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X:\314-SEEDF\CONTRATO 2020\314-08- CEI-QN12-RF II\00-PRODUÇÃO\04-ORÇAMENTO\PLANILHAS ORÇAMENTÁRIAS\XLSX\"/>
    </mc:Choice>
  </mc:AlternateContent>
  <xr:revisionPtr revIDLastSave="0" documentId="13_ncr:1_{FE0FCFDA-E73B-4D6B-88C0-1B8DB4A5F447}" xr6:coauthVersionLast="46" xr6:coauthVersionMax="46" xr10:uidLastSave="{00000000-0000-0000-0000-000000000000}"/>
  <bookViews>
    <workbookView xWindow="-120" yWindow="-120" windowWidth="29040" windowHeight="15840" firstSheet="1" activeTab="4" xr2:uid="{28BF9FCD-A106-4744-B63F-4E019DE5D39A}"/>
  </bookViews>
  <sheets>
    <sheet name="!Dados" sheetId="7" state="hidden" r:id="rId1"/>
    <sheet name="BDI_Materiais" sheetId="8" r:id="rId2"/>
    <sheet name="BDI_Equipamentos" sheetId="9" r:id="rId3"/>
    <sheet name="Encargos Sociais" sheetId="10" r:id="rId4"/>
    <sheet name="CAPA" sheetId="11" r:id="rId5"/>
    <sheet name="Cronograma" sheetId="16" r:id="rId6"/>
    <sheet name="CURVA ABC (MOD 1)" sheetId="13" r:id="rId7"/>
    <sheet name="MOD 1" sheetId="1" r:id="rId8"/>
    <sheet name="CURVA ABC (MOD 2)" sheetId="14" r:id="rId9"/>
    <sheet name="MOD 2" sheetId="22" r:id="rId10"/>
    <sheet name="EQUIPAMENTOS" sheetId="18" r:id="rId11"/>
    <sheet name="Relatório de Composições" sheetId="2" r:id="rId12"/>
    <sheet name="CPM_Comp.Mensal_Mão_Obra" sheetId="15" r:id="rId13"/>
    <sheet name="Mapa_de_Cotação" sheetId="19" r:id="rId14"/>
    <sheet name="CMP-SIN-CD-09-2021" sheetId="3" state="hidden" r:id="rId15"/>
    <sheet name="INS-SIN-CD-09-2021" sheetId="4" state="hidden" r:id="rId16"/>
    <sheet name="CMP-SIN-SD-09-2021" sheetId="5" state="hidden" r:id="rId17"/>
    <sheet name="INS-SIN-SD-09-2021" sheetId="6" state="hidden" r:id="rId18"/>
  </sheets>
  <externalReferences>
    <externalReference r:id="rId19"/>
  </externalReferences>
  <definedNames>
    <definedName name="_xlnm._FilterDatabase" localSheetId="6" hidden="1">'CURVA ABC (MOD 1)'!$A$11:$I$545</definedName>
    <definedName name="_xlnm._FilterDatabase" localSheetId="8" hidden="1">'CURVA ABC (MOD 2)'!$A$11:$I$100</definedName>
    <definedName name="_xlnm._FilterDatabase" localSheetId="10" hidden="1">EQUIPAMENTOS!$A$12:$J$22</definedName>
    <definedName name="_xlnm._FilterDatabase" localSheetId="13" hidden="1">Mapa_de_Cotação!$A$11:$J$11</definedName>
    <definedName name="_xlnm._FilterDatabase" localSheetId="7" hidden="1">'MOD 1'!$A$12:$J$1090</definedName>
    <definedName name="_xlnm._FilterDatabase" localSheetId="9" hidden="1">'MOD 2'!$A$12:$J$271</definedName>
    <definedName name="_xlnm._FilterDatabase" localSheetId="11" hidden="1">'Relatório de Composições'!$A$11:$O$3877</definedName>
    <definedName name="_xlnm.Print_Area" localSheetId="2">BDI_Equipamentos!$A$1:$I$44</definedName>
    <definedName name="_xlnm.Print_Area" localSheetId="1">BDI_Materiais!$A$1:$I$44</definedName>
    <definedName name="_xlnm.Print_Area" localSheetId="4">CAPA!$A$2:$F$58</definedName>
    <definedName name="_xlnm.Print_Area" localSheetId="12">'CPM_Comp.Mensal_Mão_Obra'!$B$1:$M$69</definedName>
    <definedName name="_xlnm.Print_Area" localSheetId="5">Cronograma!$A$1:$V$34</definedName>
    <definedName name="_xlnm.Print_Area" localSheetId="8">'CURVA ABC (MOD 2)'!$A$1:$J$103</definedName>
    <definedName name="_xlnm.Print_Area" localSheetId="3">'Encargos Sociais'!$B$1:$I$56</definedName>
    <definedName name="_xlnm.Print_Area" localSheetId="13">Mapa_de_Cotação!$A$1:$L$87</definedName>
    <definedName name="_xlnm.Print_Area" localSheetId="7">'MOD 1'!$A$1:$J$1090</definedName>
    <definedName name="_xlnm.Print_Area" localSheetId="9">'MOD 2'!$A$1:$J$271</definedName>
    <definedName name="_xlnm.Print_Area" localSheetId="11">'Relatório de Composições'!$A$1:$I$3877</definedName>
    <definedName name="_xlnm.Print_Titles" localSheetId="12">'CPM_Comp.Mensal_Mão_Obra'!$10:$13</definedName>
    <definedName name="_xlnm.Print_Titles" localSheetId="13">Mapa_de_Cotação!$10:$11</definedName>
    <definedName name="Z_05D98972_DDC0_4172_A2EA_F2213599B02D_.wvu.FilterData" localSheetId="13" hidden="1">Mapa_de_Cotação!$A$11:$J$11</definedName>
    <definedName name="Z_05F2E860_28B0_4C83_B20F_5ABD76E34F60_.wvu.FilterData" localSheetId="13" hidden="1">Mapa_de_Cotação!$A$11:$J$11</definedName>
    <definedName name="Z_074F6AB5_BD0A_46F7_B529_DE941B11DD54_.wvu.FilterData" localSheetId="13" hidden="1">Mapa_de_Cotação!$A$11:$J$11</definedName>
    <definedName name="Z_08A67108_47A6_4774_9B04_81D537D926E0_.wvu.FilterData" localSheetId="13" hidden="1">Mapa_de_Cotação!$A$11:$J$11</definedName>
    <definedName name="Z_09B46CC4_CAE6_4EE4_BE8A_FD8BBBEF6506_.wvu.FilterData" localSheetId="13" hidden="1">Mapa_de_Cotação!$A$11:$J$11</definedName>
    <definedName name="Z_128C7076_B84E_4D2C_AA84_AC0A92A1DF80_.wvu.FilterData" localSheetId="13" hidden="1">Mapa_de_Cotação!$A$11:$J$11</definedName>
    <definedName name="Z_189C6497_2824_4E92_8F31_297CB76D9601_.wvu.FilterData" localSheetId="13" hidden="1">Mapa_de_Cotação!$A$11:$J$11</definedName>
    <definedName name="Z_18CDC4FD_2C24_4747_8E21_30BCD5DFA91A_.wvu.FilterData" localSheetId="13" hidden="1">Mapa_de_Cotação!$A$11:$J$11</definedName>
    <definedName name="Z_1CF6B223_78E6_45F2_85D9_6172CC674528_.wvu.FilterData" localSheetId="13" hidden="1">Mapa_de_Cotação!$A$11:$J$11</definedName>
    <definedName name="Z_1E9BB291_CFF2_4436_8B8F_84860317A28C_.wvu.FilterData" localSheetId="13" hidden="1">Mapa_de_Cotação!$A$11:$J$11</definedName>
    <definedName name="Z_1F425705_AE5E_4994_A44C_5884C26DC15D_.wvu.FilterData" localSheetId="13" hidden="1">Mapa_de_Cotação!$A$11:$J$11</definedName>
    <definedName name="Z_21248E69_EB86_4754_A64D_6C5F6D6B46E1_.wvu.FilterData" localSheetId="13" hidden="1">Mapa_de_Cotação!$A$11:$J$11</definedName>
    <definedName name="Z_21C3823E_DDF4_4584_AA68_51615CF4B48C_.wvu.FilterData" localSheetId="13" hidden="1">Mapa_de_Cotação!$A$11:$J$11</definedName>
    <definedName name="Z_2292F1D7_9B36_44E6_96EC_386967056A11_.wvu.FilterData" localSheetId="13" hidden="1">Mapa_de_Cotação!$A$11:$J$11</definedName>
    <definedName name="Z_25C553EF_60FE_4D05_BBC8_442E986C88CE_.wvu.FilterData" localSheetId="13" hidden="1">Mapa_de_Cotação!$A$11:$J$11</definedName>
    <definedName name="Z_26C102B5_1EB6_4E53_A6F2_20960CAAAF37_.wvu.FilterData" localSheetId="13" hidden="1">Mapa_de_Cotação!$A$11:$J$11</definedName>
    <definedName name="Z_26C59CFD_0CA7_4BA4_823A_9D84DD0B9C12_.wvu.FilterData" localSheetId="13" hidden="1">Mapa_de_Cotação!$A$11:$J$11</definedName>
    <definedName name="Z_28337FF6_2F27_4BE6_88BC_EAF11C01438B_.wvu.FilterData" localSheetId="13" hidden="1">Mapa_de_Cotação!$A$11:$J$11</definedName>
    <definedName name="Z_2A4198C8_C085_44EB_A70D_59A8337F2E03_.wvu.FilterData" localSheetId="13" hidden="1">Mapa_de_Cotação!$A$11:$J$11</definedName>
    <definedName name="Z_2A66678D_B444_4707_A56F_A1DABA1578D4_.wvu.FilterData" localSheetId="13" hidden="1">Mapa_de_Cotação!$A$11:$J$11</definedName>
    <definedName name="Z_2B2BEDB7_8513_4CAA_A3C8_EAE3E1C44C86_.wvu.FilterData" localSheetId="13" hidden="1">Mapa_de_Cotação!$A$11:$J$11</definedName>
    <definedName name="Z_2C736D00_C86F_4EF7_B87C_11646EAB7439_.wvu.FilterData" localSheetId="13" hidden="1">Mapa_de_Cotação!$A$11:$J$11</definedName>
    <definedName name="Z_2C74D084_6A3F_4D5F_A247_86A99A345F0A_.wvu.FilterData" localSheetId="13" hidden="1">Mapa_de_Cotação!$A$11:$J$11</definedName>
    <definedName name="Z_2FD546FC_E1F5_4AFF_83F9_FB38CBBDAE91_.wvu.FilterData" localSheetId="13" hidden="1">Mapa_de_Cotação!$A$11:$J$11</definedName>
    <definedName name="Z_30E7C6B5_4FCB_4619_AC82_254661B8915B_.wvu.FilterData" localSheetId="13" hidden="1">Mapa_de_Cotação!$A$11:$J$11</definedName>
    <definedName name="Z_33A09515_60F9_4B34_BE32_578A6DB1BE3A_.wvu.FilterData" localSheetId="13" hidden="1">Mapa_de_Cotação!$A$11:$J$11</definedName>
    <definedName name="Z_35C284AD_CC92_4BC8_9DB4_37359D3BDF91_.wvu.FilterData" localSheetId="13" hidden="1">Mapa_de_Cotação!$A$11:$J$11</definedName>
    <definedName name="Z_374279A1_8075_425E_AC1A_A8F8E6FA1B3B_.wvu.FilterData" localSheetId="13" hidden="1">Mapa_de_Cotação!$A$11:$J$11</definedName>
    <definedName name="Z_38779648_76B2_4D2C_8870_3B6A4FCB985D_.wvu.FilterData" localSheetId="13" hidden="1">Mapa_de_Cotação!$A$11:$J$11</definedName>
    <definedName name="Z_39589ED8_1F51_4BF1_8D39_C71861373900_.wvu.FilterData" localSheetId="13" hidden="1">Mapa_de_Cotação!$A$11:$J$11</definedName>
    <definedName name="Z_3A5A076A_1E37_4DAB_A5C3_54D36859838B_.wvu.FilterData" localSheetId="13" hidden="1">Mapa_de_Cotação!$A$11:$J$11</definedName>
    <definedName name="Z_3CAA9799_074B_43AF_9C29_44569221C288_.wvu.FilterData" localSheetId="13" hidden="1">Mapa_de_Cotação!$A$11:$J$11</definedName>
    <definedName name="Z_3D283B5F_DBA3_494C_9279_E30173F218A8_.wvu.FilterData" localSheetId="13" hidden="1">Mapa_de_Cotação!$A$11:$J$11</definedName>
    <definedName name="Z_3FF83B17_6790_46FF_925C_6035047F20E0_.wvu.FilterData" localSheetId="13" hidden="1">Mapa_de_Cotação!$A$11:$J$11</definedName>
    <definedName name="Z_40F47CBF_1FBF_4235_9521_BF0E4C55C0B0_.wvu.FilterData" localSheetId="13" hidden="1">Mapa_de_Cotação!$A$11:$J$11</definedName>
    <definedName name="Z_43FACAB1_5A3A_4932_A675_A5C88C2AB059_.wvu.FilterData" localSheetId="13" hidden="1">Mapa_de_Cotação!$A$11:$J$11</definedName>
    <definedName name="Z_45F85C1A_D198_4C4B_9D47_697C00BB40A0_.wvu.FilterData" localSheetId="13" hidden="1">Mapa_de_Cotação!$A$11:$J$11</definedName>
    <definedName name="Z_477F38E5_539A_4EB4_A3AF_05301A892AD7_.wvu.FilterData" localSheetId="13" hidden="1">Mapa_de_Cotação!$A$11:$J$11</definedName>
    <definedName name="Z_4A715B7B_EF1E_4EC2_A13D_4E04BE4A09C0_.wvu.FilterData" localSheetId="13" hidden="1">Mapa_de_Cotação!$A$11:$J$11</definedName>
    <definedName name="Z_4B2B7C69_B279_4647_92B0_A216915D32E4_.wvu.Cols" localSheetId="2" hidden="1">BDI_Equipamentos!$Q:$R</definedName>
    <definedName name="Z_4B2B7C69_B279_4647_92B0_A216915D32E4_.wvu.Cols" localSheetId="1" hidden="1">BDI_Materiais!$Q:$R</definedName>
    <definedName name="Z_4B2B7C69_B279_4647_92B0_A216915D32E4_.wvu.FilterData" localSheetId="13" hidden="1">Mapa_de_Cotação!$A$11:$J$11</definedName>
    <definedName name="Z_4B2B7C69_B279_4647_92B0_A216915D32E4_.wvu.PrintArea" localSheetId="2" hidden="1">BDI_Equipamentos!$A$1:$I$44</definedName>
    <definedName name="Z_4B2B7C69_B279_4647_92B0_A216915D32E4_.wvu.PrintArea" localSheetId="1" hidden="1">BDI_Materiais!$A$1:$I$44</definedName>
    <definedName name="Z_4B2B7C69_B279_4647_92B0_A216915D32E4_.wvu.PrintArea" localSheetId="4" hidden="1">CAPA!$A$2:$F$58</definedName>
    <definedName name="Z_4B2B7C69_B279_4647_92B0_A216915D32E4_.wvu.PrintArea" localSheetId="12" hidden="1">'CPM_Comp.Mensal_Mão_Obra'!$B$10:$M$73</definedName>
    <definedName name="Z_4B2B7C69_B279_4647_92B0_A216915D32E4_.wvu.PrintArea" localSheetId="5" hidden="1">Cronograma!$A$10:$M$15</definedName>
    <definedName name="Z_4B2B7C69_B279_4647_92B0_A216915D32E4_.wvu.PrintArea" localSheetId="3" hidden="1">'Encargos Sociais'!$B$1:$I$56</definedName>
    <definedName name="Z_4B2B7C69_B279_4647_92B0_A216915D32E4_.wvu.PrintArea" localSheetId="13" hidden="1">Mapa_de_Cotação!$A$10:$L$11</definedName>
    <definedName name="Z_4B2B7C69_B279_4647_92B0_A216915D32E4_.wvu.PrintTitles" localSheetId="12" hidden="1">'CPM_Comp.Mensal_Mão_Obra'!$10:$13</definedName>
    <definedName name="Z_4B2B7C69_B279_4647_92B0_A216915D32E4_.wvu.PrintTitles" localSheetId="13" hidden="1">Mapa_de_Cotação!$10:$11</definedName>
    <definedName name="Z_4BC0DD39_DB77_4553_AF8B_49FDB40007D9_.wvu.FilterData" localSheetId="13" hidden="1">Mapa_de_Cotação!$A$11:$J$11</definedName>
    <definedName name="Z_4F072CEC_327E_458A_8820_327909263035_.wvu.FilterData" localSheetId="13" hidden="1">Mapa_de_Cotação!$A$11:$J$11</definedName>
    <definedName name="Z_5090228A_A13E_4914_9372_09808F0CC5E4_.wvu.FilterData" localSheetId="13" hidden="1">Mapa_de_Cotação!$A$11:$J$11</definedName>
    <definedName name="Z_512983EA_2DFF_46E9_8299_5BC7183F66D9_.wvu.FilterData" localSheetId="13" hidden="1">Mapa_de_Cotação!$A$11:$J$11</definedName>
    <definedName name="Z_535CF409_8B8A_4E01_9F22_DA9042D2797F_.wvu.FilterData" localSheetId="13" hidden="1">Mapa_de_Cotação!$A$11:$J$11</definedName>
    <definedName name="Z_54292A83_BB0B_41A0_AC95_70483F41D7C6_.wvu.FilterData" localSheetId="13" hidden="1">Mapa_de_Cotação!$A$11:$J$11</definedName>
    <definedName name="Z_547D03E8_5B79_4520_BA80_7F1E53072B56_.wvu.FilterData" localSheetId="13" hidden="1">Mapa_de_Cotação!$A$11:$J$11</definedName>
    <definedName name="Z_586D0351_6341_43A1_8BE4_E1CAA25529A5_.wvu.FilterData" localSheetId="13" hidden="1">Mapa_de_Cotação!$A$11:$J$11</definedName>
    <definedName name="Z_5879344D_B2E8_4179_A100_0E2944AD10AA_.wvu.FilterData" localSheetId="13" hidden="1">Mapa_de_Cotação!$A$11:$J$11</definedName>
    <definedName name="Z_5C65093A_8A06_4839_B82C_A9CCD51C1A4C_.wvu.FilterData" localSheetId="13" hidden="1">Mapa_de_Cotação!$A$11:$J$11</definedName>
    <definedName name="Z_5C93CB92_5E68_4FFF_A5AB_5853CBBB91AD_.wvu.FilterData" localSheetId="13" hidden="1">Mapa_de_Cotação!$A$11:$J$11</definedName>
    <definedName name="Z_60DBFA68_743F_454D_A694_DA8D6D45240D_.wvu.FilterData" localSheetId="13" hidden="1">Mapa_de_Cotação!$A$11:$J$11</definedName>
    <definedName name="Z_62CF15DD_75CB_4D5C_B7AE_04EE6635301E_.wvu.FilterData" localSheetId="13" hidden="1">Mapa_de_Cotação!$A$11:$J$11</definedName>
    <definedName name="Z_62FB63D5_A863_4F92_8813_D883B1F2BD51_.wvu.FilterData" localSheetId="13" hidden="1">Mapa_de_Cotação!$A$11:$J$11</definedName>
    <definedName name="Z_6DB67B9E_3EAF_4479_BE61_DB8A01D93DDC_.wvu.FilterData" localSheetId="13" hidden="1">Mapa_de_Cotação!$A$11:$L$11</definedName>
    <definedName name="Z_70B17F40_5AA9_4EA5_9217_EFF506883876_.wvu.FilterData" localSheetId="13" hidden="1">Mapa_de_Cotação!$A$11:$J$11</definedName>
    <definedName name="Z_7158BFFF_BEC8_4EC4_8D37_86DAD9F0424A_.wvu.Cols" localSheetId="2" hidden="1">BDI_Equipamentos!$Q:$R</definedName>
    <definedName name="Z_7158BFFF_BEC8_4EC4_8D37_86DAD9F0424A_.wvu.Cols" localSheetId="1" hidden="1">BDI_Materiais!$Q:$R</definedName>
    <definedName name="Z_7158BFFF_BEC8_4EC4_8D37_86DAD9F0424A_.wvu.FilterData" localSheetId="13" hidden="1">Mapa_de_Cotação!$A$11:$J$11</definedName>
    <definedName name="Z_7158BFFF_BEC8_4EC4_8D37_86DAD9F0424A_.wvu.PrintArea" localSheetId="2" hidden="1">BDI_Equipamentos!$A$1:$I$44</definedName>
    <definedName name="Z_7158BFFF_BEC8_4EC4_8D37_86DAD9F0424A_.wvu.PrintArea" localSheetId="1" hidden="1">BDI_Materiais!$A$1:$I$44</definedName>
    <definedName name="Z_7158BFFF_BEC8_4EC4_8D37_86DAD9F0424A_.wvu.PrintArea" localSheetId="4" hidden="1">CAPA!$A$2:$F$58</definedName>
    <definedName name="Z_7158BFFF_BEC8_4EC4_8D37_86DAD9F0424A_.wvu.PrintArea" localSheetId="12" hidden="1">'CPM_Comp.Mensal_Mão_Obra'!$B$10:$M$73</definedName>
    <definedName name="Z_7158BFFF_BEC8_4EC4_8D37_86DAD9F0424A_.wvu.PrintArea" localSheetId="5" hidden="1">Cronograma!$A$10:$M$15</definedName>
    <definedName name="Z_7158BFFF_BEC8_4EC4_8D37_86DAD9F0424A_.wvu.PrintArea" localSheetId="3" hidden="1">'Encargos Sociais'!$B$1:$I$56</definedName>
    <definedName name="Z_7158BFFF_BEC8_4EC4_8D37_86DAD9F0424A_.wvu.PrintTitles" localSheetId="12" hidden="1">'CPM_Comp.Mensal_Mão_Obra'!$10:$13</definedName>
    <definedName name="Z_7159555C_5188_47C2_8FE8_92818DBF76A7_.wvu.FilterData" localSheetId="13" hidden="1">Mapa_de_Cotação!$A$11:$J$11</definedName>
    <definedName name="Z_716A99F8_1032_42DB_89AC_49F7E88FF240_.wvu.FilterData" localSheetId="13" hidden="1">Mapa_de_Cotação!$A$11:$L$11</definedName>
    <definedName name="Z_74C5257E_C003_4E4F_A3A0_B5370814639B_.wvu.FilterData" localSheetId="13" hidden="1">Mapa_de_Cotação!$A$11:$J$11</definedName>
    <definedName name="Z_759F7863_081E_4DB1_89B1_3E996580C940_.wvu.FilterData" localSheetId="13" hidden="1">Mapa_de_Cotação!$A$11:$J$11</definedName>
    <definedName name="Z_771FA0EF_9751_45BC_8815_3F90E749C53B_.wvu.FilterData" localSheetId="13" hidden="1">Mapa_de_Cotação!$A$11:$J$11</definedName>
    <definedName name="Z_7914CC27_26E7_48FA_9316_78493DA03E40_.wvu.FilterData" localSheetId="13" hidden="1">Mapa_de_Cotação!$A$11:$J$11</definedName>
    <definedName name="Z_79ADD777_D2C5_45DA_A7FD_EB035ECEF947_.wvu.FilterData" localSheetId="13" hidden="1">Mapa_de_Cotação!$A$11:$J$11</definedName>
    <definedName name="Z_7E6F2F5D_EF01_47D6_B534_82798305A01B_.wvu.FilterData" localSheetId="13" hidden="1">Mapa_de_Cotação!$A$11:$J$11</definedName>
    <definedName name="Z_815C6802_2980_43AC_BC00_51B73AC7AE8F_.wvu.FilterData" localSheetId="13" hidden="1">Mapa_de_Cotação!$A$11:$J$11</definedName>
    <definedName name="Z_83C27532_57F6_4308_BBA6_A9BAA4CC2E2B_.wvu.FilterData" localSheetId="13" hidden="1">Mapa_de_Cotação!$A$11:$J$11</definedName>
    <definedName name="Z_84389465_47EF_4DFA_ACC9_210BB3EA87A9_.wvu.FilterData" localSheetId="13" hidden="1">Mapa_de_Cotação!$A$11:$J$11</definedName>
    <definedName name="Z_85802090_9D1F_4477_B7D6_BB3155A56953_.wvu.FilterData" localSheetId="13" hidden="1">Mapa_de_Cotação!$A$11:$J$11</definedName>
    <definedName name="Z_880DAAEA_48C0_4513_9C7F_7C973E33975E_.wvu.FilterData" localSheetId="13" hidden="1">Mapa_de_Cotação!$A$11:$J$11</definedName>
    <definedName name="Z_89CC9EB7_C582_47E2_933B_6FB84AA98D46_.wvu.FilterData" localSheetId="13" hidden="1">Mapa_de_Cotação!$A$11:$J$11</definedName>
    <definedName name="Z_8AF256BC_9A13_4925_9CAB_34A3B4478EFC_.wvu.FilterData" localSheetId="13" hidden="1">Mapa_de_Cotação!$A$11:$J$11</definedName>
    <definedName name="Z_8EE2D6E9_FA38_4A13_9310_04B24547AA31_.wvu.FilterData" localSheetId="13" hidden="1">Mapa_de_Cotação!$A$11:$J$11</definedName>
    <definedName name="Z_90F754FA_9DBD_49CF_AC9A_D6C304218289_.wvu.FilterData" localSheetId="13" hidden="1">Mapa_de_Cotação!$A$11:$J$11</definedName>
    <definedName name="Z_92A3B954_194B_4B76_AFB7_4AE239CB1F3B_.wvu.Cols" localSheetId="2" hidden="1">BDI_Equipamentos!$Q:$R</definedName>
    <definedName name="Z_92A3B954_194B_4B76_AFB7_4AE239CB1F3B_.wvu.Cols" localSheetId="1" hidden="1">BDI_Materiais!$Q:$R</definedName>
    <definedName name="Z_92A3B954_194B_4B76_AFB7_4AE239CB1F3B_.wvu.FilterData" localSheetId="13" hidden="1">Mapa_de_Cotação!$A$11:$J$11</definedName>
    <definedName name="Z_92A3B954_194B_4B76_AFB7_4AE239CB1F3B_.wvu.PrintArea" localSheetId="2" hidden="1">BDI_Equipamentos!$A$1:$I$44</definedName>
    <definedName name="Z_92A3B954_194B_4B76_AFB7_4AE239CB1F3B_.wvu.PrintArea" localSheetId="1" hidden="1">BDI_Materiais!$A$1:$I$44</definedName>
    <definedName name="Z_92A3B954_194B_4B76_AFB7_4AE239CB1F3B_.wvu.PrintArea" localSheetId="4" hidden="1">CAPA!$A$2:$F$58</definedName>
    <definedName name="Z_92A3B954_194B_4B76_AFB7_4AE239CB1F3B_.wvu.PrintArea" localSheetId="12" hidden="1">'CPM_Comp.Mensal_Mão_Obra'!$B$10:$M$73</definedName>
    <definedName name="Z_92A3B954_194B_4B76_AFB7_4AE239CB1F3B_.wvu.PrintArea" localSheetId="5" hidden="1">Cronograma!$A$10:$M$15</definedName>
    <definedName name="Z_92A3B954_194B_4B76_AFB7_4AE239CB1F3B_.wvu.PrintArea" localSheetId="3" hidden="1">'Encargos Sociais'!$B$1:$I$56</definedName>
    <definedName name="Z_92A3B954_194B_4B76_AFB7_4AE239CB1F3B_.wvu.PrintArea" localSheetId="13" hidden="1">Mapa_de_Cotação!$A$10:$L$11</definedName>
    <definedName name="Z_92A3B954_194B_4B76_AFB7_4AE239CB1F3B_.wvu.PrintTitles" localSheetId="12" hidden="1">'CPM_Comp.Mensal_Mão_Obra'!$10:$13</definedName>
    <definedName name="Z_92A3B954_194B_4B76_AFB7_4AE239CB1F3B_.wvu.PrintTitles" localSheetId="13" hidden="1">Mapa_de_Cotação!$10:$11</definedName>
    <definedName name="Z_92F12D3E_339E_4AF2_953F_E8B7F166EDB9_.wvu.FilterData" localSheetId="13" hidden="1">Mapa_de_Cotação!$A$11:$J$11</definedName>
    <definedName name="Z_93C54CDE_C4E4_4BFA_9AB8_884B81499AFB_.wvu.FilterData" localSheetId="13" hidden="1">Mapa_de_Cotação!$A$11:$J$11</definedName>
    <definedName name="Z_9636D3BD_EA17_403D_86F7_FE114C484DD9_.wvu.FilterData" localSheetId="13" hidden="1">Mapa_de_Cotação!$A$11:$J$11</definedName>
    <definedName name="Z_967EE103_4A7F_4782_A753_3EB022A954F1_.wvu.FilterData" localSheetId="13" hidden="1">Mapa_de_Cotação!$A$11:$J$11</definedName>
    <definedName name="Z_996F4CDE_1C86_47FE_9F1D_C223832D45B3_.wvu.FilterData" localSheetId="13" hidden="1">Mapa_de_Cotação!$A$11:$J$11</definedName>
    <definedName name="Z_9C810026_8AE9_4A10_B5E5_504C36ABCECC_.wvu.FilterData" localSheetId="13" hidden="1">Mapa_de_Cotação!$A$11:$J$11</definedName>
    <definedName name="Z_A0B4B861_696D_4135_95B3_C53DCE831EE5_.wvu.FilterData" localSheetId="13" hidden="1">Mapa_de_Cotação!$A$11:$J$11</definedName>
    <definedName name="Z_A1BF95D5_609B_4F81_8163_293FD66733FE_.wvu.Cols" localSheetId="2" hidden="1">BDI_Equipamentos!$Q:$R</definedName>
    <definedName name="Z_A1BF95D5_609B_4F81_8163_293FD66733FE_.wvu.Cols" localSheetId="1" hidden="1">BDI_Materiais!$Q:$R</definedName>
    <definedName name="Z_A1BF95D5_609B_4F81_8163_293FD66733FE_.wvu.FilterData" localSheetId="13" hidden="1">Mapa_de_Cotação!$A$11:$J$11</definedName>
    <definedName name="Z_A1BF95D5_609B_4F81_8163_293FD66733FE_.wvu.PrintArea" localSheetId="2" hidden="1">BDI_Equipamentos!$A$1:$I$44</definedName>
    <definedName name="Z_A1BF95D5_609B_4F81_8163_293FD66733FE_.wvu.PrintArea" localSheetId="1" hidden="1">BDI_Materiais!$A$1:$I$44</definedName>
    <definedName name="Z_A1BF95D5_609B_4F81_8163_293FD66733FE_.wvu.PrintArea" localSheetId="4" hidden="1">CAPA!$A$2:$F$58</definedName>
    <definedName name="Z_A1BF95D5_609B_4F81_8163_293FD66733FE_.wvu.PrintArea" localSheetId="12" hidden="1">'CPM_Comp.Mensal_Mão_Obra'!$B$10:$M$73</definedName>
    <definedName name="Z_A1BF95D5_609B_4F81_8163_293FD66733FE_.wvu.PrintArea" localSheetId="5" hidden="1">Cronograma!$A$10:$M$15</definedName>
    <definedName name="Z_A1BF95D5_609B_4F81_8163_293FD66733FE_.wvu.PrintArea" localSheetId="3" hidden="1">'Encargos Sociais'!$B$1:$I$56</definedName>
    <definedName name="Z_A1BF95D5_609B_4F81_8163_293FD66733FE_.wvu.PrintArea" localSheetId="13" hidden="1">Mapa_de_Cotação!$A$10:$L$241</definedName>
    <definedName name="Z_A1BF95D5_609B_4F81_8163_293FD66733FE_.wvu.PrintTitles" localSheetId="12" hidden="1">'CPM_Comp.Mensal_Mão_Obra'!$10:$13</definedName>
    <definedName name="Z_A1BF95D5_609B_4F81_8163_293FD66733FE_.wvu.PrintTitles" localSheetId="13" hidden="1">Mapa_de_Cotação!$10:$11</definedName>
    <definedName name="Z_A59EB7C9_C299_41D2_9A82_5E7893E739A1_.wvu.FilterData" localSheetId="13" hidden="1">Mapa_de_Cotação!$A$11:$J$11</definedName>
    <definedName name="Z_A9F6902F_41C0_48DE_A270_EC18E6140877_.wvu.FilterData" localSheetId="13" hidden="1">Mapa_de_Cotação!$A$11:$J$11</definedName>
    <definedName name="Z_AC3BE993_8CF9_4026_AB88_D54CB8A8BD3C_.wvu.FilterData" localSheetId="13" hidden="1">Mapa_de_Cotação!$A$11:$J$11</definedName>
    <definedName name="Z_AC5A97B9_258B_4DD3_B4BF_5A109ECB3A57_.wvu.FilterData" localSheetId="13" hidden="1">Mapa_de_Cotação!$A$11:$J$11</definedName>
    <definedName name="Z_AD3D9600_605B_437C_A4B9_DFEDEBF6B0AA_.wvu.FilterData" localSheetId="13" hidden="1">Mapa_de_Cotação!$A$11:$J$11</definedName>
    <definedName name="Z_AD4010B1_2AD3_48FA_81F3_6AB76D5A3B11_.wvu.FilterData" localSheetId="13" hidden="1">Mapa_de_Cotação!$A$11:$J$11</definedName>
    <definedName name="Z_AD51B6C1_968E_4D86_AC37_A61BEF4FFB27_.wvu.FilterData" localSheetId="13" hidden="1">Mapa_de_Cotação!$A$11:$J$11</definedName>
    <definedName name="Z_AFBB9530_F739_4D0C_ACFB_56C0609972F4_.wvu.FilterData" localSheetId="13" hidden="1">Mapa_de_Cotação!$A$11:$J$11</definedName>
    <definedName name="Z_B47C8636_4CDA_4823_B215_B11AA1FD1919_.wvu.FilterData" localSheetId="13" hidden="1">Mapa_de_Cotação!$A$11:$J$11</definedName>
    <definedName name="Z_B50B56B1_2C84_4262_AE59_72535DB98741_.wvu.FilterData" localSheetId="13" hidden="1">Mapa_de_Cotação!$A$11:$J$11</definedName>
    <definedName name="Z_B637E15E_B27E_4762_B06B_E78BC5E9C08C_.wvu.FilterData" localSheetId="13" hidden="1">Mapa_de_Cotação!$A$11:$J$11</definedName>
    <definedName name="Z_B70E1A02_7A9B_473A_BC6D_6DBF79EE3FDD_.wvu.FilterData" localSheetId="13" hidden="1">Mapa_de_Cotação!$A$11:$J$11</definedName>
    <definedName name="Z_C06D00FC_18ED_4B42_9F72_C12A11B6A9FF_.wvu.FilterData" localSheetId="13" hidden="1">Mapa_de_Cotação!$A$11:$J$11</definedName>
    <definedName name="Z_C09FCB74_3741_40A0_B4A9_63FCF43107F8_.wvu.FilterData" localSheetId="13" hidden="1">Mapa_de_Cotação!$A$11:$J$11</definedName>
    <definedName name="Z_C186416B_5B2C_49C0_B066_7897FF4E68A2_.wvu.FilterData" localSheetId="13" hidden="1">Mapa_de_Cotação!$A$11:$J$11</definedName>
    <definedName name="Z_C18F50B6_864B_4E1B_A1EE_DA1B9912ED23_.wvu.FilterData" localSheetId="13" hidden="1">Mapa_de_Cotação!$A$11:$J$11</definedName>
    <definedName name="Z_C2778268_FEC3_4A8B_9970_30F9B7EB8EF5_.wvu.FilterData" localSheetId="13" hidden="1">Mapa_de_Cotação!$A$11:$J$11</definedName>
    <definedName name="Z_C55C988E_B8DE_4D78_9B6A_D28F0B3F03B0_.wvu.FilterData" localSheetId="13" hidden="1">Mapa_de_Cotação!$A$11:$J$11</definedName>
    <definedName name="Z_C81F8850_4671_4385_A931_D21961192FF6_.wvu.FilterData" localSheetId="13" hidden="1">Mapa_de_Cotação!$A$11:$J$11</definedName>
    <definedName name="Z_CEEF0DD5_F04D_46D3_9EA6_6F3A8BF44F20_.wvu.FilterData" localSheetId="13" hidden="1">Mapa_de_Cotação!$A$11:$J$11</definedName>
    <definedName name="Z_D60F449F_F282_468B_BF53_60BFDCB4704F_.wvu.FilterData" localSheetId="13" hidden="1">Mapa_de_Cotação!$A$11:$J$11</definedName>
    <definedName name="Z_DC758DA3_AE3A_4C3D_8C92_3AFD5D894180_.wvu.FilterData" localSheetId="13" hidden="1">Mapa_de_Cotação!$A$11:$J$11</definedName>
    <definedName name="Z_DDD6413C_C2E4_402E_93F1_B38425788BC9_.wvu.FilterData" localSheetId="13" hidden="1">Mapa_de_Cotação!$A$11:$J$11</definedName>
    <definedName name="Z_DE23CD92_90A4_4CE8_895F_D6A4C4543122_.wvu.FilterData" localSheetId="13" hidden="1">Mapa_de_Cotação!$A$11:$J$11</definedName>
    <definedName name="Z_E10F830F_B0C7_4B60_91C1_BDB3E7C3BA66_.wvu.FilterData" localSheetId="13" hidden="1">Mapa_de_Cotação!$A$11:$J$11</definedName>
    <definedName name="Z_E3243F56_4CCF_425E_9F79_FE25CDBC6428_.wvu.FilterData" localSheetId="13" hidden="1">Mapa_de_Cotação!$A$11:$J$11</definedName>
    <definedName name="Z_E502A763_7717_4C3D_9286_BFACA82B0B70_.wvu.FilterData" localSheetId="13" hidden="1">Mapa_de_Cotação!$A$11:$J$11</definedName>
    <definedName name="Z_E7B747B6_E3F8_45E5_BEA3_FAABFE2F91B1_.wvu.FilterData" localSheetId="13" hidden="1">Mapa_de_Cotação!$A$11:$L$11</definedName>
    <definedName name="Z_E7BCD2DF_AF9C_4778_8C55_CDD5A7725209_.wvu.FilterData" localSheetId="13" hidden="1">Mapa_de_Cotação!$A$11:$J$11</definedName>
    <definedName name="Z_EAE03D20_E044_401F_AC98_0A7315D9F1A0_.wvu.FilterData" localSheetId="13" hidden="1">Mapa_de_Cotação!$A$11:$J$11</definedName>
    <definedName name="Z_EBA87979_71B7_44BC_85D5_9D78C955260D_.wvu.FilterData" localSheetId="13" hidden="1">Mapa_de_Cotação!$A$11:$J$11</definedName>
    <definedName name="Z_EC5A8277_805B_4AD7_B5BE_0CDBBDAA452D_.wvu.FilterData" localSheetId="13" hidden="1">Mapa_de_Cotação!$A$11:$J$11</definedName>
    <definedName name="Z_EC8CA817_3564_47A3_BD32_0EC3EF9DA34C_.wvu.FilterData" localSheetId="13" hidden="1">Mapa_de_Cotação!$A$11:$J$11</definedName>
    <definedName name="Z_EEF30826_0072_4AB9_8493_9F02E16AF4A7_.wvu.FilterData" localSheetId="13" hidden="1">Mapa_de_Cotação!$A$11:$J$11</definedName>
    <definedName name="Z_EF2B4E30_6133_46B0_8710_E1CC87F15AAE_.wvu.FilterData" localSheetId="13" hidden="1">Mapa_de_Cotação!$A$11:$J$11</definedName>
    <definedName name="Z_EF8F0D13_6D36_4142_BC2B_839BB351D1E2_.wvu.FilterData" localSheetId="13" hidden="1">Mapa_de_Cotação!$A$11:$J$11</definedName>
    <definedName name="Z_F1A70E72_1B43_4B2F_8E33_27CADF1B2963_.wvu.FilterData" localSheetId="13" hidden="1">Mapa_de_Cotação!$A$11:$J$11</definedName>
    <definedName name="Z_F63196BA_EBE4_4D92_9612_BF5671367A24_.wvu.FilterData" localSheetId="13" hidden="1">Mapa_de_Cotação!$A$11:$J$11</definedName>
    <definedName name="Z_F64B19C9_5CB9_41B8_8392_DDFD05886711_.wvu.FilterData" localSheetId="13" hidden="1">Mapa_de_Cotação!$A$11:$J$11</definedName>
    <definedName name="Z_F6A317DB_DA76_46B7_BD61_CE679491F44A_.wvu.FilterData" localSheetId="13" hidden="1">Mapa_de_Cotação!$A$11:$J$11</definedName>
    <definedName name="Z_F94D953B_973F_4B27_9BF3_7664C581EDB5_.wvu.FilterData" localSheetId="13" hidden="1">Mapa_de_Cotação!$A$11:$J$11</definedName>
    <definedName name="Z_FDABDAB3_350B_4321_A527_5E17DB939450_.wvu.FilterData" localSheetId="13" hidden="1">Mapa_de_Cotação!$A$11:$J$11</definedName>
    <definedName name="Z_FE166FE6_7FF8_40EB_8325_A2981FFAF907_.wvu.FilterData" localSheetId="13" hidden="1">Mapa_de_Cotação!$A$11:$J$11</definedName>
    <definedName name="Z_FE70E38F_AD9A_4534_87D8_572FC096499A_.wvu.Cols" localSheetId="2" hidden="1">BDI_Equipamentos!$Q:$R</definedName>
    <definedName name="Z_FE70E38F_AD9A_4534_87D8_572FC096499A_.wvu.Cols" localSheetId="1" hidden="1">BDI_Materiais!$Q:$R</definedName>
    <definedName name="Z_FE70E38F_AD9A_4534_87D8_572FC096499A_.wvu.FilterData" localSheetId="13" hidden="1">Mapa_de_Cotação!$A$11:$J$11</definedName>
    <definedName name="Z_FE70E38F_AD9A_4534_87D8_572FC096499A_.wvu.PrintArea" localSheetId="2" hidden="1">BDI_Equipamentos!$A$1:$I$44</definedName>
    <definedName name="Z_FE70E38F_AD9A_4534_87D8_572FC096499A_.wvu.PrintArea" localSheetId="1" hidden="1">BDI_Materiais!$A$1:$I$44</definedName>
    <definedName name="Z_FE70E38F_AD9A_4534_87D8_572FC096499A_.wvu.PrintArea" localSheetId="4" hidden="1">CAPA!$A$2:$F$58</definedName>
    <definedName name="Z_FE70E38F_AD9A_4534_87D8_572FC096499A_.wvu.PrintArea" localSheetId="12" hidden="1">'CPM_Comp.Mensal_Mão_Obra'!$B$10:$M$73</definedName>
    <definedName name="Z_FE70E38F_AD9A_4534_87D8_572FC096499A_.wvu.PrintArea" localSheetId="5" hidden="1">Cronograma!$A$10:$M$15</definedName>
    <definedName name="Z_FE70E38F_AD9A_4534_87D8_572FC096499A_.wvu.PrintArea" localSheetId="3" hidden="1">'Encargos Sociais'!$B$1:$I$56</definedName>
    <definedName name="Z_FE70E38F_AD9A_4534_87D8_572FC096499A_.wvu.PrintArea" localSheetId="13" hidden="1">Mapa_de_Cotação!$A$10:$L$11</definedName>
    <definedName name="Z_FE70E38F_AD9A_4534_87D8_572FC096499A_.wvu.PrintTitles" localSheetId="12" hidden="1">'CPM_Comp.Mensal_Mão_Obra'!$10:$13</definedName>
    <definedName name="Z_FE70E38F_AD9A_4534_87D8_572FC096499A_.wvu.PrintTitles" localSheetId="13" hidden="1">Mapa_de_Cotação!$10:$11</definedName>
    <definedName name="Z_FF0D150E_DD9C_49E1_94AA_946DFC2D5BE5_.wvu.FilterData" localSheetId="13" hidden="1">Mapa_de_Cotação!$A$11:$J$11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273" i="2" l="1"/>
  <c r="H3278" i="2"/>
  <c r="H3277" i="2"/>
  <c r="H3875" i="2"/>
  <c r="H3866" i="2"/>
  <c r="H3859" i="2"/>
  <c r="M3877" i="2"/>
  <c r="M3876" i="2"/>
  <c r="M3875" i="2"/>
  <c r="M3874" i="2"/>
  <c r="M3873" i="2"/>
  <c r="M3870" i="2"/>
  <c r="M3869" i="2"/>
  <c r="M3868" i="2"/>
  <c r="M3867" i="2"/>
  <c r="M3866" i="2"/>
  <c r="M3863" i="2"/>
  <c r="M3862" i="2"/>
  <c r="M3861" i="2"/>
  <c r="M3860" i="2"/>
  <c r="M3859" i="2"/>
  <c r="M3856" i="2"/>
  <c r="M3855" i="2"/>
  <c r="M3852" i="2"/>
  <c r="M3850" i="2"/>
  <c r="M3848" i="2"/>
  <c r="M3847" i="2"/>
  <c r="M3845" i="2"/>
  <c r="M3841" i="2"/>
  <c r="M3840" i="2"/>
  <c r="M3836" i="2"/>
  <c r="M3833" i="2"/>
  <c r="M3830" i="2"/>
  <c r="M3827" i="2"/>
  <c r="M3823" i="2"/>
  <c r="M3819" i="2"/>
  <c r="M3818" i="2"/>
  <c r="M3814" i="2"/>
  <c r="M3813" i="2"/>
  <c r="M3809" i="2"/>
  <c r="M3808" i="2"/>
  <c r="M3804" i="2"/>
  <c r="M3803" i="2"/>
  <c r="M3799" i="2"/>
  <c r="M3798" i="2"/>
  <c r="M3794" i="2"/>
  <c r="M3793" i="2"/>
  <c r="M3789" i="2"/>
  <c r="M3788" i="2"/>
  <c r="M3784" i="2"/>
  <c r="M3781" i="2"/>
  <c r="M3780" i="2"/>
  <c r="M3776" i="2"/>
  <c r="M3772" i="2"/>
  <c r="M3771" i="2"/>
  <c r="M3770" i="2"/>
  <c r="M3766" i="2"/>
  <c r="M3765" i="2"/>
  <c r="M3764" i="2"/>
  <c r="M3760" i="2"/>
  <c r="M3759" i="2"/>
  <c r="M3758" i="2"/>
  <c r="M3754" i="2"/>
  <c r="M3753" i="2"/>
  <c r="M3752" i="2"/>
  <c r="M3748" i="2"/>
  <c r="M3747" i="2"/>
  <c r="M3746" i="2"/>
  <c r="M3742" i="2"/>
  <c r="M3741" i="2"/>
  <c r="M3740" i="2"/>
  <c r="M3736" i="2"/>
  <c r="M3735" i="2"/>
  <c r="M3734" i="2"/>
  <c r="M3730" i="2"/>
  <c r="M3729" i="2"/>
  <c r="M3728" i="2"/>
  <c r="M3724" i="2"/>
  <c r="M3723" i="2"/>
  <c r="M3722" i="2"/>
  <c r="M3718" i="2"/>
  <c r="M3717" i="2"/>
  <c r="M3716" i="2"/>
  <c r="M3712" i="2"/>
  <c r="M3711" i="2"/>
  <c r="M3710" i="2"/>
  <c r="M3706" i="2"/>
  <c r="M3705" i="2"/>
  <c r="M3704" i="2"/>
  <c r="M3700" i="2"/>
  <c r="M3699" i="2"/>
  <c r="M3698" i="2"/>
  <c r="M3694" i="2"/>
  <c r="M3693" i="2"/>
  <c r="M3692" i="2"/>
  <c r="M3688" i="2"/>
  <c r="M3684" i="2"/>
  <c r="M3680" i="2"/>
  <c r="M3679" i="2"/>
  <c r="M3678" i="2"/>
  <c r="M3674" i="2"/>
  <c r="M3673" i="2"/>
  <c r="M3672" i="2"/>
  <c r="M3668" i="2"/>
  <c r="M3667" i="2"/>
  <c r="M3666" i="2"/>
  <c r="M3662" i="2"/>
  <c r="M3661" i="2"/>
  <c r="M3660" i="2"/>
  <c r="M3656" i="2"/>
  <c r="M3655" i="2"/>
  <c r="M3654" i="2"/>
  <c r="M3650" i="2"/>
  <c r="M3649" i="2"/>
  <c r="M3648" i="2"/>
  <c r="M3644" i="2"/>
  <c r="M3643" i="2"/>
  <c r="M3642" i="2"/>
  <c r="M3638" i="2"/>
  <c r="M3634" i="2"/>
  <c r="M3630" i="2"/>
  <c r="M3626" i="2"/>
  <c r="M3622" i="2"/>
  <c r="M3621" i="2"/>
  <c r="M3617" i="2"/>
  <c r="M3616" i="2"/>
  <c r="M3615" i="2"/>
  <c r="M3614" i="2"/>
  <c r="M3613" i="2"/>
  <c r="M3612" i="2"/>
  <c r="M3608" i="2"/>
  <c r="M3607" i="2"/>
  <c r="M3606" i="2"/>
  <c r="M3602" i="2"/>
  <c r="M3601" i="2"/>
  <c r="M3600" i="2"/>
  <c r="M3596" i="2"/>
  <c r="M3595" i="2"/>
  <c r="M3590" i="2"/>
  <c r="M3589" i="2"/>
  <c r="M3588" i="2"/>
  <c r="M3584" i="2"/>
  <c r="M3580" i="2"/>
  <c r="M3578" i="2"/>
  <c r="M3577" i="2"/>
  <c r="M3573" i="2"/>
  <c r="M3572" i="2"/>
  <c r="M3568" i="2"/>
  <c r="M3567" i="2"/>
  <c r="M3563" i="2"/>
  <c r="M3559" i="2"/>
  <c r="M3555" i="2"/>
  <c r="M3552" i="2"/>
  <c r="M3551" i="2"/>
  <c r="M3547" i="2"/>
  <c r="M3543" i="2"/>
  <c r="M3542" i="2"/>
  <c r="M3541" i="2"/>
  <c r="M3537" i="2"/>
  <c r="M3536" i="2"/>
  <c r="M3535" i="2"/>
  <c r="M3531" i="2"/>
  <c r="M3530" i="2"/>
  <c r="M3529" i="2"/>
  <c r="M3525" i="2"/>
  <c r="M3521" i="2"/>
  <c r="M3520" i="2"/>
  <c r="M3519" i="2"/>
  <c r="M3515" i="2"/>
  <c r="M3514" i="2"/>
  <c r="M3513" i="2"/>
  <c r="M3509" i="2"/>
  <c r="M3508" i="2"/>
  <c r="M3507" i="2"/>
  <c r="M3503" i="2"/>
  <c r="M3502" i="2"/>
  <c r="M3501" i="2"/>
  <c r="M3497" i="2"/>
  <c r="M3494" i="2"/>
  <c r="M3490" i="2"/>
  <c r="M3488" i="2"/>
  <c r="M3486" i="2"/>
  <c r="M3484" i="2"/>
  <c r="M3482" i="2"/>
  <c r="M3480" i="2"/>
  <c r="M3478" i="2"/>
  <c r="M3477" i="2"/>
  <c r="M3473" i="2"/>
  <c r="M3472" i="2"/>
  <c r="M3468" i="2"/>
  <c r="M3467" i="2"/>
  <c r="M3463" i="2"/>
  <c r="M3459" i="2"/>
  <c r="M3456" i="2"/>
  <c r="M3452" i="2"/>
  <c r="M3448" i="2"/>
  <c r="M3445" i="2"/>
  <c r="M3441" i="2"/>
  <c r="M3437" i="2"/>
  <c r="M3433" i="2"/>
  <c r="M3429" i="2"/>
  <c r="M3425" i="2"/>
  <c r="M3421" i="2"/>
  <c r="M3417" i="2"/>
  <c r="M3416" i="2"/>
  <c r="M3415" i="2"/>
  <c r="M3414" i="2"/>
  <c r="M3413" i="2"/>
  <c r="M3412" i="2"/>
  <c r="M3411" i="2"/>
  <c r="M3410" i="2"/>
  <c r="M3406" i="2"/>
  <c r="M3402" i="2"/>
  <c r="M3397" i="2"/>
  <c r="M3392" i="2"/>
  <c r="M3391" i="2"/>
  <c r="M3390" i="2"/>
  <c r="M3389" i="2"/>
  <c r="M3388" i="2"/>
  <c r="M3387" i="2"/>
  <c r="M3386" i="2"/>
  <c r="M3385" i="2"/>
  <c r="M3379" i="2"/>
  <c r="M3375" i="2"/>
  <c r="M3371" i="2"/>
  <c r="M3370" i="2"/>
  <c r="M3366" i="2"/>
  <c r="M3362" i="2"/>
  <c r="M3358" i="2"/>
  <c r="M3354" i="2"/>
  <c r="M3352" i="2"/>
  <c r="M3348" i="2"/>
  <c r="M3346" i="2"/>
  <c r="M3342" i="2"/>
  <c r="M3338" i="2"/>
  <c r="M3334" i="2"/>
  <c r="M3330" i="2"/>
  <c r="M3325" i="2"/>
  <c r="M3321" i="2"/>
  <c r="M3317" i="2"/>
  <c r="M3315" i="2"/>
  <c r="M3311" i="2"/>
  <c r="M3307" i="2"/>
  <c r="M3306" i="2"/>
  <c r="M3305" i="2"/>
  <c r="M3300" i="2"/>
  <c r="M3278" i="2"/>
  <c r="M3277" i="2"/>
  <c r="M3272" i="2"/>
  <c r="M3268" i="2"/>
  <c r="M3267" i="2"/>
  <c r="M3266" i="2"/>
  <c r="M3262" i="2"/>
  <c r="M3258" i="2"/>
  <c r="M3257" i="2"/>
  <c r="M3253" i="2"/>
  <c r="M3249" i="2"/>
  <c r="M3245" i="2"/>
  <c r="M3243" i="2"/>
  <c r="M3239" i="2"/>
  <c r="M3235" i="2"/>
  <c r="M3231" i="2"/>
  <c r="M3229" i="2"/>
  <c r="M3227" i="2"/>
  <c r="M3223" i="2"/>
  <c r="M3219" i="2"/>
  <c r="M3215" i="2"/>
  <c r="M3211" i="2"/>
  <c r="M3207" i="2"/>
  <c r="M3203" i="2"/>
  <c r="M3199" i="2"/>
  <c r="M3195" i="2"/>
  <c r="M3191" i="2"/>
  <c r="M3187" i="2"/>
  <c r="M3183" i="2"/>
  <c r="M3182" i="2"/>
  <c r="M3181" i="2"/>
  <c r="M3180" i="2"/>
  <c r="M3179" i="2"/>
  <c r="M3178" i="2"/>
  <c r="M3177" i="2"/>
  <c r="M3176" i="2"/>
  <c r="M3172" i="2"/>
  <c r="M3164" i="2"/>
  <c r="M3156" i="2"/>
  <c r="M3152" i="2"/>
  <c r="M3151" i="2"/>
  <c r="M3147" i="2"/>
  <c r="M3146" i="2"/>
  <c r="M3142" i="2"/>
  <c r="M3141" i="2"/>
  <c r="M3137" i="2"/>
  <c r="M3136" i="2"/>
  <c r="M3132" i="2"/>
  <c r="M3131" i="2"/>
  <c r="M3127" i="2"/>
  <c r="M3122" i="2"/>
  <c r="M3121" i="2"/>
  <c r="M3117" i="2"/>
  <c r="M3116" i="2"/>
  <c r="M3112" i="2"/>
  <c r="M3111" i="2"/>
  <c r="M3107" i="2"/>
  <c r="M3106" i="2"/>
  <c r="M3102" i="2"/>
  <c r="M3101" i="2"/>
  <c r="M3097" i="2"/>
  <c r="M3096" i="2"/>
  <c r="M3092" i="2"/>
  <c r="M3091" i="2"/>
  <c r="M3087" i="2"/>
  <c r="M3086" i="2"/>
  <c r="M3082" i="2"/>
  <c r="M3081" i="2"/>
  <c r="M3077" i="2"/>
  <c r="M3076" i="2"/>
  <c r="M3072" i="2"/>
  <c r="M3070" i="2"/>
  <c r="M3066" i="2"/>
  <c r="M3060" i="2"/>
  <c r="M3054" i="2"/>
  <c r="M3049" i="2"/>
  <c r="M3045" i="2"/>
  <c r="M3041" i="2"/>
  <c r="M3036" i="2"/>
  <c r="M3031" i="2"/>
  <c r="M3030" i="2"/>
  <c r="M3029" i="2"/>
  <c r="M3028" i="2"/>
  <c r="M3027" i="2"/>
  <c r="M3026" i="2"/>
  <c r="M3022" i="2"/>
  <c r="M3021" i="2"/>
  <c r="M3020" i="2"/>
  <c r="M3019" i="2"/>
  <c r="M3015" i="2"/>
  <c r="M3014" i="2"/>
  <c r="M3013" i="2"/>
  <c r="M3012" i="2"/>
  <c r="M3008" i="2"/>
  <c r="M3007" i="2"/>
  <c r="M3006" i="2"/>
  <c r="M3005" i="2"/>
  <c r="M3001" i="2"/>
  <c r="M3000" i="2"/>
  <c r="M2999" i="2"/>
  <c r="M2998" i="2"/>
  <c r="M2997" i="2"/>
  <c r="M2993" i="2"/>
  <c r="M2992" i="2"/>
  <c r="M2991" i="2"/>
  <c r="M2990" i="2"/>
  <c r="M2989" i="2"/>
  <c r="M2988" i="2"/>
  <c r="M2984" i="2"/>
  <c r="M2983" i="2"/>
  <c r="M2982" i="2"/>
  <c r="M2981" i="2"/>
  <c r="M2980" i="2"/>
  <c r="M2979" i="2"/>
  <c r="M2975" i="2"/>
  <c r="M2974" i="2"/>
  <c r="M2973" i="2"/>
  <c r="M2972" i="2"/>
  <c r="M2971" i="2"/>
  <c r="M2970" i="2"/>
  <c r="M2969" i="2"/>
  <c r="M2968" i="2"/>
  <c r="M2964" i="2"/>
  <c r="M2963" i="2"/>
  <c r="M2962" i="2"/>
  <c r="M2961" i="2"/>
  <c r="M2960" i="2"/>
  <c r="M2959" i="2"/>
  <c r="M2958" i="2"/>
  <c r="M2954" i="2"/>
  <c r="M2953" i="2"/>
  <c r="M2952" i="2"/>
  <c r="M2951" i="2"/>
  <c r="M2950" i="2"/>
  <c r="M2949" i="2"/>
  <c r="M2948" i="2"/>
  <c r="M2947" i="2"/>
  <c r="M2946" i="2"/>
  <c r="M2945" i="2"/>
  <c r="M2944" i="2"/>
  <c r="M2943" i="2"/>
  <c r="M2942" i="2"/>
  <c r="M2941" i="2"/>
  <c r="M2940" i="2"/>
  <c r="M2939" i="2"/>
  <c r="M2938" i="2"/>
  <c r="M2937" i="2"/>
  <c r="M2936" i="2"/>
  <c r="M2935" i="2"/>
  <c r="M2934" i="2"/>
  <c r="M2933" i="2"/>
  <c r="M2932" i="2"/>
  <c r="M2931" i="2"/>
  <c r="M2930" i="2"/>
  <c r="M2929" i="2"/>
  <c r="M2928" i="2"/>
  <c r="M2927" i="2"/>
  <c r="M2926" i="2"/>
  <c r="M2925" i="2"/>
  <c r="M2924" i="2"/>
  <c r="M2923" i="2"/>
  <c r="M2922" i="2"/>
  <c r="M2921" i="2"/>
  <c r="M2920" i="2"/>
  <c r="M2919" i="2"/>
  <c r="M2918" i="2"/>
  <c r="M2917" i="2"/>
  <c r="M2916" i="2"/>
  <c r="M2906" i="2"/>
  <c r="M2905" i="2"/>
  <c r="M2904" i="2"/>
  <c r="M2903" i="2"/>
  <c r="M2902" i="2"/>
  <c r="M2901" i="2"/>
  <c r="M2900" i="2"/>
  <c r="M2899" i="2"/>
  <c r="M2898" i="2"/>
  <c r="M2897" i="2"/>
  <c r="M2896" i="2"/>
  <c r="M2895" i="2"/>
  <c r="M2894" i="2"/>
  <c r="M2893" i="2"/>
  <c r="M2892" i="2"/>
  <c r="M2886" i="2"/>
  <c r="M2885" i="2"/>
  <c r="M2884" i="2"/>
  <c r="M2883" i="2"/>
  <c r="M2882" i="2"/>
  <c r="M2881" i="2"/>
  <c r="M2880" i="2"/>
  <c r="M2879" i="2"/>
  <c r="M2878" i="2"/>
  <c r="M2877" i="2"/>
  <c r="M2876" i="2"/>
  <c r="M2875" i="2"/>
  <c r="M2874" i="2"/>
  <c r="M2873" i="2"/>
  <c r="M2872" i="2"/>
  <c r="M2871" i="2"/>
  <c r="M2865" i="2"/>
  <c r="M2864" i="2"/>
  <c r="M2863" i="2"/>
  <c r="M2862" i="2"/>
  <c r="M2861" i="2"/>
  <c r="M2860" i="2"/>
  <c r="M2859" i="2"/>
  <c r="M2858" i="2"/>
  <c r="M2857" i="2"/>
  <c r="M2851" i="2"/>
  <c r="M2847" i="2"/>
  <c r="M2846" i="2"/>
  <c r="M2845" i="2"/>
  <c r="M2844" i="2"/>
  <c r="M2843" i="2"/>
  <c r="M2842" i="2"/>
  <c r="M2838" i="2"/>
  <c r="M2837" i="2"/>
  <c r="M2836" i="2"/>
  <c r="M2835" i="2"/>
  <c r="M2831" i="2"/>
  <c r="M2830" i="2"/>
  <c r="M2829" i="2"/>
  <c r="M2825" i="2"/>
  <c r="M2824" i="2"/>
  <c r="M2823" i="2"/>
  <c r="M2819" i="2"/>
  <c r="M2818" i="2"/>
  <c r="M2817" i="2"/>
  <c r="M2813" i="2"/>
  <c r="M2812" i="2"/>
  <c r="M2811" i="2"/>
  <c r="M2807" i="2"/>
  <c r="M2806" i="2"/>
  <c r="M2805" i="2"/>
  <c r="M2801" i="2"/>
  <c r="M2800" i="2"/>
  <c r="M2799" i="2"/>
  <c r="M2795" i="2"/>
  <c r="M2794" i="2"/>
  <c r="M2793" i="2"/>
  <c r="M2789" i="2"/>
  <c r="M2788" i="2"/>
  <c r="M2787" i="2"/>
  <c r="M2783" i="2"/>
  <c r="M2782" i="2"/>
  <c r="M2781" i="2"/>
  <c r="M2780" i="2"/>
  <c r="M2776" i="2"/>
  <c r="M2775" i="2"/>
  <c r="M2774" i="2"/>
  <c r="M2770" i="2"/>
  <c r="M2769" i="2"/>
  <c r="M2768" i="2"/>
  <c r="M2764" i="2"/>
  <c r="M2763" i="2"/>
  <c r="M2762" i="2"/>
  <c r="M2758" i="2"/>
  <c r="M2754" i="2"/>
  <c r="M2753" i="2"/>
  <c r="M2752" i="2"/>
  <c r="M2748" i="2"/>
  <c r="M2747" i="2"/>
  <c r="M2746" i="2"/>
  <c r="M2745" i="2"/>
  <c r="M2741" i="2"/>
  <c r="M2740" i="2"/>
  <c r="M2739" i="2"/>
  <c r="M2735" i="2"/>
  <c r="M2734" i="2"/>
  <c r="M2733" i="2"/>
  <c r="M2729" i="2"/>
  <c r="M2728" i="2"/>
  <c r="M2727" i="2"/>
  <c r="M2723" i="2"/>
  <c r="M2722" i="2"/>
  <c r="M2721" i="2"/>
  <c r="M2720" i="2"/>
  <c r="M2716" i="2"/>
  <c r="M2715" i="2"/>
  <c r="M2714" i="2"/>
  <c r="M2710" i="2"/>
  <c r="M2709" i="2"/>
  <c r="M2708" i="2"/>
  <c r="M2704" i="2"/>
  <c r="M2703" i="2"/>
  <c r="M2702" i="2"/>
  <c r="M2698" i="2"/>
  <c r="M2697" i="2"/>
  <c r="M2696" i="2"/>
  <c r="M2695" i="2"/>
  <c r="M2691" i="2"/>
  <c r="M2690" i="2"/>
  <c r="M2689" i="2"/>
  <c r="M2685" i="2"/>
  <c r="M2684" i="2"/>
  <c r="M2683" i="2"/>
  <c r="M2679" i="2"/>
  <c r="M2678" i="2"/>
  <c r="M2677" i="2"/>
  <c r="M2673" i="2"/>
  <c r="M2669" i="2"/>
  <c r="M2668" i="2"/>
  <c r="M2667" i="2"/>
  <c r="M2663" i="2"/>
  <c r="M2659" i="2"/>
  <c r="M2655" i="2"/>
  <c r="M2651" i="2"/>
  <c r="M2650" i="2"/>
  <c r="M2649" i="2"/>
  <c r="M2648" i="2"/>
  <c r="M2644" i="2"/>
  <c r="M2643" i="2"/>
  <c r="M2642" i="2"/>
  <c r="M2641" i="2"/>
  <c r="M2637" i="2"/>
  <c r="M2636" i="2"/>
  <c r="M2632" i="2"/>
  <c r="M2631" i="2"/>
  <c r="M2630" i="2"/>
  <c r="M2629" i="2"/>
  <c r="M2628" i="2"/>
  <c r="M2627" i="2"/>
  <c r="M2626" i="2"/>
  <c r="M2625" i="2"/>
  <c r="M2624" i="2"/>
  <c r="M2623" i="2"/>
  <c r="M2617" i="2"/>
  <c r="M2616" i="2"/>
  <c r="M2615" i="2"/>
  <c r="M2614" i="2"/>
  <c r="M2613" i="2"/>
  <c r="M2612" i="2"/>
  <c r="M2611" i="2"/>
  <c r="M2610" i="2"/>
  <c r="M2609" i="2"/>
  <c r="M2608" i="2"/>
  <c r="M2601" i="2"/>
  <c r="M2600" i="2"/>
  <c r="M2599" i="2"/>
  <c r="M2598" i="2"/>
  <c r="M2597" i="2"/>
  <c r="M2596" i="2"/>
  <c r="M2595" i="2"/>
  <c r="M2578" i="2"/>
  <c r="M2567" i="2"/>
  <c r="M2556" i="2"/>
  <c r="M2554" i="2"/>
  <c r="M2553" i="2"/>
  <c r="M2552" i="2"/>
  <c r="M2547" i="2"/>
  <c r="M2545" i="2"/>
  <c r="M2544" i="2"/>
  <c r="M2543" i="2"/>
  <c r="M2542" i="2"/>
  <c r="M2538" i="2"/>
  <c r="M2537" i="2"/>
  <c r="M2536" i="2"/>
  <c r="M2531" i="2"/>
  <c r="M2530" i="2"/>
  <c r="M2529" i="2"/>
  <c r="M2528" i="2"/>
  <c r="M2524" i="2"/>
  <c r="M2523" i="2"/>
  <c r="M2519" i="2"/>
  <c r="M2518" i="2"/>
  <c r="M2514" i="2"/>
  <c r="M2513" i="2"/>
  <c r="M2512" i="2"/>
  <c r="M2509" i="2"/>
  <c r="M2506" i="2"/>
  <c r="M2499" i="2"/>
  <c r="M2498" i="2"/>
  <c r="M2497" i="2"/>
  <c r="M2496" i="2"/>
  <c r="M2495" i="2"/>
  <c r="M2494" i="2"/>
  <c r="M2493" i="2"/>
  <c r="M2492" i="2"/>
  <c r="M2491" i="2"/>
  <c r="M2490" i="2"/>
  <c r="M2489" i="2"/>
  <c r="M2488" i="2"/>
  <c r="M2487" i="2"/>
  <c r="M2486" i="2"/>
  <c r="M2485" i="2"/>
  <c r="M2484" i="2"/>
  <c r="M2483" i="2"/>
  <c r="M2482" i="2"/>
  <c r="M2481" i="2"/>
  <c r="M2472" i="2"/>
  <c r="M2468" i="2"/>
  <c r="M2467" i="2"/>
  <c r="M2466" i="2"/>
  <c r="M2462" i="2"/>
  <c r="M2461" i="2"/>
  <c r="M2460" i="2"/>
  <c r="M2456" i="2"/>
  <c r="M2455" i="2"/>
  <c r="M2454" i="2"/>
  <c r="M2450" i="2"/>
  <c r="M2449" i="2"/>
  <c r="M2448" i="2"/>
  <c r="M2444" i="2"/>
  <c r="M2440" i="2"/>
  <c r="M2439" i="2"/>
  <c r="M2438" i="2"/>
  <c r="M2437" i="2"/>
  <c r="M2433" i="2"/>
  <c r="M2428" i="2"/>
  <c r="M2423" i="2"/>
  <c r="M2422" i="2"/>
  <c r="M2421" i="2"/>
  <c r="M2420" i="2"/>
  <c r="M2416" i="2"/>
  <c r="M2415" i="2"/>
  <c r="M2414" i="2"/>
  <c r="M2413" i="2"/>
  <c r="M2409" i="2"/>
  <c r="M2408" i="2"/>
  <c r="M2407" i="2"/>
  <c r="M2406" i="2"/>
  <c r="M2402" i="2"/>
  <c r="M2401" i="2"/>
  <c r="M2400" i="2"/>
  <c r="M2399" i="2"/>
  <c r="M2395" i="2"/>
  <c r="M2394" i="2"/>
  <c r="M2393" i="2"/>
  <c r="M2389" i="2"/>
  <c r="M2388" i="2"/>
  <c r="M2387" i="2"/>
  <c r="M2383" i="2"/>
  <c r="M2382" i="2"/>
  <c r="M2381" i="2"/>
  <c r="M2380" i="2"/>
  <c r="M2376" i="2"/>
  <c r="M2375" i="2"/>
  <c r="M2374" i="2"/>
  <c r="M2373" i="2"/>
  <c r="M2369" i="2"/>
  <c r="M2368" i="2"/>
  <c r="M2367" i="2"/>
  <c r="M2366" i="2"/>
  <c r="M2362" i="2"/>
  <c r="M2361" i="2"/>
  <c r="M2360" i="2"/>
  <c r="M2359" i="2"/>
  <c r="M2355" i="2"/>
  <c r="M2354" i="2"/>
  <c r="M2353" i="2"/>
  <c r="M2352" i="2"/>
  <c r="M2348" i="2"/>
  <c r="M2347" i="2"/>
  <c r="M2346" i="2"/>
  <c r="M2342" i="2"/>
  <c r="M2341" i="2"/>
  <c r="M2340" i="2"/>
  <c r="M2336" i="2"/>
  <c r="M2335" i="2"/>
  <c r="M2334" i="2"/>
  <c r="M2330" i="2"/>
  <c r="M2329" i="2"/>
  <c r="M2328" i="2"/>
  <c r="M2324" i="2"/>
  <c r="M2323" i="2"/>
  <c r="M2322" i="2"/>
  <c r="M2318" i="2"/>
  <c r="M2317" i="2"/>
  <c r="M2316" i="2"/>
  <c r="M2312" i="2"/>
  <c r="M2311" i="2"/>
  <c r="M2310" i="2"/>
  <c r="M2306" i="2"/>
  <c r="M2305" i="2"/>
  <c r="M2304" i="2"/>
  <c r="M2300" i="2"/>
  <c r="M2299" i="2"/>
  <c r="M2298" i="2"/>
  <c r="M2297" i="2"/>
  <c r="M2293" i="2"/>
  <c r="M2292" i="2"/>
  <c r="M2291" i="2"/>
  <c r="M2290" i="2"/>
  <c r="M2286" i="2"/>
  <c r="M2285" i="2"/>
  <c r="M2284" i="2"/>
  <c r="M2283" i="2"/>
  <c r="M2279" i="2"/>
  <c r="M2278" i="2"/>
  <c r="M2277" i="2"/>
  <c r="M2276" i="2"/>
  <c r="M2272" i="2"/>
  <c r="M2270" i="2"/>
  <c r="M2266" i="2"/>
  <c r="M2262" i="2"/>
  <c r="M2261" i="2"/>
  <c r="M2257" i="2"/>
  <c r="M2256" i="2"/>
  <c r="M2252" i="2"/>
  <c r="M2251" i="2"/>
  <c r="M2247" i="2"/>
  <c r="M2246" i="2"/>
  <c r="M2245" i="2"/>
  <c r="M2244" i="2"/>
  <c r="M2240" i="2"/>
  <c r="M2239" i="2"/>
  <c r="M2238" i="2"/>
  <c r="M2237" i="2"/>
  <c r="M2233" i="2"/>
  <c r="M2232" i="2"/>
  <c r="M2231" i="2"/>
  <c r="M2230" i="2"/>
  <c r="M2226" i="2"/>
  <c r="M2225" i="2"/>
  <c r="M2224" i="2"/>
  <c r="M2223" i="2"/>
  <c r="M2219" i="2"/>
  <c r="M2218" i="2"/>
  <c r="M2217" i="2"/>
  <c r="M2216" i="2"/>
  <c r="M2212" i="2"/>
  <c r="M2211" i="2"/>
  <c r="M2210" i="2"/>
  <c r="M2209" i="2"/>
  <c r="M2205" i="2"/>
  <c r="M2204" i="2"/>
  <c r="M2203" i="2"/>
  <c r="M2202" i="2"/>
  <c r="M2198" i="2"/>
  <c r="M2197" i="2"/>
  <c r="M2196" i="2"/>
  <c r="M2195" i="2"/>
  <c r="M2191" i="2"/>
  <c r="M2190" i="2"/>
  <c r="M2186" i="2"/>
  <c r="M2180" i="2"/>
  <c r="M2178" i="2"/>
  <c r="M2174" i="2"/>
  <c r="M2173" i="2"/>
  <c r="M2169" i="2"/>
  <c r="M2168" i="2"/>
  <c r="M2164" i="2"/>
  <c r="M2163" i="2"/>
  <c r="M2159" i="2"/>
  <c r="M2158" i="2"/>
  <c r="M2154" i="2"/>
  <c r="M2153" i="2"/>
  <c r="M2149" i="2"/>
  <c r="M2148" i="2"/>
  <c r="M2144" i="2"/>
  <c r="M2143" i="2"/>
  <c r="M2139" i="2"/>
  <c r="M2135" i="2"/>
  <c r="M2134" i="2"/>
  <c r="M2133" i="2"/>
  <c r="M2132" i="2"/>
  <c r="M2128" i="2"/>
  <c r="M2127" i="2"/>
  <c r="M2126" i="2"/>
  <c r="M2125" i="2"/>
  <c r="M2121" i="2"/>
  <c r="M2120" i="2"/>
  <c r="M2119" i="2"/>
  <c r="M2118" i="2"/>
  <c r="M2114" i="2"/>
  <c r="M2113" i="2"/>
  <c r="M2112" i="2"/>
  <c r="M2111" i="2"/>
  <c r="M2107" i="2"/>
  <c r="M2106" i="2"/>
  <c r="M2105" i="2"/>
  <c r="M2104" i="2"/>
  <c r="M2100" i="2"/>
  <c r="M2099" i="2"/>
  <c r="M2098" i="2"/>
  <c r="M2097" i="2"/>
  <c r="M2093" i="2"/>
  <c r="M2092" i="2"/>
  <c r="M2091" i="2"/>
  <c r="M2090" i="2"/>
  <c r="M2086" i="2"/>
  <c r="M2085" i="2"/>
  <c r="M2084" i="2"/>
  <c r="M2083" i="2"/>
  <c r="M2079" i="2"/>
  <c r="M2078" i="2"/>
  <c r="M2077" i="2"/>
  <c r="M2076" i="2"/>
  <c r="M2072" i="2"/>
  <c r="M2071" i="2"/>
  <c r="M2070" i="2"/>
  <c r="M2069" i="2"/>
  <c r="M2065" i="2"/>
  <c r="M2064" i="2"/>
  <c r="M2063" i="2"/>
  <c r="M2062" i="2"/>
  <c r="M2058" i="2"/>
  <c r="M2057" i="2"/>
  <c r="M2056" i="2"/>
  <c r="M2055" i="2"/>
  <c r="M2051" i="2"/>
  <c r="M2050" i="2"/>
  <c r="M2049" i="2"/>
  <c r="M2048" i="2"/>
  <c r="M2044" i="2"/>
  <c r="M2043" i="2"/>
  <c r="M2042" i="2"/>
  <c r="M2041" i="2"/>
  <c r="M2037" i="2"/>
  <c r="M2036" i="2"/>
  <c r="M2035" i="2"/>
  <c r="M2034" i="2"/>
  <c r="M2030" i="2"/>
  <c r="M2026" i="2"/>
  <c r="M2025" i="2"/>
  <c r="M2024" i="2"/>
  <c r="M2023" i="2"/>
  <c r="M2019" i="2"/>
  <c r="M2018" i="2"/>
  <c r="M2017" i="2"/>
  <c r="M2016" i="2"/>
  <c r="M2012" i="2"/>
  <c r="M2011" i="2"/>
  <c r="M2010" i="2"/>
  <c r="M2009" i="2"/>
  <c r="M2005" i="2"/>
  <c r="M2004" i="2"/>
  <c r="M2003" i="2"/>
  <c r="M2002" i="2"/>
  <c r="M1998" i="2"/>
  <c r="M1997" i="2"/>
  <c r="M1996" i="2"/>
  <c r="M1995" i="2"/>
  <c r="M1991" i="2"/>
  <c r="M1990" i="2"/>
  <c r="M1989" i="2"/>
  <c r="M1988" i="2"/>
  <c r="M1984" i="2"/>
  <c r="M1983" i="2"/>
  <c r="M1982" i="2"/>
  <c r="M1981" i="2"/>
  <c r="M1977" i="2"/>
  <c r="M1976" i="2"/>
  <c r="M1975" i="2"/>
  <c r="M1974" i="2"/>
  <c r="M1970" i="2"/>
  <c r="M1969" i="2"/>
  <c r="M1968" i="2"/>
  <c r="M1967" i="2"/>
  <c r="M1963" i="2"/>
  <c r="M1962" i="2"/>
  <c r="M1961" i="2"/>
  <c r="M1960" i="2"/>
  <c r="M1956" i="2"/>
  <c r="M1955" i="2"/>
  <c r="M1954" i="2"/>
  <c r="M1953" i="2"/>
  <c r="M1949" i="2"/>
  <c r="M1948" i="2"/>
  <c r="M1947" i="2"/>
  <c r="M1946" i="2"/>
  <c r="M1942" i="2"/>
  <c r="M1941" i="2"/>
  <c r="M1940" i="2"/>
  <c r="M1939" i="2"/>
  <c r="M1935" i="2"/>
  <c r="M1934" i="2"/>
  <c r="M1933" i="2"/>
  <c r="M1932" i="2"/>
  <c r="M1928" i="2"/>
  <c r="M1927" i="2"/>
  <c r="M1926" i="2"/>
  <c r="M1925" i="2"/>
  <c r="M1921" i="2"/>
  <c r="M1917" i="2"/>
  <c r="M1913" i="2"/>
  <c r="M1909" i="2"/>
  <c r="M1905" i="2"/>
  <c r="M1901" i="2"/>
  <c r="M1897" i="2"/>
  <c r="M1893" i="2"/>
  <c r="M1889" i="2"/>
  <c r="M1885" i="2"/>
  <c r="M1884" i="2"/>
  <c r="M1883" i="2"/>
  <c r="M1882" i="2"/>
  <c r="M1878" i="2"/>
  <c r="M1877" i="2"/>
  <c r="M1876" i="2"/>
  <c r="M1875" i="2"/>
  <c r="M1871" i="2"/>
  <c r="M1870" i="2"/>
  <c r="M1869" i="2"/>
  <c r="M1868" i="2"/>
  <c r="M1864" i="2"/>
  <c r="M1863" i="2"/>
  <c r="M1859" i="2"/>
  <c r="M1858" i="2"/>
  <c r="M1854" i="2"/>
  <c r="M1853" i="2"/>
  <c r="M1849" i="2"/>
  <c r="M1848" i="2"/>
  <c r="M1844" i="2"/>
  <c r="M1843" i="2"/>
  <c r="M1839" i="2"/>
  <c r="M1838" i="2"/>
  <c r="M1834" i="2"/>
  <c r="M1833" i="2"/>
  <c r="M1827" i="2"/>
  <c r="M1823" i="2"/>
  <c r="M1822" i="2"/>
  <c r="M1814" i="2"/>
  <c r="M1813" i="2"/>
  <c r="M1812" i="2"/>
  <c r="M1800" i="2"/>
  <c r="M1799" i="2"/>
  <c r="M1798" i="2"/>
  <c r="M1797" i="2"/>
  <c r="M1796" i="2"/>
  <c r="M1791" i="2"/>
  <c r="M1790" i="2"/>
  <c r="M1789" i="2"/>
  <c r="M1788" i="2"/>
  <c r="M1787" i="2"/>
  <c r="M1786" i="2"/>
  <c r="M1785" i="2"/>
  <c r="M1784" i="2"/>
  <c r="M1783" i="2"/>
  <c r="M1782" i="2"/>
  <c r="M1781" i="2"/>
  <c r="M1780" i="2"/>
  <c r="M1779" i="2"/>
  <c r="M1778" i="2"/>
  <c r="M1777" i="2"/>
  <c r="M1776" i="2"/>
  <c r="M1772" i="2"/>
  <c r="M1771" i="2"/>
  <c r="M1770" i="2"/>
  <c r="M1769" i="2"/>
  <c r="M1765" i="2"/>
  <c r="M1764" i="2"/>
  <c r="M1760" i="2"/>
  <c r="M1752" i="2"/>
  <c r="M1751" i="2"/>
  <c r="M1750" i="2"/>
  <c r="M1749" i="2"/>
  <c r="M1748" i="2"/>
  <c r="M1744" i="2"/>
  <c r="M1743" i="2"/>
  <c r="M1738" i="2"/>
  <c r="M1737" i="2"/>
  <c r="M1736" i="2"/>
  <c r="M1728" i="2"/>
  <c r="M1727" i="2"/>
  <c r="M1726" i="2"/>
  <c r="M1718" i="2"/>
  <c r="M1717" i="2"/>
  <c r="M1716" i="2"/>
  <c r="M1715" i="2"/>
  <c r="M1714" i="2"/>
  <c r="M1713" i="2"/>
  <c r="M1712" i="2"/>
  <c r="M1711" i="2"/>
  <c r="M1710" i="2"/>
  <c r="M1706" i="2"/>
  <c r="M1705" i="2"/>
  <c r="M1704" i="2"/>
  <c r="M1700" i="2"/>
  <c r="M1699" i="2"/>
  <c r="M1695" i="2"/>
  <c r="M1691" i="2"/>
  <c r="M1690" i="2"/>
  <c r="M1689" i="2"/>
  <c r="M1688" i="2"/>
  <c r="M1687" i="2"/>
  <c r="M1678" i="2"/>
  <c r="M1677" i="2"/>
  <c r="M1672" i="2"/>
  <c r="M1671" i="2"/>
  <c r="M1670" i="2"/>
  <c r="M1666" i="2"/>
  <c r="M1662" i="2"/>
  <c r="M1661" i="2"/>
  <c r="M1660" i="2"/>
  <c r="M1659" i="2"/>
  <c r="M1655" i="2"/>
  <c r="M1650" i="2"/>
  <c r="M1649" i="2"/>
  <c r="M1645" i="2"/>
  <c r="M1644" i="2"/>
  <c r="M1640" i="2"/>
  <c r="M1639" i="2"/>
  <c r="M1629" i="2"/>
  <c r="M1628" i="2"/>
  <c r="M1627" i="2"/>
  <c r="M1623" i="2"/>
  <c r="M1622" i="2"/>
  <c r="M1621" i="2"/>
  <c r="M1617" i="2"/>
  <c r="M1616" i="2"/>
  <c r="M1615" i="2"/>
  <c r="M1614" i="2"/>
  <c r="M1613" i="2"/>
  <c r="M1612" i="2"/>
  <c r="M1599" i="2"/>
  <c r="M1598" i="2"/>
  <c r="M1597" i="2"/>
  <c r="M1596" i="2"/>
  <c r="M1595" i="2"/>
  <c r="M1594" i="2"/>
  <c r="M1589" i="2"/>
  <c r="M1588" i="2"/>
  <c r="M1587" i="2"/>
  <c r="M1586" i="2"/>
  <c r="M1585" i="2"/>
  <c r="M1584" i="2"/>
  <c r="M1583" i="2"/>
  <c r="M1582" i="2"/>
  <c r="M1581" i="2"/>
  <c r="M1580" i="2"/>
  <c r="M1579" i="2"/>
  <c r="M1578" i="2"/>
  <c r="M1577" i="2"/>
  <c r="M1576" i="2"/>
  <c r="M1575" i="2"/>
  <c r="M1574" i="2"/>
  <c r="M1566" i="2"/>
  <c r="M1557" i="2"/>
  <c r="M1556" i="2"/>
  <c r="M1552" i="2"/>
  <c r="M1548" i="2"/>
  <c r="M1544" i="2"/>
  <c r="M1540" i="2"/>
  <c r="M1539" i="2"/>
  <c r="M1538" i="2"/>
  <c r="M1537" i="2"/>
  <c r="M1536" i="2"/>
  <c r="M1535" i="2"/>
  <c r="M1534" i="2"/>
  <c r="M1529" i="2"/>
  <c r="M1528" i="2"/>
  <c r="M1525" i="2"/>
  <c r="M1522" i="2"/>
  <c r="M1520" i="2"/>
  <c r="M1519" i="2"/>
  <c r="M1518" i="2"/>
  <c r="M1513" i="2"/>
  <c r="M1509" i="2"/>
  <c r="M1508" i="2"/>
  <c r="M1507" i="2"/>
  <c r="M1506" i="2"/>
  <c r="M1505" i="2"/>
  <c r="M1504" i="2"/>
  <c r="M1503" i="2"/>
  <c r="M1502" i="2"/>
  <c r="M1501" i="2"/>
  <c r="M1500" i="2"/>
  <c r="M1499" i="2"/>
  <c r="M1498" i="2"/>
  <c r="M1497" i="2"/>
  <c r="M1490" i="2"/>
  <c r="M1489" i="2"/>
  <c r="M1485" i="2"/>
  <c r="M1484" i="2"/>
  <c r="M1483" i="2"/>
  <c r="M1479" i="2"/>
  <c r="M1478" i="2"/>
  <c r="M1474" i="2"/>
  <c r="M1473" i="2"/>
  <c r="M1455" i="2"/>
  <c r="M1454" i="2"/>
  <c r="M1451" i="2"/>
  <c r="M1450" i="2"/>
  <c r="M1446" i="2"/>
  <c r="M1442" i="2"/>
  <c r="M1441" i="2"/>
  <c r="M1440" i="2"/>
  <c r="M1436" i="2"/>
  <c r="M1435" i="2"/>
  <c r="M1434" i="2"/>
  <c r="M1430" i="2"/>
  <c r="M1427" i="2"/>
  <c r="M1424" i="2"/>
  <c r="M1420" i="2"/>
  <c r="M1419" i="2"/>
  <c r="M1415" i="2"/>
  <c r="M1412" i="2"/>
  <c r="M1411" i="2"/>
  <c r="M1407" i="2"/>
  <c r="M1406" i="2"/>
  <c r="M1402" i="2"/>
  <c r="M1401" i="2"/>
  <c r="M1397" i="2"/>
  <c r="M1396" i="2"/>
  <c r="M1392" i="2"/>
  <c r="M1391" i="2"/>
  <c r="M1387" i="2"/>
  <c r="M1386" i="2"/>
  <c r="M1382" i="2"/>
  <c r="M1381" i="2"/>
  <c r="M1377" i="2"/>
  <c r="M1374" i="2"/>
  <c r="M1373" i="2"/>
  <c r="M1372" i="2"/>
  <c r="M1371" i="2"/>
  <c r="M1370" i="2"/>
  <c r="M1366" i="2"/>
  <c r="M1362" i="2"/>
  <c r="M1361" i="2"/>
  <c r="M1360" i="2"/>
  <c r="M1359" i="2"/>
  <c r="M1351" i="2"/>
  <c r="M1348" i="2"/>
  <c r="M1343" i="2"/>
  <c r="M1342" i="2"/>
  <c r="M1341" i="2"/>
  <c r="M1340" i="2"/>
  <c r="M1339" i="2"/>
  <c r="M1333" i="2"/>
  <c r="M1332" i="2"/>
  <c r="M1331" i="2"/>
  <c r="M1330" i="2"/>
  <c r="M1326" i="2"/>
  <c r="M1325" i="2"/>
  <c r="M1324" i="2"/>
  <c r="M1323" i="2"/>
  <c r="M1317" i="2"/>
  <c r="M1316" i="2"/>
  <c r="M1313" i="2"/>
  <c r="M1312" i="2"/>
  <c r="M1309" i="2"/>
  <c r="M1305" i="2"/>
  <c r="M1304" i="2"/>
  <c r="M1303" i="2"/>
  <c r="M1302" i="2"/>
  <c r="M1301" i="2"/>
  <c r="M1300" i="2"/>
  <c r="M1299" i="2"/>
  <c r="M1295" i="2"/>
  <c r="M1294" i="2"/>
  <c r="M1290" i="2"/>
  <c r="M1289" i="2"/>
  <c r="M1288" i="2"/>
  <c r="M1287" i="2"/>
  <c r="M1283" i="2"/>
  <c r="M1282" i="2"/>
  <c r="M1278" i="2"/>
  <c r="M1277" i="2"/>
  <c r="M1276" i="2"/>
  <c r="M1272" i="2"/>
  <c r="M1271" i="2"/>
  <c r="M1267" i="2"/>
  <c r="M1263" i="2"/>
  <c r="M1258" i="2"/>
  <c r="M1257" i="2"/>
  <c r="M1256" i="2"/>
  <c r="M1251" i="2"/>
  <c r="M1250" i="2"/>
  <c r="M1249" i="2"/>
  <c r="M1248" i="2"/>
  <c r="M1247" i="2"/>
  <c r="M1241" i="2"/>
  <c r="M1240" i="2"/>
  <c r="M1236" i="2"/>
  <c r="M1235" i="2"/>
  <c r="M1234" i="2"/>
  <c r="M1230" i="2"/>
  <c r="M1229" i="2"/>
  <c r="M1228" i="2"/>
  <c r="M1224" i="2"/>
  <c r="M1223" i="2"/>
  <c r="M1222" i="2"/>
  <c r="M1218" i="2"/>
  <c r="M1210" i="2"/>
  <c r="M1209" i="2"/>
  <c r="M1208" i="2"/>
  <c r="M1204" i="2"/>
  <c r="M1200" i="2"/>
  <c r="M1196" i="2"/>
  <c r="M1195" i="2"/>
  <c r="M1191" i="2"/>
  <c r="M1190" i="2"/>
  <c r="M1189" i="2"/>
  <c r="M1186" i="2"/>
  <c r="M1185" i="2"/>
  <c r="M1184" i="2"/>
  <c r="M1183" i="2"/>
  <c r="M1182" i="2"/>
  <c r="M1181" i="2"/>
  <c r="M1180" i="2"/>
  <c r="M1179" i="2"/>
  <c r="M1175" i="2"/>
  <c r="M1173" i="2"/>
  <c r="M1172" i="2"/>
  <c r="M1168" i="2"/>
  <c r="M1167" i="2"/>
  <c r="M1163" i="2"/>
  <c r="M1162" i="2"/>
  <c r="M1158" i="2"/>
  <c r="M1157" i="2"/>
  <c r="M1156" i="2"/>
  <c r="M1152" i="2"/>
  <c r="M1151" i="2"/>
  <c r="M1147" i="2"/>
  <c r="M1146" i="2"/>
  <c r="M1145" i="2"/>
  <c r="M1137" i="2"/>
  <c r="M1124" i="2"/>
  <c r="M1114" i="2"/>
  <c r="M1113" i="2"/>
  <c r="M1112" i="2"/>
  <c r="M1111" i="2"/>
  <c r="M1107" i="2"/>
  <c r="M1102" i="2"/>
  <c r="M1101" i="2"/>
  <c r="M1100" i="2"/>
  <c r="M1096" i="2"/>
  <c r="M1095" i="2"/>
  <c r="M1094" i="2"/>
  <c r="M1085" i="2"/>
  <c r="M1084" i="2"/>
  <c r="M1079" i="2"/>
  <c r="M1078" i="2"/>
  <c r="M1077" i="2"/>
  <c r="M1071" i="2"/>
  <c r="M1070" i="2"/>
  <c r="M1064" i="2"/>
  <c r="M1063" i="2"/>
  <c r="M1057" i="2"/>
  <c r="M1056" i="2"/>
  <c r="M1055" i="2"/>
  <c r="M1049" i="2"/>
  <c r="M1048" i="2"/>
  <c r="M1047" i="2"/>
  <c r="M1046" i="2"/>
  <c r="M1042" i="2"/>
  <c r="M1041" i="2"/>
  <c r="M1037" i="2"/>
  <c r="M1036" i="2"/>
  <c r="M1032" i="2"/>
  <c r="M1031" i="2"/>
  <c r="M1027" i="2"/>
  <c r="M1026" i="2"/>
  <c r="M1023" i="2"/>
  <c r="M1021" i="2"/>
  <c r="M1017" i="2"/>
  <c r="M1013" i="2"/>
  <c r="M1009" i="2"/>
  <c r="M1004" i="2"/>
  <c r="M1003" i="2"/>
  <c r="M1002" i="2"/>
  <c r="M998" i="2"/>
  <c r="M997" i="2"/>
  <c r="M996" i="2"/>
  <c r="M992" i="2"/>
  <c r="M988" i="2"/>
  <c r="M987" i="2"/>
  <c r="M986" i="2"/>
  <c r="M985" i="2"/>
  <c r="M984" i="2"/>
  <c r="M979" i="2"/>
  <c r="M977" i="2"/>
  <c r="M973" i="2"/>
  <c r="M972" i="2"/>
  <c r="M971" i="2"/>
  <c r="M970" i="2"/>
  <c r="M966" i="2"/>
  <c r="M965" i="2"/>
  <c r="M964" i="2"/>
  <c r="M960" i="2"/>
  <c r="M955" i="2"/>
  <c r="M954" i="2"/>
  <c r="M950" i="2"/>
  <c r="M949" i="2"/>
  <c r="M944" i="2"/>
  <c r="M943" i="2"/>
  <c r="M942" i="2"/>
  <c r="M938" i="2"/>
  <c r="M928" i="2"/>
  <c r="M927" i="2"/>
  <c r="M924" i="2"/>
  <c r="M919" i="2"/>
  <c r="M918" i="2"/>
  <c r="M917" i="2"/>
  <c r="M912" i="2"/>
  <c r="M911" i="2"/>
  <c r="M905" i="2"/>
  <c r="M904" i="2"/>
  <c r="M903" i="2"/>
  <c r="M902" i="2"/>
  <c r="M901" i="2"/>
  <c r="M896" i="2"/>
  <c r="M895" i="2"/>
  <c r="M894" i="2"/>
  <c r="M890" i="2"/>
  <c r="M889" i="2"/>
  <c r="M884" i="2"/>
  <c r="M883" i="2"/>
  <c r="M878" i="2"/>
  <c r="M877" i="2"/>
  <c r="M872" i="2"/>
  <c r="M871" i="2"/>
  <c r="M866" i="2"/>
  <c r="M865" i="2"/>
  <c r="M860" i="2"/>
  <c r="M859" i="2"/>
  <c r="M858" i="2"/>
  <c r="M857" i="2"/>
  <c r="M856" i="2"/>
  <c r="M850" i="2"/>
  <c r="M846" i="2"/>
  <c r="M845" i="2"/>
  <c r="M840" i="2"/>
  <c r="M839" i="2"/>
  <c r="M834" i="2"/>
  <c r="M833" i="2"/>
  <c r="M828" i="2"/>
  <c r="M827" i="2"/>
  <c r="M822" i="2"/>
  <c r="M821" i="2"/>
  <c r="M816" i="2"/>
  <c r="M815" i="2"/>
  <c r="M811" i="2"/>
  <c r="M806" i="2"/>
  <c r="M805" i="2"/>
  <c r="M800" i="2"/>
  <c r="M799" i="2"/>
  <c r="M794" i="2"/>
  <c r="M793" i="2"/>
  <c r="M788" i="2"/>
  <c r="M787" i="2"/>
  <c r="M782" i="2"/>
  <c r="M781" i="2"/>
  <c r="M776" i="2"/>
  <c r="M775" i="2"/>
  <c r="M774" i="2"/>
  <c r="M773" i="2"/>
  <c r="M768" i="2"/>
  <c r="M762" i="2"/>
  <c r="M757" i="2"/>
  <c r="M756" i="2"/>
  <c r="M751" i="2"/>
  <c r="M750" i="2"/>
  <c r="M745" i="2"/>
  <c r="M744" i="2"/>
  <c r="M739" i="2"/>
  <c r="M738" i="2"/>
  <c r="M733" i="2"/>
  <c r="M732" i="2"/>
  <c r="M727" i="2"/>
  <c r="M726" i="2"/>
  <c r="M721" i="2"/>
  <c r="M720" i="2"/>
  <c r="M715" i="2"/>
  <c r="M710" i="2"/>
  <c r="M709" i="2"/>
  <c r="M704" i="2"/>
  <c r="M703" i="2"/>
  <c r="M698" i="2"/>
  <c r="M697" i="2"/>
  <c r="M692" i="2"/>
  <c r="M691" i="2"/>
  <c r="M686" i="2"/>
  <c r="M680" i="2"/>
  <c r="M679" i="2"/>
  <c r="M674" i="2"/>
  <c r="M673" i="2"/>
  <c r="M668" i="2"/>
  <c r="M667" i="2"/>
  <c r="M662" i="2"/>
  <c r="M661" i="2"/>
  <c r="M656" i="2"/>
  <c r="M655" i="2"/>
  <c r="M654" i="2"/>
  <c r="M653" i="2"/>
  <c r="M647" i="2"/>
  <c r="M643" i="2"/>
  <c r="M638" i="2"/>
  <c r="M629" i="2"/>
  <c r="M618" i="2"/>
  <c r="M617" i="2"/>
  <c r="M612" i="2"/>
  <c r="M611" i="2"/>
  <c r="M610" i="2"/>
  <c r="M609" i="2"/>
  <c r="M599" i="2"/>
  <c r="M598" i="2"/>
  <c r="M592" i="2"/>
  <c r="M591" i="2"/>
  <c r="M586" i="2"/>
  <c r="M585" i="2"/>
  <c r="M580" i="2"/>
  <c r="M579" i="2"/>
  <c r="M570" i="2"/>
  <c r="M565" i="2"/>
  <c r="M554" i="2"/>
  <c r="M553" i="2"/>
  <c r="M548" i="2"/>
  <c r="M547" i="2"/>
  <c r="M542" i="2"/>
  <c r="M541" i="2"/>
  <c r="M540" i="2"/>
  <c r="M539" i="2"/>
  <c r="M538" i="2"/>
  <c r="M537" i="2"/>
  <c r="M536" i="2"/>
  <c r="M527" i="2"/>
  <c r="M517" i="2"/>
  <c r="M515" i="2"/>
  <c r="M514" i="2"/>
  <c r="M509" i="2"/>
  <c r="M508" i="2"/>
  <c r="M507" i="2"/>
  <c r="M506" i="2"/>
  <c r="M505" i="2"/>
  <c r="M504" i="2"/>
  <c r="M482" i="2"/>
  <c r="M477" i="2"/>
  <c r="M472" i="2"/>
  <c r="M456" i="2"/>
  <c r="M437" i="2"/>
  <c r="M436" i="2"/>
  <c r="M435" i="2"/>
  <c r="M434" i="2"/>
  <c r="M433" i="2"/>
  <c r="M429" i="2"/>
  <c r="M428" i="2"/>
  <c r="M427" i="2"/>
  <c r="M426" i="2"/>
  <c r="M425" i="2"/>
  <c r="M424" i="2"/>
  <c r="M423" i="2"/>
  <c r="M417" i="2"/>
  <c r="M416" i="2"/>
  <c r="M415" i="2"/>
  <c r="M414" i="2"/>
  <c r="M413" i="2"/>
  <c r="M412" i="2"/>
  <c r="M411" i="2"/>
  <c r="M410" i="2"/>
  <c r="M409" i="2"/>
  <c r="M408" i="2"/>
  <c r="M407" i="2"/>
  <c r="M406" i="2"/>
  <c r="M399" i="2"/>
  <c r="M398" i="2"/>
  <c r="M397" i="2"/>
  <c r="M396" i="2"/>
  <c r="M389" i="2"/>
  <c r="M388" i="2"/>
  <c r="M387" i="2"/>
  <c r="M372" i="2"/>
  <c r="M371" i="2"/>
  <c r="M362" i="2"/>
  <c r="M361" i="2"/>
  <c r="M360" i="2"/>
  <c r="M359" i="2"/>
  <c r="M358" i="2"/>
  <c r="M357" i="2"/>
  <c r="M356" i="2"/>
  <c r="M355" i="2"/>
  <c r="M354" i="2"/>
  <c r="M353" i="2"/>
  <c r="M352" i="2"/>
  <c r="M351" i="2"/>
  <c r="M345" i="2"/>
  <c r="M344" i="2"/>
  <c r="M343" i="2"/>
  <c r="M342" i="2"/>
  <c r="M341" i="2"/>
  <c r="M340" i="2"/>
  <c r="M339" i="2"/>
  <c r="M338" i="2"/>
  <c r="M268" i="2"/>
  <c r="M267" i="2"/>
  <c r="M266" i="2"/>
  <c r="M265" i="2"/>
  <c r="M264" i="2"/>
  <c r="M224" i="2"/>
  <c r="M223" i="2"/>
  <c r="M219" i="2"/>
  <c r="M218" i="2"/>
  <c r="M214" i="2"/>
  <c r="M213" i="2"/>
  <c r="M212" i="2"/>
  <c r="M208" i="2"/>
  <c r="M207" i="2"/>
  <c r="M181" i="2"/>
  <c r="M180" i="2"/>
  <c r="M154" i="2"/>
  <c r="M129" i="2"/>
  <c r="M128" i="2"/>
  <c r="M127" i="2"/>
  <c r="M126" i="2"/>
  <c r="M125" i="2"/>
  <c r="M124" i="2"/>
  <c r="M86" i="2"/>
  <c r="M85" i="2"/>
  <c r="M84" i="2"/>
  <c r="M83" i="2"/>
  <c r="M82" i="2"/>
  <c r="H3872" i="2"/>
  <c r="H3865" i="2"/>
  <c r="H3858" i="2"/>
  <c r="H3854" i="2"/>
  <c r="H3844" i="2"/>
  <c r="H3843" i="2"/>
  <c r="H3839" i="2"/>
  <c r="H3838" i="2"/>
  <c r="H3835" i="2"/>
  <c r="H3832" i="2"/>
  <c r="H3829" i="2"/>
  <c r="H3826" i="2"/>
  <c r="H3825" i="2"/>
  <c r="H3822" i="2"/>
  <c r="H3821" i="2"/>
  <c r="H3817" i="2"/>
  <c r="H3816" i="2"/>
  <c r="H3812" i="2"/>
  <c r="H3811" i="2"/>
  <c r="H3807" i="2"/>
  <c r="H3806" i="2"/>
  <c r="H3802" i="2"/>
  <c r="H3801" i="2"/>
  <c r="H3797" i="2"/>
  <c r="H3796" i="2"/>
  <c r="H3792" i="2"/>
  <c r="H3791" i="2"/>
  <c r="H3787" i="2"/>
  <c r="H3786" i="2"/>
  <c r="H3783" i="2"/>
  <c r="H3779" i="2"/>
  <c r="H3778" i="2"/>
  <c r="H3775" i="2"/>
  <c r="H3774" i="2"/>
  <c r="H3769" i="2"/>
  <c r="H3768" i="2"/>
  <c r="H3763" i="2"/>
  <c r="H3762" i="2"/>
  <c r="H3757" i="2"/>
  <c r="H3756" i="2"/>
  <c r="H3751" i="2"/>
  <c r="H3750" i="2"/>
  <c r="H3745" i="2"/>
  <c r="H3744" i="2"/>
  <c r="H3739" i="2"/>
  <c r="H3738" i="2"/>
  <c r="H3733" i="2"/>
  <c r="H3732" i="2"/>
  <c r="H3727" i="2"/>
  <c r="H3726" i="2"/>
  <c r="H3721" i="2"/>
  <c r="H3720" i="2"/>
  <c r="H3715" i="2"/>
  <c r="H3714" i="2"/>
  <c r="H3709" i="2"/>
  <c r="H3708" i="2"/>
  <c r="H3703" i="2"/>
  <c r="H3702" i="2"/>
  <c r="H3697" i="2"/>
  <c r="H3696" i="2"/>
  <c r="H3691" i="2"/>
  <c r="H3690" i="2"/>
  <c r="H3687" i="2"/>
  <c r="H3686" i="2"/>
  <c r="H3683" i="2"/>
  <c r="H3682" i="2"/>
  <c r="H3677" i="2"/>
  <c r="H3676" i="2"/>
  <c r="H3671" i="2"/>
  <c r="H3670" i="2"/>
  <c r="H3665" i="2"/>
  <c r="H3664" i="2"/>
  <c r="H3659" i="2"/>
  <c r="H3658" i="2"/>
  <c r="H3653" i="2"/>
  <c r="H3652" i="2"/>
  <c r="H3647" i="2"/>
  <c r="H3646" i="2"/>
  <c r="H3641" i="2"/>
  <c r="H3640" i="2"/>
  <c r="H3637" i="2"/>
  <c r="H3636" i="2"/>
  <c r="H3633" i="2"/>
  <c r="H3632" i="2"/>
  <c r="H3629" i="2"/>
  <c r="H3628" i="2"/>
  <c r="H3625" i="2"/>
  <c r="H3624" i="2"/>
  <c r="H3620" i="2"/>
  <c r="H3619" i="2"/>
  <c r="H3611" i="2"/>
  <c r="H3610" i="2"/>
  <c r="H3605" i="2"/>
  <c r="H3604" i="2"/>
  <c r="H3599" i="2"/>
  <c r="H3598" i="2"/>
  <c r="H3594" i="2"/>
  <c r="H3593" i="2"/>
  <c r="H3592" i="2"/>
  <c r="H3587" i="2"/>
  <c r="H3586" i="2"/>
  <c r="H3583" i="2"/>
  <c r="H3582" i="2"/>
  <c r="H3576" i="2"/>
  <c r="H3575" i="2"/>
  <c r="H3571" i="2"/>
  <c r="H3570" i="2"/>
  <c r="H3566" i="2"/>
  <c r="H3565" i="2"/>
  <c r="H3562" i="2"/>
  <c r="H3561" i="2"/>
  <c r="H3558" i="2"/>
  <c r="H3557" i="2"/>
  <c r="H3554" i="2"/>
  <c r="H3550" i="2"/>
  <c r="H3549" i="2"/>
  <c r="H3546" i="2"/>
  <c r="H3545" i="2"/>
  <c r="H3540" i="2"/>
  <c r="H3539" i="2"/>
  <c r="H3534" i="2"/>
  <c r="H3533" i="2"/>
  <c r="H3528" i="2"/>
  <c r="H3527" i="2"/>
  <c r="H3524" i="2"/>
  <c r="H3523" i="2"/>
  <c r="H3518" i="2"/>
  <c r="H3517" i="2"/>
  <c r="H3512" i="2"/>
  <c r="H3511" i="2"/>
  <c r="H3506" i="2"/>
  <c r="H3505" i="2"/>
  <c r="H3500" i="2"/>
  <c r="H3499" i="2"/>
  <c r="H3496" i="2"/>
  <c r="H3493" i="2"/>
  <c r="H3492" i="2"/>
  <c r="H3476" i="2"/>
  <c r="H3475" i="2"/>
  <c r="H3471" i="2"/>
  <c r="H3470" i="2"/>
  <c r="H3466" i="2"/>
  <c r="H3465" i="2"/>
  <c r="H3462" i="2"/>
  <c r="H3461" i="2"/>
  <c r="H3458" i="2"/>
  <c r="H3455" i="2"/>
  <c r="H3454" i="2"/>
  <c r="H3451" i="2"/>
  <c r="H3450" i="2"/>
  <c r="H3447" i="2"/>
  <c r="H3444" i="2"/>
  <c r="H3443" i="2"/>
  <c r="H3440" i="2"/>
  <c r="H3439" i="2"/>
  <c r="H3436" i="2"/>
  <c r="H3435" i="2"/>
  <c r="H3432" i="2"/>
  <c r="H3431" i="2"/>
  <c r="H3428" i="2"/>
  <c r="H3427" i="2"/>
  <c r="H3424" i="2"/>
  <c r="H3423" i="2"/>
  <c r="H3420" i="2"/>
  <c r="H3419" i="2"/>
  <c r="H3409" i="2"/>
  <c r="H3408" i="2"/>
  <c r="H3405" i="2"/>
  <c r="H3404" i="2"/>
  <c r="H3401" i="2"/>
  <c r="H3400" i="2"/>
  <c r="H3399" i="2"/>
  <c r="H3396" i="2"/>
  <c r="H3395" i="2"/>
  <c r="H3394" i="2"/>
  <c r="H3384" i="2"/>
  <c r="H3383" i="2"/>
  <c r="H3382" i="2"/>
  <c r="H3381" i="2"/>
  <c r="H3378" i="2"/>
  <c r="H3377" i="2"/>
  <c r="H3374" i="2"/>
  <c r="H3373" i="2"/>
  <c r="H3369" i="2"/>
  <c r="H3368" i="2"/>
  <c r="H3365" i="2"/>
  <c r="H3364" i="2"/>
  <c r="H3361" i="2"/>
  <c r="H3360" i="2"/>
  <c r="H3357" i="2"/>
  <c r="H3356" i="2"/>
  <c r="H3351" i="2"/>
  <c r="H3350" i="2"/>
  <c r="H3345" i="2"/>
  <c r="H3344" i="2"/>
  <c r="H3341" i="2"/>
  <c r="H3340" i="2"/>
  <c r="H3337" i="2"/>
  <c r="H3336" i="2"/>
  <c r="H3333" i="2"/>
  <c r="H3332" i="2"/>
  <c r="H3329" i="2"/>
  <c r="H3328" i="2"/>
  <c r="H3327" i="2"/>
  <c r="H3324" i="2"/>
  <c r="H3323" i="2"/>
  <c r="H3320" i="2"/>
  <c r="H3319" i="2"/>
  <c r="H3314" i="2"/>
  <c r="H3313" i="2"/>
  <c r="H3310" i="2"/>
  <c r="H3309" i="2"/>
  <c r="H3304" i="2"/>
  <c r="H3303" i="2"/>
  <c r="H3302" i="2"/>
  <c r="H3299" i="2"/>
  <c r="H3298" i="2"/>
  <c r="H3296" i="2"/>
  <c r="H3295" i="2"/>
  <c r="H3293" i="2"/>
  <c r="H3292" i="2"/>
  <c r="H3290" i="2"/>
  <c r="H3289" i="2"/>
  <c r="H3287" i="2"/>
  <c r="H3286" i="2"/>
  <c r="H3284" i="2"/>
  <c r="H3283" i="2"/>
  <c r="H3281" i="2"/>
  <c r="H3280" i="2"/>
  <c r="H3276" i="2"/>
  <c r="H3275" i="2"/>
  <c r="H3274" i="2"/>
  <c r="H3271" i="2"/>
  <c r="H3270" i="2"/>
  <c r="H3265" i="2"/>
  <c r="H3264" i="2"/>
  <c r="H3261" i="2"/>
  <c r="H3260" i="2"/>
  <c r="H3256" i="2"/>
  <c r="H3255" i="2"/>
  <c r="H3252" i="2"/>
  <c r="H3251" i="2"/>
  <c r="H3248" i="2"/>
  <c r="H3247" i="2"/>
  <c r="H3242" i="2"/>
  <c r="H3241" i="2"/>
  <c r="H3238" i="2"/>
  <c r="H3237" i="2"/>
  <c r="H3234" i="2"/>
  <c r="H3233" i="2"/>
  <c r="H3226" i="2"/>
  <c r="H3225" i="2"/>
  <c r="H3222" i="2"/>
  <c r="H3221" i="2"/>
  <c r="H3218" i="2"/>
  <c r="H3217" i="2"/>
  <c r="H3214" i="2"/>
  <c r="H3213" i="2"/>
  <c r="H3210" i="2"/>
  <c r="H3209" i="2"/>
  <c r="H3206" i="2"/>
  <c r="H3205" i="2"/>
  <c r="H3202" i="2"/>
  <c r="H3201" i="2"/>
  <c r="H3198" i="2"/>
  <c r="H3197" i="2"/>
  <c r="H3194" i="2"/>
  <c r="H3193" i="2"/>
  <c r="H3190" i="2"/>
  <c r="H3189" i="2"/>
  <c r="H3186" i="2"/>
  <c r="H3185" i="2"/>
  <c r="H3175" i="2"/>
  <c r="H3174" i="2"/>
  <c r="H3171" i="2"/>
  <c r="H3170" i="2"/>
  <c r="H3169" i="2"/>
  <c r="H3168" i="2"/>
  <c r="H3167" i="2"/>
  <c r="H3166" i="2"/>
  <c r="H3163" i="2"/>
  <c r="H3162" i="2"/>
  <c r="H3161" i="2"/>
  <c r="H3160" i="2"/>
  <c r="H3159" i="2"/>
  <c r="H3158" i="2"/>
  <c r="H3155" i="2"/>
  <c r="H3154" i="2"/>
  <c r="H3150" i="2"/>
  <c r="H3149" i="2"/>
  <c r="H3145" i="2"/>
  <c r="H3144" i="2"/>
  <c r="H3140" i="2"/>
  <c r="H3139" i="2"/>
  <c r="H3135" i="2"/>
  <c r="H3134" i="2"/>
  <c r="H3130" i="2"/>
  <c r="H3129" i="2"/>
  <c r="H3126" i="2"/>
  <c r="H3125" i="2"/>
  <c r="H3124" i="2"/>
  <c r="H3120" i="2"/>
  <c r="H3119" i="2"/>
  <c r="H3115" i="2"/>
  <c r="H3114" i="2"/>
  <c r="H3110" i="2"/>
  <c r="H3109" i="2"/>
  <c r="H3105" i="2"/>
  <c r="H3104" i="2"/>
  <c r="H3100" i="2"/>
  <c r="H3099" i="2"/>
  <c r="H3095" i="2"/>
  <c r="H3094" i="2"/>
  <c r="H3090" i="2"/>
  <c r="H3089" i="2"/>
  <c r="H3085" i="2"/>
  <c r="H3084" i="2"/>
  <c r="H3080" i="2"/>
  <c r="H3079" i="2"/>
  <c r="H3075" i="2"/>
  <c r="H3074" i="2"/>
  <c r="H3069" i="2"/>
  <c r="H3068" i="2"/>
  <c r="H3065" i="2"/>
  <c r="H3064" i="2"/>
  <c r="H3063" i="2"/>
  <c r="H3062" i="2"/>
  <c r="H3059" i="2"/>
  <c r="H3058" i="2"/>
  <c r="H3057" i="2"/>
  <c r="H3056" i="2"/>
  <c r="H3053" i="2"/>
  <c r="H3052" i="2"/>
  <c r="H3051" i="2"/>
  <c r="H3048" i="2"/>
  <c r="H3047" i="2"/>
  <c r="H3044" i="2"/>
  <c r="H3043" i="2"/>
  <c r="H3040" i="2"/>
  <c r="H3039" i="2"/>
  <c r="H3038" i="2"/>
  <c r="H3035" i="2"/>
  <c r="H3034" i="2"/>
  <c r="H3033" i="2"/>
  <c r="H3025" i="2"/>
  <c r="H3024" i="2"/>
  <c r="H3018" i="2"/>
  <c r="H3017" i="2"/>
  <c r="H3011" i="2"/>
  <c r="H3010" i="2"/>
  <c r="H3004" i="2"/>
  <c r="H3003" i="2"/>
  <c r="H2996" i="2"/>
  <c r="H2995" i="2"/>
  <c r="H2987" i="2"/>
  <c r="H2986" i="2"/>
  <c r="H2978" i="2"/>
  <c r="H2977" i="2"/>
  <c r="H2967" i="2"/>
  <c r="H2966" i="2"/>
  <c r="H2957" i="2"/>
  <c r="H2956" i="2"/>
  <c r="H2915" i="2"/>
  <c r="H2914" i="2"/>
  <c r="H2913" i="2"/>
  <c r="H2912" i="2"/>
  <c r="H2910" i="2"/>
  <c r="H2909" i="2"/>
  <c r="H2908" i="2"/>
  <c r="H2891" i="2"/>
  <c r="H2890" i="2"/>
  <c r="H2889" i="2"/>
  <c r="H2888" i="2"/>
  <c r="H2870" i="2"/>
  <c r="H2869" i="2"/>
  <c r="H2868" i="2"/>
  <c r="H2867" i="2"/>
  <c r="H2856" i="2"/>
  <c r="H2855" i="2"/>
  <c r="H2854" i="2"/>
  <c r="H2853" i="2"/>
  <c r="H2850" i="2"/>
  <c r="H2849" i="2"/>
  <c r="H2841" i="2"/>
  <c r="H2840" i="2"/>
  <c r="H2834" i="2"/>
  <c r="H2833" i="2"/>
  <c r="H2828" i="2"/>
  <c r="H2827" i="2"/>
  <c r="H2822" i="2"/>
  <c r="H2821" i="2"/>
  <c r="H2816" i="2"/>
  <c r="H2815" i="2"/>
  <c r="H2810" i="2"/>
  <c r="H2809" i="2"/>
  <c r="H2804" i="2"/>
  <c r="H2803" i="2"/>
  <c r="H2798" i="2"/>
  <c r="H2797" i="2"/>
  <c r="H2792" i="2"/>
  <c r="H2791" i="2"/>
  <c r="H2786" i="2"/>
  <c r="H2785" i="2"/>
  <c r="H2779" i="2"/>
  <c r="H2778" i="2"/>
  <c r="H2773" i="2"/>
  <c r="H2772" i="2"/>
  <c r="H2767" i="2"/>
  <c r="H2766" i="2"/>
  <c r="H2761" i="2"/>
  <c r="H2760" i="2"/>
  <c r="H2757" i="2"/>
  <c r="H2756" i="2"/>
  <c r="H2751" i="2"/>
  <c r="H2750" i="2"/>
  <c r="H2744" i="2"/>
  <c r="H2743" i="2"/>
  <c r="H2738" i="2"/>
  <c r="H2737" i="2"/>
  <c r="H2732" i="2"/>
  <c r="H2731" i="2"/>
  <c r="H2726" i="2"/>
  <c r="H2725" i="2"/>
  <c r="H2719" i="2"/>
  <c r="H2718" i="2"/>
  <c r="H2713" i="2"/>
  <c r="H2712" i="2"/>
  <c r="H2707" i="2"/>
  <c r="H2706" i="2"/>
  <c r="H2701" i="2"/>
  <c r="H2700" i="2"/>
  <c r="H2694" i="2"/>
  <c r="H2693" i="2"/>
  <c r="H2688" i="2"/>
  <c r="H2687" i="2"/>
  <c r="H2682" i="2"/>
  <c r="H2681" i="2"/>
  <c r="H2676" i="2"/>
  <c r="H2675" i="2"/>
  <c r="H2672" i="2"/>
  <c r="H2671" i="2"/>
  <c r="H2666" i="2"/>
  <c r="H2665" i="2"/>
  <c r="H2662" i="2"/>
  <c r="H2661" i="2"/>
  <c r="H2658" i="2"/>
  <c r="H2657" i="2"/>
  <c r="H2654" i="2"/>
  <c r="H2653" i="2"/>
  <c r="H2647" i="2"/>
  <c r="H2646" i="2"/>
  <c r="H2640" i="2"/>
  <c r="H2639" i="2"/>
  <c r="H2635" i="2"/>
  <c r="H2634" i="2"/>
  <c r="H2622" i="2"/>
  <c r="H2621" i="2"/>
  <c r="H2620" i="2"/>
  <c r="H2619" i="2"/>
  <c r="H2607" i="2"/>
  <c r="H2606" i="2"/>
  <c r="H2605" i="2"/>
  <c r="H2604" i="2"/>
  <c r="H2603" i="2"/>
  <c r="H2594" i="2"/>
  <c r="H2593" i="2"/>
  <c r="H2592" i="2"/>
  <c r="H2591" i="2"/>
  <c r="H2590" i="2"/>
  <c r="H2589" i="2"/>
  <c r="H2588" i="2"/>
  <c r="H2587" i="2"/>
  <c r="H2586" i="2"/>
  <c r="H2585" i="2"/>
  <c r="H2584" i="2"/>
  <c r="H2583" i="2"/>
  <c r="H2582" i="2"/>
  <c r="H2581" i="2"/>
  <c r="H2580" i="2"/>
  <c r="H2577" i="2"/>
  <c r="H2576" i="2"/>
  <c r="H2575" i="2"/>
  <c r="H2574" i="2"/>
  <c r="H2573" i="2"/>
  <c r="H2572" i="2"/>
  <c r="H2571" i="2"/>
  <c r="H2570" i="2"/>
  <c r="H2569" i="2"/>
  <c r="H2566" i="2"/>
  <c r="H2565" i="2"/>
  <c r="H2564" i="2"/>
  <c r="H2563" i="2"/>
  <c r="H2562" i="2"/>
  <c r="H2561" i="2"/>
  <c r="H2560" i="2"/>
  <c r="H2559" i="2"/>
  <c r="H2558" i="2"/>
  <c r="H2551" i="2"/>
  <c r="H2550" i="2"/>
  <c r="H2549" i="2"/>
  <c r="H2541" i="2"/>
  <c r="H2540" i="2"/>
  <c r="H2535" i="2"/>
  <c r="H2534" i="2"/>
  <c r="H2533" i="2"/>
  <c r="H2527" i="2"/>
  <c r="H2526" i="2"/>
  <c r="H2522" i="2"/>
  <c r="H2521" i="2"/>
  <c r="H2517" i="2"/>
  <c r="H2516" i="2"/>
  <c r="H2511" i="2"/>
  <c r="H2508" i="2"/>
  <c r="H2505" i="2"/>
  <c r="H2504" i="2"/>
  <c r="H2503" i="2"/>
  <c r="H2502" i="2"/>
  <c r="H2501" i="2"/>
  <c r="H2480" i="2"/>
  <c r="H2479" i="2"/>
  <c r="H2478" i="2"/>
  <c r="H2477" i="2"/>
  <c r="H2476" i="2"/>
  <c r="H2475" i="2"/>
  <c r="H2471" i="2"/>
  <c r="H2470" i="2"/>
  <c r="H2465" i="2"/>
  <c r="H2464" i="2"/>
  <c r="H2459" i="2"/>
  <c r="H2458" i="2"/>
  <c r="H2453" i="2"/>
  <c r="H2452" i="2"/>
  <c r="H2447" i="2"/>
  <c r="H2446" i="2"/>
  <c r="H2443" i="2"/>
  <c r="H2442" i="2"/>
  <c r="H2436" i="2"/>
  <c r="H2435" i="2"/>
  <c r="H2432" i="2"/>
  <c r="H2431" i="2"/>
  <c r="H2430" i="2"/>
  <c r="H2427" i="2"/>
  <c r="H2426" i="2"/>
  <c r="H2425" i="2"/>
  <c r="H2419" i="2"/>
  <c r="H2418" i="2"/>
  <c r="H2412" i="2"/>
  <c r="H2411" i="2"/>
  <c r="H2405" i="2"/>
  <c r="H2404" i="2"/>
  <c r="H2398" i="2"/>
  <c r="H2397" i="2"/>
  <c r="H2392" i="2"/>
  <c r="H2391" i="2"/>
  <c r="H2386" i="2"/>
  <c r="H2385" i="2"/>
  <c r="H2379" i="2"/>
  <c r="H2378" i="2"/>
  <c r="H2372" i="2"/>
  <c r="H2371" i="2"/>
  <c r="H2365" i="2"/>
  <c r="H2364" i="2"/>
  <c r="H2358" i="2"/>
  <c r="H2357" i="2"/>
  <c r="H2351" i="2"/>
  <c r="H2350" i="2"/>
  <c r="H2345" i="2"/>
  <c r="H2344" i="2"/>
  <c r="H2339" i="2"/>
  <c r="H2338" i="2"/>
  <c r="H2333" i="2"/>
  <c r="H2332" i="2"/>
  <c r="H2327" i="2"/>
  <c r="H2326" i="2"/>
  <c r="H2321" i="2"/>
  <c r="H2320" i="2"/>
  <c r="H2315" i="2"/>
  <c r="H2314" i="2"/>
  <c r="H2309" i="2"/>
  <c r="H2308" i="2"/>
  <c r="H2303" i="2"/>
  <c r="H2302" i="2"/>
  <c r="H2296" i="2"/>
  <c r="H2295" i="2"/>
  <c r="H2289" i="2"/>
  <c r="H2288" i="2"/>
  <c r="H2282" i="2"/>
  <c r="H2281" i="2"/>
  <c r="H2275" i="2"/>
  <c r="H2274" i="2"/>
  <c r="H2269" i="2"/>
  <c r="H2268" i="2"/>
  <c r="H2265" i="2"/>
  <c r="H2264" i="2"/>
  <c r="H2260" i="2"/>
  <c r="H2259" i="2"/>
  <c r="H2255" i="2"/>
  <c r="H2254" i="2"/>
  <c r="H2250" i="2"/>
  <c r="H2249" i="2"/>
  <c r="H2243" i="2"/>
  <c r="H2242" i="2"/>
  <c r="H2236" i="2"/>
  <c r="H2235" i="2"/>
  <c r="H2229" i="2"/>
  <c r="H2228" i="2"/>
  <c r="H2222" i="2"/>
  <c r="H2221" i="2"/>
  <c r="H2215" i="2"/>
  <c r="H2214" i="2"/>
  <c r="H2208" i="2"/>
  <c r="H2207" i="2"/>
  <c r="H2201" i="2"/>
  <c r="H2200" i="2"/>
  <c r="H2194" i="2"/>
  <c r="H2193" i="2"/>
  <c r="H2189" i="2"/>
  <c r="H2188" i="2"/>
  <c r="H2185" i="2"/>
  <c r="H2184" i="2"/>
  <c r="H2182" i="2"/>
  <c r="H2177" i="2"/>
  <c r="H2176" i="2"/>
  <c r="H2172" i="2"/>
  <c r="H2171" i="2"/>
  <c r="H2167" i="2"/>
  <c r="H2166" i="2"/>
  <c r="H2162" i="2"/>
  <c r="H2161" i="2"/>
  <c r="H2157" i="2"/>
  <c r="H2156" i="2"/>
  <c r="H2152" i="2"/>
  <c r="H2151" i="2"/>
  <c r="H2147" i="2"/>
  <c r="H2146" i="2"/>
  <c r="H2142" i="2"/>
  <c r="H2141" i="2"/>
  <c r="H2138" i="2"/>
  <c r="H2137" i="2"/>
  <c r="H2131" i="2"/>
  <c r="H2130" i="2"/>
  <c r="H2124" i="2"/>
  <c r="H2123" i="2"/>
  <c r="H2117" i="2"/>
  <c r="H2116" i="2"/>
  <c r="H2110" i="2"/>
  <c r="H2109" i="2"/>
  <c r="H2103" i="2"/>
  <c r="H2102" i="2"/>
  <c r="H2096" i="2"/>
  <c r="H2095" i="2"/>
  <c r="H2089" i="2"/>
  <c r="H2088" i="2"/>
  <c r="H2082" i="2"/>
  <c r="H2081" i="2"/>
  <c r="H2075" i="2"/>
  <c r="H2074" i="2"/>
  <c r="H2068" i="2"/>
  <c r="H2067" i="2"/>
  <c r="H2061" i="2"/>
  <c r="H2060" i="2"/>
  <c r="H2054" i="2"/>
  <c r="H2053" i="2"/>
  <c r="H2047" i="2"/>
  <c r="H2046" i="2"/>
  <c r="H2040" i="2"/>
  <c r="H2039" i="2"/>
  <c r="H2033" i="2"/>
  <c r="H2032" i="2"/>
  <c r="H2029" i="2"/>
  <c r="H2028" i="2"/>
  <c r="H2022" i="2"/>
  <c r="H2021" i="2"/>
  <c r="H2015" i="2"/>
  <c r="H2014" i="2"/>
  <c r="H2008" i="2"/>
  <c r="H2007" i="2"/>
  <c r="H2001" i="2"/>
  <c r="H2000" i="2"/>
  <c r="H1994" i="2"/>
  <c r="H1993" i="2"/>
  <c r="H1987" i="2"/>
  <c r="H1986" i="2"/>
  <c r="H1980" i="2"/>
  <c r="H1979" i="2"/>
  <c r="H1973" i="2"/>
  <c r="H1972" i="2"/>
  <c r="H1966" i="2"/>
  <c r="H1965" i="2"/>
  <c r="H1959" i="2"/>
  <c r="H1958" i="2"/>
  <c r="H1952" i="2"/>
  <c r="H1951" i="2"/>
  <c r="H1945" i="2"/>
  <c r="H1944" i="2"/>
  <c r="H1938" i="2"/>
  <c r="H1937" i="2"/>
  <c r="H1931" i="2"/>
  <c r="H1930" i="2"/>
  <c r="H1924" i="2"/>
  <c r="H1923" i="2"/>
  <c r="H1920" i="2"/>
  <c r="H1919" i="2"/>
  <c r="H1916" i="2"/>
  <c r="H1915" i="2"/>
  <c r="H1912" i="2"/>
  <c r="H1911" i="2"/>
  <c r="H1908" i="2"/>
  <c r="H1907" i="2"/>
  <c r="H1904" i="2"/>
  <c r="H1903" i="2"/>
  <c r="H1900" i="2"/>
  <c r="H1899" i="2"/>
  <c r="H1896" i="2"/>
  <c r="H1895" i="2"/>
  <c r="H1892" i="2"/>
  <c r="H1891" i="2"/>
  <c r="H1888" i="2"/>
  <c r="H1887" i="2"/>
  <c r="H1881" i="2"/>
  <c r="H1880" i="2"/>
  <c r="H1874" i="2"/>
  <c r="H1873" i="2"/>
  <c r="H1867" i="2"/>
  <c r="H1866" i="2"/>
  <c r="H1862" i="2"/>
  <c r="H1861" i="2"/>
  <c r="H1857" i="2"/>
  <c r="H1856" i="2"/>
  <c r="H1852" i="2"/>
  <c r="H1851" i="2"/>
  <c r="H1847" i="2"/>
  <c r="H1846" i="2"/>
  <c r="H1842" i="2"/>
  <c r="H1841" i="2"/>
  <c r="H1837" i="2"/>
  <c r="H1836" i="2"/>
  <c r="H1832" i="2"/>
  <c r="H1831" i="2"/>
  <c r="H1829" i="2"/>
  <c r="H1826" i="2"/>
  <c r="H1825" i="2"/>
  <c r="H1821" i="2"/>
  <c r="H1820" i="2"/>
  <c r="H1818" i="2"/>
  <c r="H1817" i="2"/>
  <c r="H1816" i="2"/>
  <c r="H1811" i="2"/>
  <c r="H1810" i="2"/>
  <c r="H1807" i="2"/>
  <c r="H1806" i="2"/>
  <c r="H1805" i="2"/>
  <c r="H1804" i="2"/>
  <c r="H1803" i="2"/>
  <c r="H1802" i="2"/>
  <c r="H1795" i="2"/>
  <c r="H1794" i="2"/>
  <c r="H1793" i="2"/>
  <c r="H1775" i="2"/>
  <c r="H1774" i="2"/>
  <c r="H1768" i="2"/>
  <c r="H1767" i="2"/>
  <c r="H1763" i="2"/>
  <c r="H1762" i="2"/>
  <c r="H1759" i="2"/>
  <c r="H1758" i="2"/>
  <c r="H1756" i="2"/>
  <c r="H1755" i="2"/>
  <c r="H1754" i="2"/>
  <c r="H1747" i="2"/>
  <c r="H1746" i="2"/>
  <c r="H1742" i="2"/>
  <c r="H1741" i="2"/>
  <c r="H1740" i="2"/>
  <c r="H1731" i="2"/>
  <c r="H1730" i="2"/>
  <c r="H1721" i="2"/>
  <c r="H1720" i="2"/>
  <c r="H1709" i="2"/>
  <c r="H1708" i="2"/>
  <c r="H1703" i="2"/>
  <c r="H1702" i="2"/>
  <c r="H1698" i="2"/>
  <c r="H1697" i="2"/>
  <c r="H1694" i="2"/>
  <c r="H1693" i="2"/>
  <c r="H1686" i="2"/>
  <c r="H1685" i="2"/>
  <c r="H1684" i="2"/>
  <c r="H1682" i="2"/>
  <c r="H1681" i="2"/>
  <c r="H1680" i="2"/>
  <c r="H1676" i="2"/>
  <c r="H1675" i="2"/>
  <c r="H1674" i="2"/>
  <c r="H1669" i="2"/>
  <c r="H1668" i="2"/>
  <c r="H1665" i="2"/>
  <c r="H1664" i="2"/>
  <c r="H1658" i="2"/>
  <c r="H1657" i="2"/>
  <c r="H1654" i="2"/>
  <c r="H1653" i="2"/>
  <c r="H1652" i="2"/>
  <c r="H1648" i="2"/>
  <c r="H1647" i="2"/>
  <c r="H1643" i="2"/>
  <c r="H1642" i="2"/>
  <c r="H1636" i="2"/>
  <c r="H1635" i="2"/>
  <c r="H1633" i="2"/>
  <c r="H1632" i="2"/>
  <c r="H1631" i="2"/>
  <c r="H1626" i="2"/>
  <c r="H1625" i="2"/>
  <c r="H1620" i="2"/>
  <c r="H1619" i="2"/>
  <c r="H1611" i="2"/>
  <c r="H1610" i="2"/>
  <c r="H1609" i="2"/>
  <c r="H1607" i="2"/>
  <c r="H1606" i="2"/>
  <c r="H1605" i="2"/>
  <c r="H1603" i="2"/>
  <c r="H1602" i="2"/>
  <c r="H1601" i="2"/>
  <c r="H1593" i="2"/>
  <c r="H1592" i="2"/>
  <c r="H1591" i="2"/>
  <c r="H1573" i="2"/>
  <c r="H1572" i="2"/>
  <c r="H1571" i="2"/>
  <c r="H1570" i="2"/>
  <c r="H1569" i="2"/>
  <c r="H1568" i="2"/>
  <c r="H1565" i="2"/>
  <c r="H1564" i="2"/>
  <c r="H1563" i="2"/>
  <c r="H1562" i="2"/>
  <c r="H1561" i="2"/>
  <c r="H1560" i="2"/>
  <c r="H1559" i="2"/>
  <c r="H1555" i="2"/>
  <c r="H1554" i="2"/>
  <c r="H1551" i="2"/>
  <c r="H1550" i="2"/>
  <c r="H1547" i="2"/>
  <c r="H1546" i="2"/>
  <c r="H1543" i="2"/>
  <c r="H1542" i="2"/>
  <c r="H1533" i="2"/>
  <c r="H1532" i="2"/>
  <c r="H1531" i="2"/>
  <c r="H1527" i="2"/>
  <c r="H1524" i="2"/>
  <c r="H1517" i="2"/>
  <c r="H1516" i="2"/>
  <c r="H1515" i="2"/>
  <c r="H1512" i="2"/>
  <c r="H1511" i="2"/>
  <c r="H1496" i="2"/>
  <c r="H1495" i="2"/>
  <c r="H1494" i="2"/>
  <c r="H1493" i="2"/>
  <c r="H1492" i="2"/>
  <c r="H1488" i="2"/>
  <c r="H1487" i="2"/>
  <c r="H1482" i="2"/>
  <c r="H1481" i="2"/>
  <c r="H1477" i="2"/>
  <c r="H1476" i="2"/>
  <c r="H1472" i="2"/>
  <c r="H1471" i="2"/>
  <c r="H1469" i="2"/>
  <c r="H1468" i="2"/>
  <c r="H1467" i="2"/>
  <c r="H1466" i="2"/>
  <c r="H1465" i="2"/>
  <c r="H1463" i="2"/>
  <c r="H1462" i="2"/>
  <c r="H1461" i="2"/>
  <c r="H1459" i="2"/>
  <c r="H1458" i="2"/>
  <c r="H1457" i="2"/>
  <c r="H1453" i="2"/>
  <c r="H1449" i="2"/>
  <c r="H1448" i="2"/>
  <c r="H1445" i="2"/>
  <c r="H1444" i="2"/>
  <c r="H1439" i="2"/>
  <c r="H1438" i="2"/>
  <c r="H1433" i="2"/>
  <c r="H1432" i="2"/>
  <c r="H1429" i="2"/>
  <c r="H1426" i="2"/>
  <c r="H1423" i="2"/>
  <c r="H1422" i="2"/>
  <c r="H1418" i="2"/>
  <c r="H1417" i="2"/>
  <c r="H1414" i="2"/>
  <c r="H1410" i="2"/>
  <c r="H1409" i="2"/>
  <c r="H1405" i="2"/>
  <c r="H1404" i="2"/>
  <c r="H1400" i="2"/>
  <c r="H1399" i="2"/>
  <c r="H1395" i="2"/>
  <c r="H1394" i="2"/>
  <c r="H1390" i="2"/>
  <c r="H1389" i="2"/>
  <c r="H1385" i="2"/>
  <c r="H1384" i="2"/>
  <c r="H1380" i="2"/>
  <c r="H1379" i="2"/>
  <c r="H1376" i="2"/>
  <c r="H1369" i="2"/>
  <c r="H1368" i="2"/>
  <c r="H1365" i="2"/>
  <c r="H1364" i="2"/>
  <c r="H1358" i="2"/>
  <c r="H1357" i="2"/>
  <c r="H1355" i="2"/>
  <c r="H1354" i="2"/>
  <c r="H1353" i="2"/>
  <c r="H1350" i="2"/>
  <c r="H1347" i="2"/>
  <c r="H1346" i="2"/>
  <c r="H1345" i="2"/>
  <c r="H1338" i="2"/>
  <c r="H1337" i="2"/>
  <c r="H1336" i="2"/>
  <c r="H1335" i="2"/>
  <c r="H1329" i="2"/>
  <c r="H1328" i="2"/>
  <c r="H1322" i="2"/>
  <c r="H1321" i="2"/>
  <c r="H1320" i="2"/>
  <c r="H1319" i="2"/>
  <c r="H1315" i="2"/>
  <c r="H1311" i="2"/>
  <c r="H1308" i="2"/>
  <c r="H1307" i="2"/>
  <c r="H1298" i="2"/>
  <c r="H1297" i="2"/>
  <c r="H1293" i="2"/>
  <c r="H1292" i="2"/>
  <c r="H1286" i="2"/>
  <c r="H1285" i="2"/>
  <c r="H1281" i="2"/>
  <c r="H1280" i="2"/>
  <c r="H1275" i="2"/>
  <c r="H1274" i="2"/>
  <c r="H1270" i="2"/>
  <c r="H1269" i="2"/>
  <c r="H1266" i="2"/>
  <c r="H1265" i="2"/>
  <c r="H1262" i="2"/>
  <c r="H1261" i="2"/>
  <c r="H1260" i="2"/>
  <c r="H1255" i="2"/>
  <c r="H1254" i="2"/>
  <c r="H1253" i="2"/>
  <c r="H1246" i="2"/>
  <c r="H1245" i="2"/>
  <c r="H1244" i="2"/>
  <c r="H1243" i="2"/>
  <c r="H1239" i="2"/>
  <c r="H1238" i="2"/>
  <c r="H1233" i="2"/>
  <c r="H1232" i="2"/>
  <c r="H1227" i="2"/>
  <c r="H1226" i="2"/>
  <c r="H1221" i="2"/>
  <c r="H1220" i="2"/>
  <c r="H1217" i="2"/>
  <c r="H1216" i="2"/>
  <c r="H1214" i="2"/>
  <c r="H1213" i="2"/>
  <c r="H1212" i="2"/>
  <c r="H1207" i="2"/>
  <c r="H1206" i="2"/>
  <c r="H1203" i="2"/>
  <c r="H1202" i="2"/>
  <c r="H1199" i="2"/>
  <c r="H1198" i="2"/>
  <c r="H1194" i="2"/>
  <c r="H1193" i="2"/>
  <c r="H1188" i="2"/>
  <c r="H1178" i="2"/>
  <c r="H1177" i="2"/>
  <c r="H1171" i="2"/>
  <c r="H1170" i="2"/>
  <c r="H1166" i="2"/>
  <c r="H1165" i="2"/>
  <c r="H1161" i="2"/>
  <c r="H1160" i="2"/>
  <c r="H1155" i="2"/>
  <c r="H1154" i="2"/>
  <c r="H1150" i="2"/>
  <c r="H1149" i="2"/>
  <c r="H1144" i="2"/>
  <c r="H1143" i="2"/>
  <c r="H1141" i="2"/>
  <c r="H1140" i="2"/>
  <c r="H1139" i="2"/>
  <c r="H1136" i="2"/>
  <c r="H1135" i="2"/>
  <c r="H1134" i="2"/>
  <c r="H1132" i="2"/>
  <c r="H1131" i="2"/>
  <c r="H1130" i="2"/>
  <c r="H1128" i="2"/>
  <c r="H1127" i="2"/>
  <c r="H1126" i="2"/>
  <c r="H1121" i="2"/>
  <c r="H1120" i="2"/>
  <c r="H1118" i="2"/>
  <c r="H1117" i="2"/>
  <c r="H1116" i="2"/>
  <c r="H1110" i="2"/>
  <c r="H1109" i="2"/>
  <c r="H1106" i="2"/>
  <c r="H1105" i="2"/>
  <c r="H1104" i="2"/>
  <c r="H1099" i="2"/>
  <c r="H1098" i="2"/>
  <c r="H1093" i="2"/>
  <c r="H1092" i="2"/>
  <c r="H1088" i="2"/>
  <c r="H1087" i="2"/>
  <c r="H1083" i="2"/>
  <c r="H1082" i="2"/>
  <c r="H1081" i="2"/>
  <c r="H1076" i="2"/>
  <c r="H1075" i="2"/>
  <c r="H1074" i="2"/>
  <c r="H1073" i="2"/>
  <c r="H1069" i="2"/>
  <c r="H1068" i="2"/>
  <c r="H1067" i="2"/>
  <c r="H1066" i="2"/>
  <c r="H1062" i="2"/>
  <c r="H1061" i="2"/>
  <c r="H1060" i="2"/>
  <c r="H1059" i="2"/>
  <c r="H1054" i="2"/>
  <c r="H1053" i="2"/>
  <c r="H1052" i="2"/>
  <c r="H1051" i="2"/>
  <c r="H1045" i="2"/>
  <c r="H1044" i="2"/>
  <c r="H1040" i="2"/>
  <c r="H1039" i="2"/>
  <c r="H1035" i="2"/>
  <c r="H1034" i="2"/>
  <c r="H1030" i="2"/>
  <c r="H1029" i="2"/>
  <c r="H1025" i="2"/>
  <c r="H1020" i="2"/>
  <c r="H1019" i="2"/>
  <c r="H1016" i="2"/>
  <c r="H1015" i="2"/>
  <c r="H1012" i="2"/>
  <c r="H1011" i="2"/>
  <c r="H1008" i="2"/>
  <c r="H1007" i="2"/>
  <c r="H1006" i="2"/>
  <c r="H1001" i="2"/>
  <c r="H1000" i="2"/>
  <c r="H995" i="2"/>
  <c r="H994" i="2"/>
  <c r="H991" i="2"/>
  <c r="H990" i="2"/>
  <c r="H983" i="2"/>
  <c r="H982" i="2"/>
  <c r="H981" i="2"/>
  <c r="H976" i="2"/>
  <c r="H975" i="2"/>
  <c r="H969" i="2"/>
  <c r="H968" i="2"/>
  <c r="H963" i="2"/>
  <c r="H962" i="2"/>
  <c r="H959" i="2"/>
  <c r="H958" i="2"/>
  <c r="H957" i="2"/>
  <c r="H953" i="2"/>
  <c r="H952" i="2"/>
  <c r="H948" i="2"/>
  <c r="H947" i="2"/>
  <c r="H946" i="2"/>
  <c r="H941" i="2"/>
  <c r="H940" i="2"/>
  <c r="H937" i="2"/>
  <c r="H936" i="2"/>
  <c r="H935" i="2"/>
  <c r="H933" i="2"/>
  <c r="H932" i="2"/>
  <c r="H931" i="2"/>
  <c r="H930" i="2"/>
  <c r="H926" i="2"/>
  <c r="H923" i="2"/>
  <c r="H922" i="2"/>
  <c r="H921" i="2"/>
  <c r="H916" i="2"/>
  <c r="H915" i="2"/>
  <c r="H914" i="2"/>
  <c r="H910" i="2"/>
  <c r="H909" i="2"/>
  <c r="H908" i="2"/>
  <c r="H907" i="2"/>
  <c r="H900" i="2"/>
  <c r="H899" i="2"/>
  <c r="H898" i="2"/>
  <c r="H893" i="2"/>
  <c r="H892" i="2"/>
  <c r="H888" i="2"/>
  <c r="H887" i="2"/>
  <c r="H886" i="2"/>
  <c r="H882" i="2"/>
  <c r="H881" i="2"/>
  <c r="H880" i="2"/>
  <c r="H876" i="2"/>
  <c r="H875" i="2"/>
  <c r="H874" i="2"/>
  <c r="H870" i="2"/>
  <c r="H869" i="2"/>
  <c r="H868" i="2"/>
  <c r="H864" i="2"/>
  <c r="H863" i="2"/>
  <c r="H862" i="2"/>
  <c r="H855" i="2"/>
  <c r="H854" i="2"/>
  <c r="H853" i="2"/>
  <c r="H852" i="2"/>
  <c r="H849" i="2"/>
  <c r="H848" i="2"/>
  <c r="H844" i="2"/>
  <c r="H843" i="2"/>
  <c r="H842" i="2"/>
  <c r="H838" i="2"/>
  <c r="H837" i="2"/>
  <c r="H836" i="2"/>
  <c r="H832" i="2"/>
  <c r="H831" i="2"/>
  <c r="H830" i="2"/>
  <c r="H826" i="2"/>
  <c r="H825" i="2"/>
  <c r="H824" i="2"/>
  <c r="H820" i="2"/>
  <c r="H819" i="2"/>
  <c r="H818" i="2"/>
  <c r="H814" i="2"/>
  <c r="H813" i="2"/>
  <c r="H810" i="2"/>
  <c r="H809" i="2"/>
  <c r="H804" i="2"/>
  <c r="H803" i="2"/>
  <c r="H802" i="2"/>
  <c r="H798" i="2"/>
  <c r="H797" i="2"/>
  <c r="H796" i="2"/>
  <c r="H792" i="2"/>
  <c r="H791" i="2"/>
  <c r="H790" i="2"/>
  <c r="H786" i="2"/>
  <c r="H785" i="2"/>
  <c r="H784" i="2"/>
  <c r="H780" i="2"/>
  <c r="H779" i="2"/>
  <c r="H778" i="2"/>
  <c r="H772" i="2"/>
  <c r="H771" i="2"/>
  <c r="H770" i="2"/>
  <c r="H767" i="2"/>
  <c r="H766" i="2"/>
  <c r="H765" i="2"/>
  <c r="H764" i="2"/>
  <c r="H761" i="2"/>
  <c r="H760" i="2"/>
  <c r="H755" i="2"/>
  <c r="H754" i="2"/>
  <c r="H753" i="2"/>
  <c r="H749" i="2"/>
  <c r="H748" i="2"/>
  <c r="H743" i="2"/>
  <c r="H742" i="2"/>
  <c r="H741" i="2"/>
  <c r="H737" i="2"/>
  <c r="H736" i="2"/>
  <c r="H735" i="2"/>
  <c r="H731" i="2"/>
  <c r="H730" i="2"/>
  <c r="H729" i="2"/>
  <c r="H725" i="2"/>
  <c r="H724" i="2"/>
  <c r="H723" i="2"/>
  <c r="H719" i="2"/>
  <c r="H718" i="2"/>
  <c r="H717" i="2"/>
  <c r="H714" i="2"/>
  <c r="H713" i="2"/>
  <c r="H708" i="2"/>
  <c r="H707" i="2"/>
  <c r="H706" i="2"/>
  <c r="H702" i="2"/>
  <c r="H701" i="2"/>
  <c r="H700" i="2"/>
  <c r="H696" i="2"/>
  <c r="H695" i="2"/>
  <c r="H694" i="2"/>
  <c r="H690" i="2"/>
  <c r="H689" i="2"/>
  <c r="H688" i="2"/>
  <c r="H685" i="2"/>
  <c r="H684" i="2"/>
  <c r="H683" i="2"/>
  <c r="H682" i="2"/>
  <c r="H678" i="2"/>
  <c r="H677" i="2"/>
  <c r="H676" i="2"/>
  <c r="H672" i="2"/>
  <c r="H671" i="2"/>
  <c r="H670" i="2"/>
  <c r="H666" i="2"/>
  <c r="H665" i="2"/>
  <c r="H664" i="2"/>
  <c r="H660" i="2"/>
  <c r="H659" i="2"/>
  <c r="H658" i="2"/>
  <c r="H652" i="2"/>
  <c r="H651" i="2"/>
  <c r="H650" i="2"/>
  <c r="H649" i="2"/>
  <c r="H646" i="2"/>
  <c r="H645" i="2"/>
  <c r="H642" i="2"/>
  <c r="H641" i="2"/>
  <c r="H640" i="2"/>
  <c r="H637" i="2"/>
  <c r="H636" i="2"/>
  <c r="H635" i="2"/>
  <c r="H634" i="2"/>
  <c r="H633" i="2"/>
  <c r="H632" i="2"/>
  <c r="H631" i="2"/>
  <c r="H628" i="2"/>
  <c r="H627" i="2"/>
  <c r="H626" i="2"/>
  <c r="H624" i="2"/>
  <c r="H623" i="2"/>
  <c r="H622" i="2"/>
  <c r="H621" i="2"/>
  <c r="H620" i="2"/>
  <c r="H616" i="2"/>
  <c r="H615" i="2"/>
  <c r="H608" i="2"/>
  <c r="H607" i="2"/>
  <c r="H606" i="2"/>
  <c r="H605" i="2"/>
  <c r="H603" i="2"/>
  <c r="H602" i="2"/>
  <c r="H601" i="2"/>
  <c r="H597" i="2"/>
  <c r="H596" i="2"/>
  <c r="H595" i="2"/>
  <c r="H594" i="2"/>
  <c r="H590" i="2"/>
  <c r="H589" i="2"/>
  <c r="H588" i="2"/>
  <c r="H584" i="2"/>
  <c r="H583" i="2"/>
  <c r="H582" i="2"/>
  <c r="H578" i="2"/>
  <c r="H577" i="2"/>
  <c r="H576" i="2"/>
  <c r="H574" i="2"/>
  <c r="H573" i="2"/>
  <c r="H572" i="2"/>
  <c r="H569" i="2"/>
  <c r="H568" i="2"/>
  <c r="H567" i="2"/>
  <c r="H564" i="2"/>
  <c r="H563" i="2"/>
  <c r="H562" i="2"/>
  <c r="H561" i="2"/>
  <c r="H560" i="2"/>
  <c r="H559" i="2"/>
  <c r="H558" i="2"/>
  <c r="H557" i="2"/>
  <c r="H556" i="2"/>
  <c r="H552" i="2"/>
  <c r="H551" i="2"/>
  <c r="H550" i="2"/>
  <c r="H546" i="2"/>
  <c r="H545" i="2"/>
  <c r="H544" i="2"/>
  <c r="H535" i="2"/>
  <c r="H534" i="2"/>
  <c r="H533" i="2"/>
  <c r="H532" i="2"/>
  <c r="H530" i="2"/>
  <c r="H529" i="2"/>
  <c r="H526" i="2"/>
  <c r="H525" i="2"/>
  <c r="H521" i="2"/>
  <c r="H520" i="2"/>
  <c r="H519" i="2"/>
  <c r="H513" i="2"/>
  <c r="H512" i="2"/>
  <c r="H511" i="2"/>
  <c r="H503" i="2"/>
  <c r="H502" i="2"/>
  <c r="H501" i="2"/>
  <c r="H500" i="2"/>
  <c r="H498" i="2"/>
  <c r="H497" i="2"/>
  <c r="H496" i="2"/>
  <c r="H495" i="2"/>
  <c r="H493" i="2"/>
  <c r="H492" i="2"/>
  <c r="H491" i="2"/>
  <c r="H489" i="2"/>
  <c r="H488" i="2"/>
  <c r="H486" i="2"/>
  <c r="H485" i="2"/>
  <c r="H484" i="2"/>
  <c r="H481" i="2"/>
  <c r="H480" i="2"/>
  <c r="H479" i="2"/>
  <c r="H476" i="2"/>
  <c r="H475" i="2"/>
  <c r="H474" i="2"/>
  <c r="H471" i="2"/>
  <c r="H470" i="2"/>
  <c r="H469" i="2"/>
  <c r="H468" i="2"/>
  <c r="H467" i="2"/>
  <c r="H466" i="2"/>
  <c r="H465" i="2"/>
  <c r="H464" i="2"/>
  <c r="H463" i="2"/>
  <c r="H461" i="2"/>
  <c r="H460" i="2"/>
  <c r="H459" i="2"/>
  <c r="H458" i="2"/>
  <c r="H455" i="2"/>
  <c r="H454" i="2"/>
  <c r="H453" i="2"/>
  <c r="H452" i="2"/>
  <c r="H451" i="2"/>
  <c r="H450" i="2"/>
  <c r="H449" i="2"/>
  <c r="H447" i="2"/>
  <c r="H446" i="2"/>
  <c r="H445" i="2"/>
  <c r="H444" i="2"/>
  <c r="H442" i="2"/>
  <c r="H441" i="2"/>
  <c r="H440" i="2"/>
  <c r="H439" i="2"/>
  <c r="H432" i="2"/>
  <c r="H431" i="2"/>
  <c r="H422" i="2"/>
  <c r="H421" i="2"/>
  <c r="H420" i="2"/>
  <c r="H419" i="2"/>
  <c r="H405" i="2"/>
  <c r="H404" i="2"/>
  <c r="H402" i="2"/>
  <c r="H401" i="2"/>
  <c r="H395" i="2"/>
  <c r="H394" i="2"/>
  <c r="H393" i="2"/>
  <c r="H392" i="2"/>
  <c r="H391" i="2"/>
  <c r="H386" i="2"/>
  <c r="H385" i="2"/>
  <c r="H384" i="2"/>
  <c r="H383" i="2"/>
  <c r="H382" i="2"/>
  <c r="H381" i="2"/>
  <c r="H380" i="2"/>
  <c r="H379" i="2"/>
  <c r="H378" i="2"/>
  <c r="H377" i="2"/>
  <c r="H376" i="2"/>
  <c r="H375" i="2"/>
  <c r="H374" i="2"/>
  <c r="H373" i="2"/>
  <c r="H370" i="2"/>
  <c r="H369" i="2"/>
  <c r="H368" i="2"/>
  <c r="H367" i="2"/>
  <c r="H366" i="2"/>
  <c r="H365" i="2"/>
  <c r="H364" i="2"/>
  <c r="H350" i="2"/>
  <c r="H349" i="2"/>
  <c r="H348" i="2"/>
  <c r="H347"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2" i="2"/>
  <c r="H221" i="2"/>
  <c r="H217" i="2"/>
  <c r="H216" i="2"/>
  <c r="H211" i="2"/>
  <c r="H210" i="2"/>
  <c r="H206" i="2"/>
  <c r="H205" i="2"/>
  <c r="H204" i="2"/>
  <c r="H203" i="2"/>
  <c r="H202" i="2"/>
  <c r="H201" i="2"/>
  <c r="H200" i="2"/>
  <c r="H199" i="2"/>
  <c r="H198" i="2"/>
  <c r="H197" i="2"/>
  <c r="H196" i="2"/>
  <c r="H195" i="2"/>
  <c r="H194" i="2"/>
  <c r="H193" i="2"/>
  <c r="H192" i="2"/>
  <c r="H191" i="2"/>
  <c r="H190" i="2"/>
  <c r="H189" i="2"/>
  <c r="H188" i="2"/>
  <c r="H187" i="2"/>
  <c r="H186" i="2"/>
  <c r="H185" i="2"/>
  <c r="H184" i="2"/>
  <c r="H183" i="2"/>
  <c r="H179" i="2"/>
  <c r="H178" i="2"/>
  <c r="H177" i="2"/>
  <c r="H176" i="2"/>
  <c r="H175" i="2"/>
  <c r="H174" i="2"/>
  <c r="H173" i="2"/>
  <c r="H172" i="2"/>
  <c r="H171" i="2"/>
  <c r="H170" i="2"/>
  <c r="H169" i="2"/>
  <c r="H168" i="2"/>
  <c r="H167" i="2"/>
  <c r="H166" i="2"/>
  <c r="H165" i="2"/>
  <c r="H164" i="2"/>
  <c r="H163" i="2"/>
  <c r="H162" i="2"/>
  <c r="H161" i="2"/>
  <c r="H160" i="2"/>
  <c r="H159" i="2"/>
  <c r="H158" i="2"/>
  <c r="H157" i="2"/>
  <c r="H156" i="2"/>
  <c r="H153" i="2"/>
  <c r="H152" i="2"/>
  <c r="H151" i="2"/>
  <c r="H150" i="2"/>
  <c r="H149" i="2"/>
  <c r="H148" i="2"/>
  <c r="H147" i="2"/>
  <c r="H146" i="2"/>
  <c r="H145" i="2"/>
  <c r="H144" i="2"/>
  <c r="H143" i="2"/>
  <c r="H142" i="2"/>
  <c r="H141" i="2"/>
  <c r="H140" i="2"/>
  <c r="H139" i="2"/>
  <c r="H138" i="2"/>
  <c r="H137" i="2"/>
  <c r="H136" i="2"/>
  <c r="H135" i="2"/>
  <c r="H134" i="2"/>
  <c r="H133" i="2"/>
  <c r="H132" i="2"/>
  <c r="H131"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M3872" i="2"/>
  <c r="M3865" i="2"/>
  <c r="M3858" i="2"/>
  <c r="M3854" i="2"/>
  <c r="M3844" i="2"/>
  <c r="M3843" i="2"/>
  <c r="M3839" i="2"/>
  <c r="M3838" i="2"/>
  <c r="M3835" i="2"/>
  <c r="M3832" i="2"/>
  <c r="M3829" i="2"/>
  <c r="M3826" i="2"/>
  <c r="M3825" i="2"/>
  <c r="M3822" i="2"/>
  <c r="M3821" i="2"/>
  <c r="M3817" i="2"/>
  <c r="M3816" i="2"/>
  <c r="M3812" i="2"/>
  <c r="M3811" i="2"/>
  <c r="M3807" i="2"/>
  <c r="M3806" i="2"/>
  <c r="M3802" i="2"/>
  <c r="M3801" i="2"/>
  <c r="M3797" i="2"/>
  <c r="M3796" i="2"/>
  <c r="M3792" i="2"/>
  <c r="M3791" i="2"/>
  <c r="M3787" i="2"/>
  <c r="M3786" i="2"/>
  <c r="M3783" i="2"/>
  <c r="M3779" i="2"/>
  <c r="M3778" i="2"/>
  <c r="M3775" i="2"/>
  <c r="M3774" i="2"/>
  <c r="M3769" i="2"/>
  <c r="M3768" i="2"/>
  <c r="M3763" i="2"/>
  <c r="M3762" i="2"/>
  <c r="M3757" i="2"/>
  <c r="M3756" i="2"/>
  <c r="M3751" i="2"/>
  <c r="M3750" i="2"/>
  <c r="M3745" i="2"/>
  <c r="M3744" i="2"/>
  <c r="M3739" i="2"/>
  <c r="M3738" i="2"/>
  <c r="M3733" i="2"/>
  <c r="M3732" i="2"/>
  <c r="M3727" i="2"/>
  <c r="M3726" i="2"/>
  <c r="M3721" i="2"/>
  <c r="M3720" i="2"/>
  <c r="M3715" i="2"/>
  <c r="M3714" i="2"/>
  <c r="M3709" i="2"/>
  <c r="M3708" i="2"/>
  <c r="M3703" i="2"/>
  <c r="M3702" i="2"/>
  <c r="M3697" i="2"/>
  <c r="M3696" i="2"/>
  <c r="M3691" i="2"/>
  <c r="M3690" i="2"/>
  <c r="M3687" i="2"/>
  <c r="M3686" i="2"/>
  <c r="M3683" i="2"/>
  <c r="M3682" i="2"/>
  <c r="M3677" i="2"/>
  <c r="M3676" i="2"/>
  <c r="M3671" i="2"/>
  <c r="M3670" i="2"/>
  <c r="M3665" i="2"/>
  <c r="M3664" i="2"/>
  <c r="M3659" i="2"/>
  <c r="M3658" i="2"/>
  <c r="M3653" i="2"/>
  <c r="M3652" i="2"/>
  <c r="M3647" i="2"/>
  <c r="M3646" i="2"/>
  <c r="M3641" i="2"/>
  <c r="M3640" i="2"/>
  <c r="M3637" i="2"/>
  <c r="M3636" i="2"/>
  <c r="M3633" i="2"/>
  <c r="M3632" i="2"/>
  <c r="M3629" i="2"/>
  <c r="M3628" i="2"/>
  <c r="M3625" i="2"/>
  <c r="M3624" i="2"/>
  <c r="M3620" i="2"/>
  <c r="M3619" i="2"/>
  <c r="M3611" i="2"/>
  <c r="M3610" i="2"/>
  <c r="M3605" i="2"/>
  <c r="M3604" i="2"/>
  <c r="M3599" i="2"/>
  <c r="M3598" i="2"/>
  <c r="M3594" i="2"/>
  <c r="M3593" i="2"/>
  <c r="M3592" i="2"/>
  <c r="M3587" i="2"/>
  <c r="M3586" i="2"/>
  <c r="M3583" i="2"/>
  <c r="M3582" i="2"/>
  <c r="M3576" i="2"/>
  <c r="M3575" i="2"/>
  <c r="M3571" i="2"/>
  <c r="M3570" i="2"/>
  <c r="M3566" i="2"/>
  <c r="M3565" i="2"/>
  <c r="M3562" i="2"/>
  <c r="M3561" i="2"/>
  <c r="M3558" i="2"/>
  <c r="M3557" i="2"/>
  <c r="M3554" i="2"/>
  <c r="M3550" i="2"/>
  <c r="M3549" i="2"/>
  <c r="M3546" i="2"/>
  <c r="M3545" i="2"/>
  <c r="M3540" i="2"/>
  <c r="M3539" i="2"/>
  <c r="M3534" i="2"/>
  <c r="M3533" i="2"/>
  <c r="M3528" i="2"/>
  <c r="M3527" i="2"/>
  <c r="M3524" i="2"/>
  <c r="M3523" i="2"/>
  <c r="M3518" i="2"/>
  <c r="M3517" i="2"/>
  <c r="M3512" i="2"/>
  <c r="M3511" i="2"/>
  <c r="M3506" i="2"/>
  <c r="M3505" i="2"/>
  <c r="M3500" i="2"/>
  <c r="M3499" i="2"/>
  <c r="M3496" i="2"/>
  <c r="M3493" i="2"/>
  <c r="M3492" i="2"/>
  <c r="M3476" i="2"/>
  <c r="M3475" i="2"/>
  <c r="M3471" i="2"/>
  <c r="M3470" i="2"/>
  <c r="M3466" i="2"/>
  <c r="M3465" i="2"/>
  <c r="M3462" i="2"/>
  <c r="M3461" i="2"/>
  <c r="M3458" i="2"/>
  <c r="M3455" i="2"/>
  <c r="M3454" i="2"/>
  <c r="M3451" i="2"/>
  <c r="M3450" i="2"/>
  <c r="M3447" i="2"/>
  <c r="M3444" i="2"/>
  <c r="M3443" i="2"/>
  <c r="M3440" i="2"/>
  <c r="M3439" i="2"/>
  <c r="M3436" i="2"/>
  <c r="M3435" i="2"/>
  <c r="M3432" i="2"/>
  <c r="M3431" i="2"/>
  <c r="M3428" i="2"/>
  <c r="M3427" i="2"/>
  <c r="M3424" i="2"/>
  <c r="M3423" i="2"/>
  <c r="M3420" i="2"/>
  <c r="M3419" i="2"/>
  <c r="M3409" i="2"/>
  <c r="M3408" i="2"/>
  <c r="M3405" i="2"/>
  <c r="M3404" i="2"/>
  <c r="M3401" i="2"/>
  <c r="M3400" i="2"/>
  <c r="M3399" i="2"/>
  <c r="M3396" i="2"/>
  <c r="M3395" i="2"/>
  <c r="M3394" i="2"/>
  <c r="M3384" i="2"/>
  <c r="M3383" i="2"/>
  <c r="M3382" i="2"/>
  <c r="M3381" i="2"/>
  <c r="M3378" i="2"/>
  <c r="M3377" i="2"/>
  <c r="M3374" i="2"/>
  <c r="M3373" i="2"/>
  <c r="M3369" i="2"/>
  <c r="M3368" i="2"/>
  <c r="M3365" i="2"/>
  <c r="M3364" i="2"/>
  <c r="M3361" i="2"/>
  <c r="M3360" i="2"/>
  <c r="M3357" i="2"/>
  <c r="M3356" i="2"/>
  <c r="M3351" i="2"/>
  <c r="M3350" i="2"/>
  <c r="M3345" i="2"/>
  <c r="M3344" i="2"/>
  <c r="M3341" i="2"/>
  <c r="M3340" i="2"/>
  <c r="M3337" i="2"/>
  <c r="M3336" i="2"/>
  <c r="M3333" i="2"/>
  <c r="M3332" i="2"/>
  <c r="M3329" i="2"/>
  <c r="M3328" i="2"/>
  <c r="M3327" i="2"/>
  <c r="M3324" i="2"/>
  <c r="M3323" i="2"/>
  <c r="M3320" i="2"/>
  <c r="M3319" i="2"/>
  <c r="M3314" i="2"/>
  <c r="M3313" i="2"/>
  <c r="M3310" i="2"/>
  <c r="M3309" i="2"/>
  <c r="M3304" i="2"/>
  <c r="M3303" i="2"/>
  <c r="M3302" i="2"/>
  <c r="M3299" i="2"/>
  <c r="M3298" i="2"/>
  <c r="M3296" i="2"/>
  <c r="M3295" i="2"/>
  <c r="M3293" i="2"/>
  <c r="M3292" i="2"/>
  <c r="M3290" i="2"/>
  <c r="M3289" i="2"/>
  <c r="M3287" i="2"/>
  <c r="M3286" i="2"/>
  <c r="M3284" i="2"/>
  <c r="M3283" i="2"/>
  <c r="M3281" i="2"/>
  <c r="M3280" i="2"/>
  <c r="M3276" i="2"/>
  <c r="M3275" i="2"/>
  <c r="M3274" i="2"/>
  <c r="M3271" i="2"/>
  <c r="M3270" i="2"/>
  <c r="M3265" i="2"/>
  <c r="M3264" i="2"/>
  <c r="M3261" i="2"/>
  <c r="M3260" i="2"/>
  <c r="M3256" i="2"/>
  <c r="M3255" i="2"/>
  <c r="M3252" i="2"/>
  <c r="M3251" i="2"/>
  <c r="M3248" i="2"/>
  <c r="M3247" i="2"/>
  <c r="M3242" i="2"/>
  <c r="M3241" i="2"/>
  <c r="M3238" i="2"/>
  <c r="M3237" i="2"/>
  <c r="M3234" i="2"/>
  <c r="M3233" i="2"/>
  <c r="M3226" i="2"/>
  <c r="M3225" i="2"/>
  <c r="M3222" i="2"/>
  <c r="M3221" i="2"/>
  <c r="M3218" i="2"/>
  <c r="M3217" i="2"/>
  <c r="M3214" i="2"/>
  <c r="M3213" i="2"/>
  <c r="M3210" i="2"/>
  <c r="M3209" i="2"/>
  <c r="M3206" i="2"/>
  <c r="M3205" i="2"/>
  <c r="M3202" i="2"/>
  <c r="M3201" i="2"/>
  <c r="M3198" i="2"/>
  <c r="M3197" i="2"/>
  <c r="M3194" i="2"/>
  <c r="M3193" i="2"/>
  <c r="M3190" i="2"/>
  <c r="M3189" i="2"/>
  <c r="M3186" i="2"/>
  <c r="M3185" i="2"/>
  <c r="M3175" i="2"/>
  <c r="M3174" i="2"/>
  <c r="M3171" i="2"/>
  <c r="M3170" i="2"/>
  <c r="M3169" i="2"/>
  <c r="M3168" i="2"/>
  <c r="M3167" i="2"/>
  <c r="M3166" i="2"/>
  <c r="M3163" i="2"/>
  <c r="M3162" i="2"/>
  <c r="M3161" i="2"/>
  <c r="M3160" i="2"/>
  <c r="M3159" i="2"/>
  <c r="M3158" i="2"/>
  <c r="M3155" i="2"/>
  <c r="M3154" i="2"/>
  <c r="M3150" i="2"/>
  <c r="M3149" i="2"/>
  <c r="M3145" i="2"/>
  <c r="M3144" i="2"/>
  <c r="M3140" i="2"/>
  <c r="M3139" i="2"/>
  <c r="M3135" i="2"/>
  <c r="M3134" i="2"/>
  <c r="M3130" i="2"/>
  <c r="M3129" i="2"/>
  <c r="M3126" i="2"/>
  <c r="M3125" i="2"/>
  <c r="M3124" i="2"/>
  <c r="M3120" i="2"/>
  <c r="M3119" i="2"/>
  <c r="M3115" i="2"/>
  <c r="M3114" i="2"/>
  <c r="M3110" i="2"/>
  <c r="M3109" i="2"/>
  <c r="M3105" i="2"/>
  <c r="M3104" i="2"/>
  <c r="M3100" i="2"/>
  <c r="M3099" i="2"/>
  <c r="M3095" i="2"/>
  <c r="M3094" i="2"/>
  <c r="M3090" i="2"/>
  <c r="M3089" i="2"/>
  <c r="M3085" i="2"/>
  <c r="M3084" i="2"/>
  <c r="M3080" i="2"/>
  <c r="M3079" i="2"/>
  <c r="M3075" i="2"/>
  <c r="M3074" i="2"/>
  <c r="M3069" i="2"/>
  <c r="M3068" i="2"/>
  <c r="M3065" i="2"/>
  <c r="M3064" i="2"/>
  <c r="M3063" i="2"/>
  <c r="M3062" i="2"/>
  <c r="M3059" i="2"/>
  <c r="M3058" i="2"/>
  <c r="M3057" i="2"/>
  <c r="M3056" i="2"/>
  <c r="M3053" i="2"/>
  <c r="M3052" i="2"/>
  <c r="M3051" i="2"/>
  <c r="M3048" i="2"/>
  <c r="M3047" i="2"/>
  <c r="M3044" i="2"/>
  <c r="M3043" i="2"/>
  <c r="M3040" i="2"/>
  <c r="M3039" i="2"/>
  <c r="M3038" i="2"/>
  <c r="M3035" i="2"/>
  <c r="M3034" i="2"/>
  <c r="M3033" i="2"/>
  <c r="M3025" i="2"/>
  <c r="M3024" i="2"/>
  <c r="M3018" i="2"/>
  <c r="M3017" i="2"/>
  <c r="M3011" i="2"/>
  <c r="M3010" i="2"/>
  <c r="M3004" i="2"/>
  <c r="M3003" i="2"/>
  <c r="M2996" i="2"/>
  <c r="M2995" i="2"/>
  <c r="M2987" i="2"/>
  <c r="M2986" i="2"/>
  <c r="M2978" i="2"/>
  <c r="M2977" i="2"/>
  <c r="M2967" i="2"/>
  <c r="M2966" i="2"/>
  <c r="M2957" i="2"/>
  <c r="M2956" i="2"/>
  <c r="M2915" i="2"/>
  <c r="M2914" i="2"/>
  <c r="M2913" i="2"/>
  <c r="M2912" i="2"/>
  <c r="M2910" i="2"/>
  <c r="M2909" i="2"/>
  <c r="M2908" i="2"/>
  <c r="M2891" i="2"/>
  <c r="M2890" i="2"/>
  <c r="M2889" i="2"/>
  <c r="M2888" i="2"/>
  <c r="M2870" i="2"/>
  <c r="M2869" i="2"/>
  <c r="M2868" i="2"/>
  <c r="M2867" i="2"/>
  <c r="M2856" i="2"/>
  <c r="M2855" i="2"/>
  <c r="M2854" i="2"/>
  <c r="M2853" i="2"/>
  <c r="M2850" i="2"/>
  <c r="M2849" i="2"/>
  <c r="M2841" i="2"/>
  <c r="M2840" i="2"/>
  <c r="M2834" i="2"/>
  <c r="M2833" i="2"/>
  <c r="M2828" i="2"/>
  <c r="M2827" i="2"/>
  <c r="M2822" i="2"/>
  <c r="M2821" i="2"/>
  <c r="M2816" i="2"/>
  <c r="M2815" i="2"/>
  <c r="M2810" i="2"/>
  <c r="M2809" i="2"/>
  <c r="M2804" i="2"/>
  <c r="M2803" i="2"/>
  <c r="M2798" i="2"/>
  <c r="M2797" i="2"/>
  <c r="M2792" i="2"/>
  <c r="M2791" i="2"/>
  <c r="M2786" i="2"/>
  <c r="M2785" i="2"/>
  <c r="M2779" i="2"/>
  <c r="M2778" i="2"/>
  <c r="M2773" i="2"/>
  <c r="M2772" i="2"/>
  <c r="M2767" i="2"/>
  <c r="M2766" i="2"/>
  <c r="M2761" i="2"/>
  <c r="M2760" i="2"/>
  <c r="M2757" i="2"/>
  <c r="M2756" i="2"/>
  <c r="M2751" i="2"/>
  <c r="M2750" i="2"/>
  <c r="M2744" i="2"/>
  <c r="M2743" i="2"/>
  <c r="M2738" i="2"/>
  <c r="M2737" i="2"/>
  <c r="M2732" i="2"/>
  <c r="M2731" i="2"/>
  <c r="M2726" i="2"/>
  <c r="M2725" i="2"/>
  <c r="M2719" i="2"/>
  <c r="M2718" i="2"/>
  <c r="M2713" i="2"/>
  <c r="M2712" i="2"/>
  <c r="M2707" i="2"/>
  <c r="M2706" i="2"/>
  <c r="M2701" i="2"/>
  <c r="M2700" i="2"/>
  <c r="M2694" i="2"/>
  <c r="M2693" i="2"/>
  <c r="M2688" i="2"/>
  <c r="M2687" i="2"/>
  <c r="M2682" i="2"/>
  <c r="M2681" i="2"/>
  <c r="M2676" i="2"/>
  <c r="M2675" i="2"/>
  <c r="M2672" i="2"/>
  <c r="M2671" i="2"/>
  <c r="M2666" i="2"/>
  <c r="M2665" i="2"/>
  <c r="M2662" i="2"/>
  <c r="M2661" i="2"/>
  <c r="M2658" i="2"/>
  <c r="M2657" i="2"/>
  <c r="M2654" i="2"/>
  <c r="M2653" i="2"/>
  <c r="M2647" i="2"/>
  <c r="M2646" i="2"/>
  <c r="M2640" i="2"/>
  <c r="M2639" i="2"/>
  <c r="M2635" i="2"/>
  <c r="M2634" i="2"/>
  <c r="M2622" i="2"/>
  <c r="M2621" i="2"/>
  <c r="M2620" i="2"/>
  <c r="M2619" i="2"/>
  <c r="M2607" i="2"/>
  <c r="M2606" i="2"/>
  <c r="M2605" i="2"/>
  <c r="M2604" i="2"/>
  <c r="M2603" i="2"/>
  <c r="M2594" i="2"/>
  <c r="M2593" i="2"/>
  <c r="M2592" i="2"/>
  <c r="M2591" i="2"/>
  <c r="M2590" i="2"/>
  <c r="M2589" i="2"/>
  <c r="M2588" i="2"/>
  <c r="M2587" i="2"/>
  <c r="M2586" i="2"/>
  <c r="M2585" i="2"/>
  <c r="M2584" i="2"/>
  <c r="M2583" i="2"/>
  <c r="M2582" i="2"/>
  <c r="M2581" i="2"/>
  <c r="M2580" i="2"/>
  <c r="M2577" i="2"/>
  <c r="M2576" i="2"/>
  <c r="M2575" i="2"/>
  <c r="M2574" i="2"/>
  <c r="M2573" i="2"/>
  <c r="M2572" i="2"/>
  <c r="M2571" i="2"/>
  <c r="M2570" i="2"/>
  <c r="M2569" i="2"/>
  <c r="M2566" i="2"/>
  <c r="M2565" i="2"/>
  <c r="M2564" i="2"/>
  <c r="M2563" i="2"/>
  <c r="M2562" i="2"/>
  <c r="M2561" i="2"/>
  <c r="M2560" i="2"/>
  <c r="M2559" i="2"/>
  <c r="M2558" i="2"/>
  <c r="M2551" i="2"/>
  <c r="M2550" i="2"/>
  <c r="M2549" i="2"/>
  <c r="M2541" i="2"/>
  <c r="M2540" i="2"/>
  <c r="M2535" i="2"/>
  <c r="M2534" i="2"/>
  <c r="M2533" i="2"/>
  <c r="M2527" i="2"/>
  <c r="M2526" i="2"/>
  <c r="M2522" i="2"/>
  <c r="M2521" i="2"/>
  <c r="M2517" i="2"/>
  <c r="M2516" i="2"/>
  <c r="M2511" i="2"/>
  <c r="M2508" i="2"/>
  <c r="M2505" i="2"/>
  <c r="M2504" i="2"/>
  <c r="M2503" i="2"/>
  <c r="M2502" i="2"/>
  <c r="M2501" i="2"/>
  <c r="M2480" i="2"/>
  <c r="M2479" i="2"/>
  <c r="M2478" i="2"/>
  <c r="M2477" i="2"/>
  <c r="M2476" i="2"/>
  <c r="M2475" i="2"/>
  <c r="M2471" i="2"/>
  <c r="M2470" i="2"/>
  <c r="M2465" i="2"/>
  <c r="M2464" i="2"/>
  <c r="M2459" i="2"/>
  <c r="M2458" i="2"/>
  <c r="M2453" i="2"/>
  <c r="M2452" i="2"/>
  <c r="M2447" i="2"/>
  <c r="M2446" i="2"/>
  <c r="M2443" i="2"/>
  <c r="M2442" i="2"/>
  <c r="M2436" i="2"/>
  <c r="M2435" i="2"/>
  <c r="M2432" i="2"/>
  <c r="M2431" i="2"/>
  <c r="M2430" i="2"/>
  <c r="M2427" i="2"/>
  <c r="M2426" i="2"/>
  <c r="M2425" i="2"/>
  <c r="M2419" i="2"/>
  <c r="M2418" i="2"/>
  <c r="M2412" i="2"/>
  <c r="M2411" i="2"/>
  <c r="M2405" i="2"/>
  <c r="M2404" i="2"/>
  <c r="M2398" i="2"/>
  <c r="M2397" i="2"/>
  <c r="M2392" i="2"/>
  <c r="M2391" i="2"/>
  <c r="M2386" i="2"/>
  <c r="M2385" i="2"/>
  <c r="M2379" i="2"/>
  <c r="M2378" i="2"/>
  <c r="M2372" i="2"/>
  <c r="M2371" i="2"/>
  <c r="M2365" i="2"/>
  <c r="M2364" i="2"/>
  <c r="M2358" i="2"/>
  <c r="M2357" i="2"/>
  <c r="M2351" i="2"/>
  <c r="M2350" i="2"/>
  <c r="M2345" i="2"/>
  <c r="M2344" i="2"/>
  <c r="M2339" i="2"/>
  <c r="M2338" i="2"/>
  <c r="M2333" i="2"/>
  <c r="M2332" i="2"/>
  <c r="M2327" i="2"/>
  <c r="M2326" i="2"/>
  <c r="M2321" i="2"/>
  <c r="M2320" i="2"/>
  <c r="M2315" i="2"/>
  <c r="M2314" i="2"/>
  <c r="M2309" i="2"/>
  <c r="M2308" i="2"/>
  <c r="M2303" i="2"/>
  <c r="M2302" i="2"/>
  <c r="M2296" i="2"/>
  <c r="M2295" i="2"/>
  <c r="M2289" i="2"/>
  <c r="M2288" i="2"/>
  <c r="M2282" i="2"/>
  <c r="M2281" i="2"/>
  <c r="M2275" i="2"/>
  <c r="M2274" i="2"/>
  <c r="M2269" i="2"/>
  <c r="M2268" i="2"/>
  <c r="M2265" i="2"/>
  <c r="M2264" i="2"/>
  <c r="M2260" i="2"/>
  <c r="M2259" i="2"/>
  <c r="M2255" i="2"/>
  <c r="M2254" i="2"/>
  <c r="M2250" i="2"/>
  <c r="M2249" i="2"/>
  <c r="M2243" i="2"/>
  <c r="M2242" i="2"/>
  <c r="M2236" i="2"/>
  <c r="M2235" i="2"/>
  <c r="M2229" i="2"/>
  <c r="M2228" i="2"/>
  <c r="M2222" i="2"/>
  <c r="M2221" i="2"/>
  <c r="M2215" i="2"/>
  <c r="M2214" i="2"/>
  <c r="M2208" i="2"/>
  <c r="M2207" i="2"/>
  <c r="M2201" i="2"/>
  <c r="M2200" i="2"/>
  <c r="M2194" i="2"/>
  <c r="M2193" i="2"/>
  <c r="M2189" i="2"/>
  <c r="M2188" i="2"/>
  <c r="M2185" i="2"/>
  <c r="M2184" i="2"/>
  <c r="M2182" i="2"/>
  <c r="M2177" i="2"/>
  <c r="M2176" i="2"/>
  <c r="M2172" i="2"/>
  <c r="M2171" i="2"/>
  <c r="M2167" i="2"/>
  <c r="M2166" i="2"/>
  <c r="M2162" i="2"/>
  <c r="M2161" i="2"/>
  <c r="M2157" i="2"/>
  <c r="M2156" i="2"/>
  <c r="M2152" i="2"/>
  <c r="M2151" i="2"/>
  <c r="M2147" i="2"/>
  <c r="M2146" i="2"/>
  <c r="M2142" i="2"/>
  <c r="M2141" i="2"/>
  <c r="M2138" i="2"/>
  <c r="M2137" i="2"/>
  <c r="M2131" i="2"/>
  <c r="M2130" i="2"/>
  <c r="M2124" i="2"/>
  <c r="M2123" i="2"/>
  <c r="M2117" i="2"/>
  <c r="M2116" i="2"/>
  <c r="M2110" i="2"/>
  <c r="M2109" i="2"/>
  <c r="M2103" i="2"/>
  <c r="M2102" i="2"/>
  <c r="M2096" i="2"/>
  <c r="M2095" i="2"/>
  <c r="M2089" i="2"/>
  <c r="M2088" i="2"/>
  <c r="M2082" i="2"/>
  <c r="M2081" i="2"/>
  <c r="M2075" i="2"/>
  <c r="M2074" i="2"/>
  <c r="M2068" i="2"/>
  <c r="M2067" i="2"/>
  <c r="M2061" i="2"/>
  <c r="M2060" i="2"/>
  <c r="M2054" i="2"/>
  <c r="M2053" i="2"/>
  <c r="M2047" i="2"/>
  <c r="M2046" i="2"/>
  <c r="M2040" i="2"/>
  <c r="M2039" i="2"/>
  <c r="M2033" i="2"/>
  <c r="M2032" i="2"/>
  <c r="M2029" i="2"/>
  <c r="M2028" i="2"/>
  <c r="M2022" i="2"/>
  <c r="M2021" i="2"/>
  <c r="M2015" i="2"/>
  <c r="M2014" i="2"/>
  <c r="M2008" i="2"/>
  <c r="M2007" i="2"/>
  <c r="M2001" i="2"/>
  <c r="M2000" i="2"/>
  <c r="M1994" i="2"/>
  <c r="M1993" i="2"/>
  <c r="M1987" i="2"/>
  <c r="M1986" i="2"/>
  <c r="M1980" i="2"/>
  <c r="M1979" i="2"/>
  <c r="M1973" i="2"/>
  <c r="M1972" i="2"/>
  <c r="M1966" i="2"/>
  <c r="M1965" i="2"/>
  <c r="M1959" i="2"/>
  <c r="M1958" i="2"/>
  <c r="M1952" i="2"/>
  <c r="M1951" i="2"/>
  <c r="M1945" i="2"/>
  <c r="M1944" i="2"/>
  <c r="M1938" i="2"/>
  <c r="M1937" i="2"/>
  <c r="M1931" i="2"/>
  <c r="M1930" i="2"/>
  <c r="M1924" i="2"/>
  <c r="M1923" i="2"/>
  <c r="M1920" i="2"/>
  <c r="M1919" i="2"/>
  <c r="M1916" i="2"/>
  <c r="M1915" i="2"/>
  <c r="M1912" i="2"/>
  <c r="M1911" i="2"/>
  <c r="M1908" i="2"/>
  <c r="M1907" i="2"/>
  <c r="M1904" i="2"/>
  <c r="M1903" i="2"/>
  <c r="M1900" i="2"/>
  <c r="M1899" i="2"/>
  <c r="M1896" i="2"/>
  <c r="M1895" i="2"/>
  <c r="M1892" i="2"/>
  <c r="M1891" i="2"/>
  <c r="M1888" i="2"/>
  <c r="M1887" i="2"/>
  <c r="M1881" i="2"/>
  <c r="M1880" i="2"/>
  <c r="M1874" i="2"/>
  <c r="M1873" i="2"/>
  <c r="M1867" i="2"/>
  <c r="M1866" i="2"/>
  <c r="M1862" i="2"/>
  <c r="M1861" i="2"/>
  <c r="M1857" i="2"/>
  <c r="M1856" i="2"/>
  <c r="M1852" i="2"/>
  <c r="M1851" i="2"/>
  <c r="M1847" i="2"/>
  <c r="M1846" i="2"/>
  <c r="M1842" i="2"/>
  <c r="M1841" i="2"/>
  <c r="M1837" i="2"/>
  <c r="M1836" i="2"/>
  <c r="M1832" i="2"/>
  <c r="M1831" i="2"/>
  <c r="M1829" i="2"/>
  <c r="M1826" i="2"/>
  <c r="M1825" i="2"/>
  <c r="M1821" i="2"/>
  <c r="M1820" i="2"/>
  <c r="M1818" i="2"/>
  <c r="M1817" i="2"/>
  <c r="M1816" i="2"/>
  <c r="M1811" i="2"/>
  <c r="M1810" i="2"/>
  <c r="M1809" i="2"/>
  <c r="M1808" i="2"/>
  <c r="M1807" i="2"/>
  <c r="M1806" i="2"/>
  <c r="M1805" i="2"/>
  <c r="M1804" i="2"/>
  <c r="M1803" i="2"/>
  <c r="M1802" i="2"/>
  <c r="M1795" i="2"/>
  <c r="M1794" i="2"/>
  <c r="M1793" i="2"/>
  <c r="M1775" i="2"/>
  <c r="M1774" i="2"/>
  <c r="M1768" i="2"/>
  <c r="M1767" i="2"/>
  <c r="M1763" i="2"/>
  <c r="M1762" i="2"/>
  <c r="M1759" i="2"/>
  <c r="M1758" i="2"/>
  <c r="M1756" i="2"/>
  <c r="M1755" i="2"/>
  <c r="M1754" i="2"/>
  <c r="M1747" i="2"/>
  <c r="M1746" i="2"/>
  <c r="M1742" i="2"/>
  <c r="M1741" i="2"/>
  <c r="M1740" i="2"/>
  <c r="M1735" i="2"/>
  <c r="M1734" i="2"/>
  <c r="M1733" i="2"/>
  <c r="M1732" i="2"/>
  <c r="M1731" i="2"/>
  <c r="M1730" i="2"/>
  <c r="M1725" i="2"/>
  <c r="M1724" i="2"/>
  <c r="M1723" i="2"/>
  <c r="M1722" i="2"/>
  <c r="M1721" i="2"/>
  <c r="M1720" i="2"/>
  <c r="M1709" i="2"/>
  <c r="M1708" i="2"/>
  <c r="M1703" i="2"/>
  <c r="M1702" i="2"/>
  <c r="M1698" i="2"/>
  <c r="M1697" i="2"/>
  <c r="M1694" i="2"/>
  <c r="M1693" i="2"/>
  <c r="M1686" i="2"/>
  <c r="M1685" i="2"/>
  <c r="M1684" i="2"/>
  <c r="M1682" i="2"/>
  <c r="M1681" i="2"/>
  <c r="M1680" i="2"/>
  <c r="M1676" i="2"/>
  <c r="M1675" i="2"/>
  <c r="M1674" i="2"/>
  <c r="M1669" i="2"/>
  <c r="M1668" i="2"/>
  <c r="M1665" i="2"/>
  <c r="M1664" i="2"/>
  <c r="M1658" i="2"/>
  <c r="M1657" i="2"/>
  <c r="M1654" i="2"/>
  <c r="M1653" i="2"/>
  <c r="M1652" i="2"/>
  <c r="M1648" i="2"/>
  <c r="M1647" i="2"/>
  <c r="M1643" i="2"/>
  <c r="M1642" i="2"/>
  <c r="M1638" i="2"/>
  <c r="M1637" i="2"/>
  <c r="M1636" i="2"/>
  <c r="M1635" i="2"/>
  <c r="M1633" i="2"/>
  <c r="M1632" i="2"/>
  <c r="M1631" i="2"/>
  <c r="M1626" i="2"/>
  <c r="M1625" i="2"/>
  <c r="M1620" i="2"/>
  <c r="M1619" i="2"/>
  <c r="M1611" i="2"/>
  <c r="M1610" i="2"/>
  <c r="M1609" i="2"/>
  <c r="M1607" i="2"/>
  <c r="M1606" i="2"/>
  <c r="M1605" i="2"/>
  <c r="M1603" i="2"/>
  <c r="M1602" i="2"/>
  <c r="M1601" i="2"/>
  <c r="M1593" i="2"/>
  <c r="M1592" i="2"/>
  <c r="M1591" i="2"/>
  <c r="M1573" i="2"/>
  <c r="M1572" i="2"/>
  <c r="M1571" i="2"/>
  <c r="M1570" i="2"/>
  <c r="M1569" i="2"/>
  <c r="M1568" i="2"/>
  <c r="M1565" i="2"/>
  <c r="M1564" i="2"/>
  <c r="M1563" i="2"/>
  <c r="M1562" i="2"/>
  <c r="M1561" i="2"/>
  <c r="M1560" i="2"/>
  <c r="M1559" i="2"/>
  <c r="M1555" i="2"/>
  <c r="M1554" i="2"/>
  <c r="M1551" i="2"/>
  <c r="M1550" i="2"/>
  <c r="M1547" i="2"/>
  <c r="M1546" i="2"/>
  <c r="M1543" i="2"/>
  <c r="M1542" i="2"/>
  <c r="M1533" i="2"/>
  <c r="M1532" i="2"/>
  <c r="M1531" i="2"/>
  <c r="M1527" i="2"/>
  <c r="M1524" i="2"/>
  <c r="M1517" i="2"/>
  <c r="M1516" i="2"/>
  <c r="M1515" i="2"/>
  <c r="M1512" i="2"/>
  <c r="M1511" i="2"/>
  <c r="M1496" i="2"/>
  <c r="M1495" i="2"/>
  <c r="M1494" i="2"/>
  <c r="M1493" i="2"/>
  <c r="M1492" i="2"/>
  <c r="M1488" i="2"/>
  <c r="M1487" i="2"/>
  <c r="M1482" i="2"/>
  <c r="M1481" i="2"/>
  <c r="M1477" i="2"/>
  <c r="M1476" i="2"/>
  <c r="M1472" i="2"/>
  <c r="M1471" i="2"/>
  <c r="M1469" i="2"/>
  <c r="M1468" i="2"/>
  <c r="M1467" i="2"/>
  <c r="M1466" i="2"/>
  <c r="M1465" i="2"/>
  <c r="M1463" i="2"/>
  <c r="M1462" i="2"/>
  <c r="M1461" i="2"/>
  <c r="M1459" i="2"/>
  <c r="M1458" i="2"/>
  <c r="M1457" i="2"/>
  <c r="M1453" i="2"/>
  <c r="M1449" i="2"/>
  <c r="M1448" i="2"/>
  <c r="M1445" i="2"/>
  <c r="M1444" i="2"/>
  <c r="M1439" i="2"/>
  <c r="M1438" i="2"/>
  <c r="M1433" i="2"/>
  <c r="M1432" i="2"/>
  <c r="M1429" i="2"/>
  <c r="M1426" i="2"/>
  <c r="M1423" i="2"/>
  <c r="M1422" i="2"/>
  <c r="M1418" i="2"/>
  <c r="M1417" i="2"/>
  <c r="M1414" i="2"/>
  <c r="M1410" i="2"/>
  <c r="M1409" i="2"/>
  <c r="M1405" i="2"/>
  <c r="M1404" i="2"/>
  <c r="M1400" i="2"/>
  <c r="M1399" i="2"/>
  <c r="M1395" i="2"/>
  <c r="M1394" i="2"/>
  <c r="M1390" i="2"/>
  <c r="M1389" i="2"/>
  <c r="M1385" i="2"/>
  <c r="M1384" i="2"/>
  <c r="M1380" i="2"/>
  <c r="M1379" i="2"/>
  <c r="M1376" i="2"/>
  <c r="M1369" i="2"/>
  <c r="M1368" i="2"/>
  <c r="M1365" i="2"/>
  <c r="M1364" i="2"/>
  <c r="M1358" i="2"/>
  <c r="M1357" i="2"/>
  <c r="M1355" i="2"/>
  <c r="M1354" i="2"/>
  <c r="M1353" i="2"/>
  <c r="M1350" i="2"/>
  <c r="M1347" i="2"/>
  <c r="M1346" i="2"/>
  <c r="M1345" i="2"/>
  <c r="M1338" i="2"/>
  <c r="M1337" i="2"/>
  <c r="M1336" i="2"/>
  <c r="M1335" i="2"/>
  <c r="M1329" i="2"/>
  <c r="M1328" i="2"/>
  <c r="M1322" i="2"/>
  <c r="M1321" i="2"/>
  <c r="M1320" i="2"/>
  <c r="M1319" i="2"/>
  <c r="M1315" i="2"/>
  <c r="M1311" i="2"/>
  <c r="M1308" i="2"/>
  <c r="M1307" i="2"/>
  <c r="M1298" i="2"/>
  <c r="M1297" i="2"/>
  <c r="M1293" i="2"/>
  <c r="M1292" i="2"/>
  <c r="M1286" i="2"/>
  <c r="M1285" i="2"/>
  <c r="M1281" i="2"/>
  <c r="M1280" i="2"/>
  <c r="M1275" i="2"/>
  <c r="M1274" i="2"/>
  <c r="M1270" i="2"/>
  <c r="M1269" i="2"/>
  <c r="M1266" i="2"/>
  <c r="M1265" i="2"/>
  <c r="M1262" i="2"/>
  <c r="M1261" i="2"/>
  <c r="M1260" i="2"/>
  <c r="M1255" i="2"/>
  <c r="M1254" i="2"/>
  <c r="M1253" i="2"/>
  <c r="M1246" i="2"/>
  <c r="M1245" i="2"/>
  <c r="M1244" i="2"/>
  <c r="M1243" i="2"/>
  <c r="M1239" i="2"/>
  <c r="M1238" i="2"/>
  <c r="M1233" i="2"/>
  <c r="M1232" i="2"/>
  <c r="M1227" i="2"/>
  <c r="M1226" i="2"/>
  <c r="M1221" i="2"/>
  <c r="M1220" i="2"/>
  <c r="M1217" i="2"/>
  <c r="M1216" i="2"/>
  <c r="M1214" i="2"/>
  <c r="M1213" i="2"/>
  <c r="M1212" i="2"/>
  <c r="M1207" i="2"/>
  <c r="M1206" i="2"/>
  <c r="M1203" i="2"/>
  <c r="M1202" i="2"/>
  <c r="M1199" i="2"/>
  <c r="M1198" i="2"/>
  <c r="M1194" i="2"/>
  <c r="M1193" i="2"/>
  <c r="M1188" i="2"/>
  <c r="M1178" i="2"/>
  <c r="M1177" i="2"/>
  <c r="M1171" i="2"/>
  <c r="M1170" i="2"/>
  <c r="M1166" i="2"/>
  <c r="M1165" i="2"/>
  <c r="M1161" i="2"/>
  <c r="M1160" i="2"/>
  <c r="M1155" i="2"/>
  <c r="M1154" i="2"/>
  <c r="M1150" i="2"/>
  <c r="M1149" i="2"/>
  <c r="M1144" i="2"/>
  <c r="M1143" i="2"/>
  <c r="M1141" i="2"/>
  <c r="M1140" i="2"/>
  <c r="M1139" i="2"/>
  <c r="M1136" i="2"/>
  <c r="M1135" i="2"/>
  <c r="M1134" i="2"/>
  <c r="M1132" i="2"/>
  <c r="M1131" i="2"/>
  <c r="M1130" i="2"/>
  <c r="M1128" i="2"/>
  <c r="M1127" i="2"/>
  <c r="M1126" i="2"/>
  <c r="M1123" i="2"/>
  <c r="M1122" i="2"/>
  <c r="M1121" i="2"/>
  <c r="M1120" i="2"/>
  <c r="M1118" i="2"/>
  <c r="M1117" i="2"/>
  <c r="M1116" i="2"/>
  <c r="M1110" i="2"/>
  <c r="M1109" i="2"/>
  <c r="M1106" i="2"/>
  <c r="M1105" i="2"/>
  <c r="M1104" i="2"/>
  <c r="M1099" i="2"/>
  <c r="M1098" i="2"/>
  <c r="M1093" i="2"/>
  <c r="M1092" i="2"/>
  <c r="M1090" i="2"/>
  <c r="M1089" i="2"/>
  <c r="M1088" i="2"/>
  <c r="M1087" i="2"/>
  <c r="M1083" i="2"/>
  <c r="M1082" i="2"/>
  <c r="M1081" i="2"/>
  <c r="M1076" i="2"/>
  <c r="M1075" i="2"/>
  <c r="M1074" i="2"/>
  <c r="M1073" i="2"/>
  <c r="M1069" i="2"/>
  <c r="M1068" i="2"/>
  <c r="M1067" i="2"/>
  <c r="M1066" i="2"/>
  <c r="M1062" i="2"/>
  <c r="M1061" i="2"/>
  <c r="M1060" i="2"/>
  <c r="M1059" i="2"/>
  <c r="M1054" i="2"/>
  <c r="M1053" i="2"/>
  <c r="M1052" i="2"/>
  <c r="M1051" i="2"/>
  <c r="M1045" i="2"/>
  <c r="M1044" i="2"/>
  <c r="M1040" i="2"/>
  <c r="M1039" i="2"/>
  <c r="M1035" i="2"/>
  <c r="M1034" i="2"/>
  <c r="M1030" i="2"/>
  <c r="M1029" i="2"/>
  <c r="M1025" i="2"/>
  <c r="M1020" i="2"/>
  <c r="M1019" i="2"/>
  <c r="M1016" i="2"/>
  <c r="M1015" i="2"/>
  <c r="M1012" i="2"/>
  <c r="M1011" i="2"/>
  <c r="M1008" i="2"/>
  <c r="M1007" i="2"/>
  <c r="M1006" i="2"/>
  <c r="M1001" i="2"/>
  <c r="M1000" i="2"/>
  <c r="M995" i="2"/>
  <c r="M994" i="2"/>
  <c r="M991" i="2"/>
  <c r="M990" i="2"/>
  <c r="M983" i="2"/>
  <c r="M982" i="2"/>
  <c r="M981" i="2"/>
  <c r="M976" i="2"/>
  <c r="M975" i="2"/>
  <c r="M969" i="2"/>
  <c r="M968" i="2"/>
  <c r="M963" i="2"/>
  <c r="M962" i="2"/>
  <c r="M959" i="2"/>
  <c r="M958" i="2"/>
  <c r="M957" i="2"/>
  <c r="M953" i="2"/>
  <c r="M952" i="2"/>
  <c r="M948" i="2"/>
  <c r="M947" i="2"/>
  <c r="M946" i="2"/>
  <c r="M941" i="2"/>
  <c r="M940" i="2"/>
  <c r="M937" i="2"/>
  <c r="M936" i="2"/>
  <c r="M935" i="2"/>
  <c r="M933" i="2"/>
  <c r="M932" i="2"/>
  <c r="M931" i="2"/>
  <c r="M930" i="2"/>
  <c r="M926" i="2"/>
  <c r="M923" i="2"/>
  <c r="M922" i="2"/>
  <c r="M921" i="2"/>
  <c r="M916" i="2"/>
  <c r="M915" i="2"/>
  <c r="M914" i="2"/>
  <c r="M910" i="2"/>
  <c r="M909" i="2"/>
  <c r="M908" i="2"/>
  <c r="M907" i="2"/>
  <c r="M900" i="2"/>
  <c r="M899" i="2"/>
  <c r="M898" i="2"/>
  <c r="M893" i="2"/>
  <c r="M892" i="2"/>
  <c r="M888" i="2"/>
  <c r="M887" i="2"/>
  <c r="M886" i="2"/>
  <c r="M882" i="2"/>
  <c r="M881" i="2"/>
  <c r="M880" i="2"/>
  <c r="M876" i="2"/>
  <c r="M875" i="2"/>
  <c r="M874" i="2"/>
  <c r="M870" i="2"/>
  <c r="M869" i="2"/>
  <c r="M868" i="2"/>
  <c r="M864" i="2"/>
  <c r="M863" i="2"/>
  <c r="M862" i="2"/>
  <c r="M855" i="2"/>
  <c r="M854" i="2"/>
  <c r="M853" i="2"/>
  <c r="M852" i="2"/>
  <c r="M849" i="2"/>
  <c r="M848" i="2"/>
  <c r="M844" i="2"/>
  <c r="M843" i="2"/>
  <c r="M842" i="2"/>
  <c r="M838" i="2"/>
  <c r="M837" i="2"/>
  <c r="M836" i="2"/>
  <c r="M832" i="2"/>
  <c r="M831" i="2"/>
  <c r="M830" i="2"/>
  <c r="M826" i="2"/>
  <c r="M825" i="2"/>
  <c r="M824" i="2"/>
  <c r="M820" i="2"/>
  <c r="M819" i="2"/>
  <c r="M818" i="2"/>
  <c r="M814" i="2"/>
  <c r="M813" i="2"/>
  <c r="M810" i="2"/>
  <c r="M809" i="2"/>
  <c r="M808" i="2"/>
  <c r="M804" i="2"/>
  <c r="M803" i="2"/>
  <c r="M802" i="2"/>
  <c r="M798" i="2"/>
  <c r="M797" i="2"/>
  <c r="M796" i="2"/>
  <c r="M792" i="2"/>
  <c r="M791" i="2"/>
  <c r="M790" i="2"/>
  <c r="M786" i="2"/>
  <c r="M785" i="2"/>
  <c r="M784" i="2"/>
  <c r="M780" i="2"/>
  <c r="M779" i="2"/>
  <c r="M778" i="2"/>
  <c r="M772" i="2"/>
  <c r="M771" i="2"/>
  <c r="M770" i="2"/>
  <c r="M767" i="2"/>
  <c r="M766" i="2"/>
  <c r="M765" i="2"/>
  <c r="M764" i="2"/>
  <c r="M761" i="2"/>
  <c r="M760" i="2"/>
  <c r="M759" i="2"/>
  <c r="M755" i="2"/>
  <c r="M754" i="2"/>
  <c r="M753" i="2"/>
  <c r="M749" i="2"/>
  <c r="M748" i="2"/>
  <c r="M747" i="2"/>
  <c r="M743" i="2"/>
  <c r="M742" i="2"/>
  <c r="M741" i="2"/>
  <c r="M737" i="2"/>
  <c r="M736" i="2"/>
  <c r="M735" i="2"/>
  <c r="M731" i="2"/>
  <c r="M730" i="2"/>
  <c r="M729" i="2"/>
  <c r="M725" i="2"/>
  <c r="M724" i="2"/>
  <c r="M723" i="2"/>
  <c r="M719" i="2"/>
  <c r="M718" i="2"/>
  <c r="M717" i="2"/>
  <c r="M714" i="2"/>
  <c r="M713" i="2"/>
  <c r="M712" i="2"/>
  <c r="M708" i="2"/>
  <c r="M707" i="2"/>
  <c r="M706" i="2"/>
  <c r="M702" i="2"/>
  <c r="M701" i="2"/>
  <c r="M700" i="2"/>
  <c r="M696" i="2"/>
  <c r="M695" i="2"/>
  <c r="M694" i="2"/>
  <c r="M690" i="2"/>
  <c r="M689" i="2"/>
  <c r="M688" i="2"/>
  <c r="M685" i="2"/>
  <c r="M684" i="2"/>
  <c r="M683" i="2"/>
  <c r="M682" i="2"/>
  <c r="M678" i="2"/>
  <c r="M677" i="2"/>
  <c r="M676" i="2"/>
  <c r="M672" i="2"/>
  <c r="M671" i="2"/>
  <c r="M670" i="2"/>
  <c r="M666" i="2"/>
  <c r="M665" i="2"/>
  <c r="M664" i="2"/>
  <c r="M660" i="2"/>
  <c r="M659" i="2"/>
  <c r="M658" i="2"/>
  <c r="M652" i="2"/>
  <c r="M651" i="2"/>
  <c r="M650" i="2"/>
  <c r="M649" i="2"/>
  <c r="M646" i="2"/>
  <c r="M645" i="2"/>
  <c r="M642" i="2"/>
  <c r="M641" i="2"/>
  <c r="M640" i="2"/>
  <c r="M637" i="2"/>
  <c r="M636" i="2"/>
  <c r="M635" i="2"/>
  <c r="M634" i="2"/>
  <c r="M633" i="2"/>
  <c r="M632" i="2"/>
  <c r="M631" i="2"/>
  <c r="M628" i="2"/>
  <c r="M627" i="2"/>
  <c r="M626" i="2"/>
  <c r="M624" i="2"/>
  <c r="M623" i="2"/>
  <c r="M622" i="2"/>
  <c r="M621" i="2"/>
  <c r="M620" i="2"/>
  <c r="M616" i="2"/>
  <c r="M615" i="2"/>
  <c r="M614" i="2"/>
  <c r="M608" i="2"/>
  <c r="M607" i="2"/>
  <c r="M606" i="2"/>
  <c r="M605" i="2"/>
  <c r="M603" i="2"/>
  <c r="M602" i="2"/>
  <c r="M601" i="2"/>
  <c r="M597" i="2"/>
  <c r="M596" i="2"/>
  <c r="M595" i="2"/>
  <c r="M594" i="2"/>
  <c r="M590" i="2"/>
  <c r="M589" i="2"/>
  <c r="M588" i="2"/>
  <c r="M584" i="2"/>
  <c r="M583" i="2"/>
  <c r="M582" i="2"/>
  <c r="M578" i="2"/>
  <c r="M577" i="2"/>
  <c r="M576" i="2"/>
  <c r="M574" i="2"/>
  <c r="M573" i="2"/>
  <c r="M572" i="2"/>
  <c r="M569" i="2"/>
  <c r="M568" i="2"/>
  <c r="M567" i="2"/>
  <c r="M564" i="2"/>
  <c r="M563" i="2"/>
  <c r="M562" i="2"/>
  <c r="M561" i="2"/>
  <c r="M560" i="2"/>
  <c r="M559" i="2"/>
  <c r="M558" i="2"/>
  <c r="M557" i="2"/>
  <c r="M556" i="2"/>
  <c r="M552" i="2"/>
  <c r="M551" i="2"/>
  <c r="M550" i="2"/>
  <c r="M546" i="2"/>
  <c r="M545" i="2"/>
  <c r="M544" i="2"/>
  <c r="M535" i="2"/>
  <c r="M534" i="2"/>
  <c r="M533" i="2"/>
  <c r="M532" i="2"/>
  <c r="M530" i="2"/>
  <c r="M529" i="2"/>
  <c r="M526" i="2"/>
  <c r="M525" i="2"/>
  <c r="M523" i="2"/>
  <c r="M522" i="2"/>
  <c r="M521" i="2"/>
  <c r="M520" i="2"/>
  <c r="M519" i="2"/>
  <c r="M513" i="2"/>
  <c r="M512" i="2"/>
  <c r="M511" i="2"/>
  <c r="M503" i="2"/>
  <c r="M502" i="2"/>
  <c r="M501" i="2"/>
  <c r="M500" i="2"/>
  <c r="M498" i="2"/>
  <c r="M497" i="2"/>
  <c r="M496" i="2"/>
  <c r="M495" i="2"/>
  <c r="M493" i="2"/>
  <c r="M492" i="2"/>
  <c r="M491" i="2"/>
  <c r="M489" i="2"/>
  <c r="M488" i="2"/>
  <c r="M486" i="2"/>
  <c r="M485" i="2"/>
  <c r="M484" i="2"/>
  <c r="M481" i="2"/>
  <c r="M480" i="2"/>
  <c r="M479" i="2"/>
  <c r="M476" i="2"/>
  <c r="M475" i="2"/>
  <c r="M474" i="2"/>
  <c r="M471" i="2"/>
  <c r="M470" i="2"/>
  <c r="M469" i="2"/>
  <c r="M468" i="2"/>
  <c r="M467" i="2"/>
  <c r="M466" i="2"/>
  <c r="M465" i="2"/>
  <c r="M464" i="2"/>
  <c r="M463" i="2"/>
  <c r="M461" i="2"/>
  <c r="M460" i="2"/>
  <c r="M459" i="2"/>
  <c r="M458" i="2"/>
  <c r="M455" i="2"/>
  <c r="M454" i="2"/>
  <c r="M453" i="2"/>
  <c r="M452" i="2"/>
  <c r="M451" i="2"/>
  <c r="M450" i="2"/>
  <c r="M449" i="2"/>
  <c r="M447" i="2"/>
  <c r="M446" i="2"/>
  <c r="M445" i="2"/>
  <c r="M444" i="2"/>
  <c r="M442" i="2"/>
  <c r="M441" i="2"/>
  <c r="M440" i="2"/>
  <c r="M439" i="2"/>
  <c r="M432" i="2"/>
  <c r="M431" i="2"/>
  <c r="M422" i="2"/>
  <c r="M421" i="2"/>
  <c r="M420" i="2"/>
  <c r="M419" i="2"/>
  <c r="M405" i="2"/>
  <c r="M404" i="2"/>
  <c r="M402" i="2"/>
  <c r="M401" i="2"/>
  <c r="M395" i="2"/>
  <c r="M394" i="2"/>
  <c r="M393" i="2"/>
  <c r="M392" i="2"/>
  <c r="M391" i="2"/>
  <c r="M386" i="2"/>
  <c r="M385" i="2"/>
  <c r="M384" i="2"/>
  <c r="M383" i="2"/>
  <c r="M382" i="2"/>
  <c r="M381" i="2"/>
  <c r="M380" i="2"/>
  <c r="M379" i="2"/>
  <c r="M378" i="2"/>
  <c r="M377" i="2"/>
  <c r="M376" i="2"/>
  <c r="M375" i="2"/>
  <c r="M374" i="2"/>
  <c r="M373" i="2"/>
  <c r="M370" i="2"/>
  <c r="M369" i="2"/>
  <c r="M368" i="2"/>
  <c r="M367" i="2"/>
  <c r="M366" i="2"/>
  <c r="M365" i="2"/>
  <c r="M364" i="2"/>
  <c r="M350" i="2"/>
  <c r="M349" i="2"/>
  <c r="M348" i="2"/>
  <c r="M347"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2" i="2"/>
  <c r="M221" i="2"/>
  <c r="M217" i="2"/>
  <c r="M216" i="2"/>
  <c r="M211" i="2"/>
  <c r="M210" i="2"/>
  <c r="M206" i="2"/>
  <c r="M205" i="2"/>
  <c r="M204" i="2"/>
  <c r="M203" i="2"/>
  <c r="M202" i="2"/>
  <c r="M201" i="2"/>
  <c r="M200" i="2"/>
  <c r="M199" i="2"/>
  <c r="M198" i="2"/>
  <c r="M197" i="2"/>
  <c r="M196" i="2"/>
  <c r="M195" i="2"/>
  <c r="M194" i="2"/>
  <c r="M193" i="2"/>
  <c r="M192" i="2"/>
  <c r="M191" i="2"/>
  <c r="M190" i="2"/>
  <c r="M189" i="2"/>
  <c r="M188" i="2"/>
  <c r="M187" i="2"/>
  <c r="M186" i="2"/>
  <c r="M185" i="2"/>
  <c r="M184" i="2"/>
  <c r="M183" i="2"/>
  <c r="M179" i="2"/>
  <c r="M178" i="2"/>
  <c r="M177" i="2"/>
  <c r="M176" i="2"/>
  <c r="M175" i="2"/>
  <c r="M174" i="2"/>
  <c r="M173" i="2"/>
  <c r="M172" i="2"/>
  <c r="M171" i="2"/>
  <c r="M170" i="2"/>
  <c r="M169" i="2"/>
  <c r="M168" i="2"/>
  <c r="M167" i="2"/>
  <c r="M166" i="2"/>
  <c r="M165" i="2"/>
  <c r="M164" i="2"/>
  <c r="M163" i="2"/>
  <c r="M162" i="2"/>
  <c r="M161" i="2"/>
  <c r="M160" i="2"/>
  <c r="M159" i="2"/>
  <c r="M158" i="2"/>
  <c r="M157" i="2"/>
  <c r="M156" i="2"/>
  <c r="M153" i="2"/>
  <c r="M152" i="2"/>
  <c r="M151" i="2"/>
  <c r="M150" i="2"/>
  <c r="M149" i="2"/>
  <c r="M148" i="2"/>
  <c r="M147" i="2"/>
  <c r="M146" i="2"/>
  <c r="M145" i="2"/>
  <c r="M144" i="2"/>
  <c r="M143" i="2"/>
  <c r="M142" i="2"/>
  <c r="M141" i="2"/>
  <c r="M140" i="2"/>
  <c r="M139" i="2"/>
  <c r="M138" i="2"/>
  <c r="M137" i="2"/>
  <c r="M136" i="2"/>
  <c r="M135" i="2"/>
  <c r="M134" i="2"/>
  <c r="M133" i="2"/>
  <c r="M132" i="2"/>
  <c r="M131"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G81" i="14"/>
  <c r="G24" i="14"/>
  <c r="G43" i="14"/>
  <c r="N3278" i="2" l="1"/>
  <c r="N3277" i="2"/>
  <c r="J3277" i="2"/>
  <c r="J3278" i="2"/>
  <c r="J3275" i="2"/>
  <c r="N3275" i="2"/>
  <c r="J3276" i="2"/>
  <c r="N3276" i="2"/>
  <c r="N3274" i="2"/>
  <c r="J3274" i="2"/>
  <c r="A3279" i="2"/>
  <c r="K3279" i="2" s="1"/>
  <c r="A3273" i="2"/>
  <c r="A3274" i="2" l="1"/>
  <c r="A3275" i="2" s="1"/>
  <c r="A3276" i="2" s="1"/>
  <c r="A3277" i="2" s="1"/>
  <c r="A3278" i="2" s="1"/>
  <c r="K3273" i="2"/>
  <c r="L3273" i="2" s="1"/>
  <c r="C266" i="22"/>
  <c r="C265" i="22"/>
  <c r="J9" i="22"/>
  <c r="J8" i="22"/>
  <c r="J7" i="22"/>
  <c r="J2" i="22"/>
  <c r="A12" i="2" l="1"/>
  <c r="N3877" i="2"/>
  <c r="J3877" i="2"/>
  <c r="N3876" i="2"/>
  <c r="J3876" i="2"/>
  <c r="N3875" i="2"/>
  <c r="J3875" i="2"/>
  <c r="N3874" i="2"/>
  <c r="J3874" i="2"/>
  <c r="N3873" i="2"/>
  <c r="J3873" i="2"/>
  <c r="N3872" i="2"/>
  <c r="J3872" i="2"/>
  <c r="N3870" i="2"/>
  <c r="J3870" i="2"/>
  <c r="N3869" i="2"/>
  <c r="J3869" i="2"/>
  <c r="N3868" i="2"/>
  <c r="J3868" i="2"/>
  <c r="N3867" i="2"/>
  <c r="J3867" i="2"/>
  <c r="N3866" i="2"/>
  <c r="J3866" i="2"/>
  <c r="N3865" i="2"/>
  <c r="J3865" i="2"/>
  <c r="N3863" i="2"/>
  <c r="J3863" i="2"/>
  <c r="N3862" i="2"/>
  <c r="J3862" i="2"/>
  <c r="N3861" i="2"/>
  <c r="J3861" i="2"/>
  <c r="N3860" i="2"/>
  <c r="J3860" i="2"/>
  <c r="N3859" i="2"/>
  <c r="J3859" i="2"/>
  <c r="N3858" i="2"/>
  <c r="J3858" i="2"/>
  <c r="N3856" i="2"/>
  <c r="J3856" i="2"/>
  <c r="N3855" i="2"/>
  <c r="J3855" i="2"/>
  <c r="N3854" i="2"/>
  <c r="J3854" i="2"/>
  <c r="N3852" i="2"/>
  <c r="J3852" i="2"/>
  <c r="N3850" i="2"/>
  <c r="J3850" i="2"/>
  <c r="N3848" i="2"/>
  <c r="J3848" i="2"/>
  <c r="N3847" i="2"/>
  <c r="J3847" i="2"/>
  <c r="N3845" i="2"/>
  <c r="J3845" i="2"/>
  <c r="N3844" i="2"/>
  <c r="J3844" i="2"/>
  <c r="N3843" i="2"/>
  <c r="J3843" i="2"/>
  <c r="N3841" i="2"/>
  <c r="J3841" i="2"/>
  <c r="N3840" i="2"/>
  <c r="J3840" i="2"/>
  <c r="N3839" i="2"/>
  <c r="J3839" i="2"/>
  <c r="N3838" i="2"/>
  <c r="J3838" i="2"/>
  <c r="N3836" i="2"/>
  <c r="J3836" i="2"/>
  <c r="N3835" i="2"/>
  <c r="J3835" i="2"/>
  <c r="N3833" i="2"/>
  <c r="J3833" i="2"/>
  <c r="N3832" i="2"/>
  <c r="J3832" i="2"/>
  <c r="N3830" i="2"/>
  <c r="J3830" i="2"/>
  <c r="N3829" i="2"/>
  <c r="J3829" i="2"/>
  <c r="N3827" i="2"/>
  <c r="J3827" i="2"/>
  <c r="N3826" i="2"/>
  <c r="J3826" i="2"/>
  <c r="N3825" i="2"/>
  <c r="J3825" i="2"/>
  <c r="N3823" i="2"/>
  <c r="J3823" i="2"/>
  <c r="N3822" i="2"/>
  <c r="J3822" i="2"/>
  <c r="N3821" i="2"/>
  <c r="J3821" i="2"/>
  <c r="N3819" i="2"/>
  <c r="J3819" i="2"/>
  <c r="N3818" i="2"/>
  <c r="J3818" i="2"/>
  <c r="N3817" i="2"/>
  <c r="J3817" i="2"/>
  <c r="N3816" i="2"/>
  <c r="J3816" i="2"/>
  <c r="N3814" i="2"/>
  <c r="J3814" i="2"/>
  <c r="N3813" i="2"/>
  <c r="J3813" i="2"/>
  <c r="N3812" i="2"/>
  <c r="J3812" i="2"/>
  <c r="N3811" i="2"/>
  <c r="J3811" i="2"/>
  <c r="N3809" i="2"/>
  <c r="J3809" i="2"/>
  <c r="N3808" i="2"/>
  <c r="J3808" i="2"/>
  <c r="N3807" i="2"/>
  <c r="J3807" i="2"/>
  <c r="N3806" i="2"/>
  <c r="J3806" i="2"/>
  <c r="N3804" i="2"/>
  <c r="J3804" i="2"/>
  <c r="N3803" i="2"/>
  <c r="J3803" i="2"/>
  <c r="N3802" i="2"/>
  <c r="J3802" i="2"/>
  <c r="N3801" i="2"/>
  <c r="J3801" i="2"/>
  <c r="N3799" i="2"/>
  <c r="J3799" i="2"/>
  <c r="N3798" i="2"/>
  <c r="J3798" i="2"/>
  <c r="N3797" i="2"/>
  <c r="J3797" i="2"/>
  <c r="N3796" i="2"/>
  <c r="J3796" i="2"/>
  <c r="N3794" i="2"/>
  <c r="J3794" i="2"/>
  <c r="N3793" i="2"/>
  <c r="J3793" i="2"/>
  <c r="N3792" i="2"/>
  <c r="J3792" i="2"/>
  <c r="N3791" i="2"/>
  <c r="J3791" i="2"/>
  <c r="N3789" i="2"/>
  <c r="J3789" i="2"/>
  <c r="N3788" i="2"/>
  <c r="J3788" i="2"/>
  <c r="N3787" i="2"/>
  <c r="J3787" i="2"/>
  <c r="N3786" i="2"/>
  <c r="J3786" i="2"/>
  <c r="N3784" i="2"/>
  <c r="J3784" i="2"/>
  <c r="N3783" i="2"/>
  <c r="J3783" i="2"/>
  <c r="N3781" i="2"/>
  <c r="J3781" i="2"/>
  <c r="N3780" i="2"/>
  <c r="J3780" i="2"/>
  <c r="N3779" i="2"/>
  <c r="J3779" i="2"/>
  <c r="N3778" i="2"/>
  <c r="J3778" i="2"/>
  <c r="N3776" i="2"/>
  <c r="J3776" i="2"/>
  <c r="N3775" i="2"/>
  <c r="J3775" i="2"/>
  <c r="N3774" i="2"/>
  <c r="J3774" i="2"/>
  <c r="N3772" i="2"/>
  <c r="J3772" i="2"/>
  <c r="N3771" i="2"/>
  <c r="J3771" i="2"/>
  <c r="N3770" i="2"/>
  <c r="J3770" i="2"/>
  <c r="N3769" i="2"/>
  <c r="J3769" i="2"/>
  <c r="N3768" i="2"/>
  <c r="J3768" i="2"/>
  <c r="N3766" i="2"/>
  <c r="J3766" i="2"/>
  <c r="N3765" i="2"/>
  <c r="J3765" i="2"/>
  <c r="N3764" i="2"/>
  <c r="J3764" i="2"/>
  <c r="N3763" i="2"/>
  <c r="J3763" i="2"/>
  <c r="N3762" i="2"/>
  <c r="J3762" i="2"/>
  <c r="N3760" i="2"/>
  <c r="J3760" i="2"/>
  <c r="N3759" i="2"/>
  <c r="J3759" i="2"/>
  <c r="N3758" i="2"/>
  <c r="J3758" i="2"/>
  <c r="N3757" i="2"/>
  <c r="J3757" i="2"/>
  <c r="N3756" i="2"/>
  <c r="J3756" i="2"/>
  <c r="N3754" i="2"/>
  <c r="J3754" i="2"/>
  <c r="N3753" i="2"/>
  <c r="J3753" i="2"/>
  <c r="N3752" i="2"/>
  <c r="J3752" i="2"/>
  <c r="N3751" i="2"/>
  <c r="J3751" i="2"/>
  <c r="N3750" i="2"/>
  <c r="J3750" i="2"/>
  <c r="N3748" i="2"/>
  <c r="J3748" i="2"/>
  <c r="N3747" i="2"/>
  <c r="J3747" i="2"/>
  <c r="N3746" i="2"/>
  <c r="J3746" i="2"/>
  <c r="N3745" i="2"/>
  <c r="J3745" i="2"/>
  <c r="N3744" i="2"/>
  <c r="J3744" i="2"/>
  <c r="N3742" i="2"/>
  <c r="J3742" i="2"/>
  <c r="N3741" i="2"/>
  <c r="J3741" i="2"/>
  <c r="N3740" i="2"/>
  <c r="J3740" i="2"/>
  <c r="N3739" i="2"/>
  <c r="J3739" i="2"/>
  <c r="N3738" i="2"/>
  <c r="J3738" i="2"/>
  <c r="N3736" i="2"/>
  <c r="J3736" i="2"/>
  <c r="N3735" i="2"/>
  <c r="J3735" i="2"/>
  <c r="N3734" i="2"/>
  <c r="J3734" i="2"/>
  <c r="N3733" i="2"/>
  <c r="J3733" i="2"/>
  <c r="N3732" i="2"/>
  <c r="J3732" i="2"/>
  <c r="N3730" i="2"/>
  <c r="J3730" i="2"/>
  <c r="N3729" i="2"/>
  <c r="J3729" i="2"/>
  <c r="N3728" i="2"/>
  <c r="J3728" i="2"/>
  <c r="N3727" i="2"/>
  <c r="J3727" i="2"/>
  <c r="N3726" i="2"/>
  <c r="J3726" i="2"/>
  <c r="N3724" i="2"/>
  <c r="J3724" i="2"/>
  <c r="N3723" i="2"/>
  <c r="J3723" i="2"/>
  <c r="N3722" i="2"/>
  <c r="J3722" i="2"/>
  <c r="N3721" i="2"/>
  <c r="J3721" i="2"/>
  <c r="N3720" i="2"/>
  <c r="J3720" i="2"/>
  <c r="N3718" i="2"/>
  <c r="J3718" i="2"/>
  <c r="N3717" i="2"/>
  <c r="J3717" i="2"/>
  <c r="N3716" i="2"/>
  <c r="J3716" i="2"/>
  <c r="N3715" i="2"/>
  <c r="J3715" i="2"/>
  <c r="N3714" i="2"/>
  <c r="J3714" i="2"/>
  <c r="N3712" i="2"/>
  <c r="J3712" i="2"/>
  <c r="N3711" i="2"/>
  <c r="J3711" i="2"/>
  <c r="N3710" i="2"/>
  <c r="J3710" i="2"/>
  <c r="N3709" i="2"/>
  <c r="J3709" i="2"/>
  <c r="N3708" i="2"/>
  <c r="J3708" i="2"/>
  <c r="N3706" i="2"/>
  <c r="J3706" i="2"/>
  <c r="N3705" i="2"/>
  <c r="J3705" i="2"/>
  <c r="N3704" i="2"/>
  <c r="J3704" i="2"/>
  <c r="N3703" i="2"/>
  <c r="J3703" i="2"/>
  <c r="N3702" i="2"/>
  <c r="J3702" i="2"/>
  <c r="N3700" i="2"/>
  <c r="J3700" i="2"/>
  <c r="N3699" i="2"/>
  <c r="J3699" i="2"/>
  <c r="N3698" i="2"/>
  <c r="J3698" i="2"/>
  <c r="N3697" i="2"/>
  <c r="J3697" i="2"/>
  <c r="N3696" i="2"/>
  <c r="J3696" i="2"/>
  <c r="N3694" i="2"/>
  <c r="J3694" i="2"/>
  <c r="N3693" i="2"/>
  <c r="J3693" i="2"/>
  <c r="N3692" i="2"/>
  <c r="J3692" i="2"/>
  <c r="N3691" i="2"/>
  <c r="J3691" i="2"/>
  <c r="N3690" i="2"/>
  <c r="J3690" i="2"/>
  <c r="N3688" i="2"/>
  <c r="J3688" i="2"/>
  <c r="N3687" i="2"/>
  <c r="J3687" i="2"/>
  <c r="N3686" i="2"/>
  <c r="J3686" i="2"/>
  <c r="N3684" i="2"/>
  <c r="J3684" i="2"/>
  <c r="N3683" i="2"/>
  <c r="J3683" i="2"/>
  <c r="N3682" i="2"/>
  <c r="J3682" i="2"/>
  <c r="N3680" i="2"/>
  <c r="J3680" i="2"/>
  <c r="N3679" i="2"/>
  <c r="J3679" i="2"/>
  <c r="N3678" i="2"/>
  <c r="J3678" i="2"/>
  <c r="N3677" i="2"/>
  <c r="J3677" i="2"/>
  <c r="N3676" i="2"/>
  <c r="J3676" i="2"/>
  <c r="N3674" i="2"/>
  <c r="J3674" i="2"/>
  <c r="N3673" i="2"/>
  <c r="J3673" i="2"/>
  <c r="N3672" i="2"/>
  <c r="J3672" i="2"/>
  <c r="N3671" i="2"/>
  <c r="J3671" i="2"/>
  <c r="N3670" i="2"/>
  <c r="J3670" i="2"/>
  <c r="N3668" i="2"/>
  <c r="J3668" i="2"/>
  <c r="N3667" i="2"/>
  <c r="J3667" i="2"/>
  <c r="N3666" i="2"/>
  <c r="J3666" i="2"/>
  <c r="N3665" i="2"/>
  <c r="J3665" i="2"/>
  <c r="N3664" i="2"/>
  <c r="J3664" i="2"/>
  <c r="N3662" i="2"/>
  <c r="J3662" i="2"/>
  <c r="N3661" i="2"/>
  <c r="J3661" i="2"/>
  <c r="N3660" i="2"/>
  <c r="J3660" i="2"/>
  <c r="N3659" i="2"/>
  <c r="J3659" i="2"/>
  <c r="N3658" i="2"/>
  <c r="J3658" i="2"/>
  <c r="N3656" i="2"/>
  <c r="J3656" i="2"/>
  <c r="N3655" i="2"/>
  <c r="J3655" i="2"/>
  <c r="N3654" i="2"/>
  <c r="J3654" i="2"/>
  <c r="N3653" i="2"/>
  <c r="J3653" i="2"/>
  <c r="N3652" i="2"/>
  <c r="J3652" i="2"/>
  <c r="N3650" i="2"/>
  <c r="J3650" i="2"/>
  <c r="N3649" i="2"/>
  <c r="J3649" i="2"/>
  <c r="N3648" i="2"/>
  <c r="J3648" i="2"/>
  <c r="N3647" i="2"/>
  <c r="J3647" i="2"/>
  <c r="N3646" i="2"/>
  <c r="J3646" i="2"/>
  <c r="N3644" i="2"/>
  <c r="J3644" i="2"/>
  <c r="N3643" i="2"/>
  <c r="J3643" i="2"/>
  <c r="N3642" i="2"/>
  <c r="J3642" i="2"/>
  <c r="N3641" i="2"/>
  <c r="J3641" i="2"/>
  <c r="N3640" i="2"/>
  <c r="J3640" i="2"/>
  <c r="N3638" i="2"/>
  <c r="J3638" i="2"/>
  <c r="N3637" i="2"/>
  <c r="J3637" i="2"/>
  <c r="N3636" i="2"/>
  <c r="J3636" i="2"/>
  <c r="N3634" i="2"/>
  <c r="J3634" i="2"/>
  <c r="N3633" i="2"/>
  <c r="J3633" i="2"/>
  <c r="N3632" i="2"/>
  <c r="J3632" i="2"/>
  <c r="N3630" i="2"/>
  <c r="J3630" i="2"/>
  <c r="N3629" i="2"/>
  <c r="J3629" i="2"/>
  <c r="N3628" i="2"/>
  <c r="J3628" i="2"/>
  <c r="N3626" i="2"/>
  <c r="J3626" i="2"/>
  <c r="N3625" i="2"/>
  <c r="J3625" i="2"/>
  <c r="N3624" i="2"/>
  <c r="J3624" i="2"/>
  <c r="N3622" i="2"/>
  <c r="J3622" i="2"/>
  <c r="N3621" i="2"/>
  <c r="J3621" i="2"/>
  <c r="N3620" i="2"/>
  <c r="J3620" i="2"/>
  <c r="N3619" i="2"/>
  <c r="J3619" i="2"/>
  <c r="N3617" i="2"/>
  <c r="J3617" i="2"/>
  <c r="N3616" i="2"/>
  <c r="J3616" i="2"/>
  <c r="N3615" i="2"/>
  <c r="J3615" i="2"/>
  <c r="N3614" i="2"/>
  <c r="J3614" i="2"/>
  <c r="N3613" i="2"/>
  <c r="J3613" i="2"/>
  <c r="N3612" i="2"/>
  <c r="J3612" i="2"/>
  <c r="N3611" i="2"/>
  <c r="J3611" i="2"/>
  <c r="N3610" i="2"/>
  <c r="J3610" i="2"/>
  <c r="N3608" i="2"/>
  <c r="J3608" i="2"/>
  <c r="N3607" i="2"/>
  <c r="J3607" i="2"/>
  <c r="N3606" i="2"/>
  <c r="J3606" i="2"/>
  <c r="N3605" i="2"/>
  <c r="J3605" i="2"/>
  <c r="N3604" i="2"/>
  <c r="J3604" i="2"/>
  <c r="N3602" i="2"/>
  <c r="J3602" i="2"/>
  <c r="N3601" i="2"/>
  <c r="J3601" i="2"/>
  <c r="N3600" i="2"/>
  <c r="J3600" i="2"/>
  <c r="N3599" i="2"/>
  <c r="J3599" i="2"/>
  <c r="N3598" i="2"/>
  <c r="J3598" i="2"/>
  <c r="N3596" i="2"/>
  <c r="J3596" i="2"/>
  <c r="N3595" i="2"/>
  <c r="J3595" i="2"/>
  <c r="N3594" i="2"/>
  <c r="J3594" i="2"/>
  <c r="N3593" i="2"/>
  <c r="J3593" i="2"/>
  <c r="N3592" i="2"/>
  <c r="J3592" i="2"/>
  <c r="N3590" i="2"/>
  <c r="J3590" i="2"/>
  <c r="N3589" i="2"/>
  <c r="J3589" i="2"/>
  <c r="N3588" i="2"/>
  <c r="J3588" i="2"/>
  <c r="N3587" i="2"/>
  <c r="J3587" i="2"/>
  <c r="N3586" i="2"/>
  <c r="J3586" i="2"/>
  <c r="N3584" i="2"/>
  <c r="J3584" i="2"/>
  <c r="N3583" i="2"/>
  <c r="J3583" i="2"/>
  <c r="N3582" i="2"/>
  <c r="J3582" i="2"/>
  <c r="N3580" i="2"/>
  <c r="J3580" i="2"/>
  <c r="N3578" i="2"/>
  <c r="J3578" i="2"/>
  <c r="N3577" i="2"/>
  <c r="J3577" i="2"/>
  <c r="N3576" i="2"/>
  <c r="J3576" i="2"/>
  <c r="N3575" i="2"/>
  <c r="J3575" i="2"/>
  <c r="N3573" i="2"/>
  <c r="J3573" i="2"/>
  <c r="N3572" i="2"/>
  <c r="J3572" i="2"/>
  <c r="N3571" i="2"/>
  <c r="J3571" i="2"/>
  <c r="N3570" i="2"/>
  <c r="J3570" i="2"/>
  <c r="N3568" i="2"/>
  <c r="J3568" i="2"/>
  <c r="N3567" i="2"/>
  <c r="J3567" i="2"/>
  <c r="N3566" i="2"/>
  <c r="J3566" i="2"/>
  <c r="N3565" i="2"/>
  <c r="J3565" i="2"/>
  <c r="N3563" i="2"/>
  <c r="J3563" i="2"/>
  <c r="N3562" i="2"/>
  <c r="J3562" i="2"/>
  <c r="N3561" i="2"/>
  <c r="J3561" i="2"/>
  <c r="N3559" i="2"/>
  <c r="J3559" i="2"/>
  <c r="N3558" i="2"/>
  <c r="J3558" i="2"/>
  <c r="N3557" i="2"/>
  <c r="J3557" i="2"/>
  <c r="N3555" i="2"/>
  <c r="J3555" i="2"/>
  <c r="N3554" i="2"/>
  <c r="J3554" i="2"/>
  <c r="N3552" i="2"/>
  <c r="J3552" i="2"/>
  <c r="N3551" i="2"/>
  <c r="J3551" i="2"/>
  <c r="N3550" i="2"/>
  <c r="J3550" i="2"/>
  <c r="N3549" i="2"/>
  <c r="J3549" i="2"/>
  <c r="N3547" i="2"/>
  <c r="J3547" i="2"/>
  <c r="N3546" i="2"/>
  <c r="J3546" i="2"/>
  <c r="N3545" i="2"/>
  <c r="J3545" i="2"/>
  <c r="N3543" i="2"/>
  <c r="J3543" i="2"/>
  <c r="N3542" i="2"/>
  <c r="J3542" i="2"/>
  <c r="N3541" i="2"/>
  <c r="J3541" i="2"/>
  <c r="N3540" i="2"/>
  <c r="J3540" i="2"/>
  <c r="N3539" i="2"/>
  <c r="J3539" i="2"/>
  <c r="N3537" i="2"/>
  <c r="J3537" i="2"/>
  <c r="N3536" i="2"/>
  <c r="J3536" i="2"/>
  <c r="N3535" i="2"/>
  <c r="J3535" i="2"/>
  <c r="N3534" i="2"/>
  <c r="J3534" i="2"/>
  <c r="N3533" i="2"/>
  <c r="J3533" i="2"/>
  <c r="N3531" i="2"/>
  <c r="J3531" i="2"/>
  <c r="N3530" i="2"/>
  <c r="J3530" i="2"/>
  <c r="N3529" i="2"/>
  <c r="J3529" i="2"/>
  <c r="N3528" i="2"/>
  <c r="J3528" i="2"/>
  <c r="N3527" i="2"/>
  <c r="J3527" i="2"/>
  <c r="N3525" i="2"/>
  <c r="J3525" i="2"/>
  <c r="N3524" i="2"/>
  <c r="J3524" i="2"/>
  <c r="N3523" i="2"/>
  <c r="J3523" i="2"/>
  <c r="N3521" i="2"/>
  <c r="J3521" i="2"/>
  <c r="N3520" i="2"/>
  <c r="J3520" i="2"/>
  <c r="N3519" i="2"/>
  <c r="J3519" i="2"/>
  <c r="N3518" i="2"/>
  <c r="J3518" i="2"/>
  <c r="N3517" i="2"/>
  <c r="J3517" i="2"/>
  <c r="N3515" i="2"/>
  <c r="J3515" i="2"/>
  <c r="N3514" i="2"/>
  <c r="J3514" i="2"/>
  <c r="N3513" i="2"/>
  <c r="J3513" i="2"/>
  <c r="N3512" i="2"/>
  <c r="J3512" i="2"/>
  <c r="N3511" i="2"/>
  <c r="J3511" i="2"/>
  <c r="N3509" i="2"/>
  <c r="J3509" i="2"/>
  <c r="N3508" i="2"/>
  <c r="J3508" i="2"/>
  <c r="N3507" i="2"/>
  <c r="J3507" i="2"/>
  <c r="N3506" i="2"/>
  <c r="J3506" i="2"/>
  <c r="N3505" i="2"/>
  <c r="J3505" i="2"/>
  <c r="N3503" i="2"/>
  <c r="J3503" i="2"/>
  <c r="N3502" i="2"/>
  <c r="J3502" i="2"/>
  <c r="N3501" i="2"/>
  <c r="J3501" i="2"/>
  <c r="N3500" i="2"/>
  <c r="J3500" i="2"/>
  <c r="N3499" i="2"/>
  <c r="J3499" i="2"/>
  <c r="N3497" i="2"/>
  <c r="J3497" i="2"/>
  <c r="N3496" i="2"/>
  <c r="J3496" i="2"/>
  <c r="N3494" i="2"/>
  <c r="J3494" i="2"/>
  <c r="N3493" i="2"/>
  <c r="J3493" i="2"/>
  <c r="N3492" i="2"/>
  <c r="J3492" i="2"/>
  <c r="N3490" i="2"/>
  <c r="J3490" i="2"/>
  <c r="N3488" i="2"/>
  <c r="J3488" i="2"/>
  <c r="N3486" i="2"/>
  <c r="J3486" i="2"/>
  <c r="N3484" i="2"/>
  <c r="J3484" i="2"/>
  <c r="N3482" i="2"/>
  <c r="J3482" i="2"/>
  <c r="N3480" i="2"/>
  <c r="J3480" i="2"/>
  <c r="N3478" i="2"/>
  <c r="J3478" i="2"/>
  <c r="N3477" i="2"/>
  <c r="J3477" i="2"/>
  <c r="N3476" i="2"/>
  <c r="J3476" i="2"/>
  <c r="N3475" i="2"/>
  <c r="J3475" i="2"/>
  <c r="N3473" i="2"/>
  <c r="J3473" i="2"/>
  <c r="N3472" i="2"/>
  <c r="J3472" i="2"/>
  <c r="N3471" i="2"/>
  <c r="J3471" i="2"/>
  <c r="N3470" i="2"/>
  <c r="J3470" i="2"/>
  <c r="N3468" i="2"/>
  <c r="J3468" i="2"/>
  <c r="N3467" i="2"/>
  <c r="J3467" i="2"/>
  <c r="N3466" i="2"/>
  <c r="J3466" i="2"/>
  <c r="N3465" i="2"/>
  <c r="J3465" i="2"/>
  <c r="N3463" i="2"/>
  <c r="J3463" i="2"/>
  <c r="N3462" i="2"/>
  <c r="J3462" i="2"/>
  <c r="N3461" i="2"/>
  <c r="J3461" i="2"/>
  <c r="N3459" i="2"/>
  <c r="J3459" i="2"/>
  <c r="N3458" i="2"/>
  <c r="J3458" i="2"/>
  <c r="N3456" i="2"/>
  <c r="J3456" i="2"/>
  <c r="N3455" i="2"/>
  <c r="J3455" i="2"/>
  <c r="N3454" i="2"/>
  <c r="J3454" i="2"/>
  <c r="N3452" i="2"/>
  <c r="J3452" i="2"/>
  <c r="N3451" i="2"/>
  <c r="J3451" i="2"/>
  <c r="N3450" i="2"/>
  <c r="J3450" i="2"/>
  <c r="N3448" i="2"/>
  <c r="J3448" i="2"/>
  <c r="N3447" i="2"/>
  <c r="J3447" i="2"/>
  <c r="N3445" i="2"/>
  <c r="J3445" i="2"/>
  <c r="N3444" i="2"/>
  <c r="J3444" i="2"/>
  <c r="N3443" i="2"/>
  <c r="J3443" i="2"/>
  <c r="N3441" i="2"/>
  <c r="J3441" i="2"/>
  <c r="N3440" i="2"/>
  <c r="J3440" i="2"/>
  <c r="N3439" i="2"/>
  <c r="J3439" i="2"/>
  <c r="N3437" i="2"/>
  <c r="J3437" i="2"/>
  <c r="N3436" i="2"/>
  <c r="J3436" i="2"/>
  <c r="N3435" i="2"/>
  <c r="J3435" i="2"/>
  <c r="N3433" i="2"/>
  <c r="J3433" i="2"/>
  <c r="N3432" i="2"/>
  <c r="J3432" i="2"/>
  <c r="N3431" i="2"/>
  <c r="J3431" i="2"/>
  <c r="N3429" i="2"/>
  <c r="J3429" i="2"/>
  <c r="N3428" i="2"/>
  <c r="J3428" i="2"/>
  <c r="N3427" i="2"/>
  <c r="J3427" i="2"/>
  <c r="N3425" i="2"/>
  <c r="J3425" i="2"/>
  <c r="N3424" i="2"/>
  <c r="J3424" i="2"/>
  <c r="N3423" i="2"/>
  <c r="J3423" i="2"/>
  <c r="N3421" i="2"/>
  <c r="J3421" i="2"/>
  <c r="N3420" i="2"/>
  <c r="J3420" i="2"/>
  <c r="N3419" i="2"/>
  <c r="J3419" i="2"/>
  <c r="N3417" i="2"/>
  <c r="J3417" i="2"/>
  <c r="N3416" i="2"/>
  <c r="J3416" i="2"/>
  <c r="N3415" i="2"/>
  <c r="J3415" i="2"/>
  <c r="N3414" i="2"/>
  <c r="J3414" i="2"/>
  <c r="N3413" i="2"/>
  <c r="J3413" i="2"/>
  <c r="N3412" i="2"/>
  <c r="J3412" i="2"/>
  <c r="N3411" i="2"/>
  <c r="J3411" i="2"/>
  <c r="N3410" i="2"/>
  <c r="J3410" i="2"/>
  <c r="N3409" i="2"/>
  <c r="J3409" i="2"/>
  <c r="N3408" i="2"/>
  <c r="J3408" i="2"/>
  <c r="N3406" i="2"/>
  <c r="J3406" i="2"/>
  <c r="N3405" i="2"/>
  <c r="J3405" i="2"/>
  <c r="N3404" i="2"/>
  <c r="J3404" i="2"/>
  <c r="N3402" i="2"/>
  <c r="J3402" i="2"/>
  <c r="N3401" i="2"/>
  <c r="J3401" i="2"/>
  <c r="N3400" i="2"/>
  <c r="J3400" i="2"/>
  <c r="N3399" i="2"/>
  <c r="J3399" i="2"/>
  <c r="N3397" i="2"/>
  <c r="J3397" i="2"/>
  <c r="N3396" i="2"/>
  <c r="J3396" i="2"/>
  <c r="N3395" i="2"/>
  <c r="J3395" i="2"/>
  <c r="N3394" i="2"/>
  <c r="J3394" i="2"/>
  <c r="N3392" i="2"/>
  <c r="J3392" i="2"/>
  <c r="N3391" i="2"/>
  <c r="J3391" i="2"/>
  <c r="N3390" i="2"/>
  <c r="J3390" i="2"/>
  <c r="N3389" i="2"/>
  <c r="J3389" i="2"/>
  <c r="N3388" i="2"/>
  <c r="J3388" i="2"/>
  <c r="N3387" i="2"/>
  <c r="J3387" i="2"/>
  <c r="N3386" i="2"/>
  <c r="J3386" i="2"/>
  <c r="N3385" i="2"/>
  <c r="J3385" i="2"/>
  <c r="N3384" i="2"/>
  <c r="J3384" i="2"/>
  <c r="N3383" i="2"/>
  <c r="J3383" i="2"/>
  <c r="N3382" i="2"/>
  <c r="J3382" i="2"/>
  <c r="N3381" i="2"/>
  <c r="J3381" i="2"/>
  <c r="N3379" i="2"/>
  <c r="J3379" i="2"/>
  <c r="N3378" i="2"/>
  <c r="J3378" i="2"/>
  <c r="N3377" i="2"/>
  <c r="J3377" i="2"/>
  <c r="N3375" i="2"/>
  <c r="J3375" i="2"/>
  <c r="N3374" i="2"/>
  <c r="J3374" i="2"/>
  <c r="N3373" i="2"/>
  <c r="J3373" i="2"/>
  <c r="N3371" i="2"/>
  <c r="J3371" i="2"/>
  <c r="N3370" i="2"/>
  <c r="J3370" i="2"/>
  <c r="N3369" i="2"/>
  <c r="J3369" i="2"/>
  <c r="N3368" i="2"/>
  <c r="J3368" i="2"/>
  <c r="N3366" i="2"/>
  <c r="J3366" i="2"/>
  <c r="N3365" i="2"/>
  <c r="J3365" i="2"/>
  <c r="N3364" i="2"/>
  <c r="J3364" i="2"/>
  <c r="N3362" i="2"/>
  <c r="J3362" i="2"/>
  <c r="N3361" i="2"/>
  <c r="J3361" i="2"/>
  <c r="N3360" i="2"/>
  <c r="J3360" i="2"/>
  <c r="N3358" i="2"/>
  <c r="J3358" i="2"/>
  <c r="N3357" i="2"/>
  <c r="J3357" i="2"/>
  <c r="N3356" i="2"/>
  <c r="J3356" i="2"/>
  <c r="N3354" i="2"/>
  <c r="J3354" i="2"/>
  <c r="N3352" i="2"/>
  <c r="J3352" i="2"/>
  <c r="N3351" i="2"/>
  <c r="J3351" i="2"/>
  <c r="N3350" i="2"/>
  <c r="J3350" i="2"/>
  <c r="N3348" i="2"/>
  <c r="J3348" i="2"/>
  <c r="N3346" i="2"/>
  <c r="J3346" i="2"/>
  <c r="N3345" i="2"/>
  <c r="J3345" i="2"/>
  <c r="N3344" i="2"/>
  <c r="J3344" i="2"/>
  <c r="N3342" i="2"/>
  <c r="J3342" i="2"/>
  <c r="N3341" i="2"/>
  <c r="J3341" i="2"/>
  <c r="N3340" i="2"/>
  <c r="J3340" i="2"/>
  <c r="N3338" i="2"/>
  <c r="J3338" i="2"/>
  <c r="N3337" i="2"/>
  <c r="J3337" i="2"/>
  <c r="N3336" i="2"/>
  <c r="J3336" i="2"/>
  <c r="N3334" i="2"/>
  <c r="J3334" i="2"/>
  <c r="N3333" i="2"/>
  <c r="J3333" i="2"/>
  <c r="N3332" i="2"/>
  <c r="J3332" i="2"/>
  <c r="N3330" i="2"/>
  <c r="J3330" i="2"/>
  <c r="N3329" i="2"/>
  <c r="J3329" i="2"/>
  <c r="N3328" i="2"/>
  <c r="J3328" i="2"/>
  <c r="N3327" i="2"/>
  <c r="J3327" i="2"/>
  <c r="N3325" i="2"/>
  <c r="J3325" i="2"/>
  <c r="N3324" i="2"/>
  <c r="J3324" i="2"/>
  <c r="N3323" i="2"/>
  <c r="J3323" i="2"/>
  <c r="N3321" i="2"/>
  <c r="J3321" i="2"/>
  <c r="N3320" i="2"/>
  <c r="J3320" i="2"/>
  <c r="N3319" i="2"/>
  <c r="J3319" i="2"/>
  <c r="N3317" i="2"/>
  <c r="J3317" i="2"/>
  <c r="N3315" i="2"/>
  <c r="J3315" i="2"/>
  <c r="N3314" i="2"/>
  <c r="J3314" i="2"/>
  <c r="N3313" i="2"/>
  <c r="J3313" i="2"/>
  <c r="N3311" i="2"/>
  <c r="J3311" i="2"/>
  <c r="N3310" i="2"/>
  <c r="J3310" i="2"/>
  <c r="N3309" i="2"/>
  <c r="J3309" i="2"/>
  <c r="N3307" i="2"/>
  <c r="J3307" i="2"/>
  <c r="N3306" i="2"/>
  <c r="J3306" i="2"/>
  <c r="N3305" i="2"/>
  <c r="J3305" i="2"/>
  <c r="N3304" i="2"/>
  <c r="J3304" i="2"/>
  <c r="N3303" i="2"/>
  <c r="J3303" i="2"/>
  <c r="N3302" i="2"/>
  <c r="J3302" i="2"/>
  <c r="N3300" i="2"/>
  <c r="J3300" i="2"/>
  <c r="N3299" i="2"/>
  <c r="J3299" i="2"/>
  <c r="N3298" i="2"/>
  <c r="J3298" i="2"/>
  <c r="N3296" i="2"/>
  <c r="J3296" i="2"/>
  <c r="N3295" i="2"/>
  <c r="J3295" i="2"/>
  <c r="N3293" i="2"/>
  <c r="J3293" i="2"/>
  <c r="N3292" i="2"/>
  <c r="J3292" i="2"/>
  <c r="N3290" i="2"/>
  <c r="J3290" i="2"/>
  <c r="N3289" i="2"/>
  <c r="J3289" i="2"/>
  <c r="N3287" i="2"/>
  <c r="J3287" i="2"/>
  <c r="N3286" i="2"/>
  <c r="J3286" i="2"/>
  <c r="N3284" i="2"/>
  <c r="J3284" i="2"/>
  <c r="N3283" i="2"/>
  <c r="J3283" i="2"/>
  <c r="N3281" i="2"/>
  <c r="J3281" i="2"/>
  <c r="N3280" i="2"/>
  <c r="J3280" i="2"/>
  <c r="N3272" i="2"/>
  <c r="J3272" i="2"/>
  <c r="N3271" i="2"/>
  <c r="J3271" i="2"/>
  <c r="N3270" i="2"/>
  <c r="J3270" i="2"/>
  <c r="N3268" i="2"/>
  <c r="J3268" i="2"/>
  <c r="N3267" i="2"/>
  <c r="J3267" i="2"/>
  <c r="N3266" i="2"/>
  <c r="J3266" i="2"/>
  <c r="N3265" i="2"/>
  <c r="J3265" i="2"/>
  <c r="N3264" i="2"/>
  <c r="J3264" i="2"/>
  <c r="N3262" i="2"/>
  <c r="J3262" i="2"/>
  <c r="N3261" i="2"/>
  <c r="J3261" i="2"/>
  <c r="N3260" i="2"/>
  <c r="J3260" i="2"/>
  <c r="N3258" i="2"/>
  <c r="J3258" i="2"/>
  <c r="N3257" i="2"/>
  <c r="J3257" i="2"/>
  <c r="N3256" i="2"/>
  <c r="J3256" i="2"/>
  <c r="N3255" i="2"/>
  <c r="J3255" i="2"/>
  <c r="N3253" i="2"/>
  <c r="J3253" i="2"/>
  <c r="N3252" i="2"/>
  <c r="J3252" i="2"/>
  <c r="N3251" i="2"/>
  <c r="J3251" i="2"/>
  <c r="N3249" i="2"/>
  <c r="J3249" i="2"/>
  <c r="N3248" i="2"/>
  <c r="J3248" i="2"/>
  <c r="N3247" i="2"/>
  <c r="J3247" i="2"/>
  <c r="N3245" i="2"/>
  <c r="J3245" i="2"/>
  <c r="N3243" i="2"/>
  <c r="J3243" i="2"/>
  <c r="N3242" i="2"/>
  <c r="J3242" i="2"/>
  <c r="N3241" i="2"/>
  <c r="J3241" i="2"/>
  <c r="N3239" i="2"/>
  <c r="J3239" i="2"/>
  <c r="N3238" i="2"/>
  <c r="J3238" i="2"/>
  <c r="N3237" i="2"/>
  <c r="J3237" i="2"/>
  <c r="N3235" i="2"/>
  <c r="J3235" i="2"/>
  <c r="N3234" i="2"/>
  <c r="J3234" i="2"/>
  <c r="N3233" i="2"/>
  <c r="J3233" i="2"/>
  <c r="N3231" i="2"/>
  <c r="J3231" i="2"/>
  <c r="N3229" i="2"/>
  <c r="J3229" i="2"/>
  <c r="N3227" i="2"/>
  <c r="J3227" i="2"/>
  <c r="N3226" i="2"/>
  <c r="J3226" i="2"/>
  <c r="N3225" i="2"/>
  <c r="J3225" i="2"/>
  <c r="N3223" i="2"/>
  <c r="J3223" i="2"/>
  <c r="N3222" i="2"/>
  <c r="J3222" i="2"/>
  <c r="N3221" i="2"/>
  <c r="J3221" i="2"/>
  <c r="N3219" i="2"/>
  <c r="J3219" i="2"/>
  <c r="N3218" i="2"/>
  <c r="J3218" i="2"/>
  <c r="N3217" i="2"/>
  <c r="J3217" i="2"/>
  <c r="N3215" i="2"/>
  <c r="J3215" i="2"/>
  <c r="N3214" i="2"/>
  <c r="J3214" i="2"/>
  <c r="N3213" i="2"/>
  <c r="J3213" i="2"/>
  <c r="N3211" i="2"/>
  <c r="J3211" i="2"/>
  <c r="N3210" i="2"/>
  <c r="J3210" i="2"/>
  <c r="N3209" i="2"/>
  <c r="J3209" i="2"/>
  <c r="N3207" i="2"/>
  <c r="J3207" i="2"/>
  <c r="N3206" i="2"/>
  <c r="J3206" i="2"/>
  <c r="N3205" i="2"/>
  <c r="J3205" i="2"/>
  <c r="N3203" i="2"/>
  <c r="J3203" i="2"/>
  <c r="N3202" i="2"/>
  <c r="J3202" i="2"/>
  <c r="N3201" i="2"/>
  <c r="J3201" i="2"/>
  <c r="N3199" i="2"/>
  <c r="J3199" i="2"/>
  <c r="N3198" i="2"/>
  <c r="J3198" i="2"/>
  <c r="N3197" i="2"/>
  <c r="J3197" i="2"/>
  <c r="N3195" i="2"/>
  <c r="J3195" i="2"/>
  <c r="N3194" i="2"/>
  <c r="J3194" i="2"/>
  <c r="N3193" i="2"/>
  <c r="J3193" i="2"/>
  <c r="N3191" i="2"/>
  <c r="J3191" i="2"/>
  <c r="N3190" i="2"/>
  <c r="J3190" i="2"/>
  <c r="N3189" i="2"/>
  <c r="J3189" i="2"/>
  <c r="N3187" i="2"/>
  <c r="J3187" i="2"/>
  <c r="N3186" i="2"/>
  <c r="J3186" i="2"/>
  <c r="N3185" i="2"/>
  <c r="J3185" i="2"/>
  <c r="N3183" i="2"/>
  <c r="J3183" i="2"/>
  <c r="N3182" i="2"/>
  <c r="J3182" i="2"/>
  <c r="N3181" i="2"/>
  <c r="J3181" i="2"/>
  <c r="N3180" i="2"/>
  <c r="J3180" i="2"/>
  <c r="N3179" i="2"/>
  <c r="J3179" i="2"/>
  <c r="N3178" i="2"/>
  <c r="J3178" i="2"/>
  <c r="N3177" i="2"/>
  <c r="J3177" i="2"/>
  <c r="N3176" i="2"/>
  <c r="J3176" i="2"/>
  <c r="N3175" i="2"/>
  <c r="J3175" i="2"/>
  <c r="N3174" i="2"/>
  <c r="J3174" i="2"/>
  <c r="N3172" i="2"/>
  <c r="J3172" i="2"/>
  <c r="N3171" i="2"/>
  <c r="J3171" i="2"/>
  <c r="N3170" i="2"/>
  <c r="J3170" i="2"/>
  <c r="N3169" i="2"/>
  <c r="J3169" i="2"/>
  <c r="N3168" i="2"/>
  <c r="J3168" i="2"/>
  <c r="N3167" i="2"/>
  <c r="J3167" i="2"/>
  <c r="N3166" i="2"/>
  <c r="J3166" i="2"/>
  <c r="N3164" i="2"/>
  <c r="J3164" i="2"/>
  <c r="N3163" i="2"/>
  <c r="J3163" i="2"/>
  <c r="N3162" i="2"/>
  <c r="J3162" i="2"/>
  <c r="N3161" i="2"/>
  <c r="J3161" i="2"/>
  <c r="N3160" i="2"/>
  <c r="J3160" i="2"/>
  <c r="N3159" i="2"/>
  <c r="J3159" i="2"/>
  <c r="N3158" i="2"/>
  <c r="J3158" i="2"/>
  <c r="N3156" i="2"/>
  <c r="J3156" i="2"/>
  <c r="N3155" i="2"/>
  <c r="J3155" i="2"/>
  <c r="N3154" i="2"/>
  <c r="J3154" i="2"/>
  <c r="N3152" i="2"/>
  <c r="J3152" i="2"/>
  <c r="N3151" i="2"/>
  <c r="J3151" i="2"/>
  <c r="N3150" i="2"/>
  <c r="J3150" i="2"/>
  <c r="N3149" i="2"/>
  <c r="J3149" i="2"/>
  <c r="N3147" i="2"/>
  <c r="J3147" i="2"/>
  <c r="N3146" i="2"/>
  <c r="J3146" i="2"/>
  <c r="N3145" i="2"/>
  <c r="J3145" i="2"/>
  <c r="N3144" i="2"/>
  <c r="J3144" i="2"/>
  <c r="N3142" i="2"/>
  <c r="J3142" i="2"/>
  <c r="N3141" i="2"/>
  <c r="J3141" i="2"/>
  <c r="N3140" i="2"/>
  <c r="J3140" i="2"/>
  <c r="N3139" i="2"/>
  <c r="J3139" i="2"/>
  <c r="N3137" i="2"/>
  <c r="J3137" i="2"/>
  <c r="N3136" i="2"/>
  <c r="J3136" i="2"/>
  <c r="N3135" i="2"/>
  <c r="J3135" i="2"/>
  <c r="N3134" i="2"/>
  <c r="J3134" i="2"/>
  <c r="N3132" i="2"/>
  <c r="J3132" i="2"/>
  <c r="N3131" i="2"/>
  <c r="J3131" i="2"/>
  <c r="N3130" i="2"/>
  <c r="J3130" i="2"/>
  <c r="N3129" i="2"/>
  <c r="J3129" i="2"/>
  <c r="N3127" i="2"/>
  <c r="J3127" i="2"/>
  <c r="N3126" i="2"/>
  <c r="J3126" i="2"/>
  <c r="N3125" i="2"/>
  <c r="J3125" i="2"/>
  <c r="N3124" i="2"/>
  <c r="J3124" i="2"/>
  <c r="N3122" i="2"/>
  <c r="J3122" i="2"/>
  <c r="N3121" i="2"/>
  <c r="J3121" i="2"/>
  <c r="N3120" i="2"/>
  <c r="J3120" i="2"/>
  <c r="N3119" i="2"/>
  <c r="J3119" i="2"/>
  <c r="N3117" i="2"/>
  <c r="J3117" i="2"/>
  <c r="N3116" i="2"/>
  <c r="J3116" i="2"/>
  <c r="N3115" i="2"/>
  <c r="J3115" i="2"/>
  <c r="N3114" i="2"/>
  <c r="J3114" i="2"/>
  <c r="N3112" i="2"/>
  <c r="J3112" i="2"/>
  <c r="N3111" i="2"/>
  <c r="J3111" i="2"/>
  <c r="N3110" i="2"/>
  <c r="J3110" i="2"/>
  <c r="N3109" i="2"/>
  <c r="J3109" i="2"/>
  <c r="N3107" i="2"/>
  <c r="J3107" i="2"/>
  <c r="N3106" i="2"/>
  <c r="J3106" i="2"/>
  <c r="N3105" i="2"/>
  <c r="J3105" i="2"/>
  <c r="N3104" i="2"/>
  <c r="J3104" i="2"/>
  <c r="N3102" i="2"/>
  <c r="J3102" i="2"/>
  <c r="N3101" i="2"/>
  <c r="J3101" i="2"/>
  <c r="N3100" i="2"/>
  <c r="J3100" i="2"/>
  <c r="N3099" i="2"/>
  <c r="J3099" i="2"/>
  <c r="N3097" i="2"/>
  <c r="J3097" i="2"/>
  <c r="N3096" i="2"/>
  <c r="J3096" i="2"/>
  <c r="N3095" i="2"/>
  <c r="J3095" i="2"/>
  <c r="N3094" i="2"/>
  <c r="J3094" i="2"/>
  <c r="N3092" i="2"/>
  <c r="J3092" i="2"/>
  <c r="N3091" i="2"/>
  <c r="J3091" i="2"/>
  <c r="N3090" i="2"/>
  <c r="J3090" i="2"/>
  <c r="N3089" i="2"/>
  <c r="J3089" i="2"/>
  <c r="N3087" i="2"/>
  <c r="J3087" i="2"/>
  <c r="N3086" i="2"/>
  <c r="J3086" i="2"/>
  <c r="N3085" i="2"/>
  <c r="J3085" i="2"/>
  <c r="N3084" i="2"/>
  <c r="J3084" i="2"/>
  <c r="N3082" i="2"/>
  <c r="J3082" i="2"/>
  <c r="N3081" i="2"/>
  <c r="J3081" i="2"/>
  <c r="N3080" i="2"/>
  <c r="J3080" i="2"/>
  <c r="N3079" i="2"/>
  <c r="J3079" i="2"/>
  <c r="N3077" i="2"/>
  <c r="J3077" i="2"/>
  <c r="N3076" i="2"/>
  <c r="J3076" i="2"/>
  <c r="N3075" i="2"/>
  <c r="J3075" i="2"/>
  <c r="N3074" i="2"/>
  <c r="J3074" i="2"/>
  <c r="N3072" i="2"/>
  <c r="J3072" i="2"/>
  <c r="N3070" i="2"/>
  <c r="J3070" i="2"/>
  <c r="N3069" i="2"/>
  <c r="J3069" i="2"/>
  <c r="N3068" i="2"/>
  <c r="J3068" i="2"/>
  <c r="N3066" i="2"/>
  <c r="J3066" i="2"/>
  <c r="N3065" i="2"/>
  <c r="J3065" i="2"/>
  <c r="N3064" i="2"/>
  <c r="J3064" i="2"/>
  <c r="N3063" i="2"/>
  <c r="J3063" i="2"/>
  <c r="N3062" i="2"/>
  <c r="J3062" i="2"/>
  <c r="N3060" i="2"/>
  <c r="J3060" i="2"/>
  <c r="N3059" i="2"/>
  <c r="J3059" i="2"/>
  <c r="N3058" i="2"/>
  <c r="J3058" i="2"/>
  <c r="N3057" i="2"/>
  <c r="J3057" i="2"/>
  <c r="N3056" i="2"/>
  <c r="J3056" i="2"/>
  <c r="N3054" i="2"/>
  <c r="J3054" i="2"/>
  <c r="N3053" i="2"/>
  <c r="J3053" i="2"/>
  <c r="N3052" i="2"/>
  <c r="J3052" i="2"/>
  <c r="N3051" i="2"/>
  <c r="J3051" i="2"/>
  <c r="N3049" i="2"/>
  <c r="J3049" i="2"/>
  <c r="N3048" i="2"/>
  <c r="J3048" i="2"/>
  <c r="N3047" i="2"/>
  <c r="J3047" i="2"/>
  <c r="N3045" i="2"/>
  <c r="J3045" i="2"/>
  <c r="N3044" i="2"/>
  <c r="J3044" i="2"/>
  <c r="N3043" i="2"/>
  <c r="J3043" i="2"/>
  <c r="N3041" i="2"/>
  <c r="J3041" i="2"/>
  <c r="N3040" i="2"/>
  <c r="J3040" i="2"/>
  <c r="N3039" i="2"/>
  <c r="J3039" i="2"/>
  <c r="N3038" i="2"/>
  <c r="J3038" i="2"/>
  <c r="N3036" i="2"/>
  <c r="J3036" i="2"/>
  <c r="N3035" i="2"/>
  <c r="J3035" i="2"/>
  <c r="N3034" i="2"/>
  <c r="J3034" i="2"/>
  <c r="N3033" i="2"/>
  <c r="J3033" i="2"/>
  <c r="N3031" i="2"/>
  <c r="J3031" i="2"/>
  <c r="N3030" i="2"/>
  <c r="J3030" i="2"/>
  <c r="N3029" i="2"/>
  <c r="J3029" i="2"/>
  <c r="N3028" i="2"/>
  <c r="J3028" i="2"/>
  <c r="N3027" i="2"/>
  <c r="J3027" i="2"/>
  <c r="N3026" i="2"/>
  <c r="J3026" i="2"/>
  <c r="N3025" i="2"/>
  <c r="J3025" i="2"/>
  <c r="N3024" i="2"/>
  <c r="J3024" i="2"/>
  <c r="N3022" i="2"/>
  <c r="J3022" i="2"/>
  <c r="N3021" i="2"/>
  <c r="J3021" i="2"/>
  <c r="N3020" i="2"/>
  <c r="J3020" i="2"/>
  <c r="N3019" i="2"/>
  <c r="J3019" i="2"/>
  <c r="N3018" i="2"/>
  <c r="J3018" i="2"/>
  <c r="N3017" i="2"/>
  <c r="J3017" i="2"/>
  <c r="N3015" i="2"/>
  <c r="J3015" i="2"/>
  <c r="N3014" i="2"/>
  <c r="J3014" i="2"/>
  <c r="N3013" i="2"/>
  <c r="J3013" i="2"/>
  <c r="N3012" i="2"/>
  <c r="J3012" i="2"/>
  <c r="N3011" i="2"/>
  <c r="J3011" i="2"/>
  <c r="N3010" i="2"/>
  <c r="J3010" i="2"/>
  <c r="N3008" i="2"/>
  <c r="J3008" i="2"/>
  <c r="N3007" i="2"/>
  <c r="J3007" i="2"/>
  <c r="N3006" i="2"/>
  <c r="J3006" i="2"/>
  <c r="N3005" i="2"/>
  <c r="J3005" i="2"/>
  <c r="N3004" i="2"/>
  <c r="J3004" i="2"/>
  <c r="N3003" i="2"/>
  <c r="J3003" i="2"/>
  <c r="N3001" i="2"/>
  <c r="J3001" i="2"/>
  <c r="N3000" i="2"/>
  <c r="J3000" i="2"/>
  <c r="N2999" i="2"/>
  <c r="J2999" i="2"/>
  <c r="N2998" i="2"/>
  <c r="J2998" i="2"/>
  <c r="N2997" i="2"/>
  <c r="J2997" i="2"/>
  <c r="N2996" i="2"/>
  <c r="J2996" i="2"/>
  <c r="N2995" i="2"/>
  <c r="J2995" i="2"/>
  <c r="N2993" i="2"/>
  <c r="J2993" i="2"/>
  <c r="N2992" i="2"/>
  <c r="J2992" i="2"/>
  <c r="N2991" i="2"/>
  <c r="J2991" i="2"/>
  <c r="N2990" i="2"/>
  <c r="J2990" i="2"/>
  <c r="N2989" i="2"/>
  <c r="J2989" i="2"/>
  <c r="N2988" i="2"/>
  <c r="J2988" i="2"/>
  <c r="N2987" i="2"/>
  <c r="J2987" i="2"/>
  <c r="N2986" i="2"/>
  <c r="J2986" i="2"/>
  <c r="N2984" i="2"/>
  <c r="J2984" i="2"/>
  <c r="N2983" i="2"/>
  <c r="J2983" i="2"/>
  <c r="N2982" i="2"/>
  <c r="J2982" i="2"/>
  <c r="N2981" i="2"/>
  <c r="J2981" i="2"/>
  <c r="N2980" i="2"/>
  <c r="J2980" i="2"/>
  <c r="N2979" i="2"/>
  <c r="J2979" i="2"/>
  <c r="N2978" i="2"/>
  <c r="J2978" i="2"/>
  <c r="N2977" i="2"/>
  <c r="J2977" i="2"/>
  <c r="N2975" i="2"/>
  <c r="J2975" i="2"/>
  <c r="N2974" i="2"/>
  <c r="J2974" i="2"/>
  <c r="N2973" i="2"/>
  <c r="J2973" i="2"/>
  <c r="N2972" i="2"/>
  <c r="J2972" i="2"/>
  <c r="N2971" i="2"/>
  <c r="J2971" i="2"/>
  <c r="N2970" i="2"/>
  <c r="J2970" i="2"/>
  <c r="N2969" i="2"/>
  <c r="J2969" i="2"/>
  <c r="N2968" i="2"/>
  <c r="J2968" i="2"/>
  <c r="N2967" i="2"/>
  <c r="J2967" i="2"/>
  <c r="N2966" i="2"/>
  <c r="J2966" i="2"/>
  <c r="N2964" i="2"/>
  <c r="J2964" i="2"/>
  <c r="N2963" i="2"/>
  <c r="J2963" i="2"/>
  <c r="N2962" i="2"/>
  <c r="J2962" i="2"/>
  <c r="N2961" i="2"/>
  <c r="J2961" i="2"/>
  <c r="N2960" i="2"/>
  <c r="J2960" i="2"/>
  <c r="N2959" i="2"/>
  <c r="J2959" i="2"/>
  <c r="N2958" i="2"/>
  <c r="J2958" i="2"/>
  <c r="N2957" i="2"/>
  <c r="J2957" i="2"/>
  <c r="N2956" i="2"/>
  <c r="J2956" i="2"/>
  <c r="N2954" i="2"/>
  <c r="J2954" i="2"/>
  <c r="N2953" i="2"/>
  <c r="J2953" i="2"/>
  <c r="N2952" i="2"/>
  <c r="J2952" i="2"/>
  <c r="N2951" i="2"/>
  <c r="J2951" i="2"/>
  <c r="N2950" i="2"/>
  <c r="J2950" i="2"/>
  <c r="N2949" i="2"/>
  <c r="J2949" i="2"/>
  <c r="N2948" i="2"/>
  <c r="J2948" i="2"/>
  <c r="N2947" i="2"/>
  <c r="J2947" i="2"/>
  <c r="N2946" i="2"/>
  <c r="J2946" i="2"/>
  <c r="N2945" i="2"/>
  <c r="J2945" i="2"/>
  <c r="N2944" i="2"/>
  <c r="J2944" i="2"/>
  <c r="N2943" i="2"/>
  <c r="J2943" i="2"/>
  <c r="N2942" i="2"/>
  <c r="J2942" i="2"/>
  <c r="N2941" i="2"/>
  <c r="J2941" i="2"/>
  <c r="N2940" i="2"/>
  <c r="J2940" i="2"/>
  <c r="N2939" i="2"/>
  <c r="J2939" i="2"/>
  <c r="N2938" i="2"/>
  <c r="J2938" i="2"/>
  <c r="N2937" i="2"/>
  <c r="J2937" i="2"/>
  <c r="N2936" i="2"/>
  <c r="J2936" i="2"/>
  <c r="N2935" i="2"/>
  <c r="J2935" i="2"/>
  <c r="N2934" i="2"/>
  <c r="J2934" i="2"/>
  <c r="N2933" i="2"/>
  <c r="J2933" i="2"/>
  <c r="N2932" i="2"/>
  <c r="J2932" i="2"/>
  <c r="N2931" i="2"/>
  <c r="J2931" i="2"/>
  <c r="N2930" i="2"/>
  <c r="J2930" i="2"/>
  <c r="N2929" i="2"/>
  <c r="J2929" i="2"/>
  <c r="N2928" i="2"/>
  <c r="J2928" i="2"/>
  <c r="N2927" i="2"/>
  <c r="J2927" i="2"/>
  <c r="N2926" i="2"/>
  <c r="J2926" i="2"/>
  <c r="N2925" i="2"/>
  <c r="J2925" i="2"/>
  <c r="N2924" i="2"/>
  <c r="J2924" i="2"/>
  <c r="N2923" i="2"/>
  <c r="J2923" i="2"/>
  <c r="N2922" i="2"/>
  <c r="J2922" i="2"/>
  <c r="N2921" i="2"/>
  <c r="J2921" i="2"/>
  <c r="N2920" i="2"/>
  <c r="J2920" i="2"/>
  <c r="N2919" i="2"/>
  <c r="J2919" i="2"/>
  <c r="N2918" i="2"/>
  <c r="J2918" i="2"/>
  <c r="N2917" i="2"/>
  <c r="J2917" i="2"/>
  <c r="N2916" i="2"/>
  <c r="J2916" i="2"/>
  <c r="N2915" i="2"/>
  <c r="J2915" i="2"/>
  <c r="N2914" i="2"/>
  <c r="J2914" i="2"/>
  <c r="N2913" i="2"/>
  <c r="J2913" i="2"/>
  <c r="N2912" i="2"/>
  <c r="J2912" i="2"/>
  <c r="N2910" i="2"/>
  <c r="J2910" i="2"/>
  <c r="N2909" i="2"/>
  <c r="J2909" i="2"/>
  <c r="N2908" i="2"/>
  <c r="J2908" i="2"/>
  <c r="N2906" i="2"/>
  <c r="J2906" i="2"/>
  <c r="N2905" i="2"/>
  <c r="J2905" i="2"/>
  <c r="N2904" i="2"/>
  <c r="J2904" i="2"/>
  <c r="N2903" i="2"/>
  <c r="J2903" i="2"/>
  <c r="N2902" i="2"/>
  <c r="J2902" i="2"/>
  <c r="N2901" i="2"/>
  <c r="J2901" i="2"/>
  <c r="N2900" i="2"/>
  <c r="J2900" i="2"/>
  <c r="N2899" i="2"/>
  <c r="J2899" i="2"/>
  <c r="N2898" i="2"/>
  <c r="J2898" i="2"/>
  <c r="N2897" i="2"/>
  <c r="J2897" i="2"/>
  <c r="N2896" i="2"/>
  <c r="J2896" i="2"/>
  <c r="N2895" i="2"/>
  <c r="J2895" i="2"/>
  <c r="N2894" i="2"/>
  <c r="J2894" i="2"/>
  <c r="N2893" i="2"/>
  <c r="J2893" i="2"/>
  <c r="N2892" i="2"/>
  <c r="J2892" i="2"/>
  <c r="N2891" i="2"/>
  <c r="J2891" i="2"/>
  <c r="N2890" i="2"/>
  <c r="J2890" i="2"/>
  <c r="N2889" i="2"/>
  <c r="J2889" i="2"/>
  <c r="N2888" i="2"/>
  <c r="J2888" i="2"/>
  <c r="N2886" i="2"/>
  <c r="J2886" i="2"/>
  <c r="N2885" i="2"/>
  <c r="J2885" i="2"/>
  <c r="N2884" i="2"/>
  <c r="J2884" i="2"/>
  <c r="N2883" i="2"/>
  <c r="J2883" i="2"/>
  <c r="N2882" i="2"/>
  <c r="J2882" i="2"/>
  <c r="N2881" i="2"/>
  <c r="J2881" i="2"/>
  <c r="N2880" i="2"/>
  <c r="J2880" i="2"/>
  <c r="N2879" i="2"/>
  <c r="J2879" i="2"/>
  <c r="N2878" i="2"/>
  <c r="J2878" i="2"/>
  <c r="N2877" i="2"/>
  <c r="J2877" i="2"/>
  <c r="N2876" i="2"/>
  <c r="J2876" i="2"/>
  <c r="N2875" i="2"/>
  <c r="J2875" i="2"/>
  <c r="N2874" i="2"/>
  <c r="J2874" i="2"/>
  <c r="N2873" i="2"/>
  <c r="J2873" i="2"/>
  <c r="N2872" i="2"/>
  <c r="J2872" i="2"/>
  <c r="N2871" i="2"/>
  <c r="J2871" i="2"/>
  <c r="N2870" i="2"/>
  <c r="J2870" i="2"/>
  <c r="N2869" i="2"/>
  <c r="J2869" i="2"/>
  <c r="N2868" i="2"/>
  <c r="J2868" i="2"/>
  <c r="N2867" i="2"/>
  <c r="J2867" i="2"/>
  <c r="N2865" i="2"/>
  <c r="J2865" i="2"/>
  <c r="N2864" i="2"/>
  <c r="J2864" i="2"/>
  <c r="N2863" i="2"/>
  <c r="J2863" i="2"/>
  <c r="N2862" i="2"/>
  <c r="J2862" i="2"/>
  <c r="N2861" i="2"/>
  <c r="J2861" i="2"/>
  <c r="N2860" i="2"/>
  <c r="J2860" i="2"/>
  <c r="N2859" i="2"/>
  <c r="J2859" i="2"/>
  <c r="N2858" i="2"/>
  <c r="J2858" i="2"/>
  <c r="N2857" i="2"/>
  <c r="J2857" i="2"/>
  <c r="N2856" i="2"/>
  <c r="J2856" i="2"/>
  <c r="N2855" i="2"/>
  <c r="J2855" i="2"/>
  <c r="N2854" i="2"/>
  <c r="J2854" i="2"/>
  <c r="N2853" i="2"/>
  <c r="J2853" i="2"/>
  <c r="N2851" i="2"/>
  <c r="J2851" i="2"/>
  <c r="N2850" i="2"/>
  <c r="J2850" i="2"/>
  <c r="N2849" i="2"/>
  <c r="J2849" i="2"/>
  <c r="N2847" i="2"/>
  <c r="J2847" i="2"/>
  <c r="N2846" i="2"/>
  <c r="J2846" i="2"/>
  <c r="N2845" i="2"/>
  <c r="J2845" i="2"/>
  <c r="N2844" i="2"/>
  <c r="J2844" i="2"/>
  <c r="N2843" i="2"/>
  <c r="J2843" i="2"/>
  <c r="N2842" i="2"/>
  <c r="J2842" i="2"/>
  <c r="N2841" i="2"/>
  <c r="J2841" i="2"/>
  <c r="N2840" i="2"/>
  <c r="J2840" i="2"/>
  <c r="N2838" i="2"/>
  <c r="J2838" i="2"/>
  <c r="N2837" i="2"/>
  <c r="J2837" i="2"/>
  <c r="N2836" i="2"/>
  <c r="J2836" i="2"/>
  <c r="N2835" i="2"/>
  <c r="J2835" i="2"/>
  <c r="N2834" i="2"/>
  <c r="J2834" i="2"/>
  <c r="N2833" i="2"/>
  <c r="J2833" i="2"/>
  <c r="N2831" i="2"/>
  <c r="J2831" i="2"/>
  <c r="N2830" i="2"/>
  <c r="J2830" i="2"/>
  <c r="N2829" i="2"/>
  <c r="J2829" i="2"/>
  <c r="N2828" i="2"/>
  <c r="J2828" i="2"/>
  <c r="N2827" i="2"/>
  <c r="J2827" i="2"/>
  <c r="N2825" i="2"/>
  <c r="J2825" i="2"/>
  <c r="N2824" i="2"/>
  <c r="J2824" i="2"/>
  <c r="N2823" i="2"/>
  <c r="J2823" i="2"/>
  <c r="N2822" i="2"/>
  <c r="J2822" i="2"/>
  <c r="N2821" i="2"/>
  <c r="J2821" i="2"/>
  <c r="N2819" i="2"/>
  <c r="J2819" i="2"/>
  <c r="N2818" i="2"/>
  <c r="J2818" i="2"/>
  <c r="N2817" i="2"/>
  <c r="J2817" i="2"/>
  <c r="N2816" i="2"/>
  <c r="J2816" i="2"/>
  <c r="N2815" i="2"/>
  <c r="J2815" i="2"/>
  <c r="N2813" i="2"/>
  <c r="J2813" i="2"/>
  <c r="N2812" i="2"/>
  <c r="J2812" i="2"/>
  <c r="N2811" i="2"/>
  <c r="J2811" i="2"/>
  <c r="N2810" i="2"/>
  <c r="J2810" i="2"/>
  <c r="N2809" i="2"/>
  <c r="J2809" i="2"/>
  <c r="N2807" i="2"/>
  <c r="J2807" i="2"/>
  <c r="N2806" i="2"/>
  <c r="J2806" i="2"/>
  <c r="N2805" i="2"/>
  <c r="J2805" i="2"/>
  <c r="N2804" i="2"/>
  <c r="J2804" i="2"/>
  <c r="N2803" i="2"/>
  <c r="J2803" i="2"/>
  <c r="N2801" i="2"/>
  <c r="J2801" i="2"/>
  <c r="N2800" i="2"/>
  <c r="J2800" i="2"/>
  <c r="N2799" i="2"/>
  <c r="J2799" i="2"/>
  <c r="N2798" i="2"/>
  <c r="J2798" i="2"/>
  <c r="N2797" i="2"/>
  <c r="J2797" i="2"/>
  <c r="N2795" i="2"/>
  <c r="J2795" i="2"/>
  <c r="N2794" i="2"/>
  <c r="J2794" i="2"/>
  <c r="N2793" i="2"/>
  <c r="J2793" i="2"/>
  <c r="N2792" i="2"/>
  <c r="J2792" i="2"/>
  <c r="N2791" i="2"/>
  <c r="J2791" i="2"/>
  <c r="N2789" i="2"/>
  <c r="J2789" i="2"/>
  <c r="N2788" i="2"/>
  <c r="J2788" i="2"/>
  <c r="N2787" i="2"/>
  <c r="J2787" i="2"/>
  <c r="N2786" i="2"/>
  <c r="J2786" i="2"/>
  <c r="N2785" i="2"/>
  <c r="J2785" i="2"/>
  <c r="N2783" i="2"/>
  <c r="J2783" i="2"/>
  <c r="N2782" i="2"/>
  <c r="J2782" i="2"/>
  <c r="N2781" i="2"/>
  <c r="J2781" i="2"/>
  <c r="N2780" i="2"/>
  <c r="J2780" i="2"/>
  <c r="N2779" i="2"/>
  <c r="J2779" i="2"/>
  <c r="N2778" i="2"/>
  <c r="J2778" i="2"/>
  <c r="N2776" i="2"/>
  <c r="J2776" i="2"/>
  <c r="N2775" i="2"/>
  <c r="J2775" i="2"/>
  <c r="N2774" i="2"/>
  <c r="J2774" i="2"/>
  <c r="N2773" i="2"/>
  <c r="J2773" i="2"/>
  <c r="N2772" i="2"/>
  <c r="J2772" i="2"/>
  <c r="N2770" i="2"/>
  <c r="J2770" i="2"/>
  <c r="N2769" i="2"/>
  <c r="J2769" i="2"/>
  <c r="N2768" i="2"/>
  <c r="J2768" i="2"/>
  <c r="N2767" i="2"/>
  <c r="J2767" i="2"/>
  <c r="N2766" i="2"/>
  <c r="J2766" i="2"/>
  <c r="N2764" i="2"/>
  <c r="J2764" i="2"/>
  <c r="N2763" i="2"/>
  <c r="J2763" i="2"/>
  <c r="N2762" i="2"/>
  <c r="J2762" i="2"/>
  <c r="N2761" i="2"/>
  <c r="J2761" i="2"/>
  <c r="N2760" i="2"/>
  <c r="J2760" i="2"/>
  <c r="N2758" i="2"/>
  <c r="J2758" i="2"/>
  <c r="N2757" i="2"/>
  <c r="J2757" i="2"/>
  <c r="N2756" i="2"/>
  <c r="J2756" i="2"/>
  <c r="N2754" i="2"/>
  <c r="J2754" i="2"/>
  <c r="N2753" i="2"/>
  <c r="J2753" i="2"/>
  <c r="N2752" i="2"/>
  <c r="J2752" i="2"/>
  <c r="N2751" i="2"/>
  <c r="J2751" i="2"/>
  <c r="N2750" i="2"/>
  <c r="J2750" i="2"/>
  <c r="N2748" i="2"/>
  <c r="J2748" i="2"/>
  <c r="N2747" i="2"/>
  <c r="J2747" i="2"/>
  <c r="N2746" i="2"/>
  <c r="J2746" i="2"/>
  <c r="N2745" i="2"/>
  <c r="J2745" i="2"/>
  <c r="N2744" i="2"/>
  <c r="J2744" i="2"/>
  <c r="N2743" i="2"/>
  <c r="J2743" i="2"/>
  <c r="N2741" i="2"/>
  <c r="J2741" i="2"/>
  <c r="N2740" i="2"/>
  <c r="J2740" i="2"/>
  <c r="N2739" i="2"/>
  <c r="J2739" i="2"/>
  <c r="N2738" i="2"/>
  <c r="J2738" i="2"/>
  <c r="N2737" i="2"/>
  <c r="J2737" i="2"/>
  <c r="N2735" i="2"/>
  <c r="J2735" i="2"/>
  <c r="N2734" i="2"/>
  <c r="J2734" i="2"/>
  <c r="N2733" i="2"/>
  <c r="J2733" i="2"/>
  <c r="N2732" i="2"/>
  <c r="J2732" i="2"/>
  <c r="N2731" i="2"/>
  <c r="J2731" i="2"/>
  <c r="N2729" i="2"/>
  <c r="J2729" i="2"/>
  <c r="N2728" i="2"/>
  <c r="J2728" i="2"/>
  <c r="N2727" i="2"/>
  <c r="J2727" i="2"/>
  <c r="N2726" i="2"/>
  <c r="J2726" i="2"/>
  <c r="N2725" i="2"/>
  <c r="J2725" i="2"/>
  <c r="N2723" i="2"/>
  <c r="J2723" i="2"/>
  <c r="N2722" i="2"/>
  <c r="J2722" i="2"/>
  <c r="N2721" i="2"/>
  <c r="J2721" i="2"/>
  <c r="N2720" i="2"/>
  <c r="J2720" i="2"/>
  <c r="N2719" i="2"/>
  <c r="J2719" i="2"/>
  <c r="N2718" i="2"/>
  <c r="J2718" i="2"/>
  <c r="N2716" i="2"/>
  <c r="J2716" i="2"/>
  <c r="N2715" i="2"/>
  <c r="J2715" i="2"/>
  <c r="N2714" i="2"/>
  <c r="J2714" i="2"/>
  <c r="N2713" i="2"/>
  <c r="J2713" i="2"/>
  <c r="N2712" i="2"/>
  <c r="J2712" i="2"/>
  <c r="N2710" i="2"/>
  <c r="J2710" i="2"/>
  <c r="N2709" i="2"/>
  <c r="J2709" i="2"/>
  <c r="N2708" i="2"/>
  <c r="J2708" i="2"/>
  <c r="N2707" i="2"/>
  <c r="J2707" i="2"/>
  <c r="N2706" i="2"/>
  <c r="J2706" i="2"/>
  <c r="N2704" i="2"/>
  <c r="J2704" i="2"/>
  <c r="N2703" i="2"/>
  <c r="J2703" i="2"/>
  <c r="N2702" i="2"/>
  <c r="J2702" i="2"/>
  <c r="N2701" i="2"/>
  <c r="J2701" i="2"/>
  <c r="N2700" i="2"/>
  <c r="J2700" i="2"/>
  <c r="N2698" i="2"/>
  <c r="J2698" i="2"/>
  <c r="N2697" i="2"/>
  <c r="J2697" i="2"/>
  <c r="N2696" i="2"/>
  <c r="J2696" i="2"/>
  <c r="N2695" i="2"/>
  <c r="J2695" i="2"/>
  <c r="N2694" i="2"/>
  <c r="J2694" i="2"/>
  <c r="N2693" i="2"/>
  <c r="J2693" i="2"/>
  <c r="N2691" i="2"/>
  <c r="J2691" i="2"/>
  <c r="N2690" i="2"/>
  <c r="J2690" i="2"/>
  <c r="N2689" i="2"/>
  <c r="J2689" i="2"/>
  <c r="N2688" i="2"/>
  <c r="J2688" i="2"/>
  <c r="N2687" i="2"/>
  <c r="J2687" i="2"/>
  <c r="N2685" i="2"/>
  <c r="J2685" i="2"/>
  <c r="N2684" i="2"/>
  <c r="J2684" i="2"/>
  <c r="N2683" i="2"/>
  <c r="J2683" i="2"/>
  <c r="N2682" i="2"/>
  <c r="J2682" i="2"/>
  <c r="N2681" i="2"/>
  <c r="J2681" i="2"/>
  <c r="N2679" i="2"/>
  <c r="J2679" i="2"/>
  <c r="N2678" i="2"/>
  <c r="J2678" i="2"/>
  <c r="N2677" i="2"/>
  <c r="J2677" i="2"/>
  <c r="N2676" i="2"/>
  <c r="J2676" i="2"/>
  <c r="N2675" i="2"/>
  <c r="J2675" i="2"/>
  <c r="N2673" i="2"/>
  <c r="J2673" i="2"/>
  <c r="N2672" i="2"/>
  <c r="J2672" i="2"/>
  <c r="N2671" i="2"/>
  <c r="J2671" i="2"/>
  <c r="N2669" i="2"/>
  <c r="J2669" i="2"/>
  <c r="N2668" i="2"/>
  <c r="J2668" i="2"/>
  <c r="N2667" i="2"/>
  <c r="J2667" i="2"/>
  <c r="N2666" i="2"/>
  <c r="J2666" i="2"/>
  <c r="N2665" i="2"/>
  <c r="J2665" i="2"/>
  <c r="N2663" i="2"/>
  <c r="J2663" i="2"/>
  <c r="N2662" i="2"/>
  <c r="J2662" i="2"/>
  <c r="N2661" i="2"/>
  <c r="J2661" i="2"/>
  <c r="N2659" i="2"/>
  <c r="J2659" i="2"/>
  <c r="N2658" i="2"/>
  <c r="J2658" i="2"/>
  <c r="N2657" i="2"/>
  <c r="J2657" i="2"/>
  <c r="N2655" i="2"/>
  <c r="J2655" i="2"/>
  <c r="N2654" i="2"/>
  <c r="J2654" i="2"/>
  <c r="N2653" i="2"/>
  <c r="J2653" i="2"/>
  <c r="N2651" i="2"/>
  <c r="J2651" i="2"/>
  <c r="N2650" i="2"/>
  <c r="J2650" i="2"/>
  <c r="N2649" i="2"/>
  <c r="J2649" i="2"/>
  <c r="N2648" i="2"/>
  <c r="J2648" i="2"/>
  <c r="N2647" i="2"/>
  <c r="J2647" i="2"/>
  <c r="N2646" i="2"/>
  <c r="J2646" i="2"/>
  <c r="N2644" i="2"/>
  <c r="J2644" i="2"/>
  <c r="N2643" i="2"/>
  <c r="J2643" i="2"/>
  <c r="N2642" i="2"/>
  <c r="J2642" i="2"/>
  <c r="N2641" i="2"/>
  <c r="J2641" i="2"/>
  <c r="N2640" i="2"/>
  <c r="J2640" i="2"/>
  <c r="N2639" i="2"/>
  <c r="J2639" i="2"/>
  <c r="N2637" i="2"/>
  <c r="J2637" i="2"/>
  <c r="N2636" i="2"/>
  <c r="J2636" i="2"/>
  <c r="N2635" i="2"/>
  <c r="J2635" i="2"/>
  <c r="N2634" i="2"/>
  <c r="J2634" i="2"/>
  <c r="N2632" i="2"/>
  <c r="J2632" i="2"/>
  <c r="N2631" i="2"/>
  <c r="J2631" i="2"/>
  <c r="N2630" i="2"/>
  <c r="J2630" i="2"/>
  <c r="N2629" i="2"/>
  <c r="J2629" i="2"/>
  <c r="N2628" i="2"/>
  <c r="J2628" i="2"/>
  <c r="N2627" i="2"/>
  <c r="J2627" i="2"/>
  <c r="N2626" i="2"/>
  <c r="J2626" i="2"/>
  <c r="N2625" i="2"/>
  <c r="J2625" i="2"/>
  <c r="N2624" i="2"/>
  <c r="J2624" i="2"/>
  <c r="N2623" i="2"/>
  <c r="J2623" i="2"/>
  <c r="N2622" i="2"/>
  <c r="J2622" i="2"/>
  <c r="N2621" i="2"/>
  <c r="J2621" i="2"/>
  <c r="N2620" i="2"/>
  <c r="J2620" i="2"/>
  <c r="N2619" i="2"/>
  <c r="J2619" i="2"/>
  <c r="N2617" i="2"/>
  <c r="J2617" i="2"/>
  <c r="N2616" i="2"/>
  <c r="J2616" i="2"/>
  <c r="N2615" i="2"/>
  <c r="J2615" i="2"/>
  <c r="N2614" i="2"/>
  <c r="J2614" i="2"/>
  <c r="N2613" i="2"/>
  <c r="J2613" i="2"/>
  <c r="N2612" i="2"/>
  <c r="J2612" i="2"/>
  <c r="N2611" i="2"/>
  <c r="J2611" i="2"/>
  <c r="N2610" i="2"/>
  <c r="J2610" i="2"/>
  <c r="N2609" i="2"/>
  <c r="J2609" i="2"/>
  <c r="N2608" i="2"/>
  <c r="J2608" i="2"/>
  <c r="N2607" i="2"/>
  <c r="J2607" i="2"/>
  <c r="N2606" i="2"/>
  <c r="J2606" i="2"/>
  <c r="N2605" i="2"/>
  <c r="J2605" i="2"/>
  <c r="N2604" i="2"/>
  <c r="J2604" i="2"/>
  <c r="N2603" i="2"/>
  <c r="J2603" i="2"/>
  <c r="N2601" i="2"/>
  <c r="J2601" i="2"/>
  <c r="N2600" i="2"/>
  <c r="J2600" i="2"/>
  <c r="N2599" i="2"/>
  <c r="J2599" i="2"/>
  <c r="N2598" i="2"/>
  <c r="J2598" i="2"/>
  <c r="N2597" i="2"/>
  <c r="J2597" i="2"/>
  <c r="N2596" i="2"/>
  <c r="J2596" i="2"/>
  <c r="N2595" i="2"/>
  <c r="J2595" i="2"/>
  <c r="N2594" i="2"/>
  <c r="J2594" i="2"/>
  <c r="N2593" i="2"/>
  <c r="J2593" i="2"/>
  <c r="N2592" i="2"/>
  <c r="J2592" i="2"/>
  <c r="N2591" i="2"/>
  <c r="J2591" i="2"/>
  <c r="N2590" i="2"/>
  <c r="J2590" i="2"/>
  <c r="N2589" i="2"/>
  <c r="J2589" i="2"/>
  <c r="N2588" i="2"/>
  <c r="J2588" i="2"/>
  <c r="N2587" i="2"/>
  <c r="J2587" i="2"/>
  <c r="N2586" i="2"/>
  <c r="J2586" i="2"/>
  <c r="N2585" i="2"/>
  <c r="J2585" i="2"/>
  <c r="N2584" i="2"/>
  <c r="J2584" i="2"/>
  <c r="N2583" i="2"/>
  <c r="J2583" i="2"/>
  <c r="N2582" i="2"/>
  <c r="J2582" i="2"/>
  <c r="N2581" i="2"/>
  <c r="J2581" i="2"/>
  <c r="N2580" i="2"/>
  <c r="J2580" i="2"/>
  <c r="N2578" i="2"/>
  <c r="J2578" i="2"/>
  <c r="N2577" i="2"/>
  <c r="J2577" i="2"/>
  <c r="N2576" i="2"/>
  <c r="J2576" i="2"/>
  <c r="N2575" i="2"/>
  <c r="J2575" i="2"/>
  <c r="N2574" i="2"/>
  <c r="J2574" i="2"/>
  <c r="N2573" i="2"/>
  <c r="J2573" i="2"/>
  <c r="N2572" i="2"/>
  <c r="J2572" i="2"/>
  <c r="N2571" i="2"/>
  <c r="J2571" i="2"/>
  <c r="N2570" i="2"/>
  <c r="J2570" i="2"/>
  <c r="N2569" i="2"/>
  <c r="J2569" i="2"/>
  <c r="N2567" i="2"/>
  <c r="J2567" i="2"/>
  <c r="N2566" i="2"/>
  <c r="J2566" i="2"/>
  <c r="N2565" i="2"/>
  <c r="J2565" i="2"/>
  <c r="N2564" i="2"/>
  <c r="J2564" i="2"/>
  <c r="N2563" i="2"/>
  <c r="J2563" i="2"/>
  <c r="N2562" i="2"/>
  <c r="J2562" i="2"/>
  <c r="N2561" i="2"/>
  <c r="J2561" i="2"/>
  <c r="N2560" i="2"/>
  <c r="J2560" i="2"/>
  <c r="N2559" i="2"/>
  <c r="J2559" i="2"/>
  <c r="N2558" i="2"/>
  <c r="J2558" i="2"/>
  <c r="N2556" i="2"/>
  <c r="J2556" i="2"/>
  <c r="N2554" i="2"/>
  <c r="J2554" i="2"/>
  <c r="N2553" i="2"/>
  <c r="J2553" i="2"/>
  <c r="N2552" i="2"/>
  <c r="J2552" i="2"/>
  <c r="N2551" i="2"/>
  <c r="J2551" i="2"/>
  <c r="N2550" i="2"/>
  <c r="J2550" i="2"/>
  <c r="N2549" i="2"/>
  <c r="J2549" i="2"/>
  <c r="N2547" i="2"/>
  <c r="J2547" i="2"/>
  <c r="N2545" i="2"/>
  <c r="J2545" i="2"/>
  <c r="N2544" i="2"/>
  <c r="J2544" i="2"/>
  <c r="N2543" i="2"/>
  <c r="J2543" i="2"/>
  <c r="N2542" i="2"/>
  <c r="J2542" i="2"/>
  <c r="N2541" i="2"/>
  <c r="J2541" i="2"/>
  <c r="N2540" i="2"/>
  <c r="J2540" i="2"/>
  <c r="N2538" i="2"/>
  <c r="J2538" i="2"/>
  <c r="N2537" i="2"/>
  <c r="J2537" i="2"/>
  <c r="N2536" i="2"/>
  <c r="J2536" i="2"/>
  <c r="N2535" i="2"/>
  <c r="J2535" i="2"/>
  <c r="N2534" i="2"/>
  <c r="J2534" i="2"/>
  <c r="N2533" i="2"/>
  <c r="J2533" i="2"/>
  <c r="N2531" i="2"/>
  <c r="J2531" i="2"/>
  <c r="N2530" i="2"/>
  <c r="J2530" i="2"/>
  <c r="N2529" i="2"/>
  <c r="J2529" i="2"/>
  <c r="N2528" i="2"/>
  <c r="J2528" i="2"/>
  <c r="N2527" i="2"/>
  <c r="J2527" i="2"/>
  <c r="N2526" i="2"/>
  <c r="J2526" i="2"/>
  <c r="N2524" i="2"/>
  <c r="J2524" i="2"/>
  <c r="N2523" i="2"/>
  <c r="J2523" i="2"/>
  <c r="N2522" i="2"/>
  <c r="J2522" i="2"/>
  <c r="N2521" i="2"/>
  <c r="J2521" i="2"/>
  <c r="N2519" i="2"/>
  <c r="J2519" i="2"/>
  <c r="N2518" i="2"/>
  <c r="J2518" i="2"/>
  <c r="N2517" i="2"/>
  <c r="J2517" i="2"/>
  <c r="N2516" i="2"/>
  <c r="J2516" i="2"/>
  <c r="N2514" i="2"/>
  <c r="J2514" i="2"/>
  <c r="N2513" i="2"/>
  <c r="J2513" i="2"/>
  <c r="N2512" i="2"/>
  <c r="J2512" i="2"/>
  <c r="N2511" i="2"/>
  <c r="J2511" i="2"/>
  <c r="N2509" i="2"/>
  <c r="J2509" i="2"/>
  <c r="N2508" i="2"/>
  <c r="J2508" i="2"/>
  <c r="N2506" i="2"/>
  <c r="J2506" i="2"/>
  <c r="N2505" i="2"/>
  <c r="J2505" i="2"/>
  <c r="N2504" i="2"/>
  <c r="J2504" i="2"/>
  <c r="N2503" i="2"/>
  <c r="J2503" i="2"/>
  <c r="N2502" i="2"/>
  <c r="J2502" i="2"/>
  <c r="N2501" i="2"/>
  <c r="J2501" i="2"/>
  <c r="N2499" i="2"/>
  <c r="J2499" i="2"/>
  <c r="N2498" i="2"/>
  <c r="J2498" i="2"/>
  <c r="N2497" i="2"/>
  <c r="J2497" i="2"/>
  <c r="N2496" i="2"/>
  <c r="J2496" i="2"/>
  <c r="N2495" i="2"/>
  <c r="J2495" i="2"/>
  <c r="N2494" i="2"/>
  <c r="J2494" i="2"/>
  <c r="N2493" i="2"/>
  <c r="J2493" i="2"/>
  <c r="N2492" i="2"/>
  <c r="J2492" i="2"/>
  <c r="N2491" i="2"/>
  <c r="J2491" i="2"/>
  <c r="N2490" i="2"/>
  <c r="J2490" i="2"/>
  <c r="N2489" i="2"/>
  <c r="J2489" i="2"/>
  <c r="N2488" i="2"/>
  <c r="J2488" i="2"/>
  <c r="N2487" i="2"/>
  <c r="J2487" i="2"/>
  <c r="N2486" i="2"/>
  <c r="J2486" i="2"/>
  <c r="N2485" i="2"/>
  <c r="J2485" i="2"/>
  <c r="N2484" i="2"/>
  <c r="J2484" i="2"/>
  <c r="N2483" i="2"/>
  <c r="J2483" i="2"/>
  <c r="N2482" i="2"/>
  <c r="J2482" i="2"/>
  <c r="N2481" i="2"/>
  <c r="J2481" i="2"/>
  <c r="N2480" i="2"/>
  <c r="J2480" i="2"/>
  <c r="N2479" i="2"/>
  <c r="J2479" i="2"/>
  <c r="N2478" i="2"/>
  <c r="J2478" i="2"/>
  <c r="N2477" i="2"/>
  <c r="J2477" i="2"/>
  <c r="N2476" i="2"/>
  <c r="J2476" i="2"/>
  <c r="N2475" i="2"/>
  <c r="J2475" i="2"/>
  <c r="N2472" i="2"/>
  <c r="J2472" i="2"/>
  <c r="N2471" i="2"/>
  <c r="J2471" i="2"/>
  <c r="N2470" i="2"/>
  <c r="J2470" i="2"/>
  <c r="N2468" i="2"/>
  <c r="J2468" i="2"/>
  <c r="N2467" i="2"/>
  <c r="J2467" i="2"/>
  <c r="N2466" i="2"/>
  <c r="J2466" i="2"/>
  <c r="N2465" i="2"/>
  <c r="J2465" i="2"/>
  <c r="N2464" i="2"/>
  <c r="J2464" i="2"/>
  <c r="N2462" i="2"/>
  <c r="J2462" i="2"/>
  <c r="N2461" i="2"/>
  <c r="J2461" i="2"/>
  <c r="N2460" i="2"/>
  <c r="J2460" i="2"/>
  <c r="N2459" i="2"/>
  <c r="J2459" i="2"/>
  <c r="N2458" i="2"/>
  <c r="J2458" i="2"/>
  <c r="N2456" i="2"/>
  <c r="J2456" i="2"/>
  <c r="N2455" i="2"/>
  <c r="J2455" i="2"/>
  <c r="N2454" i="2"/>
  <c r="J2454" i="2"/>
  <c r="N2453" i="2"/>
  <c r="J2453" i="2"/>
  <c r="N2452" i="2"/>
  <c r="J2452" i="2"/>
  <c r="N2450" i="2"/>
  <c r="J2450" i="2"/>
  <c r="N2449" i="2"/>
  <c r="J2449" i="2"/>
  <c r="N2448" i="2"/>
  <c r="J2448" i="2"/>
  <c r="N2447" i="2"/>
  <c r="J2447" i="2"/>
  <c r="N2446" i="2"/>
  <c r="J2446" i="2"/>
  <c r="N2444" i="2"/>
  <c r="J2444" i="2"/>
  <c r="N2443" i="2"/>
  <c r="J2443" i="2"/>
  <c r="N2442" i="2"/>
  <c r="J2442" i="2"/>
  <c r="N2440" i="2"/>
  <c r="J2440" i="2"/>
  <c r="N2439" i="2"/>
  <c r="J2439" i="2"/>
  <c r="N2438" i="2"/>
  <c r="J2438" i="2"/>
  <c r="N2437" i="2"/>
  <c r="J2437" i="2"/>
  <c r="N2436" i="2"/>
  <c r="J2436" i="2"/>
  <c r="N2435" i="2"/>
  <c r="J2435" i="2"/>
  <c r="N2433" i="2"/>
  <c r="J2433" i="2"/>
  <c r="N2432" i="2"/>
  <c r="J2432" i="2"/>
  <c r="N2431" i="2"/>
  <c r="J2431" i="2"/>
  <c r="N2430" i="2"/>
  <c r="J2430" i="2"/>
  <c r="N2428" i="2"/>
  <c r="J2428" i="2"/>
  <c r="N2427" i="2"/>
  <c r="J2427" i="2"/>
  <c r="N2426" i="2"/>
  <c r="J2426" i="2"/>
  <c r="N2425" i="2"/>
  <c r="J2425" i="2"/>
  <c r="N2423" i="2"/>
  <c r="J2423" i="2"/>
  <c r="N2422" i="2"/>
  <c r="J2422" i="2"/>
  <c r="N2421" i="2"/>
  <c r="J2421" i="2"/>
  <c r="N2420" i="2"/>
  <c r="J2420" i="2"/>
  <c r="N2419" i="2"/>
  <c r="J2419" i="2"/>
  <c r="N2418" i="2"/>
  <c r="J2418" i="2"/>
  <c r="N2416" i="2"/>
  <c r="J2416" i="2"/>
  <c r="N2415" i="2"/>
  <c r="J2415" i="2"/>
  <c r="N2414" i="2"/>
  <c r="J2414" i="2"/>
  <c r="N2413" i="2"/>
  <c r="J2413" i="2"/>
  <c r="N2412" i="2"/>
  <c r="J2412" i="2"/>
  <c r="N2411" i="2"/>
  <c r="J2411" i="2"/>
  <c r="N2409" i="2"/>
  <c r="J2409" i="2"/>
  <c r="N2408" i="2"/>
  <c r="J2408" i="2"/>
  <c r="N2407" i="2"/>
  <c r="J2407" i="2"/>
  <c r="N2406" i="2"/>
  <c r="J2406" i="2"/>
  <c r="N2405" i="2"/>
  <c r="J2405" i="2"/>
  <c r="N2404" i="2"/>
  <c r="J2404" i="2"/>
  <c r="N2402" i="2"/>
  <c r="J2402" i="2"/>
  <c r="N2401" i="2"/>
  <c r="J2401" i="2"/>
  <c r="N2400" i="2"/>
  <c r="J2400" i="2"/>
  <c r="N2399" i="2"/>
  <c r="J2399" i="2"/>
  <c r="N2398" i="2"/>
  <c r="J2398" i="2"/>
  <c r="N2397" i="2"/>
  <c r="J2397" i="2"/>
  <c r="N2395" i="2"/>
  <c r="J2395" i="2"/>
  <c r="N2394" i="2"/>
  <c r="J2394" i="2"/>
  <c r="N2393" i="2"/>
  <c r="J2393" i="2"/>
  <c r="N2392" i="2"/>
  <c r="J2392" i="2"/>
  <c r="N2391" i="2"/>
  <c r="J2391" i="2"/>
  <c r="N2389" i="2"/>
  <c r="J2389" i="2"/>
  <c r="N2388" i="2"/>
  <c r="J2388" i="2"/>
  <c r="N2387" i="2"/>
  <c r="J2387" i="2"/>
  <c r="N2386" i="2"/>
  <c r="J2386" i="2"/>
  <c r="N2385" i="2"/>
  <c r="J2385" i="2"/>
  <c r="N2383" i="2"/>
  <c r="J2383" i="2"/>
  <c r="N2382" i="2"/>
  <c r="J2382" i="2"/>
  <c r="N2381" i="2"/>
  <c r="J2381" i="2"/>
  <c r="N2380" i="2"/>
  <c r="J2380" i="2"/>
  <c r="N2379" i="2"/>
  <c r="J2379" i="2"/>
  <c r="N2378" i="2"/>
  <c r="J2378" i="2"/>
  <c r="N2376" i="2"/>
  <c r="J2376" i="2"/>
  <c r="N2375" i="2"/>
  <c r="J2375" i="2"/>
  <c r="N2374" i="2"/>
  <c r="J2374" i="2"/>
  <c r="N2373" i="2"/>
  <c r="J2373" i="2"/>
  <c r="N2372" i="2"/>
  <c r="J2372" i="2"/>
  <c r="N2371" i="2"/>
  <c r="J2371" i="2"/>
  <c r="N2369" i="2"/>
  <c r="J2369" i="2"/>
  <c r="N2368" i="2"/>
  <c r="J2368" i="2"/>
  <c r="N2367" i="2"/>
  <c r="J2367" i="2"/>
  <c r="N2366" i="2"/>
  <c r="J2366" i="2"/>
  <c r="N2365" i="2"/>
  <c r="J2365" i="2"/>
  <c r="N2364" i="2"/>
  <c r="J2364" i="2"/>
  <c r="N2362" i="2"/>
  <c r="J2362" i="2"/>
  <c r="N2361" i="2"/>
  <c r="J2361" i="2"/>
  <c r="N2360" i="2"/>
  <c r="J2360" i="2"/>
  <c r="N2359" i="2"/>
  <c r="J2359" i="2"/>
  <c r="N2358" i="2"/>
  <c r="J2358" i="2"/>
  <c r="N2357" i="2"/>
  <c r="J2357" i="2"/>
  <c r="N2355" i="2"/>
  <c r="J2355" i="2"/>
  <c r="N2354" i="2"/>
  <c r="J2354" i="2"/>
  <c r="N2353" i="2"/>
  <c r="J2353" i="2"/>
  <c r="N2352" i="2"/>
  <c r="J2352" i="2"/>
  <c r="N2351" i="2"/>
  <c r="J2351" i="2"/>
  <c r="N2350" i="2"/>
  <c r="J2350" i="2"/>
  <c r="N2348" i="2"/>
  <c r="J2348" i="2"/>
  <c r="N2347" i="2"/>
  <c r="J2347" i="2"/>
  <c r="N2346" i="2"/>
  <c r="J2346" i="2"/>
  <c r="N2345" i="2"/>
  <c r="J2345" i="2"/>
  <c r="N2344" i="2"/>
  <c r="J2344" i="2"/>
  <c r="N2342" i="2"/>
  <c r="J2342" i="2"/>
  <c r="N2341" i="2"/>
  <c r="J2341" i="2"/>
  <c r="N2340" i="2"/>
  <c r="J2340" i="2"/>
  <c r="N2339" i="2"/>
  <c r="J2339" i="2"/>
  <c r="N2338" i="2"/>
  <c r="J2338" i="2"/>
  <c r="N2336" i="2"/>
  <c r="J2336" i="2"/>
  <c r="N2335" i="2"/>
  <c r="J2335" i="2"/>
  <c r="N2334" i="2"/>
  <c r="J2334" i="2"/>
  <c r="N2333" i="2"/>
  <c r="J2333" i="2"/>
  <c r="N2332" i="2"/>
  <c r="J2332" i="2"/>
  <c r="N2330" i="2"/>
  <c r="J2330" i="2"/>
  <c r="N2329" i="2"/>
  <c r="J2329" i="2"/>
  <c r="N2328" i="2"/>
  <c r="J2328" i="2"/>
  <c r="N2327" i="2"/>
  <c r="J2327" i="2"/>
  <c r="N2326" i="2"/>
  <c r="J2326" i="2"/>
  <c r="N2324" i="2"/>
  <c r="J2324" i="2"/>
  <c r="N2323" i="2"/>
  <c r="J2323" i="2"/>
  <c r="N2322" i="2"/>
  <c r="J2322" i="2"/>
  <c r="N2321" i="2"/>
  <c r="J2321" i="2"/>
  <c r="N2320" i="2"/>
  <c r="J2320" i="2"/>
  <c r="N2318" i="2"/>
  <c r="J2318" i="2"/>
  <c r="N2317" i="2"/>
  <c r="J2317" i="2"/>
  <c r="N2316" i="2"/>
  <c r="J2316" i="2"/>
  <c r="N2315" i="2"/>
  <c r="J2315" i="2"/>
  <c r="N2314" i="2"/>
  <c r="J2314" i="2"/>
  <c r="N2312" i="2"/>
  <c r="J2312" i="2"/>
  <c r="N2311" i="2"/>
  <c r="J2311" i="2"/>
  <c r="N2310" i="2"/>
  <c r="J2310" i="2"/>
  <c r="N2309" i="2"/>
  <c r="J2309" i="2"/>
  <c r="N2308" i="2"/>
  <c r="J2308" i="2"/>
  <c r="N2306" i="2"/>
  <c r="J2306" i="2"/>
  <c r="N2305" i="2"/>
  <c r="J2305" i="2"/>
  <c r="N2304" i="2"/>
  <c r="J2304" i="2"/>
  <c r="N2303" i="2"/>
  <c r="J2303" i="2"/>
  <c r="N2302" i="2"/>
  <c r="J2302" i="2"/>
  <c r="N2300" i="2"/>
  <c r="J2300" i="2"/>
  <c r="N2299" i="2"/>
  <c r="J2299" i="2"/>
  <c r="N2298" i="2"/>
  <c r="J2298" i="2"/>
  <c r="N2297" i="2"/>
  <c r="J2297" i="2"/>
  <c r="N2296" i="2"/>
  <c r="J2296" i="2"/>
  <c r="N2295" i="2"/>
  <c r="J2295" i="2"/>
  <c r="N2293" i="2"/>
  <c r="J2293" i="2"/>
  <c r="N2292" i="2"/>
  <c r="J2292" i="2"/>
  <c r="N2291" i="2"/>
  <c r="J2291" i="2"/>
  <c r="N2290" i="2"/>
  <c r="J2290" i="2"/>
  <c r="N2289" i="2"/>
  <c r="J2289" i="2"/>
  <c r="N2288" i="2"/>
  <c r="J2288" i="2"/>
  <c r="N2286" i="2"/>
  <c r="J2286" i="2"/>
  <c r="N2285" i="2"/>
  <c r="J2285" i="2"/>
  <c r="N2284" i="2"/>
  <c r="J2284" i="2"/>
  <c r="N2283" i="2"/>
  <c r="J2283" i="2"/>
  <c r="N2282" i="2"/>
  <c r="J2282" i="2"/>
  <c r="N2281" i="2"/>
  <c r="J2281" i="2"/>
  <c r="N2279" i="2"/>
  <c r="J2279" i="2"/>
  <c r="N2278" i="2"/>
  <c r="J2278" i="2"/>
  <c r="N2277" i="2"/>
  <c r="J2277" i="2"/>
  <c r="N2276" i="2"/>
  <c r="J2276" i="2"/>
  <c r="N2275" i="2"/>
  <c r="J2275" i="2"/>
  <c r="N2274" i="2"/>
  <c r="J2274" i="2"/>
  <c r="N2272" i="2"/>
  <c r="J2272" i="2"/>
  <c r="N2270" i="2"/>
  <c r="J2270" i="2"/>
  <c r="N2269" i="2"/>
  <c r="J2269" i="2"/>
  <c r="N2268" i="2"/>
  <c r="J2268" i="2"/>
  <c r="N2266" i="2"/>
  <c r="J2266" i="2"/>
  <c r="N2265" i="2"/>
  <c r="J2265" i="2"/>
  <c r="N2264" i="2"/>
  <c r="J2264" i="2"/>
  <c r="N2262" i="2"/>
  <c r="J2262" i="2"/>
  <c r="N2261" i="2"/>
  <c r="J2261" i="2"/>
  <c r="N2260" i="2"/>
  <c r="J2260" i="2"/>
  <c r="N2259" i="2"/>
  <c r="J2259" i="2"/>
  <c r="N2257" i="2"/>
  <c r="J2257" i="2"/>
  <c r="N2256" i="2"/>
  <c r="J2256" i="2"/>
  <c r="N2255" i="2"/>
  <c r="J2255" i="2"/>
  <c r="N2254" i="2"/>
  <c r="J2254" i="2"/>
  <c r="N2252" i="2"/>
  <c r="J2252" i="2"/>
  <c r="N2251" i="2"/>
  <c r="J2251" i="2"/>
  <c r="N2250" i="2"/>
  <c r="J2250" i="2"/>
  <c r="N2249" i="2"/>
  <c r="J2249" i="2"/>
  <c r="N2247" i="2"/>
  <c r="J2247" i="2"/>
  <c r="N2246" i="2"/>
  <c r="J2246" i="2"/>
  <c r="N2245" i="2"/>
  <c r="J2245" i="2"/>
  <c r="N2244" i="2"/>
  <c r="J2244" i="2"/>
  <c r="N2243" i="2"/>
  <c r="J2243" i="2"/>
  <c r="N2242" i="2"/>
  <c r="J2242" i="2"/>
  <c r="N2240" i="2"/>
  <c r="J2240" i="2"/>
  <c r="N2239" i="2"/>
  <c r="J2239" i="2"/>
  <c r="N2238" i="2"/>
  <c r="J2238" i="2"/>
  <c r="N2237" i="2"/>
  <c r="J2237" i="2"/>
  <c r="N2236" i="2"/>
  <c r="J2236" i="2"/>
  <c r="N2235" i="2"/>
  <c r="J2235" i="2"/>
  <c r="N2233" i="2"/>
  <c r="J2233" i="2"/>
  <c r="N2232" i="2"/>
  <c r="J2232" i="2"/>
  <c r="N2231" i="2"/>
  <c r="J2231" i="2"/>
  <c r="N2230" i="2"/>
  <c r="J2230" i="2"/>
  <c r="N2229" i="2"/>
  <c r="J2229" i="2"/>
  <c r="N2228" i="2"/>
  <c r="J2228" i="2"/>
  <c r="N2226" i="2"/>
  <c r="J2226" i="2"/>
  <c r="N2225" i="2"/>
  <c r="J2225" i="2"/>
  <c r="N2224" i="2"/>
  <c r="J2224" i="2"/>
  <c r="N2223" i="2"/>
  <c r="J2223" i="2"/>
  <c r="N2222" i="2"/>
  <c r="J2222" i="2"/>
  <c r="N2221" i="2"/>
  <c r="J2221" i="2"/>
  <c r="N2219" i="2"/>
  <c r="J2219" i="2"/>
  <c r="N2218" i="2"/>
  <c r="J2218" i="2"/>
  <c r="N2217" i="2"/>
  <c r="J2217" i="2"/>
  <c r="N2216" i="2"/>
  <c r="J2216" i="2"/>
  <c r="N2215" i="2"/>
  <c r="J2215" i="2"/>
  <c r="N2214" i="2"/>
  <c r="J2214" i="2"/>
  <c r="N2212" i="2"/>
  <c r="J2212" i="2"/>
  <c r="N2211" i="2"/>
  <c r="J2211" i="2"/>
  <c r="N2210" i="2"/>
  <c r="J2210" i="2"/>
  <c r="N2209" i="2"/>
  <c r="J2209" i="2"/>
  <c r="N2208" i="2"/>
  <c r="J2208" i="2"/>
  <c r="N2207" i="2"/>
  <c r="J2207" i="2"/>
  <c r="N2205" i="2"/>
  <c r="J2205" i="2"/>
  <c r="N2204" i="2"/>
  <c r="J2204" i="2"/>
  <c r="N2203" i="2"/>
  <c r="J2203" i="2"/>
  <c r="N2202" i="2"/>
  <c r="J2202" i="2"/>
  <c r="N2201" i="2"/>
  <c r="J2201" i="2"/>
  <c r="N2200" i="2"/>
  <c r="J2200" i="2"/>
  <c r="N2198" i="2"/>
  <c r="J2198" i="2"/>
  <c r="N2197" i="2"/>
  <c r="J2197" i="2"/>
  <c r="N2196" i="2"/>
  <c r="J2196" i="2"/>
  <c r="N2195" i="2"/>
  <c r="J2195" i="2"/>
  <c r="N2194" i="2"/>
  <c r="J2194" i="2"/>
  <c r="N2193" i="2"/>
  <c r="J2193" i="2"/>
  <c r="N2191" i="2"/>
  <c r="J2191" i="2"/>
  <c r="N2190" i="2"/>
  <c r="J2190" i="2"/>
  <c r="N2189" i="2"/>
  <c r="J2189" i="2"/>
  <c r="N2188" i="2"/>
  <c r="J2188" i="2"/>
  <c r="N2186" i="2"/>
  <c r="J2186" i="2"/>
  <c r="N2185" i="2"/>
  <c r="J2185" i="2"/>
  <c r="N2184" i="2"/>
  <c r="J2184" i="2"/>
  <c r="N2182" i="2"/>
  <c r="J2182" i="2"/>
  <c r="N2180" i="2"/>
  <c r="J2180" i="2"/>
  <c r="N2178" i="2"/>
  <c r="J2178" i="2"/>
  <c r="N2177" i="2"/>
  <c r="J2177" i="2"/>
  <c r="N2176" i="2"/>
  <c r="J2176" i="2"/>
  <c r="N2174" i="2"/>
  <c r="J2174" i="2"/>
  <c r="N2173" i="2"/>
  <c r="J2173" i="2"/>
  <c r="N2172" i="2"/>
  <c r="J2172" i="2"/>
  <c r="N2171" i="2"/>
  <c r="J2171" i="2"/>
  <c r="N2169" i="2"/>
  <c r="J2169" i="2"/>
  <c r="N2168" i="2"/>
  <c r="J2168" i="2"/>
  <c r="N2167" i="2"/>
  <c r="J2167" i="2"/>
  <c r="N2166" i="2"/>
  <c r="J2166" i="2"/>
  <c r="N2164" i="2"/>
  <c r="J2164" i="2"/>
  <c r="N2163" i="2"/>
  <c r="J2163" i="2"/>
  <c r="N2162" i="2"/>
  <c r="J2162" i="2"/>
  <c r="N2161" i="2"/>
  <c r="J2161" i="2"/>
  <c r="N2159" i="2"/>
  <c r="J2159" i="2"/>
  <c r="N2158" i="2"/>
  <c r="J2158" i="2"/>
  <c r="N2157" i="2"/>
  <c r="J2157" i="2"/>
  <c r="N2156" i="2"/>
  <c r="J2156" i="2"/>
  <c r="N2154" i="2"/>
  <c r="J2154" i="2"/>
  <c r="N2153" i="2"/>
  <c r="J2153" i="2"/>
  <c r="N2152" i="2"/>
  <c r="J2152" i="2"/>
  <c r="N2151" i="2"/>
  <c r="J2151" i="2"/>
  <c r="N2149" i="2"/>
  <c r="J2149" i="2"/>
  <c r="N2148" i="2"/>
  <c r="J2148" i="2"/>
  <c r="N2147" i="2"/>
  <c r="J2147" i="2"/>
  <c r="N2146" i="2"/>
  <c r="J2146" i="2"/>
  <c r="N2144" i="2"/>
  <c r="J2144" i="2"/>
  <c r="N2143" i="2"/>
  <c r="J2143" i="2"/>
  <c r="N2142" i="2"/>
  <c r="J2142" i="2"/>
  <c r="N2141" i="2"/>
  <c r="J2141" i="2"/>
  <c r="N2139" i="2"/>
  <c r="J2139" i="2"/>
  <c r="N2138" i="2"/>
  <c r="J2138" i="2"/>
  <c r="N2137" i="2"/>
  <c r="J2137" i="2"/>
  <c r="N2135" i="2"/>
  <c r="J2135" i="2"/>
  <c r="N2134" i="2"/>
  <c r="J2134" i="2"/>
  <c r="N2133" i="2"/>
  <c r="J2133" i="2"/>
  <c r="N2132" i="2"/>
  <c r="J2132" i="2"/>
  <c r="N2131" i="2"/>
  <c r="J2131" i="2"/>
  <c r="N2130" i="2"/>
  <c r="J2130" i="2"/>
  <c r="N2128" i="2"/>
  <c r="J2128" i="2"/>
  <c r="N2127" i="2"/>
  <c r="J2127" i="2"/>
  <c r="N2126" i="2"/>
  <c r="J2126" i="2"/>
  <c r="N2125" i="2"/>
  <c r="J2125" i="2"/>
  <c r="N2124" i="2"/>
  <c r="J2124" i="2"/>
  <c r="N2123" i="2"/>
  <c r="J2123" i="2"/>
  <c r="N2121" i="2"/>
  <c r="J2121" i="2"/>
  <c r="N2120" i="2"/>
  <c r="J2120" i="2"/>
  <c r="N2119" i="2"/>
  <c r="J2119" i="2"/>
  <c r="N2118" i="2"/>
  <c r="J2118" i="2"/>
  <c r="N2117" i="2"/>
  <c r="J2117" i="2"/>
  <c r="N2116" i="2"/>
  <c r="J2116" i="2"/>
  <c r="N2114" i="2"/>
  <c r="J2114" i="2"/>
  <c r="N2113" i="2"/>
  <c r="J2113" i="2"/>
  <c r="N2112" i="2"/>
  <c r="J2112" i="2"/>
  <c r="N2111" i="2"/>
  <c r="J2111" i="2"/>
  <c r="N2110" i="2"/>
  <c r="J2110" i="2"/>
  <c r="N2109" i="2"/>
  <c r="J2109" i="2"/>
  <c r="N2107" i="2"/>
  <c r="J2107" i="2"/>
  <c r="N2106" i="2"/>
  <c r="J2106" i="2"/>
  <c r="N2105" i="2"/>
  <c r="J2105" i="2"/>
  <c r="N2104" i="2"/>
  <c r="J2104" i="2"/>
  <c r="N2103" i="2"/>
  <c r="J2103" i="2"/>
  <c r="N2102" i="2"/>
  <c r="J2102" i="2"/>
  <c r="N2100" i="2"/>
  <c r="J2100" i="2"/>
  <c r="N2099" i="2"/>
  <c r="J2099" i="2"/>
  <c r="N2098" i="2"/>
  <c r="J2098" i="2"/>
  <c r="N2097" i="2"/>
  <c r="J2097" i="2"/>
  <c r="N2096" i="2"/>
  <c r="J2096" i="2"/>
  <c r="N2095" i="2"/>
  <c r="J2095" i="2"/>
  <c r="N2093" i="2"/>
  <c r="J2093" i="2"/>
  <c r="N2092" i="2"/>
  <c r="J2092" i="2"/>
  <c r="N2091" i="2"/>
  <c r="J2091" i="2"/>
  <c r="N2090" i="2"/>
  <c r="J2090" i="2"/>
  <c r="N2089" i="2"/>
  <c r="J2089" i="2"/>
  <c r="N2088" i="2"/>
  <c r="J2088" i="2"/>
  <c r="N2086" i="2"/>
  <c r="J2086" i="2"/>
  <c r="N2085" i="2"/>
  <c r="J2085" i="2"/>
  <c r="N2084" i="2"/>
  <c r="J2084" i="2"/>
  <c r="N2083" i="2"/>
  <c r="J2083" i="2"/>
  <c r="N2082" i="2"/>
  <c r="J2082" i="2"/>
  <c r="N2081" i="2"/>
  <c r="J2081" i="2"/>
  <c r="N2079" i="2"/>
  <c r="J2079" i="2"/>
  <c r="N2078" i="2"/>
  <c r="J2078" i="2"/>
  <c r="N2077" i="2"/>
  <c r="J2077" i="2"/>
  <c r="N2076" i="2"/>
  <c r="J2076" i="2"/>
  <c r="N2075" i="2"/>
  <c r="J2075" i="2"/>
  <c r="N2074" i="2"/>
  <c r="J2074" i="2"/>
  <c r="N2072" i="2"/>
  <c r="J2072" i="2"/>
  <c r="N2071" i="2"/>
  <c r="J2071" i="2"/>
  <c r="N2070" i="2"/>
  <c r="J2070" i="2"/>
  <c r="N2069" i="2"/>
  <c r="J2069" i="2"/>
  <c r="N2068" i="2"/>
  <c r="J2068" i="2"/>
  <c r="N2067" i="2"/>
  <c r="J2067" i="2"/>
  <c r="N2065" i="2"/>
  <c r="J2065" i="2"/>
  <c r="N2064" i="2"/>
  <c r="J2064" i="2"/>
  <c r="N2063" i="2"/>
  <c r="J2063" i="2"/>
  <c r="N2062" i="2"/>
  <c r="J2062" i="2"/>
  <c r="N2061" i="2"/>
  <c r="J2061" i="2"/>
  <c r="N2060" i="2"/>
  <c r="J2060" i="2"/>
  <c r="N2058" i="2"/>
  <c r="J2058" i="2"/>
  <c r="N2057" i="2"/>
  <c r="J2057" i="2"/>
  <c r="N2056" i="2"/>
  <c r="J2056" i="2"/>
  <c r="N2055" i="2"/>
  <c r="J2055" i="2"/>
  <c r="N2054" i="2"/>
  <c r="J2054" i="2"/>
  <c r="N2053" i="2"/>
  <c r="J2053" i="2"/>
  <c r="N2051" i="2"/>
  <c r="J2051" i="2"/>
  <c r="N2050" i="2"/>
  <c r="J2050" i="2"/>
  <c r="N2049" i="2"/>
  <c r="J2049" i="2"/>
  <c r="N2048" i="2"/>
  <c r="J2048" i="2"/>
  <c r="N2047" i="2"/>
  <c r="J2047" i="2"/>
  <c r="N2046" i="2"/>
  <c r="J2046" i="2"/>
  <c r="N2044" i="2"/>
  <c r="J2044" i="2"/>
  <c r="N2043" i="2"/>
  <c r="J2043" i="2"/>
  <c r="N2042" i="2"/>
  <c r="J2042" i="2"/>
  <c r="N2041" i="2"/>
  <c r="J2041" i="2"/>
  <c r="N2040" i="2"/>
  <c r="J2040" i="2"/>
  <c r="N2039" i="2"/>
  <c r="J2039" i="2"/>
  <c r="N2037" i="2"/>
  <c r="J2037" i="2"/>
  <c r="N2036" i="2"/>
  <c r="J2036" i="2"/>
  <c r="N2035" i="2"/>
  <c r="J2035" i="2"/>
  <c r="N2034" i="2"/>
  <c r="J2034" i="2"/>
  <c r="N2033" i="2"/>
  <c r="J2033" i="2"/>
  <c r="N2032" i="2"/>
  <c r="J2032" i="2"/>
  <c r="N2030" i="2"/>
  <c r="J2030" i="2"/>
  <c r="N2029" i="2"/>
  <c r="J2029" i="2"/>
  <c r="N2028" i="2"/>
  <c r="J2028" i="2"/>
  <c r="N2026" i="2"/>
  <c r="J2026" i="2"/>
  <c r="N2025" i="2"/>
  <c r="J2025" i="2"/>
  <c r="N2024" i="2"/>
  <c r="J2024" i="2"/>
  <c r="N2023" i="2"/>
  <c r="J2023" i="2"/>
  <c r="N2022" i="2"/>
  <c r="J2022" i="2"/>
  <c r="N2021" i="2"/>
  <c r="J2021" i="2"/>
  <c r="N2019" i="2"/>
  <c r="J2019" i="2"/>
  <c r="N2018" i="2"/>
  <c r="J2018" i="2"/>
  <c r="N2017" i="2"/>
  <c r="J2017" i="2"/>
  <c r="N2016" i="2"/>
  <c r="J2016" i="2"/>
  <c r="N2015" i="2"/>
  <c r="J2015" i="2"/>
  <c r="N2014" i="2"/>
  <c r="J2014" i="2"/>
  <c r="N2012" i="2"/>
  <c r="J2012" i="2"/>
  <c r="N2011" i="2"/>
  <c r="J2011" i="2"/>
  <c r="N2010" i="2"/>
  <c r="J2010" i="2"/>
  <c r="N2009" i="2"/>
  <c r="J2009" i="2"/>
  <c r="N2008" i="2"/>
  <c r="J2008" i="2"/>
  <c r="N2007" i="2"/>
  <c r="J2007" i="2"/>
  <c r="N2005" i="2"/>
  <c r="J2005" i="2"/>
  <c r="N2004" i="2"/>
  <c r="J2004" i="2"/>
  <c r="N2003" i="2"/>
  <c r="J2003" i="2"/>
  <c r="N2002" i="2"/>
  <c r="J2002" i="2"/>
  <c r="N2001" i="2"/>
  <c r="J2001" i="2"/>
  <c r="N2000" i="2"/>
  <c r="J2000" i="2"/>
  <c r="N1998" i="2"/>
  <c r="J1998" i="2"/>
  <c r="N1997" i="2"/>
  <c r="J1997" i="2"/>
  <c r="N1996" i="2"/>
  <c r="J1996" i="2"/>
  <c r="N1995" i="2"/>
  <c r="J1995" i="2"/>
  <c r="N1994" i="2"/>
  <c r="J1994" i="2"/>
  <c r="N1993" i="2"/>
  <c r="J1993" i="2"/>
  <c r="N1991" i="2"/>
  <c r="J1991" i="2"/>
  <c r="N1990" i="2"/>
  <c r="J1990" i="2"/>
  <c r="N1989" i="2"/>
  <c r="J1989" i="2"/>
  <c r="N1988" i="2"/>
  <c r="J1988" i="2"/>
  <c r="N1987" i="2"/>
  <c r="J1987" i="2"/>
  <c r="N1986" i="2"/>
  <c r="J1986" i="2"/>
  <c r="N1984" i="2"/>
  <c r="J1984" i="2"/>
  <c r="N1983" i="2"/>
  <c r="J1983" i="2"/>
  <c r="N1982" i="2"/>
  <c r="J1982" i="2"/>
  <c r="N1981" i="2"/>
  <c r="J1981" i="2"/>
  <c r="N1980" i="2"/>
  <c r="J1980" i="2"/>
  <c r="N1979" i="2"/>
  <c r="J1979" i="2"/>
  <c r="N1977" i="2"/>
  <c r="J1977" i="2"/>
  <c r="N1976" i="2"/>
  <c r="J1976" i="2"/>
  <c r="N1975" i="2"/>
  <c r="J1975" i="2"/>
  <c r="N1974" i="2"/>
  <c r="J1974" i="2"/>
  <c r="N1973" i="2"/>
  <c r="J1973" i="2"/>
  <c r="N1972" i="2"/>
  <c r="J1972" i="2"/>
  <c r="N1970" i="2"/>
  <c r="J1970" i="2"/>
  <c r="N1969" i="2"/>
  <c r="J1969" i="2"/>
  <c r="N1968" i="2"/>
  <c r="J1968" i="2"/>
  <c r="N1967" i="2"/>
  <c r="J1967" i="2"/>
  <c r="N1966" i="2"/>
  <c r="J1966" i="2"/>
  <c r="N1965" i="2"/>
  <c r="J1965" i="2"/>
  <c r="N1963" i="2"/>
  <c r="J1963" i="2"/>
  <c r="N1962" i="2"/>
  <c r="J1962" i="2"/>
  <c r="N1961" i="2"/>
  <c r="J1961" i="2"/>
  <c r="N1960" i="2"/>
  <c r="J1960" i="2"/>
  <c r="N1959" i="2"/>
  <c r="J1959" i="2"/>
  <c r="N1958" i="2"/>
  <c r="J1958" i="2"/>
  <c r="N1956" i="2"/>
  <c r="J1956" i="2"/>
  <c r="N1955" i="2"/>
  <c r="J1955" i="2"/>
  <c r="N1954" i="2"/>
  <c r="J1954" i="2"/>
  <c r="N1953" i="2"/>
  <c r="J1953" i="2"/>
  <c r="N1952" i="2"/>
  <c r="J1952" i="2"/>
  <c r="N1951" i="2"/>
  <c r="J1951" i="2"/>
  <c r="N1949" i="2"/>
  <c r="J1949" i="2"/>
  <c r="N1948" i="2"/>
  <c r="J1948" i="2"/>
  <c r="N1947" i="2"/>
  <c r="J1947" i="2"/>
  <c r="N1946" i="2"/>
  <c r="J1946" i="2"/>
  <c r="N1945" i="2"/>
  <c r="J1945" i="2"/>
  <c r="N1944" i="2"/>
  <c r="J1944" i="2"/>
  <c r="N1942" i="2"/>
  <c r="J1942" i="2"/>
  <c r="N1941" i="2"/>
  <c r="J1941" i="2"/>
  <c r="N1940" i="2"/>
  <c r="J1940" i="2"/>
  <c r="N1939" i="2"/>
  <c r="J1939" i="2"/>
  <c r="N1938" i="2"/>
  <c r="J1938" i="2"/>
  <c r="N1937" i="2"/>
  <c r="J1937" i="2"/>
  <c r="N1935" i="2"/>
  <c r="J1935" i="2"/>
  <c r="N1934" i="2"/>
  <c r="J1934" i="2"/>
  <c r="N1933" i="2"/>
  <c r="J1933" i="2"/>
  <c r="N1932" i="2"/>
  <c r="J1932" i="2"/>
  <c r="N1931" i="2"/>
  <c r="J1931" i="2"/>
  <c r="N1930" i="2"/>
  <c r="J1930" i="2"/>
  <c r="N1928" i="2"/>
  <c r="J1928" i="2"/>
  <c r="N1927" i="2"/>
  <c r="J1927" i="2"/>
  <c r="N1926" i="2"/>
  <c r="J1926" i="2"/>
  <c r="N1925" i="2"/>
  <c r="J1925" i="2"/>
  <c r="N1924" i="2"/>
  <c r="J1924" i="2"/>
  <c r="N1923" i="2"/>
  <c r="J1923" i="2"/>
  <c r="N1921" i="2"/>
  <c r="J1921" i="2"/>
  <c r="N1920" i="2"/>
  <c r="J1920" i="2"/>
  <c r="N1919" i="2"/>
  <c r="J1919" i="2"/>
  <c r="N1917" i="2"/>
  <c r="J1917" i="2"/>
  <c r="N1916" i="2"/>
  <c r="J1916" i="2"/>
  <c r="N1915" i="2"/>
  <c r="J1915" i="2"/>
  <c r="N1913" i="2"/>
  <c r="J1913" i="2"/>
  <c r="N1912" i="2"/>
  <c r="J1912" i="2"/>
  <c r="N1911" i="2"/>
  <c r="J1911" i="2"/>
  <c r="N1909" i="2"/>
  <c r="J1909" i="2"/>
  <c r="N1908" i="2"/>
  <c r="J1908" i="2"/>
  <c r="N1907" i="2"/>
  <c r="J1907" i="2"/>
  <c r="N1905" i="2"/>
  <c r="J1905" i="2"/>
  <c r="N1904" i="2"/>
  <c r="J1904" i="2"/>
  <c r="N1903" i="2"/>
  <c r="J1903" i="2"/>
  <c r="N1901" i="2"/>
  <c r="J1901" i="2"/>
  <c r="N1900" i="2"/>
  <c r="J1900" i="2"/>
  <c r="N1899" i="2"/>
  <c r="J1899" i="2"/>
  <c r="N1897" i="2"/>
  <c r="J1897" i="2"/>
  <c r="N1896" i="2"/>
  <c r="J1896" i="2"/>
  <c r="N1895" i="2"/>
  <c r="J1895" i="2"/>
  <c r="N1893" i="2"/>
  <c r="J1893" i="2"/>
  <c r="N1892" i="2"/>
  <c r="J1892" i="2"/>
  <c r="N1891" i="2"/>
  <c r="J1891" i="2"/>
  <c r="N1889" i="2"/>
  <c r="J1889" i="2"/>
  <c r="N1888" i="2"/>
  <c r="J1888" i="2"/>
  <c r="N1887" i="2"/>
  <c r="J1887" i="2"/>
  <c r="N1885" i="2"/>
  <c r="J1885" i="2"/>
  <c r="N1884" i="2"/>
  <c r="J1884" i="2"/>
  <c r="N1883" i="2"/>
  <c r="J1883" i="2"/>
  <c r="N1882" i="2"/>
  <c r="J1882" i="2"/>
  <c r="N1881" i="2"/>
  <c r="J1881" i="2"/>
  <c r="N1880" i="2"/>
  <c r="J1880" i="2"/>
  <c r="N1878" i="2"/>
  <c r="J1878" i="2"/>
  <c r="N1877" i="2"/>
  <c r="J1877" i="2"/>
  <c r="N1876" i="2"/>
  <c r="J1876" i="2"/>
  <c r="N1875" i="2"/>
  <c r="J1875" i="2"/>
  <c r="N1874" i="2"/>
  <c r="J1874" i="2"/>
  <c r="N1873" i="2"/>
  <c r="J1873" i="2"/>
  <c r="N1871" i="2"/>
  <c r="J1871" i="2"/>
  <c r="N1870" i="2"/>
  <c r="J1870" i="2"/>
  <c r="N1869" i="2"/>
  <c r="J1869" i="2"/>
  <c r="N1868" i="2"/>
  <c r="J1868" i="2"/>
  <c r="N1867" i="2"/>
  <c r="J1867" i="2"/>
  <c r="N1866" i="2"/>
  <c r="J1866" i="2"/>
  <c r="N1864" i="2"/>
  <c r="J1864" i="2"/>
  <c r="N1863" i="2"/>
  <c r="J1863" i="2"/>
  <c r="N1862" i="2"/>
  <c r="J1862" i="2"/>
  <c r="N1861" i="2"/>
  <c r="J1861" i="2"/>
  <c r="N1859" i="2"/>
  <c r="J1859" i="2"/>
  <c r="N1858" i="2"/>
  <c r="J1858" i="2"/>
  <c r="N1857" i="2"/>
  <c r="J1857" i="2"/>
  <c r="N1856" i="2"/>
  <c r="J1856" i="2"/>
  <c r="N1854" i="2"/>
  <c r="J1854" i="2"/>
  <c r="N1853" i="2"/>
  <c r="J1853" i="2"/>
  <c r="N1852" i="2"/>
  <c r="J1852" i="2"/>
  <c r="N1851" i="2"/>
  <c r="J1851" i="2"/>
  <c r="N1849" i="2"/>
  <c r="J1849" i="2"/>
  <c r="N1848" i="2"/>
  <c r="J1848" i="2"/>
  <c r="N1847" i="2"/>
  <c r="J1847" i="2"/>
  <c r="N1846" i="2"/>
  <c r="J1846" i="2"/>
  <c r="N1844" i="2"/>
  <c r="J1844" i="2"/>
  <c r="N1843" i="2"/>
  <c r="J1843" i="2"/>
  <c r="N1842" i="2"/>
  <c r="J1842" i="2"/>
  <c r="N1841" i="2"/>
  <c r="J1841" i="2"/>
  <c r="N1839" i="2"/>
  <c r="J1839" i="2"/>
  <c r="N1838" i="2"/>
  <c r="J1838" i="2"/>
  <c r="N1837" i="2"/>
  <c r="J1837" i="2"/>
  <c r="N1836" i="2"/>
  <c r="J1836" i="2"/>
  <c r="N1834" i="2"/>
  <c r="J1834" i="2"/>
  <c r="N1833" i="2"/>
  <c r="J1833" i="2"/>
  <c r="N1832" i="2"/>
  <c r="J1832" i="2"/>
  <c r="N1831" i="2"/>
  <c r="J1831" i="2"/>
  <c r="N1829" i="2"/>
  <c r="J1829" i="2"/>
  <c r="N1827" i="2"/>
  <c r="J1827" i="2"/>
  <c r="N1826" i="2"/>
  <c r="J1826" i="2"/>
  <c r="N1825" i="2"/>
  <c r="J1825" i="2"/>
  <c r="N1823" i="2"/>
  <c r="J1823" i="2"/>
  <c r="N1822" i="2"/>
  <c r="J1822" i="2"/>
  <c r="N1821" i="2"/>
  <c r="J1821" i="2"/>
  <c r="N1820" i="2"/>
  <c r="J1820" i="2"/>
  <c r="N1818" i="2"/>
  <c r="J1818" i="2"/>
  <c r="N1817" i="2"/>
  <c r="J1817" i="2"/>
  <c r="N1816" i="2"/>
  <c r="J1816" i="2"/>
  <c r="N1814" i="2"/>
  <c r="J1814" i="2"/>
  <c r="N1813" i="2"/>
  <c r="J1813" i="2"/>
  <c r="N1812" i="2"/>
  <c r="J1812" i="2"/>
  <c r="N1811" i="2"/>
  <c r="J1811" i="2"/>
  <c r="N1810" i="2"/>
  <c r="J1810" i="2"/>
  <c r="N1809" i="2"/>
  <c r="J1809" i="2"/>
  <c r="N1808" i="2"/>
  <c r="J1808" i="2"/>
  <c r="N1807" i="2"/>
  <c r="J1807" i="2"/>
  <c r="N1806" i="2"/>
  <c r="J1806" i="2"/>
  <c r="N1805" i="2"/>
  <c r="J1805" i="2"/>
  <c r="N1804" i="2"/>
  <c r="J1804" i="2"/>
  <c r="N1803" i="2"/>
  <c r="J1803" i="2"/>
  <c r="N1802" i="2"/>
  <c r="J1802" i="2"/>
  <c r="N1800" i="2"/>
  <c r="J1800" i="2"/>
  <c r="N1799" i="2"/>
  <c r="J1799" i="2"/>
  <c r="N1798" i="2"/>
  <c r="J1798" i="2"/>
  <c r="N1797" i="2"/>
  <c r="J1797" i="2"/>
  <c r="N1796" i="2"/>
  <c r="J1796" i="2"/>
  <c r="N1795" i="2"/>
  <c r="J1795" i="2"/>
  <c r="N1794" i="2"/>
  <c r="J1794" i="2"/>
  <c r="N1793" i="2"/>
  <c r="J1793" i="2"/>
  <c r="N1791" i="2"/>
  <c r="J1791" i="2"/>
  <c r="N1790" i="2"/>
  <c r="J1790" i="2"/>
  <c r="N1789" i="2"/>
  <c r="J1789" i="2"/>
  <c r="N1788" i="2"/>
  <c r="J1788" i="2"/>
  <c r="N1787" i="2"/>
  <c r="J1787" i="2"/>
  <c r="N1786" i="2"/>
  <c r="J1786" i="2"/>
  <c r="N1785" i="2"/>
  <c r="J1785" i="2"/>
  <c r="N1784" i="2"/>
  <c r="J1784" i="2"/>
  <c r="N1783" i="2"/>
  <c r="J1783" i="2"/>
  <c r="N1782" i="2"/>
  <c r="J1782" i="2"/>
  <c r="N1781" i="2"/>
  <c r="J1781" i="2"/>
  <c r="N1780" i="2"/>
  <c r="J1780" i="2"/>
  <c r="N1779" i="2"/>
  <c r="J1779" i="2"/>
  <c r="N1778" i="2"/>
  <c r="J1778" i="2"/>
  <c r="N1777" i="2"/>
  <c r="J1777" i="2"/>
  <c r="N1776" i="2"/>
  <c r="J1776" i="2"/>
  <c r="N1775" i="2"/>
  <c r="J1775" i="2"/>
  <c r="N1774" i="2"/>
  <c r="J1774" i="2"/>
  <c r="N1772" i="2"/>
  <c r="J1772" i="2"/>
  <c r="N1771" i="2"/>
  <c r="J1771" i="2"/>
  <c r="N1770" i="2"/>
  <c r="J1770" i="2"/>
  <c r="N1769" i="2"/>
  <c r="J1769" i="2"/>
  <c r="N1768" i="2"/>
  <c r="J1768" i="2"/>
  <c r="N1767" i="2"/>
  <c r="J1767" i="2"/>
  <c r="N1765" i="2"/>
  <c r="J1765" i="2"/>
  <c r="N1764" i="2"/>
  <c r="J1764" i="2"/>
  <c r="N1763" i="2"/>
  <c r="J1763" i="2"/>
  <c r="N1762" i="2"/>
  <c r="J1762" i="2"/>
  <c r="N1760" i="2"/>
  <c r="J1760" i="2"/>
  <c r="N1759" i="2"/>
  <c r="J1759" i="2"/>
  <c r="N1758" i="2"/>
  <c r="J1758" i="2"/>
  <c r="N1756" i="2"/>
  <c r="J1756" i="2"/>
  <c r="N1755" i="2"/>
  <c r="J1755" i="2"/>
  <c r="N1754" i="2"/>
  <c r="J1754" i="2"/>
  <c r="N1752" i="2"/>
  <c r="J1752" i="2"/>
  <c r="N1751" i="2"/>
  <c r="J1751" i="2"/>
  <c r="N1750" i="2"/>
  <c r="J1750" i="2"/>
  <c r="N1749" i="2"/>
  <c r="J1749" i="2"/>
  <c r="N1748" i="2"/>
  <c r="J1748" i="2"/>
  <c r="N1747" i="2"/>
  <c r="J1747" i="2"/>
  <c r="N1746" i="2"/>
  <c r="J1746" i="2"/>
  <c r="N1744" i="2"/>
  <c r="J1744" i="2"/>
  <c r="N1743" i="2"/>
  <c r="J1743" i="2"/>
  <c r="N1742" i="2"/>
  <c r="J1742" i="2"/>
  <c r="N1741" i="2"/>
  <c r="J1741" i="2"/>
  <c r="N1740" i="2"/>
  <c r="J1740" i="2"/>
  <c r="N1738" i="2"/>
  <c r="J1738" i="2"/>
  <c r="N1737" i="2"/>
  <c r="J1737" i="2"/>
  <c r="N1736" i="2"/>
  <c r="J1736" i="2"/>
  <c r="N1735" i="2"/>
  <c r="J1735" i="2"/>
  <c r="N1734" i="2"/>
  <c r="J1734" i="2"/>
  <c r="N1733" i="2"/>
  <c r="J1733" i="2"/>
  <c r="N1732" i="2"/>
  <c r="J1732" i="2"/>
  <c r="N1731" i="2"/>
  <c r="J1731" i="2"/>
  <c r="N1730" i="2"/>
  <c r="J1730" i="2"/>
  <c r="N1728" i="2"/>
  <c r="J1728" i="2"/>
  <c r="N1727" i="2"/>
  <c r="J1727" i="2"/>
  <c r="N1726" i="2"/>
  <c r="J1726" i="2"/>
  <c r="N1725" i="2"/>
  <c r="J1725" i="2"/>
  <c r="N1724" i="2"/>
  <c r="J1724" i="2"/>
  <c r="N1723" i="2"/>
  <c r="J1723" i="2"/>
  <c r="N1722" i="2"/>
  <c r="J1722" i="2"/>
  <c r="N1721" i="2"/>
  <c r="J1721" i="2"/>
  <c r="N1720" i="2"/>
  <c r="J1720" i="2"/>
  <c r="N1718" i="2"/>
  <c r="J1718" i="2"/>
  <c r="N1717" i="2"/>
  <c r="J1717" i="2"/>
  <c r="N1716" i="2"/>
  <c r="J1716" i="2"/>
  <c r="N1715" i="2"/>
  <c r="J1715" i="2"/>
  <c r="N1714" i="2"/>
  <c r="J1714" i="2"/>
  <c r="N1713" i="2"/>
  <c r="J1713" i="2"/>
  <c r="N1712" i="2"/>
  <c r="J1712" i="2"/>
  <c r="N1711" i="2"/>
  <c r="J1711" i="2"/>
  <c r="N1710" i="2"/>
  <c r="J1710" i="2"/>
  <c r="N1709" i="2"/>
  <c r="J1709" i="2"/>
  <c r="N1708" i="2"/>
  <c r="J1708" i="2"/>
  <c r="N1706" i="2"/>
  <c r="J1706" i="2"/>
  <c r="N1705" i="2"/>
  <c r="J1705" i="2"/>
  <c r="N1704" i="2"/>
  <c r="J1704" i="2"/>
  <c r="N1703" i="2"/>
  <c r="J1703" i="2"/>
  <c r="N1702" i="2"/>
  <c r="J1702" i="2"/>
  <c r="N1700" i="2"/>
  <c r="J1700" i="2"/>
  <c r="N1699" i="2"/>
  <c r="J1699" i="2"/>
  <c r="N1698" i="2"/>
  <c r="J1698" i="2"/>
  <c r="N1697" i="2"/>
  <c r="J1697" i="2"/>
  <c r="N1695" i="2"/>
  <c r="J1695" i="2"/>
  <c r="N1694" i="2"/>
  <c r="J1694" i="2"/>
  <c r="N1693" i="2"/>
  <c r="J1693" i="2"/>
  <c r="N1691" i="2"/>
  <c r="J1691" i="2"/>
  <c r="N1690" i="2"/>
  <c r="J1690" i="2"/>
  <c r="N1689" i="2"/>
  <c r="J1689" i="2"/>
  <c r="N1688" i="2"/>
  <c r="J1688" i="2"/>
  <c r="N1687" i="2"/>
  <c r="J1687" i="2"/>
  <c r="N1686" i="2"/>
  <c r="J1686" i="2"/>
  <c r="N1685" i="2"/>
  <c r="J1685" i="2"/>
  <c r="N1684" i="2"/>
  <c r="J1684" i="2"/>
  <c r="N1682" i="2"/>
  <c r="J1682" i="2"/>
  <c r="N1681" i="2"/>
  <c r="J1681" i="2"/>
  <c r="N1680" i="2"/>
  <c r="J1680" i="2"/>
  <c r="N1678" i="2"/>
  <c r="J1678" i="2"/>
  <c r="N1677" i="2"/>
  <c r="J1677" i="2"/>
  <c r="N1676" i="2"/>
  <c r="J1676" i="2"/>
  <c r="N1675" i="2"/>
  <c r="J1675" i="2"/>
  <c r="N1674" i="2"/>
  <c r="J1674" i="2"/>
  <c r="N1672" i="2"/>
  <c r="J1672" i="2"/>
  <c r="N1671" i="2"/>
  <c r="J1671" i="2"/>
  <c r="N1670" i="2"/>
  <c r="J1670" i="2"/>
  <c r="N1669" i="2"/>
  <c r="J1669" i="2"/>
  <c r="N1668" i="2"/>
  <c r="J1668" i="2"/>
  <c r="N1666" i="2"/>
  <c r="J1666" i="2"/>
  <c r="N1665" i="2"/>
  <c r="J1665" i="2"/>
  <c r="N1664" i="2"/>
  <c r="J1664" i="2"/>
  <c r="N1662" i="2"/>
  <c r="J1662" i="2"/>
  <c r="N1661" i="2"/>
  <c r="J1661" i="2"/>
  <c r="N1660" i="2"/>
  <c r="J1660" i="2"/>
  <c r="N1659" i="2"/>
  <c r="J1659" i="2"/>
  <c r="N1658" i="2"/>
  <c r="J1658" i="2"/>
  <c r="N1657" i="2"/>
  <c r="J1657" i="2"/>
  <c r="N1655" i="2"/>
  <c r="J1655" i="2"/>
  <c r="N1654" i="2"/>
  <c r="J1654" i="2"/>
  <c r="N1653" i="2"/>
  <c r="J1653" i="2"/>
  <c r="N1652" i="2"/>
  <c r="J1652" i="2"/>
  <c r="N1650" i="2"/>
  <c r="J1650" i="2"/>
  <c r="N1649" i="2"/>
  <c r="J1649" i="2"/>
  <c r="N1648" i="2"/>
  <c r="J1648" i="2"/>
  <c r="N1647" i="2"/>
  <c r="J1647" i="2"/>
  <c r="N1645" i="2"/>
  <c r="J1645" i="2"/>
  <c r="N1644" i="2"/>
  <c r="J1644" i="2"/>
  <c r="N1643" i="2"/>
  <c r="J1643" i="2"/>
  <c r="N1642" i="2"/>
  <c r="J1642" i="2"/>
  <c r="N1640" i="2"/>
  <c r="J1640" i="2"/>
  <c r="N1639" i="2"/>
  <c r="J1639" i="2"/>
  <c r="N1638" i="2"/>
  <c r="J1638" i="2"/>
  <c r="N1637" i="2"/>
  <c r="J1637" i="2"/>
  <c r="N1636" i="2"/>
  <c r="J1636" i="2"/>
  <c r="N1635" i="2"/>
  <c r="J1635" i="2"/>
  <c r="N1633" i="2"/>
  <c r="J1633" i="2"/>
  <c r="N1632" i="2"/>
  <c r="J1632" i="2"/>
  <c r="N1631" i="2"/>
  <c r="J1631" i="2"/>
  <c r="N1629" i="2"/>
  <c r="J1629" i="2"/>
  <c r="N1628" i="2"/>
  <c r="J1628" i="2"/>
  <c r="N1627" i="2"/>
  <c r="J1627" i="2"/>
  <c r="N1626" i="2"/>
  <c r="J1626" i="2"/>
  <c r="N1625" i="2"/>
  <c r="J1625" i="2"/>
  <c r="N1623" i="2"/>
  <c r="J1623" i="2"/>
  <c r="N1622" i="2"/>
  <c r="J1622" i="2"/>
  <c r="N1621" i="2"/>
  <c r="J1621" i="2"/>
  <c r="N1620" i="2"/>
  <c r="J1620" i="2"/>
  <c r="N1619" i="2"/>
  <c r="J1619" i="2"/>
  <c r="N1617" i="2"/>
  <c r="J1617" i="2"/>
  <c r="N1616" i="2"/>
  <c r="J1616" i="2"/>
  <c r="N1615" i="2"/>
  <c r="J1615" i="2"/>
  <c r="N1614" i="2"/>
  <c r="J1614" i="2"/>
  <c r="N1613" i="2"/>
  <c r="J1613" i="2"/>
  <c r="N1612" i="2"/>
  <c r="J1612" i="2"/>
  <c r="N1611" i="2"/>
  <c r="J1611" i="2"/>
  <c r="N1610" i="2"/>
  <c r="J1610" i="2"/>
  <c r="N1609" i="2"/>
  <c r="J1609" i="2"/>
  <c r="N1607" i="2"/>
  <c r="J1607" i="2"/>
  <c r="N1606" i="2"/>
  <c r="J1606" i="2"/>
  <c r="N1605" i="2"/>
  <c r="J1605" i="2"/>
  <c r="N1603" i="2"/>
  <c r="J1603" i="2"/>
  <c r="N1602" i="2"/>
  <c r="J1602" i="2"/>
  <c r="N1601" i="2"/>
  <c r="J1601" i="2"/>
  <c r="N1599" i="2"/>
  <c r="J1599" i="2"/>
  <c r="N1598" i="2"/>
  <c r="J1598" i="2"/>
  <c r="N1597" i="2"/>
  <c r="J1597" i="2"/>
  <c r="N1596" i="2"/>
  <c r="J1596" i="2"/>
  <c r="N1595" i="2"/>
  <c r="J1595" i="2"/>
  <c r="N1594" i="2"/>
  <c r="J1594" i="2"/>
  <c r="N1593" i="2"/>
  <c r="J1593" i="2"/>
  <c r="N1592" i="2"/>
  <c r="J1592" i="2"/>
  <c r="N1591" i="2"/>
  <c r="J1591" i="2"/>
  <c r="N1589" i="2"/>
  <c r="J1589" i="2"/>
  <c r="N1588" i="2"/>
  <c r="J1588" i="2"/>
  <c r="N1587" i="2"/>
  <c r="J1587" i="2"/>
  <c r="N1586" i="2"/>
  <c r="J1586" i="2"/>
  <c r="N1585" i="2"/>
  <c r="J1585" i="2"/>
  <c r="N1584" i="2"/>
  <c r="J1584" i="2"/>
  <c r="N1583" i="2"/>
  <c r="J1583" i="2"/>
  <c r="N1582" i="2"/>
  <c r="J1582" i="2"/>
  <c r="N1581" i="2"/>
  <c r="J1581" i="2"/>
  <c r="N1580" i="2"/>
  <c r="J1580" i="2"/>
  <c r="N1579" i="2"/>
  <c r="J1579" i="2"/>
  <c r="N1578" i="2"/>
  <c r="J1578" i="2"/>
  <c r="N1577" i="2"/>
  <c r="J1577" i="2"/>
  <c r="N1576" i="2"/>
  <c r="J1576" i="2"/>
  <c r="N1575" i="2"/>
  <c r="J1575" i="2"/>
  <c r="N1574" i="2"/>
  <c r="J1574" i="2"/>
  <c r="N1573" i="2"/>
  <c r="J1573" i="2"/>
  <c r="N1572" i="2"/>
  <c r="J1572" i="2"/>
  <c r="N1571" i="2"/>
  <c r="J1571" i="2"/>
  <c r="N1570" i="2"/>
  <c r="J1570" i="2"/>
  <c r="N1569" i="2"/>
  <c r="J1569" i="2"/>
  <c r="N1568" i="2"/>
  <c r="J1568" i="2"/>
  <c r="N1566" i="2"/>
  <c r="J1566" i="2"/>
  <c r="N1565" i="2"/>
  <c r="J1565" i="2"/>
  <c r="N1564" i="2"/>
  <c r="J1564" i="2"/>
  <c r="N1563" i="2"/>
  <c r="J1563" i="2"/>
  <c r="N1562" i="2"/>
  <c r="J1562" i="2"/>
  <c r="N1561" i="2"/>
  <c r="J1561" i="2"/>
  <c r="N1560" i="2"/>
  <c r="J1560" i="2"/>
  <c r="N1559" i="2"/>
  <c r="J1559" i="2"/>
  <c r="N1557" i="2"/>
  <c r="J1557" i="2"/>
  <c r="N1556" i="2"/>
  <c r="J1556" i="2"/>
  <c r="N1555" i="2"/>
  <c r="J1555" i="2"/>
  <c r="N1554" i="2"/>
  <c r="J1554" i="2"/>
  <c r="N1552" i="2"/>
  <c r="J1552" i="2"/>
  <c r="N1551" i="2"/>
  <c r="J1551" i="2"/>
  <c r="N1550" i="2"/>
  <c r="J1550" i="2"/>
  <c r="N1548" i="2"/>
  <c r="J1548" i="2"/>
  <c r="N1547" i="2"/>
  <c r="J1547" i="2"/>
  <c r="N1546" i="2"/>
  <c r="J1546" i="2"/>
  <c r="N1544" i="2"/>
  <c r="J1544" i="2"/>
  <c r="N1543" i="2"/>
  <c r="J1543" i="2"/>
  <c r="N1542" i="2"/>
  <c r="J1542" i="2"/>
  <c r="N1540" i="2"/>
  <c r="J1540" i="2"/>
  <c r="N1539" i="2"/>
  <c r="J1539" i="2"/>
  <c r="N1538" i="2"/>
  <c r="J1538" i="2"/>
  <c r="N1537" i="2"/>
  <c r="J1537" i="2"/>
  <c r="N1536" i="2"/>
  <c r="J1536" i="2"/>
  <c r="N1535" i="2"/>
  <c r="J1535" i="2"/>
  <c r="N1534" i="2"/>
  <c r="J1534" i="2"/>
  <c r="N1533" i="2"/>
  <c r="J1533" i="2"/>
  <c r="N1532" i="2"/>
  <c r="J1532" i="2"/>
  <c r="N1531" i="2"/>
  <c r="J1531" i="2"/>
  <c r="N1529" i="2"/>
  <c r="J1529" i="2"/>
  <c r="N1528" i="2"/>
  <c r="J1528" i="2"/>
  <c r="N1527" i="2"/>
  <c r="J1527" i="2"/>
  <c r="N1525" i="2"/>
  <c r="J1525" i="2"/>
  <c r="N1524" i="2"/>
  <c r="J1524" i="2"/>
  <c r="N1522" i="2"/>
  <c r="J1522" i="2"/>
  <c r="N1520" i="2"/>
  <c r="J1520" i="2"/>
  <c r="N1519" i="2"/>
  <c r="J1519" i="2"/>
  <c r="N1518" i="2"/>
  <c r="J1518" i="2"/>
  <c r="N1517" i="2"/>
  <c r="J1517" i="2"/>
  <c r="N1516" i="2"/>
  <c r="J1516" i="2"/>
  <c r="N1515" i="2"/>
  <c r="J1515" i="2"/>
  <c r="N1513" i="2"/>
  <c r="J1513" i="2"/>
  <c r="N1512" i="2"/>
  <c r="J1512" i="2"/>
  <c r="N1511" i="2"/>
  <c r="J1511" i="2"/>
  <c r="N1509" i="2"/>
  <c r="J1509" i="2"/>
  <c r="N1508" i="2"/>
  <c r="J1508" i="2"/>
  <c r="N1507" i="2"/>
  <c r="J1507" i="2"/>
  <c r="N1506" i="2"/>
  <c r="J1506" i="2"/>
  <c r="N1505" i="2"/>
  <c r="J1505" i="2"/>
  <c r="N1504" i="2"/>
  <c r="J1504" i="2"/>
  <c r="N1503" i="2"/>
  <c r="J1503" i="2"/>
  <c r="N1502" i="2"/>
  <c r="J1502" i="2"/>
  <c r="N1501" i="2"/>
  <c r="J1501" i="2"/>
  <c r="N1500" i="2"/>
  <c r="J1500" i="2"/>
  <c r="N1499" i="2"/>
  <c r="J1499" i="2"/>
  <c r="N1498" i="2"/>
  <c r="J1498" i="2"/>
  <c r="N1497" i="2"/>
  <c r="J1497" i="2"/>
  <c r="N1496" i="2"/>
  <c r="J1496" i="2"/>
  <c r="N1495" i="2"/>
  <c r="J1495" i="2"/>
  <c r="N1494" i="2"/>
  <c r="J1494" i="2"/>
  <c r="N1493" i="2"/>
  <c r="J1493" i="2"/>
  <c r="N1492" i="2"/>
  <c r="J1492" i="2"/>
  <c r="N1490" i="2"/>
  <c r="J1490" i="2"/>
  <c r="N1489" i="2"/>
  <c r="J1489" i="2"/>
  <c r="N1488" i="2"/>
  <c r="J1488" i="2"/>
  <c r="N1487" i="2"/>
  <c r="J1487" i="2"/>
  <c r="N1485" i="2"/>
  <c r="J1485" i="2"/>
  <c r="N1484" i="2"/>
  <c r="J1484" i="2"/>
  <c r="N1483" i="2"/>
  <c r="J1483" i="2"/>
  <c r="N1482" i="2"/>
  <c r="J1482" i="2"/>
  <c r="N1481" i="2"/>
  <c r="J1481" i="2"/>
  <c r="N1479" i="2"/>
  <c r="J1479" i="2"/>
  <c r="N1478" i="2"/>
  <c r="J1478" i="2"/>
  <c r="N1477" i="2"/>
  <c r="J1477" i="2"/>
  <c r="N1476" i="2"/>
  <c r="J1476" i="2"/>
  <c r="N1474" i="2"/>
  <c r="J1474" i="2"/>
  <c r="N1473" i="2"/>
  <c r="J1473" i="2"/>
  <c r="N1472" i="2"/>
  <c r="J1472" i="2"/>
  <c r="N1471" i="2"/>
  <c r="J1471" i="2"/>
  <c r="N1469" i="2"/>
  <c r="J1469" i="2"/>
  <c r="N1468" i="2"/>
  <c r="J1468" i="2"/>
  <c r="N1467" i="2"/>
  <c r="J1467" i="2"/>
  <c r="N1466" i="2"/>
  <c r="J1466" i="2"/>
  <c r="N1465" i="2"/>
  <c r="J1465" i="2"/>
  <c r="N1463" i="2"/>
  <c r="J1463" i="2"/>
  <c r="N1462" i="2"/>
  <c r="J1462" i="2"/>
  <c r="N1461" i="2"/>
  <c r="J1461" i="2"/>
  <c r="N1459" i="2"/>
  <c r="J1459" i="2"/>
  <c r="N1458" i="2"/>
  <c r="J1458" i="2"/>
  <c r="N1457" i="2"/>
  <c r="J1457" i="2"/>
  <c r="N1455" i="2"/>
  <c r="J1455" i="2"/>
  <c r="N1454" i="2"/>
  <c r="J1454" i="2"/>
  <c r="N1453" i="2"/>
  <c r="J1453" i="2"/>
  <c r="N1451" i="2"/>
  <c r="J1451" i="2"/>
  <c r="N1450" i="2"/>
  <c r="J1450" i="2"/>
  <c r="N1449" i="2"/>
  <c r="J1449" i="2"/>
  <c r="N1448" i="2"/>
  <c r="J1448" i="2"/>
  <c r="N1446" i="2"/>
  <c r="J1446" i="2"/>
  <c r="N1445" i="2"/>
  <c r="J1445" i="2"/>
  <c r="N1444" i="2"/>
  <c r="J1444" i="2"/>
  <c r="N1442" i="2"/>
  <c r="J1442" i="2"/>
  <c r="N1441" i="2"/>
  <c r="J1441" i="2"/>
  <c r="N1440" i="2"/>
  <c r="J1440" i="2"/>
  <c r="N1439" i="2"/>
  <c r="J1439" i="2"/>
  <c r="N1438" i="2"/>
  <c r="J1438" i="2"/>
  <c r="N1436" i="2"/>
  <c r="J1436" i="2"/>
  <c r="N1435" i="2"/>
  <c r="J1435" i="2"/>
  <c r="N1434" i="2"/>
  <c r="J1434" i="2"/>
  <c r="N1433" i="2"/>
  <c r="J1433" i="2"/>
  <c r="N1432" i="2"/>
  <c r="J1432" i="2"/>
  <c r="N1430" i="2"/>
  <c r="J1430" i="2"/>
  <c r="N1429" i="2"/>
  <c r="J1429" i="2"/>
  <c r="N1427" i="2"/>
  <c r="J1427" i="2"/>
  <c r="N1426" i="2"/>
  <c r="J1426" i="2"/>
  <c r="N1424" i="2"/>
  <c r="J1424" i="2"/>
  <c r="N1423" i="2"/>
  <c r="J1423" i="2"/>
  <c r="N1422" i="2"/>
  <c r="J1422" i="2"/>
  <c r="N1420" i="2"/>
  <c r="J1420" i="2"/>
  <c r="N1419" i="2"/>
  <c r="J1419" i="2"/>
  <c r="N1418" i="2"/>
  <c r="J1418" i="2"/>
  <c r="N1417" i="2"/>
  <c r="J1417" i="2"/>
  <c r="N1415" i="2"/>
  <c r="J1415" i="2"/>
  <c r="N1414" i="2"/>
  <c r="J1414" i="2"/>
  <c r="N1412" i="2"/>
  <c r="J1412" i="2"/>
  <c r="N1411" i="2"/>
  <c r="J1411" i="2"/>
  <c r="N1410" i="2"/>
  <c r="J1410" i="2"/>
  <c r="N1409" i="2"/>
  <c r="J1409" i="2"/>
  <c r="N1407" i="2"/>
  <c r="J1407" i="2"/>
  <c r="N1406" i="2"/>
  <c r="J1406" i="2"/>
  <c r="N1405" i="2"/>
  <c r="J1405" i="2"/>
  <c r="N1404" i="2"/>
  <c r="J1404" i="2"/>
  <c r="N1402" i="2"/>
  <c r="J1402" i="2"/>
  <c r="N1401" i="2"/>
  <c r="J1401" i="2"/>
  <c r="N1400" i="2"/>
  <c r="J1400" i="2"/>
  <c r="N1399" i="2"/>
  <c r="J1399" i="2"/>
  <c r="N1397" i="2"/>
  <c r="J1397" i="2"/>
  <c r="N1396" i="2"/>
  <c r="J1396" i="2"/>
  <c r="N1395" i="2"/>
  <c r="J1395" i="2"/>
  <c r="N1394" i="2"/>
  <c r="J1394" i="2"/>
  <c r="N1392" i="2"/>
  <c r="J1392" i="2"/>
  <c r="N1391" i="2"/>
  <c r="J1391" i="2"/>
  <c r="N1390" i="2"/>
  <c r="J1390" i="2"/>
  <c r="N1389" i="2"/>
  <c r="J1389" i="2"/>
  <c r="N1387" i="2"/>
  <c r="J1387" i="2"/>
  <c r="N1386" i="2"/>
  <c r="J1386" i="2"/>
  <c r="N1385" i="2"/>
  <c r="J1385" i="2"/>
  <c r="N1384" i="2"/>
  <c r="J1384" i="2"/>
  <c r="N1382" i="2"/>
  <c r="J1382" i="2"/>
  <c r="N1381" i="2"/>
  <c r="J1381" i="2"/>
  <c r="N1380" i="2"/>
  <c r="J1380" i="2"/>
  <c r="N1379" i="2"/>
  <c r="J1379" i="2"/>
  <c r="N1377" i="2"/>
  <c r="J1377" i="2"/>
  <c r="N1376" i="2"/>
  <c r="J1376" i="2"/>
  <c r="N1374" i="2"/>
  <c r="J1374" i="2"/>
  <c r="N1373" i="2"/>
  <c r="J1373" i="2"/>
  <c r="N1372" i="2"/>
  <c r="J1372" i="2"/>
  <c r="N1371" i="2"/>
  <c r="J1371" i="2"/>
  <c r="N1370" i="2"/>
  <c r="J1370" i="2"/>
  <c r="N1369" i="2"/>
  <c r="J1369" i="2"/>
  <c r="N1368" i="2"/>
  <c r="J1368" i="2"/>
  <c r="N1366" i="2"/>
  <c r="J1366" i="2"/>
  <c r="N1365" i="2"/>
  <c r="J1365" i="2"/>
  <c r="N1364" i="2"/>
  <c r="J1364" i="2"/>
  <c r="N1362" i="2"/>
  <c r="J1362" i="2"/>
  <c r="N1361" i="2"/>
  <c r="J1361" i="2"/>
  <c r="N1360" i="2"/>
  <c r="J1360" i="2"/>
  <c r="N1359" i="2"/>
  <c r="J1359" i="2"/>
  <c r="N1358" i="2"/>
  <c r="J1358" i="2"/>
  <c r="N1357" i="2"/>
  <c r="J1357" i="2"/>
  <c r="N1355" i="2"/>
  <c r="J1355" i="2"/>
  <c r="N1354" i="2"/>
  <c r="J1354" i="2"/>
  <c r="N1353" i="2"/>
  <c r="J1353" i="2"/>
  <c r="N1351" i="2"/>
  <c r="J1351" i="2"/>
  <c r="N1350" i="2"/>
  <c r="J1350" i="2"/>
  <c r="N1348" i="2"/>
  <c r="J1348" i="2"/>
  <c r="N1347" i="2"/>
  <c r="J1347" i="2"/>
  <c r="N1346" i="2"/>
  <c r="J1346" i="2"/>
  <c r="N1345" i="2"/>
  <c r="J1345" i="2"/>
  <c r="N1343" i="2"/>
  <c r="J1343" i="2"/>
  <c r="N1342" i="2"/>
  <c r="J1342" i="2"/>
  <c r="N1341" i="2"/>
  <c r="J1341" i="2"/>
  <c r="N1340" i="2"/>
  <c r="J1340" i="2"/>
  <c r="N1339" i="2"/>
  <c r="J1339" i="2"/>
  <c r="N1338" i="2"/>
  <c r="J1338" i="2"/>
  <c r="N1337" i="2"/>
  <c r="J1337" i="2"/>
  <c r="N1336" i="2"/>
  <c r="J1336" i="2"/>
  <c r="N1335" i="2"/>
  <c r="J1335" i="2"/>
  <c r="N1333" i="2"/>
  <c r="J1333" i="2"/>
  <c r="N1332" i="2"/>
  <c r="J1332" i="2"/>
  <c r="N1331" i="2"/>
  <c r="J1331" i="2"/>
  <c r="N1330" i="2"/>
  <c r="J1330" i="2"/>
  <c r="N1329" i="2"/>
  <c r="J1329" i="2"/>
  <c r="N1328" i="2"/>
  <c r="J1328" i="2"/>
  <c r="N1326" i="2"/>
  <c r="J1326" i="2"/>
  <c r="N1325" i="2"/>
  <c r="J1325" i="2"/>
  <c r="N1324" i="2"/>
  <c r="J1324" i="2"/>
  <c r="N1323" i="2"/>
  <c r="J1323" i="2"/>
  <c r="N1322" i="2"/>
  <c r="J1322" i="2"/>
  <c r="N1321" i="2"/>
  <c r="J1321" i="2"/>
  <c r="N1320" i="2"/>
  <c r="J1320" i="2"/>
  <c r="N1319" i="2"/>
  <c r="J1319" i="2"/>
  <c r="N1317" i="2"/>
  <c r="J1317" i="2"/>
  <c r="N1316" i="2"/>
  <c r="J1316" i="2"/>
  <c r="N1315" i="2"/>
  <c r="J1315" i="2"/>
  <c r="N1313" i="2"/>
  <c r="J1313" i="2"/>
  <c r="N1312" i="2"/>
  <c r="J1312" i="2"/>
  <c r="N1311" i="2"/>
  <c r="J1311" i="2"/>
  <c r="N1309" i="2"/>
  <c r="J1309" i="2"/>
  <c r="N1308" i="2"/>
  <c r="J1308" i="2"/>
  <c r="N1307" i="2"/>
  <c r="J1307" i="2"/>
  <c r="N1305" i="2"/>
  <c r="J1305" i="2"/>
  <c r="N1304" i="2"/>
  <c r="J1304" i="2"/>
  <c r="N1303" i="2"/>
  <c r="J1303" i="2"/>
  <c r="N1302" i="2"/>
  <c r="J1302" i="2"/>
  <c r="N1301" i="2"/>
  <c r="J1301" i="2"/>
  <c r="N1300" i="2"/>
  <c r="J1300" i="2"/>
  <c r="N1299" i="2"/>
  <c r="J1299" i="2"/>
  <c r="N1298" i="2"/>
  <c r="J1298" i="2"/>
  <c r="N1297" i="2"/>
  <c r="J1297" i="2"/>
  <c r="N1295" i="2"/>
  <c r="J1295" i="2"/>
  <c r="N1294" i="2"/>
  <c r="J1294" i="2"/>
  <c r="N1293" i="2"/>
  <c r="J1293" i="2"/>
  <c r="N1292" i="2"/>
  <c r="J1292" i="2"/>
  <c r="N1290" i="2"/>
  <c r="J1290" i="2"/>
  <c r="N1289" i="2"/>
  <c r="J1289" i="2"/>
  <c r="N1288" i="2"/>
  <c r="J1288" i="2"/>
  <c r="N1287" i="2"/>
  <c r="J1287" i="2"/>
  <c r="N1286" i="2"/>
  <c r="J1286" i="2"/>
  <c r="N1285" i="2"/>
  <c r="J1285" i="2"/>
  <c r="N1283" i="2"/>
  <c r="J1283" i="2"/>
  <c r="N1282" i="2"/>
  <c r="J1282" i="2"/>
  <c r="N1281" i="2"/>
  <c r="J1281" i="2"/>
  <c r="N1280" i="2"/>
  <c r="J1280" i="2"/>
  <c r="N1278" i="2"/>
  <c r="J1278" i="2"/>
  <c r="N1277" i="2"/>
  <c r="J1277" i="2"/>
  <c r="N1276" i="2"/>
  <c r="J1276" i="2"/>
  <c r="N1275" i="2"/>
  <c r="J1275" i="2"/>
  <c r="N1274" i="2"/>
  <c r="J1274" i="2"/>
  <c r="N1272" i="2"/>
  <c r="J1272" i="2"/>
  <c r="N1271" i="2"/>
  <c r="J1271" i="2"/>
  <c r="N1270" i="2"/>
  <c r="J1270" i="2"/>
  <c r="N1269" i="2"/>
  <c r="J1269" i="2"/>
  <c r="N1267" i="2"/>
  <c r="J1267" i="2"/>
  <c r="N1266" i="2"/>
  <c r="J1266" i="2"/>
  <c r="N1265" i="2"/>
  <c r="J1265" i="2"/>
  <c r="N1263" i="2"/>
  <c r="J1263" i="2"/>
  <c r="N1262" i="2"/>
  <c r="J1262" i="2"/>
  <c r="N1261" i="2"/>
  <c r="J1261" i="2"/>
  <c r="N1260" i="2"/>
  <c r="J1260" i="2"/>
  <c r="N1258" i="2"/>
  <c r="J1258" i="2"/>
  <c r="N1257" i="2"/>
  <c r="J1257" i="2"/>
  <c r="N1256" i="2"/>
  <c r="J1256" i="2"/>
  <c r="N1255" i="2"/>
  <c r="J1255" i="2"/>
  <c r="N1254" i="2"/>
  <c r="J1254" i="2"/>
  <c r="N1253" i="2"/>
  <c r="J1253" i="2"/>
  <c r="N1251" i="2"/>
  <c r="J1251" i="2"/>
  <c r="N1250" i="2"/>
  <c r="J1250" i="2"/>
  <c r="N1249" i="2"/>
  <c r="J1249" i="2"/>
  <c r="N1248" i="2"/>
  <c r="J1248" i="2"/>
  <c r="N1247" i="2"/>
  <c r="J1247" i="2"/>
  <c r="N1246" i="2"/>
  <c r="J1246" i="2"/>
  <c r="N1245" i="2"/>
  <c r="J1245" i="2"/>
  <c r="N1244" i="2"/>
  <c r="J1244" i="2"/>
  <c r="N1243" i="2"/>
  <c r="J1243" i="2"/>
  <c r="N1241" i="2"/>
  <c r="J1241" i="2"/>
  <c r="N1240" i="2"/>
  <c r="J1240" i="2"/>
  <c r="N1239" i="2"/>
  <c r="J1239" i="2"/>
  <c r="N1238" i="2"/>
  <c r="J1238" i="2"/>
  <c r="N1236" i="2"/>
  <c r="J1236" i="2"/>
  <c r="N1235" i="2"/>
  <c r="J1235" i="2"/>
  <c r="N1234" i="2"/>
  <c r="J1234" i="2"/>
  <c r="N1233" i="2"/>
  <c r="J1233" i="2"/>
  <c r="N1232" i="2"/>
  <c r="J1232" i="2"/>
  <c r="N1230" i="2"/>
  <c r="J1230" i="2"/>
  <c r="N1229" i="2"/>
  <c r="J1229" i="2"/>
  <c r="N1228" i="2"/>
  <c r="J1228" i="2"/>
  <c r="N1227" i="2"/>
  <c r="J1227" i="2"/>
  <c r="N1226" i="2"/>
  <c r="J1226" i="2"/>
  <c r="N1224" i="2"/>
  <c r="J1224" i="2"/>
  <c r="N1223" i="2"/>
  <c r="J1223" i="2"/>
  <c r="N1222" i="2"/>
  <c r="J1222" i="2"/>
  <c r="N1221" i="2"/>
  <c r="J1221" i="2"/>
  <c r="N1220" i="2"/>
  <c r="J1220" i="2"/>
  <c r="N1218" i="2"/>
  <c r="J1218" i="2"/>
  <c r="N1217" i="2"/>
  <c r="J1217" i="2"/>
  <c r="N1216" i="2"/>
  <c r="J1216" i="2"/>
  <c r="N1214" i="2"/>
  <c r="J1214" i="2"/>
  <c r="N1213" i="2"/>
  <c r="J1213" i="2"/>
  <c r="N1212" i="2"/>
  <c r="J1212" i="2"/>
  <c r="N1210" i="2"/>
  <c r="J1210" i="2"/>
  <c r="N1209" i="2"/>
  <c r="J1209" i="2"/>
  <c r="N1208" i="2"/>
  <c r="J1208" i="2"/>
  <c r="N1207" i="2"/>
  <c r="J1207" i="2"/>
  <c r="N1206" i="2"/>
  <c r="J1206" i="2"/>
  <c r="N1204" i="2"/>
  <c r="J1204" i="2"/>
  <c r="N1203" i="2"/>
  <c r="J1203" i="2"/>
  <c r="N1202" i="2"/>
  <c r="J1202" i="2"/>
  <c r="N1200" i="2"/>
  <c r="J1200" i="2"/>
  <c r="N1199" i="2"/>
  <c r="J1199" i="2"/>
  <c r="N1198" i="2"/>
  <c r="J1198" i="2"/>
  <c r="N1196" i="2"/>
  <c r="J1196" i="2"/>
  <c r="N1195" i="2"/>
  <c r="J1195" i="2"/>
  <c r="N1194" i="2"/>
  <c r="J1194" i="2"/>
  <c r="N1193" i="2"/>
  <c r="J1193" i="2"/>
  <c r="N1191" i="2"/>
  <c r="J1191" i="2"/>
  <c r="N1190" i="2"/>
  <c r="J1190" i="2"/>
  <c r="N1189" i="2"/>
  <c r="J1189" i="2"/>
  <c r="N1188" i="2"/>
  <c r="J1188" i="2"/>
  <c r="N1186" i="2"/>
  <c r="J1186" i="2"/>
  <c r="N1185" i="2"/>
  <c r="J1185" i="2"/>
  <c r="N1184" i="2"/>
  <c r="J1184" i="2"/>
  <c r="N1183" i="2"/>
  <c r="J1183" i="2"/>
  <c r="N1182" i="2"/>
  <c r="J1182" i="2"/>
  <c r="N1181" i="2"/>
  <c r="J1181" i="2"/>
  <c r="N1180" i="2"/>
  <c r="J1180" i="2"/>
  <c r="N1179" i="2"/>
  <c r="J1179" i="2"/>
  <c r="N1178" i="2"/>
  <c r="J1178" i="2"/>
  <c r="N1177" i="2"/>
  <c r="J1177" i="2"/>
  <c r="N1175" i="2"/>
  <c r="J1175" i="2"/>
  <c r="N1173" i="2"/>
  <c r="J1173" i="2"/>
  <c r="N1172" i="2"/>
  <c r="J1172" i="2"/>
  <c r="N1171" i="2"/>
  <c r="J1171" i="2"/>
  <c r="N1170" i="2"/>
  <c r="J1170" i="2"/>
  <c r="N1168" i="2"/>
  <c r="J1168" i="2"/>
  <c r="N1167" i="2"/>
  <c r="J1167" i="2"/>
  <c r="N1166" i="2"/>
  <c r="J1166" i="2"/>
  <c r="N1165" i="2"/>
  <c r="J1165" i="2"/>
  <c r="N1163" i="2"/>
  <c r="J1163" i="2"/>
  <c r="N1162" i="2"/>
  <c r="J1162" i="2"/>
  <c r="N1161" i="2"/>
  <c r="J1161" i="2"/>
  <c r="N1160" i="2"/>
  <c r="J1160" i="2"/>
  <c r="N1158" i="2"/>
  <c r="J1158" i="2"/>
  <c r="N1157" i="2"/>
  <c r="J1157" i="2"/>
  <c r="N1156" i="2"/>
  <c r="J1156" i="2"/>
  <c r="N1155" i="2"/>
  <c r="J1155" i="2"/>
  <c r="N1154" i="2"/>
  <c r="J1154" i="2"/>
  <c r="N1152" i="2"/>
  <c r="J1152" i="2"/>
  <c r="N1151" i="2"/>
  <c r="J1151" i="2"/>
  <c r="N1150" i="2"/>
  <c r="J1150" i="2"/>
  <c r="N1149" i="2"/>
  <c r="J1149" i="2"/>
  <c r="N1147" i="2"/>
  <c r="J1147" i="2"/>
  <c r="N1146" i="2"/>
  <c r="J1146" i="2"/>
  <c r="N1145" i="2"/>
  <c r="J1145" i="2"/>
  <c r="N1144" i="2"/>
  <c r="J1144" i="2"/>
  <c r="N1143" i="2"/>
  <c r="J1143" i="2"/>
  <c r="N1141" i="2"/>
  <c r="J1141" i="2"/>
  <c r="N1140" i="2"/>
  <c r="J1140" i="2"/>
  <c r="N1139" i="2"/>
  <c r="J1139" i="2"/>
  <c r="N1137" i="2"/>
  <c r="J1137" i="2"/>
  <c r="N1136" i="2"/>
  <c r="J1136" i="2"/>
  <c r="N1135" i="2"/>
  <c r="J1135" i="2"/>
  <c r="N1134" i="2"/>
  <c r="J1134" i="2"/>
  <c r="N1132" i="2"/>
  <c r="J1132" i="2"/>
  <c r="N1131" i="2"/>
  <c r="J1131" i="2"/>
  <c r="N1130" i="2"/>
  <c r="J1130" i="2"/>
  <c r="N1128" i="2"/>
  <c r="J1128" i="2"/>
  <c r="N1127" i="2"/>
  <c r="J1127" i="2"/>
  <c r="N1126" i="2"/>
  <c r="J1126" i="2"/>
  <c r="N1124" i="2"/>
  <c r="J1124" i="2"/>
  <c r="N1123" i="2"/>
  <c r="J1123" i="2"/>
  <c r="N1122" i="2"/>
  <c r="J1122" i="2"/>
  <c r="N1121" i="2"/>
  <c r="J1121" i="2"/>
  <c r="N1120" i="2"/>
  <c r="J1120" i="2"/>
  <c r="N1118" i="2"/>
  <c r="J1118" i="2"/>
  <c r="N1117" i="2"/>
  <c r="J1117" i="2"/>
  <c r="N1116" i="2"/>
  <c r="J1116" i="2"/>
  <c r="N1114" i="2"/>
  <c r="J1114" i="2"/>
  <c r="N1113" i="2"/>
  <c r="J1113" i="2"/>
  <c r="N1112" i="2"/>
  <c r="J1112" i="2"/>
  <c r="N1111" i="2"/>
  <c r="J1111" i="2"/>
  <c r="N1110" i="2"/>
  <c r="J1110" i="2"/>
  <c r="N1109" i="2"/>
  <c r="J1109" i="2"/>
  <c r="N1107" i="2"/>
  <c r="J1107" i="2"/>
  <c r="N1106" i="2"/>
  <c r="J1106" i="2"/>
  <c r="N1105" i="2"/>
  <c r="J1105" i="2"/>
  <c r="N1104" i="2"/>
  <c r="J1104" i="2"/>
  <c r="N1102" i="2"/>
  <c r="J1102" i="2"/>
  <c r="N1101" i="2"/>
  <c r="J1101" i="2"/>
  <c r="N1100" i="2"/>
  <c r="J1100" i="2"/>
  <c r="N1099" i="2"/>
  <c r="J1099" i="2"/>
  <c r="N1098" i="2"/>
  <c r="J1098" i="2"/>
  <c r="N1096" i="2"/>
  <c r="J1096" i="2"/>
  <c r="N1095" i="2"/>
  <c r="J1095" i="2"/>
  <c r="N1094" i="2"/>
  <c r="J1094" i="2"/>
  <c r="N1093" i="2"/>
  <c r="J1093" i="2"/>
  <c r="N1092" i="2"/>
  <c r="J1092" i="2"/>
  <c r="N1090" i="2"/>
  <c r="J1090" i="2"/>
  <c r="N1089" i="2"/>
  <c r="J1089" i="2"/>
  <c r="N1088" i="2"/>
  <c r="J1088" i="2"/>
  <c r="N1087" i="2"/>
  <c r="J1087" i="2"/>
  <c r="N1085" i="2"/>
  <c r="J1085" i="2"/>
  <c r="N1084" i="2"/>
  <c r="J1084" i="2"/>
  <c r="N1083" i="2"/>
  <c r="J1083" i="2"/>
  <c r="N1082" i="2"/>
  <c r="J1082" i="2"/>
  <c r="N1081" i="2"/>
  <c r="J1081" i="2"/>
  <c r="N1079" i="2"/>
  <c r="J1079" i="2"/>
  <c r="N1078" i="2"/>
  <c r="J1078" i="2"/>
  <c r="N1077" i="2"/>
  <c r="J1077" i="2"/>
  <c r="N1076" i="2"/>
  <c r="J1076" i="2"/>
  <c r="N1075" i="2"/>
  <c r="J1075" i="2"/>
  <c r="N1074" i="2"/>
  <c r="J1074" i="2"/>
  <c r="N1073" i="2"/>
  <c r="J1073" i="2"/>
  <c r="N1071" i="2"/>
  <c r="J1071" i="2"/>
  <c r="N1070" i="2"/>
  <c r="J1070" i="2"/>
  <c r="N1069" i="2"/>
  <c r="J1069" i="2"/>
  <c r="N1068" i="2"/>
  <c r="J1068" i="2"/>
  <c r="N1067" i="2"/>
  <c r="J1067" i="2"/>
  <c r="N1066" i="2"/>
  <c r="J1066" i="2"/>
  <c r="N1064" i="2"/>
  <c r="J1064" i="2"/>
  <c r="N1063" i="2"/>
  <c r="J1063" i="2"/>
  <c r="N1062" i="2"/>
  <c r="J1062" i="2"/>
  <c r="N1061" i="2"/>
  <c r="J1061" i="2"/>
  <c r="N1060" i="2"/>
  <c r="J1060" i="2"/>
  <c r="N1059" i="2"/>
  <c r="J1059" i="2"/>
  <c r="N1057" i="2"/>
  <c r="J1057" i="2"/>
  <c r="N1056" i="2"/>
  <c r="J1056" i="2"/>
  <c r="N1055" i="2"/>
  <c r="J1055" i="2"/>
  <c r="N1054" i="2"/>
  <c r="J1054" i="2"/>
  <c r="N1053" i="2"/>
  <c r="J1053" i="2"/>
  <c r="N1052" i="2"/>
  <c r="J1052" i="2"/>
  <c r="N1051" i="2"/>
  <c r="J1051" i="2"/>
  <c r="N1049" i="2"/>
  <c r="J1049" i="2"/>
  <c r="N1048" i="2"/>
  <c r="J1048" i="2"/>
  <c r="N1047" i="2"/>
  <c r="J1047" i="2"/>
  <c r="N1046" i="2"/>
  <c r="J1046" i="2"/>
  <c r="N1045" i="2"/>
  <c r="J1045" i="2"/>
  <c r="N1044" i="2"/>
  <c r="J1044" i="2"/>
  <c r="N1042" i="2"/>
  <c r="J1042" i="2"/>
  <c r="N1041" i="2"/>
  <c r="J1041" i="2"/>
  <c r="N1040" i="2"/>
  <c r="J1040" i="2"/>
  <c r="N1039" i="2"/>
  <c r="J1039" i="2"/>
  <c r="N1037" i="2"/>
  <c r="J1037" i="2"/>
  <c r="N1036" i="2"/>
  <c r="J1036" i="2"/>
  <c r="N1035" i="2"/>
  <c r="J1035" i="2"/>
  <c r="N1034" i="2"/>
  <c r="J1034" i="2"/>
  <c r="N1032" i="2"/>
  <c r="J1032" i="2"/>
  <c r="N1031" i="2"/>
  <c r="J1031" i="2"/>
  <c r="N1030" i="2"/>
  <c r="J1030" i="2"/>
  <c r="N1029" i="2"/>
  <c r="J1029" i="2"/>
  <c r="N1027" i="2"/>
  <c r="J1027" i="2"/>
  <c r="N1026" i="2"/>
  <c r="J1026" i="2"/>
  <c r="N1025" i="2"/>
  <c r="J1025" i="2"/>
  <c r="N1023" i="2"/>
  <c r="J1023" i="2"/>
  <c r="N1021" i="2"/>
  <c r="J1021" i="2"/>
  <c r="N1020" i="2"/>
  <c r="J1020" i="2"/>
  <c r="N1019" i="2"/>
  <c r="J1019" i="2"/>
  <c r="N1017" i="2"/>
  <c r="J1017" i="2"/>
  <c r="N1016" i="2"/>
  <c r="J1016" i="2"/>
  <c r="N1015" i="2"/>
  <c r="J1015" i="2"/>
  <c r="N1013" i="2"/>
  <c r="J1013" i="2"/>
  <c r="N1012" i="2"/>
  <c r="J1012" i="2"/>
  <c r="N1011" i="2"/>
  <c r="J1011" i="2"/>
  <c r="N1009" i="2"/>
  <c r="J1009" i="2"/>
  <c r="N1008" i="2"/>
  <c r="J1008" i="2"/>
  <c r="N1007" i="2"/>
  <c r="J1007" i="2"/>
  <c r="N1006" i="2"/>
  <c r="J1006" i="2"/>
  <c r="N1004" i="2"/>
  <c r="J1004" i="2"/>
  <c r="N1003" i="2"/>
  <c r="J1003" i="2"/>
  <c r="N1002" i="2"/>
  <c r="J1002" i="2"/>
  <c r="N1001" i="2"/>
  <c r="J1001" i="2"/>
  <c r="N1000" i="2"/>
  <c r="J1000" i="2"/>
  <c r="N998" i="2"/>
  <c r="J998" i="2"/>
  <c r="N997" i="2"/>
  <c r="J997" i="2"/>
  <c r="N996" i="2"/>
  <c r="J996" i="2"/>
  <c r="N995" i="2"/>
  <c r="J995" i="2"/>
  <c r="N994" i="2"/>
  <c r="J994" i="2"/>
  <c r="N992" i="2"/>
  <c r="J992" i="2"/>
  <c r="N991" i="2"/>
  <c r="J991" i="2"/>
  <c r="N990" i="2"/>
  <c r="J990" i="2"/>
  <c r="N988" i="2"/>
  <c r="J988" i="2"/>
  <c r="N987" i="2"/>
  <c r="J987" i="2"/>
  <c r="N986" i="2"/>
  <c r="J986" i="2"/>
  <c r="N985" i="2"/>
  <c r="J985" i="2"/>
  <c r="N984" i="2"/>
  <c r="J984" i="2"/>
  <c r="N983" i="2"/>
  <c r="J983" i="2"/>
  <c r="N982" i="2"/>
  <c r="J982" i="2"/>
  <c r="N981" i="2"/>
  <c r="J981" i="2"/>
  <c r="N979" i="2"/>
  <c r="J979" i="2"/>
  <c r="N977" i="2"/>
  <c r="J977" i="2"/>
  <c r="N976" i="2"/>
  <c r="J976" i="2"/>
  <c r="N975" i="2"/>
  <c r="J975" i="2"/>
  <c r="N973" i="2"/>
  <c r="J973" i="2"/>
  <c r="N972" i="2"/>
  <c r="J972" i="2"/>
  <c r="N971" i="2"/>
  <c r="J971" i="2"/>
  <c r="N970" i="2"/>
  <c r="J970" i="2"/>
  <c r="N969" i="2"/>
  <c r="J969" i="2"/>
  <c r="N968" i="2"/>
  <c r="J968" i="2"/>
  <c r="N966" i="2"/>
  <c r="J966" i="2"/>
  <c r="N965" i="2"/>
  <c r="J965" i="2"/>
  <c r="N964" i="2"/>
  <c r="J964" i="2"/>
  <c r="N963" i="2"/>
  <c r="J963" i="2"/>
  <c r="N962" i="2"/>
  <c r="J962" i="2"/>
  <c r="N960" i="2"/>
  <c r="J960" i="2"/>
  <c r="N959" i="2"/>
  <c r="J959" i="2"/>
  <c r="N958" i="2"/>
  <c r="J958" i="2"/>
  <c r="N957" i="2"/>
  <c r="J957" i="2"/>
  <c r="N955" i="2"/>
  <c r="J955" i="2"/>
  <c r="N954" i="2"/>
  <c r="J954" i="2"/>
  <c r="N953" i="2"/>
  <c r="J953" i="2"/>
  <c r="N952" i="2"/>
  <c r="J952" i="2"/>
  <c r="N950" i="2"/>
  <c r="J950" i="2"/>
  <c r="N949" i="2"/>
  <c r="J949" i="2"/>
  <c r="N948" i="2"/>
  <c r="J948" i="2"/>
  <c r="N947" i="2"/>
  <c r="J947" i="2"/>
  <c r="N946" i="2"/>
  <c r="J946" i="2"/>
  <c r="N944" i="2"/>
  <c r="J944" i="2"/>
  <c r="N943" i="2"/>
  <c r="J943" i="2"/>
  <c r="N942" i="2"/>
  <c r="J942" i="2"/>
  <c r="N941" i="2"/>
  <c r="J941" i="2"/>
  <c r="N940" i="2"/>
  <c r="J940" i="2"/>
  <c r="N938" i="2"/>
  <c r="J938" i="2"/>
  <c r="N937" i="2"/>
  <c r="J937" i="2"/>
  <c r="N936" i="2"/>
  <c r="J936" i="2"/>
  <c r="N935" i="2"/>
  <c r="J935" i="2"/>
  <c r="N933" i="2"/>
  <c r="J933" i="2"/>
  <c r="N932" i="2"/>
  <c r="J932" i="2"/>
  <c r="N931" i="2"/>
  <c r="J931" i="2"/>
  <c r="N930" i="2"/>
  <c r="J930" i="2"/>
  <c r="N928" i="2"/>
  <c r="J928" i="2"/>
  <c r="N927" i="2"/>
  <c r="J927" i="2"/>
  <c r="N926" i="2"/>
  <c r="J926" i="2"/>
  <c r="N924" i="2"/>
  <c r="J924" i="2"/>
  <c r="N923" i="2"/>
  <c r="J923" i="2"/>
  <c r="N922" i="2"/>
  <c r="J922" i="2"/>
  <c r="N921" i="2"/>
  <c r="J921" i="2"/>
  <c r="N919" i="2"/>
  <c r="J919" i="2"/>
  <c r="N918" i="2"/>
  <c r="J918" i="2"/>
  <c r="N917" i="2"/>
  <c r="J917" i="2"/>
  <c r="N916" i="2"/>
  <c r="J916" i="2"/>
  <c r="N915" i="2"/>
  <c r="J915" i="2"/>
  <c r="N914" i="2"/>
  <c r="J914" i="2"/>
  <c r="N912" i="2"/>
  <c r="J912" i="2"/>
  <c r="N911" i="2"/>
  <c r="J911" i="2"/>
  <c r="N910" i="2"/>
  <c r="J910" i="2"/>
  <c r="N909" i="2"/>
  <c r="J909" i="2"/>
  <c r="N908" i="2"/>
  <c r="J908" i="2"/>
  <c r="N907" i="2"/>
  <c r="J907" i="2"/>
  <c r="N905" i="2"/>
  <c r="J905" i="2"/>
  <c r="N904" i="2"/>
  <c r="J904" i="2"/>
  <c r="N903" i="2"/>
  <c r="J903" i="2"/>
  <c r="N902" i="2"/>
  <c r="J902" i="2"/>
  <c r="N901" i="2"/>
  <c r="J901" i="2"/>
  <c r="N900" i="2"/>
  <c r="J900" i="2"/>
  <c r="N899" i="2"/>
  <c r="J899" i="2"/>
  <c r="N898" i="2"/>
  <c r="J898" i="2"/>
  <c r="N896" i="2"/>
  <c r="J896" i="2"/>
  <c r="N895" i="2"/>
  <c r="J895" i="2"/>
  <c r="N894" i="2"/>
  <c r="J894" i="2"/>
  <c r="N893" i="2"/>
  <c r="J893" i="2"/>
  <c r="N892" i="2"/>
  <c r="J892" i="2"/>
  <c r="N890" i="2"/>
  <c r="J890" i="2"/>
  <c r="N889" i="2"/>
  <c r="J889" i="2"/>
  <c r="N888" i="2"/>
  <c r="J888" i="2"/>
  <c r="N887" i="2"/>
  <c r="J887" i="2"/>
  <c r="N886" i="2"/>
  <c r="J886" i="2"/>
  <c r="N884" i="2"/>
  <c r="J884" i="2"/>
  <c r="N883" i="2"/>
  <c r="J883" i="2"/>
  <c r="N882" i="2"/>
  <c r="J882" i="2"/>
  <c r="N881" i="2"/>
  <c r="J881" i="2"/>
  <c r="N880" i="2"/>
  <c r="J880" i="2"/>
  <c r="N878" i="2"/>
  <c r="J878" i="2"/>
  <c r="N877" i="2"/>
  <c r="J877" i="2"/>
  <c r="N876" i="2"/>
  <c r="J876" i="2"/>
  <c r="N875" i="2"/>
  <c r="J875" i="2"/>
  <c r="N874" i="2"/>
  <c r="J874" i="2"/>
  <c r="N872" i="2"/>
  <c r="J872" i="2"/>
  <c r="N871" i="2"/>
  <c r="J871" i="2"/>
  <c r="N870" i="2"/>
  <c r="J870" i="2"/>
  <c r="N869" i="2"/>
  <c r="J869" i="2"/>
  <c r="N868" i="2"/>
  <c r="J868" i="2"/>
  <c r="N866" i="2"/>
  <c r="J866" i="2"/>
  <c r="N865" i="2"/>
  <c r="J865" i="2"/>
  <c r="N864" i="2"/>
  <c r="J864" i="2"/>
  <c r="N863" i="2"/>
  <c r="J863" i="2"/>
  <c r="N862" i="2"/>
  <c r="J862" i="2"/>
  <c r="N860" i="2"/>
  <c r="J860" i="2"/>
  <c r="N859" i="2"/>
  <c r="J859" i="2"/>
  <c r="N858" i="2"/>
  <c r="J858" i="2"/>
  <c r="N857" i="2"/>
  <c r="J857" i="2"/>
  <c r="N856" i="2"/>
  <c r="J856" i="2"/>
  <c r="N855" i="2"/>
  <c r="J855" i="2"/>
  <c r="N854" i="2"/>
  <c r="J854" i="2"/>
  <c r="N853" i="2"/>
  <c r="J853" i="2"/>
  <c r="N852" i="2"/>
  <c r="J852" i="2"/>
  <c r="N850" i="2"/>
  <c r="J850" i="2"/>
  <c r="N849" i="2"/>
  <c r="J849" i="2"/>
  <c r="N848" i="2"/>
  <c r="J848" i="2"/>
  <c r="N846" i="2"/>
  <c r="J846" i="2"/>
  <c r="N845" i="2"/>
  <c r="J845" i="2"/>
  <c r="N844" i="2"/>
  <c r="J844" i="2"/>
  <c r="N843" i="2"/>
  <c r="J843" i="2"/>
  <c r="N842" i="2"/>
  <c r="J842" i="2"/>
  <c r="N840" i="2"/>
  <c r="J840" i="2"/>
  <c r="N839" i="2"/>
  <c r="J839" i="2"/>
  <c r="N838" i="2"/>
  <c r="J838" i="2"/>
  <c r="N837" i="2"/>
  <c r="J837" i="2"/>
  <c r="N836" i="2"/>
  <c r="J836" i="2"/>
  <c r="N834" i="2"/>
  <c r="J834" i="2"/>
  <c r="N833" i="2"/>
  <c r="J833" i="2"/>
  <c r="N832" i="2"/>
  <c r="J832" i="2"/>
  <c r="N831" i="2"/>
  <c r="J831" i="2"/>
  <c r="N830" i="2"/>
  <c r="J830" i="2"/>
  <c r="N828" i="2"/>
  <c r="J828" i="2"/>
  <c r="N827" i="2"/>
  <c r="J827" i="2"/>
  <c r="N826" i="2"/>
  <c r="J826" i="2"/>
  <c r="N825" i="2"/>
  <c r="J825" i="2"/>
  <c r="N824" i="2"/>
  <c r="J824" i="2"/>
  <c r="N822" i="2"/>
  <c r="J822" i="2"/>
  <c r="N821" i="2"/>
  <c r="J821" i="2"/>
  <c r="N820" i="2"/>
  <c r="J820" i="2"/>
  <c r="N819" i="2"/>
  <c r="J819" i="2"/>
  <c r="N818" i="2"/>
  <c r="J818" i="2"/>
  <c r="N816" i="2"/>
  <c r="J816" i="2"/>
  <c r="N815" i="2"/>
  <c r="J815" i="2"/>
  <c r="N814" i="2"/>
  <c r="J814" i="2"/>
  <c r="N813" i="2"/>
  <c r="J813" i="2"/>
  <c r="N811" i="2"/>
  <c r="J811" i="2"/>
  <c r="N810" i="2"/>
  <c r="J810" i="2"/>
  <c r="N809" i="2"/>
  <c r="J809" i="2"/>
  <c r="N808" i="2"/>
  <c r="J808" i="2"/>
  <c r="N806" i="2"/>
  <c r="J806" i="2"/>
  <c r="N805" i="2"/>
  <c r="J805" i="2"/>
  <c r="N804" i="2"/>
  <c r="J804" i="2"/>
  <c r="N803" i="2"/>
  <c r="J803" i="2"/>
  <c r="N802" i="2"/>
  <c r="J802" i="2"/>
  <c r="N800" i="2"/>
  <c r="J800" i="2"/>
  <c r="N799" i="2"/>
  <c r="J799" i="2"/>
  <c r="N798" i="2"/>
  <c r="J798" i="2"/>
  <c r="N797" i="2"/>
  <c r="J797" i="2"/>
  <c r="N796" i="2"/>
  <c r="J796" i="2"/>
  <c r="N794" i="2"/>
  <c r="J794" i="2"/>
  <c r="N793" i="2"/>
  <c r="J793" i="2"/>
  <c r="N792" i="2"/>
  <c r="J792" i="2"/>
  <c r="N791" i="2"/>
  <c r="J791" i="2"/>
  <c r="N790" i="2"/>
  <c r="J790" i="2"/>
  <c r="N788" i="2"/>
  <c r="J788" i="2"/>
  <c r="N787" i="2"/>
  <c r="J787" i="2"/>
  <c r="N786" i="2"/>
  <c r="J786" i="2"/>
  <c r="N785" i="2"/>
  <c r="J785" i="2"/>
  <c r="N784" i="2"/>
  <c r="J784" i="2"/>
  <c r="N782" i="2"/>
  <c r="J782" i="2"/>
  <c r="N781" i="2"/>
  <c r="J781" i="2"/>
  <c r="N780" i="2"/>
  <c r="J780" i="2"/>
  <c r="N779" i="2"/>
  <c r="J779" i="2"/>
  <c r="N778" i="2"/>
  <c r="J778" i="2"/>
  <c r="N776" i="2"/>
  <c r="J776" i="2"/>
  <c r="N775" i="2"/>
  <c r="J775" i="2"/>
  <c r="N774" i="2"/>
  <c r="J774" i="2"/>
  <c r="N773" i="2"/>
  <c r="J773" i="2"/>
  <c r="N772" i="2"/>
  <c r="J772" i="2"/>
  <c r="N771" i="2"/>
  <c r="J771" i="2"/>
  <c r="N770" i="2"/>
  <c r="J770" i="2"/>
  <c r="N768" i="2"/>
  <c r="J768" i="2"/>
  <c r="N767" i="2"/>
  <c r="J767" i="2"/>
  <c r="N766" i="2"/>
  <c r="J766" i="2"/>
  <c r="N765" i="2"/>
  <c r="J765" i="2"/>
  <c r="N764" i="2"/>
  <c r="J764" i="2"/>
  <c r="N762" i="2"/>
  <c r="J762" i="2"/>
  <c r="N761" i="2"/>
  <c r="J761" i="2"/>
  <c r="N760" i="2"/>
  <c r="J760" i="2"/>
  <c r="N759" i="2"/>
  <c r="J759" i="2"/>
  <c r="N757" i="2"/>
  <c r="J757" i="2"/>
  <c r="N756" i="2"/>
  <c r="J756" i="2"/>
  <c r="N755" i="2"/>
  <c r="J755" i="2"/>
  <c r="N754" i="2"/>
  <c r="J754" i="2"/>
  <c r="N753" i="2"/>
  <c r="J753" i="2"/>
  <c r="N751" i="2"/>
  <c r="J751" i="2"/>
  <c r="N750" i="2"/>
  <c r="J750" i="2"/>
  <c r="N749" i="2"/>
  <c r="J749" i="2"/>
  <c r="N748" i="2"/>
  <c r="J748" i="2"/>
  <c r="N747" i="2"/>
  <c r="J747" i="2"/>
  <c r="N745" i="2"/>
  <c r="J745" i="2"/>
  <c r="N744" i="2"/>
  <c r="J744" i="2"/>
  <c r="N743" i="2"/>
  <c r="J743" i="2"/>
  <c r="N742" i="2"/>
  <c r="J742" i="2"/>
  <c r="N741" i="2"/>
  <c r="J741" i="2"/>
  <c r="N739" i="2"/>
  <c r="J739" i="2"/>
  <c r="N738" i="2"/>
  <c r="J738" i="2"/>
  <c r="N737" i="2"/>
  <c r="J737" i="2"/>
  <c r="N736" i="2"/>
  <c r="J736" i="2"/>
  <c r="N735" i="2"/>
  <c r="J735" i="2"/>
  <c r="N733" i="2"/>
  <c r="J733" i="2"/>
  <c r="N732" i="2"/>
  <c r="J732" i="2"/>
  <c r="N731" i="2"/>
  <c r="J731" i="2"/>
  <c r="N730" i="2"/>
  <c r="J730" i="2"/>
  <c r="N729" i="2"/>
  <c r="J729" i="2"/>
  <c r="N727" i="2"/>
  <c r="J727" i="2"/>
  <c r="N726" i="2"/>
  <c r="J726" i="2"/>
  <c r="N725" i="2"/>
  <c r="J725" i="2"/>
  <c r="N724" i="2"/>
  <c r="J724" i="2"/>
  <c r="N723" i="2"/>
  <c r="J723" i="2"/>
  <c r="N721" i="2"/>
  <c r="J721" i="2"/>
  <c r="N720" i="2"/>
  <c r="J720" i="2"/>
  <c r="N719" i="2"/>
  <c r="J719" i="2"/>
  <c r="N718" i="2"/>
  <c r="J718" i="2"/>
  <c r="N717" i="2"/>
  <c r="J717" i="2"/>
  <c r="N715" i="2"/>
  <c r="J715" i="2"/>
  <c r="N714" i="2"/>
  <c r="J714" i="2"/>
  <c r="N713" i="2"/>
  <c r="J713" i="2"/>
  <c r="N712" i="2"/>
  <c r="J712" i="2"/>
  <c r="N710" i="2"/>
  <c r="J710" i="2"/>
  <c r="N709" i="2"/>
  <c r="J709" i="2"/>
  <c r="N708" i="2"/>
  <c r="J708" i="2"/>
  <c r="N707" i="2"/>
  <c r="J707" i="2"/>
  <c r="N706" i="2"/>
  <c r="J706" i="2"/>
  <c r="N704" i="2"/>
  <c r="J704" i="2"/>
  <c r="N703" i="2"/>
  <c r="J703" i="2"/>
  <c r="N702" i="2"/>
  <c r="J702" i="2"/>
  <c r="N701" i="2"/>
  <c r="J701" i="2"/>
  <c r="N700" i="2"/>
  <c r="J700" i="2"/>
  <c r="N698" i="2"/>
  <c r="J698" i="2"/>
  <c r="N697" i="2"/>
  <c r="J697" i="2"/>
  <c r="N696" i="2"/>
  <c r="J696" i="2"/>
  <c r="N695" i="2"/>
  <c r="J695" i="2"/>
  <c r="N694" i="2"/>
  <c r="J694" i="2"/>
  <c r="N692" i="2"/>
  <c r="J692" i="2"/>
  <c r="N691" i="2"/>
  <c r="J691" i="2"/>
  <c r="N690" i="2"/>
  <c r="J690" i="2"/>
  <c r="N689" i="2"/>
  <c r="J689" i="2"/>
  <c r="N688" i="2"/>
  <c r="J688" i="2"/>
  <c r="N686" i="2"/>
  <c r="J686" i="2"/>
  <c r="N685" i="2"/>
  <c r="J685" i="2"/>
  <c r="N684" i="2"/>
  <c r="J684" i="2"/>
  <c r="N683" i="2"/>
  <c r="J683" i="2"/>
  <c r="N682" i="2"/>
  <c r="J682" i="2"/>
  <c r="N680" i="2"/>
  <c r="J680" i="2"/>
  <c r="N679" i="2"/>
  <c r="J679" i="2"/>
  <c r="N678" i="2"/>
  <c r="J678" i="2"/>
  <c r="N677" i="2"/>
  <c r="J677" i="2"/>
  <c r="N676" i="2"/>
  <c r="J676" i="2"/>
  <c r="N674" i="2"/>
  <c r="J674" i="2"/>
  <c r="N673" i="2"/>
  <c r="J673" i="2"/>
  <c r="N672" i="2"/>
  <c r="J672" i="2"/>
  <c r="N671" i="2"/>
  <c r="J671" i="2"/>
  <c r="N670" i="2"/>
  <c r="J670" i="2"/>
  <c r="N668" i="2"/>
  <c r="J668" i="2"/>
  <c r="N667" i="2"/>
  <c r="J667" i="2"/>
  <c r="N666" i="2"/>
  <c r="J666" i="2"/>
  <c r="N665" i="2"/>
  <c r="J665" i="2"/>
  <c r="N664" i="2"/>
  <c r="J664" i="2"/>
  <c r="N662" i="2"/>
  <c r="J662" i="2"/>
  <c r="N661" i="2"/>
  <c r="J661" i="2"/>
  <c r="N660" i="2"/>
  <c r="J660" i="2"/>
  <c r="N659" i="2"/>
  <c r="J659" i="2"/>
  <c r="N658" i="2"/>
  <c r="J658" i="2"/>
  <c r="N656" i="2"/>
  <c r="J656" i="2"/>
  <c r="N655" i="2"/>
  <c r="J655" i="2"/>
  <c r="N654" i="2"/>
  <c r="J654" i="2"/>
  <c r="N653" i="2"/>
  <c r="J653" i="2"/>
  <c r="N652" i="2"/>
  <c r="J652" i="2"/>
  <c r="N651" i="2"/>
  <c r="J651" i="2"/>
  <c r="N650" i="2"/>
  <c r="J650" i="2"/>
  <c r="N649" i="2"/>
  <c r="J649" i="2"/>
  <c r="N647" i="2"/>
  <c r="J647" i="2"/>
  <c r="N646" i="2"/>
  <c r="J646" i="2"/>
  <c r="N645" i="2"/>
  <c r="J645" i="2"/>
  <c r="N643" i="2"/>
  <c r="J643" i="2"/>
  <c r="N642" i="2"/>
  <c r="J642" i="2"/>
  <c r="N641" i="2"/>
  <c r="J641" i="2"/>
  <c r="N640" i="2"/>
  <c r="J640" i="2"/>
  <c r="N638" i="2"/>
  <c r="J638" i="2"/>
  <c r="N637" i="2"/>
  <c r="J637" i="2"/>
  <c r="N636" i="2"/>
  <c r="J636" i="2"/>
  <c r="N635" i="2"/>
  <c r="J635" i="2"/>
  <c r="N634" i="2"/>
  <c r="J634" i="2"/>
  <c r="N633" i="2"/>
  <c r="J633" i="2"/>
  <c r="N632" i="2"/>
  <c r="J632" i="2"/>
  <c r="N631" i="2"/>
  <c r="J631" i="2"/>
  <c r="N629" i="2"/>
  <c r="J629" i="2"/>
  <c r="N628" i="2"/>
  <c r="J628" i="2"/>
  <c r="N627" i="2"/>
  <c r="J627" i="2"/>
  <c r="N626" i="2"/>
  <c r="J626" i="2"/>
  <c r="N624" i="2"/>
  <c r="J624" i="2"/>
  <c r="N623" i="2"/>
  <c r="J623" i="2"/>
  <c r="N622" i="2"/>
  <c r="J622" i="2"/>
  <c r="N621" i="2"/>
  <c r="J621" i="2"/>
  <c r="N620" i="2"/>
  <c r="J620" i="2"/>
  <c r="N618" i="2"/>
  <c r="J618" i="2"/>
  <c r="N617" i="2"/>
  <c r="J617" i="2"/>
  <c r="N616" i="2"/>
  <c r="J616" i="2"/>
  <c r="N615" i="2"/>
  <c r="J615" i="2"/>
  <c r="N614" i="2"/>
  <c r="J614" i="2"/>
  <c r="N612" i="2"/>
  <c r="J612" i="2"/>
  <c r="N611" i="2"/>
  <c r="J611" i="2"/>
  <c r="N610" i="2"/>
  <c r="J610" i="2"/>
  <c r="N609" i="2"/>
  <c r="J609" i="2"/>
  <c r="N608" i="2"/>
  <c r="J608" i="2"/>
  <c r="N607" i="2"/>
  <c r="J607" i="2"/>
  <c r="N606" i="2"/>
  <c r="J606" i="2"/>
  <c r="N605" i="2"/>
  <c r="J605" i="2"/>
  <c r="N603" i="2"/>
  <c r="J603" i="2"/>
  <c r="N602" i="2"/>
  <c r="J602" i="2"/>
  <c r="N601" i="2"/>
  <c r="J601" i="2"/>
  <c r="N599" i="2"/>
  <c r="J599" i="2"/>
  <c r="N598" i="2"/>
  <c r="J598" i="2"/>
  <c r="N597" i="2"/>
  <c r="J597" i="2"/>
  <c r="N596" i="2"/>
  <c r="J596" i="2"/>
  <c r="N595" i="2"/>
  <c r="J595" i="2"/>
  <c r="N594" i="2"/>
  <c r="J594" i="2"/>
  <c r="N592" i="2"/>
  <c r="J592" i="2"/>
  <c r="N591" i="2"/>
  <c r="J591" i="2"/>
  <c r="N590" i="2"/>
  <c r="J590" i="2"/>
  <c r="N589" i="2"/>
  <c r="J589" i="2"/>
  <c r="N588" i="2"/>
  <c r="J588" i="2"/>
  <c r="N586" i="2"/>
  <c r="J586" i="2"/>
  <c r="N585" i="2"/>
  <c r="J585" i="2"/>
  <c r="N584" i="2"/>
  <c r="J584" i="2"/>
  <c r="N583" i="2"/>
  <c r="J583" i="2"/>
  <c r="N582" i="2"/>
  <c r="J582" i="2"/>
  <c r="N580" i="2"/>
  <c r="J580" i="2"/>
  <c r="N579" i="2"/>
  <c r="J579" i="2"/>
  <c r="N578" i="2"/>
  <c r="J578" i="2"/>
  <c r="N577" i="2"/>
  <c r="J577" i="2"/>
  <c r="N576" i="2"/>
  <c r="J576" i="2"/>
  <c r="N574" i="2"/>
  <c r="J574" i="2"/>
  <c r="N573" i="2"/>
  <c r="J573" i="2"/>
  <c r="N572" i="2"/>
  <c r="J572" i="2"/>
  <c r="N570" i="2"/>
  <c r="J570" i="2"/>
  <c r="N569" i="2"/>
  <c r="J569" i="2"/>
  <c r="N568" i="2"/>
  <c r="J568" i="2"/>
  <c r="N567" i="2"/>
  <c r="J567" i="2"/>
  <c r="N565" i="2"/>
  <c r="J565" i="2"/>
  <c r="N564" i="2"/>
  <c r="J564" i="2"/>
  <c r="N563" i="2"/>
  <c r="J563" i="2"/>
  <c r="N562" i="2"/>
  <c r="J562" i="2"/>
  <c r="N561" i="2"/>
  <c r="J561" i="2"/>
  <c r="N560" i="2"/>
  <c r="J560" i="2"/>
  <c r="N559" i="2"/>
  <c r="J559" i="2"/>
  <c r="N558" i="2"/>
  <c r="J558" i="2"/>
  <c r="N557" i="2"/>
  <c r="J557" i="2"/>
  <c r="N556" i="2"/>
  <c r="J556" i="2"/>
  <c r="N554" i="2"/>
  <c r="J554" i="2"/>
  <c r="N553" i="2"/>
  <c r="J553" i="2"/>
  <c r="N552" i="2"/>
  <c r="J552" i="2"/>
  <c r="N551" i="2"/>
  <c r="J551" i="2"/>
  <c r="N550" i="2"/>
  <c r="J550" i="2"/>
  <c r="N548" i="2"/>
  <c r="J548" i="2"/>
  <c r="N547" i="2"/>
  <c r="J547" i="2"/>
  <c r="N546" i="2"/>
  <c r="J546" i="2"/>
  <c r="N545" i="2"/>
  <c r="J545" i="2"/>
  <c r="N544" i="2"/>
  <c r="J544" i="2"/>
  <c r="N542" i="2"/>
  <c r="J542" i="2"/>
  <c r="N541" i="2"/>
  <c r="J541" i="2"/>
  <c r="N540" i="2"/>
  <c r="J540" i="2"/>
  <c r="N539" i="2"/>
  <c r="J539" i="2"/>
  <c r="N538" i="2"/>
  <c r="J538" i="2"/>
  <c r="N537" i="2"/>
  <c r="J537" i="2"/>
  <c r="N536" i="2"/>
  <c r="J536" i="2"/>
  <c r="N535" i="2"/>
  <c r="J535" i="2"/>
  <c r="N534" i="2"/>
  <c r="J534" i="2"/>
  <c r="N533" i="2"/>
  <c r="J533" i="2"/>
  <c r="N532" i="2"/>
  <c r="J532" i="2"/>
  <c r="N530" i="2"/>
  <c r="J530" i="2"/>
  <c r="N529" i="2"/>
  <c r="J529" i="2"/>
  <c r="N527" i="2"/>
  <c r="J527" i="2"/>
  <c r="N526" i="2"/>
  <c r="J526" i="2"/>
  <c r="N525" i="2"/>
  <c r="J525" i="2"/>
  <c r="N523" i="2"/>
  <c r="J523" i="2"/>
  <c r="N522" i="2"/>
  <c r="J522" i="2"/>
  <c r="N521" i="2"/>
  <c r="J521" i="2"/>
  <c r="N520" i="2"/>
  <c r="J520" i="2"/>
  <c r="N519" i="2"/>
  <c r="J519" i="2"/>
  <c r="N517" i="2"/>
  <c r="J517" i="2"/>
  <c r="N515" i="2"/>
  <c r="J515" i="2"/>
  <c r="N514" i="2"/>
  <c r="J514" i="2"/>
  <c r="N513" i="2"/>
  <c r="J513" i="2"/>
  <c r="N512" i="2"/>
  <c r="J512" i="2"/>
  <c r="N511" i="2"/>
  <c r="J511" i="2"/>
  <c r="N509" i="2"/>
  <c r="J509" i="2"/>
  <c r="N508" i="2"/>
  <c r="J508" i="2"/>
  <c r="N507" i="2"/>
  <c r="J507" i="2"/>
  <c r="N506" i="2"/>
  <c r="J506" i="2"/>
  <c r="N505" i="2"/>
  <c r="J505" i="2"/>
  <c r="N504" i="2"/>
  <c r="J504" i="2"/>
  <c r="N503" i="2"/>
  <c r="J503" i="2"/>
  <c r="N502" i="2"/>
  <c r="J502" i="2"/>
  <c r="N501" i="2"/>
  <c r="J501" i="2"/>
  <c r="N500" i="2"/>
  <c r="J500" i="2"/>
  <c r="N498" i="2"/>
  <c r="J498" i="2"/>
  <c r="N497" i="2"/>
  <c r="J497" i="2"/>
  <c r="N496" i="2"/>
  <c r="J496" i="2"/>
  <c r="N495" i="2"/>
  <c r="J495" i="2"/>
  <c r="N493" i="2"/>
  <c r="J493" i="2"/>
  <c r="N492" i="2"/>
  <c r="J492" i="2"/>
  <c r="N491" i="2"/>
  <c r="J491" i="2"/>
  <c r="N489" i="2"/>
  <c r="J489" i="2"/>
  <c r="N488" i="2"/>
  <c r="J488" i="2"/>
  <c r="N486" i="2"/>
  <c r="J486" i="2"/>
  <c r="N485" i="2"/>
  <c r="J485" i="2"/>
  <c r="N484" i="2"/>
  <c r="J484" i="2"/>
  <c r="N482" i="2"/>
  <c r="J482" i="2"/>
  <c r="N481" i="2"/>
  <c r="J481" i="2"/>
  <c r="N480" i="2"/>
  <c r="J480" i="2"/>
  <c r="N479" i="2"/>
  <c r="J479" i="2"/>
  <c r="N477" i="2"/>
  <c r="J477" i="2"/>
  <c r="N476" i="2"/>
  <c r="J476" i="2"/>
  <c r="N475" i="2"/>
  <c r="J475" i="2"/>
  <c r="N474" i="2"/>
  <c r="J474" i="2"/>
  <c r="N472" i="2"/>
  <c r="J472" i="2"/>
  <c r="N471" i="2"/>
  <c r="J471" i="2"/>
  <c r="N470" i="2"/>
  <c r="J470" i="2"/>
  <c r="N469" i="2"/>
  <c r="J469" i="2"/>
  <c r="N468" i="2"/>
  <c r="J468" i="2"/>
  <c r="N467" i="2"/>
  <c r="J467" i="2"/>
  <c r="N466" i="2"/>
  <c r="J466" i="2"/>
  <c r="N465" i="2"/>
  <c r="J465" i="2"/>
  <c r="N464" i="2"/>
  <c r="J464" i="2"/>
  <c r="N463" i="2"/>
  <c r="J463" i="2"/>
  <c r="N461" i="2"/>
  <c r="J461" i="2"/>
  <c r="N460" i="2"/>
  <c r="J460" i="2"/>
  <c r="N459" i="2"/>
  <c r="J459" i="2"/>
  <c r="N458" i="2"/>
  <c r="J458" i="2"/>
  <c r="N456" i="2"/>
  <c r="J456" i="2"/>
  <c r="N455" i="2"/>
  <c r="J455" i="2"/>
  <c r="N454" i="2"/>
  <c r="J454" i="2"/>
  <c r="N453" i="2"/>
  <c r="J453" i="2"/>
  <c r="N452" i="2"/>
  <c r="J452" i="2"/>
  <c r="N451" i="2"/>
  <c r="J451" i="2"/>
  <c r="N450" i="2"/>
  <c r="J450" i="2"/>
  <c r="N449" i="2"/>
  <c r="J449" i="2"/>
  <c r="N447" i="2"/>
  <c r="J447" i="2"/>
  <c r="N446" i="2"/>
  <c r="J446" i="2"/>
  <c r="N445" i="2"/>
  <c r="J445" i="2"/>
  <c r="N444" i="2"/>
  <c r="J444" i="2"/>
  <c r="N442" i="2"/>
  <c r="J442" i="2"/>
  <c r="N441" i="2"/>
  <c r="J441" i="2"/>
  <c r="N440" i="2"/>
  <c r="J440" i="2"/>
  <c r="N439" i="2"/>
  <c r="J439" i="2"/>
  <c r="N437" i="2"/>
  <c r="J437" i="2"/>
  <c r="N436" i="2"/>
  <c r="J436" i="2"/>
  <c r="N435" i="2"/>
  <c r="J435" i="2"/>
  <c r="N434" i="2"/>
  <c r="J434" i="2"/>
  <c r="N433" i="2"/>
  <c r="J433" i="2"/>
  <c r="N432" i="2"/>
  <c r="J432" i="2"/>
  <c r="N431" i="2"/>
  <c r="J431" i="2"/>
  <c r="N429" i="2"/>
  <c r="J429" i="2"/>
  <c r="N428" i="2"/>
  <c r="J428" i="2"/>
  <c r="N427" i="2"/>
  <c r="J427" i="2"/>
  <c r="N426" i="2"/>
  <c r="J426" i="2"/>
  <c r="N425" i="2"/>
  <c r="J425" i="2"/>
  <c r="N424" i="2"/>
  <c r="J424" i="2"/>
  <c r="N423" i="2"/>
  <c r="J423" i="2"/>
  <c r="N422" i="2"/>
  <c r="J422" i="2"/>
  <c r="N421" i="2"/>
  <c r="J421" i="2"/>
  <c r="N420" i="2"/>
  <c r="J420" i="2"/>
  <c r="N419" i="2"/>
  <c r="J419" i="2"/>
  <c r="N417" i="2"/>
  <c r="J417" i="2"/>
  <c r="N416" i="2"/>
  <c r="J416" i="2"/>
  <c r="N415" i="2"/>
  <c r="J415" i="2"/>
  <c r="N414" i="2"/>
  <c r="J414" i="2"/>
  <c r="N413" i="2"/>
  <c r="J413" i="2"/>
  <c r="N412" i="2"/>
  <c r="J412" i="2"/>
  <c r="N411" i="2"/>
  <c r="J411" i="2"/>
  <c r="N410" i="2"/>
  <c r="J410" i="2"/>
  <c r="N409" i="2"/>
  <c r="J409" i="2"/>
  <c r="N408" i="2"/>
  <c r="J408" i="2"/>
  <c r="N407" i="2"/>
  <c r="J407" i="2"/>
  <c r="N406" i="2"/>
  <c r="J406" i="2"/>
  <c r="N405" i="2"/>
  <c r="J405" i="2"/>
  <c r="N404" i="2"/>
  <c r="J404" i="2"/>
  <c r="N402" i="2"/>
  <c r="J402" i="2"/>
  <c r="N401" i="2"/>
  <c r="J401" i="2"/>
  <c r="N399" i="2"/>
  <c r="J399" i="2"/>
  <c r="N398" i="2"/>
  <c r="J398" i="2"/>
  <c r="N397" i="2"/>
  <c r="J397" i="2"/>
  <c r="N396" i="2"/>
  <c r="J396" i="2"/>
  <c r="N395" i="2"/>
  <c r="J395" i="2"/>
  <c r="N394" i="2"/>
  <c r="J394" i="2"/>
  <c r="N393" i="2"/>
  <c r="J393" i="2"/>
  <c r="N392" i="2"/>
  <c r="J392" i="2"/>
  <c r="N391" i="2"/>
  <c r="J391" i="2"/>
  <c r="N389" i="2"/>
  <c r="J389" i="2"/>
  <c r="N388" i="2"/>
  <c r="J388" i="2"/>
  <c r="N387" i="2"/>
  <c r="J387" i="2"/>
  <c r="N386" i="2"/>
  <c r="J386" i="2"/>
  <c r="N385" i="2"/>
  <c r="J385" i="2"/>
  <c r="N384" i="2"/>
  <c r="J384" i="2"/>
  <c r="N383" i="2"/>
  <c r="J383" i="2"/>
  <c r="N382" i="2"/>
  <c r="J382" i="2"/>
  <c r="N381" i="2"/>
  <c r="J381" i="2"/>
  <c r="N380" i="2"/>
  <c r="J380" i="2"/>
  <c r="N379" i="2"/>
  <c r="J379" i="2"/>
  <c r="N378" i="2"/>
  <c r="J378" i="2"/>
  <c r="N377" i="2"/>
  <c r="J377" i="2"/>
  <c r="N376" i="2"/>
  <c r="J376" i="2"/>
  <c r="N375" i="2"/>
  <c r="J375" i="2"/>
  <c r="N374" i="2"/>
  <c r="J374" i="2"/>
  <c r="N373" i="2"/>
  <c r="J373" i="2"/>
  <c r="N372" i="2"/>
  <c r="J372" i="2"/>
  <c r="N371" i="2"/>
  <c r="J371" i="2"/>
  <c r="N370" i="2"/>
  <c r="J370" i="2"/>
  <c r="N369" i="2"/>
  <c r="J369" i="2"/>
  <c r="N368" i="2"/>
  <c r="J368" i="2"/>
  <c r="N367" i="2"/>
  <c r="J367" i="2"/>
  <c r="N366" i="2"/>
  <c r="J366" i="2"/>
  <c r="N365" i="2"/>
  <c r="J365" i="2"/>
  <c r="N364" i="2"/>
  <c r="J364" i="2"/>
  <c r="N362" i="2"/>
  <c r="J362" i="2"/>
  <c r="N361" i="2"/>
  <c r="J361" i="2"/>
  <c r="N360" i="2"/>
  <c r="J360" i="2"/>
  <c r="N359" i="2"/>
  <c r="J359" i="2"/>
  <c r="N358" i="2"/>
  <c r="J358" i="2"/>
  <c r="N357" i="2"/>
  <c r="J357" i="2"/>
  <c r="N356" i="2"/>
  <c r="J356" i="2"/>
  <c r="N355" i="2"/>
  <c r="J355" i="2"/>
  <c r="N354" i="2"/>
  <c r="J354" i="2"/>
  <c r="N353" i="2"/>
  <c r="J353" i="2"/>
  <c r="N352" i="2"/>
  <c r="J352" i="2"/>
  <c r="N351" i="2"/>
  <c r="J351" i="2"/>
  <c r="N350" i="2"/>
  <c r="J350" i="2"/>
  <c r="N349" i="2"/>
  <c r="J349" i="2"/>
  <c r="N348" i="2"/>
  <c r="J348" i="2"/>
  <c r="N347" i="2"/>
  <c r="J347" i="2"/>
  <c r="N345" i="2"/>
  <c r="J345" i="2"/>
  <c r="N344" i="2"/>
  <c r="J344" i="2"/>
  <c r="N343" i="2"/>
  <c r="J343" i="2"/>
  <c r="N342" i="2"/>
  <c r="J342" i="2"/>
  <c r="N341" i="2"/>
  <c r="J341" i="2"/>
  <c r="N340" i="2"/>
  <c r="J340" i="2"/>
  <c r="N339" i="2"/>
  <c r="J339" i="2"/>
  <c r="N338" i="2"/>
  <c r="J338" i="2"/>
  <c r="N337" i="2"/>
  <c r="J337" i="2"/>
  <c r="N336" i="2"/>
  <c r="J336" i="2"/>
  <c r="N335" i="2"/>
  <c r="J335" i="2"/>
  <c r="N334" i="2"/>
  <c r="J334" i="2"/>
  <c r="N333" i="2"/>
  <c r="J333" i="2"/>
  <c r="N332" i="2"/>
  <c r="J332" i="2"/>
  <c r="N331" i="2"/>
  <c r="J331" i="2"/>
  <c r="N330" i="2"/>
  <c r="J330" i="2"/>
  <c r="N329" i="2"/>
  <c r="J329" i="2"/>
  <c r="N328" i="2"/>
  <c r="J328" i="2"/>
  <c r="N327" i="2"/>
  <c r="J327" i="2"/>
  <c r="N326" i="2"/>
  <c r="J326" i="2"/>
  <c r="N325" i="2"/>
  <c r="J325" i="2"/>
  <c r="N324" i="2"/>
  <c r="J324" i="2"/>
  <c r="N323" i="2"/>
  <c r="J323" i="2"/>
  <c r="N322" i="2"/>
  <c r="J322" i="2"/>
  <c r="N321" i="2"/>
  <c r="J321" i="2"/>
  <c r="N320" i="2"/>
  <c r="J320" i="2"/>
  <c r="N319" i="2"/>
  <c r="J319" i="2"/>
  <c r="N318" i="2"/>
  <c r="J318" i="2"/>
  <c r="N317" i="2"/>
  <c r="J317" i="2"/>
  <c r="N316" i="2"/>
  <c r="J316" i="2"/>
  <c r="N315" i="2"/>
  <c r="J315" i="2"/>
  <c r="N314" i="2"/>
  <c r="J314" i="2"/>
  <c r="N313" i="2"/>
  <c r="J313" i="2"/>
  <c r="N312" i="2"/>
  <c r="J312" i="2"/>
  <c r="N311" i="2"/>
  <c r="J311" i="2"/>
  <c r="N310" i="2"/>
  <c r="J310" i="2"/>
  <c r="N309" i="2"/>
  <c r="J309" i="2"/>
  <c r="N308" i="2"/>
  <c r="J308" i="2"/>
  <c r="N307" i="2"/>
  <c r="J307" i="2"/>
  <c r="N306" i="2"/>
  <c r="J306" i="2"/>
  <c r="N305" i="2"/>
  <c r="J305" i="2"/>
  <c r="N304" i="2"/>
  <c r="J304" i="2"/>
  <c r="N303" i="2"/>
  <c r="J303" i="2"/>
  <c r="N302" i="2"/>
  <c r="J302" i="2"/>
  <c r="N301" i="2"/>
  <c r="J301" i="2"/>
  <c r="N300" i="2"/>
  <c r="J300" i="2"/>
  <c r="N299" i="2"/>
  <c r="J299" i="2"/>
  <c r="N298" i="2"/>
  <c r="J298" i="2"/>
  <c r="N297" i="2"/>
  <c r="J297" i="2"/>
  <c r="N296" i="2"/>
  <c r="J296" i="2"/>
  <c r="N295" i="2"/>
  <c r="J295" i="2"/>
  <c r="N294" i="2"/>
  <c r="J294" i="2"/>
  <c r="N293" i="2"/>
  <c r="J293" i="2"/>
  <c r="N292" i="2"/>
  <c r="J292" i="2"/>
  <c r="N291" i="2"/>
  <c r="J291" i="2"/>
  <c r="N290" i="2"/>
  <c r="J290" i="2"/>
  <c r="N289" i="2"/>
  <c r="J289" i="2"/>
  <c r="N288" i="2"/>
  <c r="J288" i="2"/>
  <c r="N287" i="2"/>
  <c r="J287" i="2"/>
  <c r="N286" i="2"/>
  <c r="J286" i="2"/>
  <c r="N285" i="2"/>
  <c r="J285" i="2"/>
  <c r="N284" i="2"/>
  <c r="J284" i="2"/>
  <c r="N283" i="2"/>
  <c r="J283" i="2"/>
  <c r="N282" i="2"/>
  <c r="J282" i="2"/>
  <c r="N281" i="2"/>
  <c r="J281" i="2"/>
  <c r="N280" i="2"/>
  <c r="J280" i="2"/>
  <c r="N279" i="2"/>
  <c r="J279" i="2"/>
  <c r="N278" i="2"/>
  <c r="J278" i="2"/>
  <c r="N277" i="2"/>
  <c r="J277" i="2"/>
  <c r="N276" i="2"/>
  <c r="J276" i="2"/>
  <c r="N275" i="2"/>
  <c r="J275" i="2"/>
  <c r="N274" i="2"/>
  <c r="J274" i="2"/>
  <c r="N273" i="2"/>
  <c r="J273" i="2"/>
  <c r="N272" i="2"/>
  <c r="J272" i="2"/>
  <c r="N271" i="2"/>
  <c r="J271" i="2"/>
  <c r="N270" i="2"/>
  <c r="J270" i="2"/>
  <c r="N268" i="2"/>
  <c r="J268" i="2"/>
  <c r="N267" i="2"/>
  <c r="J267" i="2"/>
  <c r="N266" i="2"/>
  <c r="J266" i="2"/>
  <c r="N265" i="2"/>
  <c r="J265" i="2"/>
  <c r="N264" i="2"/>
  <c r="J264" i="2"/>
  <c r="N263" i="2"/>
  <c r="J263" i="2"/>
  <c r="N262" i="2"/>
  <c r="J262" i="2"/>
  <c r="N261" i="2"/>
  <c r="J261" i="2"/>
  <c r="N260" i="2"/>
  <c r="J260" i="2"/>
  <c r="N259" i="2"/>
  <c r="J259" i="2"/>
  <c r="N258" i="2"/>
  <c r="J258" i="2"/>
  <c r="N257" i="2"/>
  <c r="J257" i="2"/>
  <c r="N256" i="2"/>
  <c r="J256" i="2"/>
  <c r="N255" i="2"/>
  <c r="J255" i="2"/>
  <c r="N254" i="2"/>
  <c r="J254" i="2"/>
  <c r="N253" i="2"/>
  <c r="J253" i="2"/>
  <c r="N252" i="2"/>
  <c r="J252" i="2"/>
  <c r="N251" i="2"/>
  <c r="J251" i="2"/>
  <c r="N250" i="2"/>
  <c r="J250" i="2"/>
  <c r="N249" i="2"/>
  <c r="J249" i="2"/>
  <c r="N248" i="2"/>
  <c r="J248" i="2"/>
  <c r="N247" i="2"/>
  <c r="J247" i="2"/>
  <c r="N246" i="2"/>
  <c r="J246" i="2"/>
  <c r="N245" i="2"/>
  <c r="J245" i="2"/>
  <c r="N244" i="2"/>
  <c r="J244" i="2"/>
  <c r="N243" i="2"/>
  <c r="J243" i="2"/>
  <c r="N242" i="2"/>
  <c r="J242" i="2"/>
  <c r="N241" i="2"/>
  <c r="J241" i="2"/>
  <c r="N240" i="2"/>
  <c r="J240" i="2"/>
  <c r="N239" i="2"/>
  <c r="J239" i="2"/>
  <c r="N238" i="2"/>
  <c r="J238" i="2"/>
  <c r="N237" i="2"/>
  <c r="J237" i="2"/>
  <c r="N236" i="2"/>
  <c r="J236" i="2"/>
  <c r="N235" i="2"/>
  <c r="J235" i="2"/>
  <c r="N234" i="2"/>
  <c r="J234" i="2"/>
  <c r="N233" i="2"/>
  <c r="J233" i="2"/>
  <c r="N232" i="2"/>
  <c r="J232" i="2"/>
  <c r="N231" i="2"/>
  <c r="J231" i="2"/>
  <c r="N230" i="2"/>
  <c r="J230" i="2"/>
  <c r="N229" i="2"/>
  <c r="J229" i="2"/>
  <c r="N228" i="2"/>
  <c r="J228" i="2"/>
  <c r="N227" i="2"/>
  <c r="J227" i="2"/>
  <c r="N226" i="2"/>
  <c r="J226" i="2"/>
  <c r="N224" i="2"/>
  <c r="J224" i="2"/>
  <c r="N223" i="2"/>
  <c r="J223" i="2"/>
  <c r="N222" i="2"/>
  <c r="J222" i="2"/>
  <c r="N221" i="2"/>
  <c r="J221" i="2"/>
  <c r="N219" i="2"/>
  <c r="J219" i="2"/>
  <c r="N218" i="2"/>
  <c r="J218" i="2"/>
  <c r="N217" i="2"/>
  <c r="J217" i="2"/>
  <c r="N216" i="2"/>
  <c r="J216" i="2"/>
  <c r="N214" i="2"/>
  <c r="J214" i="2"/>
  <c r="N213" i="2"/>
  <c r="J213" i="2"/>
  <c r="N212" i="2"/>
  <c r="J212" i="2"/>
  <c r="N211" i="2"/>
  <c r="J211" i="2"/>
  <c r="N210" i="2"/>
  <c r="J210" i="2"/>
  <c r="N208" i="2"/>
  <c r="J208" i="2"/>
  <c r="N207" i="2"/>
  <c r="J207" i="2"/>
  <c r="N206" i="2"/>
  <c r="J206" i="2"/>
  <c r="N205" i="2"/>
  <c r="J205" i="2"/>
  <c r="N204" i="2"/>
  <c r="J204" i="2"/>
  <c r="N203" i="2"/>
  <c r="J203" i="2"/>
  <c r="N202" i="2"/>
  <c r="J202" i="2"/>
  <c r="N201" i="2"/>
  <c r="J201" i="2"/>
  <c r="N200" i="2"/>
  <c r="J200" i="2"/>
  <c r="N199" i="2"/>
  <c r="J199" i="2"/>
  <c r="N198" i="2"/>
  <c r="J198" i="2"/>
  <c r="N197" i="2"/>
  <c r="J197" i="2"/>
  <c r="N196" i="2"/>
  <c r="J196" i="2"/>
  <c r="N195" i="2"/>
  <c r="J195" i="2"/>
  <c r="N194" i="2"/>
  <c r="J194" i="2"/>
  <c r="N193" i="2"/>
  <c r="J193" i="2"/>
  <c r="N192" i="2"/>
  <c r="J192" i="2"/>
  <c r="N191" i="2"/>
  <c r="J191" i="2"/>
  <c r="N190" i="2"/>
  <c r="J190" i="2"/>
  <c r="N189" i="2"/>
  <c r="J189" i="2"/>
  <c r="N188" i="2"/>
  <c r="J188" i="2"/>
  <c r="N187" i="2"/>
  <c r="J187" i="2"/>
  <c r="N186" i="2"/>
  <c r="J186" i="2"/>
  <c r="N185" i="2"/>
  <c r="J185" i="2"/>
  <c r="N184" i="2"/>
  <c r="J184" i="2"/>
  <c r="N183" i="2"/>
  <c r="J183" i="2"/>
  <c r="N181" i="2"/>
  <c r="J181" i="2"/>
  <c r="N180" i="2"/>
  <c r="J180" i="2"/>
  <c r="N179" i="2"/>
  <c r="J179" i="2"/>
  <c r="N178" i="2"/>
  <c r="J178" i="2"/>
  <c r="N177" i="2"/>
  <c r="J177" i="2"/>
  <c r="N176" i="2"/>
  <c r="J176" i="2"/>
  <c r="N175" i="2"/>
  <c r="J175" i="2"/>
  <c r="N174" i="2"/>
  <c r="J174" i="2"/>
  <c r="N173" i="2"/>
  <c r="J173" i="2"/>
  <c r="N172" i="2"/>
  <c r="J172" i="2"/>
  <c r="N171" i="2"/>
  <c r="J171" i="2"/>
  <c r="N170" i="2"/>
  <c r="J170" i="2"/>
  <c r="N169" i="2"/>
  <c r="J169" i="2"/>
  <c r="N168" i="2"/>
  <c r="J168" i="2"/>
  <c r="N167" i="2"/>
  <c r="J167" i="2"/>
  <c r="N166" i="2"/>
  <c r="J166" i="2"/>
  <c r="N165" i="2"/>
  <c r="J165" i="2"/>
  <c r="N164" i="2"/>
  <c r="J164" i="2"/>
  <c r="N163" i="2"/>
  <c r="J163" i="2"/>
  <c r="N162" i="2"/>
  <c r="J162" i="2"/>
  <c r="N161" i="2"/>
  <c r="J161" i="2"/>
  <c r="N160" i="2"/>
  <c r="J160" i="2"/>
  <c r="N159" i="2"/>
  <c r="J159" i="2"/>
  <c r="N158" i="2"/>
  <c r="J158" i="2"/>
  <c r="N157" i="2"/>
  <c r="J157" i="2"/>
  <c r="N156" i="2"/>
  <c r="J156" i="2"/>
  <c r="N154" i="2"/>
  <c r="J154" i="2"/>
  <c r="N153" i="2"/>
  <c r="J153" i="2"/>
  <c r="N152" i="2"/>
  <c r="J152" i="2"/>
  <c r="N151" i="2"/>
  <c r="J151" i="2"/>
  <c r="N150" i="2"/>
  <c r="J150" i="2"/>
  <c r="N149" i="2"/>
  <c r="J149" i="2"/>
  <c r="N148" i="2"/>
  <c r="J148" i="2"/>
  <c r="N147" i="2"/>
  <c r="J147" i="2"/>
  <c r="N146" i="2"/>
  <c r="J146" i="2"/>
  <c r="N145" i="2"/>
  <c r="J145" i="2"/>
  <c r="N144" i="2"/>
  <c r="J144" i="2"/>
  <c r="N143" i="2"/>
  <c r="J143" i="2"/>
  <c r="N142" i="2"/>
  <c r="J142" i="2"/>
  <c r="N141" i="2"/>
  <c r="J141" i="2"/>
  <c r="N140" i="2"/>
  <c r="J140" i="2"/>
  <c r="N139" i="2"/>
  <c r="J139" i="2"/>
  <c r="N138" i="2"/>
  <c r="J138" i="2"/>
  <c r="N137" i="2"/>
  <c r="J137" i="2"/>
  <c r="N136" i="2"/>
  <c r="J136" i="2"/>
  <c r="N135" i="2"/>
  <c r="J135" i="2"/>
  <c r="N134" i="2"/>
  <c r="J134" i="2"/>
  <c r="N133" i="2"/>
  <c r="J133" i="2"/>
  <c r="N132" i="2"/>
  <c r="J132" i="2"/>
  <c r="N131" i="2"/>
  <c r="J131" i="2"/>
  <c r="N129" i="2"/>
  <c r="J129" i="2"/>
  <c r="N128" i="2"/>
  <c r="J128" i="2"/>
  <c r="N127" i="2"/>
  <c r="J127" i="2"/>
  <c r="N126" i="2"/>
  <c r="J126" i="2"/>
  <c r="N125" i="2"/>
  <c r="J125" i="2"/>
  <c r="N124" i="2"/>
  <c r="J124" i="2"/>
  <c r="N123" i="2"/>
  <c r="J123" i="2"/>
  <c r="N122" i="2"/>
  <c r="J122" i="2"/>
  <c r="N121" i="2"/>
  <c r="J121" i="2"/>
  <c r="N120" i="2"/>
  <c r="J120" i="2"/>
  <c r="N119" i="2"/>
  <c r="J119" i="2"/>
  <c r="N118" i="2"/>
  <c r="J118" i="2"/>
  <c r="N117" i="2"/>
  <c r="J117" i="2"/>
  <c r="N116" i="2"/>
  <c r="J116" i="2"/>
  <c r="N115" i="2"/>
  <c r="J115" i="2"/>
  <c r="N114" i="2"/>
  <c r="J114" i="2"/>
  <c r="N113" i="2"/>
  <c r="J113" i="2"/>
  <c r="N112" i="2"/>
  <c r="J112" i="2"/>
  <c r="N111" i="2"/>
  <c r="J111" i="2"/>
  <c r="N110" i="2"/>
  <c r="J110" i="2"/>
  <c r="N109" i="2"/>
  <c r="J109" i="2"/>
  <c r="N108" i="2"/>
  <c r="J108" i="2"/>
  <c r="N107" i="2"/>
  <c r="J107" i="2"/>
  <c r="N106" i="2"/>
  <c r="J106" i="2"/>
  <c r="N105" i="2"/>
  <c r="J105" i="2"/>
  <c r="N104" i="2"/>
  <c r="J104" i="2"/>
  <c r="N103" i="2"/>
  <c r="J103" i="2"/>
  <c r="N102" i="2"/>
  <c r="J102" i="2"/>
  <c r="N101" i="2"/>
  <c r="J101" i="2"/>
  <c r="N100" i="2"/>
  <c r="J100" i="2"/>
  <c r="N99" i="2"/>
  <c r="J99" i="2"/>
  <c r="N98" i="2"/>
  <c r="J98" i="2"/>
  <c r="N97" i="2"/>
  <c r="J97" i="2"/>
  <c r="N96" i="2"/>
  <c r="J96" i="2"/>
  <c r="N95" i="2"/>
  <c r="J95" i="2"/>
  <c r="N94" i="2"/>
  <c r="J94" i="2"/>
  <c r="N93" i="2"/>
  <c r="J93" i="2"/>
  <c r="N92" i="2"/>
  <c r="J92" i="2"/>
  <c r="N91" i="2"/>
  <c r="J91" i="2"/>
  <c r="N90" i="2"/>
  <c r="J90" i="2"/>
  <c r="N89" i="2"/>
  <c r="J89" i="2"/>
  <c r="N88" i="2"/>
  <c r="J88" i="2"/>
  <c r="N86" i="2"/>
  <c r="J86" i="2"/>
  <c r="N85" i="2"/>
  <c r="J85" i="2"/>
  <c r="N84" i="2"/>
  <c r="J84" i="2"/>
  <c r="N83" i="2"/>
  <c r="J83" i="2"/>
  <c r="N82" i="2"/>
  <c r="J82" i="2"/>
  <c r="N81" i="2"/>
  <c r="J81" i="2"/>
  <c r="N80" i="2"/>
  <c r="J80" i="2"/>
  <c r="N79" i="2"/>
  <c r="J79" i="2"/>
  <c r="N78" i="2"/>
  <c r="J78" i="2"/>
  <c r="N77" i="2"/>
  <c r="J77" i="2"/>
  <c r="N76" i="2"/>
  <c r="J76" i="2"/>
  <c r="N75" i="2"/>
  <c r="J75" i="2"/>
  <c r="N74" i="2"/>
  <c r="J74" i="2"/>
  <c r="N73" i="2"/>
  <c r="J73" i="2"/>
  <c r="N72" i="2"/>
  <c r="J72" i="2"/>
  <c r="N71" i="2"/>
  <c r="J71" i="2"/>
  <c r="N70" i="2"/>
  <c r="J70" i="2"/>
  <c r="N69" i="2"/>
  <c r="J69" i="2"/>
  <c r="N68" i="2"/>
  <c r="J68" i="2"/>
  <c r="N67" i="2"/>
  <c r="J67" i="2"/>
  <c r="N66" i="2"/>
  <c r="J66" i="2"/>
  <c r="N65" i="2"/>
  <c r="J65" i="2"/>
  <c r="N64" i="2"/>
  <c r="J64" i="2"/>
  <c r="N63" i="2"/>
  <c r="J63" i="2"/>
  <c r="N62" i="2"/>
  <c r="J62" i="2"/>
  <c r="N61" i="2"/>
  <c r="J61" i="2"/>
  <c r="N60" i="2"/>
  <c r="J60" i="2"/>
  <c r="N59" i="2"/>
  <c r="J59" i="2"/>
  <c r="N58" i="2"/>
  <c r="J58" i="2"/>
  <c r="N57" i="2"/>
  <c r="J57" i="2"/>
  <c r="N56" i="2"/>
  <c r="J56" i="2"/>
  <c r="N55" i="2"/>
  <c r="J55" i="2"/>
  <c r="N54" i="2"/>
  <c r="J54" i="2"/>
  <c r="N53" i="2"/>
  <c r="J53" i="2"/>
  <c r="N52" i="2"/>
  <c r="J52" i="2"/>
  <c r="N51" i="2"/>
  <c r="J51" i="2"/>
  <c r="N50" i="2"/>
  <c r="J50" i="2"/>
  <c r="N49" i="2"/>
  <c r="J49" i="2"/>
  <c r="N48" i="2"/>
  <c r="J48" i="2"/>
  <c r="N47" i="2"/>
  <c r="J47" i="2"/>
  <c r="N46" i="2"/>
  <c r="J46" i="2"/>
  <c r="N45" i="2"/>
  <c r="J45" i="2"/>
  <c r="N44" i="2"/>
  <c r="J44" i="2"/>
  <c r="N43" i="2"/>
  <c r="J43" i="2"/>
  <c r="N42" i="2"/>
  <c r="J42" i="2"/>
  <c r="N41" i="2"/>
  <c r="J41" i="2"/>
  <c r="N40" i="2"/>
  <c r="J40" i="2"/>
  <c r="N39" i="2"/>
  <c r="J39" i="2"/>
  <c r="N38" i="2"/>
  <c r="J38" i="2"/>
  <c r="N37" i="2"/>
  <c r="J37" i="2"/>
  <c r="N36" i="2"/>
  <c r="J36" i="2"/>
  <c r="N35" i="2"/>
  <c r="J35" i="2"/>
  <c r="N34" i="2"/>
  <c r="J34" i="2"/>
  <c r="N33" i="2"/>
  <c r="J33" i="2"/>
  <c r="N32" i="2"/>
  <c r="J32" i="2"/>
  <c r="N31" i="2"/>
  <c r="J31" i="2"/>
  <c r="N30" i="2"/>
  <c r="J30" i="2"/>
  <c r="N29" i="2"/>
  <c r="J29" i="2"/>
  <c r="N28" i="2"/>
  <c r="J28" i="2"/>
  <c r="N27" i="2"/>
  <c r="J27" i="2"/>
  <c r="N26" i="2"/>
  <c r="J26" i="2"/>
  <c r="N25" i="2"/>
  <c r="J25" i="2"/>
  <c r="N24" i="2"/>
  <c r="J24" i="2"/>
  <c r="N23" i="2"/>
  <c r="J23" i="2"/>
  <c r="N22" i="2"/>
  <c r="J22" i="2"/>
  <c r="N21" i="2"/>
  <c r="J21" i="2"/>
  <c r="N20" i="2"/>
  <c r="J20" i="2"/>
  <c r="N19" i="2"/>
  <c r="J19" i="2"/>
  <c r="N18" i="2"/>
  <c r="J18" i="2"/>
  <c r="N17" i="2"/>
  <c r="J17" i="2"/>
  <c r="N16" i="2"/>
  <c r="J16" i="2"/>
  <c r="N15" i="2"/>
  <c r="J15" i="2"/>
  <c r="N14" i="2"/>
  <c r="J14" i="2"/>
  <c r="N13" i="2"/>
  <c r="J13" i="2"/>
  <c r="A13" i="2"/>
  <c r="A87" i="2"/>
  <c r="A130" i="2"/>
  <c r="A155" i="2"/>
  <c r="A182" i="2"/>
  <c r="K182" i="2" s="1"/>
  <c r="A209" i="2"/>
  <c r="A215" i="2"/>
  <c r="A220" i="2"/>
  <c r="A225" i="2"/>
  <c r="A269" i="2"/>
  <c r="A346" i="2"/>
  <c r="K346" i="2" s="1"/>
  <c r="A363" i="2"/>
  <c r="A390" i="2"/>
  <c r="K390" i="2" s="1"/>
  <c r="A400" i="2"/>
  <c r="A403" i="2"/>
  <c r="A418" i="2"/>
  <c r="A430" i="2"/>
  <c r="K430" i="2" s="1"/>
  <c r="A438" i="2"/>
  <c r="K438" i="2" s="1"/>
  <c r="A443" i="2"/>
  <c r="A448" i="2"/>
  <c r="A457" i="2"/>
  <c r="A462" i="2"/>
  <c r="A473" i="2"/>
  <c r="A478" i="2"/>
  <c r="K478" i="2" s="1"/>
  <c r="A483" i="2"/>
  <c r="A487" i="2"/>
  <c r="A490" i="2"/>
  <c r="A494" i="2"/>
  <c r="A499" i="2"/>
  <c r="A510" i="2"/>
  <c r="K510" i="2" s="1"/>
  <c r="A516" i="2"/>
  <c r="A518" i="2"/>
  <c r="K518" i="2" s="1"/>
  <c r="A524" i="2"/>
  <c r="A528" i="2"/>
  <c r="A531" i="2"/>
  <c r="A543" i="2"/>
  <c r="A549" i="2"/>
  <c r="A555" i="2"/>
  <c r="A566" i="2"/>
  <c r="K566" i="2" s="1"/>
  <c r="A571" i="2"/>
  <c r="A575" i="2"/>
  <c r="A581" i="2"/>
  <c r="A587" i="2"/>
  <c r="A593" i="2"/>
  <c r="A600" i="2"/>
  <c r="A604" i="2"/>
  <c r="A613" i="2"/>
  <c r="A619" i="2"/>
  <c r="A625" i="2"/>
  <c r="A630" i="2"/>
  <c r="K630" i="2" s="1"/>
  <c r="A639" i="2"/>
  <c r="A644" i="2"/>
  <c r="A648" i="2"/>
  <c r="A657" i="2"/>
  <c r="A663" i="2"/>
  <c r="A669" i="2"/>
  <c r="A675" i="2"/>
  <c r="K675" i="2" s="1"/>
  <c r="A681" i="2"/>
  <c r="A687" i="2"/>
  <c r="A693" i="2"/>
  <c r="A699" i="2"/>
  <c r="A705" i="2"/>
  <c r="A711" i="2"/>
  <c r="A716" i="2"/>
  <c r="K716" i="2" s="1"/>
  <c r="A722" i="2"/>
  <c r="A728" i="2"/>
  <c r="A734" i="2"/>
  <c r="A740" i="2"/>
  <c r="A746" i="2"/>
  <c r="A752" i="2"/>
  <c r="A758" i="2"/>
  <c r="A763" i="2"/>
  <c r="A769" i="2"/>
  <c r="K769" i="2" s="1"/>
  <c r="A777" i="2"/>
  <c r="A783" i="2"/>
  <c r="A789" i="2"/>
  <c r="A795" i="2"/>
  <c r="A801" i="2"/>
  <c r="A807" i="2"/>
  <c r="A812" i="2"/>
  <c r="A817" i="2"/>
  <c r="A823" i="2"/>
  <c r="A829" i="2"/>
  <c r="A835" i="2"/>
  <c r="A841" i="2"/>
  <c r="A847" i="2"/>
  <c r="A851" i="2"/>
  <c r="A861" i="2"/>
  <c r="A867" i="2"/>
  <c r="A873" i="2"/>
  <c r="A879" i="2"/>
  <c r="A885" i="2"/>
  <c r="A891" i="2"/>
  <c r="A897" i="2"/>
  <c r="A906" i="2"/>
  <c r="A913" i="2"/>
  <c r="A920" i="2"/>
  <c r="A925" i="2"/>
  <c r="A929" i="2"/>
  <c r="A934" i="2"/>
  <c r="A939" i="2"/>
  <c r="A945" i="2"/>
  <c r="A951" i="2"/>
  <c r="A956" i="2"/>
  <c r="A961" i="2"/>
  <c r="A967" i="2"/>
  <c r="A974" i="2"/>
  <c r="A978" i="2"/>
  <c r="A980" i="2"/>
  <c r="A989" i="2"/>
  <c r="A993" i="2"/>
  <c r="A999" i="2"/>
  <c r="A1005" i="2"/>
  <c r="A1010" i="2"/>
  <c r="A1014" i="2"/>
  <c r="A1018" i="2"/>
  <c r="A1022" i="2"/>
  <c r="K1022" i="2" s="1"/>
  <c r="A1024" i="2"/>
  <c r="A1028" i="2"/>
  <c r="A1033" i="2"/>
  <c r="A1038" i="2"/>
  <c r="A1043" i="2"/>
  <c r="A1050" i="2"/>
  <c r="A1058" i="2"/>
  <c r="A1065" i="2"/>
  <c r="A1072" i="2"/>
  <c r="A1080" i="2"/>
  <c r="A1086" i="2"/>
  <c r="A1091" i="2"/>
  <c r="A1097" i="2"/>
  <c r="A1103" i="2"/>
  <c r="A1108" i="2"/>
  <c r="A1115" i="2"/>
  <c r="A1119" i="2"/>
  <c r="A1125" i="2"/>
  <c r="A1129" i="2"/>
  <c r="A1133" i="2"/>
  <c r="A1138" i="2"/>
  <c r="A1142" i="2"/>
  <c r="A1148" i="2"/>
  <c r="A1153" i="2"/>
  <c r="A1159" i="2"/>
  <c r="A1164" i="2"/>
  <c r="A1169" i="2"/>
  <c r="A1174" i="2"/>
  <c r="A1176" i="2"/>
  <c r="A1187" i="2"/>
  <c r="A1192" i="2"/>
  <c r="A1197" i="2"/>
  <c r="A1201" i="2"/>
  <c r="A1205" i="2"/>
  <c r="A1211" i="2"/>
  <c r="A1215" i="2"/>
  <c r="A1219" i="2"/>
  <c r="A1225" i="2"/>
  <c r="A1231" i="2"/>
  <c r="A1237" i="2"/>
  <c r="A1242" i="2"/>
  <c r="A1252" i="2"/>
  <c r="A1259" i="2"/>
  <c r="A1264" i="2"/>
  <c r="A1268" i="2"/>
  <c r="A1273" i="2"/>
  <c r="A1279" i="2"/>
  <c r="A1284" i="2"/>
  <c r="A1291" i="2"/>
  <c r="A1296" i="2"/>
  <c r="A1306" i="2"/>
  <c r="A1310" i="2"/>
  <c r="A1314" i="2"/>
  <c r="A1318" i="2"/>
  <c r="A1327" i="2"/>
  <c r="A1334" i="2"/>
  <c r="K1334" i="2" s="1"/>
  <c r="A1344" i="2"/>
  <c r="A1349" i="2"/>
  <c r="A1352" i="2"/>
  <c r="A1356" i="2"/>
  <c r="A1363" i="2"/>
  <c r="A1367" i="2"/>
  <c r="A1375" i="2"/>
  <c r="A1378" i="2"/>
  <c r="A1383" i="2"/>
  <c r="A1388" i="2"/>
  <c r="A1393" i="2"/>
  <c r="A1398" i="2"/>
  <c r="A1403" i="2"/>
  <c r="A1408" i="2"/>
  <c r="A1413" i="2"/>
  <c r="A1416" i="2"/>
  <c r="A1421" i="2"/>
  <c r="A1425" i="2"/>
  <c r="A1428" i="2"/>
  <c r="A1431" i="2"/>
  <c r="A1437" i="2"/>
  <c r="A1443" i="2"/>
  <c r="A1447" i="2"/>
  <c r="A1452" i="2"/>
  <c r="A1456" i="2"/>
  <c r="A1460" i="2"/>
  <c r="A1464" i="2"/>
  <c r="A1470" i="2"/>
  <c r="A1475" i="2"/>
  <c r="A1480" i="2"/>
  <c r="A1486" i="2"/>
  <c r="A1491" i="2"/>
  <c r="A1510" i="2"/>
  <c r="A1514" i="2"/>
  <c r="A1521" i="2"/>
  <c r="A1523" i="2"/>
  <c r="A1526" i="2"/>
  <c r="A1530" i="2"/>
  <c r="A1541" i="2"/>
  <c r="A1545" i="2"/>
  <c r="A1549" i="2"/>
  <c r="A1553" i="2"/>
  <c r="A1558" i="2"/>
  <c r="A1567" i="2"/>
  <c r="A1590" i="2"/>
  <c r="A1600" i="2"/>
  <c r="A1604" i="2"/>
  <c r="A1608" i="2"/>
  <c r="A1618" i="2"/>
  <c r="A1624" i="2"/>
  <c r="A1630" i="2"/>
  <c r="A1634" i="2"/>
  <c r="A1641" i="2"/>
  <c r="A1646" i="2"/>
  <c r="A1651" i="2"/>
  <c r="A1656" i="2"/>
  <c r="A1663" i="2"/>
  <c r="A1667" i="2"/>
  <c r="A1673" i="2"/>
  <c r="A1679" i="2"/>
  <c r="A1683" i="2"/>
  <c r="A1692" i="2"/>
  <c r="A1696" i="2"/>
  <c r="A1701" i="2"/>
  <c r="A1707" i="2"/>
  <c r="A1719" i="2"/>
  <c r="A1729" i="2"/>
  <c r="A1739" i="2"/>
  <c r="A1745" i="2"/>
  <c r="A1753" i="2"/>
  <c r="A1757" i="2"/>
  <c r="A1761" i="2"/>
  <c r="A1766" i="2"/>
  <c r="A1773" i="2"/>
  <c r="A1792" i="2"/>
  <c r="A1801" i="2"/>
  <c r="A1815" i="2"/>
  <c r="A1819" i="2"/>
  <c r="A1824" i="2"/>
  <c r="A1828" i="2"/>
  <c r="A1830" i="2"/>
  <c r="A1835" i="2"/>
  <c r="A1840" i="2"/>
  <c r="A1845" i="2"/>
  <c r="A1850" i="2"/>
  <c r="A1855" i="2"/>
  <c r="A1860" i="2"/>
  <c r="A1865" i="2"/>
  <c r="A1872" i="2"/>
  <c r="A1879" i="2"/>
  <c r="A1886" i="2"/>
  <c r="A1890" i="2"/>
  <c r="A1894" i="2"/>
  <c r="A1898" i="2"/>
  <c r="A1902" i="2"/>
  <c r="A1906" i="2"/>
  <c r="A1910" i="2"/>
  <c r="A1914" i="2"/>
  <c r="A1918" i="2"/>
  <c r="A1922" i="2"/>
  <c r="A1929" i="2"/>
  <c r="A1936" i="2"/>
  <c r="A1943" i="2"/>
  <c r="A1950" i="2"/>
  <c r="A1957" i="2"/>
  <c r="A1964" i="2"/>
  <c r="A1971" i="2"/>
  <c r="A1978" i="2"/>
  <c r="A1985" i="2"/>
  <c r="A1992" i="2"/>
  <c r="A1999" i="2"/>
  <c r="A2006" i="2"/>
  <c r="A2013" i="2"/>
  <c r="A2020" i="2"/>
  <c r="A2027" i="2"/>
  <c r="A2031" i="2"/>
  <c r="A2038" i="2"/>
  <c r="A2045" i="2"/>
  <c r="A2052" i="2"/>
  <c r="A2059" i="2"/>
  <c r="A2066" i="2"/>
  <c r="A2073" i="2"/>
  <c r="A2080" i="2"/>
  <c r="A2087" i="2"/>
  <c r="A2094" i="2"/>
  <c r="A2101" i="2"/>
  <c r="A2108" i="2"/>
  <c r="A2115" i="2"/>
  <c r="A2122" i="2"/>
  <c r="K2122" i="2" s="1"/>
  <c r="A2129" i="2"/>
  <c r="A2136" i="2"/>
  <c r="A2140" i="2"/>
  <c r="A2145" i="2"/>
  <c r="A2150" i="2"/>
  <c r="A2155" i="2"/>
  <c r="A2160" i="2"/>
  <c r="A2165" i="2"/>
  <c r="A2170" i="2"/>
  <c r="A2175" i="2"/>
  <c r="A2179" i="2"/>
  <c r="A2181" i="2"/>
  <c r="A2183" i="2"/>
  <c r="A2187" i="2"/>
  <c r="A2192" i="2"/>
  <c r="K2192" i="2" s="1"/>
  <c r="A2199" i="2"/>
  <c r="A2206" i="2"/>
  <c r="A2213" i="2"/>
  <c r="A2220" i="2"/>
  <c r="A2227" i="2"/>
  <c r="A2234" i="2"/>
  <c r="A2241" i="2"/>
  <c r="A2248" i="2"/>
  <c r="A2253" i="2"/>
  <c r="A2258" i="2"/>
  <c r="A2263" i="2"/>
  <c r="A2267" i="2"/>
  <c r="A2271" i="2"/>
  <c r="A2273" i="2"/>
  <c r="A2280" i="2"/>
  <c r="A2287" i="2"/>
  <c r="A2294" i="2"/>
  <c r="A2301" i="2"/>
  <c r="A2307" i="2"/>
  <c r="A2313" i="2"/>
  <c r="A2319" i="2"/>
  <c r="A2325" i="2"/>
  <c r="A2331" i="2"/>
  <c r="A2337" i="2"/>
  <c r="A2343" i="2"/>
  <c r="A2349" i="2"/>
  <c r="A2356" i="2"/>
  <c r="A2363" i="2"/>
  <c r="A2370" i="2"/>
  <c r="A2377" i="2"/>
  <c r="A2384" i="2"/>
  <c r="A2390" i="2"/>
  <c r="A2396" i="2"/>
  <c r="K2396" i="2" s="1"/>
  <c r="A2403" i="2"/>
  <c r="A2410" i="2"/>
  <c r="A2417" i="2"/>
  <c r="A2424" i="2"/>
  <c r="A2429" i="2"/>
  <c r="A2434" i="2"/>
  <c r="A2441" i="2"/>
  <c r="A2445" i="2"/>
  <c r="A2451" i="2"/>
  <c r="A2457" i="2"/>
  <c r="A2463" i="2"/>
  <c r="A2469" i="2"/>
  <c r="A2473" i="2"/>
  <c r="K2473" i="2" s="1"/>
  <c r="A2474" i="2"/>
  <c r="A2500" i="2"/>
  <c r="A2507" i="2"/>
  <c r="A2510" i="2"/>
  <c r="A2515" i="2"/>
  <c r="A2520" i="2"/>
  <c r="A2525" i="2"/>
  <c r="A2532" i="2"/>
  <c r="A2539" i="2"/>
  <c r="A2546" i="2"/>
  <c r="A2548" i="2"/>
  <c r="A2555" i="2"/>
  <c r="A2557" i="2"/>
  <c r="A2568" i="2"/>
  <c r="A2579" i="2"/>
  <c r="A2602" i="2"/>
  <c r="A2618" i="2"/>
  <c r="A2633" i="2"/>
  <c r="A2638" i="2"/>
  <c r="A2645" i="2"/>
  <c r="A2652" i="2"/>
  <c r="A2656" i="2"/>
  <c r="A2660" i="2"/>
  <c r="A2664" i="2"/>
  <c r="A2670" i="2"/>
  <c r="A2674" i="2"/>
  <c r="A2680" i="2"/>
  <c r="A2686" i="2"/>
  <c r="A2692" i="2"/>
  <c r="A2699" i="2"/>
  <c r="A2705" i="2"/>
  <c r="A2711" i="2"/>
  <c r="A2717" i="2"/>
  <c r="A2724" i="2"/>
  <c r="A2730" i="2"/>
  <c r="A2736" i="2"/>
  <c r="A2742" i="2"/>
  <c r="A2749" i="2"/>
  <c r="A2755" i="2"/>
  <c r="A2759" i="2"/>
  <c r="A2765" i="2"/>
  <c r="A2771" i="2"/>
  <c r="A2777" i="2"/>
  <c r="A2784" i="2"/>
  <c r="A2790" i="2"/>
  <c r="A2796" i="2"/>
  <c r="A2802" i="2"/>
  <c r="A2808" i="2"/>
  <c r="A2814" i="2"/>
  <c r="A2820" i="2"/>
  <c r="A2826" i="2"/>
  <c r="A2832" i="2"/>
  <c r="A2839" i="2"/>
  <c r="A2848" i="2"/>
  <c r="A2852" i="2"/>
  <c r="A2866" i="2"/>
  <c r="A2887" i="2"/>
  <c r="A2907" i="2"/>
  <c r="A2911" i="2"/>
  <c r="A2955" i="2"/>
  <c r="A2965" i="2"/>
  <c r="A2976" i="2"/>
  <c r="A2985" i="2"/>
  <c r="A2994" i="2"/>
  <c r="A3002" i="2"/>
  <c r="A3009" i="2"/>
  <c r="A3016" i="2"/>
  <c r="A3023" i="2"/>
  <c r="A3032" i="2"/>
  <c r="A3037" i="2"/>
  <c r="A3042" i="2"/>
  <c r="A3046" i="2"/>
  <c r="A3050" i="2"/>
  <c r="K3050" i="2" s="1"/>
  <c r="A3055" i="2"/>
  <c r="A3061" i="2"/>
  <c r="A3067" i="2"/>
  <c r="A3071" i="2"/>
  <c r="A3073" i="2"/>
  <c r="A3078" i="2"/>
  <c r="A3083" i="2"/>
  <c r="A3088" i="2"/>
  <c r="A3093" i="2"/>
  <c r="A3098" i="2"/>
  <c r="A3103" i="2"/>
  <c r="A3108" i="2"/>
  <c r="A3113" i="2"/>
  <c r="A3118" i="2"/>
  <c r="A3123" i="2"/>
  <c r="A3128" i="2"/>
  <c r="A3133" i="2"/>
  <c r="A3138" i="2"/>
  <c r="A3143" i="2"/>
  <c r="A3148" i="2"/>
  <c r="A3153" i="2"/>
  <c r="A3157" i="2"/>
  <c r="A3165" i="2"/>
  <c r="A3173" i="2"/>
  <c r="A3184" i="2"/>
  <c r="A3188" i="2"/>
  <c r="A3192" i="2"/>
  <c r="A3196" i="2"/>
  <c r="A3200" i="2"/>
  <c r="A3204" i="2"/>
  <c r="A3208" i="2"/>
  <c r="A3212" i="2"/>
  <c r="A3216" i="2"/>
  <c r="A3220" i="2"/>
  <c r="A3224" i="2"/>
  <c r="A3228" i="2"/>
  <c r="A3230" i="2"/>
  <c r="A3232" i="2"/>
  <c r="A3236" i="2"/>
  <c r="A3240" i="2"/>
  <c r="A3244" i="2"/>
  <c r="A3246" i="2"/>
  <c r="A3250" i="2"/>
  <c r="A3254" i="2"/>
  <c r="A3259" i="2"/>
  <c r="A3263" i="2"/>
  <c r="A3269" i="2"/>
  <c r="A3280" i="2"/>
  <c r="A3281" i="2" s="1"/>
  <c r="A3282" i="2"/>
  <c r="A3285" i="2"/>
  <c r="A3288" i="2"/>
  <c r="A3291" i="2"/>
  <c r="A3294" i="2"/>
  <c r="A3297" i="2"/>
  <c r="A3301" i="2"/>
  <c r="A3308" i="2"/>
  <c r="A3312" i="2"/>
  <c r="A3316" i="2"/>
  <c r="A3318" i="2"/>
  <c r="A3322" i="2"/>
  <c r="A3326" i="2"/>
  <c r="A3331" i="2"/>
  <c r="A3335" i="2"/>
  <c r="A3339" i="2"/>
  <c r="A3343" i="2"/>
  <c r="A3347" i="2"/>
  <c r="A3349" i="2"/>
  <c r="A3353" i="2"/>
  <c r="A3355" i="2"/>
  <c r="A3359" i="2"/>
  <c r="A3363" i="2"/>
  <c r="A3367" i="2"/>
  <c r="A3372" i="2"/>
  <c r="A3376" i="2"/>
  <c r="A3380" i="2"/>
  <c r="A3393" i="2"/>
  <c r="A3398" i="2"/>
  <c r="A3403" i="2"/>
  <c r="A3407" i="2"/>
  <c r="A3418" i="2"/>
  <c r="A3422" i="2"/>
  <c r="A3426" i="2"/>
  <c r="A3430" i="2"/>
  <c r="A3434" i="2"/>
  <c r="A3438" i="2"/>
  <c r="A3442" i="2"/>
  <c r="A3446" i="2"/>
  <c r="A3449" i="2"/>
  <c r="A3453" i="2"/>
  <c r="A3457" i="2"/>
  <c r="A3460" i="2"/>
  <c r="A3464" i="2"/>
  <c r="A3469" i="2"/>
  <c r="A3474" i="2"/>
  <c r="A3479" i="2"/>
  <c r="A3481" i="2"/>
  <c r="A3483" i="2"/>
  <c r="A3485" i="2"/>
  <c r="A3487" i="2"/>
  <c r="A3489" i="2"/>
  <c r="A3491" i="2"/>
  <c r="A3495" i="2"/>
  <c r="A3498" i="2"/>
  <c r="A3504" i="2"/>
  <c r="A3510" i="2"/>
  <c r="A3516" i="2"/>
  <c r="A3522" i="2"/>
  <c r="A3526" i="2"/>
  <c r="A3532" i="2"/>
  <c r="A3538" i="2"/>
  <c r="A3544" i="2"/>
  <c r="A3548" i="2"/>
  <c r="A3553" i="2"/>
  <c r="A3556" i="2"/>
  <c r="A3560" i="2"/>
  <c r="A3564" i="2"/>
  <c r="A3569" i="2"/>
  <c r="A3574" i="2"/>
  <c r="A3579" i="2"/>
  <c r="A3581" i="2"/>
  <c r="A3585" i="2"/>
  <c r="A3591" i="2"/>
  <c r="A3597" i="2"/>
  <c r="A3603" i="2"/>
  <c r="A3609" i="2"/>
  <c r="A3618" i="2"/>
  <c r="A3623" i="2"/>
  <c r="A3627" i="2"/>
  <c r="A3631" i="2"/>
  <c r="A3635" i="2"/>
  <c r="A3639" i="2"/>
  <c r="A3645" i="2"/>
  <c r="A3651" i="2"/>
  <c r="A3657" i="2"/>
  <c r="A3663" i="2"/>
  <c r="A3669" i="2"/>
  <c r="A3675" i="2"/>
  <c r="A3681" i="2"/>
  <c r="A3685" i="2"/>
  <c r="A3689" i="2"/>
  <c r="A3695" i="2"/>
  <c r="A3701" i="2"/>
  <c r="A3707" i="2"/>
  <c r="A3713" i="2"/>
  <c r="A3719" i="2"/>
  <c r="A3725" i="2"/>
  <c r="A3731" i="2"/>
  <c r="A3737" i="2"/>
  <c r="A3743" i="2"/>
  <c r="A3749" i="2"/>
  <c r="A3755" i="2"/>
  <c r="A3761" i="2"/>
  <c r="A3767" i="2"/>
  <c r="A3773" i="2"/>
  <c r="A3777" i="2"/>
  <c r="A3782" i="2"/>
  <c r="A3785" i="2"/>
  <c r="A3790" i="2"/>
  <c r="A3795" i="2"/>
  <c r="A3800" i="2"/>
  <c r="A3805" i="2"/>
  <c r="A3810" i="2"/>
  <c r="A3815" i="2"/>
  <c r="A3820" i="2"/>
  <c r="A3824" i="2"/>
  <c r="A3828" i="2"/>
  <c r="A3831" i="2"/>
  <c r="A3834" i="2"/>
  <c r="A3837" i="2"/>
  <c r="A3842" i="2"/>
  <c r="A3846" i="2"/>
  <c r="A3849" i="2"/>
  <c r="A3851" i="2"/>
  <c r="A3853" i="2"/>
  <c r="A3857" i="2"/>
  <c r="A3864" i="2"/>
  <c r="A3871" i="2"/>
  <c r="A3051" i="2" l="1"/>
  <c r="A3052" i="2" s="1"/>
  <c r="A3053" i="2" s="1"/>
  <c r="A3054" i="2" s="1"/>
  <c r="A2193" i="2"/>
  <c r="A2194" i="2" s="1"/>
  <c r="A2195" i="2" s="1"/>
  <c r="A2196" i="2" s="1"/>
  <c r="A2197" i="2" s="1"/>
  <c r="A2198" i="2" s="1"/>
  <c r="A2123" i="2"/>
  <c r="A2124" i="2" s="1"/>
  <c r="A2125" i="2" s="1"/>
  <c r="A2126" i="2" s="1"/>
  <c r="A2127" i="2" s="1"/>
  <c r="A2128" i="2" s="1"/>
  <c r="A717" i="2"/>
  <c r="A718" i="2" s="1"/>
  <c r="A719" i="2" s="1"/>
  <c r="A720" i="2" s="1"/>
  <c r="A721" i="2" s="1"/>
  <c r="A676" i="2"/>
  <c r="A677" i="2" s="1"/>
  <c r="A678" i="2" s="1"/>
  <c r="A679" i="2" s="1"/>
  <c r="A680" i="2" s="1"/>
  <c r="A2397" i="2"/>
  <c r="A2398" i="2" s="1"/>
  <c r="A2399" i="2" s="1"/>
  <c r="A2400" i="2" s="1"/>
  <c r="A2401" i="2" s="1"/>
  <c r="A2402" i="2" s="1"/>
  <c r="A770" i="2"/>
  <c r="A771" i="2" s="1"/>
  <c r="A772" i="2" s="1"/>
  <c r="A773" i="2" s="1"/>
  <c r="A774" i="2" s="1"/>
  <c r="A775" i="2" s="1"/>
  <c r="A776" i="2" s="1"/>
  <c r="A270" i="2"/>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K269" i="2"/>
  <c r="A88" i="2"/>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K87" i="2"/>
  <c r="K12" i="2"/>
  <c r="A981" i="2"/>
  <c r="A982" i="2" s="1"/>
  <c r="A983" i="2" s="1"/>
  <c r="A984" i="2" s="1"/>
  <c r="A985" i="2" s="1"/>
  <c r="A986" i="2" s="1"/>
  <c r="A987" i="2" s="1"/>
  <c r="A988" i="2" s="1"/>
  <c r="K980" i="2"/>
  <c r="A940" i="2"/>
  <c r="A941" i="2" s="1"/>
  <c r="A942" i="2" s="1"/>
  <c r="A943" i="2" s="1"/>
  <c r="A944" i="2" s="1"/>
  <c r="K939" i="2"/>
  <c r="A892" i="2"/>
  <c r="A893" i="2" s="1"/>
  <c r="A894" i="2" s="1"/>
  <c r="A895" i="2" s="1"/>
  <c r="A896" i="2" s="1"/>
  <c r="K891" i="2"/>
  <c r="A842" i="2"/>
  <c r="A843" i="2" s="1"/>
  <c r="A844" i="2" s="1"/>
  <c r="A845" i="2" s="1"/>
  <c r="A846" i="2" s="1"/>
  <c r="K841" i="2"/>
  <c r="A796" i="2"/>
  <c r="A797" i="2" s="1"/>
  <c r="A798" i="2" s="1"/>
  <c r="A799" i="2" s="1"/>
  <c r="A800" i="2" s="1"/>
  <c r="K795" i="2"/>
  <c r="A753" i="2"/>
  <c r="A754" i="2" s="1"/>
  <c r="A755" i="2" s="1"/>
  <c r="A756" i="2" s="1"/>
  <c r="A757" i="2" s="1"/>
  <c r="K752" i="2"/>
  <c r="A712" i="2"/>
  <c r="A713" i="2" s="1"/>
  <c r="A714" i="2" s="1"/>
  <c r="A715" i="2" s="1"/>
  <c r="K711" i="2"/>
  <c r="A670" i="2"/>
  <c r="A671" i="2" s="1"/>
  <c r="A672" i="2" s="1"/>
  <c r="A673" i="2" s="1"/>
  <c r="A674" i="2" s="1"/>
  <c r="K669" i="2"/>
  <c r="A620" i="2"/>
  <c r="A621" i="2" s="1"/>
  <c r="A622" i="2" s="1"/>
  <c r="A623" i="2" s="1"/>
  <c r="A624" i="2" s="1"/>
  <c r="K619" i="2"/>
  <c r="A572" i="2"/>
  <c r="A573" i="2" s="1"/>
  <c r="A574" i="2" s="1"/>
  <c r="K571" i="2"/>
  <c r="A419" i="2"/>
  <c r="A420" i="2" s="1"/>
  <c r="A421" i="2" s="1"/>
  <c r="A422" i="2" s="1"/>
  <c r="A423" i="2" s="1"/>
  <c r="A424" i="2" s="1"/>
  <c r="A425" i="2" s="1"/>
  <c r="A426" i="2" s="1"/>
  <c r="A427" i="2" s="1"/>
  <c r="A428" i="2" s="1"/>
  <c r="A429" i="2" s="1"/>
  <c r="K418" i="2"/>
  <c r="A226" i="2"/>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K225" i="2"/>
  <c r="A1154" i="2"/>
  <c r="A1155" i="2" s="1"/>
  <c r="A1156" i="2" s="1"/>
  <c r="A1157" i="2" s="1"/>
  <c r="A1158" i="2" s="1"/>
  <c r="K1153" i="2"/>
  <c r="A1066" i="2"/>
  <c r="A1067" i="2" s="1"/>
  <c r="A1068" i="2" s="1"/>
  <c r="A1069" i="2" s="1"/>
  <c r="A1070" i="2" s="1"/>
  <c r="A1071" i="2" s="1"/>
  <c r="K1065" i="2"/>
  <c r="A3816" i="2"/>
  <c r="A3817" i="2" s="1"/>
  <c r="A3818" i="2" s="1"/>
  <c r="A3819" i="2" s="1"/>
  <c r="K3815" i="2"/>
  <c r="A3686" i="2"/>
  <c r="A3687" i="2" s="1"/>
  <c r="A3688" i="2" s="1"/>
  <c r="K3685" i="2"/>
  <c r="A3561" i="2"/>
  <c r="A3562" i="2" s="1"/>
  <c r="A3563" i="2" s="1"/>
  <c r="K3560" i="2"/>
  <c r="A3488" i="2"/>
  <c r="K3487" i="2"/>
  <c r="A3381" i="2"/>
  <c r="A3382" i="2" s="1"/>
  <c r="A3383" i="2" s="1"/>
  <c r="A3384" i="2" s="1"/>
  <c r="A3385" i="2" s="1"/>
  <c r="A3386" i="2" s="1"/>
  <c r="A3387" i="2" s="1"/>
  <c r="A3388" i="2" s="1"/>
  <c r="A3389" i="2" s="1"/>
  <c r="A3390" i="2" s="1"/>
  <c r="A3391" i="2" s="1"/>
  <c r="A3392" i="2" s="1"/>
  <c r="K3380" i="2"/>
  <c r="A3319" i="2"/>
  <c r="A3320" i="2" s="1"/>
  <c r="A3321" i="2" s="1"/>
  <c r="K3318" i="2"/>
  <c r="A3251" i="2"/>
  <c r="A3252" i="2" s="1"/>
  <c r="A3253" i="2" s="1"/>
  <c r="K3250" i="2"/>
  <c r="A3193" i="2"/>
  <c r="A3194" i="2" s="1"/>
  <c r="A3195" i="2" s="1"/>
  <c r="K3192" i="2"/>
  <c r="A3104" i="2"/>
  <c r="A3105" i="2" s="1"/>
  <c r="A3106" i="2" s="1"/>
  <c r="A3107" i="2" s="1"/>
  <c r="K3103" i="2"/>
  <c r="A2977" i="2"/>
  <c r="A2978" i="2" s="1"/>
  <c r="A2979" i="2" s="1"/>
  <c r="A2980" i="2" s="1"/>
  <c r="A2981" i="2" s="1"/>
  <c r="A2982" i="2" s="1"/>
  <c r="A2983" i="2" s="1"/>
  <c r="A2984" i="2" s="1"/>
  <c r="K2976" i="2"/>
  <c r="A2657" i="2"/>
  <c r="A2658" i="2" s="1"/>
  <c r="A2659" i="2" s="1"/>
  <c r="K2656" i="2"/>
  <c r="A2418" i="2"/>
  <c r="A2419" i="2" s="1"/>
  <c r="A2420" i="2" s="1"/>
  <c r="A2421" i="2" s="1"/>
  <c r="A2422" i="2" s="1"/>
  <c r="A2423" i="2" s="1"/>
  <c r="K2417" i="2"/>
  <c r="A2320" i="2"/>
  <c r="A2321" i="2" s="1"/>
  <c r="A2322" i="2" s="1"/>
  <c r="A2323" i="2" s="1"/>
  <c r="A2324" i="2" s="1"/>
  <c r="K2319" i="2"/>
  <c r="A2184" i="2"/>
  <c r="A2185" i="2" s="1"/>
  <c r="A2186" i="2" s="1"/>
  <c r="K2183" i="2"/>
  <c r="A2053" i="2"/>
  <c r="A2054" i="2" s="1"/>
  <c r="A2055" i="2" s="1"/>
  <c r="A2056" i="2" s="1"/>
  <c r="A2057" i="2" s="1"/>
  <c r="A2058" i="2" s="1"/>
  <c r="K2052" i="2"/>
  <c r="A1903" i="2"/>
  <c r="A1904" i="2" s="1"/>
  <c r="A1905" i="2" s="1"/>
  <c r="K1902" i="2"/>
  <c r="A1825" i="2"/>
  <c r="A1826" i="2" s="1"/>
  <c r="A1827" i="2" s="1"/>
  <c r="K1824" i="2"/>
  <c r="A1697" i="2"/>
  <c r="A1698" i="2" s="1"/>
  <c r="A1699" i="2" s="1"/>
  <c r="A1700" i="2" s="1"/>
  <c r="K1696" i="2"/>
  <c r="A1605" i="2"/>
  <c r="A1606" i="2" s="1"/>
  <c r="A1607" i="2" s="1"/>
  <c r="K1604" i="2"/>
  <c r="A1487" i="2"/>
  <c r="A1488" i="2" s="1"/>
  <c r="A1489" i="2" s="1"/>
  <c r="A1490" i="2" s="1"/>
  <c r="K1486" i="2"/>
  <c r="A1448" i="2"/>
  <c r="A1449" i="2" s="1"/>
  <c r="A1450" i="2" s="1"/>
  <c r="A1451" i="2" s="1"/>
  <c r="K1447" i="2"/>
  <c r="A1376" i="2"/>
  <c r="A1377" i="2" s="1"/>
  <c r="K1375" i="2"/>
  <c r="A1328" i="2"/>
  <c r="A1329" i="2" s="1"/>
  <c r="A1330" i="2" s="1"/>
  <c r="A1331" i="2" s="1"/>
  <c r="A1332" i="2" s="1"/>
  <c r="A1333" i="2" s="1"/>
  <c r="K1327" i="2"/>
  <c r="A1280" i="2"/>
  <c r="A1281" i="2" s="1"/>
  <c r="A1282" i="2" s="1"/>
  <c r="A1283" i="2" s="1"/>
  <c r="K1279" i="2"/>
  <c r="A1232" i="2"/>
  <c r="A1233" i="2" s="1"/>
  <c r="A1234" i="2" s="1"/>
  <c r="A1235" i="2" s="1"/>
  <c r="A1236" i="2" s="1"/>
  <c r="K1231" i="2"/>
  <c r="A1149" i="2"/>
  <c r="A1150" i="2" s="1"/>
  <c r="A1151" i="2" s="1"/>
  <c r="A1152" i="2" s="1"/>
  <c r="K1148" i="2"/>
  <c r="A1109" i="2"/>
  <c r="A1110" i="2" s="1"/>
  <c r="A1111" i="2" s="1"/>
  <c r="A1112" i="2" s="1"/>
  <c r="A1113" i="2" s="1"/>
  <c r="A1114" i="2" s="1"/>
  <c r="K1108" i="2"/>
  <c r="A1059" i="2"/>
  <c r="A1060" i="2" s="1"/>
  <c r="A1061" i="2" s="1"/>
  <c r="A1062" i="2" s="1"/>
  <c r="A1063" i="2" s="1"/>
  <c r="A1064" i="2" s="1"/>
  <c r="K1058" i="2"/>
  <c r="A1019" i="2"/>
  <c r="A1020" i="2" s="1"/>
  <c r="A1021" i="2" s="1"/>
  <c r="K1018" i="2"/>
  <c r="A979" i="2"/>
  <c r="K978" i="2"/>
  <c r="A935" i="2"/>
  <c r="A936" i="2" s="1"/>
  <c r="A937" i="2" s="1"/>
  <c r="A938" i="2" s="1"/>
  <c r="K934" i="2"/>
  <c r="A886" i="2"/>
  <c r="A887" i="2" s="1"/>
  <c r="A888" i="2" s="1"/>
  <c r="A889" i="2" s="1"/>
  <c r="A890" i="2" s="1"/>
  <c r="K885" i="2"/>
  <c r="A836" i="2"/>
  <c r="A837" i="2" s="1"/>
  <c r="A838" i="2" s="1"/>
  <c r="A839" i="2" s="1"/>
  <c r="A840" i="2" s="1"/>
  <c r="K835" i="2"/>
  <c r="A790" i="2"/>
  <c r="A791" i="2" s="1"/>
  <c r="A792" i="2" s="1"/>
  <c r="A793" i="2" s="1"/>
  <c r="A794" i="2" s="1"/>
  <c r="K789" i="2"/>
  <c r="A747" i="2"/>
  <c r="A748" i="2" s="1"/>
  <c r="A749" i="2" s="1"/>
  <c r="A750" i="2" s="1"/>
  <c r="A751" i="2" s="1"/>
  <c r="K746" i="2"/>
  <c r="A706" i="2"/>
  <c r="A707" i="2" s="1"/>
  <c r="A708" i="2" s="1"/>
  <c r="A709" i="2" s="1"/>
  <c r="A710" i="2" s="1"/>
  <c r="K705" i="2"/>
  <c r="A664" i="2"/>
  <c r="A665" i="2" s="1"/>
  <c r="A666" i="2" s="1"/>
  <c r="A667" i="2" s="1"/>
  <c r="A668" i="2" s="1"/>
  <c r="K663" i="2"/>
  <c r="A517" i="2"/>
  <c r="K516" i="2"/>
  <c r="A474" i="2"/>
  <c r="A475" i="2" s="1"/>
  <c r="A476" i="2" s="1"/>
  <c r="A477" i="2" s="1"/>
  <c r="K473" i="2"/>
  <c r="A404" i="2"/>
  <c r="A405" i="2" s="1"/>
  <c r="A406" i="2" s="1"/>
  <c r="A407" i="2" s="1"/>
  <c r="A408" i="2" s="1"/>
  <c r="A409" i="2" s="1"/>
  <c r="A410" i="2" s="1"/>
  <c r="A411" i="2" s="1"/>
  <c r="A412" i="2" s="1"/>
  <c r="A413" i="2" s="1"/>
  <c r="A414" i="2" s="1"/>
  <c r="A415" i="2" s="1"/>
  <c r="A416" i="2" s="1"/>
  <c r="A417" i="2" s="1"/>
  <c r="K403" i="2"/>
  <c r="A221" i="2"/>
  <c r="A222" i="2" s="1"/>
  <c r="A223" i="2" s="1"/>
  <c r="A224" i="2" s="1"/>
  <c r="K220" i="2"/>
  <c r="A3829" i="2"/>
  <c r="A3830" i="2" s="1"/>
  <c r="K3828" i="2"/>
  <c r="A3750" i="2"/>
  <c r="A3751" i="2" s="1"/>
  <c r="A3752" i="2" s="1"/>
  <c r="A3753" i="2" s="1"/>
  <c r="A3754" i="2" s="1"/>
  <c r="K3749" i="2"/>
  <c r="A3658" i="2"/>
  <c r="A3659" i="2" s="1"/>
  <c r="A3660" i="2" s="1"/>
  <c r="A3661" i="2" s="1"/>
  <c r="A3662" i="2" s="1"/>
  <c r="K3657" i="2"/>
  <c r="A3575" i="2"/>
  <c r="A3576" i="2" s="1"/>
  <c r="A3577" i="2" s="1"/>
  <c r="A3578" i="2" s="1"/>
  <c r="K3574" i="2"/>
  <c r="A3539" i="2"/>
  <c r="A3540" i="2" s="1"/>
  <c r="A3541" i="2" s="1"/>
  <c r="A3542" i="2" s="1"/>
  <c r="A3543" i="2" s="1"/>
  <c r="K3538" i="2"/>
  <c r="A3475" i="2"/>
  <c r="A3476" i="2" s="1"/>
  <c r="A3477" i="2" s="1"/>
  <c r="A3478" i="2" s="1"/>
  <c r="K3474" i="2"/>
  <c r="A3404" i="2"/>
  <c r="A3405" i="2" s="1"/>
  <c r="A3406" i="2" s="1"/>
  <c r="K3403" i="2"/>
  <c r="A3332" i="2"/>
  <c r="A3333" i="2" s="1"/>
  <c r="A3334" i="2" s="1"/>
  <c r="K3331" i="2"/>
  <c r="A3264" i="2"/>
  <c r="A3265" i="2" s="1"/>
  <c r="A3266" i="2" s="1"/>
  <c r="A3267" i="2" s="1"/>
  <c r="A3268" i="2" s="1"/>
  <c r="K3263" i="2"/>
  <c r="A3205" i="2"/>
  <c r="A3206" i="2" s="1"/>
  <c r="A3207" i="2" s="1"/>
  <c r="K3204" i="2"/>
  <c r="A3079" i="2"/>
  <c r="A3080" i="2" s="1"/>
  <c r="A3081" i="2" s="1"/>
  <c r="A3082" i="2" s="1"/>
  <c r="K3078" i="2"/>
  <c r="A3003" i="2"/>
  <c r="A3004" i="2" s="1"/>
  <c r="A3005" i="2" s="1"/>
  <c r="A3006" i="2" s="1"/>
  <c r="A3007" i="2" s="1"/>
  <c r="A3008" i="2" s="1"/>
  <c r="K3002" i="2"/>
  <c r="A2815" i="2"/>
  <c r="A2816" i="2" s="1"/>
  <c r="A2817" i="2" s="1"/>
  <c r="A2818" i="2" s="1"/>
  <c r="A2819" i="2" s="1"/>
  <c r="K2814" i="2"/>
  <c r="A2718" i="2"/>
  <c r="A2719" i="2" s="1"/>
  <c r="A2720" i="2" s="1"/>
  <c r="A2721" i="2" s="1"/>
  <c r="A2722" i="2" s="1"/>
  <c r="A2723" i="2" s="1"/>
  <c r="K2717" i="2"/>
  <c r="A2619" i="2"/>
  <c r="A2620" i="2" s="1"/>
  <c r="A2621" i="2" s="1"/>
  <c r="A2622" i="2" s="1"/>
  <c r="A2623" i="2" s="1"/>
  <c r="A2624" i="2" s="1"/>
  <c r="A2625" i="2" s="1"/>
  <c r="A2626" i="2" s="1"/>
  <c r="A2627" i="2" s="1"/>
  <c r="A2628" i="2" s="1"/>
  <c r="A2629" i="2" s="1"/>
  <c r="A2630" i="2" s="1"/>
  <c r="A2631" i="2" s="1"/>
  <c r="A2632" i="2" s="1"/>
  <c r="K2618" i="2"/>
  <c r="A2435" i="2"/>
  <c r="A2436" i="2" s="1"/>
  <c r="A2437" i="2" s="1"/>
  <c r="A2438" i="2" s="1"/>
  <c r="A2439" i="2" s="1"/>
  <c r="A2440" i="2" s="1"/>
  <c r="K2434" i="2"/>
  <c r="A2166" i="2"/>
  <c r="A2167" i="2" s="1"/>
  <c r="A2168" i="2" s="1"/>
  <c r="A2169" i="2" s="1"/>
  <c r="K2165" i="2"/>
  <c r="A1915" i="2"/>
  <c r="A1916" i="2" s="1"/>
  <c r="A1917" i="2" s="1"/>
  <c r="K1914" i="2"/>
  <c r="A1836" i="2"/>
  <c r="A1837" i="2" s="1"/>
  <c r="A1838" i="2" s="1"/>
  <c r="A1839" i="2" s="1"/>
  <c r="K1835" i="2"/>
  <c r="A1720" i="2"/>
  <c r="A1721" i="2" s="1"/>
  <c r="A1722" i="2" s="1"/>
  <c r="A1723" i="2" s="1"/>
  <c r="A1724" i="2" s="1"/>
  <c r="A1725" i="2" s="1"/>
  <c r="A1726" i="2" s="1"/>
  <c r="A1727" i="2" s="1"/>
  <c r="A1728" i="2" s="1"/>
  <c r="K1719" i="2"/>
  <c r="A1625" i="2"/>
  <c r="A1626" i="2" s="1"/>
  <c r="A1627" i="2" s="1"/>
  <c r="A1628" i="2" s="1"/>
  <c r="A1629" i="2" s="1"/>
  <c r="K1624" i="2"/>
  <c r="A1426" i="2"/>
  <c r="A1427" i="2" s="1"/>
  <c r="K1425" i="2"/>
  <c r="A1350" i="2"/>
  <c r="A1351" i="2" s="1"/>
  <c r="K1349" i="2"/>
  <c r="A1029" i="2"/>
  <c r="A1030" i="2" s="1"/>
  <c r="A1031" i="2" s="1"/>
  <c r="A1032" i="2" s="1"/>
  <c r="K1028" i="2"/>
  <c r="A907" i="2"/>
  <c r="A908" i="2" s="1"/>
  <c r="A909" i="2" s="1"/>
  <c r="A910" i="2" s="1"/>
  <c r="A911" i="2" s="1"/>
  <c r="A912" i="2" s="1"/>
  <c r="K906" i="2"/>
  <c r="A3852" i="2"/>
  <c r="K3851" i="2"/>
  <c r="A3696" i="2"/>
  <c r="A3697" i="2" s="1"/>
  <c r="A3698" i="2" s="1"/>
  <c r="A3699" i="2" s="1"/>
  <c r="A3700" i="2" s="1"/>
  <c r="K3695" i="2"/>
  <c r="A3533" i="2"/>
  <c r="A3534" i="2" s="1"/>
  <c r="A3535" i="2" s="1"/>
  <c r="A3536" i="2" s="1"/>
  <c r="A3537" i="2" s="1"/>
  <c r="K3532" i="2"/>
  <c r="A3399" i="2"/>
  <c r="A3400" i="2" s="1"/>
  <c r="A3401" i="2" s="1"/>
  <c r="A3402" i="2" s="1"/>
  <c r="K3398" i="2"/>
  <c r="A3231" i="2"/>
  <c r="K3230" i="2"/>
  <c r="A2995" i="2"/>
  <c r="A2996" i="2" s="1"/>
  <c r="A2997" i="2" s="1"/>
  <c r="A2998" i="2" s="1"/>
  <c r="A2999" i="2" s="1"/>
  <c r="A3000" i="2" s="1"/>
  <c r="A3001" i="2" s="1"/>
  <c r="K2994" i="2"/>
  <c r="A2603" i="2"/>
  <c r="A2604" i="2" s="1"/>
  <c r="A2605" i="2" s="1"/>
  <c r="A2606" i="2" s="1"/>
  <c r="A2607" i="2" s="1"/>
  <c r="A2608" i="2" s="1"/>
  <c r="A2609" i="2" s="1"/>
  <c r="A2610" i="2" s="1"/>
  <c r="A2611" i="2" s="1"/>
  <c r="A2612" i="2" s="1"/>
  <c r="A2613" i="2" s="1"/>
  <c r="A2614" i="2" s="1"/>
  <c r="A2615" i="2" s="1"/>
  <c r="A2616" i="2" s="1"/>
  <c r="A2617" i="2" s="1"/>
  <c r="K2602" i="2"/>
  <c r="A2067" i="2"/>
  <c r="A2068" i="2" s="1"/>
  <c r="A2069" i="2" s="1"/>
  <c r="A2070" i="2" s="1"/>
  <c r="A2071" i="2" s="1"/>
  <c r="A2072" i="2" s="1"/>
  <c r="K2066" i="2"/>
  <c r="A1958" i="2"/>
  <c r="A1959" i="2" s="1"/>
  <c r="A1960" i="2" s="1"/>
  <c r="A1961" i="2" s="1"/>
  <c r="A1962" i="2" s="1"/>
  <c r="A1963" i="2" s="1"/>
  <c r="K1957" i="2"/>
  <c r="A1873" i="2"/>
  <c r="A1874" i="2" s="1"/>
  <c r="A1875" i="2" s="1"/>
  <c r="A1876" i="2" s="1"/>
  <c r="A1877" i="2" s="1"/>
  <c r="A1878" i="2" s="1"/>
  <c r="K1872" i="2"/>
  <c r="A1767" i="2"/>
  <c r="A1768" i="2" s="1"/>
  <c r="A1769" i="2" s="1"/>
  <c r="A1770" i="2" s="1"/>
  <c r="A1771" i="2" s="1"/>
  <c r="A1772" i="2" s="1"/>
  <c r="K1766" i="2"/>
  <c r="A1664" i="2"/>
  <c r="A1665" i="2" s="1"/>
  <c r="A1666" i="2" s="1"/>
  <c r="K1663" i="2"/>
  <c r="A1550" i="2"/>
  <c r="A1551" i="2" s="1"/>
  <c r="A1552" i="2" s="1"/>
  <c r="K1549" i="2"/>
  <c r="A1384" i="2"/>
  <c r="A1385" i="2" s="1"/>
  <c r="A1386" i="2" s="1"/>
  <c r="A1387" i="2" s="1"/>
  <c r="K1383" i="2"/>
  <c r="A1292" i="2"/>
  <c r="A1293" i="2" s="1"/>
  <c r="A1294" i="2" s="1"/>
  <c r="A1295" i="2" s="1"/>
  <c r="K1291" i="2"/>
  <c r="A1202" i="2"/>
  <c r="A1203" i="2" s="1"/>
  <c r="A1204" i="2" s="1"/>
  <c r="K1201" i="2"/>
  <c r="A1160" i="2"/>
  <c r="A1161" i="2" s="1"/>
  <c r="A1162" i="2" s="1"/>
  <c r="A1163" i="2" s="1"/>
  <c r="K1159" i="2"/>
  <c r="A1073" i="2"/>
  <c r="A1074" i="2" s="1"/>
  <c r="A1075" i="2" s="1"/>
  <c r="A1076" i="2" s="1"/>
  <c r="A1077" i="2" s="1"/>
  <c r="A1078" i="2" s="1"/>
  <c r="A1079" i="2" s="1"/>
  <c r="K1072" i="2"/>
  <c r="A1025" i="2"/>
  <c r="A1026" i="2" s="1"/>
  <c r="A1027" i="2" s="1"/>
  <c r="K1024" i="2"/>
  <c r="A848" i="2"/>
  <c r="A849" i="2" s="1"/>
  <c r="A850" i="2" s="1"/>
  <c r="K847" i="2"/>
  <c r="A759" i="2"/>
  <c r="A760" i="2" s="1"/>
  <c r="A761" i="2" s="1"/>
  <c r="A762" i="2" s="1"/>
  <c r="K758" i="2"/>
  <c r="A626" i="2"/>
  <c r="A627" i="2" s="1"/>
  <c r="A628" i="2" s="1"/>
  <c r="A629" i="2" s="1"/>
  <c r="K625" i="2"/>
  <c r="A525" i="2"/>
  <c r="A526" i="2" s="1"/>
  <c r="A527" i="2" s="1"/>
  <c r="K524" i="2"/>
  <c r="A3850" i="2"/>
  <c r="K3849" i="2"/>
  <c r="A3783" i="2"/>
  <c r="A3784" i="2" s="1"/>
  <c r="K3782" i="2"/>
  <c r="A3738" i="2"/>
  <c r="A3739" i="2" s="1"/>
  <c r="A3740" i="2" s="1"/>
  <c r="A3741" i="2" s="1"/>
  <c r="A3742" i="2" s="1"/>
  <c r="K3737" i="2"/>
  <c r="A3646" i="2"/>
  <c r="A3647" i="2" s="1"/>
  <c r="A3648" i="2" s="1"/>
  <c r="A3649" i="2" s="1"/>
  <c r="A3650" i="2" s="1"/>
  <c r="K3645" i="2"/>
  <c r="A3604" i="2"/>
  <c r="A3605" i="2" s="1"/>
  <c r="A3606" i="2" s="1"/>
  <c r="A3607" i="2" s="1"/>
  <c r="A3608" i="2" s="1"/>
  <c r="K3603" i="2"/>
  <c r="A3565" i="2"/>
  <c r="A3566" i="2" s="1"/>
  <c r="A3567" i="2" s="1"/>
  <c r="A3568" i="2" s="1"/>
  <c r="K3564" i="2"/>
  <c r="A3527" i="2"/>
  <c r="A3528" i="2" s="1"/>
  <c r="A3529" i="2" s="1"/>
  <c r="A3530" i="2" s="1"/>
  <c r="A3531" i="2" s="1"/>
  <c r="K3526" i="2"/>
  <c r="A3465" i="2"/>
  <c r="A3466" i="2" s="1"/>
  <c r="A3467" i="2" s="1"/>
  <c r="A3468" i="2" s="1"/>
  <c r="K3464" i="2"/>
  <c r="A3394" i="2"/>
  <c r="A3395" i="2" s="1"/>
  <c r="A3396" i="2" s="1"/>
  <c r="A3397" i="2" s="1"/>
  <c r="K3393" i="2"/>
  <c r="A3255" i="2"/>
  <c r="A3256" i="2" s="1"/>
  <c r="A3257" i="2" s="1"/>
  <c r="A3258" i="2" s="1"/>
  <c r="K3254" i="2"/>
  <c r="A3197" i="2"/>
  <c r="A3198" i="2" s="1"/>
  <c r="A3199" i="2" s="1"/>
  <c r="K3196" i="2"/>
  <c r="A3072" i="2"/>
  <c r="K3071" i="2"/>
  <c r="A2986" i="2"/>
  <c r="A2987" i="2" s="1"/>
  <c r="A2988" i="2" s="1"/>
  <c r="A2989" i="2" s="1"/>
  <c r="A2990" i="2" s="1"/>
  <c r="A2991" i="2" s="1"/>
  <c r="A2992" i="2" s="1"/>
  <c r="A2993" i="2" s="1"/>
  <c r="K2985" i="2"/>
  <c r="A2756" i="2"/>
  <c r="A2757" i="2" s="1"/>
  <c r="A2758" i="2" s="1"/>
  <c r="K2755" i="2"/>
  <c r="A2706" i="2"/>
  <c r="A2707" i="2" s="1"/>
  <c r="A2708" i="2" s="1"/>
  <c r="A2709" i="2" s="1"/>
  <c r="A2710" i="2" s="1"/>
  <c r="K2705" i="2"/>
  <c r="A2580" i="2"/>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K2579" i="2"/>
  <c r="A2526" i="2"/>
  <c r="A2527" i="2" s="1"/>
  <c r="A2528" i="2" s="1"/>
  <c r="A2529" i="2" s="1"/>
  <c r="A2530" i="2" s="1"/>
  <c r="A2531" i="2" s="1"/>
  <c r="K2525" i="2"/>
  <c r="A2425" i="2"/>
  <c r="A2426" i="2" s="1"/>
  <c r="A2427" i="2" s="1"/>
  <c r="A2428" i="2" s="1"/>
  <c r="K2424" i="2"/>
  <c r="A2378" i="2"/>
  <c r="A2379" i="2" s="1"/>
  <c r="A2380" i="2" s="1"/>
  <c r="A2381" i="2" s="1"/>
  <c r="A2382" i="2" s="1"/>
  <c r="A2383" i="2" s="1"/>
  <c r="K2377" i="2"/>
  <c r="A2274" i="2"/>
  <c r="A2275" i="2" s="1"/>
  <c r="A2276" i="2" s="1"/>
  <c r="A2277" i="2" s="1"/>
  <c r="A2278" i="2" s="1"/>
  <c r="A2279" i="2" s="1"/>
  <c r="K2273" i="2"/>
  <c r="A2188" i="2"/>
  <c r="A2189" i="2" s="1"/>
  <c r="A2190" i="2" s="1"/>
  <c r="A2191" i="2" s="1"/>
  <c r="K2187" i="2"/>
  <c r="A2156" i="2"/>
  <c r="A2157" i="2" s="1"/>
  <c r="A2158" i="2" s="1"/>
  <c r="A2159" i="2" s="1"/>
  <c r="K2155" i="2"/>
  <c r="A2116" i="2"/>
  <c r="A2117" i="2" s="1"/>
  <c r="A2118" i="2" s="1"/>
  <c r="A2119" i="2" s="1"/>
  <c r="A2120" i="2" s="1"/>
  <c r="A2121" i="2" s="1"/>
  <c r="K2115" i="2"/>
  <c r="A2007" i="2"/>
  <c r="A2008" i="2" s="1"/>
  <c r="A2009" i="2" s="1"/>
  <c r="A2010" i="2" s="1"/>
  <c r="A2011" i="2" s="1"/>
  <c r="A2012" i="2" s="1"/>
  <c r="K2006" i="2"/>
  <c r="A1951" i="2"/>
  <c r="A1952" i="2" s="1"/>
  <c r="A1953" i="2" s="1"/>
  <c r="A1954" i="2" s="1"/>
  <c r="A1955" i="2" s="1"/>
  <c r="A1956" i="2" s="1"/>
  <c r="K1950" i="2"/>
  <c r="A1907" i="2"/>
  <c r="A1908" i="2" s="1"/>
  <c r="A1909" i="2" s="1"/>
  <c r="K1906" i="2"/>
  <c r="A1866" i="2"/>
  <c r="A1867" i="2" s="1"/>
  <c r="A1868" i="2" s="1"/>
  <c r="A1869" i="2" s="1"/>
  <c r="A1870" i="2" s="1"/>
  <c r="A1871" i="2" s="1"/>
  <c r="K1865" i="2"/>
  <c r="A1829" i="2"/>
  <c r="K1828" i="2"/>
  <c r="A1762" i="2"/>
  <c r="A1763" i="2" s="1"/>
  <c r="A1764" i="2" s="1"/>
  <c r="A1765" i="2" s="1"/>
  <c r="K1761" i="2"/>
  <c r="A1702" i="2"/>
  <c r="A1703" i="2" s="1"/>
  <c r="A1704" i="2" s="1"/>
  <c r="A1705" i="2" s="1"/>
  <c r="A1706" i="2" s="1"/>
  <c r="K1701" i="2"/>
  <c r="A1657" i="2"/>
  <c r="A1658" i="2" s="1"/>
  <c r="A1659" i="2" s="1"/>
  <c r="A1660" i="2" s="1"/>
  <c r="A1661" i="2" s="1"/>
  <c r="A1662" i="2" s="1"/>
  <c r="K1656" i="2"/>
  <c r="A1609" i="2"/>
  <c r="A1610" i="2" s="1"/>
  <c r="A1611" i="2" s="1"/>
  <c r="A1612" i="2" s="1"/>
  <c r="A1613" i="2" s="1"/>
  <c r="A1614" i="2" s="1"/>
  <c r="A1615" i="2" s="1"/>
  <c r="A1616" i="2" s="1"/>
  <c r="A1617" i="2" s="1"/>
  <c r="K1608" i="2"/>
  <c r="A1546" i="2"/>
  <c r="A1547" i="2" s="1"/>
  <c r="A1548" i="2" s="1"/>
  <c r="K1545" i="2"/>
  <c r="A1492" i="2"/>
  <c r="A1493" i="2" s="1"/>
  <c r="A1494" i="2" s="1"/>
  <c r="A1495" i="2" s="1"/>
  <c r="A1496" i="2" s="1"/>
  <c r="A1497" i="2" s="1"/>
  <c r="A1498" i="2" s="1"/>
  <c r="A1499" i="2" s="1"/>
  <c r="A1500" i="2" s="1"/>
  <c r="A1501" i="2" s="1"/>
  <c r="A1502" i="2" s="1"/>
  <c r="A1503" i="2" s="1"/>
  <c r="A1504" i="2" s="1"/>
  <c r="A1505" i="2" s="1"/>
  <c r="A1506" i="2" s="1"/>
  <c r="A1507" i="2" s="1"/>
  <c r="A1508" i="2" s="1"/>
  <c r="A1509" i="2" s="1"/>
  <c r="K1491" i="2"/>
  <c r="A1453" i="2"/>
  <c r="A1454" i="2" s="1"/>
  <c r="A1455" i="2" s="1"/>
  <c r="K1452" i="2"/>
  <c r="A1417" i="2"/>
  <c r="A1418" i="2" s="1"/>
  <c r="A1419" i="2" s="1"/>
  <c r="A1420" i="2" s="1"/>
  <c r="K1416" i="2"/>
  <c r="A1379" i="2"/>
  <c r="A1380" i="2" s="1"/>
  <c r="A1381" i="2" s="1"/>
  <c r="A1382" i="2" s="1"/>
  <c r="K1378" i="2"/>
  <c r="A1285" i="2"/>
  <c r="A1286" i="2" s="1"/>
  <c r="A1287" i="2" s="1"/>
  <c r="A1288" i="2" s="1"/>
  <c r="A1289" i="2" s="1"/>
  <c r="A1290" i="2" s="1"/>
  <c r="K1284" i="2"/>
  <c r="A1238" i="2"/>
  <c r="A1239" i="2" s="1"/>
  <c r="A1240" i="2" s="1"/>
  <c r="A1241" i="2" s="1"/>
  <c r="K1237" i="2"/>
  <c r="A1198" i="2"/>
  <c r="A1199" i="2" s="1"/>
  <c r="A1200" i="2" s="1"/>
  <c r="K1197" i="2"/>
  <c r="A1116" i="2"/>
  <c r="A1117" i="2" s="1"/>
  <c r="A1118" i="2" s="1"/>
  <c r="K1115" i="2"/>
  <c r="A3847" i="2"/>
  <c r="A3848" i="2" s="1"/>
  <c r="K3846" i="2"/>
  <c r="A3778" i="2"/>
  <c r="A3779" i="2" s="1"/>
  <c r="A3780" i="2" s="1"/>
  <c r="A3781" i="2" s="1"/>
  <c r="K3777" i="2"/>
  <c r="A3732" i="2"/>
  <c r="A3733" i="2" s="1"/>
  <c r="A3734" i="2" s="1"/>
  <c r="A3735" i="2" s="1"/>
  <c r="A3736" i="2" s="1"/>
  <c r="K3731" i="2"/>
  <c r="A3640" i="2"/>
  <c r="A3641" i="2" s="1"/>
  <c r="A3642" i="2" s="1"/>
  <c r="A3643" i="2" s="1"/>
  <c r="A3644" i="2" s="1"/>
  <c r="K3639" i="2"/>
  <c r="A3598" i="2"/>
  <c r="A3599" i="2" s="1"/>
  <c r="A3600" i="2" s="1"/>
  <c r="A3601" i="2" s="1"/>
  <c r="A3602" i="2" s="1"/>
  <c r="K3597" i="2"/>
  <c r="A3523" i="2"/>
  <c r="A3524" i="2" s="1"/>
  <c r="A3525" i="2" s="1"/>
  <c r="K3522" i="2"/>
  <c r="A3461" i="2"/>
  <c r="A3462" i="2" s="1"/>
  <c r="A3463" i="2" s="1"/>
  <c r="K3460" i="2"/>
  <c r="A3431" i="2"/>
  <c r="A3432" i="2" s="1"/>
  <c r="A3433" i="2" s="1"/>
  <c r="K3430" i="2"/>
  <c r="A3350" i="2"/>
  <c r="A3351" i="2" s="1"/>
  <c r="A3352" i="2" s="1"/>
  <c r="K3349" i="2"/>
  <c r="A3289" i="2"/>
  <c r="A3290" i="2" s="1"/>
  <c r="K3288" i="2"/>
  <c r="A3225" i="2"/>
  <c r="A3226" i="2" s="1"/>
  <c r="A3227" i="2" s="1"/>
  <c r="K3224" i="2"/>
  <c r="A3144" i="2"/>
  <c r="A3145" i="2" s="1"/>
  <c r="A3146" i="2" s="1"/>
  <c r="A3147" i="2" s="1"/>
  <c r="K3143" i="2"/>
  <c r="A3068" i="2"/>
  <c r="A3069" i="2" s="1"/>
  <c r="A3070" i="2" s="1"/>
  <c r="K3067" i="2"/>
  <c r="A3033" i="2"/>
  <c r="A3034" i="2" s="1"/>
  <c r="A3035" i="2" s="1"/>
  <c r="A3036" i="2" s="1"/>
  <c r="K3032" i="2"/>
  <c r="A2849" i="2"/>
  <c r="A2850" i="2" s="1"/>
  <c r="A2851" i="2" s="1"/>
  <c r="K2848" i="2"/>
  <c r="A2797" i="2"/>
  <c r="A2798" i="2" s="1"/>
  <c r="A2799" i="2" s="1"/>
  <c r="A2800" i="2" s="1"/>
  <c r="A2801" i="2" s="1"/>
  <c r="K2796" i="2"/>
  <c r="A2750" i="2"/>
  <c r="A2751" i="2" s="1"/>
  <c r="A2752" i="2" s="1"/>
  <c r="A2753" i="2" s="1"/>
  <c r="A2754" i="2" s="1"/>
  <c r="K2749" i="2"/>
  <c r="A2700" i="2"/>
  <c r="A2701" i="2" s="1"/>
  <c r="A2702" i="2" s="1"/>
  <c r="A2703" i="2" s="1"/>
  <c r="A2704" i="2" s="1"/>
  <c r="K2699" i="2"/>
  <c r="A2569" i="2"/>
  <c r="A2570" i="2" s="1"/>
  <c r="A2571" i="2" s="1"/>
  <c r="A2572" i="2" s="1"/>
  <c r="A2573" i="2" s="1"/>
  <c r="A2574" i="2" s="1"/>
  <c r="A2575" i="2" s="1"/>
  <c r="A2576" i="2" s="1"/>
  <c r="A2577" i="2" s="1"/>
  <c r="A2578" i="2" s="1"/>
  <c r="K2568" i="2"/>
  <c r="A2521" i="2"/>
  <c r="A2522" i="2" s="1"/>
  <c r="A2523" i="2" s="1"/>
  <c r="A2524" i="2" s="1"/>
  <c r="K2520" i="2"/>
  <c r="A2464" i="2"/>
  <c r="A2465" i="2" s="1"/>
  <c r="A2466" i="2" s="1"/>
  <c r="A2467" i="2" s="1"/>
  <c r="A2468" i="2" s="1"/>
  <c r="K2463" i="2"/>
  <c r="A2371" i="2"/>
  <c r="A2372" i="2" s="1"/>
  <c r="A2373" i="2" s="1"/>
  <c r="A2374" i="2" s="1"/>
  <c r="A2375" i="2" s="1"/>
  <c r="A2376" i="2" s="1"/>
  <c r="K2370" i="2"/>
  <c r="A2272" i="2"/>
  <c r="K2271" i="2"/>
  <c r="A2228" i="2"/>
  <c r="A2229" i="2" s="1"/>
  <c r="A2230" i="2" s="1"/>
  <c r="A2231" i="2" s="1"/>
  <c r="A2232" i="2" s="1"/>
  <c r="A2233" i="2" s="1"/>
  <c r="K2227" i="2"/>
  <c r="A2151" i="2"/>
  <c r="A2152" i="2" s="1"/>
  <c r="A2153" i="2" s="1"/>
  <c r="A2154" i="2" s="1"/>
  <c r="K2150" i="2"/>
  <c r="A2109" i="2"/>
  <c r="A2110" i="2" s="1"/>
  <c r="A2111" i="2" s="1"/>
  <c r="A2112" i="2" s="1"/>
  <c r="A2113" i="2" s="1"/>
  <c r="A2114" i="2" s="1"/>
  <c r="K2108" i="2"/>
  <c r="A2000" i="2"/>
  <c r="A2001" i="2" s="1"/>
  <c r="A2002" i="2" s="1"/>
  <c r="A2003" i="2" s="1"/>
  <c r="A2004" i="2" s="1"/>
  <c r="A2005" i="2" s="1"/>
  <c r="K1999" i="2"/>
  <c r="A1944" i="2"/>
  <c r="A1945" i="2" s="1"/>
  <c r="A1946" i="2" s="1"/>
  <c r="A1947" i="2" s="1"/>
  <c r="A1948" i="2" s="1"/>
  <c r="A1949" i="2" s="1"/>
  <c r="K1943" i="2"/>
  <c r="A1861" i="2"/>
  <c r="A1862" i="2" s="1"/>
  <c r="A1863" i="2" s="1"/>
  <c r="A1864" i="2" s="1"/>
  <c r="K1860" i="2"/>
  <c r="A1758" i="2"/>
  <c r="A1759" i="2" s="1"/>
  <c r="A1760" i="2" s="1"/>
  <c r="K1757" i="2"/>
  <c r="A1652" i="2"/>
  <c r="A1653" i="2" s="1"/>
  <c r="A1654" i="2" s="1"/>
  <c r="A1655" i="2" s="1"/>
  <c r="K1651" i="2"/>
  <c r="A1542" i="2"/>
  <c r="A1543" i="2" s="1"/>
  <c r="A1544" i="2" s="1"/>
  <c r="K1541" i="2"/>
  <c r="A1414" i="2"/>
  <c r="A1415" i="2" s="1"/>
  <c r="K1413" i="2"/>
  <c r="A1193" i="2"/>
  <c r="A1194" i="2" s="1"/>
  <c r="A1195" i="2" s="1"/>
  <c r="A1196" i="2" s="1"/>
  <c r="K1192" i="2"/>
  <c r="A614" i="2"/>
  <c r="A615" i="2" s="1"/>
  <c r="A616" i="2" s="1"/>
  <c r="A617" i="2" s="1"/>
  <c r="A618" i="2" s="1"/>
  <c r="K613" i="2"/>
  <c r="A3843" i="2"/>
  <c r="A3844" i="2" s="1"/>
  <c r="A3845" i="2" s="1"/>
  <c r="K3842" i="2"/>
  <c r="A3811" i="2"/>
  <c r="A3812" i="2" s="1"/>
  <c r="A3813" i="2" s="1"/>
  <c r="A3814" i="2" s="1"/>
  <c r="K3810" i="2"/>
  <c r="A3774" i="2"/>
  <c r="A3775" i="2" s="1"/>
  <c r="A3776" i="2" s="1"/>
  <c r="K3773" i="2"/>
  <c r="A3726" i="2"/>
  <c r="A3727" i="2" s="1"/>
  <c r="A3728" i="2" s="1"/>
  <c r="A3729" i="2" s="1"/>
  <c r="A3730" i="2" s="1"/>
  <c r="K3725" i="2"/>
  <c r="A3682" i="2"/>
  <c r="A3683" i="2" s="1"/>
  <c r="A3684" i="2" s="1"/>
  <c r="K3681" i="2"/>
  <c r="A3636" i="2"/>
  <c r="A3637" i="2" s="1"/>
  <c r="A3638" i="2" s="1"/>
  <c r="K3635" i="2"/>
  <c r="A3592" i="2"/>
  <c r="A3593" i="2" s="1"/>
  <c r="A3594" i="2" s="1"/>
  <c r="A3595" i="2" s="1"/>
  <c r="A3596" i="2" s="1"/>
  <c r="K3591" i="2"/>
  <c r="A3557" i="2"/>
  <c r="A3558" i="2" s="1"/>
  <c r="A3559" i="2" s="1"/>
  <c r="K3556" i="2"/>
  <c r="A3517" i="2"/>
  <c r="A3518" i="2" s="1"/>
  <c r="A3519" i="2" s="1"/>
  <c r="A3520" i="2" s="1"/>
  <c r="A3521" i="2" s="1"/>
  <c r="K3516" i="2"/>
  <c r="A3486" i="2"/>
  <c r="K3485" i="2"/>
  <c r="A3458" i="2"/>
  <c r="A3459" i="2" s="1"/>
  <c r="K3457" i="2"/>
  <c r="A3427" i="2"/>
  <c r="A3428" i="2" s="1"/>
  <c r="A3429" i="2" s="1"/>
  <c r="K3426" i="2"/>
  <c r="A3377" i="2"/>
  <c r="A3378" i="2" s="1"/>
  <c r="A3379" i="2" s="1"/>
  <c r="K3376" i="2"/>
  <c r="A3348" i="2"/>
  <c r="K3347" i="2"/>
  <c r="A3317" i="2"/>
  <c r="K3316" i="2"/>
  <c r="A3286" i="2"/>
  <c r="A3287" i="2" s="1"/>
  <c r="K3285" i="2"/>
  <c r="A3247" i="2"/>
  <c r="A3248" i="2" s="1"/>
  <c r="A3249" i="2" s="1"/>
  <c r="K3246" i="2"/>
  <c r="A3221" i="2"/>
  <c r="A3222" i="2" s="1"/>
  <c r="A3223" i="2" s="1"/>
  <c r="K3220" i="2"/>
  <c r="A3189" i="2"/>
  <c r="A3190" i="2" s="1"/>
  <c r="A3191" i="2" s="1"/>
  <c r="K3188" i="2"/>
  <c r="A3139" i="2"/>
  <c r="A3140" i="2" s="1"/>
  <c r="A3141" i="2" s="1"/>
  <c r="A3142" i="2" s="1"/>
  <c r="K3138" i="2"/>
  <c r="A3099" i="2"/>
  <c r="A3100" i="2" s="1"/>
  <c r="A3101" i="2" s="1"/>
  <c r="A3102" i="2" s="1"/>
  <c r="K3098" i="2"/>
  <c r="A3062" i="2"/>
  <c r="A3063" i="2" s="1"/>
  <c r="A3064" i="2" s="1"/>
  <c r="A3065" i="2" s="1"/>
  <c r="A3066" i="2" s="1"/>
  <c r="K3061" i="2"/>
  <c r="A3024" i="2"/>
  <c r="A3025" i="2" s="1"/>
  <c r="A3026" i="2" s="1"/>
  <c r="A3027" i="2" s="1"/>
  <c r="A3028" i="2" s="1"/>
  <c r="A3029" i="2" s="1"/>
  <c r="A3030" i="2" s="1"/>
  <c r="A3031" i="2" s="1"/>
  <c r="K3023" i="2"/>
  <c r="A2966" i="2"/>
  <c r="A2967" i="2" s="1"/>
  <c r="A2968" i="2" s="1"/>
  <c r="A2969" i="2" s="1"/>
  <c r="A2970" i="2" s="1"/>
  <c r="A2971" i="2" s="1"/>
  <c r="A2972" i="2" s="1"/>
  <c r="A2973" i="2" s="1"/>
  <c r="A2974" i="2" s="1"/>
  <c r="A2975" i="2" s="1"/>
  <c r="K2965" i="2"/>
  <c r="A2840" i="2"/>
  <c r="A2841" i="2" s="1"/>
  <c r="A2842" i="2" s="1"/>
  <c r="A2843" i="2" s="1"/>
  <c r="A2844" i="2" s="1"/>
  <c r="A2845" i="2" s="1"/>
  <c r="A2846" i="2" s="1"/>
  <c r="A2847" i="2" s="1"/>
  <c r="K2839" i="2"/>
  <c r="A2791" i="2"/>
  <c r="A2792" i="2" s="1"/>
  <c r="A2793" i="2" s="1"/>
  <c r="A2794" i="2" s="1"/>
  <c r="A2795" i="2" s="1"/>
  <c r="K2790" i="2"/>
  <c r="A2743" i="2"/>
  <c r="A2744" i="2" s="1"/>
  <c r="A2745" i="2" s="1"/>
  <c r="A2746" i="2" s="1"/>
  <c r="A2747" i="2" s="1"/>
  <c r="A2748" i="2" s="1"/>
  <c r="K2742" i="2"/>
  <c r="A2693" i="2"/>
  <c r="A2694" i="2" s="1"/>
  <c r="A2695" i="2" s="1"/>
  <c r="A2696" i="2" s="1"/>
  <c r="A2697" i="2" s="1"/>
  <c r="A2698" i="2" s="1"/>
  <c r="K2692" i="2"/>
  <c r="A2653" i="2"/>
  <c r="A2654" i="2" s="1"/>
  <c r="A2655" i="2" s="1"/>
  <c r="K2652" i="2"/>
  <c r="A2558" i="2"/>
  <c r="A2559" i="2" s="1"/>
  <c r="A2560" i="2" s="1"/>
  <c r="A2561" i="2" s="1"/>
  <c r="A2562" i="2" s="1"/>
  <c r="A2563" i="2" s="1"/>
  <c r="A2564" i="2" s="1"/>
  <c r="A2565" i="2" s="1"/>
  <c r="A2566" i="2" s="1"/>
  <c r="A2567" i="2" s="1"/>
  <c r="K2557" i="2"/>
  <c r="A2516" i="2"/>
  <c r="A2517" i="2" s="1"/>
  <c r="A2518" i="2" s="1"/>
  <c r="A2519" i="2" s="1"/>
  <c r="K2515" i="2"/>
  <c r="A2458" i="2"/>
  <c r="A2459" i="2" s="1"/>
  <c r="A2460" i="2" s="1"/>
  <c r="A2461" i="2" s="1"/>
  <c r="A2462" i="2" s="1"/>
  <c r="K2457" i="2"/>
  <c r="A2411" i="2"/>
  <c r="A2412" i="2" s="1"/>
  <c r="A2413" i="2" s="1"/>
  <c r="A2414" i="2" s="1"/>
  <c r="A2415" i="2" s="1"/>
  <c r="A2416" i="2" s="1"/>
  <c r="K2410" i="2"/>
  <c r="A2364" i="2"/>
  <c r="A2365" i="2" s="1"/>
  <c r="A2366" i="2" s="1"/>
  <c r="A2367" i="2" s="1"/>
  <c r="A2368" i="2" s="1"/>
  <c r="A2369" i="2" s="1"/>
  <c r="K2363" i="2"/>
  <c r="A2314" i="2"/>
  <c r="A2315" i="2" s="1"/>
  <c r="A2316" i="2" s="1"/>
  <c r="A2317" i="2" s="1"/>
  <c r="A2318" i="2" s="1"/>
  <c r="K2313" i="2"/>
  <c r="A2268" i="2"/>
  <c r="A2269" i="2" s="1"/>
  <c r="A2270" i="2" s="1"/>
  <c r="K2267" i="2"/>
  <c r="A2221" i="2"/>
  <c r="A2222" i="2" s="1"/>
  <c r="A2223" i="2" s="1"/>
  <c r="A2224" i="2" s="1"/>
  <c r="A2225" i="2" s="1"/>
  <c r="A2226" i="2" s="1"/>
  <c r="K2220" i="2"/>
  <c r="A2182" i="2"/>
  <c r="K2181" i="2"/>
  <c r="A2146" i="2"/>
  <c r="A2147" i="2" s="1"/>
  <c r="A2148" i="2" s="1"/>
  <c r="A2149" i="2" s="1"/>
  <c r="K2145" i="2"/>
  <c r="A2102" i="2"/>
  <c r="A2103" i="2" s="1"/>
  <c r="A2104" i="2" s="1"/>
  <c r="A2105" i="2" s="1"/>
  <c r="A2106" i="2" s="1"/>
  <c r="A2107" i="2" s="1"/>
  <c r="K2101" i="2"/>
  <c r="A2046" i="2"/>
  <c r="A2047" i="2" s="1"/>
  <c r="A2048" i="2" s="1"/>
  <c r="A2049" i="2" s="1"/>
  <c r="A2050" i="2" s="1"/>
  <c r="A2051" i="2" s="1"/>
  <c r="K2045" i="2"/>
  <c r="A1993" i="2"/>
  <c r="A1994" i="2" s="1"/>
  <c r="A1995" i="2" s="1"/>
  <c r="A1996" i="2" s="1"/>
  <c r="A1997" i="2" s="1"/>
  <c r="A1998" i="2" s="1"/>
  <c r="K1992" i="2"/>
  <c r="A1937" i="2"/>
  <c r="A1938" i="2" s="1"/>
  <c r="A1939" i="2" s="1"/>
  <c r="A1940" i="2" s="1"/>
  <c r="A1941" i="2" s="1"/>
  <c r="A1942" i="2" s="1"/>
  <c r="K1936" i="2"/>
  <c r="A1899" i="2"/>
  <c r="A1900" i="2" s="1"/>
  <c r="A1901" i="2" s="1"/>
  <c r="K1898" i="2"/>
  <c r="A1856" i="2"/>
  <c r="A1857" i="2" s="1"/>
  <c r="A1858" i="2" s="1"/>
  <c r="A1859" i="2" s="1"/>
  <c r="K1855" i="2"/>
  <c r="A1820" i="2"/>
  <c r="A1821" i="2" s="1"/>
  <c r="A1822" i="2" s="1"/>
  <c r="A1823" i="2" s="1"/>
  <c r="K1819" i="2"/>
  <c r="A1754" i="2"/>
  <c r="A1755" i="2" s="1"/>
  <c r="A1756" i="2" s="1"/>
  <c r="K1753" i="2"/>
  <c r="A1693" i="2"/>
  <c r="A1694" i="2" s="1"/>
  <c r="A1695" i="2" s="1"/>
  <c r="K1692" i="2"/>
  <c r="A1647" i="2"/>
  <c r="A1648" i="2" s="1"/>
  <c r="A1649" i="2" s="1"/>
  <c r="A1650" i="2" s="1"/>
  <c r="K1646" i="2"/>
  <c r="A1601" i="2"/>
  <c r="A1602" i="2" s="1"/>
  <c r="A1603" i="2" s="1"/>
  <c r="K1600" i="2"/>
  <c r="A1531" i="2"/>
  <c r="A1532" i="2" s="1"/>
  <c r="A1533" i="2" s="1"/>
  <c r="A1534" i="2" s="1"/>
  <c r="A1535" i="2" s="1"/>
  <c r="A1536" i="2" s="1"/>
  <c r="A1537" i="2" s="1"/>
  <c r="A1538" i="2" s="1"/>
  <c r="A1539" i="2" s="1"/>
  <c r="A1540" i="2" s="1"/>
  <c r="K1530" i="2"/>
  <c r="A1481" i="2"/>
  <c r="A1482" i="2" s="1"/>
  <c r="A1483" i="2" s="1"/>
  <c r="A1484" i="2" s="1"/>
  <c r="A1485" i="2" s="1"/>
  <c r="K1480" i="2"/>
  <c r="A1444" i="2"/>
  <c r="A1445" i="2" s="1"/>
  <c r="A1446" i="2" s="1"/>
  <c r="K1443" i="2"/>
  <c r="A1409" i="2"/>
  <c r="A1410" i="2" s="1"/>
  <c r="A1411" i="2" s="1"/>
  <c r="A1412" i="2" s="1"/>
  <c r="K1408" i="2"/>
  <c r="A1368" i="2"/>
  <c r="A1369" i="2" s="1"/>
  <c r="A1370" i="2" s="1"/>
  <c r="A1371" i="2" s="1"/>
  <c r="A1372" i="2" s="1"/>
  <c r="A1373" i="2" s="1"/>
  <c r="A1374" i="2" s="1"/>
  <c r="K1367" i="2"/>
  <c r="A1319" i="2"/>
  <c r="A1320" i="2" s="1"/>
  <c r="A1321" i="2" s="1"/>
  <c r="A1322" i="2" s="1"/>
  <c r="A1323" i="2" s="1"/>
  <c r="A1324" i="2" s="1"/>
  <c r="A1325" i="2" s="1"/>
  <c r="A1326" i="2" s="1"/>
  <c r="K1318" i="2"/>
  <c r="A1274" i="2"/>
  <c r="A1275" i="2" s="1"/>
  <c r="A1276" i="2" s="1"/>
  <c r="A1277" i="2" s="1"/>
  <c r="A1278" i="2" s="1"/>
  <c r="K1273" i="2"/>
  <c r="A1226" i="2"/>
  <c r="A1227" i="2" s="1"/>
  <c r="A1228" i="2" s="1"/>
  <c r="A1229" i="2" s="1"/>
  <c r="A1230" i="2" s="1"/>
  <c r="K1225" i="2"/>
  <c r="A1188" i="2"/>
  <c r="A1189" i="2" s="1"/>
  <c r="A1190" i="2" s="1"/>
  <c r="A1191" i="2" s="1"/>
  <c r="K1187" i="2"/>
  <c r="A1143" i="2"/>
  <c r="A1144" i="2" s="1"/>
  <c r="A1145" i="2" s="1"/>
  <c r="A1146" i="2" s="1"/>
  <c r="A1147" i="2" s="1"/>
  <c r="K1142" i="2"/>
  <c r="A1104" i="2"/>
  <c r="A1105" i="2" s="1"/>
  <c r="A1106" i="2" s="1"/>
  <c r="A1107" i="2" s="1"/>
  <c r="K1103" i="2"/>
  <c r="A1051" i="2"/>
  <c r="A1052" i="2" s="1"/>
  <c r="A1053" i="2" s="1"/>
  <c r="A1054" i="2" s="1"/>
  <c r="A1055" i="2" s="1"/>
  <c r="A1056" i="2" s="1"/>
  <c r="A1057" i="2" s="1"/>
  <c r="K1050" i="2"/>
  <c r="A1015" i="2"/>
  <c r="A1016" i="2" s="1"/>
  <c r="A1017" i="2" s="1"/>
  <c r="K1014" i="2"/>
  <c r="A975" i="2"/>
  <c r="A976" i="2" s="1"/>
  <c r="A977" i="2" s="1"/>
  <c r="K974" i="2"/>
  <c r="A930" i="2"/>
  <c r="A931" i="2" s="1"/>
  <c r="A932" i="2" s="1"/>
  <c r="A933" i="2" s="1"/>
  <c r="K929" i="2"/>
  <c r="A880" i="2"/>
  <c r="A881" i="2" s="1"/>
  <c r="A882" i="2" s="1"/>
  <c r="A883" i="2" s="1"/>
  <c r="A884" i="2" s="1"/>
  <c r="K879" i="2"/>
  <c r="A830" i="2"/>
  <c r="A831" i="2" s="1"/>
  <c r="A832" i="2" s="1"/>
  <c r="A833" i="2" s="1"/>
  <c r="A834" i="2" s="1"/>
  <c r="K829" i="2"/>
  <c r="A784" i="2"/>
  <c r="A785" i="2" s="1"/>
  <c r="A786" i="2" s="1"/>
  <c r="A787" i="2" s="1"/>
  <c r="A788" i="2" s="1"/>
  <c r="K783" i="2"/>
  <c r="A741" i="2"/>
  <c r="A742" i="2" s="1"/>
  <c r="A743" i="2" s="1"/>
  <c r="A744" i="2" s="1"/>
  <c r="A745" i="2" s="1"/>
  <c r="K740" i="2"/>
  <c r="A700" i="2"/>
  <c r="A701" i="2" s="1"/>
  <c r="A702" i="2" s="1"/>
  <c r="A703" i="2" s="1"/>
  <c r="A704" i="2" s="1"/>
  <c r="K699" i="2"/>
  <c r="A658" i="2"/>
  <c r="A659" i="2" s="1"/>
  <c r="A660" i="2" s="1"/>
  <c r="A661" i="2" s="1"/>
  <c r="A662" i="2" s="1"/>
  <c r="K657" i="2"/>
  <c r="A605" i="2"/>
  <c r="A606" i="2" s="1"/>
  <c r="A607" i="2" s="1"/>
  <c r="A608" i="2" s="1"/>
  <c r="A609" i="2" s="1"/>
  <c r="A610" i="2" s="1"/>
  <c r="A611" i="2" s="1"/>
  <c r="A612" i="2" s="1"/>
  <c r="K604" i="2"/>
  <c r="A556" i="2"/>
  <c r="A557" i="2" s="1"/>
  <c r="A558" i="2" s="1"/>
  <c r="A559" i="2" s="1"/>
  <c r="A560" i="2" s="1"/>
  <c r="A561" i="2" s="1"/>
  <c r="A562" i="2" s="1"/>
  <c r="A563" i="2" s="1"/>
  <c r="A564" i="2" s="1"/>
  <c r="A565" i="2" s="1"/>
  <c r="K555" i="2"/>
  <c r="A463" i="2"/>
  <c r="A464" i="2" s="1"/>
  <c r="A465" i="2" s="1"/>
  <c r="A466" i="2" s="1"/>
  <c r="A467" i="2" s="1"/>
  <c r="A468" i="2" s="1"/>
  <c r="A469" i="2" s="1"/>
  <c r="A470" i="2" s="1"/>
  <c r="A471" i="2" s="1"/>
  <c r="A472" i="2" s="1"/>
  <c r="K462" i="2"/>
  <c r="A216" i="2"/>
  <c r="A217" i="2" s="1"/>
  <c r="A218" i="2" s="1"/>
  <c r="A219" i="2" s="1"/>
  <c r="K215" i="2"/>
  <c r="A3854" i="2"/>
  <c r="A3855" i="2" s="1"/>
  <c r="A3856" i="2" s="1"/>
  <c r="K3853" i="2"/>
  <c r="A3791" i="2"/>
  <c r="A3792" i="2" s="1"/>
  <c r="A3793" i="2" s="1"/>
  <c r="A3794" i="2" s="1"/>
  <c r="K3790" i="2"/>
  <c r="A3702" i="2"/>
  <c r="A3703" i="2" s="1"/>
  <c r="A3704" i="2" s="1"/>
  <c r="A3705" i="2" s="1"/>
  <c r="A3706" i="2" s="1"/>
  <c r="K3701" i="2"/>
  <c r="A3619" i="2"/>
  <c r="A3620" i="2" s="1"/>
  <c r="A3621" i="2" s="1"/>
  <c r="A3622" i="2" s="1"/>
  <c r="K3618" i="2"/>
  <c r="A3496" i="2"/>
  <c r="A3497" i="2" s="1"/>
  <c r="K3495" i="2"/>
  <c r="A3443" i="2"/>
  <c r="A3444" i="2" s="1"/>
  <c r="A3445" i="2" s="1"/>
  <c r="K3442" i="2"/>
  <c r="A3360" i="2"/>
  <c r="A3361" i="2" s="1"/>
  <c r="A3362" i="2" s="1"/>
  <c r="K3359" i="2"/>
  <c r="A3298" i="2"/>
  <c r="A3299" i="2" s="1"/>
  <c r="A3300" i="2" s="1"/>
  <c r="K3297" i="2"/>
  <c r="A3233" i="2"/>
  <c r="A3234" i="2" s="1"/>
  <c r="A3235" i="2" s="1"/>
  <c r="K3232" i="2"/>
  <c r="A3158" i="2"/>
  <c r="A3159" i="2" s="1"/>
  <c r="A3160" i="2" s="1"/>
  <c r="A3161" i="2" s="1"/>
  <c r="A3162" i="2" s="1"/>
  <c r="A3163" i="2" s="1"/>
  <c r="A3164" i="2" s="1"/>
  <c r="K3157" i="2"/>
  <c r="A3119" i="2"/>
  <c r="A3120" i="2" s="1"/>
  <c r="A3121" i="2" s="1"/>
  <c r="A3122" i="2" s="1"/>
  <c r="K3118" i="2"/>
  <c r="A3047" i="2"/>
  <c r="A3048" i="2" s="1"/>
  <c r="A3049" i="2" s="1"/>
  <c r="K3046" i="2"/>
  <c r="A2888" i="2"/>
  <c r="A2889" i="2" s="1"/>
  <c r="A2890" i="2" s="1"/>
  <c r="A2891" i="2" s="1"/>
  <c r="A2892" i="2" s="1"/>
  <c r="A2893" i="2" s="1"/>
  <c r="A2894" i="2" s="1"/>
  <c r="A2895" i="2" s="1"/>
  <c r="A2896" i="2" s="1"/>
  <c r="A2897" i="2" s="1"/>
  <c r="A2898" i="2" s="1"/>
  <c r="A2899" i="2" s="1"/>
  <c r="A2900" i="2" s="1"/>
  <c r="A2901" i="2" s="1"/>
  <c r="A2902" i="2" s="1"/>
  <c r="A2903" i="2" s="1"/>
  <c r="A2904" i="2" s="1"/>
  <c r="A2905" i="2" s="1"/>
  <c r="A2906" i="2" s="1"/>
  <c r="K2887" i="2"/>
  <c r="A2766" i="2"/>
  <c r="A2767" i="2" s="1"/>
  <c r="A2768" i="2" s="1"/>
  <c r="A2769" i="2" s="1"/>
  <c r="A2770" i="2" s="1"/>
  <c r="K2765" i="2"/>
  <c r="A2671" i="2"/>
  <c r="A2672" i="2" s="1"/>
  <c r="A2673" i="2" s="1"/>
  <c r="K2670" i="2"/>
  <c r="A2540" i="2"/>
  <c r="A2541" i="2" s="1"/>
  <c r="A2542" i="2" s="1"/>
  <c r="A2543" i="2" s="1"/>
  <c r="A2544" i="2" s="1"/>
  <c r="A2545" i="2" s="1"/>
  <c r="K2539" i="2"/>
  <c r="A2475" i="2"/>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K2474" i="2"/>
  <c r="A2391" i="2"/>
  <c r="A2392" i="2" s="1"/>
  <c r="A2393" i="2" s="1"/>
  <c r="A2394" i="2" s="1"/>
  <c r="A2395" i="2" s="1"/>
  <c r="K2390" i="2"/>
  <c r="A2338" i="2"/>
  <c r="A2339" i="2" s="1"/>
  <c r="A2340" i="2" s="1"/>
  <c r="A2341" i="2" s="1"/>
  <c r="A2342" i="2" s="1"/>
  <c r="K2337" i="2"/>
  <c r="A2288" i="2"/>
  <c r="A2289" i="2" s="1"/>
  <c r="A2290" i="2" s="1"/>
  <c r="A2291" i="2" s="1"/>
  <c r="A2292" i="2" s="1"/>
  <c r="A2293" i="2" s="1"/>
  <c r="K2287" i="2"/>
  <c r="A2249" i="2"/>
  <c r="A2250" i="2" s="1"/>
  <c r="A2251" i="2" s="1"/>
  <c r="A2252" i="2" s="1"/>
  <c r="K2248" i="2"/>
  <c r="A2074" i="2"/>
  <c r="A2075" i="2" s="1"/>
  <c r="A2076" i="2" s="1"/>
  <c r="A2077" i="2" s="1"/>
  <c r="A2078" i="2" s="1"/>
  <c r="A2079" i="2" s="1"/>
  <c r="K2073" i="2"/>
  <c r="A2021" i="2"/>
  <c r="A2022" i="2" s="1"/>
  <c r="A2023" i="2" s="1"/>
  <c r="A2024" i="2" s="1"/>
  <c r="A2025" i="2" s="1"/>
  <c r="A2026" i="2" s="1"/>
  <c r="K2020" i="2"/>
  <c r="A1965" i="2"/>
  <c r="A1966" i="2" s="1"/>
  <c r="A1967" i="2" s="1"/>
  <c r="A1968" i="2" s="1"/>
  <c r="A1969" i="2" s="1"/>
  <c r="A1970" i="2" s="1"/>
  <c r="K1964" i="2"/>
  <c r="A1880" i="2"/>
  <c r="A1881" i="2" s="1"/>
  <c r="A1882" i="2" s="1"/>
  <c r="A1883" i="2" s="1"/>
  <c r="A1884" i="2" s="1"/>
  <c r="A1885" i="2" s="1"/>
  <c r="K1879" i="2"/>
  <c r="A1774" i="2"/>
  <c r="A1775" i="2" s="1"/>
  <c r="A1776" i="2" s="1"/>
  <c r="A1777" i="2" s="1"/>
  <c r="A1778" i="2" s="1"/>
  <c r="A1779" i="2" s="1"/>
  <c r="A1780" i="2" s="1"/>
  <c r="A1781" i="2" s="1"/>
  <c r="A1782" i="2" s="1"/>
  <c r="A1783" i="2" s="1"/>
  <c r="A1784" i="2" s="1"/>
  <c r="A1785" i="2" s="1"/>
  <c r="A1786" i="2" s="1"/>
  <c r="A1787" i="2" s="1"/>
  <c r="A1788" i="2" s="1"/>
  <c r="A1789" i="2" s="1"/>
  <c r="A1790" i="2" s="1"/>
  <c r="A1791" i="2" s="1"/>
  <c r="K1773" i="2"/>
  <c r="A1668" i="2"/>
  <c r="A1669" i="2" s="1"/>
  <c r="A1670" i="2" s="1"/>
  <c r="A1671" i="2" s="1"/>
  <c r="A1672" i="2" s="1"/>
  <c r="K1667" i="2"/>
  <c r="A1554" i="2"/>
  <c r="A1555" i="2" s="1"/>
  <c r="A1556" i="2" s="1"/>
  <c r="A1557" i="2" s="1"/>
  <c r="K1553" i="2"/>
  <c r="A1515" i="2"/>
  <c r="A1516" i="2" s="1"/>
  <c r="A1517" i="2" s="1"/>
  <c r="A1518" i="2" s="1"/>
  <c r="A1519" i="2" s="1"/>
  <c r="A1520" i="2" s="1"/>
  <c r="K1514" i="2"/>
  <c r="A1461" i="2"/>
  <c r="A1462" i="2" s="1"/>
  <c r="A1463" i="2" s="1"/>
  <c r="K1460" i="2"/>
  <c r="A1389" i="2"/>
  <c r="A1390" i="2" s="1"/>
  <c r="A1391" i="2" s="1"/>
  <c r="A1392" i="2" s="1"/>
  <c r="K1388" i="2"/>
  <c r="A1297" i="2"/>
  <c r="A1298" i="2" s="1"/>
  <c r="A1299" i="2" s="1"/>
  <c r="A1300" i="2" s="1"/>
  <c r="A1301" i="2" s="1"/>
  <c r="A1302" i="2" s="1"/>
  <c r="A1303" i="2" s="1"/>
  <c r="A1304" i="2" s="1"/>
  <c r="A1305" i="2" s="1"/>
  <c r="K1296" i="2"/>
  <c r="A1253" i="2"/>
  <c r="A1254" i="2" s="1"/>
  <c r="A1255" i="2" s="1"/>
  <c r="A1256" i="2" s="1"/>
  <c r="A1257" i="2" s="1"/>
  <c r="A1258" i="2" s="1"/>
  <c r="K1252" i="2"/>
  <c r="A1206" i="2"/>
  <c r="A1207" i="2" s="1"/>
  <c r="A1208" i="2" s="1"/>
  <c r="A1209" i="2" s="1"/>
  <c r="A1210" i="2" s="1"/>
  <c r="K1205" i="2"/>
  <c r="A1165" i="2"/>
  <c r="A1166" i="2" s="1"/>
  <c r="A1167" i="2" s="1"/>
  <c r="A1168" i="2" s="1"/>
  <c r="K1164" i="2"/>
  <c r="A1126" i="2"/>
  <c r="A1127" i="2" s="1"/>
  <c r="A1128" i="2" s="1"/>
  <c r="K1125" i="2"/>
  <c r="A1081" i="2"/>
  <c r="A1082" i="2" s="1"/>
  <c r="A1083" i="2" s="1"/>
  <c r="A1084" i="2" s="1"/>
  <c r="A1085" i="2" s="1"/>
  <c r="K1080" i="2"/>
  <c r="A994" i="2"/>
  <c r="A995" i="2" s="1"/>
  <c r="A996" i="2" s="1"/>
  <c r="A997" i="2" s="1"/>
  <c r="A998" i="2" s="1"/>
  <c r="K993" i="2"/>
  <c r="A952" i="2"/>
  <c r="A953" i="2" s="1"/>
  <c r="A954" i="2" s="1"/>
  <c r="A955" i="2" s="1"/>
  <c r="K951" i="2"/>
  <c r="A852" i="2"/>
  <c r="A853" i="2" s="1"/>
  <c r="A854" i="2" s="1"/>
  <c r="A855" i="2" s="1"/>
  <c r="A856" i="2" s="1"/>
  <c r="A857" i="2" s="1"/>
  <c r="A858" i="2" s="1"/>
  <c r="A859" i="2" s="1"/>
  <c r="A860" i="2" s="1"/>
  <c r="K851" i="2"/>
  <c r="A808" i="2"/>
  <c r="A809" i="2" s="1"/>
  <c r="A810" i="2" s="1"/>
  <c r="A811" i="2" s="1"/>
  <c r="K807" i="2"/>
  <c r="A764" i="2"/>
  <c r="A765" i="2" s="1"/>
  <c r="A766" i="2" s="1"/>
  <c r="A767" i="2" s="1"/>
  <c r="A768" i="2" s="1"/>
  <c r="K763" i="2"/>
  <c r="A582" i="2"/>
  <c r="A583" i="2" s="1"/>
  <c r="A584" i="2" s="1"/>
  <c r="A585" i="2" s="1"/>
  <c r="A586" i="2" s="1"/>
  <c r="K581" i="2"/>
  <c r="A529" i="2"/>
  <c r="A530" i="2" s="1"/>
  <c r="K528" i="2"/>
  <c r="A488" i="2"/>
  <c r="A489" i="2" s="1"/>
  <c r="K487" i="2"/>
  <c r="A131" i="2"/>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K130" i="2"/>
  <c r="A3744" i="2"/>
  <c r="A3745" i="2" s="1"/>
  <c r="A3746" i="2" s="1"/>
  <c r="A3747" i="2" s="1"/>
  <c r="A3748" i="2" s="1"/>
  <c r="K3743" i="2"/>
  <c r="A3610" i="2"/>
  <c r="A3611" i="2" s="1"/>
  <c r="A3612" i="2" s="1"/>
  <c r="A3613" i="2" s="1"/>
  <c r="A3614" i="2" s="1"/>
  <c r="A3615" i="2" s="1"/>
  <c r="A3616" i="2" s="1"/>
  <c r="A3617" i="2" s="1"/>
  <c r="K3609" i="2"/>
  <c r="A3492" i="2"/>
  <c r="A3493" i="2" s="1"/>
  <c r="A3494" i="2" s="1"/>
  <c r="K3491" i="2"/>
  <c r="A3470" i="2"/>
  <c r="A3471" i="2" s="1"/>
  <c r="A3472" i="2" s="1"/>
  <c r="A3473" i="2" s="1"/>
  <c r="K3469" i="2"/>
  <c r="A3327" i="2"/>
  <c r="A3328" i="2" s="1"/>
  <c r="A3329" i="2" s="1"/>
  <c r="A3330" i="2" s="1"/>
  <c r="K3326" i="2"/>
  <c r="A3260" i="2"/>
  <c r="A3261" i="2" s="1"/>
  <c r="A3262" i="2" s="1"/>
  <c r="K3259" i="2"/>
  <c r="A3201" i="2"/>
  <c r="A3202" i="2" s="1"/>
  <c r="A3203" i="2" s="1"/>
  <c r="K3200" i="2"/>
  <c r="A3074" i="2"/>
  <c r="A3075" i="2" s="1"/>
  <c r="A3076" i="2" s="1"/>
  <c r="A3077" i="2" s="1"/>
  <c r="K3073" i="2"/>
  <c r="A2867" i="2"/>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K2866" i="2"/>
  <c r="A2760" i="2"/>
  <c r="A2761" i="2" s="1"/>
  <c r="A2762" i="2" s="1"/>
  <c r="A2763" i="2" s="1"/>
  <c r="A2764" i="2" s="1"/>
  <c r="K2759" i="2"/>
  <c r="A2712" i="2"/>
  <c r="A2713" i="2" s="1"/>
  <c r="A2714" i="2" s="1"/>
  <c r="A2715" i="2" s="1"/>
  <c r="A2716" i="2" s="1"/>
  <c r="K2711" i="2"/>
  <c r="A2430" i="2"/>
  <c r="A2431" i="2" s="1"/>
  <c r="A2432" i="2" s="1"/>
  <c r="A2433" i="2" s="1"/>
  <c r="K2429" i="2"/>
  <c r="A2161" i="2"/>
  <c r="A2162" i="2" s="1"/>
  <c r="A2163" i="2" s="1"/>
  <c r="A2164" i="2" s="1"/>
  <c r="K2160" i="2"/>
  <c r="A2014" i="2"/>
  <c r="A2015" i="2" s="1"/>
  <c r="A2016" i="2" s="1"/>
  <c r="A2017" i="2" s="1"/>
  <c r="A2018" i="2" s="1"/>
  <c r="A2019" i="2" s="1"/>
  <c r="K2013" i="2"/>
  <c r="A1911" i="2"/>
  <c r="A1912" i="2" s="1"/>
  <c r="A1913" i="2" s="1"/>
  <c r="K1910" i="2"/>
  <c r="A1831" i="2"/>
  <c r="A1832" i="2" s="1"/>
  <c r="A1833" i="2" s="1"/>
  <c r="A1834" i="2" s="1"/>
  <c r="K1830" i="2"/>
  <c r="A1708" i="2"/>
  <c r="A1709" i="2" s="1"/>
  <c r="A1710" i="2" s="1"/>
  <c r="A1711" i="2" s="1"/>
  <c r="A1712" i="2" s="1"/>
  <c r="A1713" i="2" s="1"/>
  <c r="A1714" i="2" s="1"/>
  <c r="A1715" i="2" s="1"/>
  <c r="A1716" i="2" s="1"/>
  <c r="A1717" i="2" s="1"/>
  <c r="A1718" i="2" s="1"/>
  <c r="K1707" i="2"/>
  <c r="A1619" i="2"/>
  <c r="A1620" i="2" s="1"/>
  <c r="A1621" i="2" s="1"/>
  <c r="A1622" i="2" s="1"/>
  <c r="A1623" i="2" s="1"/>
  <c r="K1618" i="2"/>
  <c r="A1511" i="2"/>
  <c r="A1512" i="2" s="1"/>
  <c r="A1513" i="2" s="1"/>
  <c r="K1510" i="2"/>
  <c r="A1457" i="2"/>
  <c r="A1458" i="2" s="1"/>
  <c r="A1459" i="2" s="1"/>
  <c r="K1456" i="2"/>
  <c r="A1422" i="2"/>
  <c r="A1423" i="2" s="1"/>
  <c r="A1424" i="2" s="1"/>
  <c r="K1421" i="2"/>
  <c r="A1345" i="2"/>
  <c r="A1346" i="2" s="1"/>
  <c r="A1347" i="2" s="1"/>
  <c r="A1348" i="2" s="1"/>
  <c r="K1344" i="2"/>
  <c r="A1243" i="2"/>
  <c r="A1244" i="2" s="1"/>
  <c r="A1245" i="2" s="1"/>
  <c r="A1246" i="2" s="1"/>
  <c r="A1247" i="2" s="1"/>
  <c r="A1248" i="2" s="1"/>
  <c r="A1249" i="2" s="1"/>
  <c r="A1250" i="2" s="1"/>
  <c r="A1251" i="2" s="1"/>
  <c r="K1242" i="2"/>
  <c r="A1120" i="2"/>
  <c r="A1121" i="2" s="1"/>
  <c r="A1122" i="2" s="1"/>
  <c r="A1123" i="2" s="1"/>
  <c r="A1124" i="2" s="1"/>
  <c r="K1119" i="2"/>
  <c r="A990" i="2"/>
  <c r="A991" i="2" s="1"/>
  <c r="A992" i="2" s="1"/>
  <c r="K989" i="2"/>
  <c r="A946" i="2"/>
  <c r="A947" i="2" s="1"/>
  <c r="A948" i="2" s="1"/>
  <c r="A949" i="2" s="1"/>
  <c r="A950" i="2" s="1"/>
  <c r="K945" i="2"/>
  <c r="A898" i="2"/>
  <c r="A899" i="2" s="1"/>
  <c r="A900" i="2" s="1"/>
  <c r="A901" i="2" s="1"/>
  <c r="A902" i="2" s="1"/>
  <c r="A903" i="2" s="1"/>
  <c r="A904" i="2" s="1"/>
  <c r="A905" i="2" s="1"/>
  <c r="K897" i="2"/>
  <c r="A802" i="2"/>
  <c r="A803" i="2" s="1"/>
  <c r="A804" i="2" s="1"/>
  <c r="A805" i="2" s="1"/>
  <c r="A806" i="2" s="1"/>
  <c r="K801" i="2"/>
  <c r="A576" i="2"/>
  <c r="A577" i="2" s="1"/>
  <c r="A578" i="2" s="1"/>
  <c r="A579" i="2" s="1"/>
  <c r="A580" i="2" s="1"/>
  <c r="K575" i="2"/>
  <c r="A484" i="2"/>
  <c r="A485" i="2" s="1"/>
  <c r="A486" i="2" s="1"/>
  <c r="K483" i="2"/>
  <c r="A3821" i="2"/>
  <c r="A3822" i="2" s="1"/>
  <c r="A3823" i="2" s="1"/>
  <c r="K3820" i="2"/>
  <c r="A3690" i="2"/>
  <c r="A3691" i="2" s="1"/>
  <c r="A3692" i="2" s="1"/>
  <c r="A3693" i="2" s="1"/>
  <c r="A3694" i="2" s="1"/>
  <c r="K3689" i="2"/>
  <c r="A3490" i="2"/>
  <c r="K3489" i="2"/>
  <c r="A3435" i="2"/>
  <c r="A3436" i="2" s="1"/>
  <c r="A3437" i="2" s="1"/>
  <c r="K3434" i="2"/>
  <c r="A3354" i="2"/>
  <c r="K3353" i="2"/>
  <c r="A3323" i="2"/>
  <c r="A3324" i="2" s="1"/>
  <c r="A3325" i="2" s="1"/>
  <c r="K3322" i="2"/>
  <c r="A3292" i="2"/>
  <c r="A3293" i="2" s="1"/>
  <c r="K3291" i="2"/>
  <c r="A3229" i="2"/>
  <c r="K3228" i="2"/>
  <c r="A3149" i="2"/>
  <c r="A3150" i="2" s="1"/>
  <c r="A3151" i="2" s="1"/>
  <c r="A3152" i="2" s="1"/>
  <c r="K3148" i="2"/>
  <c r="A3109" i="2"/>
  <c r="A3110" i="2" s="1"/>
  <c r="A3111" i="2" s="1"/>
  <c r="A3112" i="2" s="1"/>
  <c r="K3108" i="2"/>
  <c r="A3038" i="2"/>
  <c r="A3039" i="2" s="1"/>
  <c r="A3040" i="2" s="1"/>
  <c r="A3041" i="2" s="1"/>
  <c r="K3037" i="2"/>
  <c r="A2853" i="2"/>
  <c r="A2854" i="2" s="1"/>
  <c r="A2855" i="2" s="1"/>
  <c r="A2856" i="2" s="1"/>
  <c r="A2857" i="2" s="1"/>
  <c r="A2858" i="2" s="1"/>
  <c r="A2859" i="2" s="1"/>
  <c r="A2860" i="2" s="1"/>
  <c r="A2861" i="2" s="1"/>
  <c r="A2862" i="2" s="1"/>
  <c r="A2863" i="2" s="1"/>
  <c r="A2864" i="2" s="1"/>
  <c r="A2865" i="2" s="1"/>
  <c r="K2852" i="2"/>
  <c r="A2803" i="2"/>
  <c r="A2804" i="2" s="1"/>
  <c r="A2805" i="2" s="1"/>
  <c r="A2806" i="2" s="1"/>
  <c r="A2807" i="2" s="1"/>
  <c r="K2802" i="2"/>
  <c r="A2661" i="2"/>
  <c r="A2662" i="2" s="1"/>
  <c r="A2663" i="2" s="1"/>
  <c r="K2660" i="2"/>
  <c r="A2470" i="2"/>
  <c r="A2471" i="2" s="1"/>
  <c r="A2472" i="2" s="1"/>
  <c r="K2469" i="2"/>
  <c r="A2326" i="2"/>
  <c r="A2327" i="2" s="1"/>
  <c r="A2328" i="2" s="1"/>
  <c r="A2329" i="2" s="1"/>
  <c r="A2330" i="2" s="1"/>
  <c r="K2325" i="2"/>
  <c r="A2235" i="2"/>
  <c r="A2236" i="2" s="1"/>
  <c r="A2237" i="2" s="1"/>
  <c r="A2238" i="2" s="1"/>
  <c r="A2239" i="2" s="1"/>
  <c r="A2240" i="2" s="1"/>
  <c r="K2234" i="2"/>
  <c r="A2060" i="2"/>
  <c r="A2061" i="2" s="1"/>
  <c r="A2062" i="2" s="1"/>
  <c r="A2063" i="2" s="1"/>
  <c r="A2064" i="2" s="1"/>
  <c r="A2065" i="2" s="1"/>
  <c r="K2059" i="2"/>
  <c r="A3872" i="2"/>
  <c r="A3873" i="2" s="1"/>
  <c r="A3874" i="2" s="1"/>
  <c r="A3875" i="2" s="1"/>
  <c r="A3876" i="2" s="1"/>
  <c r="A3877" i="2" s="1"/>
  <c r="K3871" i="2"/>
  <c r="A3838" i="2"/>
  <c r="A3839" i="2" s="1"/>
  <c r="A3840" i="2" s="1"/>
  <c r="A3841" i="2" s="1"/>
  <c r="K3837" i="2"/>
  <c r="A3806" i="2"/>
  <c r="A3807" i="2" s="1"/>
  <c r="A3808" i="2" s="1"/>
  <c r="A3809" i="2" s="1"/>
  <c r="K3805" i="2"/>
  <c r="A3768" i="2"/>
  <c r="A3769" i="2" s="1"/>
  <c r="A3770" i="2" s="1"/>
  <c r="A3771" i="2" s="1"/>
  <c r="A3772" i="2" s="1"/>
  <c r="K3767" i="2"/>
  <c r="A3720" i="2"/>
  <c r="A3721" i="2" s="1"/>
  <c r="A3722" i="2" s="1"/>
  <c r="A3723" i="2" s="1"/>
  <c r="A3724" i="2" s="1"/>
  <c r="K3719" i="2"/>
  <c r="A3676" i="2"/>
  <c r="A3677" i="2" s="1"/>
  <c r="A3678" i="2" s="1"/>
  <c r="A3679" i="2" s="1"/>
  <c r="A3680" i="2" s="1"/>
  <c r="K3675" i="2"/>
  <c r="A3632" i="2"/>
  <c r="A3633" i="2" s="1"/>
  <c r="A3634" i="2" s="1"/>
  <c r="K3631" i="2"/>
  <c r="A3586" i="2"/>
  <c r="A3587" i="2" s="1"/>
  <c r="A3588" i="2" s="1"/>
  <c r="A3589" i="2" s="1"/>
  <c r="A3590" i="2" s="1"/>
  <c r="K3585" i="2"/>
  <c r="A3554" i="2"/>
  <c r="A3555" i="2" s="1"/>
  <c r="K3553" i="2"/>
  <c r="A3511" i="2"/>
  <c r="A3512" i="2" s="1"/>
  <c r="A3513" i="2" s="1"/>
  <c r="A3514" i="2" s="1"/>
  <c r="A3515" i="2" s="1"/>
  <c r="K3510" i="2"/>
  <c r="A3484" i="2"/>
  <c r="K3483" i="2"/>
  <c r="A3454" i="2"/>
  <c r="A3455" i="2" s="1"/>
  <c r="A3456" i="2" s="1"/>
  <c r="K3453" i="2"/>
  <c r="A3423" i="2"/>
  <c r="A3424" i="2" s="1"/>
  <c r="A3425" i="2" s="1"/>
  <c r="K3422" i="2"/>
  <c r="A3373" i="2"/>
  <c r="A3374" i="2" s="1"/>
  <c r="A3375" i="2" s="1"/>
  <c r="K3372" i="2"/>
  <c r="A3344" i="2"/>
  <c r="A3345" i="2" s="1"/>
  <c r="A3346" i="2" s="1"/>
  <c r="K3343" i="2"/>
  <c r="A3313" i="2"/>
  <c r="A3314" i="2" s="1"/>
  <c r="A3315" i="2" s="1"/>
  <c r="K3312" i="2"/>
  <c r="A3283" i="2"/>
  <c r="A3284" i="2" s="1"/>
  <c r="K3282" i="2"/>
  <c r="A3245" i="2"/>
  <c r="K3244" i="2"/>
  <c r="A3217" i="2"/>
  <c r="A3218" i="2" s="1"/>
  <c r="A3219" i="2" s="1"/>
  <c r="K3216" i="2"/>
  <c r="A3185" i="2"/>
  <c r="A3186" i="2" s="1"/>
  <c r="A3187" i="2" s="1"/>
  <c r="K3184" i="2"/>
  <c r="A3134" i="2"/>
  <c r="A3135" i="2" s="1"/>
  <c r="A3136" i="2" s="1"/>
  <c r="A3137" i="2" s="1"/>
  <c r="K3133" i="2"/>
  <c r="A3094" i="2"/>
  <c r="A3095" i="2" s="1"/>
  <c r="A3096" i="2" s="1"/>
  <c r="A3097" i="2" s="1"/>
  <c r="K3093" i="2"/>
  <c r="A3056" i="2"/>
  <c r="A3057" i="2" s="1"/>
  <c r="A3058" i="2" s="1"/>
  <c r="A3059" i="2" s="1"/>
  <c r="A3060" i="2" s="1"/>
  <c r="K3055" i="2"/>
  <c r="A3017" i="2"/>
  <c r="A3018" i="2" s="1"/>
  <c r="A3019" i="2" s="1"/>
  <c r="A3020" i="2" s="1"/>
  <c r="A3021" i="2" s="1"/>
  <c r="A3022" i="2" s="1"/>
  <c r="K3016" i="2"/>
  <c r="A2956" i="2"/>
  <c r="A2957" i="2" s="1"/>
  <c r="A2958" i="2" s="1"/>
  <c r="A2959" i="2" s="1"/>
  <c r="A2960" i="2" s="1"/>
  <c r="A2961" i="2" s="1"/>
  <c r="A2962" i="2" s="1"/>
  <c r="A2963" i="2" s="1"/>
  <c r="A2964" i="2" s="1"/>
  <c r="K2955" i="2"/>
  <c r="A2833" i="2"/>
  <c r="A2834" i="2" s="1"/>
  <c r="A2835" i="2" s="1"/>
  <c r="A2836" i="2" s="1"/>
  <c r="A2837" i="2" s="1"/>
  <c r="A2838" i="2" s="1"/>
  <c r="K2832" i="2"/>
  <c r="A2785" i="2"/>
  <c r="A2786" i="2" s="1"/>
  <c r="A2787" i="2" s="1"/>
  <c r="A2788" i="2" s="1"/>
  <c r="A2789" i="2" s="1"/>
  <c r="K2784" i="2"/>
  <c r="A2737" i="2"/>
  <c r="A2738" i="2" s="1"/>
  <c r="A2739" i="2" s="1"/>
  <c r="A2740" i="2" s="1"/>
  <c r="A2741" i="2" s="1"/>
  <c r="K2736" i="2"/>
  <c r="A2687" i="2"/>
  <c r="A2688" i="2" s="1"/>
  <c r="A2689" i="2" s="1"/>
  <c r="A2690" i="2" s="1"/>
  <c r="A2691" i="2" s="1"/>
  <c r="K2686" i="2"/>
  <c r="A2646" i="2"/>
  <c r="A2647" i="2" s="1"/>
  <c r="A2648" i="2" s="1"/>
  <c r="A2649" i="2" s="1"/>
  <c r="A2650" i="2" s="1"/>
  <c r="A2651" i="2" s="1"/>
  <c r="K2645" i="2"/>
  <c r="A2556" i="2"/>
  <c r="K2555" i="2"/>
  <c r="A2511" i="2"/>
  <c r="A2512" i="2" s="1"/>
  <c r="A2513" i="2" s="1"/>
  <c r="A2514" i="2" s="1"/>
  <c r="K2510" i="2"/>
  <c r="A2452" i="2"/>
  <c r="A2453" i="2" s="1"/>
  <c r="A2454" i="2" s="1"/>
  <c r="A2455" i="2" s="1"/>
  <c r="A2456" i="2" s="1"/>
  <c r="K2451" i="2"/>
  <c r="A2404" i="2"/>
  <c r="A2405" i="2" s="1"/>
  <c r="A2406" i="2" s="1"/>
  <c r="A2407" i="2" s="1"/>
  <c r="A2408" i="2" s="1"/>
  <c r="A2409" i="2" s="1"/>
  <c r="K2403" i="2"/>
  <c r="A2357" i="2"/>
  <c r="A2358" i="2" s="1"/>
  <c r="A2359" i="2" s="1"/>
  <c r="A2360" i="2" s="1"/>
  <c r="A2361" i="2" s="1"/>
  <c r="A2362" i="2" s="1"/>
  <c r="K2356" i="2"/>
  <c r="A2308" i="2"/>
  <c r="A2309" i="2" s="1"/>
  <c r="A2310" i="2" s="1"/>
  <c r="A2311" i="2" s="1"/>
  <c r="A2312" i="2" s="1"/>
  <c r="K2307" i="2"/>
  <c r="A2264" i="2"/>
  <c r="A2265" i="2" s="1"/>
  <c r="A2266" i="2" s="1"/>
  <c r="K2263" i="2"/>
  <c r="A2214" i="2"/>
  <c r="A2215" i="2" s="1"/>
  <c r="A2216" i="2" s="1"/>
  <c r="A2217" i="2" s="1"/>
  <c r="A2218" i="2" s="1"/>
  <c r="A2219" i="2" s="1"/>
  <c r="K2213" i="2"/>
  <c r="A2180" i="2"/>
  <c r="K2179" i="2"/>
  <c r="A2141" i="2"/>
  <c r="A2142" i="2" s="1"/>
  <c r="A2143" i="2" s="1"/>
  <c r="A2144" i="2" s="1"/>
  <c r="K2140" i="2"/>
  <c r="A2095" i="2"/>
  <c r="A2096" i="2" s="1"/>
  <c r="A2097" i="2" s="1"/>
  <c r="A2098" i="2" s="1"/>
  <c r="A2099" i="2" s="1"/>
  <c r="A2100" i="2" s="1"/>
  <c r="K2094" i="2"/>
  <c r="A2039" i="2"/>
  <c r="A2040" i="2" s="1"/>
  <c r="A2041" i="2" s="1"/>
  <c r="A2042" i="2" s="1"/>
  <c r="A2043" i="2" s="1"/>
  <c r="A2044" i="2" s="1"/>
  <c r="K2038" i="2"/>
  <c r="A1986" i="2"/>
  <c r="A1987" i="2" s="1"/>
  <c r="A1988" i="2" s="1"/>
  <c r="A1989" i="2" s="1"/>
  <c r="A1990" i="2" s="1"/>
  <c r="A1991" i="2" s="1"/>
  <c r="K1985" i="2"/>
  <c r="A1930" i="2"/>
  <c r="A1931" i="2" s="1"/>
  <c r="A1932" i="2" s="1"/>
  <c r="A1933" i="2" s="1"/>
  <c r="A1934" i="2" s="1"/>
  <c r="A1935" i="2" s="1"/>
  <c r="K1929" i="2"/>
  <c r="A1895" i="2"/>
  <c r="A1896" i="2" s="1"/>
  <c r="A1897" i="2" s="1"/>
  <c r="K1894" i="2"/>
  <c r="A1851" i="2"/>
  <c r="A1852" i="2" s="1"/>
  <c r="A1853" i="2" s="1"/>
  <c r="A1854" i="2" s="1"/>
  <c r="K1850" i="2"/>
  <c r="A1816" i="2"/>
  <c r="A1817" i="2" s="1"/>
  <c r="A1818" i="2" s="1"/>
  <c r="K1815" i="2"/>
  <c r="A1746" i="2"/>
  <c r="A1747" i="2" s="1"/>
  <c r="A1748" i="2" s="1"/>
  <c r="A1749" i="2" s="1"/>
  <c r="A1750" i="2" s="1"/>
  <c r="A1751" i="2" s="1"/>
  <c r="A1752" i="2" s="1"/>
  <c r="K1745" i="2"/>
  <c r="A1684" i="2"/>
  <c r="A1685" i="2" s="1"/>
  <c r="A1686" i="2" s="1"/>
  <c r="A1687" i="2" s="1"/>
  <c r="A1688" i="2" s="1"/>
  <c r="A1689" i="2" s="1"/>
  <c r="A1690" i="2" s="1"/>
  <c r="A1691" i="2" s="1"/>
  <c r="K1683" i="2"/>
  <c r="A1642" i="2"/>
  <c r="A1643" i="2" s="1"/>
  <c r="A1644" i="2" s="1"/>
  <c r="A1645" i="2" s="1"/>
  <c r="K1641" i="2"/>
  <c r="A1591" i="2"/>
  <c r="A1592" i="2" s="1"/>
  <c r="A1593" i="2" s="1"/>
  <c r="A1594" i="2" s="1"/>
  <c r="A1595" i="2" s="1"/>
  <c r="A1596" i="2" s="1"/>
  <c r="A1597" i="2" s="1"/>
  <c r="A1598" i="2" s="1"/>
  <c r="A1599" i="2" s="1"/>
  <c r="K1590" i="2"/>
  <c r="A1527" i="2"/>
  <c r="A1528" i="2" s="1"/>
  <c r="A1529" i="2" s="1"/>
  <c r="K1526" i="2"/>
  <c r="A1476" i="2"/>
  <c r="A1477" i="2" s="1"/>
  <c r="A1478" i="2" s="1"/>
  <c r="A1479" i="2" s="1"/>
  <c r="K1475" i="2"/>
  <c r="A1438" i="2"/>
  <c r="A1439" i="2" s="1"/>
  <c r="A1440" i="2" s="1"/>
  <c r="A1441" i="2" s="1"/>
  <c r="A1442" i="2" s="1"/>
  <c r="K1437" i="2"/>
  <c r="A1404" i="2"/>
  <c r="A1405" i="2" s="1"/>
  <c r="A1406" i="2" s="1"/>
  <c r="A1407" i="2" s="1"/>
  <c r="K1403" i="2"/>
  <c r="A1364" i="2"/>
  <c r="A1365" i="2" s="1"/>
  <c r="A1366" i="2" s="1"/>
  <c r="K1363" i="2"/>
  <c r="A1315" i="2"/>
  <c r="A1316" i="2" s="1"/>
  <c r="A1317" i="2" s="1"/>
  <c r="K1314" i="2"/>
  <c r="A1269" i="2"/>
  <c r="A1270" i="2" s="1"/>
  <c r="A1271" i="2" s="1"/>
  <c r="A1272" i="2" s="1"/>
  <c r="K1268" i="2"/>
  <c r="A1220" i="2"/>
  <c r="A1221" i="2" s="1"/>
  <c r="A1222" i="2" s="1"/>
  <c r="A1223" i="2" s="1"/>
  <c r="A1224" i="2" s="1"/>
  <c r="K1219" i="2"/>
  <c r="A1177" i="2"/>
  <c r="A1178" i="2" s="1"/>
  <c r="A1179" i="2" s="1"/>
  <c r="A1180" i="2" s="1"/>
  <c r="A1181" i="2" s="1"/>
  <c r="A1182" i="2" s="1"/>
  <c r="A1183" i="2" s="1"/>
  <c r="A1184" i="2" s="1"/>
  <c r="A1185" i="2" s="1"/>
  <c r="A1186" i="2" s="1"/>
  <c r="K1176" i="2"/>
  <c r="A1139" i="2"/>
  <c r="A1140" i="2" s="1"/>
  <c r="A1141" i="2" s="1"/>
  <c r="K1138" i="2"/>
  <c r="A1098" i="2"/>
  <c r="A1099" i="2" s="1"/>
  <c r="A1100" i="2" s="1"/>
  <c r="A1101" i="2" s="1"/>
  <c r="A1102" i="2" s="1"/>
  <c r="K1097" i="2"/>
  <c r="A1044" i="2"/>
  <c r="A1045" i="2" s="1"/>
  <c r="A1046" i="2" s="1"/>
  <c r="A1047" i="2" s="1"/>
  <c r="A1048" i="2" s="1"/>
  <c r="A1049" i="2" s="1"/>
  <c r="K1043" i="2"/>
  <c r="A1011" i="2"/>
  <c r="A1012" i="2" s="1"/>
  <c r="A1013" i="2" s="1"/>
  <c r="K1010" i="2"/>
  <c r="A968" i="2"/>
  <c r="A969" i="2" s="1"/>
  <c r="A970" i="2" s="1"/>
  <c r="A971" i="2" s="1"/>
  <c r="A972" i="2" s="1"/>
  <c r="A973" i="2" s="1"/>
  <c r="K967" i="2"/>
  <c r="A926" i="2"/>
  <c r="A927" i="2" s="1"/>
  <c r="A928" i="2" s="1"/>
  <c r="K925" i="2"/>
  <c r="A874" i="2"/>
  <c r="A875" i="2" s="1"/>
  <c r="A876" i="2" s="1"/>
  <c r="A877" i="2" s="1"/>
  <c r="A878" i="2" s="1"/>
  <c r="K873" i="2"/>
  <c r="A824" i="2"/>
  <c r="A825" i="2" s="1"/>
  <c r="A826" i="2" s="1"/>
  <c r="A827" i="2" s="1"/>
  <c r="A828" i="2" s="1"/>
  <c r="K823" i="2"/>
  <c r="A778" i="2"/>
  <c r="A779" i="2" s="1"/>
  <c r="A780" i="2" s="1"/>
  <c r="A781" i="2" s="1"/>
  <c r="A782" i="2" s="1"/>
  <c r="K777" i="2"/>
  <c r="A735" i="2"/>
  <c r="A736" i="2" s="1"/>
  <c r="A737" i="2" s="1"/>
  <c r="A738" i="2" s="1"/>
  <c r="A739" i="2" s="1"/>
  <c r="K734" i="2"/>
  <c r="A694" i="2"/>
  <c r="A695" i="2" s="1"/>
  <c r="A696" i="2" s="1"/>
  <c r="A697" i="2" s="1"/>
  <c r="A698" i="2" s="1"/>
  <c r="K693" i="2"/>
  <c r="A649" i="2"/>
  <c r="A650" i="2" s="1"/>
  <c r="A651" i="2" s="1"/>
  <c r="A652" i="2" s="1"/>
  <c r="A653" i="2" s="1"/>
  <c r="A654" i="2" s="1"/>
  <c r="A655" i="2" s="1"/>
  <c r="A656" i="2" s="1"/>
  <c r="K648" i="2"/>
  <c r="A601" i="2"/>
  <c r="A602" i="2" s="1"/>
  <c r="A603" i="2" s="1"/>
  <c r="K600" i="2"/>
  <c r="A550" i="2"/>
  <c r="A551" i="2" s="1"/>
  <c r="A552" i="2" s="1"/>
  <c r="A553" i="2" s="1"/>
  <c r="A554" i="2" s="1"/>
  <c r="K549" i="2"/>
  <c r="A500" i="2"/>
  <c r="A501" i="2" s="1"/>
  <c r="A502" i="2" s="1"/>
  <c r="A503" i="2" s="1"/>
  <c r="A504" i="2" s="1"/>
  <c r="A505" i="2" s="1"/>
  <c r="A506" i="2" s="1"/>
  <c r="A507" i="2" s="1"/>
  <c r="A508" i="2" s="1"/>
  <c r="A509" i="2" s="1"/>
  <c r="K499" i="2"/>
  <c r="A458" i="2"/>
  <c r="A459" i="2" s="1"/>
  <c r="A460" i="2" s="1"/>
  <c r="A461" i="2" s="1"/>
  <c r="K457" i="2"/>
  <c r="A401" i="2"/>
  <c r="A402" i="2" s="1"/>
  <c r="K400" i="2"/>
  <c r="A210" i="2"/>
  <c r="A211" i="2" s="1"/>
  <c r="A212" i="2" s="1"/>
  <c r="A213" i="2" s="1"/>
  <c r="A214" i="2" s="1"/>
  <c r="K209" i="2"/>
  <c r="A2332" i="2"/>
  <c r="A2333" i="2" s="1"/>
  <c r="A2334" i="2" s="1"/>
  <c r="A2335" i="2" s="1"/>
  <c r="A2336" i="2" s="1"/>
  <c r="K2331" i="2"/>
  <c r="A2281" i="2"/>
  <c r="A2282" i="2" s="1"/>
  <c r="A2283" i="2" s="1"/>
  <c r="A2284" i="2" s="1"/>
  <c r="A2285" i="2" s="1"/>
  <c r="A2286" i="2" s="1"/>
  <c r="K2280" i="2"/>
  <c r="A3865" i="2"/>
  <c r="A3866" i="2" s="1"/>
  <c r="A3867" i="2" s="1"/>
  <c r="A3868" i="2" s="1"/>
  <c r="A3869" i="2" s="1"/>
  <c r="A3870" i="2" s="1"/>
  <c r="K3864" i="2"/>
  <c r="A3801" i="2"/>
  <c r="A3802" i="2" s="1"/>
  <c r="A3803" i="2" s="1"/>
  <c r="A3804" i="2" s="1"/>
  <c r="K3800" i="2"/>
  <c r="A3714" i="2"/>
  <c r="A3715" i="2" s="1"/>
  <c r="A3716" i="2" s="1"/>
  <c r="A3717" i="2" s="1"/>
  <c r="A3718" i="2" s="1"/>
  <c r="K3713" i="2"/>
  <c r="A3582" i="2"/>
  <c r="A3583" i="2" s="1"/>
  <c r="A3584" i="2" s="1"/>
  <c r="K3581" i="2"/>
  <c r="A3505" i="2"/>
  <c r="A3506" i="2" s="1"/>
  <c r="A3507" i="2" s="1"/>
  <c r="A3508" i="2" s="1"/>
  <c r="A3509" i="2" s="1"/>
  <c r="K3504" i="2"/>
  <c r="A3450" i="2"/>
  <c r="A3451" i="2" s="1"/>
  <c r="A3452" i="2" s="1"/>
  <c r="K3449" i="2"/>
  <c r="A3368" i="2"/>
  <c r="A3369" i="2" s="1"/>
  <c r="A3370" i="2" s="1"/>
  <c r="A3371" i="2" s="1"/>
  <c r="K3367" i="2"/>
  <c r="A3309" i="2"/>
  <c r="A3310" i="2" s="1"/>
  <c r="A3311" i="2" s="1"/>
  <c r="K3308" i="2"/>
  <c r="A3241" i="2"/>
  <c r="A3242" i="2" s="1"/>
  <c r="A3243" i="2" s="1"/>
  <c r="K3240" i="2"/>
  <c r="A3174" i="2"/>
  <c r="A3175" i="2" s="1"/>
  <c r="A3176" i="2" s="1"/>
  <c r="A3177" i="2" s="1"/>
  <c r="A3178" i="2" s="1"/>
  <c r="A3179" i="2" s="1"/>
  <c r="A3180" i="2" s="1"/>
  <c r="A3181" i="2" s="1"/>
  <c r="A3182" i="2" s="1"/>
  <c r="A3183" i="2" s="1"/>
  <c r="K3173" i="2"/>
  <c r="A3089" i="2"/>
  <c r="A3090" i="2" s="1"/>
  <c r="A3091" i="2" s="1"/>
  <c r="A3092" i="2" s="1"/>
  <c r="K3088" i="2"/>
  <c r="A2778" i="2"/>
  <c r="A2779" i="2" s="1"/>
  <c r="A2780" i="2" s="1"/>
  <c r="A2781" i="2" s="1"/>
  <c r="A2782" i="2" s="1"/>
  <c r="A2783" i="2" s="1"/>
  <c r="K2777" i="2"/>
  <c r="A2681" i="2"/>
  <c r="A2682" i="2" s="1"/>
  <c r="A2683" i="2" s="1"/>
  <c r="A2684" i="2" s="1"/>
  <c r="A2685" i="2" s="1"/>
  <c r="K2680" i="2"/>
  <c r="A2639" i="2"/>
  <c r="A2640" i="2" s="1"/>
  <c r="A2641" i="2" s="1"/>
  <c r="A2642" i="2" s="1"/>
  <c r="A2643" i="2" s="1"/>
  <c r="A2644" i="2" s="1"/>
  <c r="K2638" i="2"/>
  <c r="A2508" i="2"/>
  <c r="A2509" i="2" s="1"/>
  <c r="K2507" i="2"/>
  <c r="A2446" i="2"/>
  <c r="A2447" i="2" s="1"/>
  <c r="A2448" i="2" s="1"/>
  <c r="A2449" i="2" s="1"/>
  <c r="A2450" i="2" s="1"/>
  <c r="K2445" i="2"/>
  <c r="A2302" i="2"/>
  <c r="A2303" i="2" s="1"/>
  <c r="A2304" i="2" s="1"/>
  <c r="A2305" i="2" s="1"/>
  <c r="A2306" i="2" s="1"/>
  <c r="K2301" i="2"/>
  <c r="A2137" i="2"/>
  <c r="A2138" i="2" s="1"/>
  <c r="A2139" i="2" s="1"/>
  <c r="K2136" i="2"/>
  <c r="A2032" i="2"/>
  <c r="A2033" i="2" s="1"/>
  <c r="A2034" i="2" s="1"/>
  <c r="A2035" i="2" s="1"/>
  <c r="A2036" i="2" s="1"/>
  <c r="A2037" i="2" s="1"/>
  <c r="K2031" i="2"/>
  <c r="A1923" i="2"/>
  <c r="A1924" i="2" s="1"/>
  <c r="A1925" i="2" s="1"/>
  <c r="A1926" i="2" s="1"/>
  <c r="A1927" i="2" s="1"/>
  <c r="A1928" i="2" s="1"/>
  <c r="K1922" i="2"/>
  <c r="A1846" i="2"/>
  <c r="A1847" i="2" s="1"/>
  <c r="A1848" i="2" s="1"/>
  <c r="A1849" i="2" s="1"/>
  <c r="K1845" i="2"/>
  <c r="A1740" i="2"/>
  <c r="A1741" i="2" s="1"/>
  <c r="A1742" i="2" s="1"/>
  <c r="A1743" i="2" s="1"/>
  <c r="A1744" i="2" s="1"/>
  <c r="K1739" i="2"/>
  <c r="A1635" i="2"/>
  <c r="A1636" i="2" s="1"/>
  <c r="A1637" i="2" s="1"/>
  <c r="A1638" i="2" s="1"/>
  <c r="A1639" i="2" s="1"/>
  <c r="A1640" i="2" s="1"/>
  <c r="K1634" i="2"/>
  <c r="A1568" i="2"/>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K1567" i="2"/>
  <c r="A1471" i="2"/>
  <c r="A1472" i="2" s="1"/>
  <c r="A1473" i="2" s="1"/>
  <c r="A1474" i="2" s="1"/>
  <c r="K1470" i="2"/>
  <c r="A1432" i="2"/>
  <c r="A1433" i="2" s="1"/>
  <c r="A1434" i="2" s="1"/>
  <c r="A1435" i="2" s="1"/>
  <c r="A1436" i="2" s="1"/>
  <c r="K1431" i="2"/>
  <c r="A1399" i="2"/>
  <c r="A1400" i="2" s="1"/>
  <c r="A1401" i="2" s="1"/>
  <c r="A1402" i="2" s="1"/>
  <c r="K1398" i="2"/>
  <c r="A1357" i="2"/>
  <c r="A1358" i="2" s="1"/>
  <c r="A1359" i="2" s="1"/>
  <c r="A1360" i="2" s="1"/>
  <c r="A1361" i="2" s="1"/>
  <c r="A1362" i="2" s="1"/>
  <c r="K1356" i="2"/>
  <c r="A1311" i="2"/>
  <c r="A1312" i="2" s="1"/>
  <c r="A1313" i="2" s="1"/>
  <c r="K1310" i="2"/>
  <c r="A1265" i="2"/>
  <c r="A1266" i="2" s="1"/>
  <c r="A1267" i="2" s="1"/>
  <c r="K1264" i="2"/>
  <c r="A1216" i="2"/>
  <c r="A1217" i="2" s="1"/>
  <c r="A1218" i="2" s="1"/>
  <c r="K1215" i="2"/>
  <c r="A1175" i="2"/>
  <c r="K1174" i="2"/>
  <c r="A1134" i="2"/>
  <c r="A1135" i="2" s="1"/>
  <c r="A1136" i="2" s="1"/>
  <c r="A1137" i="2" s="1"/>
  <c r="K1133" i="2"/>
  <c r="A1092" i="2"/>
  <c r="A1093" i="2" s="1"/>
  <c r="A1094" i="2" s="1"/>
  <c r="A1095" i="2" s="1"/>
  <c r="A1096" i="2" s="1"/>
  <c r="K1091" i="2"/>
  <c r="A1039" i="2"/>
  <c r="A1040" i="2" s="1"/>
  <c r="A1041" i="2" s="1"/>
  <c r="A1042" i="2" s="1"/>
  <c r="K1038" i="2"/>
  <c r="A1006" i="2"/>
  <c r="A1007" i="2" s="1"/>
  <c r="A1008" i="2" s="1"/>
  <c r="A1009" i="2" s="1"/>
  <c r="K1005" i="2"/>
  <c r="A962" i="2"/>
  <c r="A963" i="2" s="1"/>
  <c r="A964" i="2" s="1"/>
  <c r="A965" i="2" s="1"/>
  <c r="A966" i="2" s="1"/>
  <c r="K961" i="2"/>
  <c r="A868" i="2"/>
  <c r="A869" i="2" s="1"/>
  <c r="A870" i="2" s="1"/>
  <c r="A871" i="2" s="1"/>
  <c r="A872" i="2" s="1"/>
  <c r="K867" i="2"/>
  <c r="A818" i="2"/>
  <c r="A819" i="2" s="1"/>
  <c r="A820" i="2" s="1"/>
  <c r="A821" i="2" s="1"/>
  <c r="A822" i="2" s="1"/>
  <c r="K817" i="2"/>
  <c r="A729" i="2"/>
  <c r="A730" i="2" s="1"/>
  <c r="A731" i="2" s="1"/>
  <c r="A732" i="2" s="1"/>
  <c r="A733" i="2" s="1"/>
  <c r="K728" i="2"/>
  <c r="A688" i="2"/>
  <c r="A689" i="2" s="1"/>
  <c r="A690" i="2" s="1"/>
  <c r="A691" i="2" s="1"/>
  <c r="A692" i="2" s="1"/>
  <c r="K687" i="2"/>
  <c r="A645" i="2"/>
  <c r="A646" i="2" s="1"/>
  <c r="A647" i="2" s="1"/>
  <c r="K644" i="2"/>
  <c r="A594" i="2"/>
  <c r="A595" i="2" s="1"/>
  <c r="A596" i="2" s="1"/>
  <c r="A597" i="2" s="1"/>
  <c r="A598" i="2" s="1"/>
  <c r="A599" i="2" s="1"/>
  <c r="K593" i="2"/>
  <c r="A544" i="2"/>
  <c r="A545" i="2" s="1"/>
  <c r="A546" i="2" s="1"/>
  <c r="A547" i="2" s="1"/>
  <c r="A548" i="2" s="1"/>
  <c r="K543" i="2"/>
  <c r="A495" i="2"/>
  <c r="A496" i="2" s="1"/>
  <c r="A497" i="2" s="1"/>
  <c r="A498" i="2" s="1"/>
  <c r="K494" i="2"/>
  <c r="A449" i="2"/>
  <c r="A450" i="2" s="1"/>
  <c r="A451" i="2" s="1"/>
  <c r="A452" i="2" s="1"/>
  <c r="A453" i="2" s="1"/>
  <c r="A454" i="2" s="1"/>
  <c r="A455" i="2" s="1"/>
  <c r="A456" i="2" s="1"/>
  <c r="K448" i="2"/>
  <c r="A3825" i="2"/>
  <c r="A3826" i="2" s="1"/>
  <c r="A3827" i="2" s="1"/>
  <c r="K3824" i="2"/>
  <c r="A3786" i="2"/>
  <c r="A3787" i="2" s="1"/>
  <c r="A3788" i="2" s="1"/>
  <c r="A3789" i="2" s="1"/>
  <c r="K3785" i="2"/>
  <c r="A3652" i="2"/>
  <c r="A3653" i="2" s="1"/>
  <c r="A3654" i="2" s="1"/>
  <c r="A3655" i="2" s="1"/>
  <c r="A3656" i="2" s="1"/>
  <c r="K3651" i="2"/>
  <c r="A3570" i="2"/>
  <c r="A3571" i="2" s="1"/>
  <c r="A3572" i="2" s="1"/>
  <c r="A3573" i="2" s="1"/>
  <c r="K3569" i="2"/>
  <c r="A3439" i="2"/>
  <c r="A3440" i="2" s="1"/>
  <c r="A3441" i="2" s="1"/>
  <c r="K3438" i="2"/>
  <c r="A3356" i="2"/>
  <c r="A3357" i="2" s="1"/>
  <c r="A3358" i="2" s="1"/>
  <c r="K3355" i="2"/>
  <c r="A3295" i="2"/>
  <c r="A3296" i="2" s="1"/>
  <c r="K3294" i="2"/>
  <c r="A3154" i="2"/>
  <c r="A3155" i="2" s="1"/>
  <c r="A3156" i="2" s="1"/>
  <c r="K3153" i="2"/>
  <c r="A3114" i="2"/>
  <c r="A3115" i="2" s="1"/>
  <c r="A3116" i="2" s="1"/>
  <c r="A3117" i="2" s="1"/>
  <c r="K3113" i="2"/>
  <c r="A3043" i="2"/>
  <c r="A3044" i="2" s="1"/>
  <c r="A3045" i="2" s="1"/>
  <c r="K3042" i="2"/>
  <c r="A2809" i="2"/>
  <c r="A2810" i="2" s="1"/>
  <c r="A2811" i="2" s="1"/>
  <c r="A2812" i="2" s="1"/>
  <c r="A2813" i="2" s="1"/>
  <c r="K2808" i="2"/>
  <c r="A2665" i="2"/>
  <c r="A2666" i="2" s="1"/>
  <c r="A2667" i="2" s="1"/>
  <c r="A2668" i="2" s="1"/>
  <c r="A2669" i="2" s="1"/>
  <c r="K2664" i="2"/>
  <c r="A2533" i="2"/>
  <c r="A2534" i="2" s="1"/>
  <c r="A2535" i="2" s="1"/>
  <c r="A2536" i="2" s="1"/>
  <c r="A2537" i="2" s="1"/>
  <c r="A2538" i="2" s="1"/>
  <c r="K2532" i="2"/>
  <c r="A2385" i="2"/>
  <c r="A2386" i="2" s="1"/>
  <c r="A2387" i="2" s="1"/>
  <c r="A2388" i="2" s="1"/>
  <c r="A2389" i="2" s="1"/>
  <c r="K2384" i="2"/>
  <c r="A2242" i="2"/>
  <c r="A2243" i="2" s="1"/>
  <c r="A2244" i="2" s="1"/>
  <c r="A2245" i="2" s="1"/>
  <c r="A2246" i="2" s="1"/>
  <c r="A2247" i="2" s="1"/>
  <c r="K2241" i="2"/>
  <c r="A3835" i="2"/>
  <c r="A3836" i="2" s="1"/>
  <c r="K3834" i="2"/>
  <c r="A3762" i="2"/>
  <c r="A3763" i="2" s="1"/>
  <c r="A3764" i="2" s="1"/>
  <c r="A3765" i="2" s="1"/>
  <c r="A3766" i="2" s="1"/>
  <c r="K3761" i="2"/>
  <c r="A3670" i="2"/>
  <c r="A3671" i="2" s="1"/>
  <c r="A3672" i="2" s="1"/>
  <c r="A3673" i="2" s="1"/>
  <c r="A3674" i="2" s="1"/>
  <c r="K3669" i="2"/>
  <c r="A3628" i="2"/>
  <c r="A3629" i="2" s="1"/>
  <c r="A3630" i="2" s="1"/>
  <c r="K3627" i="2"/>
  <c r="A3549" i="2"/>
  <c r="A3550" i="2" s="1"/>
  <c r="A3551" i="2" s="1"/>
  <c r="A3552" i="2" s="1"/>
  <c r="K3548" i="2"/>
  <c r="A3482" i="2"/>
  <c r="K3481" i="2"/>
  <c r="A3419" i="2"/>
  <c r="A3420" i="2" s="1"/>
  <c r="A3421" i="2" s="1"/>
  <c r="K3418" i="2"/>
  <c r="A3340" i="2"/>
  <c r="A3341" i="2" s="1"/>
  <c r="A3342" i="2" s="1"/>
  <c r="K3339" i="2"/>
  <c r="A3213" i="2"/>
  <c r="A3214" i="2" s="1"/>
  <c r="A3215" i="2" s="1"/>
  <c r="K3212" i="2"/>
  <c r="A3129" i="2"/>
  <c r="A3130" i="2" s="1"/>
  <c r="A3131" i="2" s="1"/>
  <c r="A3132" i="2" s="1"/>
  <c r="K3128" i="2"/>
  <c r="A2912" i="2"/>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K2911" i="2"/>
  <c r="A2827" i="2"/>
  <c r="A2828" i="2" s="1"/>
  <c r="A2829" i="2" s="1"/>
  <c r="A2830" i="2" s="1"/>
  <c r="A2831" i="2" s="1"/>
  <c r="K2826" i="2"/>
  <c r="A2731" i="2"/>
  <c r="A2732" i="2" s="1"/>
  <c r="A2733" i="2" s="1"/>
  <c r="A2734" i="2" s="1"/>
  <c r="A2735" i="2" s="1"/>
  <c r="K2730" i="2"/>
  <c r="A2549" i="2"/>
  <c r="A2550" i="2" s="1"/>
  <c r="A2551" i="2" s="1"/>
  <c r="A2552" i="2" s="1"/>
  <c r="A2553" i="2" s="1"/>
  <c r="A2554" i="2" s="1"/>
  <c r="K2548" i="2"/>
  <c r="A2350" i="2"/>
  <c r="A2351" i="2" s="1"/>
  <c r="A2352" i="2" s="1"/>
  <c r="A2353" i="2" s="1"/>
  <c r="A2354" i="2" s="1"/>
  <c r="A2355" i="2" s="1"/>
  <c r="K2349" i="2"/>
  <c r="A2259" i="2"/>
  <c r="A2260" i="2" s="1"/>
  <c r="A2261" i="2" s="1"/>
  <c r="A2262" i="2" s="1"/>
  <c r="K2258" i="2"/>
  <c r="A2207" i="2"/>
  <c r="A2208" i="2" s="1"/>
  <c r="A2209" i="2" s="1"/>
  <c r="A2210" i="2" s="1"/>
  <c r="A2211" i="2" s="1"/>
  <c r="A2212" i="2" s="1"/>
  <c r="K2206" i="2"/>
  <c r="A2176" i="2"/>
  <c r="A2177" i="2" s="1"/>
  <c r="A2178" i="2" s="1"/>
  <c r="K2175" i="2"/>
  <c r="A2088" i="2"/>
  <c r="A2089" i="2" s="1"/>
  <c r="A2090" i="2" s="1"/>
  <c r="A2091" i="2" s="1"/>
  <c r="A2092" i="2" s="1"/>
  <c r="A2093" i="2" s="1"/>
  <c r="K2087" i="2"/>
  <c r="A1979" i="2"/>
  <c r="A1980" i="2" s="1"/>
  <c r="A1981" i="2" s="1"/>
  <c r="A1982" i="2" s="1"/>
  <c r="A1983" i="2" s="1"/>
  <c r="A1984" i="2" s="1"/>
  <c r="K1978" i="2"/>
  <c r="A1891" i="2"/>
  <c r="A1892" i="2" s="1"/>
  <c r="A1893" i="2" s="1"/>
  <c r="K1890" i="2"/>
  <c r="A1802" i="2"/>
  <c r="A1803" i="2" s="1"/>
  <c r="A1804" i="2" s="1"/>
  <c r="A1805" i="2" s="1"/>
  <c r="A1806" i="2" s="1"/>
  <c r="A1807" i="2" s="1"/>
  <c r="A1808" i="2" s="1"/>
  <c r="A1809" i="2" s="1"/>
  <c r="A1810" i="2" s="1"/>
  <c r="A1811" i="2" s="1"/>
  <c r="A1812" i="2" s="1"/>
  <c r="A1813" i="2" s="1"/>
  <c r="A1814" i="2" s="1"/>
  <c r="K1801" i="2"/>
  <c r="A1680" i="2"/>
  <c r="A1681" i="2" s="1"/>
  <c r="A1682" i="2" s="1"/>
  <c r="K1679" i="2"/>
  <c r="A1524" i="2"/>
  <c r="A1525" i="2" s="1"/>
  <c r="K1523" i="2"/>
  <c r="A921" i="2"/>
  <c r="A922" i="2" s="1"/>
  <c r="A923" i="2" s="1"/>
  <c r="A924" i="2" s="1"/>
  <c r="K920" i="2"/>
  <c r="A3858" i="2"/>
  <c r="A3859" i="2" s="1"/>
  <c r="A3860" i="2" s="1"/>
  <c r="A3861" i="2" s="1"/>
  <c r="A3862" i="2" s="1"/>
  <c r="A3863" i="2" s="1"/>
  <c r="K3857" i="2"/>
  <c r="A3832" i="2"/>
  <c r="A3833" i="2" s="1"/>
  <c r="K3831" i="2"/>
  <c r="A3796" i="2"/>
  <c r="A3797" i="2" s="1"/>
  <c r="A3798" i="2" s="1"/>
  <c r="A3799" i="2" s="1"/>
  <c r="K3795" i="2"/>
  <c r="A3756" i="2"/>
  <c r="A3757" i="2" s="1"/>
  <c r="A3758" i="2" s="1"/>
  <c r="A3759" i="2" s="1"/>
  <c r="A3760" i="2" s="1"/>
  <c r="K3755" i="2"/>
  <c r="A3708" i="2"/>
  <c r="A3709" i="2" s="1"/>
  <c r="A3710" i="2" s="1"/>
  <c r="A3711" i="2" s="1"/>
  <c r="A3712" i="2" s="1"/>
  <c r="K3707" i="2"/>
  <c r="A3664" i="2"/>
  <c r="A3665" i="2" s="1"/>
  <c r="A3666" i="2" s="1"/>
  <c r="A3667" i="2" s="1"/>
  <c r="A3668" i="2" s="1"/>
  <c r="K3663" i="2"/>
  <c r="A3624" i="2"/>
  <c r="A3625" i="2" s="1"/>
  <c r="A3626" i="2" s="1"/>
  <c r="K3623" i="2"/>
  <c r="A3580" i="2"/>
  <c r="K3579" i="2"/>
  <c r="A3545" i="2"/>
  <c r="A3546" i="2" s="1"/>
  <c r="A3547" i="2" s="1"/>
  <c r="K3544" i="2"/>
  <c r="A3499" i="2"/>
  <c r="A3500" i="2" s="1"/>
  <c r="A3501" i="2" s="1"/>
  <c r="A3502" i="2" s="1"/>
  <c r="A3503" i="2" s="1"/>
  <c r="K3498" i="2"/>
  <c r="A3480" i="2"/>
  <c r="K3479" i="2"/>
  <c r="A3447" i="2"/>
  <c r="A3448" i="2" s="1"/>
  <c r="K3446" i="2"/>
  <c r="A3408" i="2"/>
  <c r="A3409" i="2" s="1"/>
  <c r="A3410" i="2" s="1"/>
  <c r="A3411" i="2" s="1"/>
  <c r="A3412" i="2" s="1"/>
  <c r="A3413" i="2" s="1"/>
  <c r="A3414" i="2" s="1"/>
  <c r="A3415" i="2" s="1"/>
  <c r="A3416" i="2" s="1"/>
  <c r="A3417" i="2" s="1"/>
  <c r="K3407" i="2"/>
  <c r="A3364" i="2"/>
  <c r="A3365" i="2" s="1"/>
  <c r="A3366" i="2" s="1"/>
  <c r="K3363" i="2"/>
  <c r="A3336" i="2"/>
  <c r="A3337" i="2" s="1"/>
  <c r="A3338" i="2" s="1"/>
  <c r="K3335" i="2"/>
  <c r="A3302" i="2"/>
  <c r="A3303" i="2" s="1"/>
  <c r="A3304" i="2" s="1"/>
  <c r="A3305" i="2" s="1"/>
  <c r="A3306" i="2" s="1"/>
  <c r="A3307" i="2" s="1"/>
  <c r="K3301" i="2"/>
  <c r="A3270" i="2"/>
  <c r="A3271" i="2" s="1"/>
  <c r="A3272" i="2" s="1"/>
  <c r="K3269" i="2"/>
  <c r="A3237" i="2"/>
  <c r="A3238" i="2" s="1"/>
  <c r="A3239" i="2" s="1"/>
  <c r="K3236" i="2"/>
  <c r="A3209" i="2"/>
  <c r="A3210" i="2" s="1"/>
  <c r="A3211" i="2" s="1"/>
  <c r="K3208" i="2"/>
  <c r="A3166" i="2"/>
  <c r="A3167" i="2" s="1"/>
  <c r="A3168" i="2" s="1"/>
  <c r="A3169" i="2" s="1"/>
  <c r="A3170" i="2" s="1"/>
  <c r="A3171" i="2" s="1"/>
  <c r="A3172" i="2" s="1"/>
  <c r="K3165" i="2"/>
  <c r="A3124" i="2"/>
  <c r="A3125" i="2" s="1"/>
  <c r="A3126" i="2" s="1"/>
  <c r="A3127" i="2" s="1"/>
  <c r="K3123" i="2"/>
  <c r="A3084" i="2"/>
  <c r="A3085" i="2" s="1"/>
  <c r="A3086" i="2" s="1"/>
  <c r="A3087" i="2" s="1"/>
  <c r="K3083" i="2"/>
  <c r="A3010" i="2"/>
  <c r="A3011" i="2" s="1"/>
  <c r="A3012" i="2" s="1"/>
  <c r="A3013" i="2" s="1"/>
  <c r="A3014" i="2" s="1"/>
  <c r="A3015" i="2" s="1"/>
  <c r="K3009" i="2"/>
  <c r="A2908" i="2"/>
  <c r="A2909" i="2" s="1"/>
  <c r="A2910" i="2" s="1"/>
  <c r="K2907" i="2"/>
  <c r="A2821" i="2"/>
  <c r="A2822" i="2" s="1"/>
  <c r="A2823" i="2" s="1"/>
  <c r="A2824" i="2" s="1"/>
  <c r="A2825" i="2" s="1"/>
  <c r="K2820" i="2"/>
  <c r="A2772" i="2"/>
  <c r="A2773" i="2" s="1"/>
  <c r="A2774" i="2" s="1"/>
  <c r="A2775" i="2" s="1"/>
  <c r="A2776" i="2" s="1"/>
  <c r="K2771" i="2"/>
  <c r="A2725" i="2"/>
  <c r="A2726" i="2" s="1"/>
  <c r="A2727" i="2" s="1"/>
  <c r="A2728" i="2" s="1"/>
  <c r="A2729" i="2" s="1"/>
  <c r="K2724" i="2"/>
  <c r="A2675" i="2"/>
  <c r="A2676" i="2" s="1"/>
  <c r="A2677" i="2" s="1"/>
  <c r="A2678" i="2" s="1"/>
  <c r="A2679" i="2" s="1"/>
  <c r="K2674" i="2"/>
  <c r="A2634" i="2"/>
  <c r="A2635" i="2" s="1"/>
  <c r="A2636" i="2" s="1"/>
  <c r="A2637" i="2" s="1"/>
  <c r="K2633" i="2"/>
  <c r="A2547" i="2"/>
  <c r="K2546" i="2"/>
  <c r="A2501" i="2"/>
  <c r="A2502" i="2" s="1"/>
  <c r="A2503" i="2" s="1"/>
  <c r="A2504" i="2" s="1"/>
  <c r="A2505" i="2" s="1"/>
  <c r="A2506" i="2" s="1"/>
  <c r="K2500" i="2"/>
  <c r="A2442" i="2"/>
  <c r="A2443" i="2" s="1"/>
  <c r="A2444" i="2" s="1"/>
  <c r="K2441" i="2"/>
  <c r="A2344" i="2"/>
  <c r="A2345" i="2" s="1"/>
  <c r="A2346" i="2" s="1"/>
  <c r="A2347" i="2" s="1"/>
  <c r="A2348" i="2" s="1"/>
  <c r="K2343" i="2"/>
  <c r="A2295" i="2"/>
  <c r="A2296" i="2" s="1"/>
  <c r="A2297" i="2" s="1"/>
  <c r="A2298" i="2" s="1"/>
  <c r="A2299" i="2" s="1"/>
  <c r="A2300" i="2" s="1"/>
  <c r="K2294" i="2"/>
  <c r="A2254" i="2"/>
  <c r="A2255" i="2" s="1"/>
  <c r="A2256" i="2" s="1"/>
  <c r="A2257" i="2" s="1"/>
  <c r="K2253" i="2"/>
  <c r="A2200" i="2"/>
  <c r="A2201" i="2" s="1"/>
  <c r="A2202" i="2" s="1"/>
  <c r="A2203" i="2" s="1"/>
  <c r="A2204" i="2" s="1"/>
  <c r="A2205" i="2" s="1"/>
  <c r="K2199" i="2"/>
  <c r="A2171" i="2"/>
  <c r="A2172" i="2" s="1"/>
  <c r="A2173" i="2" s="1"/>
  <c r="A2174" i="2" s="1"/>
  <c r="K2170" i="2"/>
  <c r="A2130" i="2"/>
  <c r="A2131" i="2" s="1"/>
  <c r="A2132" i="2" s="1"/>
  <c r="A2133" i="2" s="1"/>
  <c r="A2134" i="2" s="1"/>
  <c r="A2135" i="2" s="1"/>
  <c r="K2129" i="2"/>
  <c r="A2081" i="2"/>
  <c r="A2082" i="2" s="1"/>
  <c r="A2083" i="2" s="1"/>
  <c r="A2084" i="2" s="1"/>
  <c r="A2085" i="2" s="1"/>
  <c r="A2086" i="2" s="1"/>
  <c r="K2080" i="2"/>
  <c r="A2028" i="2"/>
  <c r="A2029" i="2" s="1"/>
  <c r="A2030" i="2" s="1"/>
  <c r="K2027" i="2"/>
  <c r="A1972" i="2"/>
  <c r="A1973" i="2" s="1"/>
  <c r="A1974" i="2" s="1"/>
  <c r="A1975" i="2" s="1"/>
  <c r="A1976" i="2" s="1"/>
  <c r="A1977" i="2" s="1"/>
  <c r="K1971" i="2"/>
  <c r="A1919" i="2"/>
  <c r="A1920" i="2" s="1"/>
  <c r="A1921" i="2" s="1"/>
  <c r="K1918" i="2"/>
  <c r="A1887" i="2"/>
  <c r="A1888" i="2" s="1"/>
  <c r="A1889" i="2" s="1"/>
  <c r="K1886" i="2"/>
  <c r="A1841" i="2"/>
  <c r="A1842" i="2" s="1"/>
  <c r="A1843" i="2" s="1"/>
  <c r="A1844" i="2" s="1"/>
  <c r="K1840" i="2"/>
  <c r="A1793" i="2"/>
  <c r="A1794" i="2" s="1"/>
  <c r="A1795" i="2" s="1"/>
  <c r="A1796" i="2" s="1"/>
  <c r="A1797" i="2" s="1"/>
  <c r="A1798" i="2" s="1"/>
  <c r="A1799" i="2" s="1"/>
  <c r="A1800" i="2" s="1"/>
  <c r="K1792" i="2"/>
  <c r="A1730" i="2"/>
  <c r="A1731" i="2" s="1"/>
  <c r="A1732" i="2" s="1"/>
  <c r="A1733" i="2" s="1"/>
  <c r="A1734" i="2" s="1"/>
  <c r="A1735" i="2" s="1"/>
  <c r="A1736" i="2" s="1"/>
  <c r="A1737" i="2" s="1"/>
  <c r="A1738" i="2" s="1"/>
  <c r="K1729" i="2"/>
  <c r="A1674" i="2"/>
  <c r="A1675" i="2" s="1"/>
  <c r="A1676" i="2" s="1"/>
  <c r="A1677" i="2" s="1"/>
  <c r="A1678" i="2" s="1"/>
  <c r="K1673" i="2"/>
  <c r="A1631" i="2"/>
  <c r="A1632" i="2" s="1"/>
  <c r="A1633" i="2" s="1"/>
  <c r="K1630" i="2"/>
  <c r="A1559" i="2"/>
  <c r="A1560" i="2" s="1"/>
  <c r="A1561" i="2" s="1"/>
  <c r="A1562" i="2" s="1"/>
  <c r="A1563" i="2" s="1"/>
  <c r="A1564" i="2" s="1"/>
  <c r="A1565" i="2" s="1"/>
  <c r="A1566" i="2" s="1"/>
  <c r="K1558" i="2"/>
  <c r="A1522" i="2"/>
  <c r="K1521" i="2"/>
  <c r="A1465" i="2"/>
  <c r="A1466" i="2" s="1"/>
  <c r="A1467" i="2" s="1"/>
  <c r="A1468" i="2" s="1"/>
  <c r="A1469" i="2" s="1"/>
  <c r="K1464" i="2"/>
  <c r="A1429" i="2"/>
  <c r="A1430" i="2" s="1"/>
  <c r="K1428" i="2"/>
  <c r="A1394" i="2"/>
  <c r="A1395" i="2" s="1"/>
  <c r="A1396" i="2" s="1"/>
  <c r="A1397" i="2" s="1"/>
  <c r="K1393" i="2"/>
  <c r="A1353" i="2"/>
  <c r="A1354" i="2" s="1"/>
  <c r="A1355" i="2" s="1"/>
  <c r="K1352" i="2"/>
  <c r="A1307" i="2"/>
  <c r="A1308" i="2" s="1"/>
  <c r="A1309" i="2" s="1"/>
  <c r="K1306" i="2"/>
  <c r="A1260" i="2"/>
  <c r="A1261" i="2" s="1"/>
  <c r="A1262" i="2" s="1"/>
  <c r="A1263" i="2" s="1"/>
  <c r="K1259" i="2"/>
  <c r="A1212" i="2"/>
  <c r="A1213" i="2" s="1"/>
  <c r="A1214" i="2" s="1"/>
  <c r="K1211" i="2"/>
  <c r="A1170" i="2"/>
  <c r="A1171" i="2" s="1"/>
  <c r="A1172" i="2" s="1"/>
  <c r="A1173" i="2" s="1"/>
  <c r="K1169" i="2"/>
  <c r="A1130" i="2"/>
  <c r="A1131" i="2" s="1"/>
  <c r="A1132" i="2" s="1"/>
  <c r="K1129" i="2"/>
  <c r="A1087" i="2"/>
  <c r="A1088" i="2" s="1"/>
  <c r="A1089" i="2" s="1"/>
  <c r="A1090" i="2" s="1"/>
  <c r="K1086" i="2"/>
  <c r="A1034" i="2"/>
  <c r="A1035" i="2" s="1"/>
  <c r="A1036" i="2" s="1"/>
  <c r="A1037" i="2" s="1"/>
  <c r="K1033" i="2"/>
  <c r="A1000" i="2"/>
  <c r="A1001" i="2" s="1"/>
  <c r="A1002" i="2" s="1"/>
  <c r="A1003" i="2" s="1"/>
  <c r="A1004" i="2" s="1"/>
  <c r="K999" i="2"/>
  <c r="A957" i="2"/>
  <c r="A958" i="2" s="1"/>
  <c r="A959" i="2" s="1"/>
  <c r="A960" i="2" s="1"/>
  <c r="K956" i="2"/>
  <c r="A914" i="2"/>
  <c r="A915" i="2" s="1"/>
  <c r="A916" i="2" s="1"/>
  <c r="A917" i="2" s="1"/>
  <c r="A918" i="2" s="1"/>
  <c r="A919" i="2" s="1"/>
  <c r="K913" i="2"/>
  <c r="A862" i="2"/>
  <c r="A863" i="2" s="1"/>
  <c r="A864" i="2" s="1"/>
  <c r="A865" i="2" s="1"/>
  <c r="A866" i="2" s="1"/>
  <c r="K861" i="2"/>
  <c r="A813" i="2"/>
  <c r="A814" i="2" s="1"/>
  <c r="A815" i="2" s="1"/>
  <c r="A816" i="2" s="1"/>
  <c r="K812" i="2"/>
  <c r="A723" i="2"/>
  <c r="A724" i="2" s="1"/>
  <c r="A725" i="2" s="1"/>
  <c r="A726" i="2" s="1"/>
  <c r="A727" i="2" s="1"/>
  <c r="K722" i="2"/>
  <c r="A682" i="2"/>
  <c r="A683" i="2" s="1"/>
  <c r="A684" i="2" s="1"/>
  <c r="A685" i="2" s="1"/>
  <c r="A686" i="2" s="1"/>
  <c r="K681" i="2"/>
  <c r="A640" i="2"/>
  <c r="A641" i="2" s="1"/>
  <c r="A642" i="2" s="1"/>
  <c r="A643" i="2" s="1"/>
  <c r="K639" i="2"/>
  <c r="A588" i="2"/>
  <c r="A589" i="2" s="1"/>
  <c r="A590" i="2" s="1"/>
  <c r="A591" i="2" s="1"/>
  <c r="A592" i="2" s="1"/>
  <c r="K587" i="2"/>
  <c r="A532" i="2"/>
  <c r="A533" i="2" s="1"/>
  <c r="A534" i="2" s="1"/>
  <c r="A535" i="2" s="1"/>
  <c r="A536" i="2" s="1"/>
  <c r="A537" i="2" s="1"/>
  <c r="A538" i="2" s="1"/>
  <c r="A539" i="2" s="1"/>
  <c r="A540" i="2" s="1"/>
  <c r="A541" i="2" s="1"/>
  <c r="A542" i="2" s="1"/>
  <c r="K531" i="2"/>
  <c r="A491" i="2"/>
  <c r="A492" i="2" s="1"/>
  <c r="A493" i="2" s="1"/>
  <c r="K490" i="2"/>
  <c r="A444" i="2"/>
  <c r="A445" i="2" s="1"/>
  <c r="A446" i="2" s="1"/>
  <c r="A447" i="2" s="1"/>
  <c r="K443" i="2"/>
  <c r="A364" i="2"/>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K363" i="2"/>
  <c r="A156" i="2"/>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K155"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391" i="2"/>
  <c r="A392" i="2" s="1"/>
  <c r="A393" i="2" s="1"/>
  <c r="A394" i="2" s="1"/>
  <c r="A395" i="2" s="1"/>
  <c r="A396" i="2" s="1"/>
  <c r="A397" i="2" s="1"/>
  <c r="A398" i="2" s="1"/>
  <c r="A399" i="2" s="1"/>
  <c r="A183" i="2"/>
  <c r="A1023" i="2"/>
  <c r="A1335" i="2"/>
  <c r="A1336" i="2" s="1"/>
  <c r="A1337" i="2" s="1"/>
  <c r="A1338" i="2" s="1"/>
  <c r="A1339" i="2" s="1"/>
  <c r="A1340" i="2" s="1"/>
  <c r="A1341" i="2" s="1"/>
  <c r="A1342" i="2" s="1"/>
  <c r="A1343" i="2" s="1"/>
  <c r="A511" i="2"/>
  <c r="A512" i="2" s="1"/>
  <c r="A513" i="2" s="1"/>
  <c r="A514" i="2" s="1"/>
  <c r="A515" i="2" s="1"/>
  <c r="A567" i="2"/>
  <c r="A568" i="2" s="1"/>
  <c r="A569" i="2" s="1"/>
  <c r="A570" i="2" s="1"/>
  <c r="A479" i="2"/>
  <c r="A480" i="2" s="1"/>
  <c r="A481" i="2" s="1"/>
  <c r="A482" i="2" s="1"/>
  <c r="A347" i="2"/>
  <c r="A348" i="2" s="1"/>
  <c r="A349" i="2" s="1"/>
  <c r="A350" i="2" s="1"/>
  <c r="A351" i="2" s="1"/>
  <c r="A352" i="2" s="1"/>
  <c r="A353" i="2" s="1"/>
  <c r="A354" i="2" s="1"/>
  <c r="A355" i="2" s="1"/>
  <c r="A356" i="2" s="1"/>
  <c r="A357" i="2" s="1"/>
  <c r="A358" i="2" s="1"/>
  <c r="A359" i="2" s="1"/>
  <c r="A360" i="2" s="1"/>
  <c r="A361" i="2" s="1"/>
  <c r="A362" i="2" s="1"/>
  <c r="A519" i="2"/>
  <c r="A520" i="2" s="1"/>
  <c r="A521" i="2" s="1"/>
  <c r="A522" i="2" s="1"/>
  <c r="A523" i="2" s="1"/>
  <c r="A631" i="2"/>
  <c r="A632" i="2" s="1"/>
  <c r="A633" i="2" s="1"/>
  <c r="A634" i="2" s="1"/>
  <c r="A635" i="2" s="1"/>
  <c r="A636" i="2" s="1"/>
  <c r="A637" i="2" s="1"/>
  <c r="A638" i="2" s="1"/>
  <c r="A439" i="2"/>
  <c r="A440" i="2" s="1"/>
  <c r="A441" i="2" s="1"/>
  <c r="A442" i="2" s="1"/>
  <c r="A431" i="2"/>
  <c r="A432" i="2" s="1"/>
  <c r="A433" i="2" s="1"/>
  <c r="A434" i="2" s="1"/>
  <c r="A435" i="2" s="1"/>
  <c r="A436" i="2" s="1"/>
  <c r="A437" i="2" s="1"/>
  <c r="A184" i="2" l="1"/>
  <c r="B47" i="11"/>
  <c r="B41" i="11"/>
  <c r="B34" i="11"/>
  <c r="B26" i="11"/>
  <c r="A185" i="2" l="1"/>
  <c r="A186" i="2" l="1"/>
  <c r="L2473" i="2"/>
  <c r="M12" i="15"/>
  <c r="M11" i="15"/>
  <c r="A187" i="2" l="1"/>
  <c r="H17" i="8"/>
  <c r="L9" i="19"/>
  <c r="L8" i="19"/>
  <c r="L7" i="19"/>
  <c r="M9" i="15"/>
  <c r="M8" i="15"/>
  <c r="M7" i="15"/>
  <c r="I9" i="2"/>
  <c r="I8" i="2"/>
  <c r="I7" i="2"/>
  <c r="J9" i="18"/>
  <c r="J8" i="18"/>
  <c r="J7" i="18"/>
  <c r="J9" i="14"/>
  <c r="J8" i="14"/>
  <c r="J7" i="14"/>
  <c r="J9" i="1"/>
  <c r="J8" i="1"/>
  <c r="J7" i="1"/>
  <c r="J9" i="13"/>
  <c r="J8" i="13"/>
  <c r="J7" i="13"/>
  <c r="R2" i="16"/>
  <c r="R7" i="16"/>
  <c r="R8" i="16"/>
  <c r="R9" i="16"/>
  <c r="R19" i="16"/>
  <c r="G17" i="18"/>
  <c r="G18" i="18"/>
  <c r="G16" i="18"/>
  <c r="L2" i="19"/>
  <c r="A85" i="19"/>
  <c r="A86" i="19" s="1"/>
  <c r="A87" i="19" s="1"/>
  <c r="E84" i="19"/>
  <c r="A82" i="19"/>
  <c r="A83" i="19" s="1"/>
  <c r="F81" i="19"/>
  <c r="E80" i="19" s="1"/>
  <c r="A81" i="19"/>
  <c r="A78" i="19"/>
  <c r="A79" i="19" s="1"/>
  <c r="A77" i="19"/>
  <c r="E76" i="19"/>
  <c r="A74" i="19"/>
  <c r="A75" i="19" s="1"/>
  <c r="A73" i="19"/>
  <c r="E72" i="19"/>
  <c r="A70" i="19"/>
  <c r="A71" i="19" s="1"/>
  <c r="A69" i="19"/>
  <c r="E68" i="19"/>
  <c r="A66" i="19"/>
  <c r="A67" i="19" s="1"/>
  <c r="A65" i="19"/>
  <c r="E64" i="19"/>
  <c r="A62" i="19"/>
  <c r="A63" i="19" s="1"/>
  <c r="A61" i="19"/>
  <c r="E60" i="19"/>
  <c r="A58" i="19"/>
  <c r="A59" i="19" s="1"/>
  <c r="A57" i="19"/>
  <c r="E56" i="19"/>
  <c r="F53" i="19"/>
  <c r="A53" i="19"/>
  <c r="A54" i="19" s="1"/>
  <c r="A55" i="19" s="1"/>
  <c r="E52" i="19"/>
  <c r="F50" i="19"/>
  <c r="F49" i="19"/>
  <c r="E48" i="19" s="1"/>
  <c r="A49" i="19"/>
  <c r="A50" i="19" s="1"/>
  <c r="A51" i="19" s="1"/>
  <c r="F47" i="19"/>
  <c r="F46" i="19"/>
  <c r="E44" i="19" s="1"/>
  <c r="F45" i="19"/>
  <c r="A45" i="19"/>
  <c r="A46" i="19" s="1"/>
  <c r="A47" i="19" s="1"/>
  <c r="A41" i="19"/>
  <c r="A42" i="19" s="1"/>
  <c r="A43" i="19" s="1"/>
  <c r="E40" i="19"/>
  <c r="A37" i="19"/>
  <c r="A38" i="19" s="1"/>
  <c r="A39" i="19" s="1"/>
  <c r="E36" i="19"/>
  <c r="A33" i="19"/>
  <c r="A34" i="19" s="1"/>
  <c r="A35" i="19" s="1"/>
  <c r="E32" i="19"/>
  <c r="A29" i="19"/>
  <c r="A30" i="19" s="1"/>
  <c r="A31" i="19" s="1"/>
  <c r="E28" i="19"/>
  <c r="F26" i="19"/>
  <c r="A26" i="19"/>
  <c r="A27" i="19" s="1"/>
  <c r="F25" i="19"/>
  <c r="E24" i="19" s="1"/>
  <c r="A25" i="19"/>
  <c r="F22" i="19"/>
  <c r="F21" i="19"/>
  <c r="A21" i="19"/>
  <c r="A22" i="19" s="1"/>
  <c r="A23" i="19" s="1"/>
  <c r="E20" i="19"/>
  <c r="F18" i="19"/>
  <c r="A18" i="19"/>
  <c r="A19" i="19" s="1"/>
  <c r="F17" i="19"/>
  <c r="E16" i="19" s="1"/>
  <c r="A17" i="19"/>
  <c r="A14" i="19"/>
  <c r="A15" i="19" s="1"/>
  <c r="A13" i="19"/>
  <c r="E12" i="19"/>
  <c r="A188" i="2" l="1"/>
  <c r="J2" i="18"/>
  <c r="A189" i="2" l="1"/>
  <c r="J2" i="1"/>
  <c r="A190" i="2" l="1"/>
  <c r="AA28" i="16"/>
  <c r="R27" i="16"/>
  <c r="R25" i="16"/>
  <c r="R23" i="16"/>
  <c r="R21" i="16"/>
  <c r="R17" i="16"/>
  <c r="R15" i="16"/>
  <c r="R13" i="16"/>
  <c r="Q12" i="16"/>
  <c r="A191" i="2" l="1"/>
  <c r="M2" i="15"/>
  <c r="I2" i="2"/>
  <c r="J2" i="14"/>
  <c r="J2" i="13"/>
  <c r="A192" i="2" l="1"/>
  <c r="M68" i="15"/>
  <c r="M62" i="15"/>
  <c r="M63" i="15"/>
  <c r="M64" i="15"/>
  <c r="M65" i="15"/>
  <c r="M66" i="15"/>
  <c r="M61" i="15"/>
  <c r="M57" i="15"/>
  <c r="K54" i="15" s="1"/>
  <c r="M54" i="15" s="1"/>
  <c r="M67" i="15" s="1"/>
  <c r="M40" i="15"/>
  <c r="M41" i="15"/>
  <c r="M42" i="15"/>
  <c r="M43" i="15"/>
  <c r="M44" i="15"/>
  <c r="M39" i="15"/>
  <c r="M17" i="15"/>
  <c r="E67" i="15"/>
  <c r="D67" i="15"/>
  <c r="L45" i="15"/>
  <c r="E45" i="15"/>
  <c r="D45" i="15"/>
  <c r="L27" i="15"/>
  <c r="N12" i="15"/>
  <c r="N11" i="15"/>
  <c r="A193" i="2" l="1"/>
  <c r="L69" i="15"/>
  <c r="K51" i="15" s="1"/>
  <c r="M51" i="15" s="1"/>
  <c r="M20" i="15"/>
  <c r="M22" i="15" s="1"/>
  <c r="L30" i="15" s="1"/>
  <c r="E16" i="14" l="1"/>
  <c r="F266" i="22"/>
  <c r="A194" i="2"/>
  <c r="M35" i="15"/>
  <c r="K32" i="15" s="1"/>
  <c r="M32" i="15" s="1"/>
  <c r="M45" i="15" s="1"/>
  <c r="M46" i="15"/>
  <c r="F16" i="14" l="1"/>
  <c r="A195" i="2"/>
  <c r="L47" i="15"/>
  <c r="K14" i="15" s="1"/>
  <c r="M14" i="15" s="1"/>
  <c r="E13" i="14" l="1"/>
  <c r="F265" i="22"/>
  <c r="A196" i="2"/>
  <c r="A197" i="2" s="1"/>
  <c r="A198" i="2" s="1"/>
  <c r="A199" i="2" s="1"/>
  <c r="A200" i="2" s="1"/>
  <c r="A201" i="2" s="1"/>
  <c r="A202" i="2" s="1"/>
  <c r="A203" i="2" s="1"/>
  <c r="A204" i="2" s="1"/>
  <c r="A205" i="2" s="1"/>
  <c r="A206" i="2" s="1"/>
  <c r="A207" i="2" s="1"/>
  <c r="A208" i="2" s="1"/>
  <c r="I1957" i="2"/>
  <c r="L1957" i="2" s="1"/>
  <c r="I3291" i="2"/>
  <c r="L3291" i="2" s="1"/>
  <c r="I740" i="2"/>
  <c r="L740" i="2" s="1"/>
  <c r="I3681" i="2"/>
  <c r="L3681" i="2" s="1"/>
  <c r="I462" i="2"/>
  <c r="L462" i="2" s="1"/>
  <c r="I687" i="2"/>
  <c r="L687" i="2" s="1"/>
  <c r="I3795" i="2"/>
  <c r="L3795" i="2" s="1"/>
  <c r="I2160" i="2"/>
  <c r="L2160" i="2" s="1"/>
  <c r="I1460" i="2"/>
  <c r="L1460" i="2" s="1"/>
  <c r="I1318" i="2"/>
  <c r="L1318" i="2" s="1"/>
  <c r="I1268" i="2"/>
  <c r="L1268" i="2" s="1"/>
  <c r="I3200" i="2"/>
  <c r="L3200" i="2" s="1"/>
  <c r="I3316" i="2"/>
  <c r="L3316" i="2" s="1"/>
  <c r="I1344" i="2"/>
  <c r="L1344" i="2" s="1"/>
  <c r="I1850" i="2"/>
  <c r="L1850" i="2" s="1"/>
  <c r="I3046" i="2"/>
  <c r="L3046" i="2" s="1"/>
  <c r="I2808" i="2"/>
  <c r="L2808" i="2" s="1"/>
  <c r="I3489" i="2"/>
  <c r="L3489" i="2" s="1"/>
  <c r="I3597" i="2"/>
  <c r="L3597" i="2" s="1"/>
  <c r="I87" i="2"/>
  <c r="E25" i="14" s="1"/>
  <c r="I3071" i="2"/>
  <c r="L3071" i="2" s="1"/>
  <c r="I920" i="2"/>
  <c r="L920" i="2" s="1"/>
  <c r="I1306" i="2"/>
  <c r="L1306" i="2" s="1"/>
  <c r="I1964" i="2"/>
  <c r="L1964" i="2" s="1"/>
  <c r="I3815" i="2"/>
  <c r="L3815" i="2" s="1"/>
  <c r="I2403" i="2"/>
  <c r="L2403" i="2" s="1"/>
  <c r="I593" i="2"/>
  <c r="L593" i="2" s="1"/>
  <c r="I1914" i="2"/>
  <c r="L1914" i="2" s="1"/>
  <c r="I2633" i="2"/>
  <c r="L2633" i="2" s="1"/>
  <c r="I3782" i="2"/>
  <c r="L3782" i="2" s="1"/>
  <c r="I2181" i="2"/>
  <c r="L2181" i="2" s="1"/>
  <c r="I763" i="2"/>
  <c r="L763" i="2" s="1"/>
  <c r="I1761" i="2"/>
  <c r="L1761" i="2" s="1"/>
  <c r="I2802" i="2"/>
  <c r="L2802" i="2" s="1"/>
  <c r="I3339" i="2"/>
  <c r="L3339" i="2" s="1"/>
  <c r="I1443" i="2"/>
  <c r="L1443" i="2" s="1"/>
  <c r="I2724" i="2"/>
  <c r="L2724" i="2" s="1"/>
  <c r="I3481" i="2"/>
  <c r="L3481" i="2" s="1"/>
  <c r="I2680" i="2"/>
  <c r="L2680" i="2" s="1"/>
  <c r="I2377" i="2"/>
  <c r="L2377" i="2" s="1"/>
  <c r="I817" i="2"/>
  <c r="L817" i="2" s="1"/>
  <c r="I3544" i="2"/>
  <c r="L3544" i="2" s="1"/>
  <c r="I2765" i="2"/>
  <c r="L2765" i="2" s="1"/>
  <c r="I2955" i="2"/>
  <c r="L2955" i="2" s="1"/>
  <c r="I2052" i="2"/>
  <c r="L2052" i="2" s="1"/>
  <c r="I3133" i="2"/>
  <c r="L3133" i="2" s="1"/>
  <c r="I3553" i="2"/>
  <c r="L3553" i="2" s="1"/>
  <c r="I487" i="2"/>
  <c r="L487" i="2" s="1"/>
  <c r="I2213" i="2"/>
  <c r="L2213" i="2" s="1"/>
  <c r="I3851" i="2"/>
  <c r="L3851" i="2" s="1"/>
  <c r="I1159" i="2"/>
  <c r="L1159" i="2" s="1"/>
  <c r="I3426" i="2"/>
  <c r="L3426" i="2" s="1"/>
  <c r="I3609" i="2"/>
  <c r="L3609" i="2" s="1"/>
  <c r="I2192" i="2"/>
  <c r="L2192" i="2" s="1"/>
  <c r="I2343" i="2"/>
  <c r="L2343" i="2" s="1"/>
  <c r="I3785" i="2"/>
  <c r="L3785" i="2" s="1"/>
  <c r="I1757" i="2"/>
  <c r="L1757" i="2" s="1"/>
  <c r="I3123" i="2"/>
  <c r="L3123" i="2" s="1"/>
  <c r="I3569" i="2"/>
  <c r="L3569" i="2" s="1"/>
  <c r="I2396" i="2"/>
  <c r="L2396" i="2" s="1"/>
  <c r="I3487" i="2"/>
  <c r="L3487" i="2" s="1"/>
  <c r="I3073" i="2"/>
  <c r="L3073" i="2" s="1"/>
  <c r="I648" i="2"/>
  <c r="L648" i="2" s="1"/>
  <c r="I3669" i="2"/>
  <c r="L3669" i="2" s="1"/>
  <c r="I722" i="2"/>
  <c r="L722" i="2" s="1"/>
  <c r="I2417" i="2"/>
  <c r="L2417" i="2" s="1"/>
  <c r="I3526" i="2"/>
  <c r="L3526" i="2" s="1"/>
  <c r="I2013" i="2"/>
  <c r="L2013" i="2" s="1"/>
  <c r="I2730" i="2"/>
  <c r="L2730" i="2" s="1"/>
  <c r="I1663" i="2"/>
  <c r="L1663" i="2" s="1"/>
  <c r="I873" i="2"/>
  <c r="L873" i="2" s="1"/>
  <c r="I2410" i="2"/>
  <c r="L2410" i="2" s="1"/>
  <c r="I1692" i="2"/>
  <c r="L1692" i="2" s="1"/>
  <c r="I12" i="2"/>
  <c r="I758" i="2"/>
  <c r="L758" i="2" s="1"/>
  <c r="I2660" i="2"/>
  <c r="L2660" i="2" s="1"/>
  <c r="I3240" i="2"/>
  <c r="L3240" i="2" s="1"/>
  <c r="I1242" i="2"/>
  <c r="L1242" i="2" s="1"/>
  <c r="I483" i="2"/>
  <c r="L483" i="2" s="1"/>
  <c r="I2370" i="2"/>
  <c r="L2370" i="2" s="1"/>
  <c r="I3246" i="2"/>
  <c r="L3246" i="2" s="1"/>
  <c r="I3359" i="2"/>
  <c r="L3359" i="2" s="1"/>
  <c r="I2267" i="2"/>
  <c r="L2267" i="2" s="1"/>
  <c r="I1634" i="2"/>
  <c r="L1634" i="2" s="1"/>
  <c r="I1608" i="2"/>
  <c r="L1608" i="2" s="1"/>
  <c r="I3438" i="2"/>
  <c r="L3438" i="2" s="1"/>
  <c r="I625" i="2"/>
  <c r="L625" i="2" s="1"/>
  <c r="I2280" i="2"/>
  <c r="L2280" i="2" s="1"/>
  <c r="I1072" i="2"/>
  <c r="L1072" i="2" s="1"/>
  <c r="I3118" i="2"/>
  <c r="L3118" i="2" s="1"/>
  <c r="I879" i="2"/>
  <c r="L879" i="2" s="1"/>
  <c r="I3824" i="2"/>
  <c r="L3824" i="2" s="1"/>
  <c r="I400" i="2"/>
  <c r="L400" i="2" s="1"/>
  <c r="I3232" i="2"/>
  <c r="L3232" i="2" s="1"/>
  <c r="I3731" i="2"/>
  <c r="L3731" i="2" s="1"/>
  <c r="I3469" i="2"/>
  <c r="L3469" i="2" s="1"/>
  <c r="I2692" i="2"/>
  <c r="L2692" i="2" s="1"/>
  <c r="I581" i="2"/>
  <c r="L581" i="2" s="1"/>
  <c r="I3067" i="2"/>
  <c r="L3067" i="2" s="1"/>
  <c r="I566" i="2"/>
  <c r="L566" i="2" s="1"/>
  <c r="I2755" i="2"/>
  <c r="L2755" i="2" s="1"/>
  <c r="I3138" i="2"/>
  <c r="L3138" i="2" s="1"/>
  <c r="I1773" i="2"/>
  <c r="L1773" i="2" s="1"/>
  <c r="I1138" i="2"/>
  <c r="L1138" i="2" s="1"/>
  <c r="I473" i="2"/>
  <c r="L473" i="2" s="1"/>
  <c r="I130" i="2"/>
  <c r="E36" i="14" s="1"/>
  <c r="I2241" i="2"/>
  <c r="L2241" i="2" s="1"/>
  <c r="I2546" i="2"/>
  <c r="L2546" i="2" s="1"/>
  <c r="I2145" i="2"/>
  <c r="L2145" i="2" s="1"/>
  <c r="I1456" i="2"/>
  <c r="L1456" i="2" s="1"/>
  <c r="I3088" i="2"/>
  <c r="L3088" i="2" s="1"/>
  <c r="I2457" i="2"/>
  <c r="L2457" i="2" s="1"/>
  <c r="I867" i="2"/>
  <c r="L867" i="2" s="1"/>
  <c r="I2500" i="2"/>
  <c r="L2500" i="2" s="1"/>
  <c r="I2179" i="2"/>
  <c r="L2179" i="2" s="1"/>
  <c r="I3831" i="2"/>
  <c r="L3831" i="2" s="1"/>
  <c r="I3777" i="2"/>
  <c r="L3777" i="2" s="1"/>
  <c r="I2618" i="2"/>
  <c r="L2618" i="2" s="1"/>
  <c r="I3042" i="2"/>
  <c r="L3042" i="2" s="1"/>
  <c r="I3192" i="2"/>
  <c r="L3192" i="2" s="1"/>
  <c r="I1855" i="2"/>
  <c r="L1855" i="2" s="1"/>
  <c r="I2006" i="2"/>
  <c r="L2006" i="2" s="1"/>
  <c r="I2273" i="2"/>
  <c r="L2273" i="2" s="1"/>
  <c r="I1480" i="2"/>
  <c r="L1480" i="2" s="1"/>
  <c r="I1421" i="2"/>
  <c r="L1421" i="2" s="1"/>
  <c r="I1696" i="2"/>
  <c r="L1696" i="2" s="1"/>
  <c r="I3376" i="2"/>
  <c r="L3376" i="2" s="1"/>
  <c r="I2108" i="2"/>
  <c r="L2108" i="2" s="1"/>
  <c r="I1413" i="2"/>
  <c r="L1413" i="2" s="1"/>
  <c r="I812" i="2"/>
  <c r="L812" i="2" s="1"/>
  <c r="I2445" i="2"/>
  <c r="L2445" i="2" s="1"/>
  <c r="I1349" i="2"/>
  <c r="L1349" i="2" s="1"/>
  <c r="I3282" i="2"/>
  <c r="L3282" i="2" s="1"/>
  <c r="I906" i="2"/>
  <c r="L906" i="2" s="1"/>
  <c r="I3645" i="2"/>
  <c r="L3645" i="2" s="1"/>
  <c r="I1398" i="2"/>
  <c r="L1398" i="2" s="1"/>
  <c r="I1005" i="2"/>
  <c r="L1005" i="2" s="1"/>
  <c r="I1618" i="2"/>
  <c r="L1618" i="2" s="1"/>
  <c r="I3236" i="2"/>
  <c r="L3236" i="2" s="1"/>
  <c r="I3153" i="2"/>
  <c r="L3153" i="2" s="1"/>
  <c r="I2832" i="2"/>
  <c r="L2832" i="2" s="1"/>
  <c r="I3016" i="2"/>
  <c r="L3016" i="2" s="1"/>
  <c r="I1604" i="2"/>
  <c r="L1604" i="2" s="1"/>
  <c r="I3485" i="2"/>
  <c r="L3485" i="2" s="1"/>
  <c r="I1296" i="2"/>
  <c r="L1296" i="2" s="1"/>
  <c r="I3372" i="2"/>
  <c r="L3372" i="2" s="1"/>
  <c r="I3250" i="2"/>
  <c r="L3250" i="2" s="1"/>
  <c r="I1024" i="2"/>
  <c r="L1024" i="2" s="1"/>
  <c r="I3285" i="2"/>
  <c r="L3285" i="2" s="1"/>
  <c r="I1133" i="2"/>
  <c r="L1133" i="2" s="1"/>
  <c r="I1683" i="2"/>
  <c r="L1683" i="2" s="1"/>
  <c r="I1824" i="2"/>
  <c r="L1824" i="2" s="1"/>
  <c r="I1514" i="2"/>
  <c r="L1514" i="2" s="1"/>
  <c r="I3259" i="2"/>
  <c r="L3259" i="2" s="1"/>
  <c r="I1898" i="2"/>
  <c r="L1898" i="2" s="1"/>
  <c r="I390" i="2"/>
  <c r="L390" i="2" s="1"/>
  <c r="I571" i="2"/>
  <c r="L571" i="2" s="1"/>
  <c r="I2301" i="2"/>
  <c r="L2301" i="2" s="1"/>
  <c r="I1038" i="2"/>
  <c r="L1038" i="2" s="1"/>
  <c r="I2674" i="2"/>
  <c r="L2674" i="2" s="1"/>
  <c r="I1164" i="2"/>
  <c r="L1164" i="2" s="1"/>
  <c r="I978" i="2"/>
  <c r="L978" i="2" s="1"/>
  <c r="I3446" i="2"/>
  <c r="L3446" i="2" s="1"/>
  <c r="I1437" i="2"/>
  <c r="L1437" i="2" s="1"/>
  <c r="I1010" i="2"/>
  <c r="L1010" i="2" s="1"/>
  <c r="I1431" i="2"/>
  <c r="L1431" i="2" s="1"/>
  <c r="I1378" i="2"/>
  <c r="L1378" i="2" s="1"/>
  <c r="I3749" i="2"/>
  <c r="L3749" i="2" s="1"/>
  <c r="I3442" i="2"/>
  <c r="L3442" i="2" s="1"/>
  <c r="I1673" i="2"/>
  <c r="L1673" i="2" s="1"/>
  <c r="I528" i="2"/>
  <c r="L528" i="2" s="1"/>
  <c r="I1541" i="2"/>
  <c r="L1541" i="2" s="1"/>
  <c r="I1215" i="2"/>
  <c r="L1215" i="2" s="1"/>
  <c r="I510" i="2"/>
  <c r="L510" i="2" s="1"/>
  <c r="I1327" i="2"/>
  <c r="L1327" i="2" s="1"/>
  <c r="I2045" i="2"/>
  <c r="L2045" i="2" s="1"/>
  <c r="I418" i="2"/>
  <c r="L418" i="2" s="1"/>
  <c r="I2965" i="2"/>
  <c r="L2965" i="2" s="1"/>
  <c r="I1753" i="2"/>
  <c r="L1753" i="2" s="1"/>
  <c r="I3363" i="2"/>
  <c r="L3363" i="2" s="1"/>
  <c r="I3301" i="2"/>
  <c r="L3301" i="2" s="1"/>
  <c r="I2820" i="2"/>
  <c r="L2820" i="2" s="1"/>
  <c r="I1197" i="2"/>
  <c r="L1197" i="2" s="1"/>
  <c r="I3725" i="2"/>
  <c r="L3725" i="2" s="1"/>
  <c r="I430" i="2"/>
  <c r="L430" i="2" s="1"/>
  <c r="I3002" i="2"/>
  <c r="L3002" i="2" s="1"/>
  <c r="I3157" i="2"/>
  <c r="L3157" i="2" s="1"/>
  <c r="I847" i="2"/>
  <c r="L847" i="2" s="1"/>
  <c r="I3449" i="2"/>
  <c r="L3449" i="2" s="1"/>
  <c r="I1491" i="2"/>
  <c r="L1491" i="2" s="1"/>
  <c r="I3061" i="2"/>
  <c r="L3061" i="2" s="1"/>
  <c r="I531" i="2"/>
  <c r="L531" i="2" s="1"/>
  <c r="I516" i="2"/>
  <c r="L516" i="2" s="1"/>
  <c r="I2717" i="2"/>
  <c r="L2717" i="2" s="1"/>
  <c r="I1801" i="2"/>
  <c r="L1801" i="2" s="1"/>
  <c r="I215" i="2"/>
  <c r="L215" i="2" s="1"/>
  <c r="I1600" i="2"/>
  <c r="L1600" i="2" s="1"/>
  <c r="I1393" i="2"/>
  <c r="L1393" i="2" s="1"/>
  <c r="I2652" i="2"/>
  <c r="L2652" i="2" s="1"/>
  <c r="I630" i="2"/>
  <c r="L630" i="2" s="1"/>
  <c r="I1201" i="2"/>
  <c r="L1201" i="2" s="1"/>
  <c r="I604" i="2"/>
  <c r="L604" i="2" s="1"/>
  <c r="I3312" i="2"/>
  <c r="L3312" i="2" s="1"/>
  <c r="I939" i="2"/>
  <c r="L939" i="2" s="1"/>
  <c r="I2784" i="2"/>
  <c r="L2784" i="2" s="1"/>
  <c r="I3805" i="2"/>
  <c r="L3805" i="2" s="1"/>
  <c r="I3532" i="2"/>
  <c r="L3532" i="2" s="1"/>
  <c r="I669" i="2"/>
  <c r="L669" i="2" s="1"/>
  <c r="I1097" i="2"/>
  <c r="L1097" i="2" s="1"/>
  <c r="I2390" i="2"/>
  <c r="L2390" i="2" s="1"/>
  <c r="I1314" i="2"/>
  <c r="L1314" i="2" s="1"/>
  <c r="I3212" i="2"/>
  <c r="L3212" i="2" s="1"/>
  <c r="I1022" i="2"/>
  <c r="L1022" i="2" s="1"/>
  <c r="I1452" i="2"/>
  <c r="L1452" i="2" s="1"/>
  <c r="I2101" i="2"/>
  <c r="L2101" i="2" s="1"/>
  <c r="I3761" i="2"/>
  <c r="L3761" i="2" s="1"/>
  <c r="I2263" i="2"/>
  <c r="L2263" i="2" s="1"/>
  <c r="I663" i="2"/>
  <c r="L663" i="2" s="1"/>
  <c r="I549" i="2"/>
  <c r="L549" i="2" s="1"/>
  <c r="I1142" i="2"/>
  <c r="L1142" i="2" s="1"/>
  <c r="I3585" i="2"/>
  <c r="L3585" i="2" s="1"/>
  <c r="I3430" i="2"/>
  <c r="L3430" i="2" s="1"/>
  <c r="I2319" i="2"/>
  <c r="L2319" i="2" s="1"/>
  <c r="I1929" i="2"/>
  <c r="L1929" i="2" s="1"/>
  <c r="I3173" i="2"/>
  <c r="L3173" i="2" s="1"/>
  <c r="I1549" i="2"/>
  <c r="L1549" i="2" s="1"/>
  <c r="I3675" i="2"/>
  <c r="L3675" i="2" s="1"/>
  <c r="I1729" i="2"/>
  <c r="L1729" i="2" s="1"/>
  <c r="I925" i="2"/>
  <c r="L925" i="2" s="1"/>
  <c r="I3343" i="2"/>
  <c r="L3343" i="2" s="1"/>
  <c r="I1310" i="2"/>
  <c r="L1310" i="2" s="1"/>
  <c r="I783" i="2"/>
  <c r="L783" i="2" s="1"/>
  <c r="I2234" i="2"/>
  <c r="L2234" i="2" s="1"/>
  <c r="I2356" i="2"/>
  <c r="L2356" i="2" s="1"/>
  <c r="I494" i="2"/>
  <c r="L494" i="2" s="1"/>
  <c r="I769" i="2"/>
  <c r="L769" i="2" s="1"/>
  <c r="I3216" i="2"/>
  <c r="L3216" i="2" s="1"/>
  <c r="I524" i="2"/>
  <c r="L524" i="2" s="1"/>
  <c r="I3367" i="2"/>
  <c r="L3367" i="2" s="1"/>
  <c r="I3538" i="2"/>
  <c r="L3538" i="2" s="1"/>
  <c r="I1558" i="2"/>
  <c r="L1558" i="2" s="1"/>
  <c r="I1707" i="2"/>
  <c r="L1707" i="2" s="1"/>
  <c r="I1086" i="2"/>
  <c r="L1086" i="2" s="1"/>
  <c r="I3790" i="2"/>
  <c r="L3790" i="2" s="1"/>
  <c r="I209" i="2"/>
  <c r="L209" i="2" s="1"/>
  <c r="I1428" i="2"/>
  <c r="L1428" i="2" s="1"/>
  <c r="I2066" i="2"/>
  <c r="L2066" i="2" s="1"/>
  <c r="I2020" i="2"/>
  <c r="L2020" i="2" s="1"/>
  <c r="I2087" i="2"/>
  <c r="L2087" i="2" s="1"/>
  <c r="I1375" i="2"/>
  <c r="L1375" i="2" s="1"/>
  <c r="I3407" i="2"/>
  <c r="L3407" i="2" s="1"/>
  <c r="I3228" i="2"/>
  <c r="L3228" i="2" s="1"/>
  <c r="I3403" i="2"/>
  <c r="L3403" i="2" s="1"/>
  <c r="I3050" i="2"/>
  <c r="L3050" i="2" s="1"/>
  <c r="I443" i="2"/>
  <c r="L443" i="2" s="1"/>
  <c r="I3188" i="2"/>
  <c r="L3188" i="2" s="1"/>
  <c r="I1408" i="2"/>
  <c r="L1408" i="2" s="1"/>
  <c r="I3244" i="2"/>
  <c r="L3244" i="2" s="1"/>
  <c r="I3269" i="2"/>
  <c r="L3269" i="2" s="1"/>
  <c r="I1590" i="2"/>
  <c r="L1590" i="2" s="1"/>
  <c r="I795" i="2"/>
  <c r="L795" i="2" s="1"/>
  <c r="I3460" i="2"/>
  <c r="L3460" i="2" s="1"/>
  <c r="I861" i="2"/>
  <c r="L861" i="2" s="1"/>
  <c r="I2777" i="2"/>
  <c r="L2777" i="2" s="1"/>
  <c r="I1667" i="2"/>
  <c r="L1667" i="2" s="1"/>
  <c r="I1879" i="2"/>
  <c r="L1879" i="2" s="1"/>
  <c r="I807" i="2"/>
  <c r="L807" i="2" s="1"/>
  <c r="I2073" i="2"/>
  <c r="L2073" i="2" s="1"/>
  <c r="I1523" i="2"/>
  <c r="L1523" i="2" s="1"/>
  <c r="I3773" i="2"/>
  <c r="L3773" i="2" s="1"/>
  <c r="I734" i="2"/>
  <c r="L734" i="2" s="1"/>
  <c r="I1416" i="2"/>
  <c r="L1416" i="2" s="1"/>
  <c r="I2602" i="2"/>
  <c r="L2602" i="2" s="1"/>
  <c r="I2122" i="2"/>
  <c r="L2122" i="2" s="1"/>
  <c r="I2568" i="2"/>
  <c r="L2568" i="2" s="1"/>
  <c r="I3853" i="2"/>
  <c r="L3853" i="2" s="1"/>
  <c r="I613" i="2"/>
  <c r="L613" i="2" s="1"/>
  <c r="I3349" i="2"/>
  <c r="L3349" i="2" s="1"/>
  <c r="I1526" i="2"/>
  <c r="L1526" i="2" s="1"/>
  <c r="I705" i="2"/>
  <c r="L705" i="2" s="1"/>
  <c r="I1470" i="2"/>
  <c r="L1470" i="2" s="1"/>
  <c r="I2638" i="2"/>
  <c r="L2638" i="2" s="1"/>
  <c r="I2994" i="2"/>
  <c r="L2994" i="2" s="1"/>
  <c r="I3639" i="2"/>
  <c r="L3639" i="2" s="1"/>
  <c r="I639" i="2"/>
  <c r="L639" i="2" s="1"/>
  <c r="I1225" i="2"/>
  <c r="L1225" i="2" s="1"/>
  <c r="I2711" i="2"/>
  <c r="L2711" i="2" s="1"/>
  <c r="I752" i="2"/>
  <c r="L752" i="2" s="1"/>
  <c r="I3335" i="2"/>
  <c r="L3335" i="2" s="1"/>
  <c r="I3254" i="2"/>
  <c r="L3254" i="2" s="1"/>
  <c r="I2645" i="2"/>
  <c r="L2645" i="2" s="1"/>
  <c r="I1894" i="2"/>
  <c r="L1894" i="2" s="1"/>
  <c r="I1624" i="2"/>
  <c r="L1624" i="2" s="1"/>
  <c r="I3464" i="2"/>
  <c r="L3464" i="2" s="1"/>
  <c r="I2670" i="2"/>
  <c r="L2670" i="2" s="1"/>
  <c r="I1103" i="2"/>
  <c r="L1103" i="2" s="1"/>
  <c r="I823" i="2"/>
  <c r="L823" i="2" s="1"/>
  <c r="I1237" i="2"/>
  <c r="L1237" i="2" s="1"/>
  <c r="I945" i="2"/>
  <c r="L945" i="2" s="1"/>
  <c r="I3263" i="2"/>
  <c r="L3263" i="2" s="1"/>
  <c r="I1936" i="2"/>
  <c r="L1936" i="2" s="1"/>
  <c r="I2165" i="2"/>
  <c r="L2165" i="2" s="1"/>
  <c r="I913" i="2"/>
  <c r="L913" i="2" s="1"/>
  <c r="I1656" i="2"/>
  <c r="L1656" i="2" s="1"/>
  <c r="I2175" i="2"/>
  <c r="L2175" i="2" s="1"/>
  <c r="I2027" i="2"/>
  <c r="L2027" i="2" s="1"/>
  <c r="I2848" i="2"/>
  <c r="L2848" i="2" s="1"/>
  <c r="I3230" i="2"/>
  <c r="L3230" i="2" s="1"/>
  <c r="I2507" i="2"/>
  <c r="L2507" i="2" s="1"/>
  <c r="I1567" i="2"/>
  <c r="L1567" i="2" s="1"/>
  <c r="I1553" i="2"/>
  <c r="L1553" i="2" s="1"/>
  <c r="I2150" i="2"/>
  <c r="L2150" i="2" s="1"/>
  <c r="I1447" i="2"/>
  <c r="L1447" i="2" s="1"/>
  <c r="I2555" i="2"/>
  <c r="L2555" i="2" s="1"/>
  <c r="I2140" i="2"/>
  <c r="L2140" i="2" s="1"/>
  <c r="I1219" i="2"/>
  <c r="L1219" i="2" s="1"/>
  <c r="I801" i="2"/>
  <c r="L801" i="2" s="1"/>
  <c r="I3393" i="2"/>
  <c r="L3393" i="2" s="1"/>
  <c r="I2686" i="2"/>
  <c r="L2686" i="2" s="1"/>
  <c r="I2424" i="2"/>
  <c r="L2424" i="2" s="1"/>
  <c r="I3037" i="2"/>
  <c r="L3037" i="2" s="1"/>
  <c r="I3479" i="2"/>
  <c r="L3479" i="2" s="1"/>
  <c r="I3279" i="2"/>
  <c r="L3279" i="2" s="1"/>
  <c r="I2736" i="2"/>
  <c r="L2736" i="2" s="1"/>
  <c r="I2307" i="2"/>
  <c r="L2307" i="2" s="1"/>
  <c r="I1651" i="2"/>
  <c r="L1651" i="2" s="1"/>
  <c r="I967" i="2"/>
  <c r="L967" i="2" s="1"/>
  <c r="I2852" i="2"/>
  <c r="L2852" i="2" s="1"/>
  <c r="I1679" i="2"/>
  <c r="L1679" i="2" s="1"/>
  <c r="I1259" i="2"/>
  <c r="L1259" i="2" s="1"/>
  <c r="I1065" i="2"/>
  <c r="L1065" i="2" s="1"/>
  <c r="I2451" i="2"/>
  <c r="L2451" i="2" s="1"/>
  <c r="I1890" i="2"/>
  <c r="L1890" i="2" s="1"/>
  <c r="I3288" i="2"/>
  <c r="L3288" i="2" s="1"/>
  <c r="I1279" i="2"/>
  <c r="L1279" i="2" s="1"/>
  <c r="I2363" i="2"/>
  <c r="L2363" i="2" s="1"/>
  <c r="I1176" i="2"/>
  <c r="L1176" i="2" s="1"/>
  <c r="I1231" i="2"/>
  <c r="L1231" i="2" s="1"/>
  <c r="I3434" i="2"/>
  <c r="L3434" i="2" s="1"/>
  <c r="I1211" i="2"/>
  <c r="L1211" i="2" s="1"/>
  <c r="I1739" i="2"/>
  <c r="L1739" i="2" s="1"/>
  <c r="I1845" i="2"/>
  <c r="L1845" i="2" s="1"/>
  <c r="I934" i="2"/>
  <c r="L934" i="2" s="1"/>
  <c r="I644" i="2"/>
  <c r="L644" i="2" s="1"/>
  <c r="I1129" i="2"/>
  <c r="L1129" i="2" s="1"/>
  <c r="I3663" i="2"/>
  <c r="L3663" i="2" s="1"/>
  <c r="I1033" i="2"/>
  <c r="L1033" i="2" s="1"/>
  <c r="I3418" i="2"/>
  <c r="L3418" i="2" s="1"/>
  <c r="I3098" i="2"/>
  <c r="L3098" i="2" s="1"/>
  <c r="I2548" i="2"/>
  <c r="L2548" i="2" s="1"/>
  <c r="I2227" i="2"/>
  <c r="L2227" i="2" s="1"/>
  <c r="I1169" i="2"/>
  <c r="L1169" i="2" s="1"/>
  <c r="I2206" i="2"/>
  <c r="L2206" i="2" s="1"/>
  <c r="I2907" i="2"/>
  <c r="L2907" i="2" s="1"/>
  <c r="I2796" i="2"/>
  <c r="L2796" i="2" s="1"/>
  <c r="I1486" i="2"/>
  <c r="L1486" i="2" s="1"/>
  <c r="I1992" i="2"/>
  <c r="L1992" i="2" s="1"/>
  <c r="I1080" i="2"/>
  <c r="L1080" i="2" s="1"/>
  <c r="I1273" i="2"/>
  <c r="L1273" i="2" s="1"/>
  <c r="I1886" i="2"/>
  <c r="L1886" i="2" s="1"/>
  <c r="I2510" i="2"/>
  <c r="L2510" i="2" s="1"/>
  <c r="I3398" i="2"/>
  <c r="L3398" i="2" s="1"/>
  <c r="I3474" i="2"/>
  <c r="L3474" i="2" s="1"/>
  <c r="I1403" i="2"/>
  <c r="L1403" i="2" s="1"/>
  <c r="I575" i="2"/>
  <c r="L575" i="2" s="1"/>
  <c r="I3078" i="2"/>
  <c r="L3078" i="2" s="1"/>
  <c r="I403" i="2"/>
  <c r="L403" i="2" s="1"/>
  <c r="I1910" i="2"/>
  <c r="L1910" i="2" s="1"/>
  <c r="I3820" i="2"/>
  <c r="L3820" i="2" s="1"/>
  <c r="I1922" i="2"/>
  <c r="L1922" i="2" s="1"/>
  <c r="I1425" i="2"/>
  <c r="L1425" i="2" s="1"/>
  <c r="I2059" i="2"/>
  <c r="L2059" i="2" s="1"/>
  <c r="I1792" i="2"/>
  <c r="L1792" i="2" s="1"/>
  <c r="I3548" i="2"/>
  <c r="L3548" i="2" s="1"/>
  <c r="I1352" i="2"/>
  <c r="L1352" i="2" s="1"/>
  <c r="I3743" i="2"/>
  <c r="L3743" i="2" s="1"/>
  <c r="I1510" i="2"/>
  <c r="L1510" i="2" s="1"/>
  <c r="I3846" i="2"/>
  <c r="L3846" i="2" s="1"/>
  <c r="I1918" i="2"/>
  <c r="L1918" i="2" s="1"/>
  <c r="I2515" i="2"/>
  <c r="L2515" i="2" s="1"/>
  <c r="I1252" i="2"/>
  <c r="L1252" i="2" s="1"/>
  <c r="I3353" i="2"/>
  <c r="L3353" i="2" s="1"/>
  <c r="I2271" i="2"/>
  <c r="L2271" i="2" s="1"/>
  <c r="I2814" i="2"/>
  <c r="L2814" i="2" s="1"/>
  <c r="I3331" i="2"/>
  <c r="L3331" i="2" s="1"/>
  <c r="I3380" i="2"/>
  <c r="L3380" i="2" s="1"/>
  <c r="I993" i="2"/>
  <c r="L993" i="2" s="1"/>
  <c r="I2337" i="2"/>
  <c r="L2337" i="2" s="1"/>
  <c r="I2469" i="2"/>
  <c r="L2469" i="2" s="1"/>
  <c r="I3564" i="2"/>
  <c r="L3564" i="2" s="1"/>
  <c r="I2520" i="2"/>
  <c r="L2520" i="2" s="1"/>
  <c r="I1830" i="2"/>
  <c r="L1830" i="2" s="1"/>
  <c r="I951" i="2"/>
  <c r="L951" i="2" s="1"/>
  <c r="I3560" i="2"/>
  <c r="L3560" i="2" s="1"/>
  <c r="I3294" i="2"/>
  <c r="L3294" i="2" s="1"/>
  <c r="I3657" i="2"/>
  <c r="L3657" i="2" s="1"/>
  <c r="I3849" i="2"/>
  <c r="L3849" i="2" s="1"/>
  <c r="I3204" i="2"/>
  <c r="L3204" i="2" s="1"/>
  <c r="I1860" i="2"/>
  <c r="L1860" i="2" s="1"/>
  <c r="I1363" i="2"/>
  <c r="L1363" i="2" s="1"/>
  <c r="I2976" i="2"/>
  <c r="L2976" i="2" s="1"/>
  <c r="I3196" i="2"/>
  <c r="L3196" i="2" s="1"/>
  <c r="I897" i="2"/>
  <c r="L897" i="2" s="1"/>
  <c r="I457" i="2"/>
  <c r="L457" i="2" s="1"/>
  <c r="I2155" i="2"/>
  <c r="L2155" i="2" s="1"/>
  <c r="I3864" i="2"/>
  <c r="L3864" i="2" s="1"/>
  <c r="I3651" i="2"/>
  <c r="L3651" i="2" s="1"/>
  <c r="I3603" i="2"/>
  <c r="L3603" i="2" s="1"/>
  <c r="I841" i="2"/>
  <c r="L841" i="2" s="1"/>
  <c r="I2826" i="2"/>
  <c r="L2826" i="2" s="1"/>
  <c r="I999" i="2"/>
  <c r="L999" i="2" s="1"/>
  <c r="I2771" i="2"/>
  <c r="L2771" i="2" s="1"/>
  <c r="I2384" i="2"/>
  <c r="L2384" i="2" s="1"/>
  <c r="I1701" i="2"/>
  <c r="L1701" i="2" s="1"/>
  <c r="I2287" i="2"/>
  <c r="L2287" i="2" s="1"/>
  <c r="I3837" i="2"/>
  <c r="L3837" i="2" s="1"/>
  <c r="I2557" i="2"/>
  <c r="L2557" i="2" s="1"/>
  <c r="I1971" i="2"/>
  <c r="L1971" i="2" s="1"/>
  <c r="I1865" i="2"/>
  <c r="L1865" i="2" s="1"/>
  <c r="I3143" i="2"/>
  <c r="L3143" i="2" s="1"/>
  <c r="I3755" i="2"/>
  <c r="L3755" i="2" s="1"/>
  <c r="I2790" i="2"/>
  <c r="L2790" i="2" s="1"/>
  <c r="I3574" i="2"/>
  <c r="L3574" i="2" s="1"/>
  <c r="I225" i="2"/>
  <c r="L225" i="2" s="1"/>
  <c r="I3707" i="2"/>
  <c r="L3707" i="2" s="1"/>
  <c r="I2031" i="2"/>
  <c r="L2031" i="2" s="1"/>
  <c r="I3453" i="2"/>
  <c r="L3453" i="2" s="1"/>
  <c r="I3737" i="2"/>
  <c r="L3737" i="2" s="1"/>
  <c r="I2749" i="2"/>
  <c r="L2749" i="2" s="1"/>
  <c r="I3483" i="2"/>
  <c r="L3483" i="2" s="1"/>
  <c r="I891" i="2"/>
  <c r="L891" i="2" s="1"/>
  <c r="I3326" i="2"/>
  <c r="L3326" i="2" s="1"/>
  <c r="I600" i="2"/>
  <c r="L600" i="2" s="1"/>
  <c r="I1766" i="2"/>
  <c r="L1766" i="2" s="1"/>
  <c r="I2094" i="2"/>
  <c r="L2094" i="2" s="1"/>
  <c r="I1906" i="2"/>
  <c r="L1906" i="2" s="1"/>
  <c r="I543" i="2"/>
  <c r="L543" i="2" s="1"/>
  <c r="I518" i="2"/>
  <c r="L518" i="2" s="1"/>
  <c r="I3113" i="2"/>
  <c r="L3113" i="2" s="1"/>
  <c r="I269" i="2"/>
  <c r="L269" i="2" s="1"/>
  <c r="I980" i="2"/>
  <c r="L980" i="2" s="1"/>
  <c r="I1119" i="2"/>
  <c r="L1119" i="2" s="1"/>
  <c r="I1815" i="2"/>
  <c r="L1815" i="2" s="1"/>
  <c r="I1828" i="2"/>
  <c r="L1828" i="2" s="1"/>
  <c r="I3495" i="2"/>
  <c r="L3495" i="2" s="1"/>
  <c r="I3800" i="2"/>
  <c r="L3800" i="2" s="1"/>
  <c r="I2532" i="2"/>
  <c r="L2532" i="2" s="1"/>
  <c r="I1284" i="2"/>
  <c r="L1284" i="2" s="1"/>
  <c r="I3510" i="2"/>
  <c r="L3510" i="2" s="1"/>
  <c r="I346" i="2"/>
  <c r="L346" i="2" s="1"/>
  <c r="I3224" i="2"/>
  <c r="L3224" i="2" s="1"/>
  <c r="I728" i="2"/>
  <c r="L728" i="2" s="1"/>
  <c r="I3322" i="2"/>
  <c r="L3322" i="2" s="1"/>
  <c r="I675" i="2"/>
  <c r="L675" i="2" s="1"/>
  <c r="I587" i="2"/>
  <c r="L587" i="2" s="1"/>
  <c r="I220" i="2"/>
  <c r="L220" i="2" s="1"/>
  <c r="I3347" i="2"/>
  <c r="L3347" i="2" s="1"/>
  <c r="I1388" i="2"/>
  <c r="L1388" i="2" s="1"/>
  <c r="I2183" i="2"/>
  <c r="L2183" i="2" s="1"/>
  <c r="I2539" i="2"/>
  <c r="L2539" i="2" s="1"/>
  <c r="I1028" i="2"/>
  <c r="L1028" i="2" s="1"/>
  <c r="I1334" i="2"/>
  <c r="L1334" i="2" s="1"/>
  <c r="I1174" i="2"/>
  <c r="L1174" i="2" s="1"/>
  <c r="I3009" i="2"/>
  <c r="L3009" i="2" s="1"/>
  <c r="I555" i="2"/>
  <c r="L555" i="2" s="1"/>
  <c r="I3685" i="2"/>
  <c r="L3685" i="2" s="1"/>
  <c r="I1125" i="2"/>
  <c r="L1125" i="2" s="1"/>
  <c r="I1902" i="2"/>
  <c r="L1902" i="2" s="1"/>
  <c r="I2911" i="2"/>
  <c r="L2911" i="2" s="1"/>
  <c r="I829" i="2"/>
  <c r="L829" i="2" s="1"/>
  <c r="I363" i="2"/>
  <c r="L363" i="2" s="1"/>
  <c r="I2258" i="2"/>
  <c r="L2258" i="2" s="1"/>
  <c r="I182" i="2"/>
  <c r="E49" i="14" s="1"/>
  <c r="I2985" i="2"/>
  <c r="L2985" i="2" s="1"/>
  <c r="I3767" i="2"/>
  <c r="L3767" i="2" s="1"/>
  <c r="I3834" i="2"/>
  <c r="L3834" i="2" s="1"/>
  <c r="I3220" i="2"/>
  <c r="L3220" i="2" s="1"/>
  <c r="I2839" i="2"/>
  <c r="L2839" i="2" s="1"/>
  <c r="I3422" i="2"/>
  <c r="L3422" i="2" s="1"/>
  <c r="I1999" i="2"/>
  <c r="L1999" i="2" s="1"/>
  <c r="I929" i="2"/>
  <c r="L929" i="2" s="1"/>
  <c r="I657" i="2"/>
  <c r="L657" i="2" s="1"/>
  <c r="I1745" i="2"/>
  <c r="L1745" i="2" s="1"/>
  <c r="I3103" i="2"/>
  <c r="L3103" i="2" s="1"/>
  <c r="I478" i="2"/>
  <c r="L478" i="2" s="1"/>
  <c r="I1091" i="2"/>
  <c r="L1091" i="2" s="1"/>
  <c r="I2579" i="2"/>
  <c r="L2579" i="2" s="1"/>
  <c r="I1840" i="2"/>
  <c r="L1840" i="2" s="1"/>
  <c r="I3631" i="2"/>
  <c r="L3631" i="2" s="1"/>
  <c r="I3083" i="2"/>
  <c r="L3083" i="2" s="1"/>
  <c r="I789" i="2"/>
  <c r="L789" i="2" s="1"/>
  <c r="I3556" i="2"/>
  <c r="L3556" i="2" s="1"/>
  <c r="I438" i="2"/>
  <c r="L438" i="2" s="1"/>
  <c r="I2199" i="2"/>
  <c r="L2199" i="2" s="1"/>
  <c r="I1545" i="2"/>
  <c r="L1545" i="2" s="1"/>
  <c r="I3842" i="2"/>
  <c r="L3842" i="2" s="1"/>
  <c r="I3871" i="2"/>
  <c r="I2866" i="2"/>
  <c r="L2866" i="2" s="1"/>
  <c r="I699" i="2"/>
  <c r="L699" i="2" s="1"/>
  <c r="I3701" i="2"/>
  <c r="L3701" i="2" s="1"/>
  <c r="I3618" i="2"/>
  <c r="L3618" i="2" s="1"/>
  <c r="I961" i="2"/>
  <c r="L961" i="2" s="1"/>
  <c r="I619" i="2"/>
  <c r="L619" i="2" s="1"/>
  <c r="I3055" i="2"/>
  <c r="L3055" i="2" s="1"/>
  <c r="I3581" i="2"/>
  <c r="L3581" i="2" s="1"/>
  <c r="I1641" i="2"/>
  <c r="L1641" i="2" s="1"/>
  <c r="I2742" i="2"/>
  <c r="L2742" i="2" s="1"/>
  <c r="I2325" i="2"/>
  <c r="L2325" i="2" s="1"/>
  <c r="I956" i="2"/>
  <c r="L956" i="2" s="1"/>
  <c r="I3318" i="2"/>
  <c r="L3318" i="2" s="1"/>
  <c r="I1464" i="2"/>
  <c r="L1464" i="2" s="1"/>
  <c r="I1148" i="2"/>
  <c r="L1148" i="2" s="1"/>
  <c r="I3108" i="2"/>
  <c r="L3108" i="2" s="1"/>
  <c r="I1291" i="2"/>
  <c r="L1291" i="2" s="1"/>
  <c r="I1872" i="2"/>
  <c r="L1872" i="2" s="1"/>
  <c r="I835" i="2"/>
  <c r="L835" i="2" s="1"/>
  <c r="I2441" i="2"/>
  <c r="L2441" i="2" s="1"/>
  <c r="I3148" i="2"/>
  <c r="L3148" i="2" s="1"/>
  <c r="I499" i="2"/>
  <c r="L499" i="2" s="1"/>
  <c r="I1521" i="2"/>
  <c r="L1521" i="2" s="1"/>
  <c r="I1187" i="2"/>
  <c r="L1187" i="2" s="1"/>
  <c r="I3695" i="2"/>
  <c r="L3695" i="2" s="1"/>
  <c r="I3308" i="2"/>
  <c r="L3308" i="2" s="1"/>
  <c r="I1835" i="2"/>
  <c r="L1835" i="2" s="1"/>
  <c r="I2253" i="2"/>
  <c r="L2253" i="2" s="1"/>
  <c r="I2331" i="2"/>
  <c r="L2331" i="2" s="1"/>
  <c r="I1356" i="2"/>
  <c r="L1356" i="2" s="1"/>
  <c r="I1367" i="2"/>
  <c r="L1367" i="2" s="1"/>
  <c r="I3023" i="2"/>
  <c r="L3023" i="2" s="1"/>
  <c r="I3623" i="2"/>
  <c r="L3623" i="2" s="1"/>
  <c r="I885" i="2"/>
  <c r="L885" i="2" s="1"/>
  <c r="I1978" i="2"/>
  <c r="L1978" i="2" s="1"/>
  <c r="I1383" i="2"/>
  <c r="L1383" i="2" s="1"/>
  <c r="I1950" i="2"/>
  <c r="L1950" i="2" s="1"/>
  <c r="I1630" i="2"/>
  <c r="L1630" i="2" s="1"/>
  <c r="I711" i="2"/>
  <c r="L711" i="2" s="1"/>
  <c r="I3093" i="2"/>
  <c r="L3093" i="2" s="1"/>
  <c r="I2136" i="2"/>
  <c r="L2136" i="2" s="1"/>
  <c r="I3457" i="2"/>
  <c r="L3457" i="2" s="1"/>
  <c r="I974" i="2"/>
  <c r="L974" i="2" s="1"/>
  <c r="I746" i="2"/>
  <c r="L746" i="2" s="1"/>
  <c r="I1530" i="2"/>
  <c r="L1530" i="2" s="1"/>
  <c r="I2248" i="2"/>
  <c r="L2248" i="2" s="1"/>
  <c r="I2349" i="2"/>
  <c r="L2349" i="2" s="1"/>
  <c r="I3128" i="2"/>
  <c r="L3128" i="2" s="1"/>
  <c r="I1192" i="2"/>
  <c r="L1192" i="2" s="1"/>
  <c r="I2294" i="2"/>
  <c r="L2294" i="2" s="1"/>
  <c r="I2705" i="2"/>
  <c r="L2705" i="2" s="1"/>
  <c r="I2474" i="2"/>
  <c r="L2474" i="2" s="1"/>
  <c r="I3719" i="2"/>
  <c r="L3719" i="2" s="1"/>
  <c r="I3355" i="2"/>
  <c r="L3355" i="2" s="1"/>
  <c r="I2129" i="2"/>
  <c r="L2129" i="2" s="1"/>
  <c r="I2115" i="2"/>
  <c r="L2115" i="2" s="1"/>
  <c r="I2187" i="2"/>
  <c r="L2187" i="2" s="1"/>
  <c r="I2434" i="2"/>
  <c r="L2434" i="2" s="1"/>
  <c r="I1985" i="2"/>
  <c r="L1985" i="2" s="1"/>
  <c r="I3857" i="2"/>
  <c r="L3857" i="2" s="1"/>
  <c r="I2656" i="2"/>
  <c r="L2656" i="2" s="1"/>
  <c r="I2759" i="2"/>
  <c r="L2759" i="2" s="1"/>
  <c r="I2664" i="2"/>
  <c r="L2664" i="2" s="1"/>
  <c r="I1264" i="2"/>
  <c r="L1264" i="2" s="1"/>
  <c r="I3498" i="2"/>
  <c r="L3498" i="2" s="1"/>
  <c r="I3635" i="2"/>
  <c r="L3635" i="2" s="1"/>
  <c r="I2463" i="2"/>
  <c r="L2463" i="2" s="1"/>
  <c r="I1646" i="2"/>
  <c r="L1646" i="2" s="1"/>
  <c r="I2699" i="2"/>
  <c r="L2699" i="2" s="1"/>
  <c r="I3810" i="2"/>
  <c r="L3810" i="2" s="1"/>
  <c r="I716" i="2"/>
  <c r="L716" i="2" s="1"/>
  <c r="I1115" i="2"/>
  <c r="L1115" i="2" s="1"/>
  <c r="I1058" i="2"/>
  <c r="L1058" i="2" s="1"/>
  <c r="I3297" i="2"/>
  <c r="L3297" i="2" s="1"/>
  <c r="I2170" i="2"/>
  <c r="L2170" i="2" s="1"/>
  <c r="I1153" i="2"/>
  <c r="L1153" i="2" s="1"/>
  <c r="I1050" i="2"/>
  <c r="L1050" i="2" s="1"/>
  <c r="I3579" i="2"/>
  <c r="L3579" i="2" s="1"/>
  <c r="I3491" i="2"/>
  <c r="L3491" i="2" s="1"/>
  <c r="I1018" i="2"/>
  <c r="L1018" i="2" s="1"/>
  <c r="I3208" i="2"/>
  <c r="L3208" i="2" s="1"/>
  <c r="I1014" i="2"/>
  <c r="L1014" i="2" s="1"/>
  <c r="I155" i="2"/>
  <c r="E47" i="14" s="1"/>
  <c r="I3165" i="2"/>
  <c r="L3165" i="2" s="1"/>
  <c r="I1043" i="2"/>
  <c r="L1043" i="2" s="1"/>
  <c r="I1205" i="2"/>
  <c r="L1205" i="2" s="1"/>
  <c r="I3713" i="2"/>
  <c r="L3713" i="2" s="1"/>
  <c r="I3627" i="2"/>
  <c r="L3627" i="2" s="1"/>
  <c r="I2429" i="2"/>
  <c r="L2429" i="2" s="1"/>
  <c r="I851" i="2"/>
  <c r="L851" i="2" s="1"/>
  <c r="I3184" i="2"/>
  <c r="L3184" i="2" s="1"/>
  <c r="I1819" i="2"/>
  <c r="L1819" i="2" s="1"/>
  <c r="I3032" i="2"/>
  <c r="L3032" i="2" s="1"/>
  <c r="I490" i="2"/>
  <c r="L490" i="2" s="1"/>
  <c r="I777" i="2"/>
  <c r="L777" i="2" s="1"/>
  <c r="I2525" i="2"/>
  <c r="L2525" i="2" s="1"/>
  <c r="I448" i="2"/>
  <c r="L448" i="2" s="1"/>
  <c r="I1475" i="2"/>
  <c r="L1475" i="2" s="1"/>
  <c r="I1108" i="2"/>
  <c r="L1108" i="2" s="1"/>
  <c r="I2220" i="2"/>
  <c r="L2220" i="2" s="1"/>
  <c r="I3591" i="2"/>
  <c r="L3591" i="2" s="1"/>
  <c r="I3689" i="2"/>
  <c r="L3689" i="2" s="1"/>
  <c r="I2038" i="2"/>
  <c r="L2038" i="2" s="1"/>
  <c r="I3516" i="2"/>
  <c r="L3516" i="2" s="1"/>
  <c r="I3504" i="2"/>
  <c r="L3504" i="2" s="1"/>
  <c r="I2313" i="2"/>
  <c r="L2313" i="2" s="1"/>
  <c r="I989" i="2"/>
  <c r="L989" i="2" s="1"/>
  <c r="I1719" i="2"/>
  <c r="L1719" i="2" s="1"/>
  <c r="I3522" i="2"/>
  <c r="L3522" i="2" s="1"/>
  <c r="I2887" i="2"/>
  <c r="L2887" i="2" s="1"/>
  <c r="I3828" i="2"/>
  <c r="L3828" i="2" s="1"/>
  <c r="H45" i="10"/>
  <c r="H46" i="10" s="1"/>
  <c r="G45" i="10"/>
  <c r="G46" i="10" s="1"/>
  <c r="F45" i="10"/>
  <c r="F46" i="10" s="1"/>
  <c r="E45" i="10"/>
  <c r="E46" i="10" s="1"/>
  <c r="H41" i="10"/>
  <c r="G41" i="10"/>
  <c r="F41" i="10"/>
  <c r="E41" i="10"/>
  <c r="H34" i="10"/>
  <c r="G34" i="10"/>
  <c r="F34" i="10"/>
  <c r="E34" i="10"/>
  <c r="H22" i="10"/>
  <c r="G22" i="10"/>
  <c r="F22" i="10"/>
  <c r="E22" i="10"/>
  <c r="H25" i="9"/>
  <c r="H18" i="9"/>
  <c r="H27" i="9" s="1"/>
  <c r="H11" i="9"/>
  <c r="H8" i="9"/>
  <c r="H25" i="8"/>
  <c r="H18" i="8"/>
  <c r="H27" i="8" s="1"/>
  <c r="J1" i="22" s="1"/>
  <c r="H11" i="8"/>
  <c r="G94" i="22" l="1"/>
  <c r="G23" i="22"/>
  <c r="G87" i="22"/>
  <c r="G103" i="22"/>
  <c r="G266" i="22"/>
  <c r="H266" i="22" s="1"/>
  <c r="I266" i="22" s="1"/>
  <c r="G235" i="22"/>
  <c r="G204" i="22"/>
  <c r="G176" i="22"/>
  <c r="G151" i="22"/>
  <c r="G161" i="22"/>
  <c r="G126" i="22"/>
  <c r="G67" i="22"/>
  <c r="G24" i="22"/>
  <c r="G57" i="22"/>
  <c r="G92" i="22"/>
  <c r="G75" i="22"/>
  <c r="G20" i="22"/>
  <c r="G76" i="22"/>
  <c r="G263" i="22"/>
  <c r="G230" i="22"/>
  <c r="G199" i="22"/>
  <c r="G173" i="22"/>
  <c r="G149" i="22"/>
  <c r="G159" i="22"/>
  <c r="G120" i="22"/>
  <c r="G71" i="22"/>
  <c r="G26" i="22"/>
  <c r="G66" i="22"/>
  <c r="G93" i="22"/>
  <c r="G33" i="22"/>
  <c r="G52" i="22"/>
  <c r="G79" i="22"/>
  <c r="G258" i="22"/>
  <c r="G223" i="22"/>
  <c r="G196" i="22"/>
  <c r="G170" i="22"/>
  <c r="G144" i="22"/>
  <c r="G156" i="22"/>
  <c r="G117" i="22"/>
  <c r="G99" i="22"/>
  <c r="G30" i="22"/>
  <c r="G70" i="22"/>
  <c r="G91" i="22"/>
  <c r="G17" i="22"/>
  <c r="G84" i="22"/>
  <c r="G107" i="22"/>
  <c r="G248" i="22"/>
  <c r="G214" i="22"/>
  <c r="G192" i="22"/>
  <c r="G164" i="22"/>
  <c r="G141" i="22"/>
  <c r="G153" i="22"/>
  <c r="G129" i="22"/>
  <c r="G88" i="22"/>
  <c r="G35" i="22"/>
  <c r="G97" i="22"/>
  <c r="G98" i="22"/>
  <c r="G46" i="22"/>
  <c r="G105" i="22"/>
  <c r="G265" i="22"/>
  <c r="H265" i="22" s="1"/>
  <c r="I265" i="22" s="1"/>
  <c r="G236" i="22"/>
  <c r="G206" i="22"/>
  <c r="G188" i="22"/>
  <c r="G162" i="22"/>
  <c r="G174" i="22"/>
  <c r="G150" i="22"/>
  <c r="G124" i="22"/>
  <c r="G104" i="22"/>
  <c r="G40" i="22"/>
  <c r="G108" i="22"/>
  <c r="G28" i="22"/>
  <c r="G56" i="22"/>
  <c r="G80" i="22"/>
  <c r="G261" i="22"/>
  <c r="G232" i="22"/>
  <c r="G212" i="22"/>
  <c r="G184" i="22"/>
  <c r="G160" i="22"/>
  <c r="G171" i="22"/>
  <c r="G145" i="22"/>
  <c r="G127" i="22"/>
  <c r="G121" i="22"/>
  <c r="G43" i="22"/>
  <c r="G132" i="22"/>
  <c r="G101" i="22"/>
  <c r="G25" i="22"/>
  <c r="G110" i="22"/>
  <c r="G250" i="22"/>
  <c r="G244" i="22"/>
  <c r="G216" i="22"/>
  <c r="G194" i="22"/>
  <c r="G157" i="22"/>
  <c r="G166" i="22"/>
  <c r="G140" i="22"/>
  <c r="G118" i="22"/>
  <c r="G19" i="22"/>
  <c r="G48" i="22"/>
  <c r="G42" i="22"/>
  <c r="G38" i="22"/>
  <c r="G83" i="22"/>
  <c r="G247" i="22"/>
  <c r="G231" i="22"/>
  <c r="G208" i="22"/>
  <c r="G186" i="22"/>
  <c r="G154" i="22"/>
  <c r="G163" i="22"/>
  <c r="G130" i="22"/>
  <c r="G115" i="22"/>
  <c r="G22" i="22"/>
  <c r="G54" i="22"/>
  <c r="F13" i="14"/>
  <c r="F47" i="14"/>
  <c r="F25" i="14"/>
  <c r="F36" i="14"/>
  <c r="E544" i="13"/>
  <c r="F544" i="13" s="1"/>
  <c r="E374" i="13"/>
  <c r="F374" i="13" s="1"/>
  <c r="E492" i="13"/>
  <c r="F492" i="13" s="1"/>
  <c r="E42" i="13"/>
  <c r="F42" i="13" s="1"/>
  <c r="E248" i="13"/>
  <c r="F248" i="13" s="1"/>
  <c r="E163" i="13"/>
  <c r="F163" i="13" s="1"/>
  <c r="E530" i="13"/>
  <c r="F530" i="13" s="1"/>
  <c r="E124" i="13"/>
  <c r="F124" i="13" s="1"/>
  <c r="E509" i="13"/>
  <c r="F509" i="13" s="1"/>
  <c r="E391" i="13"/>
  <c r="F391" i="13" s="1"/>
  <c r="E439" i="13"/>
  <c r="F439" i="13" s="1"/>
  <c r="E71" i="14"/>
  <c r="E364" i="13"/>
  <c r="F364" i="13" s="1"/>
  <c r="E520" i="13"/>
  <c r="F520" i="13" s="1"/>
  <c r="E432" i="13"/>
  <c r="F432" i="13" s="1"/>
  <c r="E24" i="13"/>
  <c r="F24" i="13" s="1"/>
  <c r="E59" i="13"/>
  <c r="F59" i="13" s="1"/>
  <c r="E475" i="13"/>
  <c r="F475" i="13" s="1"/>
  <c r="E312" i="13"/>
  <c r="F312" i="13" s="1"/>
  <c r="E12" i="14"/>
  <c r="E182" i="13"/>
  <c r="F182" i="13" s="1"/>
  <c r="E465" i="13"/>
  <c r="F465" i="13" s="1"/>
  <c r="E342" i="13"/>
  <c r="F342" i="13" s="1"/>
  <c r="E223" i="13"/>
  <c r="F223" i="13" s="1"/>
  <c r="E487" i="13"/>
  <c r="F487" i="13" s="1"/>
  <c r="E52" i="13"/>
  <c r="F52" i="13" s="1"/>
  <c r="E333" i="13"/>
  <c r="F333" i="13" s="1"/>
  <c r="E251" i="13"/>
  <c r="F251" i="13" s="1"/>
  <c r="E406" i="13"/>
  <c r="F406" i="13" s="1"/>
  <c r="E286" i="13"/>
  <c r="F286" i="13" s="1"/>
  <c r="E191" i="13"/>
  <c r="F191" i="13" s="1"/>
  <c r="E128" i="13"/>
  <c r="F128" i="13" s="1"/>
  <c r="E358" i="13"/>
  <c r="F358" i="13" s="1"/>
  <c r="E306" i="13"/>
  <c r="F306" i="13" s="1"/>
  <c r="E45" i="13"/>
  <c r="F45" i="13" s="1"/>
  <c r="E477" i="13"/>
  <c r="F477" i="13" s="1"/>
  <c r="E462" i="13"/>
  <c r="F462" i="13" s="1"/>
  <c r="E310" i="13"/>
  <c r="F310" i="13" s="1"/>
  <c r="E218" i="13"/>
  <c r="F218" i="13" s="1"/>
  <c r="E33" i="13"/>
  <c r="F33" i="13" s="1"/>
  <c r="E23" i="13"/>
  <c r="F23" i="13" s="1"/>
  <c r="E481" i="13"/>
  <c r="F481" i="13" s="1"/>
  <c r="E403" i="13"/>
  <c r="F403" i="13" s="1"/>
  <c r="E214" i="13"/>
  <c r="F214" i="13" s="1"/>
  <c r="E271" i="13"/>
  <c r="F271" i="13" s="1"/>
  <c r="E326" i="13"/>
  <c r="F326" i="13" s="1"/>
  <c r="E529" i="13"/>
  <c r="F529" i="13" s="1"/>
  <c r="E87" i="13"/>
  <c r="F87" i="13" s="1"/>
  <c r="E309" i="13"/>
  <c r="F309" i="13" s="1"/>
  <c r="E301" i="13"/>
  <c r="F301" i="13" s="1"/>
  <c r="E361" i="13"/>
  <c r="F361" i="13" s="1"/>
  <c r="E436" i="13"/>
  <c r="F436" i="13" s="1"/>
  <c r="E235" i="13"/>
  <c r="F235" i="13" s="1"/>
  <c r="E337" i="13"/>
  <c r="F337" i="13" s="1"/>
  <c r="E78" i="14"/>
  <c r="E277" i="13"/>
  <c r="F277" i="13" s="1"/>
  <c r="E91" i="14"/>
  <c r="E508" i="13"/>
  <c r="F508" i="13" s="1"/>
  <c r="E517" i="13"/>
  <c r="F517" i="13" s="1"/>
  <c r="E28" i="14"/>
  <c r="E73" i="14"/>
  <c r="E81" i="14"/>
  <c r="E129" i="13"/>
  <c r="F129" i="13" s="1"/>
  <c r="E367" i="13"/>
  <c r="F367" i="13" s="1"/>
  <c r="E495" i="13"/>
  <c r="F495" i="13" s="1"/>
  <c r="E292" i="13"/>
  <c r="F292" i="13" s="1"/>
  <c r="C881" i="1"/>
  <c r="E319" i="13"/>
  <c r="F319" i="13" s="1"/>
  <c r="E98" i="14"/>
  <c r="E393" i="13"/>
  <c r="F393" i="13" s="1"/>
  <c r="E378" i="13"/>
  <c r="F378" i="13" s="1"/>
  <c r="E383" i="13"/>
  <c r="F383" i="13" s="1"/>
  <c r="E351" i="13"/>
  <c r="F351" i="13" s="1"/>
  <c r="E123" i="13"/>
  <c r="F123" i="13" s="1"/>
  <c r="E59" i="14"/>
  <c r="E39" i="13"/>
  <c r="F39" i="13" s="1"/>
  <c r="E485" i="13"/>
  <c r="F485" i="13" s="1"/>
  <c r="E108" i="13"/>
  <c r="F108" i="13" s="1"/>
  <c r="E466" i="13"/>
  <c r="F466" i="13" s="1"/>
  <c r="E70" i="13"/>
  <c r="F70" i="13" s="1"/>
  <c r="E239" i="13"/>
  <c r="F239" i="13" s="1"/>
  <c r="E101" i="14"/>
  <c r="E316" i="13"/>
  <c r="F316" i="13" s="1"/>
  <c r="E247" i="13"/>
  <c r="F247" i="13" s="1"/>
  <c r="E526" i="13"/>
  <c r="F526" i="13" s="1"/>
  <c r="E396" i="13"/>
  <c r="F396" i="13" s="1"/>
  <c r="E291" i="13"/>
  <c r="F291" i="13" s="1"/>
  <c r="E440" i="13"/>
  <c r="F440" i="13" s="1"/>
  <c r="E173" i="13"/>
  <c r="F173" i="13" s="1"/>
  <c r="E430" i="13"/>
  <c r="F430" i="13" s="1"/>
  <c r="E317" i="13"/>
  <c r="F317" i="13" s="1"/>
  <c r="E275" i="13"/>
  <c r="F275" i="13" s="1"/>
  <c r="E34" i="13"/>
  <c r="F34" i="13" s="1"/>
  <c r="E23" i="14"/>
  <c r="E510" i="13"/>
  <c r="F510" i="13" s="1"/>
  <c r="E60" i="14"/>
  <c r="E98" i="13"/>
  <c r="F98" i="13" s="1"/>
  <c r="E330" i="13"/>
  <c r="F330" i="13" s="1"/>
  <c r="E105" i="13"/>
  <c r="F105" i="13" s="1"/>
  <c r="E160" i="13"/>
  <c r="F160" i="13" s="1"/>
  <c r="E48" i="14"/>
  <c r="E121" i="13"/>
  <c r="F121" i="13" s="1"/>
  <c r="E39" i="14"/>
  <c r="E253" i="13"/>
  <c r="F253" i="13" s="1"/>
  <c r="E484" i="13"/>
  <c r="F484" i="13" s="1"/>
  <c r="E423" i="13"/>
  <c r="F423" i="13" s="1"/>
  <c r="E231" i="13"/>
  <c r="F231" i="13" s="1"/>
  <c r="E117" i="13"/>
  <c r="F117" i="13" s="1"/>
  <c r="E27" i="13"/>
  <c r="F27" i="13" s="1"/>
  <c r="E156" i="13"/>
  <c r="F156" i="13" s="1"/>
  <c r="E408" i="13"/>
  <c r="F408" i="13" s="1"/>
  <c r="E411" i="13"/>
  <c r="F411" i="13" s="1"/>
  <c r="E478" i="13"/>
  <c r="F478" i="13" s="1"/>
  <c r="E503" i="13"/>
  <c r="F503" i="13" s="1"/>
  <c r="E75" i="13"/>
  <c r="F75" i="13" s="1"/>
  <c r="E94" i="13"/>
  <c r="F94" i="13" s="1"/>
  <c r="E47" i="13"/>
  <c r="F47" i="13" s="1"/>
  <c r="E471" i="13"/>
  <c r="F471" i="13" s="1"/>
  <c r="E76" i="14"/>
  <c r="E30" i="13"/>
  <c r="F30" i="13" s="1"/>
  <c r="E99" i="13"/>
  <c r="F99" i="13" s="1"/>
  <c r="E297" i="13"/>
  <c r="F297" i="13" s="1"/>
  <c r="E210" i="13"/>
  <c r="F210" i="13" s="1"/>
  <c r="E489" i="13"/>
  <c r="F489" i="13" s="1"/>
  <c r="E79" i="14"/>
  <c r="E257" i="13"/>
  <c r="F257" i="13" s="1"/>
  <c r="E468" i="13"/>
  <c r="F468" i="13" s="1"/>
  <c r="E395" i="13"/>
  <c r="F395" i="13" s="1"/>
  <c r="E313" i="13"/>
  <c r="F313" i="13" s="1"/>
  <c r="E377" i="13"/>
  <c r="F377" i="13" s="1"/>
  <c r="E168" i="13"/>
  <c r="F168" i="13" s="1"/>
  <c r="E32" i="14"/>
  <c r="E233" i="13"/>
  <c r="F233" i="13" s="1"/>
  <c r="E305" i="13"/>
  <c r="F305" i="13" s="1"/>
  <c r="E18" i="14"/>
  <c r="E354" i="13"/>
  <c r="F354" i="13" s="1"/>
  <c r="E12" i="13"/>
  <c r="F12" i="13" s="1"/>
  <c r="E73" i="13"/>
  <c r="F73" i="13" s="1"/>
  <c r="E189" i="13"/>
  <c r="F189" i="13" s="1"/>
  <c r="E65" i="13"/>
  <c r="F65" i="13" s="1"/>
  <c r="E194" i="13"/>
  <c r="F194" i="13" s="1"/>
  <c r="E64" i="13"/>
  <c r="F64" i="13" s="1"/>
  <c r="E22" i="14"/>
  <c r="E95" i="13"/>
  <c r="F95" i="13" s="1"/>
  <c r="E72" i="14"/>
  <c r="E446" i="13"/>
  <c r="F446" i="13" s="1"/>
  <c r="E230" i="13"/>
  <c r="F230" i="13" s="1"/>
  <c r="E125" i="13"/>
  <c r="F125" i="13" s="1"/>
  <c r="E417" i="13"/>
  <c r="F417" i="13" s="1"/>
  <c r="E149" i="13"/>
  <c r="F149" i="13" s="1"/>
  <c r="E27" i="14"/>
  <c r="E507" i="13"/>
  <c r="F507" i="13" s="1"/>
  <c r="E130" i="13"/>
  <c r="F130" i="13" s="1"/>
  <c r="E249" i="13"/>
  <c r="F249" i="13" s="1"/>
  <c r="E35" i="13"/>
  <c r="F35" i="13" s="1"/>
  <c r="E234" i="13"/>
  <c r="F234" i="13" s="1"/>
  <c r="E261" i="13"/>
  <c r="F261" i="13" s="1"/>
  <c r="E456" i="13"/>
  <c r="F456" i="13" s="1"/>
  <c r="E142" i="13"/>
  <c r="F142" i="13" s="1"/>
  <c r="E266" i="13"/>
  <c r="F266" i="13" s="1"/>
  <c r="E368" i="13"/>
  <c r="F368" i="13" s="1"/>
  <c r="E353" i="13"/>
  <c r="F353" i="13" s="1"/>
  <c r="E35" i="14"/>
  <c r="E496" i="13"/>
  <c r="F496" i="13" s="1"/>
  <c r="E69" i="13"/>
  <c r="F69" i="13" s="1"/>
  <c r="E19" i="14"/>
  <c r="E502" i="13"/>
  <c r="F502" i="13" s="1"/>
  <c r="E373" i="13"/>
  <c r="F373" i="13" s="1"/>
  <c r="E90" i="13"/>
  <c r="F90" i="13" s="1"/>
  <c r="E89" i="14"/>
  <c r="E479" i="13"/>
  <c r="F479" i="13" s="1"/>
  <c r="E32" i="13"/>
  <c r="F32" i="13" s="1"/>
  <c r="E93" i="13"/>
  <c r="F93" i="13" s="1"/>
  <c r="E365" i="13"/>
  <c r="F365" i="13" s="1"/>
  <c r="E159" i="13"/>
  <c r="F159" i="13" s="1"/>
  <c r="E116" i="13"/>
  <c r="F116" i="13" s="1"/>
  <c r="E175" i="13"/>
  <c r="F175" i="13" s="1"/>
  <c r="E282" i="13"/>
  <c r="F282" i="13" s="1"/>
  <c r="E421" i="13"/>
  <c r="F421" i="13" s="1"/>
  <c r="E302" i="13"/>
  <c r="F302" i="13" s="1"/>
  <c r="E523" i="13"/>
  <c r="F523" i="13" s="1"/>
  <c r="E56" i="14"/>
  <c r="E229" i="13"/>
  <c r="F229" i="13" s="1"/>
  <c r="E102" i="13"/>
  <c r="F102" i="13" s="1"/>
  <c r="E146" i="13"/>
  <c r="F146" i="13" s="1"/>
  <c r="E442" i="13"/>
  <c r="F442" i="13" s="1"/>
  <c r="E534" i="13"/>
  <c r="F534" i="13" s="1"/>
  <c r="E30" i="14"/>
  <c r="E137" i="13"/>
  <c r="F137" i="13" s="1"/>
  <c r="E491" i="13"/>
  <c r="F491" i="13" s="1"/>
  <c r="E381" i="13"/>
  <c r="F381" i="13" s="1"/>
  <c r="E355" i="13"/>
  <c r="F355" i="13" s="1"/>
  <c r="E380" i="13"/>
  <c r="F380" i="13" s="1"/>
  <c r="E88" i="13"/>
  <c r="F88" i="13" s="1"/>
  <c r="E64" i="14"/>
  <c r="E250" i="13"/>
  <c r="F250" i="13" s="1"/>
  <c r="E19" i="13"/>
  <c r="F19" i="13" s="1"/>
  <c r="E524" i="13"/>
  <c r="F524" i="13" s="1"/>
  <c r="E31" i="13"/>
  <c r="F31" i="13" s="1"/>
  <c r="E197" i="13"/>
  <c r="F197" i="13" s="1"/>
  <c r="E198" i="13"/>
  <c r="F198" i="13" s="1"/>
  <c r="E170" i="13"/>
  <c r="F170" i="13" s="1"/>
  <c r="E127" i="13"/>
  <c r="F127" i="13" s="1"/>
  <c r="E24" i="14"/>
  <c r="E82" i="13"/>
  <c r="F82" i="13" s="1"/>
  <c r="E40" i="14"/>
  <c r="E26" i="13"/>
  <c r="F26" i="13" s="1"/>
  <c r="E511" i="13"/>
  <c r="F511" i="13" s="1"/>
  <c r="E61" i="14"/>
  <c r="E157" i="13"/>
  <c r="F157" i="13" s="1"/>
  <c r="E169" i="13"/>
  <c r="F169" i="13" s="1"/>
  <c r="E265" i="13"/>
  <c r="F265" i="13" s="1"/>
  <c r="E241" i="13"/>
  <c r="F241" i="13" s="1"/>
  <c r="E274" i="13"/>
  <c r="F274" i="13" s="1"/>
  <c r="E161" i="13"/>
  <c r="F161" i="13" s="1"/>
  <c r="E196" i="13"/>
  <c r="F196" i="13" s="1"/>
  <c r="E435" i="13"/>
  <c r="F435" i="13" s="1"/>
  <c r="E433" i="13"/>
  <c r="F433" i="13" s="1"/>
  <c r="E346" i="13"/>
  <c r="F346" i="13" s="1"/>
  <c r="E472" i="13"/>
  <c r="F472" i="13" s="1"/>
  <c r="E85" i="13"/>
  <c r="F85" i="13" s="1"/>
  <c r="E262" i="13"/>
  <c r="F262" i="13" s="1"/>
  <c r="E118" i="13"/>
  <c r="F118" i="13" s="1"/>
  <c r="E20" i="14"/>
  <c r="E401" i="13"/>
  <c r="F401" i="13" s="1"/>
  <c r="E347" i="13"/>
  <c r="F347" i="13" s="1"/>
  <c r="E409" i="13"/>
  <c r="F409" i="13" s="1"/>
  <c r="E455" i="13"/>
  <c r="F455" i="13" s="1"/>
  <c r="E211" i="13"/>
  <c r="F211" i="13" s="1"/>
  <c r="E399" i="13"/>
  <c r="F399" i="13" s="1"/>
  <c r="E25" i="13"/>
  <c r="F25" i="13" s="1"/>
  <c r="E384" i="13"/>
  <c r="F384" i="13" s="1"/>
  <c r="E232" i="13"/>
  <c r="F232" i="13" s="1"/>
  <c r="E153" i="13"/>
  <c r="F153" i="13" s="1"/>
  <c r="E498" i="13"/>
  <c r="F498" i="13" s="1"/>
  <c r="E369" i="13"/>
  <c r="F369" i="13" s="1"/>
  <c r="E536" i="13"/>
  <c r="F536" i="13" s="1"/>
  <c r="E493" i="13"/>
  <c r="F493" i="13" s="1"/>
  <c r="E77" i="13"/>
  <c r="F77" i="13" s="1"/>
  <c r="E68" i="14"/>
  <c r="E90" i="14"/>
  <c r="E17" i="14"/>
  <c r="E371" i="13"/>
  <c r="F371" i="13" s="1"/>
  <c r="E323" i="13"/>
  <c r="F323" i="13" s="1"/>
  <c r="E41" i="14"/>
  <c r="E86" i="13"/>
  <c r="F86" i="13" s="1"/>
  <c r="E254" i="13"/>
  <c r="F254" i="13" s="1"/>
  <c r="E270" i="13"/>
  <c r="F270" i="13" s="1"/>
  <c r="E329" i="13"/>
  <c r="F329" i="13" s="1"/>
  <c r="E268" i="13"/>
  <c r="F268" i="13" s="1"/>
  <c r="E63" i="14"/>
  <c r="E525" i="13"/>
  <c r="F525" i="13" s="1"/>
  <c r="E120" i="13"/>
  <c r="F120" i="13" s="1"/>
  <c r="E174" i="13"/>
  <c r="F174" i="13" s="1"/>
  <c r="E359" i="13"/>
  <c r="F359" i="13" s="1"/>
  <c r="E83" i="13"/>
  <c r="F83" i="13" s="1"/>
  <c r="E427" i="13"/>
  <c r="F427" i="13" s="1"/>
  <c r="E461" i="13"/>
  <c r="F461" i="13" s="1"/>
  <c r="E74" i="13"/>
  <c r="F74" i="13" s="1"/>
  <c r="E450" i="13"/>
  <c r="F450" i="13" s="1"/>
  <c r="E464" i="13"/>
  <c r="F464" i="13" s="1"/>
  <c r="E167" i="13"/>
  <c r="F167" i="13" s="1"/>
  <c r="E441" i="13"/>
  <c r="F441" i="13" s="1"/>
  <c r="E405" i="13"/>
  <c r="F405" i="13" s="1"/>
  <c r="E352" i="13"/>
  <c r="F352" i="13" s="1"/>
  <c r="E106" i="13"/>
  <c r="F106" i="13" s="1"/>
  <c r="E53" i="14"/>
  <c r="E343" i="13"/>
  <c r="F343" i="13" s="1"/>
  <c r="E287" i="13"/>
  <c r="F287" i="13" s="1"/>
  <c r="E538" i="13"/>
  <c r="F538" i="13" s="1"/>
  <c r="E76" i="13"/>
  <c r="F76" i="13" s="1"/>
  <c r="E459" i="13"/>
  <c r="F459" i="13" s="1"/>
  <c r="E165" i="13"/>
  <c r="F165" i="13" s="1"/>
  <c r="E285" i="13"/>
  <c r="F285" i="13" s="1"/>
  <c r="E504" i="13"/>
  <c r="F504" i="13" s="1"/>
  <c r="E203" i="13"/>
  <c r="F203" i="13" s="1"/>
  <c r="E224" i="13"/>
  <c r="F224" i="13" s="1"/>
  <c r="E360" i="13"/>
  <c r="F360" i="13" s="1"/>
  <c r="E299" i="13"/>
  <c r="F299" i="13" s="1"/>
  <c r="E390" i="13"/>
  <c r="F390" i="13" s="1"/>
  <c r="E474" i="13"/>
  <c r="F474" i="13" s="1"/>
  <c r="E89" i="13"/>
  <c r="F89" i="13" s="1"/>
  <c r="E217" i="13"/>
  <c r="F217" i="13" s="1"/>
  <c r="E434" i="13"/>
  <c r="F434" i="13" s="1"/>
  <c r="E293" i="13"/>
  <c r="F293" i="13" s="1"/>
  <c r="E370" i="13"/>
  <c r="F370" i="13" s="1"/>
  <c r="E208" i="13"/>
  <c r="F208" i="13" s="1"/>
  <c r="E97" i="13"/>
  <c r="F97" i="13" s="1"/>
  <c r="E437" i="13"/>
  <c r="F437" i="13" s="1"/>
  <c r="E46" i="13"/>
  <c r="F46" i="13" s="1"/>
  <c r="E513" i="13"/>
  <c r="F513" i="13" s="1"/>
  <c r="E431" i="13"/>
  <c r="F431" i="13" s="1"/>
  <c r="E57" i="13"/>
  <c r="F57" i="13" s="1"/>
  <c r="E78" i="13"/>
  <c r="F78" i="13" s="1"/>
  <c r="E410" i="13"/>
  <c r="F410" i="13" s="1"/>
  <c r="E488" i="13"/>
  <c r="F488" i="13" s="1"/>
  <c r="E540" i="13"/>
  <c r="F540" i="13" s="1"/>
  <c r="E260" i="13"/>
  <c r="F260" i="13" s="1"/>
  <c r="E350" i="13"/>
  <c r="F350" i="13" s="1"/>
  <c r="E482" i="13"/>
  <c r="F482" i="13" s="1"/>
  <c r="E195" i="13"/>
  <c r="F195" i="13" s="1"/>
  <c r="E314" i="13"/>
  <c r="F314" i="13" s="1"/>
  <c r="E68" i="13"/>
  <c r="F68" i="13" s="1"/>
  <c r="E245" i="13"/>
  <c r="F245" i="13" s="1"/>
  <c r="E140" i="13"/>
  <c r="F140" i="13" s="1"/>
  <c r="E404" i="13"/>
  <c r="F404" i="13" s="1"/>
  <c r="E244" i="13"/>
  <c r="F244" i="13" s="1"/>
  <c r="E141" i="13"/>
  <c r="F141" i="13" s="1"/>
  <c r="E424" i="13"/>
  <c r="F424" i="13" s="1"/>
  <c r="E458" i="13"/>
  <c r="F458" i="13" s="1"/>
  <c r="E514" i="13"/>
  <c r="F514" i="13" s="1"/>
  <c r="E228" i="13"/>
  <c r="F228" i="13" s="1"/>
  <c r="E103" i="14"/>
  <c r="E190" i="13"/>
  <c r="F190" i="13" s="1"/>
  <c r="E476" i="13"/>
  <c r="F476" i="13" s="1"/>
  <c r="E237" i="13"/>
  <c r="F237" i="13" s="1"/>
  <c r="E486" i="13"/>
  <c r="F486" i="13" s="1"/>
  <c r="E119" i="13"/>
  <c r="F119" i="13" s="1"/>
  <c r="E171" i="13"/>
  <c r="F171" i="13" s="1"/>
  <c r="E363" i="13"/>
  <c r="F363" i="13" s="1"/>
  <c r="E338" i="13"/>
  <c r="F338" i="13" s="1"/>
  <c r="E183" i="13"/>
  <c r="F183" i="13" s="1"/>
  <c r="E308" i="13"/>
  <c r="F308" i="13" s="1"/>
  <c r="E104" i="13"/>
  <c r="F104" i="13" s="1"/>
  <c r="E126" i="13"/>
  <c r="F126" i="13" s="1"/>
  <c r="E438" i="13"/>
  <c r="F438" i="13" s="1"/>
  <c r="E454" i="13"/>
  <c r="F454" i="13" s="1"/>
  <c r="E473" i="13"/>
  <c r="F473" i="13" s="1"/>
  <c r="E327" i="13"/>
  <c r="F327" i="13" s="1"/>
  <c r="E300" i="13"/>
  <c r="F300" i="13" s="1"/>
  <c r="E101" i="13"/>
  <c r="F101" i="13" s="1"/>
  <c r="E96" i="14"/>
  <c r="E256" i="13"/>
  <c r="F256" i="13" s="1"/>
  <c r="E414" i="13"/>
  <c r="F414" i="13" s="1"/>
  <c r="E444" i="13"/>
  <c r="F444" i="13" s="1"/>
  <c r="E422" i="13"/>
  <c r="F422" i="13" s="1"/>
  <c r="E151" i="13"/>
  <c r="F151" i="13" s="1"/>
  <c r="E102" i="14"/>
  <c r="E22" i="13"/>
  <c r="F22" i="13" s="1"/>
  <c r="E252" i="13"/>
  <c r="F252" i="13" s="1"/>
  <c r="E328" i="13"/>
  <c r="F328" i="13" s="1"/>
  <c r="E91" i="13"/>
  <c r="F91" i="13" s="1"/>
  <c r="E388" i="13"/>
  <c r="F388" i="13" s="1"/>
  <c r="E176" i="13"/>
  <c r="F176" i="13" s="1"/>
  <c r="E62" i="14"/>
  <c r="E276" i="13"/>
  <c r="F276" i="13" s="1"/>
  <c r="E122" i="13"/>
  <c r="F122" i="13" s="1"/>
  <c r="E419" i="13"/>
  <c r="F419" i="13" s="1"/>
  <c r="E16" i="13"/>
  <c r="F16" i="13" s="1"/>
  <c r="E227" i="13"/>
  <c r="F227" i="13" s="1"/>
  <c r="E356" i="13"/>
  <c r="F356" i="13" s="1"/>
  <c r="E545" i="13"/>
  <c r="F545" i="13" s="1"/>
  <c r="E38" i="14"/>
  <c r="E21" i="13"/>
  <c r="F21" i="13" s="1"/>
  <c r="E389" i="13"/>
  <c r="F389" i="13" s="1"/>
  <c r="E162" i="13"/>
  <c r="F162" i="13" s="1"/>
  <c r="E281" i="13"/>
  <c r="F281" i="13" s="1"/>
  <c r="E17" i="13"/>
  <c r="F17" i="13" s="1"/>
  <c r="E322" i="13"/>
  <c r="F322" i="13" s="1"/>
  <c r="E443" i="13"/>
  <c r="F443" i="13" s="1"/>
  <c r="E155" i="13"/>
  <c r="F155" i="13" s="1"/>
  <c r="E67" i="14"/>
  <c r="E63" i="13"/>
  <c r="F63" i="13" s="1"/>
  <c r="E290" i="13"/>
  <c r="F290" i="13" s="1"/>
  <c r="E429" i="13"/>
  <c r="F429" i="13" s="1"/>
  <c r="E294" i="13"/>
  <c r="F294" i="13" s="1"/>
  <c r="E336" i="13"/>
  <c r="F336" i="13" s="1"/>
  <c r="E80" i="13"/>
  <c r="F80" i="13" s="1"/>
  <c r="E202" i="13"/>
  <c r="F202" i="13" s="1"/>
  <c r="E97" i="14"/>
  <c r="E50" i="13"/>
  <c r="F50" i="13" s="1"/>
  <c r="E264" i="13"/>
  <c r="F264" i="13" s="1"/>
  <c r="E54" i="14"/>
  <c r="E259" i="13"/>
  <c r="F259" i="13" s="1"/>
  <c r="E36" i="13"/>
  <c r="F36" i="13" s="1"/>
  <c r="E518" i="13"/>
  <c r="F518" i="13" s="1"/>
  <c r="E81" i="13"/>
  <c r="F81" i="13" s="1"/>
  <c r="E296" i="13"/>
  <c r="F296" i="13" s="1"/>
  <c r="E58" i="14"/>
  <c r="E243" i="13"/>
  <c r="F243" i="13" s="1"/>
  <c r="E18" i="13"/>
  <c r="F18" i="13" s="1"/>
  <c r="E44" i="14"/>
  <c r="E222" i="13"/>
  <c r="F222" i="13" s="1"/>
  <c r="E451" i="13"/>
  <c r="F451" i="13" s="1"/>
  <c r="E543" i="13"/>
  <c r="F543" i="13" s="1"/>
  <c r="E341" i="13"/>
  <c r="F341" i="13" s="1"/>
  <c r="E134" i="13"/>
  <c r="F134" i="13" s="1"/>
  <c r="E386" i="13"/>
  <c r="F386" i="13" s="1"/>
  <c r="E426" i="13"/>
  <c r="F426" i="13" s="1"/>
  <c r="E280" i="13"/>
  <c r="F280" i="13" s="1"/>
  <c r="E448" i="13"/>
  <c r="F448" i="13" s="1"/>
  <c r="E460" i="13"/>
  <c r="F460" i="13" s="1"/>
  <c r="E398" i="13"/>
  <c r="F398" i="13" s="1"/>
  <c r="E51" i="13"/>
  <c r="F51" i="13" s="1"/>
  <c r="E412" i="13"/>
  <c r="F412" i="13" s="1"/>
  <c r="E207" i="13"/>
  <c r="F207" i="13" s="1"/>
  <c r="E506" i="13"/>
  <c r="F506" i="13" s="1"/>
  <c r="E278" i="13"/>
  <c r="F278" i="13" s="1"/>
  <c r="E522" i="13"/>
  <c r="F522" i="13" s="1"/>
  <c r="E416" i="13"/>
  <c r="F416" i="13" s="1"/>
  <c r="E445" i="13"/>
  <c r="F445" i="13" s="1"/>
  <c r="E179" i="13"/>
  <c r="F179" i="13" s="1"/>
  <c r="E212" i="13"/>
  <c r="F212" i="13" s="1"/>
  <c r="E113" i="13"/>
  <c r="F113" i="13" s="1"/>
  <c r="E221" i="13"/>
  <c r="F221" i="13" s="1"/>
  <c r="E499" i="13"/>
  <c r="F499" i="13" s="1"/>
  <c r="E201" i="13"/>
  <c r="F201" i="13" s="1"/>
  <c r="E344" i="13"/>
  <c r="F344" i="13" s="1"/>
  <c r="E349" i="13"/>
  <c r="F349" i="13" s="1"/>
  <c r="E177" i="13"/>
  <c r="F177" i="13" s="1"/>
  <c r="E143" i="13"/>
  <c r="F143" i="13" s="1"/>
  <c r="E539" i="13"/>
  <c r="F539" i="13" s="1"/>
  <c r="E164" i="13"/>
  <c r="F164" i="13" s="1"/>
  <c r="E14" i="13"/>
  <c r="F14" i="13" s="1"/>
  <c r="E135" i="13"/>
  <c r="F135" i="13" s="1"/>
  <c r="E65" i="14"/>
  <c r="E60" i="13"/>
  <c r="F60" i="13" s="1"/>
  <c r="E209" i="13"/>
  <c r="F209" i="13" s="1"/>
  <c r="E449" i="13"/>
  <c r="F449" i="13" s="1"/>
  <c r="E258" i="13"/>
  <c r="F258" i="13" s="1"/>
  <c r="E37" i="13"/>
  <c r="F37" i="13" s="1"/>
  <c r="E150" i="13"/>
  <c r="F150" i="13" s="1"/>
  <c r="E415" i="13"/>
  <c r="F415" i="13" s="1"/>
  <c r="E38" i="13"/>
  <c r="F38" i="13" s="1"/>
  <c r="E85" i="14"/>
  <c r="E304" i="13"/>
  <c r="F304" i="13" s="1"/>
  <c r="E15" i="13"/>
  <c r="F15" i="13" s="1"/>
  <c r="E180" i="13"/>
  <c r="F180" i="13" s="1"/>
  <c r="E307" i="13"/>
  <c r="F307" i="13" s="1"/>
  <c r="E46" i="14"/>
  <c r="E320" i="13"/>
  <c r="F320" i="13" s="1"/>
  <c r="E43" i="13"/>
  <c r="F43" i="13" s="1"/>
  <c r="E45" i="14"/>
  <c r="E107" i="13"/>
  <c r="F107" i="13" s="1"/>
  <c r="E321" i="13"/>
  <c r="F321" i="13" s="1"/>
  <c r="E340" i="13"/>
  <c r="F340" i="13" s="1"/>
  <c r="E215" i="13"/>
  <c r="F215" i="13" s="1"/>
  <c r="E379" i="13"/>
  <c r="F379" i="13" s="1"/>
  <c r="E95" i="14"/>
  <c r="E542" i="13"/>
  <c r="F542" i="13" s="1"/>
  <c r="E447" i="13"/>
  <c r="F447" i="13" s="1"/>
  <c r="E397" i="13"/>
  <c r="F397" i="13" s="1"/>
  <c r="E470" i="13"/>
  <c r="F470" i="13" s="1"/>
  <c r="E238" i="13"/>
  <c r="F238" i="13" s="1"/>
  <c r="E236" i="13"/>
  <c r="F236" i="13" s="1"/>
  <c r="E96" i="13"/>
  <c r="F96" i="13" s="1"/>
  <c r="E80" i="14"/>
  <c r="E87" i="14"/>
  <c r="E28" i="13"/>
  <c r="F28" i="13" s="1"/>
  <c r="E199" i="13"/>
  <c r="F199" i="13" s="1"/>
  <c r="E43" i="14"/>
  <c r="E372" i="13"/>
  <c r="F372" i="13" s="1"/>
  <c r="E295" i="13"/>
  <c r="F295" i="13" s="1"/>
  <c r="E74" i="14"/>
  <c r="E57" i="14"/>
  <c r="E541" i="13"/>
  <c r="F541" i="13" s="1"/>
  <c r="E55" i="14"/>
  <c r="E240" i="13"/>
  <c r="F240" i="13" s="1"/>
  <c r="E186" i="13"/>
  <c r="F186" i="13" s="1"/>
  <c r="E13" i="13"/>
  <c r="F13" i="13" s="1"/>
  <c r="E288" i="13"/>
  <c r="F288" i="13" s="1"/>
  <c r="E133" i="13"/>
  <c r="F133" i="13" s="1"/>
  <c r="E428" i="13"/>
  <c r="F428" i="13" s="1"/>
  <c r="E490" i="13"/>
  <c r="F490" i="13" s="1"/>
  <c r="E77" i="14"/>
  <c r="E332" i="13"/>
  <c r="F332" i="13" s="1"/>
  <c r="E204" i="13"/>
  <c r="F204" i="13" s="1"/>
  <c r="E205" i="13"/>
  <c r="F205" i="13" s="1"/>
  <c r="E148" i="13"/>
  <c r="F148" i="13" s="1"/>
  <c r="E348" i="13"/>
  <c r="F348" i="13" s="1"/>
  <c r="E269" i="13"/>
  <c r="F269" i="13" s="1"/>
  <c r="E100" i="14"/>
  <c r="E242" i="13"/>
  <c r="F242" i="13" s="1"/>
  <c r="E52" i="14"/>
  <c r="E284" i="13"/>
  <c r="F284" i="13" s="1"/>
  <c r="E92" i="14"/>
  <c r="E515" i="13"/>
  <c r="F515" i="13" s="1"/>
  <c r="E84" i="13"/>
  <c r="F84" i="13" s="1"/>
  <c r="E61" i="13"/>
  <c r="F61" i="13" s="1"/>
  <c r="E467" i="13"/>
  <c r="F467" i="13" s="1"/>
  <c r="E219" i="13"/>
  <c r="F219" i="13" s="1"/>
  <c r="E109" i="13"/>
  <c r="F109" i="13" s="1"/>
  <c r="E82" i="14"/>
  <c r="E532" i="13"/>
  <c r="F532" i="13" s="1"/>
  <c r="E425" i="13"/>
  <c r="F425" i="13" s="1"/>
  <c r="E537" i="13"/>
  <c r="F537" i="13" s="1"/>
  <c r="E407" i="13"/>
  <c r="F407" i="13" s="1"/>
  <c r="E51" i="14"/>
  <c r="E192" i="13"/>
  <c r="F192" i="13" s="1"/>
  <c r="E26" i="14"/>
  <c r="E324" i="13"/>
  <c r="F324" i="13" s="1"/>
  <c r="E400" i="13"/>
  <c r="F400" i="13" s="1"/>
  <c r="E298" i="13"/>
  <c r="F298" i="13" s="1"/>
  <c r="E84" i="14"/>
  <c r="E187" i="13"/>
  <c r="F187" i="13" s="1"/>
  <c r="E453" i="13"/>
  <c r="F453" i="13" s="1"/>
  <c r="E375" i="13"/>
  <c r="F375" i="13" s="1"/>
  <c r="E413" i="13"/>
  <c r="F413" i="13" s="1"/>
  <c r="E497" i="13"/>
  <c r="F497" i="13" s="1"/>
  <c r="E92" i="13"/>
  <c r="F92" i="13" s="1"/>
  <c r="E44" i="13"/>
  <c r="F44" i="13" s="1"/>
  <c r="E289" i="13"/>
  <c r="F289" i="13" s="1"/>
  <c r="E267" i="13"/>
  <c r="F267" i="13" s="1"/>
  <c r="E255" i="13"/>
  <c r="F255" i="13" s="1"/>
  <c r="E166" i="13"/>
  <c r="F166" i="13" s="1"/>
  <c r="E33" i="14"/>
  <c r="E279" i="13"/>
  <c r="F279" i="13" s="1"/>
  <c r="E152" i="13"/>
  <c r="F152" i="13" s="1"/>
  <c r="E283" i="13"/>
  <c r="F283" i="13" s="1"/>
  <c r="E345" i="13"/>
  <c r="F345" i="13" s="1"/>
  <c r="E303" i="13"/>
  <c r="F303" i="13" s="1"/>
  <c r="E457" i="13"/>
  <c r="F457" i="13" s="1"/>
  <c r="E362" i="13"/>
  <c r="F362" i="13" s="1"/>
  <c r="E521" i="13"/>
  <c r="F521" i="13" s="1"/>
  <c r="E40" i="13"/>
  <c r="F40" i="13" s="1"/>
  <c r="E110" i="13"/>
  <c r="F110" i="13" s="1"/>
  <c r="E531" i="13"/>
  <c r="F531" i="13" s="1"/>
  <c r="E387" i="13"/>
  <c r="F387" i="13" s="1"/>
  <c r="E114" i="13"/>
  <c r="F114" i="13" s="1"/>
  <c r="E519" i="13"/>
  <c r="F519" i="13" s="1"/>
  <c r="E34" i="14"/>
  <c r="E480" i="13"/>
  <c r="F480" i="13" s="1"/>
  <c r="E158" i="13"/>
  <c r="F158" i="13" s="1"/>
  <c r="E535" i="13"/>
  <c r="F535" i="13" s="1"/>
  <c r="E392" i="13"/>
  <c r="F392" i="13" s="1"/>
  <c r="E273" i="13"/>
  <c r="F273" i="13" s="1"/>
  <c r="E184" i="13"/>
  <c r="F184" i="13" s="1"/>
  <c r="E48" i="13"/>
  <c r="F48" i="13" s="1"/>
  <c r="E144" i="13"/>
  <c r="F144" i="13" s="1"/>
  <c r="E420" i="13"/>
  <c r="F420" i="13" s="1"/>
  <c r="E29" i="13"/>
  <c r="F29" i="13" s="1"/>
  <c r="E185" i="13"/>
  <c r="F185" i="13" s="1"/>
  <c r="E483" i="13"/>
  <c r="F483" i="13" s="1"/>
  <c r="E533" i="13"/>
  <c r="F533" i="13" s="1"/>
  <c r="E88" i="14"/>
  <c r="E131" i="13"/>
  <c r="F131" i="13" s="1"/>
  <c r="E494" i="13"/>
  <c r="F494" i="13" s="1"/>
  <c r="E75" i="14"/>
  <c r="E20" i="13"/>
  <c r="F20" i="13" s="1"/>
  <c r="E14" i="14"/>
  <c r="E501" i="13"/>
  <c r="F501" i="13" s="1"/>
  <c r="E357" i="13"/>
  <c r="F357" i="13" s="1"/>
  <c r="E516" i="13"/>
  <c r="F516" i="13" s="1"/>
  <c r="E49" i="13"/>
  <c r="F49" i="13" s="1"/>
  <c r="E72" i="13"/>
  <c r="F72" i="13" s="1"/>
  <c r="E31" i="14"/>
  <c r="E181" i="13"/>
  <c r="F181" i="13" s="1"/>
  <c r="E527" i="13"/>
  <c r="F527" i="13" s="1"/>
  <c r="E366" i="13"/>
  <c r="F366" i="13" s="1"/>
  <c r="E500" i="13"/>
  <c r="F500" i="13" s="1"/>
  <c r="E246" i="13"/>
  <c r="F246" i="13" s="1"/>
  <c r="E136" i="13"/>
  <c r="F136" i="13" s="1"/>
  <c r="E385" i="13"/>
  <c r="F385" i="13" s="1"/>
  <c r="E66" i="14"/>
  <c r="E452" i="13"/>
  <c r="F452" i="13" s="1"/>
  <c r="E311" i="13"/>
  <c r="F311" i="13" s="1"/>
  <c r="E54" i="13"/>
  <c r="F54" i="13" s="1"/>
  <c r="E115" i="13"/>
  <c r="F115" i="13" s="1"/>
  <c r="E315" i="13"/>
  <c r="F315" i="13" s="1"/>
  <c r="E62" i="13"/>
  <c r="F62" i="13" s="1"/>
  <c r="E100" i="13"/>
  <c r="F100" i="13" s="1"/>
  <c r="E86" i="14"/>
  <c r="E154" i="13"/>
  <c r="F154" i="13" s="1"/>
  <c r="E335" i="13"/>
  <c r="F335" i="13" s="1"/>
  <c r="E418" i="13"/>
  <c r="F418" i="13" s="1"/>
  <c r="E55" i="13"/>
  <c r="F55" i="13" s="1"/>
  <c r="E512" i="13"/>
  <c r="F512" i="13" s="1"/>
  <c r="E463" i="13"/>
  <c r="F463" i="13" s="1"/>
  <c r="E69" i="14"/>
  <c r="E402" i="13"/>
  <c r="F402" i="13" s="1"/>
  <c r="E382" i="13"/>
  <c r="F382" i="13" s="1"/>
  <c r="E58" i="13"/>
  <c r="F58" i="13" s="1"/>
  <c r="E94" i="14"/>
  <c r="E188" i="13"/>
  <c r="F188" i="13" s="1"/>
  <c r="E66" i="13"/>
  <c r="F66" i="13" s="1"/>
  <c r="E394" i="13"/>
  <c r="F394" i="13" s="1"/>
  <c r="E318" i="13"/>
  <c r="F318" i="13" s="1"/>
  <c r="E99" i="14"/>
  <c r="E225" i="13"/>
  <c r="F225" i="13" s="1"/>
  <c r="E178" i="13"/>
  <c r="F178" i="13" s="1"/>
  <c r="E193" i="13"/>
  <c r="F193" i="13" s="1"/>
  <c r="E53" i="13"/>
  <c r="F53" i="13" s="1"/>
  <c r="E505" i="13"/>
  <c r="F505" i="13" s="1"/>
  <c r="E15" i="14"/>
  <c r="E41" i="13"/>
  <c r="F41" i="13" s="1"/>
  <c r="E172" i="13"/>
  <c r="F172" i="13" s="1"/>
  <c r="E272" i="13"/>
  <c r="F272" i="13" s="1"/>
  <c r="E206" i="13"/>
  <c r="F206" i="13" s="1"/>
  <c r="E112" i="13"/>
  <c r="F112" i="13" s="1"/>
  <c r="E139" i="13"/>
  <c r="F139" i="13" s="1"/>
  <c r="E145" i="13"/>
  <c r="F145" i="13" s="1"/>
  <c r="E331" i="13"/>
  <c r="F331" i="13" s="1"/>
  <c r="E325" i="13"/>
  <c r="F325" i="13" s="1"/>
  <c r="E79" i="13"/>
  <c r="F79" i="13" s="1"/>
  <c r="E83" i="14"/>
  <c r="E334" i="13"/>
  <c r="F334" i="13" s="1"/>
  <c r="E213" i="13"/>
  <c r="F213" i="13" s="1"/>
  <c r="E29" i="14"/>
  <c r="E67" i="13"/>
  <c r="F67" i="13" s="1"/>
  <c r="E200" i="13"/>
  <c r="F200" i="13" s="1"/>
  <c r="E528" i="13"/>
  <c r="F528" i="13" s="1"/>
  <c r="E469" i="13"/>
  <c r="F469" i="13" s="1"/>
  <c r="E70" i="14"/>
  <c r="E71" i="13"/>
  <c r="F71" i="13" s="1"/>
  <c r="E111" i="13"/>
  <c r="F111" i="13" s="1"/>
  <c r="E56" i="13"/>
  <c r="F56" i="13" s="1"/>
  <c r="E37" i="14"/>
  <c r="E132" i="13"/>
  <c r="F132" i="13" s="1"/>
  <c r="E220" i="13"/>
  <c r="F220" i="13" s="1"/>
  <c r="E103" i="13"/>
  <c r="F103" i="13" s="1"/>
  <c r="E147" i="13"/>
  <c r="F147" i="13" s="1"/>
  <c r="E376" i="13"/>
  <c r="F376" i="13" s="1"/>
  <c r="E93" i="14"/>
  <c r="E50" i="14"/>
  <c r="E42" i="14"/>
  <c r="F49" i="14"/>
  <c r="L155" i="2"/>
  <c r="F22" i="22"/>
  <c r="H22" i="22" s="1"/>
  <c r="I22" i="22" s="1"/>
  <c r="L87" i="2"/>
  <c r="F19" i="22"/>
  <c r="H19" i="22" s="1"/>
  <c r="I19" i="22" s="1"/>
  <c r="L3871" i="2"/>
  <c r="F837" i="1"/>
  <c r="F924" i="1"/>
  <c r="F433" i="1"/>
  <c r="F599" i="1"/>
  <c r="F753" i="1"/>
  <c r="F458" i="1"/>
  <c r="F1022" i="1"/>
  <c r="F857" i="1"/>
  <c r="F644" i="1"/>
  <c r="F218" i="1"/>
  <c r="F621" i="1"/>
  <c r="F1084" i="1"/>
  <c r="F497" i="1"/>
  <c r="F666" i="1"/>
  <c r="F1073" i="1"/>
  <c r="F691" i="1"/>
  <c r="F936" i="1"/>
  <c r="F46" i="22"/>
  <c r="H46" i="22" s="1"/>
  <c r="I46" i="22" s="1"/>
  <c r="F594" i="1"/>
  <c r="F412" i="1"/>
  <c r="F651" i="1"/>
  <c r="F726" i="1"/>
  <c r="F925" i="1"/>
  <c r="F1017" i="1"/>
  <c r="F246" i="1"/>
  <c r="F244" i="1"/>
  <c r="F884" i="1"/>
  <c r="F573" i="1"/>
  <c r="F184" i="22"/>
  <c r="H184" i="22" s="1"/>
  <c r="I184" i="22" s="1"/>
  <c r="F93" i="22"/>
  <c r="H93" i="22" s="1"/>
  <c r="I93" i="22" s="1"/>
  <c r="F899" i="1"/>
  <c r="F549" i="1"/>
  <c r="F143" i="1"/>
  <c r="F951" i="1"/>
  <c r="F75" i="22"/>
  <c r="H75" i="22" s="1"/>
  <c r="I75" i="22" s="1"/>
  <c r="F751" i="1"/>
  <c r="F208" i="22"/>
  <c r="H208" i="22" s="1"/>
  <c r="I208" i="22" s="1"/>
  <c r="F998" i="1"/>
  <c r="F249" i="1"/>
  <c r="F987" i="1"/>
  <c r="F572" i="1"/>
  <c r="F188" i="22"/>
  <c r="H188" i="22" s="1"/>
  <c r="I188" i="22" s="1"/>
  <c r="F305" i="1"/>
  <c r="F17" i="1"/>
  <c r="F624" i="1"/>
  <c r="F999" i="1"/>
  <c r="F263" i="22"/>
  <c r="H263" i="22" s="1"/>
  <c r="I263" i="22" s="1"/>
  <c r="F577" i="1"/>
  <c r="F1002" i="1"/>
  <c r="F855" i="1"/>
  <c r="F877" i="1"/>
  <c r="F162" i="1"/>
  <c r="F164" i="22"/>
  <c r="H164" i="22" s="1"/>
  <c r="I164" i="22" s="1"/>
  <c r="F145" i="22"/>
  <c r="H145" i="22" s="1"/>
  <c r="I145" i="22" s="1"/>
  <c r="F833" i="1"/>
  <c r="F515" i="1"/>
  <c r="F980" i="1"/>
  <c r="F206" i="22"/>
  <c r="H206" i="22" s="1"/>
  <c r="I206" i="22" s="1"/>
  <c r="F426" i="1"/>
  <c r="F812" i="1"/>
  <c r="F958" i="1"/>
  <c r="F865" i="1"/>
  <c r="F482" i="1"/>
  <c r="F669" i="1"/>
  <c r="F127" i="1"/>
  <c r="F1049" i="1"/>
  <c r="F806" i="1"/>
  <c r="F974" i="1"/>
  <c r="F421" i="1"/>
  <c r="F590" i="1"/>
  <c r="F1032" i="1"/>
  <c r="F1052" i="1"/>
  <c r="F707" i="1"/>
  <c r="F110" i="1"/>
  <c r="F860" i="1"/>
  <c r="F315" i="1"/>
  <c r="F284" i="1"/>
  <c r="F222" i="1"/>
  <c r="F144" i="22"/>
  <c r="H144" i="22" s="1"/>
  <c r="I144" i="22" s="1"/>
  <c r="F177" i="1"/>
  <c r="F340" i="1"/>
  <c r="F73" i="1"/>
  <c r="F296" i="1"/>
  <c r="F907" i="1"/>
  <c r="F88" i="1"/>
  <c r="F447" i="1"/>
  <c r="F1034" i="1"/>
  <c r="F516" i="1"/>
  <c r="F134" i="1"/>
  <c r="F162" i="22"/>
  <c r="H162" i="22" s="1"/>
  <c r="I162" i="22" s="1"/>
  <c r="F498" i="1"/>
  <c r="F138" i="1"/>
  <c r="F149" i="1"/>
  <c r="F170" i="1"/>
  <c r="F161" i="1"/>
  <c r="F423" i="1"/>
  <c r="F337" i="1"/>
  <c r="F849" i="1"/>
  <c r="F164" i="1"/>
  <c r="F1066" i="1"/>
  <c r="F501" i="1"/>
  <c r="F695" i="1"/>
  <c r="F531" i="1"/>
  <c r="F996" i="1"/>
  <c r="F583" i="1"/>
  <c r="F408" i="1"/>
  <c r="F176" i="1"/>
  <c r="F377" i="1"/>
  <c r="F82" i="1"/>
  <c r="F512" i="1"/>
  <c r="F825" i="1"/>
  <c r="F606" i="1"/>
  <c r="F941" i="1"/>
  <c r="F942" i="1"/>
  <c r="F1075" i="1"/>
  <c r="F622" i="1"/>
  <c r="F390" i="1"/>
  <c r="F121" i="22"/>
  <c r="H121" i="22" s="1"/>
  <c r="I121" i="22" s="1"/>
  <c r="F25" i="22"/>
  <c r="H25" i="22" s="1"/>
  <c r="I25" i="22" s="1"/>
  <c r="F657" i="1"/>
  <c r="F87" i="22"/>
  <c r="H87" i="22" s="1"/>
  <c r="I87" i="22" s="1"/>
  <c r="F830" i="1"/>
  <c r="F248" i="22"/>
  <c r="H248" i="22" s="1"/>
  <c r="I248" i="22" s="1"/>
  <c r="F909" i="1"/>
  <c r="F892" i="1"/>
  <c r="F656" i="1"/>
  <c r="F595" i="1"/>
  <c r="F157" i="1"/>
  <c r="F888" i="1"/>
  <c r="F404" i="1"/>
  <c r="F715" i="1"/>
  <c r="F397" i="1"/>
  <c r="F48" i="22"/>
  <c r="H48" i="22" s="1"/>
  <c r="I48" i="22" s="1"/>
  <c r="F258" i="22"/>
  <c r="H258" i="22" s="1"/>
  <c r="I258" i="22" s="1"/>
  <c r="F161" i="22"/>
  <c r="H161" i="22" s="1"/>
  <c r="I161" i="22" s="1"/>
  <c r="F519" i="1"/>
  <c r="F150" i="1"/>
  <c r="F149" i="22"/>
  <c r="H149" i="22" s="1"/>
  <c r="I149" i="22" s="1"/>
  <c r="F344" i="1"/>
  <c r="F424" i="1"/>
  <c r="F229" i="1"/>
  <c r="F902" i="1"/>
  <c r="F879" i="1"/>
  <c r="F139" i="1"/>
  <c r="F543" i="1"/>
  <c r="F1041" i="1"/>
  <c r="F614" i="1"/>
  <c r="F817" i="1"/>
  <c r="F328" i="1"/>
  <c r="F527" i="1"/>
  <c r="F627" i="1"/>
  <c r="F858" i="1"/>
  <c r="F359" i="1"/>
  <c r="F563" i="1"/>
  <c r="F668" i="1"/>
  <c r="F689" i="1"/>
  <c r="F481" i="1"/>
  <c r="F385" i="1"/>
  <c r="F126" i="1"/>
  <c r="F873" i="1"/>
  <c r="F100" i="1"/>
  <c r="F910" i="1"/>
  <c r="F1081" i="1"/>
  <c r="F670" i="1"/>
  <c r="F122" i="1"/>
  <c r="F396" i="1"/>
  <c r="F872" i="1"/>
  <c r="F682" i="1"/>
  <c r="F1053" i="1"/>
  <c r="F49" i="1"/>
  <c r="F492" i="1"/>
  <c r="F504" i="1"/>
  <c r="F89" i="1"/>
  <c r="F764" i="1"/>
  <c r="F54" i="22"/>
  <c r="H54" i="22" s="1"/>
  <c r="I54" i="22" s="1"/>
  <c r="F770" i="1"/>
  <c r="F881" i="1"/>
  <c r="F688" i="1"/>
  <c r="F823" i="1"/>
  <c r="F145" i="1"/>
  <c r="F913" i="1"/>
  <c r="F60" i="1"/>
  <c r="F1046" i="1"/>
  <c r="F212" i="22"/>
  <c r="H212" i="22" s="1"/>
  <c r="I212" i="22" s="1"/>
  <c r="F472" i="1"/>
  <c r="F251" i="1"/>
  <c r="F755" i="1"/>
  <c r="F728" i="1"/>
  <c r="F653" i="1"/>
  <c r="F103" i="1"/>
  <c r="F372" i="1"/>
  <c r="F163" i="1"/>
  <c r="F570" i="1"/>
  <c r="F157" i="22"/>
  <c r="H157" i="22" s="1"/>
  <c r="I157" i="22" s="1"/>
  <c r="F514" i="1"/>
  <c r="F1001" i="1"/>
  <c r="F541" i="1"/>
  <c r="F979" i="1"/>
  <c r="F805" i="1"/>
  <c r="F40" i="1"/>
  <c r="F915" i="1"/>
  <c r="F1035" i="1"/>
  <c r="F546" i="1"/>
  <c r="F299" i="1"/>
  <c r="F489" i="1"/>
  <c r="F488" i="1"/>
  <c r="F645" i="1"/>
  <c r="F763" i="1"/>
  <c r="F98" i="1"/>
  <c r="F241" i="1"/>
  <c r="F331" i="1"/>
  <c r="F555" i="1"/>
  <c r="F438" i="1"/>
  <c r="F811" i="1"/>
  <c r="F659" i="1"/>
  <c r="F159" i="22"/>
  <c r="H159" i="22" s="1"/>
  <c r="I159" i="22" s="1"/>
  <c r="F756" i="1"/>
  <c r="F1054" i="1"/>
  <c r="F790" i="1"/>
  <c r="F700" i="1"/>
  <c r="F225" i="1"/>
  <c r="F230" i="22"/>
  <c r="H230" i="22" s="1"/>
  <c r="I230" i="22" s="1"/>
  <c r="F464" i="1"/>
  <c r="F56" i="22"/>
  <c r="H56" i="22" s="1"/>
  <c r="I56" i="22" s="1"/>
  <c r="F674" i="1"/>
  <c r="F664" i="1"/>
  <c r="F574" i="1"/>
  <c r="F1040" i="1"/>
  <c r="F989" i="1"/>
  <c r="F696" i="1"/>
  <c r="F553" i="1"/>
  <c r="F121" i="1"/>
  <c r="F368" i="1"/>
  <c r="F740" i="1"/>
  <c r="F101" i="22"/>
  <c r="H101" i="22" s="1"/>
  <c r="I101" i="22" s="1"/>
  <c r="F721" i="1"/>
  <c r="F88" i="22"/>
  <c r="H88" i="22" s="1"/>
  <c r="I88" i="22" s="1"/>
  <c r="F280" i="1"/>
  <c r="F76" i="1"/>
  <c r="F749" i="1"/>
  <c r="F641" i="1"/>
  <c r="F70" i="22"/>
  <c r="H70" i="22" s="1"/>
  <c r="I70" i="22" s="1"/>
  <c r="F703" i="1"/>
  <c r="F196" i="22"/>
  <c r="H196" i="22" s="1"/>
  <c r="I196" i="22" s="1"/>
  <c r="F29" i="1"/>
  <c r="F75" i="1"/>
  <c r="F922" i="1"/>
  <c r="F39" i="1"/>
  <c r="F45" i="1"/>
  <c r="F35" i="1"/>
  <c r="F829" i="1"/>
  <c r="F1043" i="1"/>
  <c r="F195" i="1"/>
  <c r="F313" i="1"/>
  <c r="F1048" i="1"/>
  <c r="F351" i="1"/>
  <c r="F173" i="22"/>
  <c r="H173" i="22" s="1"/>
  <c r="I173" i="22" s="1"/>
  <c r="F91" i="22"/>
  <c r="H91" i="22" s="1"/>
  <c r="I91" i="22" s="1"/>
  <c r="F544" i="1"/>
  <c r="F243" i="1"/>
  <c r="F19" i="1"/>
  <c r="F900" i="1"/>
  <c r="F37" i="1"/>
  <c r="F558" i="1"/>
  <c r="F903" i="1"/>
  <c r="F38" i="22"/>
  <c r="H38" i="22" s="1"/>
  <c r="I38" i="22" s="1"/>
  <c r="F919" i="1"/>
  <c r="F856" i="1"/>
  <c r="F174" i="22"/>
  <c r="H174" i="22" s="1"/>
  <c r="I174" i="22" s="1"/>
  <c r="F163" i="22"/>
  <c r="H163" i="22" s="1"/>
  <c r="I163" i="22" s="1"/>
  <c r="F889" i="1"/>
  <c r="F83" i="22"/>
  <c r="H83" i="22" s="1"/>
  <c r="I83" i="22" s="1"/>
  <c r="F661" i="1"/>
  <c r="F535" i="1"/>
  <c r="F67" i="22"/>
  <c r="H67" i="22" s="1"/>
  <c r="I67" i="22" s="1"/>
  <c r="F85" i="1"/>
  <c r="F870" i="1"/>
  <c r="F911" i="1"/>
  <c r="F151" i="22"/>
  <c r="H151" i="22" s="1"/>
  <c r="I151" i="22" s="1"/>
  <c r="F986" i="1"/>
  <c r="F542" i="1"/>
  <c r="F652" i="1"/>
  <c r="F98" i="22"/>
  <c r="H98" i="22" s="1"/>
  <c r="I98" i="22" s="1"/>
  <c r="F1025" i="1"/>
  <c r="F40" i="22"/>
  <c r="H40" i="22" s="1"/>
  <c r="I40" i="22" s="1"/>
  <c r="F733" i="1"/>
  <c r="F478" i="1"/>
  <c r="F971" i="1"/>
  <c r="F1058" i="1"/>
  <c r="F235" i="22"/>
  <c r="H235" i="22" s="1"/>
  <c r="I235" i="22" s="1"/>
  <c r="F547" i="1"/>
  <c r="F350" i="1"/>
  <c r="F470" i="1"/>
  <c r="F580" i="1"/>
  <c r="F471" i="1"/>
  <c r="F845" i="1"/>
  <c r="F1015" i="1"/>
  <c r="F103" i="22"/>
  <c r="H103" i="22" s="1"/>
  <c r="I103" i="22" s="1"/>
  <c r="F381" i="1"/>
  <c r="F208" i="1"/>
  <c r="F846" i="1"/>
  <c r="F51" i="1"/>
  <c r="F192" i="1"/>
  <c r="F878" i="1"/>
  <c r="F748" i="1"/>
  <c r="F1027" i="1"/>
  <c r="F776" i="1"/>
  <c r="F1059" i="1"/>
  <c r="F826" i="1"/>
  <c r="F282" i="1"/>
  <c r="F485" i="1"/>
  <c r="F824" i="1"/>
  <c r="F788" i="1"/>
  <c r="F874" i="1"/>
  <c r="F610" i="1"/>
  <c r="F843" i="1"/>
  <c r="F722" i="1"/>
  <c r="F435" i="1"/>
  <c r="F99" i="22"/>
  <c r="H99" i="22" s="1"/>
  <c r="I99" i="22" s="1"/>
  <c r="F255" i="1"/>
  <c r="F923" i="1"/>
  <c r="F506" i="1"/>
  <c r="F832" i="1"/>
  <c r="F719" i="1"/>
  <c r="F862" i="1"/>
  <c r="F97" i="1"/>
  <c r="F18" i="1"/>
  <c r="F129" i="22"/>
  <c r="H129" i="22" s="1"/>
  <c r="I129" i="22" s="1"/>
  <c r="F639" i="1"/>
  <c r="F1063" i="1"/>
  <c r="F1071" i="1"/>
  <c r="F675" i="1"/>
  <c r="F608" i="1"/>
  <c r="F513" i="1"/>
  <c r="F794" i="1"/>
  <c r="F617" i="1"/>
  <c r="F107" i="22"/>
  <c r="H107" i="22" s="1"/>
  <c r="I107" i="22" s="1"/>
  <c r="F414" i="1"/>
  <c r="F187" i="1"/>
  <c r="F23" i="1"/>
  <c r="F1028" i="1"/>
  <c r="F150" i="22"/>
  <c r="H150" i="22" s="1"/>
  <c r="I150" i="22" s="1"/>
  <c r="F236" i="22"/>
  <c r="H236" i="22" s="1"/>
  <c r="I236" i="22" s="1"/>
  <c r="F930" i="1"/>
  <c r="F24" i="22"/>
  <c r="H24" i="22" s="1"/>
  <c r="I24" i="22" s="1"/>
  <c r="F186" i="22"/>
  <c r="H186" i="22" s="1"/>
  <c r="I186" i="22" s="1"/>
  <c r="F425" i="1"/>
  <c r="F611" i="1"/>
  <c r="F56" i="1"/>
  <c r="F211" i="1"/>
  <c r="F698" i="1"/>
  <c r="F1000" i="1"/>
  <c r="F307" i="1"/>
  <c r="F607" i="1"/>
  <c r="F92" i="22"/>
  <c r="H92" i="22" s="1"/>
  <c r="I92" i="22" s="1"/>
  <c r="F810" i="1"/>
  <c r="F232" i="22"/>
  <c r="H232" i="22" s="1"/>
  <c r="I232" i="22" s="1"/>
  <c r="F743" i="1"/>
  <c r="F647" i="1"/>
  <c r="F775" i="1"/>
  <c r="F561" i="1"/>
  <c r="F844" i="1"/>
  <c r="F176" i="22"/>
  <c r="H176" i="22" s="1"/>
  <c r="I176" i="22" s="1"/>
  <c r="F502" i="1"/>
  <c r="F170" i="22"/>
  <c r="H170" i="22" s="1"/>
  <c r="I170" i="22" s="1"/>
  <c r="F97" i="22"/>
  <c r="H97" i="22" s="1"/>
  <c r="I97" i="22" s="1"/>
  <c r="F818" i="1"/>
  <c r="F638" i="1"/>
  <c r="F295" i="1"/>
  <c r="F1036" i="1"/>
  <c r="F693" i="1"/>
  <c r="F509" i="1"/>
  <c r="F792" i="1"/>
  <c r="F545" i="1"/>
  <c r="F959" i="1"/>
  <c r="F141" i="22"/>
  <c r="H141" i="22" s="1"/>
  <c r="I141" i="22" s="1"/>
  <c r="F490" i="1"/>
  <c r="F587" i="1"/>
  <c r="F194" i="22"/>
  <c r="H194" i="22" s="1"/>
  <c r="I194" i="22" s="1"/>
  <c r="F171" i="22"/>
  <c r="H171" i="22" s="1"/>
  <c r="I171" i="22" s="1"/>
  <c r="F765" i="1"/>
  <c r="F593" i="1"/>
  <c r="F510" i="1"/>
  <c r="F885" i="1"/>
  <c r="F130" i="22"/>
  <c r="H130" i="22" s="1"/>
  <c r="I130" i="22" s="1"/>
  <c r="F859" i="1"/>
  <c r="F186" i="1"/>
  <c r="F629" i="1"/>
  <c r="F413" i="1"/>
  <c r="F475" i="1"/>
  <c r="F252" i="1"/>
  <c r="F1014" i="1"/>
  <c r="F679" i="1"/>
  <c r="F678" i="1"/>
  <c r="F575" i="1"/>
  <c r="F1019" i="1"/>
  <c r="F779" i="1"/>
  <c r="F190" i="1"/>
  <c r="F154" i="22"/>
  <c r="H154" i="22" s="1"/>
  <c r="I154" i="22" s="1"/>
  <c r="F461" i="1"/>
  <c r="F1080" i="1"/>
  <c r="F868" i="1"/>
  <c r="F370" i="1"/>
  <c r="F199" i="22"/>
  <c r="H199" i="22" s="1"/>
  <c r="I199" i="22" s="1"/>
  <c r="F462" i="1"/>
  <c r="F495" i="1"/>
  <c r="F886" i="1"/>
  <c r="F954" i="1"/>
  <c r="F752" i="1"/>
  <c r="F994" i="1"/>
  <c r="F564" i="1"/>
  <c r="F665" i="1"/>
  <c r="F460" i="1"/>
  <c r="F148" i="1"/>
  <c r="F57" i="22"/>
  <c r="H57" i="22" s="1"/>
  <c r="I57" i="22" s="1"/>
  <c r="F205" i="1"/>
  <c r="F480" i="1"/>
  <c r="F852" i="1"/>
  <c r="F658" i="1"/>
  <c r="F791" i="1"/>
  <c r="F175" i="1"/>
  <c r="F58" i="1"/>
  <c r="F760" i="1"/>
  <c r="F127" i="22"/>
  <c r="H127" i="22" s="1"/>
  <c r="I127" i="22" s="1"/>
  <c r="F677" i="1"/>
  <c r="F333" i="1"/>
  <c r="F508" i="1"/>
  <c r="F117" i="22"/>
  <c r="H117" i="22" s="1"/>
  <c r="I117" i="22" s="1"/>
  <c r="F221" i="1"/>
  <c r="F1072" i="1"/>
  <c r="F566" i="1"/>
  <c r="F411" i="1"/>
  <c r="F588" i="1"/>
  <c r="F711" i="1"/>
  <c r="F427" i="1"/>
  <c r="F990" i="1"/>
  <c r="F116" i="1"/>
  <c r="F880" i="1"/>
  <c r="F84" i="22"/>
  <c r="H84" i="22" s="1"/>
  <c r="I84" i="22" s="1"/>
  <c r="F291" i="1"/>
  <c r="F74" i="1"/>
  <c r="F449" i="1"/>
  <c r="F932" i="1"/>
  <c r="F90" i="1"/>
  <c r="F840" i="1"/>
  <c r="F729" i="1"/>
  <c r="F406" i="1"/>
  <c r="F921" i="1"/>
  <c r="F842" i="1"/>
  <c r="F20" i="1"/>
  <c r="F322" i="1"/>
  <c r="F80" i="22"/>
  <c r="H80" i="22" s="1"/>
  <c r="I80" i="22" s="1"/>
  <c r="F119" i="1"/>
  <c r="F655" i="1"/>
  <c r="F581" i="1"/>
  <c r="F778" i="1"/>
  <c r="F230" i="1"/>
  <c r="F30" i="1"/>
  <c r="F250" i="22"/>
  <c r="H250" i="22" s="1"/>
  <c r="I250" i="22" s="1"/>
  <c r="F65" i="1"/>
  <c r="F1038" i="1"/>
  <c r="F649" i="1"/>
  <c r="F533" i="1"/>
  <c r="F613" i="1"/>
  <c r="F146" i="1"/>
  <c r="F834" i="1"/>
  <c r="F198" i="1"/>
  <c r="F540" i="1"/>
  <c r="F511" i="1"/>
  <c r="F1064" i="1"/>
  <c r="F393" i="1"/>
  <c r="F455" i="1"/>
  <c r="F648" i="1"/>
  <c r="F420" i="1"/>
  <c r="F807" i="1"/>
  <c r="F152" i="1"/>
  <c r="F66" i="22"/>
  <c r="H66" i="22" s="1"/>
  <c r="I66" i="22" s="1"/>
  <c r="F633" i="1"/>
  <c r="F1069" i="1"/>
  <c r="F723" i="1"/>
  <c r="F835" i="1"/>
  <c r="F786" i="1"/>
  <c r="F746" i="1"/>
  <c r="F600" i="1"/>
  <c r="F261" i="22"/>
  <c r="H261" i="22" s="1"/>
  <c r="I261" i="22" s="1"/>
  <c r="F446" i="1"/>
  <c r="F772" i="1"/>
  <c r="F745" i="1"/>
  <c r="F1082" i="1"/>
  <c r="F890" i="1"/>
  <c r="F270" i="1"/>
  <c r="F451" i="1"/>
  <c r="F1029" i="1"/>
  <c r="F124" i="22"/>
  <c r="H124" i="22" s="1"/>
  <c r="I124" i="22" s="1"/>
  <c r="F392" i="1"/>
  <c r="F487" i="1"/>
  <c r="F214" i="1"/>
  <c r="F671" i="1"/>
  <c r="F867" i="1"/>
  <c r="F231" i="22"/>
  <c r="H231" i="22" s="1"/>
  <c r="I231" i="22" s="1"/>
  <c r="F917" i="1"/>
  <c r="F486" i="1"/>
  <c r="F640" i="1"/>
  <c r="F931" i="1"/>
  <c r="F714" i="1"/>
  <c r="F223" i="22"/>
  <c r="H223" i="22" s="1"/>
  <c r="I223" i="22" s="1"/>
  <c r="J225" i="22" s="1"/>
  <c r="AA21" i="16" s="1"/>
  <c r="F483" i="1"/>
  <c r="F140" i="22"/>
  <c r="H140" i="22" s="1"/>
  <c r="I140" i="22" s="1"/>
  <c r="F642" i="1"/>
  <c r="F532" i="1"/>
  <c r="F692" i="1"/>
  <c r="F160" i="22"/>
  <c r="H160" i="22" s="1"/>
  <c r="I160" i="22" s="1"/>
  <c r="F579" i="1"/>
  <c r="F159" i="1"/>
  <c r="F992" i="1"/>
  <c r="F836" i="1"/>
  <c r="F494" i="1"/>
  <c r="F972" i="1"/>
  <c r="F298" i="1"/>
  <c r="F87" i="1"/>
  <c r="F311" i="1"/>
  <c r="F1067" i="1"/>
  <c r="F179" i="1"/>
  <c r="F267" i="1"/>
  <c r="F928" i="1"/>
  <c r="F759" i="1"/>
  <c r="F1070" i="1"/>
  <c r="F565" i="1"/>
  <c r="F258" i="1"/>
  <c r="F219" i="1"/>
  <c r="F169" i="1"/>
  <c r="F1065" i="1"/>
  <c r="F750" i="1"/>
  <c r="F26" i="22"/>
  <c r="H26" i="22" s="1"/>
  <c r="I26" i="22" s="1"/>
  <c r="F329" i="1"/>
  <c r="F556" i="1"/>
  <c r="F710" i="1"/>
  <c r="F204" i="22"/>
  <c r="H204" i="22" s="1"/>
  <c r="I204" i="22" s="1"/>
  <c r="F216" i="1"/>
  <c r="F699" i="1"/>
  <c r="F781" i="1"/>
  <c r="F762" i="1"/>
  <c r="F604" i="1"/>
  <c r="F551" i="1"/>
  <c r="F667" i="1"/>
  <c r="F95" i="1"/>
  <c r="F712" i="1"/>
  <c r="F216" i="22"/>
  <c r="H216" i="22" s="1"/>
  <c r="I216" i="22" s="1"/>
  <c r="F706" i="1"/>
  <c r="F354" i="1"/>
  <c r="F904" i="1"/>
  <c r="F567" i="1"/>
  <c r="F316" i="1"/>
  <c r="F871" i="1"/>
  <c r="F863" i="1"/>
  <c r="F444" i="1"/>
  <c r="F247" i="22"/>
  <c r="H247" i="22" s="1"/>
  <c r="I247" i="22" s="1"/>
  <c r="F948" i="1"/>
  <c r="F539" i="1"/>
  <c r="F680" i="1"/>
  <c r="F118" i="22"/>
  <c r="H118" i="22" s="1"/>
  <c r="I118" i="22" s="1"/>
  <c r="F61" i="1"/>
  <c r="F769" i="1"/>
  <c r="F713" i="1"/>
  <c r="F850" i="1"/>
  <c r="F153" i="22"/>
  <c r="H153" i="22" s="1"/>
  <c r="I153" i="22" s="1"/>
  <c r="F327" i="1"/>
  <c r="F419" i="1"/>
  <c r="F947" i="1"/>
  <c r="F690" i="1"/>
  <c r="F348" i="1"/>
  <c r="F339" i="1"/>
  <c r="F847" i="1"/>
  <c r="F672" i="1"/>
  <c r="F741" i="1"/>
  <c r="F173" i="1"/>
  <c r="F272" i="1"/>
  <c r="F473" i="1"/>
  <c r="F869" i="1"/>
  <c r="F76" i="22"/>
  <c r="H76" i="22" s="1"/>
  <c r="I76" i="22" s="1"/>
  <c r="F592" i="1"/>
  <c r="F1045" i="1"/>
  <c r="F71" i="22"/>
  <c r="H71" i="22" s="1"/>
  <c r="I71" i="22" s="1"/>
  <c r="F233" i="1"/>
  <c r="F70" i="1"/>
  <c r="F831" i="1"/>
  <c r="F1056" i="1"/>
  <c r="F32" i="1"/>
  <c r="F59" i="1"/>
  <c r="F562" i="1"/>
  <c r="F319" i="1"/>
  <c r="F466" i="1"/>
  <c r="F725" i="1"/>
  <c r="F784" i="1"/>
  <c r="F188" i="1"/>
  <c r="F237" i="1"/>
  <c r="F1033" i="1"/>
  <c r="F681" i="1"/>
  <c r="F646" i="1"/>
  <c r="F808" i="1"/>
  <c r="F983" i="1"/>
  <c r="F616" i="1"/>
  <c r="F761" i="1"/>
  <c r="F416" i="1"/>
  <c r="F1026" i="1"/>
  <c r="F341" i="1"/>
  <c r="F126" i="22"/>
  <c r="H126" i="22" s="1"/>
  <c r="I126" i="22" s="1"/>
  <c r="F716" i="1"/>
  <c r="F795" i="1"/>
  <c r="F961" i="1"/>
  <c r="F528" i="1"/>
  <c r="F596" i="1"/>
  <c r="F309" i="1"/>
  <c r="F1011" i="1"/>
  <c r="F441" i="1"/>
  <c r="F944" i="1"/>
  <c r="F854" i="1"/>
  <c r="F732" i="1"/>
  <c r="F536" i="1"/>
  <c r="F469" i="1"/>
  <c r="F612" i="1"/>
  <c r="F1039" i="1"/>
  <c r="F366" i="1"/>
  <c r="F1003" i="1"/>
  <c r="F1044" i="1"/>
  <c r="F123" i="1"/>
  <c r="F27" i="1"/>
  <c r="F496" i="1"/>
  <c r="F347" i="1"/>
  <c r="F518" i="1"/>
  <c r="F908" i="1"/>
  <c r="F897" i="1"/>
  <c r="F1021" i="1"/>
  <c r="F228" i="1"/>
  <c r="F739" i="1"/>
  <c r="F479" i="1"/>
  <c r="F253" i="1"/>
  <c r="F418" i="1"/>
  <c r="F264" i="1"/>
  <c r="F35" i="22"/>
  <c r="H35" i="22" s="1"/>
  <c r="I35" i="22" s="1"/>
  <c r="F757" i="1"/>
  <c r="F550" i="1"/>
  <c r="F813" i="1"/>
  <c r="F30" i="22"/>
  <c r="H30" i="22" s="1"/>
  <c r="I30" i="22" s="1"/>
  <c r="F317" i="1"/>
  <c r="F132" i="1"/>
  <c r="F970" i="1"/>
  <c r="F28" i="22"/>
  <c r="H28" i="22" s="1"/>
  <c r="I28" i="22" s="1"/>
  <c r="F537" i="1"/>
  <c r="F937" i="1"/>
  <c r="F500" i="1"/>
  <c r="F1047" i="1"/>
  <c r="F231" i="1"/>
  <c r="F120" i="22"/>
  <c r="H120" i="22" s="1"/>
  <c r="I120" i="22" s="1"/>
  <c r="F734" i="1"/>
  <c r="F828" i="1"/>
  <c r="F530" i="1"/>
  <c r="F605" i="1"/>
  <c r="F949" i="1"/>
  <c r="F166" i="22"/>
  <c r="H166" i="22" s="1"/>
  <c r="I166" i="22" s="1"/>
  <c r="F914" i="1"/>
  <c r="F52" i="22"/>
  <c r="H52" i="22" s="1"/>
  <c r="I52" i="22" s="1"/>
  <c r="F802" i="1"/>
  <c r="F432" i="1"/>
  <c r="F286" i="1"/>
  <c r="F234" i="1"/>
  <c r="F115" i="22"/>
  <c r="H115" i="22" s="1"/>
  <c r="I115" i="22" s="1"/>
  <c r="F491" i="1"/>
  <c r="F112" i="1"/>
  <c r="F773" i="1"/>
  <c r="F718" i="1"/>
  <c r="F1077" i="1"/>
  <c r="F559" i="1"/>
  <c r="F156" i="22"/>
  <c r="H156" i="22" s="1"/>
  <c r="I156" i="22" s="1"/>
  <c r="F43" i="22"/>
  <c r="H43" i="22" s="1"/>
  <c r="I43" i="22" s="1"/>
  <c r="F953" i="1"/>
  <c r="F378" i="1"/>
  <c r="F108" i="22"/>
  <c r="H108" i="22" s="1"/>
  <c r="I108" i="22" s="1"/>
  <c r="F361" i="1"/>
  <c r="F398" i="1"/>
  <c r="F767" i="1"/>
  <c r="F654" i="1"/>
  <c r="F630" i="1"/>
  <c r="F415" i="1"/>
  <c r="F147" i="1"/>
  <c r="F401" i="1"/>
  <c r="F777" i="1"/>
  <c r="F586" i="1"/>
  <c r="F365" i="1"/>
  <c r="F356" i="1"/>
  <c r="F199" i="1"/>
  <c r="F166" i="1"/>
  <c r="F1051" i="1"/>
  <c r="F939" i="1"/>
  <c r="F1085" i="1"/>
  <c r="F352" i="1"/>
  <c r="F132" i="22"/>
  <c r="H132" i="22" s="1"/>
  <c r="I132" i="22" s="1"/>
  <c r="F182" i="1"/>
  <c r="F388" i="1"/>
  <c r="F684" i="1"/>
  <c r="F42" i="1"/>
  <c r="F33" i="22"/>
  <c r="H33" i="22" s="1"/>
  <c r="I33" i="22" s="1"/>
  <c r="F724" i="1"/>
  <c r="F1078" i="1"/>
  <c r="F864" i="1"/>
  <c r="F709" i="1"/>
  <c r="F735" i="1"/>
  <c r="F717" i="1"/>
  <c r="F43" i="1"/>
  <c r="F94" i="22"/>
  <c r="H94" i="22" s="1"/>
  <c r="I94" i="22" s="1"/>
  <c r="F474" i="1"/>
  <c r="F623" i="1"/>
  <c r="F77" i="1"/>
  <c r="F1068" i="1"/>
  <c r="F374" i="1"/>
  <c r="F816" i="1"/>
  <c r="F201" i="1"/>
  <c r="F136" i="1"/>
  <c r="F809" i="1"/>
  <c r="F918" i="1"/>
  <c r="F768" i="1"/>
  <c r="F63" i="1"/>
  <c r="F431" i="1"/>
  <c r="F430" i="1"/>
  <c r="F304" i="1"/>
  <c r="F499" i="1"/>
  <c r="F192" i="22"/>
  <c r="H192" i="22" s="1"/>
  <c r="I192" i="22" s="1"/>
  <c r="F105" i="22"/>
  <c r="H105" i="22" s="1"/>
  <c r="I105" i="22" s="1"/>
  <c r="F437" i="1"/>
  <c r="F79" i="22"/>
  <c r="H79" i="22" s="1"/>
  <c r="I79" i="22" s="1"/>
  <c r="F110" i="22"/>
  <c r="H110" i="22" s="1"/>
  <c r="I110" i="22" s="1"/>
  <c r="F637" i="1"/>
  <c r="F113" i="1"/>
  <c r="F297" i="1"/>
  <c r="F1057" i="1"/>
  <c r="F1061" i="1"/>
  <c r="F619" i="1"/>
  <c r="F335" i="1"/>
  <c r="F93" i="1"/>
  <c r="F78" i="1"/>
  <c r="F301" i="1"/>
  <c r="F48" i="1"/>
  <c r="F260" i="1"/>
  <c r="F214" i="22"/>
  <c r="H214" i="22" s="1"/>
  <c r="I214" i="22" s="1"/>
  <c r="F399" i="1"/>
  <c r="F517" i="1"/>
  <c r="F560" i="1"/>
  <c r="F210" i="1"/>
  <c r="F631" i="1"/>
  <c r="F115" i="1"/>
  <c r="F68" i="1"/>
  <c r="F386" i="1"/>
  <c r="F957" i="1"/>
  <c r="F345" i="1"/>
  <c r="F727" i="1"/>
  <c r="F819" i="1"/>
  <c r="F294" i="1"/>
  <c r="F896" i="1"/>
  <c r="F262" i="1"/>
  <c r="F785" i="1"/>
  <c r="F477" i="1"/>
  <c r="F568" i="1"/>
  <c r="F702" i="1"/>
  <c r="F984" i="1"/>
  <c r="F155" i="1"/>
  <c r="F303" i="1"/>
  <c r="F207" i="1"/>
  <c r="F355" i="1"/>
  <c r="F402" i="1"/>
  <c r="F323" i="1"/>
  <c r="F101" i="1"/>
  <c r="F42" i="22"/>
  <c r="H42" i="22" s="1"/>
  <c r="I42" i="22" s="1"/>
  <c r="F976" i="1"/>
  <c r="F236" i="1"/>
  <c r="F244" i="22"/>
  <c r="H244" i="22" s="1"/>
  <c r="I244" i="22" s="1"/>
  <c r="F54" i="1"/>
  <c r="F197" i="1"/>
  <c r="F160" i="1"/>
  <c r="F135" i="1"/>
  <c r="F742" i="1"/>
  <c r="F158" i="1"/>
  <c r="F25" i="1"/>
  <c r="F289" i="1"/>
  <c r="F442" i="1"/>
  <c r="F379" i="1"/>
  <c r="F124" i="1"/>
  <c r="F104" i="22"/>
  <c r="H104" i="22" s="1"/>
  <c r="I104" i="22" s="1"/>
  <c r="F185" i="1"/>
  <c r="F265" i="1"/>
  <c r="F895" i="1"/>
  <c r="F821" i="1"/>
  <c r="F174" i="1"/>
  <c r="F50" i="1"/>
  <c r="F106" i="1"/>
  <c r="F578" i="1"/>
  <c r="F72" i="1"/>
  <c r="F383" i="1"/>
  <c r="F172" i="1"/>
  <c r="F217" i="1"/>
  <c r="F754" i="1"/>
  <c r="F80" i="1"/>
  <c r="F429" i="1"/>
  <c r="F883" i="1"/>
  <c r="F227" i="1"/>
  <c r="F184" i="1"/>
  <c r="F529" i="1"/>
  <c r="F505" i="1"/>
  <c r="L182" i="2"/>
  <c r="F23" i="22"/>
  <c r="H23" i="22" s="1"/>
  <c r="I23" i="22" s="1"/>
  <c r="L130" i="2"/>
  <c r="F20" i="22"/>
  <c r="H20" i="22" s="1"/>
  <c r="I20" i="22" s="1"/>
  <c r="L12" i="2"/>
  <c r="F17" i="22"/>
  <c r="H17" i="22" s="1"/>
  <c r="I17" i="22" s="1"/>
  <c r="I1943" i="2"/>
  <c r="L1943" i="2" s="1"/>
  <c r="I2080" i="2"/>
  <c r="L2080" i="2" s="1"/>
  <c r="I693" i="2"/>
  <c r="L693" i="2" s="1"/>
  <c r="I681" i="2"/>
  <c r="L681" i="2" s="1"/>
  <c r="L1" i="19"/>
  <c r="R1" i="16"/>
  <c r="J1" i="18"/>
  <c r="J1" i="1"/>
  <c r="M1" i="15"/>
  <c r="J1" i="14"/>
  <c r="J1" i="13"/>
  <c r="I1" i="2"/>
  <c r="G34" i="14" l="1"/>
  <c r="G19" i="14"/>
  <c r="G56" i="14"/>
  <c r="G61" i="14"/>
  <c r="G12" i="14"/>
  <c r="G49" i="14"/>
  <c r="H49" i="14" s="1"/>
  <c r="G15" i="14"/>
  <c r="G65" i="14"/>
  <c r="H65" i="14" s="1"/>
  <c r="G87" i="14"/>
  <c r="G54" i="14"/>
  <c r="G37" i="14"/>
  <c r="G84" i="14"/>
  <c r="G79" i="14"/>
  <c r="G67" i="14"/>
  <c r="G103" i="14"/>
  <c r="G14" i="14"/>
  <c r="H14" i="14" s="1"/>
  <c r="G82" i="14"/>
  <c r="G31" i="14"/>
  <c r="G20" i="14"/>
  <c r="G85" i="14"/>
  <c r="G38" i="14"/>
  <c r="G95" i="14"/>
  <c r="H95" i="14" s="1"/>
  <c r="G23" i="14"/>
  <c r="G74" i="14"/>
  <c r="G63" i="14"/>
  <c r="G83" i="14"/>
  <c r="G28" i="14"/>
  <c r="G72" i="14"/>
  <c r="G78" i="14"/>
  <c r="G73" i="14"/>
  <c r="G13" i="14"/>
  <c r="H13" i="14" s="1"/>
  <c r="G94" i="14"/>
  <c r="H94" i="14" s="1"/>
  <c r="G26" i="14"/>
  <c r="G57" i="14"/>
  <c r="G35" i="14"/>
  <c r="G32" i="14"/>
  <c r="G88" i="14"/>
  <c r="G33" i="14"/>
  <c r="H33" i="14" s="1"/>
  <c r="G68" i="14"/>
  <c r="G41" i="14"/>
  <c r="G46" i="14"/>
  <c r="G62" i="14"/>
  <c r="G59" i="14"/>
  <c r="G96" i="14"/>
  <c r="G97" i="14"/>
  <c r="G42" i="14"/>
  <c r="H42" i="14" s="1"/>
  <c r="G64" i="14"/>
  <c r="G91" i="14"/>
  <c r="G16" i="14"/>
  <c r="H16" i="14" s="1"/>
  <c r="G22" i="14"/>
  <c r="G44" i="14"/>
  <c r="G60" i="14"/>
  <c r="G51" i="14"/>
  <c r="G86" i="14"/>
  <c r="H86" i="14" s="1"/>
  <c r="G40" i="14"/>
  <c r="G53" i="14"/>
  <c r="H53" i="14" s="1"/>
  <c r="G29" i="14"/>
  <c r="G92" i="14"/>
  <c r="G25" i="14"/>
  <c r="H25" i="14" s="1"/>
  <c r="G18" i="14"/>
  <c r="G89" i="14"/>
  <c r="G39" i="14"/>
  <c r="H39" i="14" s="1"/>
  <c r="G70" i="14"/>
  <c r="G99" i="14"/>
  <c r="H99" i="14" s="1"/>
  <c r="G100" i="14"/>
  <c r="G93" i="14"/>
  <c r="G69" i="14"/>
  <c r="G75" i="14"/>
  <c r="G80" i="14"/>
  <c r="G58" i="14"/>
  <c r="H58" i="14" s="1"/>
  <c r="G52" i="14"/>
  <c r="G30" i="14"/>
  <c r="H30" i="14" s="1"/>
  <c r="G102" i="14"/>
  <c r="G47" i="14"/>
  <c r="H47" i="14" s="1"/>
  <c r="G48" i="14"/>
  <c r="G66" i="14"/>
  <c r="G71" i="14"/>
  <c r="G55" i="14"/>
  <c r="H55" i="14" s="1"/>
  <c r="G27" i="14"/>
  <c r="G76" i="14"/>
  <c r="H76" i="14" s="1"/>
  <c r="G36" i="14"/>
  <c r="H36" i="14" s="1"/>
  <c r="G77" i="14"/>
  <c r="G90" i="14"/>
  <c r="G98" i="14"/>
  <c r="G17" i="14"/>
  <c r="G101" i="14"/>
  <c r="H101" i="14" s="1"/>
  <c r="G50" i="14"/>
  <c r="H50" i="14" s="1"/>
  <c r="G45" i="14"/>
  <c r="F50" i="14"/>
  <c r="E226" i="13"/>
  <c r="F226" i="13" s="1"/>
  <c r="F88" i="14"/>
  <c r="H88" i="14"/>
  <c r="H100" i="14"/>
  <c r="F100" i="14"/>
  <c r="F87" i="14"/>
  <c r="H87" i="14"/>
  <c r="F65" i="14"/>
  <c r="F103" i="14"/>
  <c r="H103" i="14"/>
  <c r="H90" i="14"/>
  <c r="F90" i="14"/>
  <c r="F61" i="14"/>
  <c r="H61" i="14"/>
  <c r="H89" i="14"/>
  <c r="F89" i="14"/>
  <c r="F101" i="14"/>
  <c r="F29" i="14"/>
  <c r="H29" i="14"/>
  <c r="F84" i="14"/>
  <c r="H84" i="14"/>
  <c r="F57" i="14"/>
  <c r="H57" i="14"/>
  <c r="H80" i="14"/>
  <c r="F80" i="14"/>
  <c r="F95" i="14"/>
  <c r="E339" i="13"/>
  <c r="F339" i="13" s="1"/>
  <c r="F68" i="14"/>
  <c r="H68" i="14"/>
  <c r="F20" i="14"/>
  <c r="H20" i="14"/>
  <c r="F72" i="14"/>
  <c r="H72" i="14"/>
  <c r="F91" i="14"/>
  <c r="H91" i="14"/>
  <c r="H93" i="14"/>
  <c r="F93" i="14"/>
  <c r="F94" i="14"/>
  <c r="F74" i="14"/>
  <c r="H74" i="14"/>
  <c r="F46" i="14"/>
  <c r="H46" i="14"/>
  <c r="F44" i="14"/>
  <c r="H44" i="14"/>
  <c r="E263" i="13"/>
  <c r="F263" i="13" s="1"/>
  <c r="F60" i="14"/>
  <c r="H60" i="14"/>
  <c r="F14" i="14"/>
  <c r="F92" i="14"/>
  <c r="H92" i="14"/>
  <c r="F54" i="14"/>
  <c r="H54" i="14"/>
  <c r="F27" i="14"/>
  <c r="H27" i="14"/>
  <c r="F22" i="14"/>
  <c r="H22" i="14"/>
  <c r="H18" i="14"/>
  <c r="F18" i="14"/>
  <c r="F76" i="14"/>
  <c r="F39" i="14"/>
  <c r="F78" i="14"/>
  <c r="H78" i="14"/>
  <c r="H70" i="14"/>
  <c r="F70" i="14"/>
  <c r="F83" i="14"/>
  <c r="H83" i="14"/>
  <c r="F82" i="14"/>
  <c r="H82" i="14"/>
  <c r="H41" i="14"/>
  <c r="F41" i="14"/>
  <c r="F40" i="14"/>
  <c r="H40" i="14"/>
  <c r="F56" i="14"/>
  <c r="H56" i="14"/>
  <c r="F19" i="14"/>
  <c r="H19" i="14"/>
  <c r="F23" i="14"/>
  <c r="H23" i="14"/>
  <c r="H81" i="14"/>
  <c r="F81" i="14"/>
  <c r="F99" i="14"/>
  <c r="F86" i="14"/>
  <c r="F66" i="14"/>
  <c r="H66" i="14"/>
  <c r="F31" i="14"/>
  <c r="H31" i="14"/>
  <c r="H75" i="14"/>
  <c r="F75" i="14"/>
  <c r="F33" i="14"/>
  <c r="F26" i="14"/>
  <c r="H26" i="14"/>
  <c r="H52" i="14"/>
  <c r="F52" i="14"/>
  <c r="F43" i="14"/>
  <c r="H43" i="14"/>
  <c r="F58" i="14"/>
  <c r="F96" i="14"/>
  <c r="H96" i="14"/>
  <c r="F79" i="14"/>
  <c r="H79" i="14"/>
  <c r="F48" i="14"/>
  <c r="H48" i="14"/>
  <c r="H98" i="14"/>
  <c r="F98" i="14"/>
  <c r="H73" i="14"/>
  <c r="F73" i="14"/>
  <c r="F69" i="14"/>
  <c r="H69" i="14"/>
  <c r="H34" i="14"/>
  <c r="F34" i="14"/>
  <c r="E216" i="13"/>
  <c r="F216" i="13" s="1"/>
  <c r="H97" i="14"/>
  <c r="F97" i="14"/>
  <c r="F67" i="14"/>
  <c r="H67" i="14"/>
  <c r="F53" i="14"/>
  <c r="F63" i="14"/>
  <c r="H63" i="14"/>
  <c r="F24" i="14"/>
  <c r="H24" i="14"/>
  <c r="F30" i="14"/>
  <c r="F32" i="14"/>
  <c r="H32" i="14"/>
  <c r="F28" i="14"/>
  <c r="H28" i="14"/>
  <c r="H12" i="14"/>
  <c r="F12" i="14"/>
  <c r="F71" i="14"/>
  <c r="H71" i="14"/>
  <c r="F42" i="14"/>
  <c r="F37" i="14"/>
  <c r="H37" i="14"/>
  <c r="F15" i="14"/>
  <c r="H15" i="14"/>
  <c r="F51" i="14"/>
  <c r="H51" i="14"/>
  <c r="H77" i="14"/>
  <c r="F77" i="14"/>
  <c r="F55" i="14"/>
  <c r="F45" i="14"/>
  <c r="H45" i="14"/>
  <c r="F85" i="14"/>
  <c r="H85" i="14"/>
  <c r="F38" i="14"/>
  <c r="H38" i="14"/>
  <c r="F62" i="14"/>
  <c r="H62" i="14"/>
  <c r="H102" i="14"/>
  <c r="F102" i="14"/>
  <c r="H17" i="14"/>
  <c r="F17" i="14"/>
  <c r="F64" i="14"/>
  <c r="H64" i="14"/>
  <c r="F35" i="14"/>
  <c r="H35" i="14"/>
  <c r="F59" i="14"/>
  <c r="H59" i="14"/>
  <c r="G480" i="13"/>
  <c r="H480" i="13" s="1"/>
  <c r="G71" i="13"/>
  <c r="H71" i="13" s="1"/>
  <c r="G14" i="13"/>
  <c r="H14" i="13" s="1"/>
  <c r="G135" i="13"/>
  <c r="H135" i="13" s="1"/>
  <c r="G251" i="13"/>
  <c r="H251" i="13" s="1"/>
  <c r="G101" i="13"/>
  <c r="H101" i="13" s="1"/>
  <c r="G331" i="13"/>
  <c r="H331" i="13" s="1"/>
  <c r="G143" i="13"/>
  <c r="H143" i="13" s="1"/>
  <c r="G426" i="13"/>
  <c r="H426" i="13" s="1"/>
  <c r="G121" i="13"/>
  <c r="H121" i="13" s="1"/>
  <c r="G221" i="13"/>
  <c r="H221" i="13" s="1"/>
  <c r="G87" i="13"/>
  <c r="H87" i="13" s="1"/>
  <c r="G132" i="13"/>
  <c r="H132" i="13" s="1"/>
  <c r="G122" i="13"/>
  <c r="H122" i="13" s="1"/>
  <c r="G55" i="13"/>
  <c r="H55" i="13" s="1"/>
  <c r="G91" i="13"/>
  <c r="H91" i="13" s="1"/>
  <c r="G72" i="13"/>
  <c r="H72" i="13" s="1"/>
  <c r="G230" i="13"/>
  <c r="H230" i="13" s="1"/>
  <c r="G382" i="13"/>
  <c r="H382" i="13" s="1"/>
  <c r="G126" i="13"/>
  <c r="H126" i="13" s="1"/>
  <c r="G323" i="13"/>
  <c r="H323" i="13" s="1"/>
  <c r="G309" i="13"/>
  <c r="H309" i="13" s="1"/>
  <c r="G443" i="13"/>
  <c r="H443" i="13" s="1"/>
  <c r="G403" i="13"/>
  <c r="H403" i="13" s="1"/>
  <c r="G145" i="13"/>
  <c r="H145" i="13" s="1"/>
  <c r="G286" i="13"/>
  <c r="H286" i="13" s="1"/>
  <c r="G483" i="13"/>
  <c r="H483" i="13" s="1"/>
  <c r="G398" i="13"/>
  <c r="H398" i="13" s="1"/>
  <c r="G503" i="13"/>
  <c r="H503" i="13" s="1"/>
  <c r="G285" i="13"/>
  <c r="H285" i="13" s="1"/>
  <c r="G346" i="13"/>
  <c r="H346" i="13" s="1"/>
  <c r="G387" i="13"/>
  <c r="H387" i="13" s="1"/>
  <c r="G435" i="13"/>
  <c r="H435" i="13" s="1"/>
  <c r="G428" i="13"/>
  <c r="H428" i="13" s="1"/>
  <c r="G505" i="13"/>
  <c r="H505" i="13" s="1"/>
  <c r="G425" i="13"/>
  <c r="H425" i="13" s="1"/>
  <c r="G344" i="13"/>
  <c r="H344" i="13" s="1"/>
  <c r="G328" i="13"/>
  <c r="H328" i="13" s="1"/>
  <c r="G136" i="13"/>
  <c r="H136" i="13" s="1"/>
  <c r="G162" i="13"/>
  <c r="H162" i="13" s="1"/>
  <c r="G296" i="13"/>
  <c r="H296" i="13" s="1"/>
  <c r="G282" i="13"/>
  <c r="H282" i="13" s="1"/>
  <c r="G415" i="13"/>
  <c r="H415" i="13" s="1"/>
  <c r="G412" i="13"/>
  <c r="H412" i="13" s="1"/>
  <c r="G69" i="13"/>
  <c r="H69" i="13" s="1"/>
  <c r="G244" i="13"/>
  <c r="H244" i="13" s="1"/>
  <c r="G203" i="13"/>
  <c r="H203" i="13" s="1"/>
  <c r="G281" i="13"/>
  <c r="H281" i="13" s="1"/>
  <c r="G184" i="13"/>
  <c r="H184" i="13" s="1"/>
  <c r="G522" i="13"/>
  <c r="H522" i="13" s="1"/>
  <c r="G332" i="13"/>
  <c r="H332" i="13" s="1"/>
  <c r="G431" i="13"/>
  <c r="H431" i="13" s="1"/>
  <c r="G414" i="13"/>
  <c r="H414" i="13" s="1"/>
  <c r="G424" i="13"/>
  <c r="H424" i="13" s="1"/>
  <c r="G272" i="13"/>
  <c r="H272" i="13" s="1"/>
  <c r="G209" i="13"/>
  <c r="H209" i="13" s="1"/>
  <c r="G514" i="13"/>
  <c r="H514" i="13" s="1"/>
  <c r="G445" i="13"/>
  <c r="H445" i="13" s="1"/>
  <c r="G512" i="13"/>
  <c r="H512" i="13" s="1"/>
  <c r="G537" i="13"/>
  <c r="H537" i="13" s="1"/>
  <c r="G256" i="13"/>
  <c r="H256" i="13" s="1"/>
  <c r="G467" i="13"/>
  <c r="H467" i="13" s="1"/>
  <c r="G283" i="13"/>
  <c r="H283" i="13" s="1"/>
  <c r="G259" i="13"/>
  <c r="H259" i="13" s="1"/>
  <c r="G252" i="13"/>
  <c r="H252" i="13" s="1"/>
  <c r="G447" i="13"/>
  <c r="H447" i="13" s="1"/>
  <c r="G525" i="13"/>
  <c r="H525" i="13" s="1"/>
  <c r="G110" i="13"/>
  <c r="H110" i="13" s="1"/>
  <c r="G103" i="13"/>
  <c r="H103" i="13" s="1"/>
  <c r="G137" i="13"/>
  <c r="H137" i="13" s="1"/>
  <c r="G307" i="13"/>
  <c r="H307" i="13" s="1"/>
  <c r="G32" i="13"/>
  <c r="H32" i="13" s="1"/>
  <c r="G96" i="13"/>
  <c r="H96" i="13" s="1"/>
  <c r="G99" i="13"/>
  <c r="H99" i="13" s="1"/>
  <c r="G365" i="13"/>
  <c r="H365" i="13" s="1"/>
  <c r="G56" i="13"/>
  <c r="H56" i="13" s="1"/>
  <c r="G149" i="13"/>
  <c r="H149" i="13" s="1"/>
  <c r="G38" i="13"/>
  <c r="H38" i="13" s="1"/>
  <c r="G156" i="13"/>
  <c r="H156" i="13" s="1"/>
  <c r="G109" i="13"/>
  <c r="H109" i="13" s="1"/>
  <c r="G23" i="13"/>
  <c r="H23" i="13" s="1"/>
  <c r="G89" i="13"/>
  <c r="H89" i="13" s="1"/>
  <c r="G60" i="13"/>
  <c r="H60" i="13" s="1"/>
  <c r="G171" i="13"/>
  <c r="H171" i="13" s="1"/>
  <c r="G276" i="13"/>
  <c r="H276" i="13" s="1"/>
  <c r="G186" i="13"/>
  <c r="H186" i="13" s="1"/>
  <c r="G249" i="13"/>
  <c r="H249" i="13" s="1"/>
  <c r="G169" i="13"/>
  <c r="H169" i="13" s="1"/>
  <c r="G206" i="13"/>
  <c r="H206" i="13" s="1"/>
  <c r="G197" i="13"/>
  <c r="H197" i="13" s="1"/>
  <c r="G164" i="13"/>
  <c r="H164" i="13" s="1"/>
  <c r="G370" i="13"/>
  <c r="H370" i="13" s="1"/>
  <c r="G541" i="13"/>
  <c r="H541" i="13" s="1"/>
  <c r="G479" i="13"/>
  <c r="H479" i="13" s="1"/>
  <c r="G194" i="13"/>
  <c r="H194" i="13" s="1"/>
  <c r="G411" i="13"/>
  <c r="H411" i="13" s="1"/>
  <c r="G226" i="13"/>
  <c r="H226" i="13" s="1"/>
  <c r="G394" i="13"/>
  <c r="H394" i="13" s="1"/>
  <c r="G438" i="13"/>
  <c r="H438" i="13" s="1"/>
  <c r="G538" i="13"/>
  <c r="H538" i="13" s="1"/>
  <c r="G298" i="13"/>
  <c r="H298" i="13" s="1"/>
  <c r="G495" i="13"/>
  <c r="H495" i="13" s="1"/>
  <c r="G407" i="13"/>
  <c r="H407" i="13" s="1"/>
  <c r="G161" i="13"/>
  <c r="H161" i="13" s="1"/>
  <c r="G74" i="13"/>
  <c r="H74" i="13" s="1"/>
  <c r="G371" i="13"/>
  <c r="H371" i="13" s="1"/>
  <c r="G196" i="13"/>
  <c r="H196" i="13" s="1"/>
  <c r="G405" i="13"/>
  <c r="H405" i="13" s="1"/>
  <c r="G534" i="13"/>
  <c r="H534" i="13" s="1"/>
  <c r="G417" i="13"/>
  <c r="H417" i="13" s="1"/>
  <c r="G517" i="13"/>
  <c r="H517" i="13" s="1"/>
  <c r="G151" i="13"/>
  <c r="H151" i="13" s="1"/>
  <c r="G199" i="13"/>
  <c r="H199" i="13" s="1"/>
  <c r="G159" i="13"/>
  <c r="H159" i="13" s="1"/>
  <c r="G306" i="13"/>
  <c r="H306" i="13" s="1"/>
  <c r="G356" i="13"/>
  <c r="H356" i="13" s="1"/>
  <c r="G540" i="13"/>
  <c r="H540" i="13" s="1"/>
  <c r="G492" i="13"/>
  <c r="H492" i="13" s="1"/>
  <c r="G176" i="13"/>
  <c r="H176" i="13" s="1"/>
  <c r="G229" i="13"/>
  <c r="H229" i="13" s="1"/>
  <c r="G372" i="13"/>
  <c r="H372" i="13" s="1"/>
  <c r="G314" i="13"/>
  <c r="H314" i="13" s="1"/>
  <c r="G520" i="13"/>
  <c r="H520" i="13" s="1"/>
  <c r="G499" i="13"/>
  <c r="H499" i="13" s="1"/>
  <c r="G148" i="13"/>
  <c r="H148" i="13" s="1"/>
  <c r="G377" i="13"/>
  <c r="H377" i="13" s="1"/>
  <c r="G513" i="13"/>
  <c r="H513" i="13" s="1"/>
  <c r="G361" i="13"/>
  <c r="H361" i="13" s="1"/>
  <c r="G200" i="13"/>
  <c r="H200" i="13" s="1"/>
  <c r="G389" i="13"/>
  <c r="H389" i="13" s="1"/>
  <c r="G498" i="13"/>
  <c r="H498" i="13" s="1"/>
  <c r="G384" i="13"/>
  <c r="H384" i="13" s="1"/>
  <c r="G475" i="13"/>
  <c r="H475" i="13" s="1"/>
  <c r="G294" i="13"/>
  <c r="H294" i="13" s="1"/>
  <c r="G64" i="13"/>
  <c r="H64" i="13" s="1"/>
  <c r="G12" i="13"/>
  <c r="H12" i="13" s="1"/>
  <c r="G13" i="13"/>
  <c r="H13" i="13" s="1"/>
  <c r="G270" i="13"/>
  <c r="H270" i="13" s="1"/>
  <c r="G45" i="13"/>
  <c r="H45" i="13" s="1"/>
  <c r="G30" i="13"/>
  <c r="H30" i="13" s="1"/>
  <c r="G93" i="13"/>
  <c r="H93" i="13" s="1"/>
  <c r="G198" i="13"/>
  <c r="H198" i="13" s="1"/>
  <c r="G17" i="13"/>
  <c r="H17" i="13" s="1"/>
  <c r="G220" i="13"/>
  <c r="H220" i="13" s="1"/>
  <c r="G27" i="13"/>
  <c r="H27" i="13" s="1"/>
  <c r="G210" i="13"/>
  <c r="H210" i="13" s="1"/>
  <c r="G29" i="13"/>
  <c r="H29" i="13" s="1"/>
  <c r="G75" i="13"/>
  <c r="H75" i="13" s="1"/>
  <c r="G78" i="13"/>
  <c r="H78" i="13" s="1"/>
  <c r="G320" i="13"/>
  <c r="H320" i="13" s="1"/>
  <c r="G113" i="13"/>
  <c r="H113" i="13" s="1"/>
  <c r="G111" i="13"/>
  <c r="H111" i="13" s="1"/>
  <c r="G181" i="13"/>
  <c r="H181" i="13" s="1"/>
  <c r="G219" i="13"/>
  <c r="H219" i="13" s="1"/>
  <c r="G258" i="13"/>
  <c r="H258" i="13" s="1"/>
  <c r="G168" i="13"/>
  <c r="H168" i="13" s="1"/>
  <c r="G278" i="13"/>
  <c r="H278" i="13" s="1"/>
  <c r="G268" i="13"/>
  <c r="H268" i="13" s="1"/>
  <c r="G124" i="13"/>
  <c r="H124" i="13" s="1"/>
  <c r="G436" i="13"/>
  <c r="H436" i="13" s="1"/>
  <c r="G357" i="13"/>
  <c r="H357" i="13" s="1"/>
  <c r="G369" i="13"/>
  <c r="H369" i="13" s="1"/>
  <c r="G491" i="13"/>
  <c r="H491" i="13" s="1"/>
  <c r="G496" i="13"/>
  <c r="H496" i="13" s="1"/>
  <c r="G383" i="13"/>
  <c r="H383" i="13" s="1"/>
  <c r="G340" i="13"/>
  <c r="H340" i="13" s="1"/>
  <c r="G413" i="13"/>
  <c r="H413" i="13" s="1"/>
  <c r="G297" i="13"/>
  <c r="H297" i="13" s="1"/>
  <c r="G455" i="13"/>
  <c r="H455" i="13" s="1"/>
  <c r="G437" i="13"/>
  <c r="H437" i="13" s="1"/>
  <c r="G419" i="13"/>
  <c r="H419" i="13" s="1"/>
  <c r="G174" i="13"/>
  <c r="H174" i="13" s="1"/>
  <c r="G539" i="13"/>
  <c r="H539" i="13" s="1"/>
  <c r="G84" i="13"/>
  <c r="H84" i="13" s="1"/>
  <c r="G248" i="13"/>
  <c r="H248" i="13" s="1"/>
  <c r="G528" i="13"/>
  <c r="H528" i="13" s="1"/>
  <c r="G526" i="13"/>
  <c r="H526" i="13" s="1"/>
  <c r="G440" i="13"/>
  <c r="H440" i="13" s="1"/>
  <c r="G179" i="13"/>
  <c r="H179" i="13" s="1"/>
  <c r="G114" i="13"/>
  <c r="H114" i="13" s="1"/>
  <c r="G489" i="13"/>
  <c r="H489" i="13" s="1"/>
  <c r="G253" i="13"/>
  <c r="H253" i="13" s="1"/>
  <c r="G347" i="13"/>
  <c r="H347" i="13" s="1"/>
  <c r="G518" i="13"/>
  <c r="H518" i="13" s="1"/>
  <c r="G523" i="13"/>
  <c r="H523" i="13" s="1"/>
  <c r="G33" i="13"/>
  <c r="H33" i="13" s="1"/>
  <c r="G271" i="13"/>
  <c r="H271" i="13" s="1"/>
  <c r="G330" i="13"/>
  <c r="H330" i="13" s="1"/>
  <c r="G501" i="13"/>
  <c r="H501" i="13" s="1"/>
  <c r="G353" i="13"/>
  <c r="H353" i="13" s="1"/>
  <c r="G352" i="13"/>
  <c r="H352" i="13" s="1"/>
  <c r="G261" i="13"/>
  <c r="H261" i="13" s="1"/>
  <c r="G451" i="13"/>
  <c r="H451" i="13" s="1"/>
  <c r="G515" i="13"/>
  <c r="H515" i="13" s="1"/>
  <c r="G341" i="13"/>
  <c r="H341" i="13" s="1"/>
  <c r="G482" i="13"/>
  <c r="H482" i="13" s="1"/>
  <c r="G354" i="13"/>
  <c r="H354" i="13" s="1"/>
  <c r="G471" i="13"/>
  <c r="H471" i="13" s="1"/>
  <c r="G439" i="13"/>
  <c r="H439" i="13" s="1"/>
  <c r="G234" i="13"/>
  <c r="H234" i="13" s="1"/>
  <c r="G225" i="13"/>
  <c r="H225" i="13" s="1"/>
  <c r="G157" i="13"/>
  <c r="H157" i="13" s="1"/>
  <c r="G22" i="13"/>
  <c r="H22" i="13" s="1"/>
  <c r="G177" i="13"/>
  <c r="H177" i="13" s="1"/>
  <c r="G263" i="13"/>
  <c r="G28" i="13"/>
  <c r="H28" i="13" s="1"/>
  <c r="G321" i="13"/>
  <c r="H321" i="13" s="1"/>
  <c r="G86" i="13"/>
  <c r="H86" i="13" s="1"/>
  <c r="G212" i="13"/>
  <c r="H212" i="13" s="1"/>
  <c r="G35" i="13"/>
  <c r="H35" i="13" s="1"/>
  <c r="G97" i="13"/>
  <c r="H97" i="13" s="1"/>
  <c r="G102" i="13"/>
  <c r="H102" i="13" s="1"/>
  <c r="G81" i="13"/>
  <c r="H81" i="13" s="1"/>
  <c r="G92" i="13"/>
  <c r="H92" i="13" s="1"/>
  <c r="G57" i="13"/>
  <c r="H57" i="13" s="1"/>
  <c r="G80" i="13"/>
  <c r="H80" i="13" s="1"/>
  <c r="G223" i="13"/>
  <c r="H223" i="13" s="1"/>
  <c r="G21" i="13"/>
  <c r="H21" i="13" s="1"/>
  <c r="G142" i="13"/>
  <c r="H142" i="13" s="1"/>
  <c r="G158" i="13"/>
  <c r="H158" i="13" s="1"/>
  <c r="G205" i="13"/>
  <c r="H205" i="13" s="1"/>
  <c r="G239" i="13"/>
  <c r="H239" i="13" s="1"/>
  <c r="G190" i="13"/>
  <c r="H190" i="13" s="1"/>
  <c r="G304" i="13"/>
  <c r="H304" i="13" s="1"/>
  <c r="G488" i="13"/>
  <c r="H488" i="13" s="1"/>
  <c r="G125" i="13"/>
  <c r="H125" i="13" s="1"/>
  <c r="G468" i="13"/>
  <c r="H468" i="13" s="1"/>
  <c r="G485" i="13"/>
  <c r="H485" i="13" s="1"/>
  <c r="G490" i="13"/>
  <c r="H490" i="13" s="1"/>
  <c r="G237" i="13"/>
  <c r="H237" i="13" s="1"/>
  <c r="G364" i="13"/>
  <c r="H364" i="13" s="1"/>
  <c r="G250" i="13"/>
  <c r="H250" i="13" s="1"/>
  <c r="G359" i="13"/>
  <c r="H359" i="13" s="1"/>
  <c r="G494" i="13"/>
  <c r="H494" i="13" s="1"/>
  <c r="G404" i="13"/>
  <c r="H404" i="13" s="1"/>
  <c r="G497" i="13"/>
  <c r="H497" i="13" s="1"/>
  <c r="G508" i="13"/>
  <c r="H508" i="13" s="1"/>
  <c r="G527" i="13"/>
  <c r="H527" i="13" s="1"/>
  <c r="G329" i="13"/>
  <c r="H329" i="13" s="1"/>
  <c r="G129" i="13"/>
  <c r="H129" i="13" s="1"/>
  <c r="G400" i="13"/>
  <c r="H400" i="13" s="1"/>
  <c r="G279" i="13"/>
  <c r="H279" i="13" s="1"/>
  <c r="G421" i="13"/>
  <c r="H421" i="13" s="1"/>
  <c r="G476" i="13"/>
  <c r="H476" i="13" s="1"/>
  <c r="G401" i="13"/>
  <c r="H401" i="13" s="1"/>
  <c r="G222" i="13"/>
  <c r="H222" i="13" s="1"/>
  <c r="G374" i="13"/>
  <c r="H374" i="13" s="1"/>
  <c r="G51" i="13"/>
  <c r="H51" i="13" s="1"/>
  <c r="G117" i="13"/>
  <c r="H117" i="13" s="1"/>
  <c r="G264" i="13"/>
  <c r="H264" i="13" s="1"/>
  <c r="G375" i="13"/>
  <c r="H375" i="13" s="1"/>
  <c r="G545" i="13"/>
  <c r="H545" i="13" s="1"/>
  <c r="G448" i="13"/>
  <c r="H448" i="13" s="1"/>
  <c r="G147" i="13"/>
  <c r="H147" i="13" s="1"/>
  <c r="G227" i="13"/>
  <c r="H227" i="13" s="1"/>
  <c r="G152" i="13"/>
  <c r="H152" i="13" s="1"/>
  <c r="G355" i="13"/>
  <c r="H355" i="13" s="1"/>
  <c r="G214" i="13"/>
  <c r="H214" i="13" s="1"/>
  <c r="G396" i="13"/>
  <c r="H396" i="13" s="1"/>
  <c r="G449" i="13"/>
  <c r="H449" i="13" s="1"/>
  <c r="G255" i="13"/>
  <c r="H255" i="13" s="1"/>
  <c r="G466" i="13"/>
  <c r="H466" i="13" s="1"/>
  <c r="G506" i="13"/>
  <c r="H506" i="13" s="1"/>
  <c r="G458" i="13"/>
  <c r="H458" i="13" s="1"/>
  <c r="G335" i="13"/>
  <c r="H335" i="13" s="1"/>
  <c r="G422" i="13"/>
  <c r="H422" i="13" s="1"/>
  <c r="G373" i="13"/>
  <c r="H373" i="13" s="1"/>
  <c r="G77" i="13"/>
  <c r="H77" i="13" s="1"/>
  <c r="G165" i="13"/>
  <c r="H165" i="13" s="1"/>
  <c r="G67" i="13"/>
  <c r="H67" i="13" s="1"/>
  <c r="G242" i="13"/>
  <c r="H242" i="13" s="1"/>
  <c r="G50" i="13"/>
  <c r="H50" i="13" s="1"/>
  <c r="G20" i="13"/>
  <c r="H20" i="13" s="1"/>
  <c r="G36" i="13"/>
  <c r="H36" i="13" s="1"/>
  <c r="G288" i="13"/>
  <c r="H288" i="13" s="1"/>
  <c r="G16" i="13"/>
  <c r="H16" i="13" s="1"/>
  <c r="G116" i="13"/>
  <c r="H116" i="13" s="1"/>
  <c r="G195" i="13"/>
  <c r="H195" i="13" s="1"/>
  <c r="G167" i="13"/>
  <c r="H167" i="13" s="1"/>
  <c r="G130" i="13"/>
  <c r="H130" i="13" s="1"/>
  <c r="G76" i="13"/>
  <c r="H76" i="13" s="1"/>
  <c r="G133" i="13"/>
  <c r="H133" i="13" s="1"/>
  <c r="G90" i="13"/>
  <c r="H90" i="13" s="1"/>
  <c r="G68" i="13"/>
  <c r="H68" i="13" s="1"/>
  <c r="G150" i="13"/>
  <c r="H150" i="13" s="1"/>
  <c r="G154" i="13"/>
  <c r="H154" i="13" s="1"/>
  <c r="G208" i="13"/>
  <c r="H208" i="13" s="1"/>
  <c r="G392" i="13"/>
  <c r="H392" i="13" s="1"/>
  <c r="G280" i="13"/>
  <c r="H280" i="13" s="1"/>
  <c r="G472" i="13"/>
  <c r="H472" i="13" s="1"/>
  <c r="G231" i="13"/>
  <c r="H231" i="13" s="1"/>
  <c r="G175" i="13"/>
  <c r="H175" i="13" s="1"/>
  <c r="G465" i="13"/>
  <c r="H465" i="13" s="1"/>
  <c r="G456" i="13"/>
  <c r="H456" i="13" s="1"/>
  <c r="G269" i="13"/>
  <c r="H269" i="13" s="1"/>
  <c r="G397" i="13"/>
  <c r="H397" i="13" s="1"/>
  <c r="G474" i="13"/>
  <c r="H474" i="13" s="1"/>
  <c r="G160" i="13"/>
  <c r="H160" i="13" s="1"/>
  <c r="G262" i="13"/>
  <c r="H262" i="13" s="1"/>
  <c r="G311" i="13"/>
  <c r="H311" i="13" s="1"/>
  <c r="G544" i="13"/>
  <c r="H544" i="13" s="1"/>
  <c r="G410" i="13"/>
  <c r="H410" i="13" s="1"/>
  <c r="G85" i="13"/>
  <c r="H85" i="13" s="1"/>
  <c r="G260" i="13"/>
  <c r="H260" i="13" s="1"/>
  <c r="G388" i="13"/>
  <c r="H388" i="13" s="1"/>
  <c r="G118" i="13"/>
  <c r="H118" i="13" s="1"/>
  <c r="G529" i="13"/>
  <c r="H529" i="13" s="1"/>
  <c r="G399" i="13"/>
  <c r="H399" i="13" s="1"/>
  <c r="G470" i="13"/>
  <c r="H470" i="13" s="1"/>
  <c r="G254" i="13"/>
  <c r="H254" i="13" s="1"/>
  <c r="G236" i="13"/>
  <c r="H236" i="13" s="1"/>
  <c r="G215" i="13"/>
  <c r="H215" i="13" s="1"/>
  <c r="G127" i="13"/>
  <c r="H127" i="13" s="1"/>
  <c r="G123" i="13"/>
  <c r="H123" i="13" s="1"/>
  <c r="G139" i="13"/>
  <c r="H139" i="13" s="1"/>
  <c r="G163" i="13"/>
  <c r="H163" i="13" s="1"/>
  <c r="G502" i="13"/>
  <c r="H502" i="13" s="1"/>
  <c r="G343" i="13"/>
  <c r="H343" i="13" s="1"/>
  <c r="G217" i="13"/>
  <c r="H217" i="13" s="1"/>
  <c r="G350" i="13"/>
  <c r="H350" i="13" s="1"/>
  <c r="G70" i="13"/>
  <c r="H70" i="13" s="1"/>
  <c r="G188" i="13"/>
  <c r="H188" i="13" s="1"/>
  <c r="G305" i="13"/>
  <c r="H305" i="13" s="1"/>
  <c r="G433" i="13"/>
  <c r="H433" i="13" s="1"/>
  <c r="G224" i="13"/>
  <c r="H224" i="13" s="1"/>
  <c r="G441" i="13"/>
  <c r="H441" i="13" s="1"/>
  <c r="G308" i="13"/>
  <c r="H308" i="13" s="1"/>
  <c r="G202" i="13"/>
  <c r="H202" i="13" s="1"/>
  <c r="G395" i="13"/>
  <c r="H395" i="13" s="1"/>
  <c r="G469" i="13"/>
  <c r="H469" i="13" s="1"/>
  <c r="G228" i="13"/>
  <c r="H228" i="13" s="1"/>
  <c r="G241" i="13"/>
  <c r="H241" i="13" s="1"/>
  <c r="G119" i="13"/>
  <c r="H119" i="13" s="1"/>
  <c r="G15" i="13"/>
  <c r="H15" i="13" s="1"/>
  <c r="G42" i="13"/>
  <c r="H42" i="13" s="1"/>
  <c r="G108" i="13"/>
  <c r="H108" i="13" s="1"/>
  <c r="G25" i="13"/>
  <c r="H25" i="13" s="1"/>
  <c r="G312" i="13"/>
  <c r="H312" i="13" s="1"/>
  <c r="G44" i="13"/>
  <c r="H44" i="13" s="1"/>
  <c r="G24" i="13"/>
  <c r="H24" i="13" s="1"/>
  <c r="G19" i="13"/>
  <c r="H19" i="13" s="1"/>
  <c r="G349" i="13"/>
  <c r="H349" i="13" s="1"/>
  <c r="G48" i="13"/>
  <c r="H48" i="13" s="1"/>
  <c r="G173" i="13"/>
  <c r="H173" i="13" s="1"/>
  <c r="G338" i="13"/>
  <c r="H338" i="13" s="1"/>
  <c r="G34" i="13"/>
  <c r="H34" i="13" s="1"/>
  <c r="G95" i="13"/>
  <c r="H95" i="13" s="1"/>
  <c r="G47" i="13"/>
  <c r="H47" i="13" s="1"/>
  <c r="G61" i="13"/>
  <c r="H61" i="13" s="1"/>
  <c r="G83" i="13"/>
  <c r="H83" i="13" s="1"/>
  <c r="G88" i="13"/>
  <c r="H88" i="13" s="1"/>
  <c r="G233" i="13"/>
  <c r="H233" i="13" s="1"/>
  <c r="G187" i="13"/>
  <c r="H187" i="13" s="1"/>
  <c r="G408" i="13"/>
  <c r="H408" i="13" s="1"/>
  <c r="G385" i="13"/>
  <c r="H385" i="13" s="1"/>
  <c r="G299" i="13"/>
  <c r="H299" i="13" s="1"/>
  <c r="G337" i="13"/>
  <c r="H337" i="13" s="1"/>
  <c r="G464" i="13"/>
  <c r="H464" i="13" s="1"/>
  <c r="G284" i="13"/>
  <c r="H284" i="13" s="1"/>
  <c r="G379" i="13"/>
  <c r="H379" i="13" s="1"/>
  <c r="G535" i="13"/>
  <c r="H535" i="13" s="1"/>
  <c r="G300" i="13"/>
  <c r="H300" i="13" s="1"/>
  <c r="G536" i="13"/>
  <c r="H536" i="13" s="1"/>
  <c r="G507" i="13"/>
  <c r="H507" i="13" s="1"/>
  <c r="G416" i="13"/>
  <c r="H416" i="13" s="1"/>
  <c r="G378" i="13"/>
  <c r="H378" i="13" s="1"/>
  <c r="G201" i="13"/>
  <c r="H201" i="13" s="1"/>
  <c r="G423" i="13"/>
  <c r="H423" i="13" s="1"/>
  <c r="G543" i="13"/>
  <c r="H543" i="13" s="1"/>
  <c r="G141" i="13"/>
  <c r="H141" i="13" s="1"/>
  <c r="G500" i="13"/>
  <c r="H500" i="13" s="1"/>
  <c r="G316" i="13"/>
  <c r="H316" i="13" s="1"/>
  <c r="G112" i="13"/>
  <c r="H112" i="13" s="1"/>
  <c r="G402" i="13"/>
  <c r="H402" i="13" s="1"/>
  <c r="G207" i="13"/>
  <c r="H207" i="13" s="1"/>
  <c r="G310" i="13"/>
  <c r="H310" i="13" s="1"/>
  <c r="G510" i="13"/>
  <c r="H510" i="13" s="1"/>
  <c r="G134" i="13"/>
  <c r="H134" i="13" s="1"/>
  <c r="G240" i="13"/>
  <c r="H240" i="13" s="1"/>
  <c r="G533" i="13"/>
  <c r="H533" i="13" s="1"/>
  <c r="G66" i="13"/>
  <c r="H66" i="13" s="1"/>
  <c r="G172" i="13"/>
  <c r="H172" i="13" s="1"/>
  <c r="G105" i="13"/>
  <c r="H105" i="13" s="1"/>
  <c r="G287" i="13"/>
  <c r="H287" i="13" s="1"/>
  <c r="G434" i="13"/>
  <c r="H434" i="13" s="1"/>
  <c r="G107" i="13"/>
  <c r="H107" i="13" s="1"/>
  <c r="G49" i="13"/>
  <c r="H49" i="13" s="1"/>
  <c r="G178" i="13"/>
  <c r="H178" i="13" s="1"/>
  <c r="G301" i="13"/>
  <c r="H301" i="13" s="1"/>
  <c r="G128" i="13"/>
  <c r="H128" i="13" s="1"/>
  <c r="G386" i="13"/>
  <c r="H386" i="13" s="1"/>
  <c r="G180" i="13"/>
  <c r="H180" i="13" s="1"/>
  <c r="G463" i="13"/>
  <c r="H463" i="13" s="1"/>
  <c r="G446" i="13"/>
  <c r="H446" i="13" s="1"/>
  <c r="G393" i="13"/>
  <c r="H393" i="13" s="1"/>
  <c r="G333" i="13"/>
  <c r="H333" i="13" s="1"/>
  <c r="G429" i="13"/>
  <c r="H429" i="13" s="1"/>
  <c r="G481" i="13"/>
  <c r="H481" i="13" s="1"/>
  <c r="G318" i="13"/>
  <c r="H318" i="13" s="1"/>
  <c r="G351" i="13"/>
  <c r="H351" i="13" s="1"/>
  <c r="G216" i="13"/>
  <c r="H216" i="13" s="1"/>
  <c r="G315" i="13"/>
  <c r="H315" i="13" s="1"/>
  <c r="G26" i="13"/>
  <c r="H26" i="13" s="1"/>
  <c r="G218" i="13"/>
  <c r="H218" i="13" s="1"/>
  <c r="G376" i="13"/>
  <c r="H376" i="13" s="1"/>
  <c r="G427" i="13"/>
  <c r="H427" i="13" s="1"/>
  <c r="G238" i="13"/>
  <c r="H238" i="13" s="1"/>
  <c r="G486" i="13"/>
  <c r="H486" i="13" s="1"/>
  <c r="G59" i="13"/>
  <c r="H59" i="13" s="1"/>
  <c r="G432" i="13"/>
  <c r="H432" i="13" s="1"/>
  <c r="G360" i="13"/>
  <c r="H360" i="13" s="1"/>
  <c r="G166" i="13"/>
  <c r="H166" i="13" s="1"/>
  <c r="G144" i="13"/>
  <c r="H144" i="13" s="1"/>
  <c r="G418" i="13"/>
  <c r="H418" i="13" s="1"/>
  <c r="G363" i="13"/>
  <c r="H363" i="13" s="1"/>
  <c r="G461" i="13"/>
  <c r="H461" i="13" s="1"/>
  <c r="G292" i="13"/>
  <c r="H292" i="13" s="1"/>
  <c r="G257" i="13"/>
  <c r="H257" i="13" s="1"/>
  <c r="G381" i="13"/>
  <c r="H381" i="13" s="1"/>
  <c r="G18" i="13"/>
  <c r="H18" i="13" s="1"/>
  <c r="G183" i="13"/>
  <c r="H183" i="13" s="1"/>
  <c r="G246" i="13"/>
  <c r="H246" i="13" s="1"/>
  <c r="G94" i="13"/>
  <c r="H94" i="13" s="1"/>
  <c r="G524" i="13"/>
  <c r="H524" i="13" s="1"/>
  <c r="G454" i="13"/>
  <c r="H454" i="13" s="1"/>
  <c r="G302" i="13"/>
  <c r="H302" i="13" s="1"/>
  <c r="G319" i="13"/>
  <c r="H319" i="13" s="1"/>
  <c r="G120" i="13"/>
  <c r="H120" i="13" s="1"/>
  <c r="G326" i="13"/>
  <c r="H326" i="13" s="1"/>
  <c r="G459" i="13"/>
  <c r="H459" i="13" s="1"/>
  <c r="G406" i="13"/>
  <c r="H406" i="13" s="1"/>
  <c r="G100" i="13"/>
  <c r="H100" i="13" s="1"/>
  <c r="G334" i="13"/>
  <c r="H334" i="13" s="1"/>
  <c r="G204" i="13"/>
  <c r="H204" i="13" s="1"/>
  <c r="G37" i="13"/>
  <c r="H37" i="13" s="1"/>
  <c r="G322" i="13"/>
  <c r="H322" i="13" s="1"/>
  <c r="G46" i="13"/>
  <c r="H46" i="13" s="1"/>
  <c r="G62" i="13"/>
  <c r="H62" i="13" s="1"/>
  <c r="G293" i="13"/>
  <c r="H293" i="13" s="1"/>
  <c r="G504" i="13"/>
  <c r="H504" i="13" s="1"/>
  <c r="G303" i="13"/>
  <c r="H303" i="13" s="1"/>
  <c r="G273" i="13"/>
  <c r="H273" i="13" s="1"/>
  <c r="G391" i="13"/>
  <c r="H391" i="13" s="1"/>
  <c r="G345" i="13"/>
  <c r="H345" i="13" s="1"/>
  <c r="G232" i="13"/>
  <c r="H232" i="13" s="1"/>
  <c r="G191" i="13"/>
  <c r="H191" i="13" s="1"/>
  <c r="G450" i="13"/>
  <c r="H450" i="13" s="1"/>
  <c r="G453" i="13"/>
  <c r="H453" i="13" s="1"/>
  <c r="G185" i="13"/>
  <c r="H185" i="13" s="1"/>
  <c r="G477" i="13"/>
  <c r="H477" i="13" s="1"/>
  <c r="G266" i="13"/>
  <c r="H266" i="13" s="1"/>
  <c r="G146" i="13"/>
  <c r="H146" i="13" s="1"/>
  <c r="G39" i="13"/>
  <c r="H39" i="13" s="1"/>
  <c r="G52" i="13"/>
  <c r="H52" i="13" s="1"/>
  <c r="G65" i="13"/>
  <c r="H65" i="13" s="1"/>
  <c r="G182" i="13"/>
  <c r="H182" i="13" s="1"/>
  <c r="G409" i="13"/>
  <c r="H409" i="13" s="1"/>
  <c r="G265" i="13"/>
  <c r="H265" i="13" s="1"/>
  <c r="G367" i="13"/>
  <c r="H367" i="13" s="1"/>
  <c r="G516" i="13"/>
  <c r="H516" i="13" s="1"/>
  <c r="G521" i="13"/>
  <c r="H521" i="13" s="1"/>
  <c r="G243" i="13"/>
  <c r="H243" i="13" s="1"/>
  <c r="G542" i="13"/>
  <c r="H542" i="13" s="1"/>
  <c r="G444" i="13"/>
  <c r="H444" i="13" s="1"/>
  <c r="G380" i="13"/>
  <c r="H380" i="13" s="1"/>
  <c r="G511" i="13"/>
  <c r="H511" i="13" s="1"/>
  <c r="G478" i="13"/>
  <c r="H478" i="13" s="1"/>
  <c r="G58" i="13"/>
  <c r="H58" i="13" s="1"/>
  <c r="G41" i="13"/>
  <c r="H41" i="13" s="1"/>
  <c r="G211" i="13"/>
  <c r="H211" i="13" s="1"/>
  <c r="G115" i="13"/>
  <c r="H115" i="13" s="1"/>
  <c r="G131" i="13"/>
  <c r="H131" i="13" s="1"/>
  <c r="G336" i="13"/>
  <c r="H336" i="13" s="1"/>
  <c r="G430" i="13"/>
  <c r="H430" i="13" s="1"/>
  <c r="G313" i="13"/>
  <c r="H313" i="13" s="1"/>
  <c r="G390" i="13"/>
  <c r="H390" i="13" s="1"/>
  <c r="G277" i="13"/>
  <c r="H277" i="13" s="1"/>
  <c r="G267" i="13"/>
  <c r="H267" i="13" s="1"/>
  <c r="G327" i="13"/>
  <c r="H327" i="13" s="1"/>
  <c r="G519" i="13"/>
  <c r="H519" i="13" s="1"/>
  <c r="G104" i="13"/>
  <c r="H104" i="13" s="1"/>
  <c r="G325" i="13"/>
  <c r="H325" i="13" s="1"/>
  <c r="G362" i="13"/>
  <c r="H362" i="13" s="1"/>
  <c r="G213" i="13"/>
  <c r="H213" i="13" s="1"/>
  <c r="G40" i="13"/>
  <c r="H40" i="13" s="1"/>
  <c r="G31" i="13"/>
  <c r="H31" i="13" s="1"/>
  <c r="G473" i="13"/>
  <c r="H473" i="13" s="1"/>
  <c r="G54" i="13"/>
  <c r="H54" i="13" s="1"/>
  <c r="G170" i="13"/>
  <c r="H170" i="13" s="1"/>
  <c r="G73" i="13"/>
  <c r="H73" i="13" s="1"/>
  <c r="G457" i="13"/>
  <c r="H457" i="13" s="1"/>
  <c r="G493" i="13"/>
  <c r="H493" i="13" s="1"/>
  <c r="G531" i="13"/>
  <c r="H531" i="13" s="1"/>
  <c r="G275" i="13"/>
  <c r="H275" i="13" s="1"/>
  <c r="G291" i="13"/>
  <c r="H291" i="13" s="1"/>
  <c r="G98" i="13"/>
  <c r="H98" i="13" s="1"/>
  <c r="G358" i="13"/>
  <c r="H358" i="13" s="1"/>
  <c r="G290" i="13"/>
  <c r="H290" i="13" s="1"/>
  <c r="G420" i="13"/>
  <c r="H420" i="13" s="1"/>
  <c r="G342" i="13"/>
  <c r="H342" i="13" s="1"/>
  <c r="G452" i="13"/>
  <c r="H452" i="13" s="1"/>
  <c r="G79" i="13"/>
  <c r="H79" i="13" s="1"/>
  <c r="G63" i="13"/>
  <c r="H63" i="13" s="1"/>
  <c r="G153" i="13"/>
  <c r="H153" i="13" s="1"/>
  <c r="G53" i="13"/>
  <c r="H53" i="13" s="1"/>
  <c r="G140" i="13"/>
  <c r="H140" i="13" s="1"/>
  <c r="G247" i="13"/>
  <c r="H247" i="13" s="1"/>
  <c r="G339" i="13"/>
  <c r="G295" i="13"/>
  <c r="H295" i="13" s="1"/>
  <c r="G442" i="13"/>
  <c r="H442" i="13" s="1"/>
  <c r="G193" i="13"/>
  <c r="H193" i="13" s="1"/>
  <c r="G462" i="13"/>
  <c r="H462" i="13" s="1"/>
  <c r="G106" i="13"/>
  <c r="H106" i="13" s="1"/>
  <c r="G289" i="13"/>
  <c r="H289" i="13" s="1"/>
  <c r="G368" i="13"/>
  <c r="H368" i="13" s="1"/>
  <c r="G509" i="13"/>
  <c r="H509" i="13" s="1"/>
  <c r="G460" i="13"/>
  <c r="H460" i="13" s="1"/>
  <c r="G155" i="13"/>
  <c r="H155" i="13" s="1"/>
  <c r="G82" i="13"/>
  <c r="H82" i="13" s="1"/>
  <c r="G43" i="13"/>
  <c r="H43" i="13" s="1"/>
  <c r="G245" i="13"/>
  <c r="H245" i="13" s="1"/>
  <c r="G192" i="13"/>
  <c r="H192" i="13" s="1"/>
  <c r="G366" i="13"/>
  <c r="H366" i="13" s="1"/>
  <c r="G532" i="13"/>
  <c r="H532" i="13" s="1"/>
  <c r="G324" i="13"/>
  <c r="H324" i="13" s="1"/>
  <c r="G487" i="13"/>
  <c r="H487" i="13" s="1"/>
  <c r="G189" i="13"/>
  <c r="H189" i="13" s="1"/>
  <c r="G235" i="13"/>
  <c r="H235" i="13" s="1"/>
  <c r="G274" i="13"/>
  <c r="H274" i="13" s="1"/>
  <c r="G530" i="13"/>
  <c r="H530" i="13" s="1"/>
  <c r="G348" i="13"/>
  <c r="H348" i="13" s="1"/>
  <c r="G484" i="13"/>
  <c r="H484" i="13" s="1"/>
  <c r="G317" i="13"/>
  <c r="H317" i="13" s="1"/>
  <c r="G881" i="1"/>
  <c r="H881" i="1"/>
  <c r="I881" i="1" s="1"/>
  <c r="J252" i="22"/>
  <c r="AA27" i="16" s="1"/>
  <c r="J178" i="22"/>
  <c r="AA17" i="16" s="1"/>
  <c r="J134" i="22"/>
  <c r="AA15" i="16" s="1"/>
  <c r="J238" i="22"/>
  <c r="AA23" i="16" s="1"/>
  <c r="J59" i="22"/>
  <c r="AA13" i="16" s="1"/>
  <c r="F552" i="1"/>
  <c r="F261" i="1"/>
  <c r="F130" i="1"/>
  <c r="F618" i="1"/>
  <c r="F676" i="1"/>
  <c r="J218" i="22"/>
  <c r="AA19" i="16" s="1"/>
  <c r="F133" i="1"/>
  <c r="J268" i="22"/>
  <c r="AA29" i="16" s="1"/>
  <c r="F662" i="1"/>
  <c r="F576" i="1"/>
  <c r="G1082" i="1"/>
  <c r="H1082" i="1" s="1"/>
  <c r="I1082" i="1" s="1"/>
  <c r="G1077" i="1"/>
  <c r="H1077" i="1" s="1"/>
  <c r="I1077" i="1" s="1"/>
  <c r="G1071" i="1"/>
  <c r="H1071" i="1" s="1"/>
  <c r="I1071" i="1" s="1"/>
  <c r="G1067" i="1"/>
  <c r="H1067" i="1" s="1"/>
  <c r="I1067" i="1" s="1"/>
  <c r="G1063" i="1"/>
  <c r="H1063" i="1" s="1"/>
  <c r="I1063" i="1" s="1"/>
  <c r="G1057" i="1"/>
  <c r="H1057" i="1" s="1"/>
  <c r="I1057" i="1" s="1"/>
  <c r="G1052" i="1"/>
  <c r="H1052" i="1" s="1"/>
  <c r="I1052" i="1" s="1"/>
  <c r="G1047" i="1"/>
  <c r="H1047" i="1" s="1"/>
  <c r="I1047" i="1" s="1"/>
  <c r="G1043" i="1"/>
  <c r="H1043" i="1" s="1"/>
  <c r="I1043" i="1" s="1"/>
  <c r="G1038" i="1"/>
  <c r="H1038" i="1" s="1"/>
  <c r="I1038" i="1" s="1"/>
  <c r="G1033" i="1"/>
  <c r="H1033" i="1" s="1"/>
  <c r="I1033" i="1" s="1"/>
  <c r="G1027" i="1"/>
  <c r="H1027" i="1" s="1"/>
  <c r="I1027" i="1" s="1"/>
  <c r="G1021" i="1"/>
  <c r="H1021" i="1" s="1"/>
  <c r="I1021" i="1" s="1"/>
  <c r="G1014" i="1"/>
  <c r="H1014" i="1" s="1"/>
  <c r="I1014" i="1" s="1"/>
  <c r="G1003" i="1"/>
  <c r="H1003" i="1" s="1"/>
  <c r="I1003" i="1" s="1"/>
  <c r="G999" i="1"/>
  <c r="H999" i="1" s="1"/>
  <c r="I999" i="1" s="1"/>
  <c r="G992" i="1"/>
  <c r="H992" i="1" s="1"/>
  <c r="I992" i="1" s="1"/>
  <c r="G986" i="1"/>
  <c r="H986" i="1" s="1"/>
  <c r="I986" i="1" s="1"/>
  <c r="G979" i="1"/>
  <c r="H979" i="1" s="1"/>
  <c r="I979" i="1" s="1"/>
  <c r="G974" i="1"/>
  <c r="H974" i="1" s="1"/>
  <c r="I974" i="1" s="1"/>
  <c r="G961" i="1"/>
  <c r="H961" i="1" s="1"/>
  <c r="I961" i="1" s="1"/>
  <c r="G954" i="1"/>
  <c r="H954" i="1" s="1"/>
  <c r="I954" i="1" s="1"/>
  <c r="G948" i="1"/>
  <c r="H948" i="1" s="1"/>
  <c r="I948" i="1" s="1"/>
  <c r="G941" i="1"/>
  <c r="H941" i="1" s="1"/>
  <c r="I941" i="1" s="1"/>
  <c r="G932" i="1"/>
  <c r="H932" i="1" s="1"/>
  <c r="I932" i="1" s="1"/>
  <c r="G925" i="1"/>
  <c r="H925" i="1" s="1"/>
  <c r="I925" i="1" s="1"/>
  <c r="G921" i="1"/>
  <c r="H921" i="1" s="1"/>
  <c r="I921" i="1" s="1"/>
  <c r="G915" i="1"/>
  <c r="H915" i="1" s="1"/>
  <c r="I915" i="1" s="1"/>
  <c r="G910" i="1"/>
  <c r="H910" i="1" s="1"/>
  <c r="I910" i="1" s="1"/>
  <c r="G904" i="1"/>
  <c r="H904" i="1" s="1"/>
  <c r="I904" i="1" s="1"/>
  <c r="G899" i="1"/>
  <c r="H899" i="1" s="1"/>
  <c r="I899" i="1" s="1"/>
  <c r="G892" i="1"/>
  <c r="H892" i="1" s="1"/>
  <c r="I892" i="1" s="1"/>
  <c r="G886" i="1"/>
  <c r="H886" i="1" s="1"/>
  <c r="I886" i="1" s="1"/>
  <c r="G880" i="1"/>
  <c r="H880" i="1" s="1"/>
  <c r="I880" i="1" s="1"/>
  <c r="G874" i="1"/>
  <c r="H874" i="1" s="1"/>
  <c r="I874" i="1" s="1"/>
  <c r="G870" i="1"/>
  <c r="H870" i="1" s="1"/>
  <c r="I870" i="1" s="1"/>
  <c r="G865" i="1"/>
  <c r="H865" i="1" s="1"/>
  <c r="I865" i="1" s="1"/>
  <c r="G860" i="1"/>
  <c r="H860" i="1" s="1"/>
  <c r="I860" i="1" s="1"/>
  <c r="G856" i="1"/>
  <c r="H856" i="1" s="1"/>
  <c r="I856" i="1" s="1"/>
  <c r="G850" i="1"/>
  <c r="H850" i="1" s="1"/>
  <c r="I850" i="1" s="1"/>
  <c r="G845" i="1"/>
  <c r="H845" i="1" s="1"/>
  <c r="I845" i="1" s="1"/>
  <c r="G835" i="1"/>
  <c r="H835" i="1" s="1"/>
  <c r="I835" i="1" s="1"/>
  <c r="G831" i="1"/>
  <c r="H831" i="1" s="1"/>
  <c r="I831" i="1" s="1"/>
  <c r="G826" i="1"/>
  <c r="H826" i="1" s="1"/>
  <c r="I826" i="1" s="1"/>
  <c r="G794" i="1"/>
  <c r="H794" i="1" s="1"/>
  <c r="I794" i="1" s="1"/>
  <c r="G767" i="1"/>
  <c r="H767" i="1" s="1"/>
  <c r="I767" i="1" s="1"/>
  <c r="G762" i="1"/>
  <c r="H762" i="1" s="1"/>
  <c r="I762" i="1" s="1"/>
  <c r="G757" i="1"/>
  <c r="H757" i="1" s="1"/>
  <c r="I757" i="1" s="1"/>
  <c r="G753" i="1"/>
  <c r="H753" i="1" s="1"/>
  <c r="I753" i="1" s="1"/>
  <c r="G750" i="1"/>
  <c r="H750" i="1" s="1"/>
  <c r="I750" i="1" s="1"/>
  <c r="G712" i="1"/>
  <c r="H712" i="1" s="1"/>
  <c r="I712" i="1" s="1"/>
  <c r="G707" i="1"/>
  <c r="H707" i="1" s="1"/>
  <c r="I707" i="1" s="1"/>
  <c r="G700" i="1"/>
  <c r="H700" i="1" s="1"/>
  <c r="I700" i="1" s="1"/>
  <c r="G691" i="1"/>
  <c r="H691" i="1" s="1"/>
  <c r="I691" i="1" s="1"/>
  <c r="G684" i="1"/>
  <c r="H684" i="1" s="1"/>
  <c r="I684" i="1" s="1"/>
  <c r="G657" i="1"/>
  <c r="H657" i="1" s="1"/>
  <c r="I657" i="1" s="1"/>
  <c r="G653" i="1"/>
  <c r="H653" i="1" s="1"/>
  <c r="I653" i="1" s="1"/>
  <c r="G640" i="1"/>
  <c r="H640" i="1" s="1"/>
  <c r="I640" i="1" s="1"/>
  <c r="G627" i="1"/>
  <c r="H627" i="1" s="1"/>
  <c r="I627" i="1" s="1"/>
  <c r="G1081" i="1"/>
  <c r="H1081" i="1" s="1"/>
  <c r="I1081" i="1" s="1"/>
  <c r="G1075" i="1"/>
  <c r="H1075" i="1" s="1"/>
  <c r="I1075" i="1" s="1"/>
  <c r="G1070" i="1"/>
  <c r="H1070" i="1" s="1"/>
  <c r="I1070" i="1" s="1"/>
  <c r="G1066" i="1"/>
  <c r="H1066" i="1" s="1"/>
  <c r="I1066" i="1" s="1"/>
  <c r="G1061" i="1"/>
  <c r="H1061" i="1" s="1"/>
  <c r="I1061" i="1" s="1"/>
  <c r="G1056" i="1"/>
  <c r="H1056" i="1" s="1"/>
  <c r="I1056" i="1" s="1"/>
  <c r="G1051" i="1"/>
  <c r="H1051" i="1" s="1"/>
  <c r="I1051" i="1" s="1"/>
  <c r="G1046" i="1"/>
  <c r="H1046" i="1" s="1"/>
  <c r="I1046" i="1" s="1"/>
  <c r="G1041" i="1"/>
  <c r="H1041" i="1" s="1"/>
  <c r="I1041" i="1" s="1"/>
  <c r="G1036" i="1"/>
  <c r="H1036" i="1" s="1"/>
  <c r="I1036" i="1" s="1"/>
  <c r="G1032" i="1"/>
  <c r="H1032" i="1" s="1"/>
  <c r="I1032" i="1" s="1"/>
  <c r="G1026" i="1"/>
  <c r="H1026" i="1" s="1"/>
  <c r="I1026" i="1" s="1"/>
  <c r="G1019" i="1"/>
  <c r="H1019" i="1" s="1"/>
  <c r="I1019" i="1" s="1"/>
  <c r="G1011" i="1"/>
  <c r="G1002" i="1"/>
  <c r="H1002" i="1" s="1"/>
  <c r="I1002" i="1" s="1"/>
  <c r="G998" i="1"/>
  <c r="H998" i="1" s="1"/>
  <c r="I998" i="1" s="1"/>
  <c r="G990" i="1"/>
  <c r="H990" i="1" s="1"/>
  <c r="I990" i="1" s="1"/>
  <c r="G984" i="1"/>
  <c r="H984" i="1" s="1"/>
  <c r="I984" i="1" s="1"/>
  <c r="G972" i="1"/>
  <c r="H972" i="1" s="1"/>
  <c r="I972" i="1" s="1"/>
  <c r="G959" i="1"/>
  <c r="H959" i="1" s="1"/>
  <c r="I959" i="1" s="1"/>
  <c r="G953" i="1"/>
  <c r="H953" i="1" s="1"/>
  <c r="I953" i="1" s="1"/>
  <c r="G947" i="1"/>
  <c r="H947" i="1" s="1"/>
  <c r="I947" i="1" s="1"/>
  <c r="G939" i="1"/>
  <c r="H939" i="1" s="1"/>
  <c r="I939" i="1" s="1"/>
  <c r="G931" i="1"/>
  <c r="H931" i="1" s="1"/>
  <c r="I931" i="1" s="1"/>
  <c r="G924" i="1"/>
  <c r="H924" i="1" s="1"/>
  <c r="I924" i="1" s="1"/>
  <c r="G919" i="1"/>
  <c r="H919" i="1" s="1"/>
  <c r="I919" i="1" s="1"/>
  <c r="G914" i="1"/>
  <c r="H914" i="1" s="1"/>
  <c r="I914" i="1" s="1"/>
  <c r="G909" i="1"/>
  <c r="H909" i="1" s="1"/>
  <c r="I909" i="1" s="1"/>
  <c r="G903" i="1"/>
  <c r="H903" i="1" s="1"/>
  <c r="I903" i="1" s="1"/>
  <c r="G897" i="1"/>
  <c r="H897" i="1" s="1"/>
  <c r="I897" i="1" s="1"/>
  <c r="G890" i="1"/>
  <c r="H890" i="1" s="1"/>
  <c r="I890" i="1" s="1"/>
  <c r="G885" i="1"/>
  <c r="H885" i="1" s="1"/>
  <c r="I885" i="1" s="1"/>
  <c r="G879" i="1"/>
  <c r="H879" i="1" s="1"/>
  <c r="I879" i="1" s="1"/>
  <c r="G873" i="1"/>
  <c r="H873" i="1" s="1"/>
  <c r="I873" i="1" s="1"/>
  <c r="G869" i="1"/>
  <c r="H869" i="1" s="1"/>
  <c r="I869" i="1" s="1"/>
  <c r="G864" i="1"/>
  <c r="H864" i="1" s="1"/>
  <c r="I864" i="1" s="1"/>
  <c r="G859" i="1"/>
  <c r="H859" i="1" s="1"/>
  <c r="I859" i="1" s="1"/>
  <c r="G855" i="1"/>
  <c r="H855" i="1" s="1"/>
  <c r="I855" i="1" s="1"/>
  <c r="G849" i="1"/>
  <c r="H849" i="1" s="1"/>
  <c r="I849" i="1" s="1"/>
  <c r="G834" i="1"/>
  <c r="H834" i="1" s="1"/>
  <c r="I834" i="1" s="1"/>
  <c r="G830" i="1"/>
  <c r="H830" i="1" s="1"/>
  <c r="I830" i="1" s="1"/>
  <c r="G792" i="1"/>
  <c r="H792" i="1" s="1"/>
  <c r="I792" i="1" s="1"/>
  <c r="G765" i="1"/>
  <c r="H765" i="1" s="1"/>
  <c r="I765" i="1" s="1"/>
  <c r="G761" i="1"/>
  <c r="H761" i="1" s="1"/>
  <c r="I761" i="1" s="1"/>
  <c r="G756" i="1"/>
  <c r="H756" i="1" s="1"/>
  <c r="I756" i="1" s="1"/>
  <c r="G749" i="1"/>
  <c r="H749" i="1" s="1"/>
  <c r="I749" i="1" s="1"/>
  <c r="G740" i="1"/>
  <c r="H740" i="1" s="1"/>
  <c r="I740" i="1" s="1"/>
  <c r="G1085" i="1"/>
  <c r="H1085" i="1" s="1"/>
  <c r="I1085" i="1" s="1"/>
  <c r="G1080" i="1"/>
  <c r="H1080" i="1" s="1"/>
  <c r="I1080" i="1" s="1"/>
  <c r="G1073" i="1"/>
  <c r="H1073" i="1" s="1"/>
  <c r="I1073" i="1" s="1"/>
  <c r="G1069" i="1"/>
  <c r="H1069" i="1" s="1"/>
  <c r="I1069" i="1" s="1"/>
  <c r="G1065" i="1"/>
  <c r="H1065" i="1" s="1"/>
  <c r="I1065" i="1" s="1"/>
  <c r="G1059" i="1"/>
  <c r="H1059" i="1" s="1"/>
  <c r="I1059" i="1" s="1"/>
  <c r="G1054" i="1"/>
  <c r="H1054" i="1" s="1"/>
  <c r="I1054" i="1" s="1"/>
  <c r="G1049" i="1"/>
  <c r="H1049" i="1" s="1"/>
  <c r="I1049" i="1" s="1"/>
  <c r="G1045" i="1"/>
  <c r="H1045" i="1" s="1"/>
  <c r="I1045" i="1" s="1"/>
  <c r="G1040" i="1"/>
  <c r="H1040" i="1" s="1"/>
  <c r="I1040" i="1" s="1"/>
  <c r="G1035" i="1"/>
  <c r="H1035" i="1" s="1"/>
  <c r="I1035" i="1" s="1"/>
  <c r="G1029" i="1"/>
  <c r="H1029" i="1" s="1"/>
  <c r="I1029" i="1" s="1"/>
  <c r="G1025" i="1"/>
  <c r="H1025" i="1" s="1"/>
  <c r="I1025" i="1" s="1"/>
  <c r="G1017" i="1"/>
  <c r="H1017" i="1" s="1"/>
  <c r="I1017" i="1" s="1"/>
  <c r="G1001" i="1"/>
  <c r="H1001" i="1" s="1"/>
  <c r="I1001" i="1" s="1"/>
  <c r="G996" i="1"/>
  <c r="H996" i="1" s="1"/>
  <c r="I996" i="1" s="1"/>
  <c r="G989" i="1"/>
  <c r="H989" i="1" s="1"/>
  <c r="I989" i="1" s="1"/>
  <c r="G983" i="1"/>
  <c r="H983" i="1" s="1"/>
  <c r="I983" i="1" s="1"/>
  <c r="G971" i="1"/>
  <c r="H971" i="1" s="1"/>
  <c r="I971" i="1" s="1"/>
  <c r="G958" i="1"/>
  <c r="H958" i="1" s="1"/>
  <c r="I958" i="1" s="1"/>
  <c r="G951" i="1"/>
  <c r="H951" i="1" s="1"/>
  <c r="I951" i="1" s="1"/>
  <c r="G944" i="1"/>
  <c r="H944" i="1" s="1"/>
  <c r="I944" i="1" s="1"/>
  <c r="G937" i="1"/>
  <c r="H937" i="1" s="1"/>
  <c r="I937" i="1" s="1"/>
  <c r="G930" i="1"/>
  <c r="H930" i="1" s="1"/>
  <c r="I930" i="1" s="1"/>
  <c r="G923" i="1"/>
  <c r="H923" i="1" s="1"/>
  <c r="I923" i="1" s="1"/>
  <c r="G918" i="1"/>
  <c r="H918" i="1" s="1"/>
  <c r="I918" i="1" s="1"/>
  <c r="G913" i="1"/>
  <c r="H913" i="1" s="1"/>
  <c r="I913" i="1" s="1"/>
  <c r="G908" i="1"/>
  <c r="H908" i="1" s="1"/>
  <c r="I908" i="1" s="1"/>
  <c r="G902" i="1"/>
  <c r="H902" i="1" s="1"/>
  <c r="I902" i="1" s="1"/>
  <c r="G896" i="1"/>
  <c r="H896" i="1" s="1"/>
  <c r="I896" i="1" s="1"/>
  <c r="G889" i="1"/>
  <c r="H889" i="1" s="1"/>
  <c r="I889" i="1" s="1"/>
  <c r="G884" i="1"/>
  <c r="H884" i="1" s="1"/>
  <c r="I884" i="1" s="1"/>
  <c r="G878" i="1"/>
  <c r="H878" i="1" s="1"/>
  <c r="I878" i="1" s="1"/>
  <c r="G872" i="1"/>
  <c r="H872" i="1" s="1"/>
  <c r="I872" i="1" s="1"/>
  <c r="G868" i="1"/>
  <c r="H868" i="1" s="1"/>
  <c r="I868" i="1" s="1"/>
  <c r="G863" i="1"/>
  <c r="H863" i="1" s="1"/>
  <c r="I863" i="1" s="1"/>
  <c r="G858" i="1"/>
  <c r="H858" i="1" s="1"/>
  <c r="I858" i="1" s="1"/>
  <c r="G854" i="1"/>
  <c r="H854" i="1" s="1"/>
  <c r="I854" i="1" s="1"/>
  <c r="G847" i="1"/>
  <c r="H847" i="1" s="1"/>
  <c r="I847" i="1" s="1"/>
  <c r="G833" i="1"/>
  <c r="H833" i="1" s="1"/>
  <c r="I833" i="1" s="1"/>
  <c r="G829" i="1"/>
  <c r="H829" i="1" s="1"/>
  <c r="I829" i="1" s="1"/>
  <c r="G791" i="1"/>
  <c r="H791" i="1" s="1"/>
  <c r="I791" i="1" s="1"/>
  <c r="G764" i="1"/>
  <c r="H764" i="1" s="1"/>
  <c r="I764" i="1" s="1"/>
  <c r="G760" i="1"/>
  <c r="H760" i="1" s="1"/>
  <c r="I760" i="1" s="1"/>
  <c r="G755" i="1"/>
  <c r="H755" i="1" s="1"/>
  <c r="I755" i="1" s="1"/>
  <c r="G739" i="1"/>
  <c r="H739" i="1" s="1"/>
  <c r="I739" i="1" s="1"/>
  <c r="G735" i="1"/>
  <c r="H735" i="1" s="1"/>
  <c r="I735" i="1" s="1"/>
  <c r="G1084" i="1"/>
  <c r="H1084" i="1" s="1"/>
  <c r="I1084" i="1" s="1"/>
  <c r="G1078" i="1"/>
  <c r="H1078" i="1" s="1"/>
  <c r="I1078" i="1" s="1"/>
  <c r="G1072" i="1"/>
  <c r="H1072" i="1" s="1"/>
  <c r="I1072" i="1" s="1"/>
  <c r="G1068" i="1"/>
  <c r="H1068" i="1" s="1"/>
  <c r="I1068" i="1" s="1"/>
  <c r="G1064" i="1"/>
  <c r="H1064" i="1" s="1"/>
  <c r="I1064" i="1" s="1"/>
  <c r="G1058" i="1"/>
  <c r="H1058" i="1" s="1"/>
  <c r="I1058" i="1" s="1"/>
  <c r="G1053" i="1"/>
  <c r="H1053" i="1" s="1"/>
  <c r="I1053" i="1" s="1"/>
  <c r="G1048" i="1"/>
  <c r="H1048" i="1" s="1"/>
  <c r="I1048" i="1" s="1"/>
  <c r="G1044" i="1"/>
  <c r="H1044" i="1" s="1"/>
  <c r="I1044" i="1" s="1"/>
  <c r="G1039" i="1"/>
  <c r="H1039" i="1" s="1"/>
  <c r="I1039" i="1" s="1"/>
  <c r="G1034" i="1"/>
  <c r="H1034" i="1" s="1"/>
  <c r="I1034" i="1" s="1"/>
  <c r="G1028" i="1"/>
  <c r="H1028" i="1" s="1"/>
  <c r="I1028" i="1" s="1"/>
  <c r="G1022" i="1"/>
  <c r="H1022" i="1" s="1"/>
  <c r="I1022" i="1" s="1"/>
  <c r="G1015" i="1"/>
  <c r="H1015" i="1" s="1"/>
  <c r="I1015" i="1" s="1"/>
  <c r="G1000" i="1"/>
  <c r="H1000" i="1" s="1"/>
  <c r="I1000" i="1" s="1"/>
  <c r="G994" i="1"/>
  <c r="H994" i="1" s="1"/>
  <c r="I994" i="1" s="1"/>
  <c r="G987" i="1"/>
  <c r="H987" i="1" s="1"/>
  <c r="I987" i="1" s="1"/>
  <c r="G980" i="1"/>
  <c r="H980" i="1" s="1"/>
  <c r="I980" i="1" s="1"/>
  <c r="G976" i="1"/>
  <c r="H976" i="1" s="1"/>
  <c r="I976" i="1" s="1"/>
  <c r="G970" i="1"/>
  <c r="G957" i="1"/>
  <c r="H957" i="1" s="1"/>
  <c r="I957" i="1" s="1"/>
  <c r="G949" i="1"/>
  <c r="H949" i="1" s="1"/>
  <c r="I949" i="1" s="1"/>
  <c r="G942" i="1"/>
  <c r="H942" i="1" s="1"/>
  <c r="I942" i="1" s="1"/>
  <c r="G936" i="1"/>
  <c r="H936" i="1" s="1"/>
  <c r="I936" i="1" s="1"/>
  <c r="G928" i="1"/>
  <c r="H928" i="1" s="1"/>
  <c r="I928" i="1" s="1"/>
  <c r="G922" i="1"/>
  <c r="H922" i="1" s="1"/>
  <c r="I922" i="1" s="1"/>
  <c r="G917" i="1"/>
  <c r="H917" i="1" s="1"/>
  <c r="I917" i="1" s="1"/>
  <c r="G911" i="1"/>
  <c r="H911" i="1" s="1"/>
  <c r="I911" i="1" s="1"/>
  <c r="G907" i="1"/>
  <c r="H907" i="1" s="1"/>
  <c r="I907" i="1" s="1"/>
  <c r="G900" i="1"/>
  <c r="H900" i="1" s="1"/>
  <c r="I900" i="1" s="1"/>
  <c r="G895" i="1"/>
  <c r="H895" i="1" s="1"/>
  <c r="I895" i="1" s="1"/>
  <c r="G888" i="1"/>
  <c r="H888" i="1" s="1"/>
  <c r="I888" i="1" s="1"/>
  <c r="G883" i="1"/>
  <c r="H883" i="1" s="1"/>
  <c r="I883" i="1" s="1"/>
  <c r="G877" i="1"/>
  <c r="H877" i="1" s="1"/>
  <c r="I877" i="1" s="1"/>
  <c r="G871" i="1"/>
  <c r="H871" i="1" s="1"/>
  <c r="I871" i="1" s="1"/>
  <c r="G867" i="1"/>
  <c r="H867" i="1" s="1"/>
  <c r="I867" i="1" s="1"/>
  <c r="G862" i="1"/>
  <c r="H862" i="1" s="1"/>
  <c r="I862" i="1" s="1"/>
  <c r="G857" i="1"/>
  <c r="H857" i="1" s="1"/>
  <c r="I857" i="1" s="1"/>
  <c r="G852" i="1"/>
  <c r="H852" i="1" s="1"/>
  <c r="I852" i="1" s="1"/>
  <c r="G846" i="1"/>
  <c r="H846" i="1" s="1"/>
  <c r="I846" i="1" s="1"/>
  <c r="G836" i="1"/>
  <c r="H836" i="1" s="1"/>
  <c r="I836" i="1" s="1"/>
  <c r="G832" i="1"/>
  <c r="H832" i="1" s="1"/>
  <c r="I832" i="1" s="1"/>
  <c r="G828" i="1"/>
  <c r="H828" i="1" s="1"/>
  <c r="I828" i="1" s="1"/>
  <c r="G790" i="1"/>
  <c r="H790" i="1" s="1"/>
  <c r="I790" i="1" s="1"/>
  <c r="G768" i="1"/>
  <c r="H768" i="1" s="1"/>
  <c r="I768" i="1" s="1"/>
  <c r="G763" i="1"/>
  <c r="H763" i="1" s="1"/>
  <c r="I763" i="1" s="1"/>
  <c r="G759" i="1"/>
  <c r="H759" i="1" s="1"/>
  <c r="I759" i="1" s="1"/>
  <c r="G754" i="1"/>
  <c r="H754" i="1" s="1"/>
  <c r="I754" i="1" s="1"/>
  <c r="G840" i="1"/>
  <c r="H840" i="1" s="1"/>
  <c r="I840" i="1" s="1"/>
  <c r="G788" i="1"/>
  <c r="H788" i="1" s="1"/>
  <c r="I788" i="1" s="1"/>
  <c r="G781" i="1"/>
  <c r="H781" i="1" s="1"/>
  <c r="I781" i="1" s="1"/>
  <c r="G776" i="1"/>
  <c r="H776" i="1" s="1"/>
  <c r="I776" i="1" s="1"/>
  <c r="G770" i="1"/>
  <c r="H770" i="1" s="1"/>
  <c r="I770" i="1" s="1"/>
  <c r="G743" i="1"/>
  <c r="H743" i="1" s="1"/>
  <c r="I743" i="1" s="1"/>
  <c r="G703" i="1"/>
  <c r="H703" i="1" s="1"/>
  <c r="I703" i="1" s="1"/>
  <c r="G698" i="1"/>
  <c r="H698" i="1" s="1"/>
  <c r="I698" i="1" s="1"/>
  <c r="G688" i="1"/>
  <c r="H688" i="1" s="1"/>
  <c r="I688" i="1" s="1"/>
  <c r="G680" i="1"/>
  <c r="H680" i="1" s="1"/>
  <c r="I680" i="1" s="1"/>
  <c r="G676" i="1"/>
  <c r="G671" i="1"/>
  <c r="H671" i="1" s="1"/>
  <c r="I671" i="1" s="1"/>
  <c r="G667" i="1"/>
  <c r="H667" i="1" s="1"/>
  <c r="I667" i="1" s="1"/>
  <c r="G662" i="1"/>
  <c r="G639" i="1"/>
  <c r="H639" i="1" s="1"/>
  <c r="I639" i="1" s="1"/>
  <c r="G623" i="1"/>
  <c r="H623" i="1" s="1"/>
  <c r="I623" i="1" s="1"/>
  <c r="G610" i="1"/>
  <c r="H610" i="1" s="1"/>
  <c r="I610" i="1" s="1"/>
  <c r="G606" i="1"/>
  <c r="H606" i="1" s="1"/>
  <c r="I606" i="1" s="1"/>
  <c r="G599" i="1"/>
  <c r="H599" i="1" s="1"/>
  <c r="I599" i="1" s="1"/>
  <c r="G593" i="1"/>
  <c r="H593" i="1" s="1"/>
  <c r="I593" i="1" s="1"/>
  <c r="G587" i="1"/>
  <c r="H587" i="1" s="1"/>
  <c r="I587" i="1" s="1"/>
  <c r="G540" i="1"/>
  <c r="H540" i="1" s="1"/>
  <c r="I540" i="1" s="1"/>
  <c r="G535" i="1"/>
  <c r="H535" i="1" s="1"/>
  <c r="I535" i="1" s="1"/>
  <c r="G519" i="1"/>
  <c r="H519" i="1" s="1"/>
  <c r="I519" i="1" s="1"/>
  <c r="G515" i="1"/>
  <c r="H515" i="1" s="1"/>
  <c r="I515" i="1" s="1"/>
  <c r="G508" i="1"/>
  <c r="H508" i="1" s="1"/>
  <c r="I508" i="1" s="1"/>
  <c r="G502" i="1"/>
  <c r="H502" i="1" s="1"/>
  <c r="I502" i="1" s="1"/>
  <c r="G844" i="1"/>
  <c r="H844" i="1" s="1"/>
  <c r="I844" i="1" s="1"/>
  <c r="G837" i="1"/>
  <c r="H837" i="1" s="1"/>
  <c r="I837" i="1" s="1"/>
  <c r="G786" i="1"/>
  <c r="H786" i="1" s="1"/>
  <c r="I786" i="1" s="1"/>
  <c r="G779" i="1"/>
  <c r="H779" i="1" s="1"/>
  <c r="I779" i="1" s="1"/>
  <c r="G775" i="1"/>
  <c r="H775" i="1" s="1"/>
  <c r="I775" i="1" s="1"/>
  <c r="G769" i="1"/>
  <c r="H769" i="1" s="1"/>
  <c r="I769" i="1" s="1"/>
  <c r="G748" i="1"/>
  <c r="H748" i="1" s="1"/>
  <c r="I748" i="1" s="1"/>
  <c r="G742" i="1"/>
  <c r="H742" i="1" s="1"/>
  <c r="I742" i="1" s="1"/>
  <c r="G702" i="1"/>
  <c r="H702" i="1" s="1"/>
  <c r="I702" i="1" s="1"/>
  <c r="G696" i="1"/>
  <c r="H696" i="1" s="1"/>
  <c r="I696" i="1" s="1"/>
  <c r="G679" i="1"/>
  <c r="H679" i="1" s="1"/>
  <c r="I679" i="1" s="1"/>
  <c r="G675" i="1"/>
  <c r="H675" i="1" s="1"/>
  <c r="I675" i="1" s="1"/>
  <c r="G670" i="1"/>
  <c r="H670" i="1" s="1"/>
  <c r="I670" i="1" s="1"/>
  <c r="G666" i="1"/>
  <c r="H666" i="1" s="1"/>
  <c r="I666" i="1" s="1"/>
  <c r="G661" i="1"/>
  <c r="H661" i="1" s="1"/>
  <c r="I661" i="1" s="1"/>
  <c r="G656" i="1"/>
  <c r="H656" i="1" s="1"/>
  <c r="I656" i="1" s="1"/>
  <c r="G642" i="1"/>
  <c r="H642" i="1" s="1"/>
  <c r="I642" i="1" s="1"/>
  <c r="G638" i="1"/>
  <c r="H638" i="1" s="1"/>
  <c r="I638" i="1" s="1"/>
  <c r="G622" i="1"/>
  <c r="H622" i="1" s="1"/>
  <c r="I622" i="1" s="1"/>
  <c r="G608" i="1"/>
  <c r="H608" i="1" s="1"/>
  <c r="I608" i="1" s="1"/>
  <c r="G605" i="1"/>
  <c r="H605" i="1" s="1"/>
  <c r="I605" i="1" s="1"/>
  <c r="G596" i="1"/>
  <c r="H596" i="1" s="1"/>
  <c r="I596" i="1" s="1"/>
  <c r="G592" i="1"/>
  <c r="H592" i="1" s="1"/>
  <c r="I592" i="1" s="1"/>
  <c r="G543" i="1"/>
  <c r="H543" i="1" s="1"/>
  <c r="I543" i="1" s="1"/>
  <c r="G539" i="1"/>
  <c r="H539" i="1" s="1"/>
  <c r="I539" i="1" s="1"/>
  <c r="G533" i="1"/>
  <c r="H533" i="1" s="1"/>
  <c r="I533" i="1" s="1"/>
  <c r="G518" i="1"/>
  <c r="H518" i="1" s="1"/>
  <c r="I518" i="1" s="1"/>
  <c r="G514" i="1"/>
  <c r="H514" i="1" s="1"/>
  <c r="I514" i="1" s="1"/>
  <c r="G511" i="1"/>
  <c r="H511" i="1" s="1"/>
  <c r="I511" i="1" s="1"/>
  <c r="G506" i="1"/>
  <c r="H506" i="1" s="1"/>
  <c r="I506" i="1" s="1"/>
  <c r="G494" i="1"/>
  <c r="H494" i="1" s="1"/>
  <c r="I494" i="1" s="1"/>
  <c r="G843" i="1"/>
  <c r="H843" i="1" s="1"/>
  <c r="I843" i="1" s="1"/>
  <c r="G785" i="1"/>
  <c r="H785" i="1" s="1"/>
  <c r="I785" i="1" s="1"/>
  <c r="G778" i="1"/>
  <c r="H778" i="1" s="1"/>
  <c r="I778" i="1" s="1"/>
  <c r="G773" i="1"/>
  <c r="H773" i="1" s="1"/>
  <c r="I773" i="1" s="1"/>
  <c r="G746" i="1"/>
  <c r="H746" i="1" s="1"/>
  <c r="I746" i="1" s="1"/>
  <c r="G741" i="1"/>
  <c r="H741" i="1" s="1"/>
  <c r="I741" i="1" s="1"/>
  <c r="G690" i="1"/>
  <c r="H690" i="1" s="1"/>
  <c r="I690" i="1" s="1"/>
  <c r="G678" i="1"/>
  <c r="H678" i="1" s="1"/>
  <c r="I678" i="1" s="1"/>
  <c r="G674" i="1"/>
  <c r="H674" i="1" s="1"/>
  <c r="I674" i="1" s="1"/>
  <c r="G669" i="1"/>
  <c r="H669" i="1" s="1"/>
  <c r="I669" i="1" s="1"/>
  <c r="G665" i="1"/>
  <c r="H665" i="1" s="1"/>
  <c r="I665" i="1" s="1"/>
  <c r="G655" i="1"/>
  <c r="H655" i="1" s="1"/>
  <c r="I655" i="1" s="1"/>
  <c r="G641" i="1"/>
  <c r="H641" i="1" s="1"/>
  <c r="I641" i="1" s="1"/>
  <c r="G637" i="1"/>
  <c r="H637" i="1" s="1"/>
  <c r="I637" i="1" s="1"/>
  <c r="G633" i="1"/>
  <c r="H633" i="1" s="1"/>
  <c r="I633" i="1" s="1"/>
  <c r="G595" i="1"/>
  <c r="H595" i="1" s="1"/>
  <c r="I595" i="1" s="1"/>
  <c r="G590" i="1"/>
  <c r="H590" i="1" s="1"/>
  <c r="I590" i="1" s="1"/>
  <c r="G542" i="1"/>
  <c r="H542" i="1" s="1"/>
  <c r="I542" i="1" s="1"/>
  <c r="G537" i="1"/>
  <c r="H537" i="1" s="1"/>
  <c r="I537" i="1" s="1"/>
  <c r="G529" i="1"/>
  <c r="H529" i="1" s="1"/>
  <c r="I529" i="1" s="1"/>
  <c r="G517" i="1"/>
  <c r="H517" i="1" s="1"/>
  <c r="I517" i="1" s="1"/>
  <c r="G513" i="1"/>
  <c r="H513" i="1" s="1"/>
  <c r="I513" i="1" s="1"/>
  <c r="G510" i="1"/>
  <c r="H510" i="1" s="1"/>
  <c r="I510" i="1" s="1"/>
  <c r="G505" i="1"/>
  <c r="H505" i="1" s="1"/>
  <c r="I505" i="1" s="1"/>
  <c r="G842" i="1"/>
  <c r="H842" i="1" s="1"/>
  <c r="I842" i="1" s="1"/>
  <c r="G784" i="1"/>
  <c r="H784" i="1" s="1"/>
  <c r="I784" i="1" s="1"/>
  <c r="G777" i="1"/>
  <c r="H777" i="1" s="1"/>
  <c r="I777" i="1" s="1"/>
  <c r="G772" i="1"/>
  <c r="H772" i="1" s="1"/>
  <c r="I772" i="1" s="1"/>
  <c r="G745" i="1"/>
  <c r="H745" i="1" s="1"/>
  <c r="I745" i="1" s="1"/>
  <c r="G706" i="1"/>
  <c r="H706" i="1" s="1"/>
  <c r="I706" i="1" s="1"/>
  <c r="G689" i="1"/>
  <c r="H689" i="1" s="1"/>
  <c r="I689" i="1" s="1"/>
  <c r="G677" i="1"/>
  <c r="H677" i="1" s="1"/>
  <c r="I677" i="1" s="1"/>
  <c r="G672" i="1"/>
  <c r="H672" i="1" s="1"/>
  <c r="I672" i="1" s="1"/>
  <c r="G668" i="1"/>
  <c r="H668" i="1" s="1"/>
  <c r="I668" i="1" s="1"/>
  <c r="G664" i="1"/>
  <c r="H664" i="1" s="1"/>
  <c r="I664" i="1" s="1"/>
  <c r="G654" i="1"/>
  <c r="H654" i="1" s="1"/>
  <c r="I654" i="1" s="1"/>
  <c r="G631" i="1"/>
  <c r="H631" i="1" s="1"/>
  <c r="I631" i="1" s="1"/>
  <c r="G624" i="1"/>
  <c r="H624" i="1" s="1"/>
  <c r="I624" i="1" s="1"/>
  <c r="G611" i="1"/>
  <c r="H611" i="1" s="1"/>
  <c r="I611" i="1" s="1"/>
  <c r="G600" i="1"/>
  <c r="H600" i="1" s="1"/>
  <c r="I600" i="1" s="1"/>
  <c r="G594" i="1"/>
  <c r="H594" i="1" s="1"/>
  <c r="I594" i="1" s="1"/>
  <c r="G588" i="1"/>
  <c r="H588" i="1" s="1"/>
  <c r="I588" i="1" s="1"/>
  <c r="G541" i="1"/>
  <c r="H541" i="1" s="1"/>
  <c r="I541" i="1" s="1"/>
  <c r="G536" i="1"/>
  <c r="H536" i="1" s="1"/>
  <c r="I536" i="1" s="1"/>
  <c r="G516" i="1"/>
  <c r="H516" i="1" s="1"/>
  <c r="I516" i="1" s="1"/>
  <c r="G509" i="1"/>
  <c r="H509" i="1" s="1"/>
  <c r="I509" i="1" s="1"/>
  <c r="G504" i="1"/>
  <c r="H504" i="1" s="1"/>
  <c r="I504" i="1" s="1"/>
  <c r="G751" i="1"/>
  <c r="H751" i="1" s="1"/>
  <c r="I751" i="1" s="1"/>
  <c r="G681" i="1"/>
  <c r="H681" i="1" s="1"/>
  <c r="I681" i="1" s="1"/>
  <c r="G651" i="1"/>
  <c r="H651" i="1" s="1"/>
  <c r="I651" i="1" s="1"/>
  <c r="G646" i="1"/>
  <c r="H646" i="1" s="1"/>
  <c r="I646" i="1" s="1"/>
  <c r="G581" i="1"/>
  <c r="H581" i="1" s="1"/>
  <c r="I581" i="1" s="1"/>
  <c r="G577" i="1"/>
  <c r="H577" i="1" s="1"/>
  <c r="I577" i="1" s="1"/>
  <c r="G573" i="1"/>
  <c r="H573" i="1" s="1"/>
  <c r="I573" i="1" s="1"/>
  <c r="G567" i="1"/>
  <c r="H567" i="1" s="1"/>
  <c r="I567" i="1" s="1"/>
  <c r="G563" i="1"/>
  <c r="H563" i="1" s="1"/>
  <c r="I563" i="1" s="1"/>
  <c r="G559" i="1"/>
  <c r="H559" i="1" s="1"/>
  <c r="I559" i="1" s="1"/>
  <c r="G553" i="1"/>
  <c r="H553" i="1" s="1"/>
  <c r="I553" i="1" s="1"/>
  <c r="G549" i="1"/>
  <c r="H549" i="1" s="1"/>
  <c r="I549" i="1" s="1"/>
  <c r="G544" i="1"/>
  <c r="H544" i="1" s="1"/>
  <c r="I544" i="1" s="1"/>
  <c r="G530" i="1"/>
  <c r="H530" i="1" s="1"/>
  <c r="I530" i="1" s="1"/>
  <c r="G485" i="1"/>
  <c r="H485" i="1" s="1"/>
  <c r="I485" i="1" s="1"/>
  <c r="G481" i="1"/>
  <c r="H481" i="1" s="1"/>
  <c r="I481" i="1" s="1"/>
  <c r="G477" i="1"/>
  <c r="H477" i="1" s="1"/>
  <c r="I477" i="1" s="1"/>
  <c r="G469" i="1"/>
  <c r="H469" i="1" s="1"/>
  <c r="I469" i="1" s="1"/>
  <c r="G455" i="1"/>
  <c r="H455" i="1" s="1"/>
  <c r="I455" i="1" s="1"/>
  <c r="G431" i="1"/>
  <c r="H431" i="1" s="1"/>
  <c r="I431" i="1" s="1"/>
  <c r="G419" i="1"/>
  <c r="H419" i="1" s="1"/>
  <c r="I419" i="1" s="1"/>
  <c r="G414" i="1"/>
  <c r="H414" i="1" s="1"/>
  <c r="I414" i="1" s="1"/>
  <c r="G402" i="1"/>
  <c r="H402" i="1" s="1"/>
  <c r="I402" i="1" s="1"/>
  <c r="G383" i="1"/>
  <c r="H383" i="1" s="1"/>
  <c r="I383" i="1" s="1"/>
  <c r="G377" i="1"/>
  <c r="H377" i="1" s="1"/>
  <c r="I377" i="1" s="1"/>
  <c r="G372" i="1"/>
  <c r="H372" i="1" s="1"/>
  <c r="I372" i="1" s="1"/>
  <c r="G351" i="1"/>
  <c r="H351" i="1" s="1"/>
  <c r="I351" i="1" s="1"/>
  <c r="G328" i="1"/>
  <c r="H328" i="1" s="1"/>
  <c r="I328" i="1" s="1"/>
  <c r="G322" i="1"/>
  <c r="H322" i="1" s="1"/>
  <c r="I322" i="1" s="1"/>
  <c r="G315" i="1"/>
  <c r="H315" i="1" s="1"/>
  <c r="I315" i="1" s="1"/>
  <c r="G272" i="1"/>
  <c r="H272" i="1" s="1"/>
  <c r="I272" i="1" s="1"/>
  <c r="G264" i="1"/>
  <c r="H264" i="1" s="1"/>
  <c r="I264" i="1" s="1"/>
  <c r="G244" i="1"/>
  <c r="H244" i="1" s="1"/>
  <c r="I244" i="1" s="1"/>
  <c r="G234" i="1"/>
  <c r="H234" i="1" s="1"/>
  <c r="I234" i="1" s="1"/>
  <c r="G218" i="1"/>
  <c r="H218" i="1" s="1"/>
  <c r="I218" i="1" s="1"/>
  <c r="G211" i="1"/>
  <c r="H211" i="1" s="1"/>
  <c r="I211" i="1" s="1"/>
  <c r="G825" i="1"/>
  <c r="H825" i="1" s="1"/>
  <c r="I825" i="1" s="1"/>
  <c r="G819" i="1"/>
  <c r="H819" i="1" s="1"/>
  <c r="I819" i="1" s="1"/>
  <c r="G813" i="1"/>
  <c r="H813" i="1" s="1"/>
  <c r="I813" i="1" s="1"/>
  <c r="G809" i="1"/>
  <c r="H809" i="1" s="1"/>
  <c r="I809" i="1" s="1"/>
  <c r="G805" i="1"/>
  <c r="H805" i="1" s="1"/>
  <c r="I805" i="1" s="1"/>
  <c r="G734" i="1"/>
  <c r="H734" i="1" s="1"/>
  <c r="I734" i="1" s="1"/>
  <c r="G729" i="1"/>
  <c r="H729" i="1" s="1"/>
  <c r="I729" i="1" s="1"/>
  <c r="G725" i="1"/>
  <c r="H725" i="1" s="1"/>
  <c r="I725" i="1" s="1"/>
  <c r="G721" i="1"/>
  <c r="H721" i="1" s="1"/>
  <c r="I721" i="1" s="1"/>
  <c r="G716" i="1"/>
  <c r="H716" i="1" s="1"/>
  <c r="I716" i="1" s="1"/>
  <c r="G617" i="1"/>
  <c r="H617" i="1" s="1"/>
  <c r="I617" i="1" s="1"/>
  <c r="G612" i="1"/>
  <c r="H612" i="1" s="1"/>
  <c r="I612" i="1" s="1"/>
  <c r="G501" i="1"/>
  <c r="H501" i="1" s="1"/>
  <c r="I501" i="1" s="1"/>
  <c r="G497" i="1"/>
  <c r="H497" i="1" s="1"/>
  <c r="I497" i="1" s="1"/>
  <c r="G492" i="1"/>
  <c r="H492" i="1" s="1"/>
  <c r="I492" i="1" s="1"/>
  <c r="G488" i="1"/>
  <c r="H488" i="1" s="1"/>
  <c r="I488" i="1" s="1"/>
  <c r="G466" i="1"/>
  <c r="H466" i="1" s="1"/>
  <c r="I466" i="1" s="1"/>
  <c r="G461" i="1"/>
  <c r="H461" i="1" s="1"/>
  <c r="I461" i="1" s="1"/>
  <c r="G441" i="1"/>
  <c r="H441" i="1" s="1"/>
  <c r="I441" i="1" s="1"/>
  <c r="G435" i="1"/>
  <c r="H435" i="1" s="1"/>
  <c r="I435" i="1" s="1"/>
  <c r="G408" i="1"/>
  <c r="H408" i="1" s="1"/>
  <c r="I408" i="1" s="1"/>
  <c r="G397" i="1"/>
  <c r="H397" i="1" s="1"/>
  <c r="I397" i="1" s="1"/>
  <c r="G388" i="1"/>
  <c r="H388" i="1" s="1"/>
  <c r="I388" i="1" s="1"/>
  <c r="G365" i="1"/>
  <c r="H365" i="1" s="1"/>
  <c r="I365" i="1" s="1"/>
  <c r="G355" i="1"/>
  <c r="H355" i="1" s="1"/>
  <c r="I355" i="1" s="1"/>
  <c r="G345" i="1"/>
  <c r="H345" i="1" s="1"/>
  <c r="I345" i="1" s="1"/>
  <c r="G340" i="1"/>
  <c r="H340" i="1" s="1"/>
  <c r="I340" i="1" s="1"/>
  <c r="G333" i="1"/>
  <c r="H333" i="1" s="1"/>
  <c r="I333" i="1" s="1"/>
  <c r="G649" i="1"/>
  <c r="H649" i="1" s="1"/>
  <c r="I649" i="1" s="1"/>
  <c r="G645" i="1"/>
  <c r="H645" i="1" s="1"/>
  <c r="I645" i="1" s="1"/>
  <c r="G580" i="1"/>
  <c r="H580" i="1" s="1"/>
  <c r="I580" i="1" s="1"/>
  <c r="G576" i="1"/>
  <c r="G572" i="1"/>
  <c r="H572" i="1" s="1"/>
  <c r="I572" i="1" s="1"/>
  <c r="G566" i="1"/>
  <c r="H566" i="1" s="1"/>
  <c r="I566" i="1" s="1"/>
  <c r="G562" i="1"/>
  <c r="H562" i="1" s="1"/>
  <c r="I562" i="1" s="1"/>
  <c r="G558" i="1"/>
  <c r="H558" i="1" s="1"/>
  <c r="I558" i="1" s="1"/>
  <c r="G552" i="1"/>
  <c r="G547" i="1"/>
  <c r="H547" i="1" s="1"/>
  <c r="I547" i="1" s="1"/>
  <c r="G824" i="1"/>
  <c r="H824" i="1" s="1"/>
  <c r="I824" i="1" s="1"/>
  <c r="G818" i="1"/>
  <c r="H818" i="1" s="1"/>
  <c r="I818" i="1" s="1"/>
  <c r="G812" i="1"/>
  <c r="H812" i="1" s="1"/>
  <c r="I812" i="1" s="1"/>
  <c r="G808" i="1"/>
  <c r="H808" i="1" s="1"/>
  <c r="I808" i="1" s="1"/>
  <c r="G802" i="1"/>
  <c r="G795" i="1"/>
  <c r="H795" i="1" s="1"/>
  <c r="I795" i="1" s="1"/>
  <c r="G733" i="1"/>
  <c r="H733" i="1" s="1"/>
  <c r="I733" i="1" s="1"/>
  <c r="G728" i="1"/>
  <c r="H728" i="1" s="1"/>
  <c r="I728" i="1" s="1"/>
  <c r="G724" i="1"/>
  <c r="H724" i="1" s="1"/>
  <c r="I724" i="1" s="1"/>
  <c r="G719" i="1"/>
  <c r="H719" i="1" s="1"/>
  <c r="I719" i="1" s="1"/>
  <c r="G715" i="1"/>
  <c r="H715" i="1" s="1"/>
  <c r="I715" i="1" s="1"/>
  <c r="G711" i="1"/>
  <c r="H711" i="1" s="1"/>
  <c r="I711" i="1" s="1"/>
  <c r="G695" i="1"/>
  <c r="H695" i="1" s="1"/>
  <c r="I695" i="1" s="1"/>
  <c r="G630" i="1"/>
  <c r="H630" i="1" s="1"/>
  <c r="I630" i="1" s="1"/>
  <c r="G621" i="1"/>
  <c r="H621" i="1" s="1"/>
  <c r="I621" i="1" s="1"/>
  <c r="G616" i="1"/>
  <c r="H616" i="1" s="1"/>
  <c r="I616" i="1" s="1"/>
  <c r="G500" i="1"/>
  <c r="H500" i="1" s="1"/>
  <c r="I500" i="1" s="1"/>
  <c r="G496" i="1"/>
  <c r="H496" i="1" s="1"/>
  <c r="I496" i="1" s="1"/>
  <c r="G491" i="1"/>
  <c r="H491" i="1" s="1"/>
  <c r="I491" i="1" s="1"/>
  <c r="G487" i="1"/>
  <c r="H487" i="1" s="1"/>
  <c r="I487" i="1" s="1"/>
  <c r="G483" i="1"/>
  <c r="H483" i="1" s="1"/>
  <c r="I483" i="1" s="1"/>
  <c r="G464" i="1"/>
  <c r="H464" i="1" s="1"/>
  <c r="I464" i="1" s="1"/>
  <c r="G460" i="1"/>
  <c r="H460" i="1" s="1"/>
  <c r="I460" i="1" s="1"/>
  <c r="G451" i="1"/>
  <c r="H451" i="1" s="1"/>
  <c r="I451" i="1" s="1"/>
  <c r="G433" i="1"/>
  <c r="H433" i="1" s="1"/>
  <c r="I433" i="1" s="1"/>
  <c r="G430" i="1"/>
  <c r="H430" i="1" s="1"/>
  <c r="I430" i="1" s="1"/>
  <c r="G413" i="1"/>
  <c r="H413" i="1" s="1"/>
  <c r="I413" i="1" s="1"/>
  <c r="G406" i="1"/>
  <c r="H406" i="1" s="1"/>
  <c r="I406" i="1" s="1"/>
  <c r="G396" i="1"/>
  <c r="H396" i="1" s="1"/>
  <c r="I396" i="1" s="1"/>
  <c r="G393" i="1"/>
  <c r="H393" i="1" s="1"/>
  <c r="I393" i="1" s="1"/>
  <c r="G386" i="1"/>
  <c r="H386" i="1" s="1"/>
  <c r="I386" i="1" s="1"/>
  <c r="G361" i="1"/>
  <c r="H361" i="1" s="1"/>
  <c r="I361" i="1" s="1"/>
  <c r="G350" i="1"/>
  <c r="H350" i="1" s="1"/>
  <c r="I350" i="1" s="1"/>
  <c r="G339" i="1"/>
  <c r="H339" i="1" s="1"/>
  <c r="I339" i="1" s="1"/>
  <c r="G331" i="1"/>
  <c r="H331" i="1" s="1"/>
  <c r="I331" i="1" s="1"/>
  <c r="G823" i="1"/>
  <c r="H823" i="1" s="1"/>
  <c r="I823" i="1" s="1"/>
  <c r="G817" i="1"/>
  <c r="H817" i="1" s="1"/>
  <c r="I817" i="1" s="1"/>
  <c r="G811" i="1"/>
  <c r="H811" i="1" s="1"/>
  <c r="I811" i="1" s="1"/>
  <c r="G807" i="1"/>
  <c r="H807" i="1" s="1"/>
  <c r="I807" i="1" s="1"/>
  <c r="G732" i="1"/>
  <c r="H732" i="1" s="1"/>
  <c r="I732" i="1" s="1"/>
  <c r="G727" i="1"/>
  <c r="H727" i="1" s="1"/>
  <c r="I727" i="1" s="1"/>
  <c r="G723" i="1"/>
  <c r="H723" i="1" s="1"/>
  <c r="I723" i="1" s="1"/>
  <c r="G718" i="1"/>
  <c r="H718" i="1" s="1"/>
  <c r="I718" i="1" s="1"/>
  <c r="G714" i="1"/>
  <c r="H714" i="1" s="1"/>
  <c r="I714" i="1" s="1"/>
  <c r="G710" i="1"/>
  <c r="H710" i="1" s="1"/>
  <c r="I710" i="1" s="1"/>
  <c r="G693" i="1"/>
  <c r="H693" i="1" s="1"/>
  <c r="I693" i="1" s="1"/>
  <c r="G659" i="1"/>
  <c r="H659" i="1" s="1"/>
  <c r="I659" i="1" s="1"/>
  <c r="G629" i="1"/>
  <c r="H629" i="1" s="1"/>
  <c r="I629" i="1" s="1"/>
  <c r="G619" i="1"/>
  <c r="H619" i="1" s="1"/>
  <c r="I619" i="1" s="1"/>
  <c r="G614" i="1"/>
  <c r="H614" i="1" s="1"/>
  <c r="I614" i="1" s="1"/>
  <c r="G499" i="1"/>
  <c r="H499" i="1" s="1"/>
  <c r="I499" i="1" s="1"/>
  <c r="G495" i="1"/>
  <c r="H495" i="1" s="1"/>
  <c r="I495" i="1" s="1"/>
  <c r="G490" i="1"/>
  <c r="H490" i="1" s="1"/>
  <c r="I490" i="1" s="1"/>
  <c r="G486" i="1"/>
  <c r="H486" i="1" s="1"/>
  <c r="I486" i="1" s="1"/>
  <c r="G458" i="1"/>
  <c r="H458" i="1" s="1"/>
  <c r="I458" i="1" s="1"/>
  <c r="G449" i="1"/>
  <c r="H449" i="1" s="1"/>
  <c r="I449" i="1" s="1"/>
  <c r="G444" i="1"/>
  <c r="H444" i="1" s="1"/>
  <c r="I444" i="1" s="1"/>
  <c r="G429" i="1"/>
  <c r="H429" i="1" s="1"/>
  <c r="I429" i="1" s="1"/>
  <c r="G425" i="1"/>
  <c r="H425" i="1" s="1"/>
  <c r="I425" i="1" s="1"/>
  <c r="G412" i="1"/>
  <c r="H412" i="1" s="1"/>
  <c r="I412" i="1" s="1"/>
  <c r="G399" i="1"/>
  <c r="H399" i="1" s="1"/>
  <c r="I399" i="1" s="1"/>
  <c r="G392" i="1"/>
  <c r="H392" i="1" s="1"/>
  <c r="I392" i="1" s="1"/>
  <c r="G385" i="1"/>
  <c r="H385" i="1" s="1"/>
  <c r="I385" i="1" s="1"/>
  <c r="G359" i="1"/>
  <c r="H359" i="1" s="1"/>
  <c r="I359" i="1" s="1"/>
  <c r="G348" i="1"/>
  <c r="H348" i="1" s="1"/>
  <c r="I348" i="1" s="1"/>
  <c r="G337" i="1"/>
  <c r="H337" i="1" s="1"/>
  <c r="I337" i="1" s="1"/>
  <c r="G304" i="1"/>
  <c r="H304" i="1" s="1"/>
  <c r="I304" i="1" s="1"/>
  <c r="G752" i="1"/>
  <c r="H752" i="1" s="1"/>
  <c r="I752" i="1" s="1"/>
  <c r="G699" i="1"/>
  <c r="H699" i="1" s="1"/>
  <c r="I699" i="1" s="1"/>
  <c r="G682" i="1"/>
  <c r="H682" i="1" s="1"/>
  <c r="I682" i="1" s="1"/>
  <c r="G652" i="1"/>
  <c r="H652" i="1" s="1"/>
  <c r="I652" i="1" s="1"/>
  <c r="G647" i="1"/>
  <c r="H647" i="1" s="1"/>
  <c r="I647" i="1" s="1"/>
  <c r="G583" i="1"/>
  <c r="H583" i="1" s="1"/>
  <c r="I583" i="1" s="1"/>
  <c r="G578" i="1"/>
  <c r="H578" i="1" s="1"/>
  <c r="I578" i="1" s="1"/>
  <c r="G574" i="1"/>
  <c r="H574" i="1" s="1"/>
  <c r="I574" i="1" s="1"/>
  <c r="G568" i="1"/>
  <c r="H568" i="1" s="1"/>
  <c r="I568" i="1" s="1"/>
  <c r="G564" i="1"/>
  <c r="H564" i="1" s="1"/>
  <c r="I564" i="1" s="1"/>
  <c r="G560" i="1"/>
  <c r="H560" i="1" s="1"/>
  <c r="I560" i="1" s="1"/>
  <c r="G555" i="1"/>
  <c r="H555" i="1" s="1"/>
  <c r="I555" i="1" s="1"/>
  <c r="G550" i="1"/>
  <c r="H550" i="1" s="1"/>
  <c r="I550" i="1" s="1"/>
  <c r="G545" i="1"/>
  <c r="H545" i="1" s="1"/>
  <c r="I545" i="1" s="1"/>
  <c r="G531" i="1"/>
  <c r="H531" i="1" s="1"/>
  <c r="I531" i="1" s="1"/>
  <c r="G527" i="1"/>
  <c r="G512" i="1"/>
  <c r="H512" i="1" s="1"/>
  <c r="I512" i="1" s="1"/>
  <c r="G482" i="1"/>
  <c r="H482" i="1" s="1"/>
  <c r="I482" i="1" s="1"/>
  <c r="G478" i="1"/>
  <c r="H478" i="1" s="1"/>
  <c r="I478" i="1" s="1"/>
  <c r="G470" i="1"/>
  <c r="H470" i="1" s="1"/>
  <c r="I470" i="1" s="1"/>
  <c r="G462" i="1"/>
  <c r="H462" i="1" s="1"/>
  <c r="I462" i="1" s="1"/>
  <c r="G432" i="1"/>
  <c r="H432" i="1" s="1"/>
  <c r="I432" i="1" s="1"/>
  <c r="G420" i="1"/>
  <c r="H420" i="1" s="1"/>
  <c r="I420" i="1" s="1"/>
  <c r="G415" i="1"/>
  <c r="H415" i="1" s="1"/>
  <c r="I415" i="1" s="1"/>
  <c r="G404" i="1"/>
  <c r="H404" i="1" s="1"/>
  <c r="I404" i="1" s="1"/>
  <c r="G378" i="1"/>
  <c r="H378" i="1" s="1"/>
  <c r="I378" i="1" s="1"/>
  <c r="G374" i="1"/>
  <c r="H374" i="1" s="1"/>
  <c r="I374" i="1" s="1"/>
  <c r="G366" i="1"/>
  <c r="H366" i="1" s="1"/>
  <c r="I366" i="1" s="1"/>
  <c r="G352" i="1"/>
  <c r="H352" i="1" s="1"/>
  <c r="I352" i="1" s="1"/>
  <c r="G329" i="1"/>
  <c r="H329" i="1" s="1"/>
  <c r="I329" i="1" s="1"/>
  <c r="G323" i="1"/>
  <c r="H323" i="1" s="1"/>
  <c r="I323" i="1" s="1"/>
  <c r="G316" i="1"/>
  <c r="H316" i="1" s="1"/>
  <c r="I316" i="1" s="1"/>
  <c r="G298" i="1"/>
  <c r="H298" i="1" s="1"/>
  <c r="I298" i="1" s="1"/>
  <c r="G265" i="1"/>
  <c r="H265" i="1" s="1"/>
  <c r="I265" i="1" s="1"/>
  <c r="G246" i="1"/>
  <c r="H246" i="1" s="1"/>
  <c r="I246" i="1" s="1"/>
  <c r="G236" i="1"/>
  <c r="H236" i="1" s="1"/>
  <c r="I236" i="1" s="1"/>
  <c r="G214" i="1"/>
  <c r="H214" i="1" s="1"/>
  <c r="I214" i="1" s="1"/>
  <c r="G709" i="1"/>
  <c r="H709" i="1" s="1"/>
  <c r="I709" i="1" s="1"/>
  <c r="G658" i="1"/>
  <c r="H658" i="1" s="1"/>
  <c r="I658" i="1" s="1"/>
  <c r="G556" i="1"/>
  <c r="H556" i="1" s="1"/>
  <c r="I556" i="1" s="1"/>
  <c r="G479" i="1"/>
  <c r="H479" i="1" s="1"/>
  <c r="I479" i="1" s="1"/>
  <c r="G473" i="1"/>
  <c r="H473" i="1" s="1"/>
  <c r="I473" i="1" s="1"/>
  <c r="G446" i="1"/>
  <c r="H446" i="1" s="1"/>
  <c r="I446" i="1" s="1"/>
  <c r="G424" i="1"/>
  <c r="H424" i="1" s="1"/>
  <c r="I424" i="1" s="1"/>
  <c r="G418" i="1"/>
  <c r="H418" i="1" s="1"/>
  <c r="I418" i="1" s="1"/>
  <c r="G368" i="1"/>
  <c r="H368" i="1" s="1"/>
  <c r="I368" i="1" s="1"/>
  <c r="G347" i="1"/>
  <c r="H347" i="1" s="1"/>
  <c r="I347" i="1" s="1"/>
  <c r="G327" i="1"/>
  <c r="H327" i="1" s="1"/>
  <c r="I327" i="1" s="1"/>
  <c r="G317" i="1"/>
  <c r="H317" i="1" s="1"/>
  <c r="I317" i="1" s="1"/>
  <c r="G309" i="1"/>
  <c r="H309" i="1" s="1"/>
  <c r="I309" i="1" s="1"/>
  <c r="G291" i="1"/>
  <c r="H291" i="1" s="1"/>
  <c r="I291" i="1" s="1"/>
  <c r="G229" i="1"/>
  <c r="H229" i="1" s="1"/>
  <c r="I229" i="1" s="1"/>
  <c r="G222" i="1"/>
  <c r="H222" i="1" s="1"/>
  <c r="I222" i="1" s="1"/>
  <c r="G217" i="1"/>
  <c r="H217" i="1" s="1"/>
  <c r="I217" i="1" s="1"/>
  <c r="G208" i="1"/>
  <c r="H208" i="1" s="1"/>
  <c r="I208" i="1" s="1"/>
  <c r="G199" i="1"/>
  <c r="H199" i="1" s="1"/>
  <c r="I199" i="1" s="1"/>
  <c r="G192" i="1"/>
  <c r="H192" i="1" s="1"/>
  <c r="I192" i="1" s="1"/>
  <c r="G187" i="1"/>
  <c r="H187" i="1" s="1"/>
  <c r="I187" i="1" s="1"/>
  <c r="G182" i="1"/>
  <c r="H182" i="1" s="1"/>
  <c r="I182" i="1" s="1"/>
  <c r="G164" i="1"/>
  <c r="H164" i="1" s="1"/>
  <c r="I164" i="1" s="1"/>
  <c r="G160" i="1"/>
  <c r="H160" i="1" s="1"/>
  <c r="I160" i="1" s="1"/>
  <c r="G149" i="1"/>
  <c r="H149" i="1" s="1"/>
  <c r="I149" i="1" s="1"/>
  <c r="G145" i="1"/>
  <c r="H145" i="1" s="1"/>
  <c r="I145" i="1" s="1"/>
  <c r="G133" i="1"/>
  <c r="G126" i="1"/>
  <c r="H126" i="1" s="1"/>
  <c r="I126" i="1" s="1"/>
  <c r="G115" i="1"/>
  <c r="H115" i="1" s="1"/>
  <c r="I115" i="1" s="1"/>
  <c r="G106" i="1"/>
  <c r="H106" i="1" s="1"/>
  <c r="I106" i="1" s="1"/>
  <c r="G98" i="1"/>
  <c r="H98" i="1" s="1"/>
  <c r="I98" i="1" s="1"/>
  <c r="G93" i="1"/>
  <c r="H93" i="1" s="1"/>
  <c r="I93" i="1" s="1"/>
  <c r="G85" i="1"/>
  <c r="H85" i="1" s="1"/>
  <c r="I85" i="1" s="1"/>
  <c r="G78" i="1"/>
  <c r="H78" i="1" s="1"/>
  <c r="I78" i="1" s="1"/>
  <c r="G75" i="1"/>
  <c r="H75" i="1" s="1"/>
  <c r="I75" i="1" s="1"/>
  <c r="G70" i="1"/>
  <c r="H70" i="1" s="1"/>
  <c r="I70" i="1" s="1"/>
  <c r="G60" i="1"/>
  <c r="H60" i="1" s="1"/>
  <c r="I60" i="1" s="1"/>
  <c r="G48" i="1"/>
  <c r="H48" i="1" s="1"/>
  <c r="I48" i="1" s="1"/>
  <c r="G25" i="1"/>
  <c r="H25" i="1" s="1"/>
  <c r="I25" i="1" s="1"/>
  <c r="G20" i="1"/>
  <c r="H20" i="1" s="1"/>
  <c r="I20" i="1" s="1"/>
  <c r="G17" i="1"/>
  <c r="G816" i="1"/>
  <c r="H816" i="1" s="1"/>
  <c r="I816" i="1" s="1"/>
  <c r="G722" i="1"/>
  <c r="H722" i="1" s="1"/>
  <c r="I722" i="1" s="1"/>
  <c r="G613" i="1"/>
  <c r="H613" i="1" s="1"/>
  <c r="I613" i="1" s="1"/>
  <c r="G570" i="1"/>
  <c r="H570" i="1" s="1"/>
  <c r="I570" i="1" s="1"/>
  <c r="G498" i="1"/>
  <c r="H498" i="1" s="1"/>
  <c r="I498" i="1" s="1"/>
  <c r="G437" i="1"/>
  <c r="H437" i="1" s="1"/>
  <c r="I437" i="1" s="1"/>
  <c r="G411" i="1"/>
  <c r="H411" i="1" s="1"/>
  <c r="I411" i="1" s="1"/>
  <c r="G354" i="1"/>
  <c r="H354" i="1" s="1"/>
  <c r="I354" i="1" s="1"/>
  <c r="G296" i="1"/>
  <c r="H296" i="1" s="1"/>
  <c r="I296" i="1" s="1"/>
  <c r="G282" i="1"/>
  <c r="H282" i="1" s="1"/>
  <c r="I282" i="1" s="1"/>
  <c r="G267" i="1"/>
  <c r="H267" i="1" s="1"/>
  <c r="I267" i="1" s="1"/>
  <c r="G260" i="1"/>
  <c r="H260" i="1" s="1"/>
  <c r="I260" i="1" s="1"/>
  <c r="G252" i="1"/>
  <c r="H252" i="1" s="1"/>
  <c r="I252" i="1" s="1"/>
  <c r="G175" i="1"/>
  <c r="H175" i="1" s="1"/>
  <c r="I175" i="1" s="1"/>
  <c r="G155" i="1"/>
  <c r="H155" i="1" s="1"/>
  <c r="I155" i="1" s="1"/>
  <c r="G136" i="1"/>
  <c r="H136" i="1" s="1"/>
  <c r="I136" i="1" s="1"/>
  <c r="G121" i="1"/>
  <c r="H121" i="1" s="1"/>
  <c r="I121" i="1" s="1"/>
  <c r="G103" i="1"/>
  <c r="H103" i="1" s="1"/>
  <c r="I103" i="1" s="1"/>
  <c r="G65" i="1"/>
  <c r="H65" i="1" s="1"/>
  <c r="I65" i="1" s="1"/>
  <c r="G40" i="1"/>
  <c r="H40" i="1" s="1"/>
  <c r="I40" i="1" s="1"/>
  <c r="G30" i="1"/>
  <c r="H30" i="1" s="1"/>
  <c r="I30" i="1" s="1"/>
  <c r="G648" i="1"/>
  <c r="H648" i="1" s="1"/>
  <c r="I648" i="1" s="1"/>
  <c r="G586" i="1"/>
  <c r="H586" i="1" s="1"/>
  <c r="I586" i="1" s="1"/>
  <c r="G546" i="1"/>
  <c r="H546" i="1" s="1"/>
  <c r="I546" i="1" s="1"/>
  <c r="G472" i="1"/>
  <c r="H472" i="1" s="1"/>
  <c r="I472" i="1" s="1"/>
  <c r="G427" i="1"/>
  <c r="H427" i="1" s="1"/>
  <c r="I427" i="1" s="1"/>
  <c r="G423" i="1"/>
  <c r="H423" i="1" s="1"/>
  <c r="I423" i="1" s="1"/>
  <c r="G416" i="1"/>
  <c r="H416" i="1" s="1"/>
  <c r="I416" i="1" s="1"/>
  <c r="G381" i="1"/>
  <c r="H381" i="1" s="1"/>
  <c r="I381" i="1" s="1"/>
  <c r="G335" i="1"/>
  <c r="H335" i="1" s="1"/>
  <c r="I335" i="1" s="1"/>
  <c r="G307" i="1"/>
  <c r="H307" i="1" s="1"/>
  <c r="I307" i="1" s="1"/>
  <c r="G301" i="1"/>
  <c r="H301" i="1" s="1"/>
  <c r="I301" i="1" s="1"/>
  <c r="G243" i="1"/>
  <c r="H243" i="1" s="1"/>
  <c r="I243" i="1" s="1"/>
  <c r="G233" i="1"/>
  <c r="H233" i="1" s="1"/>
  <c r="I233" i="1" s="1"/>
  <c r="G228" i="1"/>
  <c r="H228" i="1" s="1"/>
  <c r="I228" i="1" s="1"/>
  <c r="G221" i="1"/>
  <c r="H221" i="1" s="1"/>
  <c r="I221" i="1" s="1"/>
  <c r="G216" i="1"/>
  <c r="H216" i="1" s="1"/>
  <c r="I216" i="1" s="1"/>
  <c r="G207" i="1"/>
  <c r="H207" i="1" s="1"/>
  <c r="I207" i="1" s="1"/>
  <c r="G198" i="1"/>
  <c r="H198" i="1" s="1"/>
  <c r="I198" i="1" s="1"/>
  <c r="G186" i="1"/>
  <c r="H186" i="1" s="1"/>
  <c r="I186" i="1" s="1"/>
  <c r="G179" i="1"/>
  <c r="H179" i="1" s="1"/>
  <c r="I179" i="1" s="1"/>
  <c r="G170" i="1"/>
  <c r="H170" i="1" s="1"/>
  <c r="I170" i="1" s="1"/>
  <c r="G163" i="1"/>
  <c r="H163" i="1" s="1"/>
  <c r="I163" i="1" s="1"/>
  <c r="G148" i="1"/>
  <c r="H148" i="1" s="1"/>
  <c r="I148" i="1" s="1"/>
  <c r="G143" i="1"/>
  <c r="H143" i="1" s="1"/>
  <c r="I143" i="1" s="1"/>
  <c r="G132" i="1"/>
  <c r="H132" i="1" s="1"/>
  <c r="I132" i="1" s="1"/>
  <c r="G124" i="1"/>
  <c r="H124" i="1" s="1"/>
  <c r="I124" i="1" s="1"/>
  <c r="G113" i="1"/>
  <c r="H113" i="1" s="1"/>
  <c r="I113" i="1" s="1"/>
  <c r="G97" i="1"/>
  <c r="H97" i="1" s="1"/>
  <c r="I97" i="1" s="1"/>
  <c r="G88" i="1"/>
  <c r="H88" i="1" s="1"/>
  <c r="I88" i="1" s="1"/>
  <c r="G74" i="1"/>
  <c r="H74" i="1" s="1"/>
  <c r="I74" i="1" s="1"/>
  <c r="G51" i="1"/>
  <c r="H51" i="1" s="1"/>
  <c r="I51" i="1" s="1"/>
  <c r="G45" i="1"/>
  <c r="H45" i="1" s="1"/>
  <c r="I45" i="1" s="1"/>
  <c r="G35" i="1"/>
  <c r="H35" i="1" s="1"/>
  <c r="I35" i="1" s="1"/>
  <c r="G806" i="1"/>
  <c r="H806" i="1" s="1"/>
  <c r="I806" i="1" s="1"/>
  <c r="G713" i="1"/>
  <c r="H713" i="1" s="1"/>
  <c r="I713" i="1" s="1"/>
  <c r="G604" i="1"/>
  <c r="H604" i="1" s="1"/>
  <c r="I604" i="1" s="1"/>
  <c r="G561" i="1"/>
  <c r="H561" i="1" s="1"/>
  <c r="I561" i="1" s="1"/>
  <c r="G489" i="1"/>
  <c r="H489" i="1" s="1"/>
  <c r="I489" i="1" s="1"/>
  <c r="G398" i="1"/>
  <c r="H398" i="1" s="1"/>
  <c r="I398" i="1" s="1"/>
  <c r="G390" i="1"/>
  <c r="H390" i="1" s="1"/>
  <c r="I390" i="1" s="1"/>
  <c r="G344" i="1"/>
  <c r="H344" i="1" s="1"/>
  <c r="I344" i="1" s="1"/>
  <c r="G295" i="1"/>
  <c r="H295" i="1" s="1"/>
  <c r="I295" i="1" s="1"/>
  <c r="G289" i="1"/>
  <c r="H289" i="1" s="1"/>
  <c r="I289" i="1" s="1"/>
  <c r="G280" i="1"/>
  <c r="G258" i="1"/>
  <c r="H258" i="1" s="1"/>
  <c r="I258" i="1" s="1"/>
  <c r="G190" i="1"/>
  <c r="H190" i="1" s="1"/>
  <c r="I190" i="1" s="1"/>
  <c r="G174" i="1"/>
  <c r="H174" i="1" s="1"/>
  <c r="I174" i="1" s="1"/>
  <c r="G159" i="1"/>
  <c r="H159" i="1" s="1"/>
  <c r="I159" i="1" s="1"/>
  <c r="G135" i="1"/>
  <c r="H135" i="1" s="1"/>
  <c r="I135" i="1" s="1"/>
  <c r="G77" i="1"/>
  <c r="H77" i="1" s="1"/>
  <c r="I77" i="1" s="1"/>
  <c r="G63" i="1"/>
  <c r="H63" i="1" s="1"/>
  <c r="I63" i="1" s="1"/>
  <c r="G59" i="1"/>
  <c r="H59" i="1" s="1"/>
  <c r="I59" i="1" s="1"/>
  <c r="G29" i="1"/>
  <c r="H29" i="1" s="1"/>
  <c r="I29" i="1" s="1"/>
  <c r="G19" i="1"/>
  <c r="H19" i="1" s="1"/>
  <c r="I19" i="1" s="1"/>
  <c r="G821" i="1"/>
  <c r="H821" i="1" s="1"/>
  <c r="I821" i="1" s="1"/>
  <c r="G726" i="1"/>
  <c r="H726" i="1" s="1"/>
  <c r="I726" i="1" s="1"/>
  <c r="G692" i="1"/>
  <c r="H692" i="1" s="1"/>
  <c r="I692" i="1" s="1"/>
  <c r="G618" i="1"/>
  <c r="G575" i="1"/>
  <c r="H575" i="1" s="1"/>
  <c r="I575" i="1" s="1"/>
  <c r="G528" i="1"/>
  <c r="H528" i="1" s="1"/>
  <c r="I528" i="1" s="1"/>
  <c r="G475" i="1"/>
  <c r="H475" i="1" s="1"/>
  <c r="I475" i="1" s="1"/>
  <c r="G471" i="1"/>
  <c r="H471" i="1" s="1"/>
  <c r="I471" i="1" s="1"/>
  <c r="G442" i="1"/>
  <c r="H442" i="1" s="1"/>
  <c r="I442" i="1" s="1"/>
  <c r="G426" i="1"/>
  <c r="H426" i="1" s="1"/>
  <c r="I426" i="1" s="1"/>
  <c r="G421" i="1"/>
  <c r="H421" i="1" s="1"/>
  <c r="I421" i="1" s="1"/>
  <c r="G379" i="1"/>
  <c r="H379" i="1" s="1"/>
  <c r="I379" i="1" s="1"/>
  <c r="G313" i="1"/>
  <c r="H313" i="1" s="1"/>
  <c r="I313" i="1" s="1"/>
  <c r="G305" i="1"/>
  <c r="H305" i="1" s="1"/>
  <c r="I305" i="1" s="1"/>
  <c r="G299" i="1"/>
  <c r="H299" i="1" s="1"/>
  <c r="I299" i="1" s="1"/>
  <c r="G251" i="1"/>
  <c r="H251" i="1" s="1"/>
  <c r="I251" i="1" s="1"/>
  <c r="G241" i="1"/>
  <c r="H241" i="1" s="1"/>
  <c r="I241" i="1" s="1"/>
  <c r="G231" i="1"/>
  <c r="H231" i="1" s="1"/>
  <c r="I231" i="1" s="1"/>
  <c r="G227" i="1"/>
  <c r="H227" i="1" s="1"/>
  <c r="I227" i="1" s="1"/>
  <c r="G219" i="1"/>
  <c r="H219" i="1" s="1"/>
  <c r="I219" i="1" s="1"/>
  <c r="G205" i="1"/>
  <c r="H205" i="1" s="1"/>
  <c r="I205" i="1" s="1"/>
  <c r="G197" i="1"/>
  <c r="H197" i="1" s="1"/>
  <c r="I197" i="1" s="1"/>
  <c r="G185" i="1"/>
  <c r="H185" i="1" s="1"/>
  <c r="I185" i="1" s="1"/>
  <c r="G177" i="1"/>
  <c r="H177" i="1" s="1"/>
  <c r="I177" i="1" s="1"/>
  <c r="G169" i="1"/>
  <c r="H169" i="1" s="1"/>
  <c r="I169" i="1" s="1"/>
  <c r="G162" i="1"/>
  <c r="H162" i="1" s="1"/>
  <c r="I162" i="1" s="1"/>
  <c r="G152" i="1"/>
  <c r="H152" i="1" s="1"/>
  <c r="I152" i="1" s="1"/>
  <c r="G147" i="1"/>
  <c r="H147" i="1" s="1"/>
  <c r="I147" i="1" s="1"/>
  <c r="G130" i="1"/>
  <c r="G123" i="1"/>
  <c r="H123" i="1" s="1"/>
  <c r="I123" i="1" s="1"/>
  <c r="G119" i="1"/>
  <c r="H119" i="1" s="1"/>
  <c r="I119" i="1" s="1"/>
  <c r="G112" i="1"/>
  <c r="H112" i="1" s="1"/>
  <c r="I112" i="1" s="1"/>
  <c r="G101" i="1"/>
  <c r="H101" i="1" s="1"/>
  <c r="I101" i="1" s="1"/>
  <c r="G95" i="1"/>
  <c r="H95" i="1" s="1"/>
  <c r="I95" i="1" s="1"/>
  <c r="G87" i="1"/>
  <c r="H87" i="1" s="1"/>
  <c r="I87" i="1" s="1"/>
  <c r="G82" i="1"/>
  <c r="H82" i="1" s="1"/>
  <c r="I82" i="1" s="1"/>
  <c r="G73" i="1"/>
  <c r="H73" i="1" s="1"/>
  <c r="I73" i="1" s="1"/>
  <c r="G68" i="1"/>
  <c r="H68" i="1" s="1"/>
  <c r="I68" i="1" s="1"/>
  <c r="G50" i="1"/>
  <c r="H50" i="1" s="1"/>
  <c r="I50" i="1" s="1"/>
  <c r="G43" i="1"/>
  <c r="H43" i="1" s="1"/>
  <c r="I43" i="1" s="1"/>
  <c r="G39" i="1"/>
  <c r="H39" i="1" s="1"/>
  <c r="I39" i="1" s="1"/>
  <c r="G23" i="1"/>
  <c r="H23" i="1" s="1"/>
  <c r="I23" i="1" s="1"/>
  <c r="G551" i="1"/>
  <c r="H551" i="1" s="1"/>
  <c r="I551" i="1" s="1"/>
  <c r="G341" i="1"/>
  <c r="H341" i="1" s="1"/>
  <c r="I341" i="1" s="1"/>
  <c r="G294" i="1"/>
  <c r="H294" i="1" s="1"/>
  <c r="I294" i="1" s="1"/>
  <c r="G286" i="1"/>
  <c r="H286" i="1" s="1"/>
  <c r="I286" i="1" s="1"/>
  <c r="G262" i="1"/>
  <c r="H262" i="1" s="1"/>
  <c r="I262" i="1" s="1"/>
  <c r="G255" i="1"/>
  <c r="H255" i="1" s="1"/>
  <c r="I255" i="1" s="1"/>
  <c r="G188" i="1"/>
  <c r="H188" i="1" s="1"/>
  <c r="I188" i="1" s="1"/>
  <c r="G173" i="1"/>
  <c r="H173" i="1" s="1"/>
  <c r="I173" i="1" s="1"/>
  <c r="G158" i="1"/>
  <c r="H158" i="1" s="1"/>
  <c r="I158" i="1" s="1"/>
  <c r="G139" i="1"/>
  <c r="H139" i="1" s="1"/>
  <c r="I139" i="1" s="1"/>
  <c r="G90" i="1"/>
  <c r="H90" i="1" s="1"/>
  <c r="I90" i="1" s="1"/>
  <c r="G76" i="1"/>
  <c r="H76" i="1" s="1"/>
  <c r="I76" i="1" s="1"/>
  <c r="G61" i="1"/>
  <c r="H61" i="1" s="1"/>
  <c r="I61" i="1" s="1"/>
  <c r="G58" i="1"/>
  <c r="H58" i="1" s="1"/>
  <c r="I58" i="1" s="1"/>
  <c r="G54" i="1"/>
  <c r="H54" i="1" s="1"/>
  <c r="I54" i="1" s="1"/>
  <c r="G18" i="1"/>
  <c r="H18" i="1" s="1"/>
  <c r="I18" i="1" s="1"/>
  <c r="G810" i="1"/>
  <c r="H810" i="1" s="1"/>
  <c r="I810" i="1" s="1"/>
  <c r="G717" i="1"/>
  <c r="H717" i="1" s="1"/>
  <c r="I717" i="1" s="1"/>
  <c r="G565" i="1"/>
  <c r="H565" i="1" s="1"/>
  <c r="I565" i="1" s="1"/>
  <c r="G480" i="1"/>
  <c r="H480" i="1" s="1"/>
  <c r="I480" i="1" s="1"/>
  <c r="G474" i="1"/>
  <c r="H474" i="1" s="1"/>
  <c r="I474" i="1" s="1"/>
  <c r="G447" i="1"/>
  <c r="H447" i="1" s="1"/>
  <c r="I447" i="1" s="1"/>
  <c r="G370" i="1"/>
  <c r="H370" i="1" s="1"/>
  <c r="I370" i="1" s="1"/>
  <c r="G356" i="1"/>
  <c r="H356" i="1" s="1"/>
  <c r="I356" i="1" s="1"/>
  <c r="G319" i="1"/>
  <c r="H319" i="1" s="1"/>
  <c r="I319" i="1" s="1"/>
  <c r="G311" i="1"/>
  <c r="H311" i="1" s="1"/>
  <c r="I311" i="1" s="1"/>
  <c r="G249" i="1"/>
  <c r="H249" i="1" s="1"/>
  <c r="I249" i="1" s="1"/>
  <c r="G237" i="1"/>
  <c r="H237" i="1" s="1"/>
  <c r="I237" i="1" s="1"/>
  <c r="G230" i="1"/>
  <c r="H230" i="1" s="1"/>
  <c r="I230" i="1" s="1"/>
  <c r="G225" i="1"/>
  <c r="H225" i="1" s="1"/>
  <c r="I225" i="1" s="1"/>
  <c r="G210" i="1"/>
  <c r="H210" i="1" s="1"/>
  <c r="I210" i="1" s="1"/>
  <c r="G201" i="1"/>
  <c r="H201" i="1" s="1"/>
  <c r="I201" i="1" s="1"/>
  <c r="G195" i="1"/>
  <c r="H195" i="1" s="1"/>
  <c r="I195" i="1" s="1"/>
  <c r="G184" i="1"/>
  <c r="H184" i="1" s="1"/>
  <c r="I184" i="1" s="1"/>
  <c r="G176" i="1"/>
  <c r="H176" i="1" s="1"/>
  <c r="I176" i="1" s="1"/>
  <c r="G166" i="1"/>
  <c r="H166" i="1" s="1"/>
  <c r="I166" i="1" s="1"/>
  <c r="G161" i="1"/>
  <c r="H161" i="1" s="1"/>
  <c r="I161" i="1" s="1"/>
  <c r="G150" i="1"/>
  <c r="H150" i="1" s="1"/>
  <c r="I150" i="1" s="1"/>
  <c r="G146" i="1"/>
  <c r="H146" i="1" s="1"/>
  <c r="I146" i="1" s="1"/>
  <c r="G134" i="1"/>
  <c r="H134" i="1" s="1"/>
  <c r="I134" i="1" s="1"/>
  <c r="G127" i="1"/>
  <c r="H127" i="1" s="1"/>
  <c r="I127" i="1" s="1"/>
  <c r="G116" i="1"/>
  <c r="H116" i="1" s="1"/>
  <c r="I116" i="1" s="1"/>
  <c r="G110" i="1"/>
  <c r="H110" i="1" s="1"/>
  <c r="I110" i="1" s="1"/>
  <c r="G100" i="1"/>
  <c r="H100" i="1" s="1"/>
  <c r="I100" i="1" s="1"/>
  <c r="G80" i="1"/>
  <c r="H80" i="1" s="1"/>
  <c r="I80" i="1" s="1"/>
  <c r="G72" i="1"/>
  <c r="H72" i="1" s="1"/>
  <c r="I72" i="1" s="1"/>
  <c r="G49" i="1"/>
  <c r="H49" i="1" s="1"/>
  <c r="I49" i="1" s="1"/>
  <c r="G37" i="1"/>
  <c r="H37" i="1" s="1"/>
  <c r="I37" i="1" s="1"/>
  <c r="G32" i="1"/>
  <c r="H32" i="1" s="1"/>
  <c r="I32" i="1" s="1"/>
  <c r="G27" i="1"/>
  <c r="H27" i="1" s="1"/>
  <c r="I27" i="1" s="1"/>
  <c r="G607" i="1"/>
  <c r="H607" i="1" s="1"/>
  <c r="I607" i="1" s="1"/>
  <c r="G172" i="1"/>
  <c r="H172" i="1" s="1"/>
  <c r="I172" i="1" s="1"/>
  <c r="G138" i="1"/>
  <c r="H138" i="1" s="1"/>
  <c r="I138" i="1" s="1"/>
  <c r="G89" i="1"/>
  <c r="H89" i="1" s="1"/>
  <c r="I89" i="1" s="1"/>
  <c r="G42" i="1"/>
  <c r="H42" i="1" s="1"/>
  <c r="I42" i="1" s="1"/>
  <c r="G438" i="1"/>
  <c r="H438" i="1" s="1"/>
  <c r="I438" i="1" s="1"/>
  <c r="G297" i="1"/>
  <c r="H297" i="1" s="1"/>
  <c r="I297" i="1" s="1"/>
  <c r="G644" i="1"/>
  <c r="H644" i="1" s="1"/>
  <c r="I644" i="1" s="1"/>
  <c r="G284" i="1"/>
  <c r="H284" i="1" s="1"/>
  <c r="I284" i="1" s="1"/>
  <c r="G253" i="1"/>
  <c r="H253" i="1" s="1"/>
  <c r="I253" i="1" s="1"/>
  <c r="G303" i="1"/>
  <c r="H303" i="1" s="1"/>
  <c r="I303" i="1" s="1"/>
  <c r="G157" i="1"/>
  <c r="H157" i="1" s="1"/>
  <c r="I157" i="1" s="1"/>
  <c r="G122" i="1"/>
  <c r="H122" i="1" s="1"/>
  <c r="I122" i="1" s="1"/>
  <c r="G56" i="1"/>
  <c r="H56" i="1" s="1"/>
  <c r="I56" i="1" s="1"/>
  <c r="G261" i="1"/>
  <c r="G532" i="1"/>
  <c r="H532" i="1" s="1"/>
  <c r="I532" i="1" s="1"/>
  <c r="G579" i="1"/>
  <c r="H579" i="1" s="1"/>
  <c r="I579" i="1" s="1"/>
  <c r="G401" i="1"/>
  <c r="H401" i="1" s="1"/>
  <c r="I401" i="1" s="1"/>
  <c r="G270" i="1"/>
  <c r="H270" i="1" s="1"/>
  <c r="I270" i="1" s="1"/>
  <c r="G21" i="14"/>
  <c r="G138" i="13"/>
  <c r="H263" i="13" l="1"/>
  <c r="H133" i="1"/>
  <c r="I133" i="1" s="1"/>
  <c r="H339" i="13"/>
  <c r="H676" i="1"/>
  <c r="I676" i="1" s="1"/>
  <c r="H261" i="1"/>
  <c r="I261" i="1" s="1"/>
  <c r="H576" i="1"/>
  <c r="I576" i="1" s="1"/>
  <c r="H552" i="1"/>
  <c r="I552" i="1" s="1"/>
  <c r="H662" i="1"/>
  <c r="I662" i="1" s="1"/>
  <c r="H130" i="1"/>
  <c r="I130" i="1" s="1"/>
  <c r="H618" i="1"/>
  <c r="I618" i="1" s="1"/>
  <c r="J271" i="22"/>
  <c r="H1011" i="1"/>
  <c r="I1011" i="1" s="1"/>
  <c r="J1087" i="1" s="1"/>
  <c r="Y25" i="16" s="1"/>
  <c r="H17" i="1"/>
  <c r="I17" i="1" s="1"/>
  <c r="H280" i="1"/>
  <c r="I280" i="1" s="1"/>
  <c r="J521" i="1" s="1"/>
  <c r="Y17" i="16" s="1"/>
  <c r="H970" i="1"/>
  <c r="I970" i="1" s="1"/>
  <c r="J1005" i="1" s="1"/>
  <c r="Y23" i="16" s="1"/>
  <c r="H527" i="1"/>
  <c r="I527" i="1" s="1"/>
  <c r="H802" i="1"/>
  <c r="I802" i="1" s="1"/>
  <c r="J963" i="1" s="1"/>
  <c r="Y21" i="16" s="1"/>
  <c r="E21" i="14"/>
  <c r="E138" i="13"/>
  <c r="F18" i="18"/>
  <c r="H18" i="18" s="1"/>
  <c r="I18" i="18" s="1"/>
  <c r="F17" i="18"/>
  <c r="H17" i="18" s="1"/>
  <c r="I17" i="18" s="1"/>
  <c r="F16" i="18"/>
  <c r="H16" i="18" s="1"/>
  <c r="I16" i="18" s="1"/>
  <c r="AA32" i="16" l="1"/>
  <c r="D43" i="11"/>
  <c r="J274" i="1"/>
  <c r="Y15" i="16" s="1"/>
  <c r="J797" i="1"/>
  <c r="F138" i="13"/>
  <c r="H138" i="13"/>
  <c r="F21" i="14"/>
  <c r="H21" i="14"/>
  <c r="J20" i="18"/>
  <c r="X23" i="16" s="1"/>
  <c r="J1090" i="1" l="1"/>
  <c r="Y19" i="16"/>
  <c r="J22" i="18"/>
  <c r="D49" i="11" s="1"/>
  <c r="C29" i="16"/>
  <c r="C27" i="16"/>
  <c r="Q28" i="16" s="1"/>
  <c r="C25" i="16"/>
  <c r="X31" i="16"/>
  <c r="C23" i="16"/>
  <c r="Y32" i="16" l="1"/>
  <c r="D35" i="11"/>
  <c r="X32" i="16"/>
  <c r="D46" i="11"/>
  <c r="D47" i="11" s="1"/>
  <c r="D52" i="11"/>
  <c r="D40" i="11"/>
  <c r="D41" i="11" s="1"/>
  <c r="X33" i="16"/>
  <c r="C19" i="16"/>
  <c r="C17" i="16"/>
  <c r="M18" i="16" s="1"/>
  <c r="C21" i="16"/>
  <c r="Q22" i="16" s="1"/>
  <c r="N24" i="16"/>
  <c r="O24" i="16"/>
  <c r="P24" i="16"/>
  <c r="Q24" i="16"/>
  <c r="R28" i="16"/>
  <c r="N26" i="16"/>
  <c r="L26" i="16"/>
  <c r="O26" i="16"/>
  <c r="P26" i="16"/>
  <c r="M26" i="16"/>
  <c r="K26" i="16"/>
  <c r="Q26" i="16"/>
  <c r="I81" i="14" l="1"/>
  <c r="I97" i="14"/>
  <c r="I12" i="14"/>
  <c r="I34" i="14"/>
  <c r="I16" i="14"/>
  <c r="I98" i="14"/>
  <c r="I17" i="14"/>
  <c r="I41" i="14"/>
  <c r="I73" i="14"/>
  <c r="I102" i="14"/>
  <c r="I32" i="14"/>
  <c r="I69" i="14"/>
  <c r="I14" i="14"/>
  <c r="I91" i="14"/>
  <c r="I71" i="14"/>
  <c r="I13" i="14"/>
  <c r="I61" i="14"/>
  <c r="I27" i="14"/>
  <c r="I43" i="14"/>
  <c r="I92" i="14"/>
  <c r="I64" i="14"/>
  <c r="I19" i="14"/>
  <c r="I63" i="14"/>
  <c r="I76" i="14"/>
  <c r="I55" i="14"/>
  <c r="I56" i="14"/>
  <c r="I67" i="14"/>
  <c r="I79" i="14"/>
  <c r="I24" i="14"/>
  <c r="I103" i="14"/>
  <c r="I42" i="14"/>
  <c r="I29" i="14"/>
  <c r="I74" i="14"/>
  <c r="I18" i="14"/>
  <c r="I89" i="14"/>
  <c r="I39" i="14"/>
  <c r="I70" i="14"/>
  <c r="I99" i="14"/>
  <c r="I100" i="14"/>
  <c r="I93" i="14"/>
  <c r="I53" i="14"/>
  <c r="I36" i="14"/>
  <c r="I75" i="14"/>
  <c r="I80" i="14"/>
  <c r="I77" i="14"/>
  <c r="I58" i="14"/>
  <c r="I52" i="14"/>
  <c r="I90" i="14"/>
  <c r="I30" i="14"/>
  <c r="I86" i="14"/>
  <c r="I47" i="14"/>
  <c r="I101" i="14"/>
  <c r="I48" i="14"/>
  <c r="I50" i="14"/>
  <c r="I96" i="14"/>
  <c r="I66" i="14"/>
  <c r="I45" i="14"/>
  <c r="I44" i="14"/>
  <c r="I49" i="14"/>
  <c r="I15" i="14"/>
  <c r="I65" i="14"/>
  <c r="I87" i="14"/>
  <c r="I54" i="14"/>
  <c r="I37" i="14"/>
  <c r="I84" i="14"/>
  <c r="I40" i="14"/>
  <c r="I82" i="14"/>
  <c r="I31" i="14"/>
  <c r="I20" i="14"/>
  <c r="I85" i="14"/>
  <c r="I38" i="14"/>
  <c r="I95" i="14"/>
  <c r="I23" i="14"/>
  <c r="I51" i="14"/>
  <c r="I88" i="14"/>
  <c r="I83" i="14"/>
  <c r="I33" i="14"/>
  <c r="I28" i="14"/>
  <c r="I72" i="14"/>
  <c r="I68" i="14"/>
  <c r="I78" i="14"/>
  <c r="I60" i="14"/>
  <c r="I94" i="14"/>
  <c r="I46" i="14"/>
  <c r="I26" i="14"/>
  <c r="I62" i="14"/>
  <c r="I57" i="14"/>
  <c r="I59" i="14"/>
  <c r="I35" i="14"/>
  <c r="I22" i="14"/>
  <c r="D37" i="11"/>
  <c r="D33" i="11"/>
  <c r="D34" i="11" s="1"/>
  <c r="AA31" i="16"/>
  <c r="C15" i="16"/>
  <c r="F16" i="16" s="1"/>
  <c r="J20" i="16"/>
  <c r="L20" i="16"/>
  <c r="K20" i="16"/>
  <c r="I20" i="16"/>
  <c r="O20" i="16"/>
  <c r="N20" i="16"/>
  <c r="M20" i="16"/>
  <c r="M22" i="16"/>
  <c r="I18" i="16"/>
  <c r="O18" i="16"/>
  <c r="J22" i="16"/>
  <c r="H18" i="16"/>
  <c r="L18" i="16"/>
  <c r="K18" i="16"/>
  <c r="G18" i="16"/>
  <c r="J18" i="16"/>
  <c r="N18" i="16"/>
  <c r="Q18" i="16"/>
  <c r="P18" i="16"/>
  <c r="O22" i="16"/>
  <c r="I22" i="16"/>
  <c r="K22" i="16"/>
  <c r="L22" i="16"/>
  <c r="P22" i="16"/>
  <c r="N22" i="16"/>
  <c r="R26" i="16"/>
  <c r="R24" i="16"/>
  <c r="C13" i="16"/>
  <c r="Y31" i="16"/>
  <c r="Y33" i="16" s="1"/>
  <c r="I204" i="13" l="1"/>
  <c r="I58" i="13"/>
  <c r="I79" i="13"/>
  <c r="I216" i="13"/>
  <c r="I37" i="13"/>
  <c r="I41" i="13"/>
  <c r="I63" i="13"/>
  <c r="I315" i="13"/>
  <c r="I322" i="13"/>
  <c r="I211" i="13"/>
  <c r="I153" i="13"/>
  <c r="I26" i="13"/>
  <c r="I46" i="13"/>
  <c r="I115" i="13"/>
  <c r="I53" i="13"/>
  <c r="I218" i="13"/>
  <c r="I62" i="13"/>
  <c r="I131" i="13"/>
  <c r="I140" i="13"/>
  <c r="I376" i="13"/>
  <c r="I293" i="13"/>
  <c r="I336" i="13"/>
  <c r="I247" i="13"/>
  <c r="I427" i="13"/>
  <c r="I504" i="13"/>
  <c r="I430" i="13"/>
  <c r="I339" i="13"/>
  <c r="I238" i="13"/>
  <c r="I303" i="13"/>
  <c r="I313" i="13"/>
  <c r="I295" i="13"/>
  <c r="I486" i="13"/>
  <c r="I273" i="13"/>
  <c r="I390" i="13"/>
  <c r="I442" i="13"/>
  <c r="I59" i="13"/>
  <c r="I391" i="13"/>
  <c r="I277" i="13"/>
  <c r="I193" i="13"/>
  <c r="I432" i="13"/>
  <c r="I345" i="13"/>
  <c r="I267" i="13"/>
  <c r="I462" i="13"/>
  <c r="I360" i="13"/>
  <c r="I232" i="13"/>
  <c r="I327" i="13"/>
  <c r="I106" i="13"/>
  <c r="I166" i="13"/>
  <c r="I191" i="13"/>
  <c r="I519" i="13"/>
  <c r="I289" i="13"/>
  <c r="I144" i="13"/>
  <c r="I450" i="13"/>
  <c r="I104" i="13"/>
  <c r="I368" i="13"/>
  <c r="I418" i="13"/>
  <c r="I453" i="13"/>
  <c r="I325" i="13"/>
  <c r="I509" i="13"/>
  <c r="I363" i="13"/>
  <c r="I185" i="13"/>
  <c r="I362" i="13"/>
  <c r="I460" i="13"/>
  <c r="I461" i="13"/>
  <c r="I477" i="13"/>
  <c r="I213" i="13"/>
  <c r="I352" i="13"/>
  <c r="I422" i="13"/>
  <c r="I67" i="13"/>
  <c r="I288" i="13"/>
  <c r="I116" i="13"/>
  <c r="I90" i="13"/>
  <c r="I208" i="13"/>
  <c r="I269" i="13"/>
  <c r="I85" i="13"/>
  <c r="I470" i="13"/>
  <c r="I163" i="13"/>
  <c r="I70" i="13"/>
  <c r="I202" i="13"/>
  <c r="I42" i="13"/>
  <c r="I108" i="13"/>
  <c r="I25" i="13"/>
  <c r="I312" i="13"/>
  <c r="I44" i="13"/>
  <c r="I24" i="13"/>
  <c r="I19" i="13"/>
  <c r="I349" i="13"/>
  <c r="I48" i="13"/>
  <c r="I173" i="13"/>
  <c r="I338" i="13"/>
  <c r="I34" i="13"/>
  <c r="I95" i="13"/>
  <c r="I47" i="13"/>
  <c r="I61" i="13"/>
  <c r="I83" i="13"/>
  <c r="I88" i="13"/>
  <c r="I233" i="13"/>
  <c r="I187" i="13"/>
  <c r="I408" i="13"/>
  <c r="I385" i="13"/>
  <c r="I299" i="13"/>
  <c r="I337" i="13"/>
  <c r="I464" i="13"/>
  <c r="I284" i="13"/>
  <c r="I379" i="13"/>
  <c r="I535" i="13"/>
  <c r="I300" i="13"/>
  <c r="I536" i="13"/>
  <c r="I507" i="13"/>
  <c r="I416" i="13"/>
  <c r="I378" i="13"/>
  <c r="I201" i="13"/>
  <c r="I423" i="13"/>
  <c r="I543" i="13"/>
  <c r="I141" i="13"/>
  <c r="I500" i="13"/>
  <c r="I316" i="13"/>
  <c r="I112" i="13"/>
  <c r="I402" i="13"/>
  <c r="I207" i="13"/>
  <c r="I310" i="13"/>
  <c r="I510" i="13"/>
  <c r="I134" i="13"/>
  <c r="I240" i="13"/>
  <c r="I533" i="13"/>
  <c r="I66" i="13"/>
  <c r="I172" i="13"/>
  <c r="I105" i="13"/>
  <c r="I287" i="13"/>
  <c r="I434" i="13"/>
  <c r="I107" i="13"/>
  <c r="I49" i="13"/>
  <c r="I178" i="13"/>
  <c r="I301" i="13"/>
  <c r="I128" i="13"/>
  <c r="I386" i="13"/>
  <c r="I180" i="13"/>
  <c r="I463" i="13"/>
  <c r="I446" i="13"/>
  <c r="I393" i="13"/>
  <c r="I333" i="13"/>
  <c r="I429" i="13"/>
  <c r="I481" i="13"/>
  <c r="I318" i="13"/>
  <c r="I351" i="13"/>
  <c r="I330" i="13"/>
  <c r="I77" i="13"/>
  <c r="I76" i="13"/>
  <c r="I472" i="13"/>
  <c r="I397" i="13"/>
  <c r="I544" i="13"/>
  <c r="I399" i="13"/>
  <c r="I502" i="13"/>
  <c r="I305" i="13"/>
  <c r="I395" i="13"/>
  <c r="I292" i="13"/>
  <c r="I266" i="13"/>
  <c r="I40" i="13"/>
  <c r="I155" i="13"/>
  <c r="I257" i="13"/>
  <c r="I146" i="13"/>
  <c r="I31" i="13"/>
  <c r="I82" i="13"/>
  <c r="I381" i="13"/>
  <c r="I39" i="13"/>
  <c r="I473" i="13"/>
  <c r="I43" i="13"/>
  <c r="I18" i="13"/>
  <c r="I52" i="13"/>
  <c r="I54" i="13"/>
  <c r="I245" i="13"/>
  <c r="I183" i="13"/>
  <c r="I65" i="13"/>
  <c r="I170" i="13"/>
  <c r="I192" i="13"/>
  <c r="I246" i="13"/>
  <c r="I182" i="13"/>
  <c r="I73" i="13"/>
  <c r="I366" i="13"/>
  <c r="I94" i="13"/>
  <c r="I409" i="13"/>
  <c r="I457" i="13"/>
  <c r="I532" i="13"/>
  <c r="I524" i="13"/>
  <c r="I265" i="13"/>
  <c r="I493" i="13"/>
  <c r="I324" i="13"/>
  <c r="I454" i="13"/>
  <c r="I367" i="13"/>
  <c r="I531" i="13"/>
  <c r="I487" i="13"/>
  <c r="I302" i="13"/>
  <c r="I516" i="13"/>
  <c r="I275" i="13"/>
  <c r="I189" i="13"/>
  <c r="I319" i="13"/>
  <c r="I521" i="13"/>
  <c r="I291" i="13"/>
  <c r="I235" i="13"/>
  <c r="I120" i="13"/>
  <c r="I243" i="13"/>
  <c r="I98" i="13"/>
  <c r="I274" i="13"/>
  <c r="I326" i="13"/>
  <c r="I542" i="13"/>
  <c r="I358" i="13"/>
  <c r="I530" i="13"/>
  <c r="I459" i="13"/>
  <c r="I444" i="13"/>
  <c r="I290" i="13"/>
  <c r="I348" i="13"/>
  <c r="I406" i="13"/>
  <c r="I380" i="13"/>
  <c r="I420" i="13"/>
  <c r="I484" i="13"/>
  <c r="I100" i="13"/>
  <c r="I511" i="13"/>
  <c r="I342" i="13"/>
  <c r="I317" i="13"/>
  <c r="I334" i="13"/>
  <c r="I478" i="13"/>
  <c r="I452" i="13"/>
  <c r="I501" i="13"/>
  <c r="I20" i="13"/>
  <c r="I150" i="13"/>
  <c r="I465" i="13"/>
  <c r="I262" i="13"/>
  <c r="I388" i="13"/>
  <c r="I215" i="13"/>
  <c r="I217" i="13"/>
  <c r="I224" i="13"/>
  <c r="I241" i="13"/>
  <c r="I480" i="13"/>
  <c r="I71" i="13"/>
  <c r="I14" i="13"/>
  <c r="I135" i="13"/>
  <c r="I251" i="13"/>
  <c r="I101" i="13"/>
  <c r="I331" i="13"/>
  <c r="I143" i="13"/>
  <c r="I426" i="13"/>
  <c r="I121" i="13"/>
  <c r="I221" i="13"/>
  <c r="I87" i="13"/>
  <c r="I132" i="13"/>
  <c r="I122" i="13"/>
  <c r="I55" i="13"/>
  <c r="I91" i="13"/>
  <c r="I72" i="13"/>
  <c r="I230" i="13"/>
  <c r="I382" i="13"/>
  <c r="I126" i="13"/>
  <c r="I323" i="13"/>
  <c r="I309" i="13"/>
  <c r="I443" i="13"/>
  <c r="I403" i="13"/>
  <c r="I145" i="13"/>
  <c r="I286" i="13"/>
  <c r="I483" i="13"/>
  <c r="I398" i="13"/>
  <c r="I503" i="13"/>
  <c r="I285" i="13"/>
  <c r="I346" i="13"/>
  <c r="I387" i="13"/>
  <c r="I435" i="13"/>
  <c r="I428" i="13"/>
  <c r="I505" i="13"/>
  <c r="I425" i="13"/>
  <c r="I344" i="13"/>
  <c r="I328" i="13"/>
  <c r="I136" i="13"/>
  <c r="I162" i="13"/>
  <c r="I296" i="13"/>
  <c r="I282" i="13"/>
  <c r="I415" i="13"/>
  <c r="I412" i="13"/>
  <c r="I69" i="13"/>
  <c r="I244" i="13"/>
  <c r="I203" i="13"/>
  <c r="I281" i="13"/>
  <c r="I184" i="13"/>
  <c r="I522" i="13"/>
  <c r="I332" i="13"/>
  <c r="I431" i="13"/>
  <c r="I414" i="13"/>
  <c r="I424" i="13"/>
  <c r="I272" i="13"/>
  <c r="I209" i="13"/>
  <c r="I514" i="13"/>
  <c r="I445" i="13"/>
  <c r="I512" i="13"/>
  <c r="I537" i="13"/>
  <c r="I256" i="13"/>
  <c r="I467" i="13"/>
  <c r="I283" i="13"/>
  <c r="I259" i="13"/>
  <c r="I252" i="13"/>
  <c r="I447" i="13"/>
  <c r="I525" i="13"/>
  <c r="I271" i="13"/>
  <c r="I36" i="13"/>
  <c r="I311" i="13"/>
  <c r="I123" i="13"/>
  <c r="I441" i="13"/>
  <c r="I110" i="13"/>
  <c r="I103" i="13"/>
  <c r="I137" i="13"/>
  <c r="I307" i="13"/>
  <c r="I32" i="13"/>
  <c r="I96" i="13"/>
  <c r="I99" i="13"/>
  <c r="I365" i="13"/>
  <c r="I56" i="13"/>
  <c r="I149" i="13"/>
  <c r="I38" i="13"/>
  <c r="I156" i="13"/>
  <c r="I109" i="13"/>
  <c r="I23" i="13"/>
  <c r="I89" i="13"/>
  <c r="I60" i="13"/>
  <c r="I171" i="13"/>
  <c r="I276" i="13"/>
  <c r="I186" i="13"/>
  <c r="I249" i="13"/>
  <c r="I169" i="13"/>
  <c r="I206" i="13"/>
  <c r="I197" i="13"/>
  <c r="I164" i="13"/>
  <c r="I370" i="13"/>
  <c r="I541" i="13"/>
  <c r="I479" i="13"/>
  <c r="I194" i="13"/>
  <c r="I411" i="13"/>
  <c r="I226" i="13"/>
  <c r="I394" i="13"/>
  <c r="I438" i="13"/>
  <c r="I538" i="13"/>
  <c r="I298" i="13"/>
  <c r="I495" i="13"/>
  <c r="I407" i="13"/>
  <c r="I161" i="13"/>
  <c r="I74" i="13"/>
  <c r="I371" i="13"/>
  <c r="I196" i="13"/>
  <c r="I405" i="13"/>
  <c r="I534" i="13"/>
  <c r="I417" i="13"/>
  <c r="I517" i="13"/>
  <c r="I151" i="13"/>
  <c r="I199" i="13"/>
  <c r="I159" i="13"/>
  <c r="I306" i="13"/>
  <c r="I356" i="13"/>
  <c r="I540" i="13"/>
  <c r="I492" i="13"/>
  <c r="I176" i="13"/>
  <c r="I229" i="13"/>
  <c r="I372" i="13"/>
  <c r="I314" i="13"/>
  <c r="I520" i="13"/>
  <c r="I499" i="13"/>
  <c r="I148" i="13"/>
  <c r="I377" i="13"/>
  <c r="I513" i="13"/>
  <c r="I361" i="13"/>
  <c r="I200" i="13"/>
  <c r="I389" i="13"/>
  <c r="I498" i="13"/>
  <c r="I384" i="13"/>
  <c r="I475" i="13"/>
  <c r="I294" i="13"/>
  <c r="I354" i="13"/>
  <c r="I165" i="13"/>
  <c r="I133" i="13"/>
  <c r="I280" i="13"/>
  <c r="I456" i="13"/>
  <c r="I410" i="13"/>
  <c r="I529" i="13"/>
  <c r="I127" i="13"/>
  <c r="I188" i="13"/>
  <c r="I469" i="13"/>
  <c r="I64" i="13"/>
  <c r="I12" i="13"/>
  <c r="I13" i="13"/>
  <c r="I270" i="13"/>
  <c r="I45" i="13"/>
  <c r="I30" i="13"/>
  <c r="I93" i="13"/>
  <c r="I198" i="13"/>
  <c r="I17" i="13"/>
  <c r="I220" i="13"/>
  <c r="I27" i="13"/>
  <c r="I210" i="13"/>
  <c r="I29" i="13"/>
  <c r="I75" i="13"/>
  <c r="I78" i="13"/>
  <c r="I320" i="13"/>
  <c r="I113" i="13"/>
  <c r="I111" i="13"/>
  <c r="I181" i="13"/>
  <c r="I219" i="13"/>
  <c r="I258" i="13"/>
  <c r="I168" i="13"/>
  <c r="I278" i="13"/>
  <c r="I268" i="13"/>
  <c r="I124" i="13"/>
  <c r="I436" i="13"/>
  <c r="I357" i="13"/>
  <c r="I369" i="13"/>
  <c r="I491" i="13"/>
  <c r="I496" i="13"/>
  <c r="I383" i="13"/>
  <c r="I340" i="13"/>
  <c r="I413" i="13"/>
  <c r="I297" i="13"/>
  <c r="I455" i="13"/>
  <c r="I437" i="13"/>
  <c r="I419" i="13"/>
  <c r="I174" i="13"/>
  <c r="I539" i="13"/>
  <c r="I84" i="13"/>
  <c r="I248" i="13"/>
  <c r="I528" i="13"/>
  <c r="I526" i="13"/>
  <c r="I440" i="13"/>
  <c r="I179" i="13"/>
  <c r="I114" i="13"/>
  <c r="I489" i="13"/>
  <c r="I253" i="13"/>
  <c r="I347" i="13"/>
  <c r="I518" i="13"/>
  <c r="I523" i="13"/>
  <c r="I33" i="13"/>
  <c r="I353" i="13"/>
  <c r="I261" i="13"/>
  <c r="I451" i="13"/>
  <c r="I515" i="13"/>
  <c r="I341" i="13"/>
  <c r="I482" i="13"/>
  <c r="I471" i="13"/>
  <c r="I439" i="13"/>
  <c r="I234" i="13"/>
  <c r="I225" i="13"/>
  <c r="I373" i="13"/>
  <c r="I242" i="13"/>
  <c r="I16" i="13"/>
  <c r="I195" i="13"/>
  <c r="I167" i="13"/>
  <c r="I68" i="13"/>
  <c r="I392" i="13"/>
  <c r="I231" i="13"/>
  <c r="I474" i="13"/>
  <c r="I260" i="13"/>
  <c r="I254" i="13"/>
  <c r="I139" i="13"/>
  <c r="I350" i="13"/>
  <c r="I308" i="13"/>
  <c r="I119" i="13"/>
  <c r="I157" i="13"/>
  <c r="I22" i="13"/>
  <c r="I177" i="13"/>
  <c r="I263" i="13"/>
  <c r="I28" i="13"/>
  <c r="I321" i="13"/>
  <c r="I86" i="13"/>
  <c r="I212" i="13"/>
  <c r="I35" i="13"/>
  <c r="I97" i="13"/>
  <c r="I102" i="13"/>
  <c r="I81" i="13"/>
  <c r="I92" i="13"/>
  <c r="I57" i="13"/>
  <c r="I80" i="13"/>
  <c r="I223" i="13"/>
  <c r="I21" i="13"/>
  <c r="I142" i="13"/>
  <c r="I158" i="13"/>
  <c r="I205" i="13"/>
  <c r="I239" i="13"/>
  <c r="I190" i="13"/>
  <c r="I304" i="13"/>
  <c r="I488" i="13"/>
  <c r="I125" i="13"/>
  <c r="I468" i="13"/>
  <c r="I485" i="13"/>
  <c r="I490" i="13"/>
  <c r="I237" i="13"/>
  <c r="I364" i="13"/>
  <c r="I250" i="13"/>
  <c r="I359" i="13"/>
  <c r="I494" i="13"/>
  <c r="I404" i="13"/>
  <c r="I497" i="13"/>
  <c r="I508" i="13"/>
  <c r="I527" i="13"/>
  <c r="I329" i="13"/>
  <c r="I129" i="13"/>
  <c r="I400" i="13"/>
  <c r="I279" i="13"/>
  <c r="I421" i="13"/>
  <c r="I476" i="13"/>
  <c r="I401" i="13"/>
  <c r="I222" i="13"/>
  <c r="I374" i="13"/>
  <c r="I51" i="13"/>
  <c r="I117" i="13"/>
  <c r="I264" i="13"/>
  <c r="I375" i="13"/>
  <c r="I545" i="13"/>
  <c r="I448" i="13"/>
  <c r="I147" i="13"/>
  <c r="I227" i="13"/>
  <c r="I152" i="13"/>
  <c r="I355" i="13"/>
  <c r="I214" i="13"/>
  <c r="I396" i="13"/>
  <c r="I449" i="13"/>
  <c r="I255" i="13"/>
  <c r="I466" i="13"/>
  <c r="I506" i="13"/>
  <c r="I458" i="13"/>
  <c r="I335" i="13"/>
  <c r="I50" i="13"/>
  <c r="I130" i="13"/>
  <c r="I154" i="13"/>
  <c r="I175" i="13"/>
  <c r="I160" i="13"/>
  <c r="I118" i="13"/>
  <c r="I236" i="13"/>
  <c r="I343" i="13"/>
  <c r="I433" i="13"/>
  <c r="I228" i="13"/>
  <c r="I15" i="13"/>
  <c r="I138" i="13"/>
  <c r="D54" i="11"/>
  <c r="AA33" i="16"/>
  <c r="G16" i="16"/>
  <c r="J16" i="16"/>
  <c r="E16" i="16"/>
  <c r="H16" i="16"/>
  <c r="I16" i="16"/>
  <c r="R20" i="16"/>
  <c r="R22" i="16"/>
  <c r="R18" i="16"/>
  <c r="D14" i="16"/>
  <c r="E14" i="16"/>
  <c r="C31" i="16"/>
  <c r="F29" i="16" s="1"/>
  <c r="F30" i="16" s="1"/>
  <c r="F31" i="16" s="1"/>
  <c r="F33" i="16" s="1"/>
  <c r="I25" i="14" l="1"/>
  <c r="I21" i="14"/>
  <c r="J12" i="13"/>
  <c r="J13" i="13" s="1"/>
  <c r="J14" i="13" s="1"/>
  <c r="J15" i="13" s="1"/>
  <c r="J16" i="13" s="1"/>
  <c r="J17" i="13" s="1"/>
  <c r="J18" i="13" s="1"/>
  <c r="J19" i="13" s="1"/>
  <c r="J20" i="13" s="1"/>
  <c r="J21" i="13" s="1"/>
  <c r="J22" i="13" s="1"/>
  <c r="J23" i="13" s="1"/>
  <c r="J24" i="13" s="1"/>
  <c r="J25" i="13" s="1"/>
  <c r="J26" i="13" s="1"/>
  <c r="J27" i="13" s="1"/>
  <c r="J28" i="13" s="1"/>
  <c r="J29" i="13" s="1"/>
  <c r="J30" i="13" s="1"/>
  <c r="J31" i="13" s="1"/>
  <c r="J32" i="13" s="1"/>
  <c r="J33" i="13" s="1"/>
  <c r="J34" i="13" s="1"/>
  <c r="J35" i="13" s="1"/>
  <c r="J36" i="13" s="1"/>
  <c r="J37" i="13" s="1"/>
  <c r="J38" i="13" s="1"/>
  <c r="J39" i="13" s="1"/>
  <c r="J40" i="13" s="1"/>
  <c r="J41" i="13" s="1"/>
  <c r="J42" i="13" s="1"/>
  <c r="J43" i="13" s="1"/>
  <c r="J44" i="13" s="1"/>
  <c r="J45" i="13" s="1"/>
  <c r="J46" i="13" s="1"/>
  <c r="J47" i="13" s="1"/>
  <c r="J48" i="13" s="1"/>
  <c r="J49" i="13" s="1"/>
  <c r="J50" i="13" s="1"/>
  <c r="J51" i="13" s="1"/>
  <c r="J52" i="13" s="1"/>
  <c r="J53" i="13" s="1"/>
  <c r="J54" i="13" s="1"/>
  <c r="J55" i="13" s="1"/>
  <c r="J56" i="13" s="1"/>
  <c r="J57" i="13" s="1"/>
  <c r="J58" i="13" s="1"/>
  <c r="J59" i="13" s="1"/>
  <c r="J60" i="13" s="1"/>
  <c r="J61" i="13" s="1"/>
  <c r="J62" i="13" s="1"/>
  <c r="J63" i="13" s="1"/>
  <c r="J64" i="13" s="1"/>
  <c r="J65" i="13" s="1"/>
  <c r="J66" i="13" s="1"/>
  <c r="J67" i="13" s="1"/>
  <c r="J68" i="13" s="1"/>
  <c r="J69" i="13" s="1"/>
  <c r="J70" i="13" s="1"/>
  <c r="J71" i="13" s="1"/>
  <c r="J72" i="13" s="1"/>
  <c r="J73" i="13" s="1"/>
  <c r="J74" i="13" s="1"/>
  <c r="J75" i="13" s="1"/>
  <c r="J76" i="13" s="1"/>
  <c r="J77" i="13" s="1"/>
  <c r="J78" i="13" s="1"/>
  <c r="J79" i="13" s="1"/>
  <c r="J80" i="13" s="1"/>
  <c r="J81" i="13" s="1"/>
  <c r="J82" i="13" s="1"/>
  <c r="J83" i="13" s="1"/>
  <c r="J84" i="13" s="1"/>
  <c r="J85" i="13" s="1"/>
  <c r="J86" i="13" s="1"/>
  <c r="J87" i="13" s="1"/>
  <c r="J88" i="13" s="1"/>
  <c r="J89" i="13" s="1"/>
  <c r="J90" i="13" s="1"/>
  <c r="J91" i="13" s="1"/>
  <c r="J92" i="13" s="1"/>
  <c r="J93" i="13" s="1"/>
  <c r="J94" i="13" s="1"/>
  <c r="J95" i="13" s="1"/>
  <c r="J96" i="13" s="1"/>
  <c r="J97" i="13" s="1"/>
  <c r="J98" i="13" s="1"/>
  <c r="J99" i="13" s="1"/>
  <c r="J100" i="13" s="1"/>
  <c r="J101" i="13" s="1"/>
  <c r="J102" i="13" s="1"/>
  <c r="J103" i="13" s="1"/>
  <c r="J104" i="13" s="1"/>
  <c r="J105" i="13" s="1"/>
  <c r="J106" i="13" s="1"/>
  <c r="J107" i="13" s="1"/>
  <c r="J108" i="13" s="1"/>
  <c r="J109" i="13" s="1"/>
  <c r="J110" i="13" s="1"/>
  <c r="J111" i="13" s="1"/>
  <c r="J112" i="13" s="1"/>
  <c r="J113" i="13" s="1"/>
  <c r="J114" i="13" s="1"/>
  <c r="J115" i="13" s="1"/>
  <c r="J116" i="13" s="1"/>
  <c r="J117" i="13" s="1"/>
  <c r="J118" i="13" s="1"/>
  <c r="J119" i="13" s="1"/>
  <c r="J120" i="13" s="1"/>
  <c r="J121" i="13" s="1"/>
  <c r="J122" i="13" s="1"/>
  <c r="J123" i="13" s="1"/>
  <c r="J124" i="13" s="1"/>
  <c r="J125" i="13" s="1"/>
  <c r="J126" i="13" s="1"/>
  <c r="J127" i="13" s="1"/>
  <c r="J128" i="13" s="1"/>
  <c r="J129" i="13" s="1"/>
  <c r="J130" i="13" s="1"/>
  <c r="J131" i="13" s="1"/>
  <c r="J132" i="13" s="1"/>
  <c r="J133" i="13" s="1"/>
  <c r="J134" i="13" s="1"/>
  <c r="J135" i="13" s="1"/>
  <c r="J136" i="13" s="1"/>
  <c r="J137" i="13" s="1"/>
  <c r="J138" i="13" s="1"/>
  <c r="J139" i="13" s="1"/>
  <c r="J140" i="13" s="1"/>
  <c r="J141" i="13" s="1"/>
  <c r="J142" i="13" s="1"/>
  <c r="J143" i="13" s="1"/>
  <c r="J144" i="13" s="1"/>
  <c r="J145" i="13" s="1"/>
  <c r="J146" i="13" s="1"/>
  <c r="J147" i="13" s="1"/>
  <c r="J148" i="13" s="1"/>
  <c r="J149" i="13" s="1"/>
  <c r="J150" i="13" s="1"/>
  <c r="J151" i="13" s="1"/>
  <c r="J152" i="13" s="1"/>
  <c r="J153" i="13" s="1"/>
  <c r="J154" i="13" s="1"/>
  <c r="J155" i="13" s="1"/>
  <c r="J156" i="13" s="1"/>
  <c r="J157" i="13" s="1"/>
  <c r="J158" i="13" s="1"/>
  <c r="J159" i="13" s="1"/>
  <c r="J160" i="13" s="1"/>
  <c r="J161" i="13" s="1"/>
  <c r="J162" i="13" s="1"/>
  <c r="J163" i="13" s="1"/>
  <c r="J164" i="13" s="1"/>
  <c r="J165" i="13" s="1"/>
  <c r="J166" i="13" s="1"/>
  <c r="J167" i="13" s="1"/>
  <c r="J168" i="13" s="1"/>
  <c r="J169" i="13" s="1"/>
  <c r="J170" i="13" s="1"/>
  <c r="J171" i="13" s="1"/>
  <c r="J172" i="13" s="1"/>
  <c r="J173" i="13" s="1"/>
  <c r="J174" i="13" s="1"/>
  <c r="J175" i="13" s="1"/>
  <c r="J176" i="13" s="1"/>
  <c r="J177" i="13" s="1"/>
  <c r="J178" i="13" s="1"/>
  <c r="J179" i="13" s="1"/>
  <c r="J180" i="13" s="1"/>
  <c r="J181" i="13" s="1"/>
  <c r="J182" i="13" s="1"/>
  <c r="J183" i="13" s="1"/>
  <c r="J184" i="13" s="1"/>
  <c r="J185" i="13" s="1"/>
  <c r="J186" i="13" s="1"/>
  <c r="J187" i="13" s="1"/>
  <c r="J188" i="13" s="1"/>
  <c r="J189" i="13" s="1"/>
  <c r="J190" i="13" s="1"/>
  <c r="J191" i="13" s="1"/>
  <c r="J192" i="13" s="1"/>
  <c r="J193" i="13" s="1"/>
  <c r="J194" i="13" s="1"/>
  <c r="J195" i="13" s="1"/>
  <c r="J196" i="13" s="1"/>
  <c r="J197" i="13" s="1"/>
  <c r="J198" i="13" s="1"/>
  <c r="J199" i="13" s="1"/>
  <c r="J200" i="13" s="1"/>
  <c r="J201" i="13" s="1"/>
  <c r="J202" i="13" s="1"/>
  <c r="J203" i="13" s="1"/>
  <c r="J204" i="13" s="1"/>
  <c r="J205" i="13" s="1"/>
  <c r="J206" i="13" s="1"/>
  <c r="J207" i="13" s="1"/>
  <c r="J208" i="13" s="1"/>
  <c r="J209" i="13" s="1"/>
  <c r="J210" i="13" s="1"/>
  <c r="J211" i="13" s="1"/>
  <c r="J212" i="13" s="1"/>
  <c r="J213" i="13" s="1"/>
  <c r="J214" i="13" s="1"/>
  <c r="J215" i="13" s="1"/>
  <c r="J216" i="13" s="1"/>
  <c r="J217" i="13" s="1"/>
  <c r="J218" i="13" s="1"/>
  <c r="J219" i="13" s="1"/>
  <c r="J220" i="13" s="1"/>
  <c r="J221" i="13" s="1"/>
  <c r="J222" i="13" s="1"/>
  <c r="J223" i="13" s="1"/>
  <c r="J224" i="13" s="1"/>
  <c r="J225" i="13" s="1"/>
  <c r="J226" i="13" s="1"/>
  <c r="J227" i="13" s="1"/>
  <c r="J228" i="13" s="1"/>
  <c r="J229" i="13" s="1"/>
  <c r="J230" i="13" s="1"/>
  <c r="J231" i="13" s="1"/>
  <c r="J232" i="13" s="1"/>
  <c r="J233" i="13" s="1"/>
  <c r="J234" i="13" s="1"/>
  <c r="J235" i="13" s="1"/>
  <c r="J236" i="13" s="1"/>
  <c r="J237" i="13" s="1"/>
  <c r="J238" i="13" s="1"/>
  <c r="J239" i="13" s="1"/>
  <c r="J240" i="13" s="1"/>
  <c r="J241" i="13" s="1"/>
  <c r="J242" i="13" s="1"/>
  <c r="J243" i="13" s="1"/>
  <c r="J244" i="13" s="1"/>
  <c r="J245" i="13" s="1"/>
  <c r="J246" i="13" s="1"/>
  <c r="J247" i="13" s="1"/>
  <c r="J248" i="13" s="1"/>
  <c r="J249" i="13" s="1"/>
  <c r="J250" i="13" s="1"/>
  <c r="J251" i="13" s="1"/>
  <c r="J252" i="13" s="1"/>
  <c r="J253" i="13" s="1"/>
  <c r="J254" i="13" s="1"/>
  <c r="J255" i="13" s="1"/>
  <c r="J256" i="13" s="1"/>
  <c r="J257" i="13" s="1"/>
  <c r="J258" i="13" s="1"/>
  <c r="J259" i="13" s="1"/>
  <c r="J260" i="13" s="1"/>
  <c r="J261" i="13" s="1"/>
  <c r="J262" i="13" s="1"/>
  <c r="J263" i="13" s="1"/>
  <c r="J264" i="13" s="1"/>
  <c r="J265" i="13" s="1"/>
  <c r="J266" i="13" s="1"/>
  <c r="J267" i="13" s="1"/>
  <c r="J268" i="13" s="1"/>
  <c r="J269" i="13" s="1"/>
  <c r="J270" i="13" s="1"/>
  <c r="J271" i="13" s="1"/>
  <c r="J272" i="13" s="1"/>
  <c r="J273" i="13" s="1"/>
  <c r="J274" i="13" s="1"/>
  <c r="J275" i="13" s="1"/>
  <c r="J276" i="13" s="1"/>
  <c r="J277" i="13" s="1"/>
  <c r="J278" i="13" s="1"/>
  <c r="J279" i="13" s="1"/>
  <c r="J280" i="13" s="1"/>
  <c r="J281" i="13" s="1"/>
  <c r="J282" i="13" s="1"/>
  <c r="J283" i="13" s="1"/>
  <c r="J284" i="13" s="1"/>
  <c r="J285" i="13" s="1"/>
  <c r="J286" i="13" s="1"/>
  <c r="J287" i="13" s="1"/>
  <c r="J288" i="13" s="1"/>
  <c r="J289" i="13" s="1"/>
  <c r="J290" i="13" s="1"/>
  <c r="J291" i="13" s="1"/>
  <c r="J292" i="13" s="1"/>
  <c r="J293" i="13" s="1"/>
  <c r="J294" i="13" s="1"/>
  <c r="J295" i="13" s="1"/>
  <c r="J296" i="13" s="1"/>
  <c r="J297" i="13" s="1"/>
  <c r="J298" i="13" s="1"/>
  <c r="J299" i="13" s="1"/>
  <c r="J300" i="13" s="1"/>
  <c r="J301" i="13" s="1"/>
  <c r="J302" i="13" s="1"/>
  <c r="J303" i="13" s="1"/>
  <c r="J304" i="13" s="1"/>
  <c r="J305" i="13" s="1"/>
  <c r="J306" i="13" s="1"/>
  <c r="J307" i="13" s="1"/>
  <c r="J308" i="13" s="1"/>
  <c r="J309" i="13" s="1"/>
  <c r="J310" i="13" s="1"/>
  <c r="J311" i="13" s="1"/>
  <c r="J312" i="13" s="1"/>
  <c r="J313" i="13" s="1"/>
  <c r="J314" i="13" s="1"/>
  <c r="J315" i="13" s="1"/>
  <c r="J316" i="13" s="1"/>
  <c r="J317" i="13" s="1"/>
  <c r="J318" i="13" s="1"/>
  <c r="J319" i="13" s="1"/>
  <c r="J320" i="13" s="1"/>
  <c r="J321" i="13" s="1"/>
  <c r="J322" i="13" s="1"/>
  <c r="J323" i="13" s="1"/>
  <c r="J324" i="13" s="1"/>
  <c r="J325" i="13" s="1"/>
  <c r="J326" i="13" s="1"/>
  <c r="J327" i="13" s="1"/>
  <c r="J328" i="13" s="1"/>
  <c r="J329" i="13" s="1"/>
  <c r="J330" i="13" s="1"/>
  <c r="J331" i="13" s="1"/>
  <c r="J332" i="13" s="1"/>
  <c r="J333" i="13" s="1"/>
  <c r="J334" i="13" s="1"/>
  <c r="J335" i="13" s="1"/>
  <c r="J336" i="13" s="1"/>
  <c r="J337" i="13" s="1"/>
  <c r="J338" i="13" s="1"/>
  <c r="J339" i="13" s="1"/>
  <c r="J340" i="13" s="1"/>
  <c r="J341" i="13" s="1"/>
  <c r="J342" i="13" s="1"/>
  <c r="J343" i="13" s="1"/>
  <c r="J344" i="13" s="1"/>
  <c r="J345" i="13" s="1"/>
  <c r="J346" i="13" s="1"/>
  <c r="J347" i="13" s="1"/>
  <c r="J348" i="13" s="1"/>
  <c r="J349" i="13" s="1"/>
  <c r="J350" i="13" s="1"/>
  <c r="J351" i="13" s="1"/>
  <c r="J352" i="13" s="1"/>
  <c r="J353" i="13" s="1"/>
  <c r="J354" i="13" s="1"/>
  <c r="J355" i="13" s="1"/>
  <c r="J356" i="13" s="1"/>
  <c r="J357" i="13" s="1"/>
  <c r="J358" i="13" s="1"/>
  <c r="J359" i="13" s="1"/>
  <c r="J360" i="13" s="1"/>
  <c r="J361" i="13" s="1"/>
  <c r="J362" i="13" s="1"/>
  <c r="J363" i="13" s="1"/>
  <c r="J364" i="13" s="1"/>
  <c r="J365" i="13" s="1"/>
  <c r="J366" i="13" s="1"/>
  <c r="J367" i="13" s="1"/>
  <c r="J368" i="13" s="1"/>
  <c r="J369" i="13" s="1"/>
  <c r="J370" i="13" s="1"/>
  <c r="J371" i="13" s="1"/>
  <c r="J372" i="13" s="1"/>
  <c r="J373" i="13" s="1"/>
  <c r="J374" i="13" s="1"/>
  <c r="J375" i="13" s="1"/>
  <c r="J376" i="13" s="1"/>
  <c r="J377" i="13" s="1"/>
  <c r="J378" i="13" s="1"/>
  <c r="J379" i="13" s="1"/>
  <c r="J380" i="13" s="1"/>
  <c r="J381" i="13" s="1"/>
  <c r="J382" i="13" s="1"/>
  <c r="J383" i="13" s="1"/>
  <c r="J384" i="13" s="1"/>
  <c r="J385" i="13" s="1"/>
  <c r="J386" i="13" s="1"/>
  <c r="J387" i="13" s="1"/>
  <c r="J388" i="13" s="1"/>
  <c r="J389" i="13" s="1"/>
  <c r="J390" i="13" s="1"/>
  <c r="J391" i="13" s="1"/>
  <c r="J392" i="13" s="1"/>
  <c r="J393" i="13" s="1"/>
  <c r="J394" i="13" s="1"/>
  <c r="J395" i="13" s="1"/>
  <c r="J396" i="13" s="1"/>
  <c r="J397" i="13" s="1"/>
  <c r="J398" i="13" s="1"/>
  <c r="J399" i="13" s="1"/>
  <c r="J400" i="13" s="1"/>
  <c r="J401" i="13" s="1"/>
  <c r="J402" i="13" s="1"/>
  <c r="J403" i="13" s="1"/>
  <c r="J404" i="13" s="1"/>
  <c r="J405" i="13" s="1"/>
  <c r="J406" i="13" s="1"/>
  <c r="J407" i="13" s="1"/>
  <c r="J408" i="13" s="1"/>
  <c r="J409" i="13" s="1"/>
  <c r="J410" i="13" s="1"/>
  <c r="J411" i="13" s="1"/>
  <c r="J412" i="13" s="1"/>
  <c r="J413" i="13" s="1"/>
  <c r="J414" i="13" s="1"/>
  <c r="J415" i="13" s="1"/>
  <c r="J416" i="13" s="1"/>
  <c r="J417" i="13" s="1"/>
  <c r="J418" i="13" s="1"/>
  <c r="J419" i="13" s="1"/>
  <c r="J420" i="13" s="1"/>
  <c r="J421" i="13" s="1"/>
  <c r="J422" i="13" s="1"/>
  <c r="J423" i="13" s="1"/>
  <c r="J424" i="13" s="1"/>
  <c r="J425" i="13" s="1"/>
  <c r="J426" i="13" s="1"/>
  <c r="J427" i="13" s="1"/>
  <c r="J428" i="13" s="1"/>
  <c r="J429" i="13" s="1"/>
  <c r="J430" i="13" s="1"/>
  <c r="J431" i="13" s="1"/>
  <c r="J432" i="13" s="1"/>
  <c r="J433" i="13" s="1"/>
  <c r="J434" i="13" s="1"/>
  <c r="J435" i="13" s="1"/>
  <c r="J436" i="13" s="1"/>
  <c r="J437" i="13" s="1"/>
  <c r="J438" i="13" s="1"/>
  <c r="J439" i="13" s="1"/>
  <c r="J440" i="13" s="1"/>
  <c r="J441" i="13" s="1"/>
  <c r="J442" i="13" s="1"/>
  <c r="J443" i="13" s="1"/>
  <c r="J444" i="13" s="1"/>
  <c r="J445" i="13" s="1"/>
  <c r="J446" i="13" s="1"/>
  <c r="J447" i="13" s="1"/>
  <c r="J448" i="13" s="1"/>
  <c r="J449" i="13" s="1"/>
  <c r="J450" i="13" s="1"/>
  <c r="J451" i="13" s="1"/>
  <c r="J452" i="13" s="1"/>
  <c r="J453" i="13" s="1"/>
  <c r="J454" i="13" s="1"/>
  <c r="J455" i="13" s="1"/>
  <c r="J456" i="13" s="1"/>
  <c r="J457" i="13" s="1"/>
  <c r="J458" i="13" s="1"/>
  <c r="J459" i="13" s="1"/>
  <c r="J460" i="13" s="1"/>
  <c r="J461" i="13" s="1"/>
  <c r="J462" i="13" s="1"/>
  <c r="J463" i="13" s="1"/>
  <c r="J464" i="13" s="1"/>
  <c r="J465" i="13" s="1"/>
  <c r="J466" i="13" s="1"/>
  <c r="J467" i="13" s="1"/>
  <c r="J468" i="13" s="1"/>
  <c r="J469" i="13" s="1"/>
  <c r="J470" i="13" s="1"/>
  <c r="J471" i="13" s="1"/>
  <c r="J472" i="13" s="1"/>
  <c r="J473" i="13" s="1"/>
  <c r="J474" i="13" s="1"/>
  <c r="J475" i="13" s="1"/>
  <c r="J476" i="13" s="1"/>
  <c r="J477" i="13" s="1"/>
  <c r="J478" i="13" s="1"/>
  <c r="J479" i="13" s="1"/>
  <c r="J480" i="13" s="1"/>
  <c r="J481" i="13" s="1"/>
  <c r="J482" i="13" s="1"/>
  <c r="J483" i="13" s="1"/>
  <c r="J484" i="13" s="1"/>
  <c r="J485" i="13" s="1"/>
  <c r="J486" i="13" s="1"/>
  <c r="J487" i="13" s="1"/>
  <c r="J488" i="13" s="1"/>
  <c r="J489" i="13" s="1"/>
  <c r="J490" i="13" s="1"/>
  <c r="J491" i="13" s="1"/>
  <c r="J492" i="13" s="1"/>
  <c r="J493" i="13" s="1"/>
  <c r="J494" i="13" s="1"/>
  <c r="J495" i="13" s="1"/>
  <c r="J496" i="13" s="1"/>
  <c r="J497" i="13" s="1"/>
  <c r="J498" i="13" s="1"/>
  <c r="J499" i="13" s="1"/>
  <c r="J500" i="13" s="1"/>
  <c r="J501" i="13" s="1"/>
  <c r="J502" i="13" s="1"/>
  <c r="J503" i="13" s="1"/>
  <c r="J504" i="13" s="1"/>
  <c r="J505" i="13" s="1"/>
  <c r="J506" i="13" s="1"/>
  <c r="J507" i="13" s="1"/>
  <c r="J508" i="13" s="1"/>
  <c r="J509" i="13" s="1"/>
  <c r="J510" i="13" s="1"/>
  <c r="J511" i="13" s="1"/>
  <c r="J512" i="13" s="1"/>
  <c r="J513" i="13" s="1"/>
  <c r="J514" i="13" s="1"/>
  <c r="J515" i="13" s="1"/>
  <c r="J516" i="13" s="1"/>
  <c r="J517" i="13" s="1"/>
  <c r="J518" i="13" s="1"/>
  <c r="J519" i="13" s="1"/>
  <c r="J520" i="13" s="1"/>
  <c r="J521" i="13" s="1"/>
  <c r="J522" i="13" s="1"/>
  <c r="J523" i="13" s="1"/>
  <c r="J524" i="13" s="1"/>
  <c r="J525" i="13" s="1"/>
  <c r="J526" i="13" s="1"/>
  <c r="J527" i="13" s="1"/>
  <c r="J528" i="13" s="1"/>
  <c r="J529" i="13" s="1"/>
  <c r="J530" i="13" s="1"/>
  <c r="J531" i="13" s="1"/>
  <c r="J532" i="13" s="1"/>
  <c r="J533" i="13" s="1"/>
  <c r="J534" i="13" s="1"/>
  <c r="J535" i="13" s="1"/>
  <c r="J536" i="13" s="1"/>
  <c r="J537" i="13" s="1"/>
  <c r="J538" i="13" s="1"/>
  <c r="J539" i="13" s="1"/>
  <c r="J540" i="13" s="1"/>
  <c r="J541" i="13" s="1"/>
  <c r="J542" i="13" s="1"/>
  <c r="J543" i="13" s="1"/>
  <c r="J544" i="13" s="1"/>
  <c r="J545" i="13" s="1"/>
  <c r="R16" i="16"/>
  <c r="G29" i="16"/>
  <c r="G30" i="16" s="1"/>
  <c r="G31" i="16" s="1"/>
  <c r="G33" i="16" s="1"/>
  <c r="E29" i="16"/>
  <c r="E30" i="16" s="1"/>
  <c r="E31" i="16" s="1"/>
  <c r="E33" i="16" s="1"/>
  <c r="Q29" i="16"/>
  <c r="Q30" i="16" s="1"/>
  <c r="Q31" i="16" s="1"/>
  <c r="Q33" i="16" s="1"/>
  <c r="O29" i="16"/>
  <c r="O30" i="16" s="1"/>
  <c r="O31" i="16" s="1"/>
  <c r="O33" i="16" s="1"/>
  <c r="N29" i="16"/>
  <c r="N30" i="16" s="1"/>
  <c r="N31" i="16" s="1"/>
  <c r="N33" i="16" s="1"/>
  <c r="M29" i="16"/>
  <c r="M30" i="16" s="1"/>
  <c r="M31" i="16" s="1"/>
  <c r="M33" i="16" s="1"/>
  <c r="L29" i="16"/>
  <c r="L30" i="16" s="1"/>
  <c r="L31" i="16" s="1"/>
  <c r="L33" i="16" s="1"/>
  <c r="K29" i="16"/>
  <c r="K30" i="16" s="1"/>
  <c r="K31" i="16" s="1"/>
  <c r="K33" i="16" s="1"/>
  <c r="P29" i="16"/>
  <c r="P30" i="16" s="1"/>
  <c r="P31" i="16" s="1"/>
  <c r="P33" i="16" s="1"/>
  <c r="H29" i="16"/>
  <c r="H30" i="16" s="1"/>
  <c r="H31" i="16" s="1"/>
  <c r="H33" i="16" s="1"/>
  <c r="I29" i="16"/>
  <c r="I30" i="16" s="1"/>
  <c r="I31" i="16" s="1"/>
  <c r="I33" i="16" s="1"/>
  <c r="D29" i="16"/>
  <c r="R14" i="16"/>
  <c r="J29" i="16"/>
  <c r="J30" i="16" s="1"/>
  <c r="J31" i="16" s="1"/>
  <c r="J33" i="16" s="1"/>
  <c r="J12" i="14" l="1"/>
  <c r="J13" i="14" s="1"/>
  <c r="J14" i="14" s="1"/>
  <c r="J15" i="14" s="1"/>
  <c r="J16" i="14" s="1"/>
  <c r="J17" i="14" s="1"/>
  <c r="J18" i="14" s="1"/>
  <c r="J19" i="14" s="1"/>
  <c r="J20" i="14" s="1"/>
  <c r="J21" i="14" s="1"/>
  <c r="J22" i="14" s="1"/>
  <c r="J23" i="14" s="1"/>
  <c r="J24" i="14" s="1"/>
  <c r="J25" i="14" s="1"/>
  <c r="J26" i="14" s="1"/>
  <c r="J27" i="14" s="1"/>
  <c r="J28" i="14" s="1"/>
  <c r="J29" i="14" s="1"/>
  <c r="J30" i="14" s="1"/>
  <c r="J31" i="14" s="1"/>
  <c r="J32" i="14" s="1"/>
  <c r="J33" i="14" s="1"/>
  <c r="J34" i="14" s="1"/>
  <c r="J35" i="14" s="1"/>
  <c r="J36" i="14" s="1"/>
  <c r="J37" i="14" s="1"/>
  <c r="J38" i="14" s="1"/>
  <c r="J39" i="14" s="1"/>
  <c r="J40" i="14" s="1"/>
  <c r="J41" i="14" s="1"/>
  <c r="J42" i="14" s="1"/>
  <c r="J43" i="14" s="1"/>
  <c r="J44" i="14" s="1"/>
  <c r="J45" i="14" s="1"/>
  <c r="J46" i="14" s="1"/>
  <c r="J47" i="14" s="1"/>
  <c r="J48" i="14" s="1"/>
  <c r="J49" i="14" s="1"/>
  <c r="J50" i="14" s="1"/>
  <c r="J51" i="14" s="1"/>
  <c r="J52" i="14" s="1"/>
  <c r="J53" i="14" s="1"/>
  <c r="J54" i="14" s="1"/>
  <c r="J55" i="14" s="1"/>
  <c r="J56" i="14" s="1"/>
  <c r="J57" i="14" s="1"/>
  <c r="J58" i="14" s="1"/>
  <c r="J59" i="14" s="1"/>
  <c r="J60" i="14" s="1"/>
  <c r="J61" i="14" s="1"/>
  <c r="J62" i="14" s="1"/>
  <c r="J63" i="14" s="1"/>
  <c r="J64" i="14" s="1"/>
  <c r="J65" i="14" s="1"/>
  <c r="J66" i="14" s="1"/>
  <c r="J67" i="14" s="1"/>
  <c r="J68" i="14" s="1"/>
  <c r="J69" i="14" s="1"/>
  <c r="J70" i="14" s="1"/>
  <c r="J71" i="14" s="1"/>
  <c r="J72" i="14" s="1"/>
  <c r="J73" i="14" s="1"/>
  <c r="J74" i="14" s="1"/>
  <c r="J75" i="14" s="1"/>
  <c r="J76" i="14" s="1"/>
  <c r="J77" i="14" s="1"/>
  <c r="J78" i="14" s="1"/>
  <c r="J79" i="14" s="1"/>
  <c r="J80" i="14" s="1"/>
  <c r="J81" i="14" s="1"/>
  <c r="J82" i="14" s="1"/>
  <c r="J83" i="14" s="1"/>
  <c r="J84" i="14" s="1"/>
  <c r="J85" i="14" s="1"/>
  <c r="J86" i="14" s="1"/>
  <c r="J87" i="14" s="1"/>
  <c r="J88" i="14" s="1"/>
  <c r="J89" i="14" s="1"/>
  <c r="J90" i="14" s="1"/>
  <c r="J91" i="14" s="1"/>
  <c r="J92" i="14" s="1"/>
  <c r="J93" i="14" s="1"/>
  <c r="J94" i="14" s="1"/>
  <c r="J95" i="14" s="1"/>
  <c r="J96" i="14" s="1"/>
  <c r="J97" i="14" s="1"/>
  <c r="J98" i="14" s="1"/>
  <c r="J99" i="14" s="1"/>
  <c r="J100" i="14" s="1"/>
  <c r="J101" i="14" s="1"/>
  <c r="J102" i="14" s="1"/>
  <c r="J103" i="14" s="1"/>
  <c r="G2" i="7"/>
  <c r="R29" i="16"/>
  <c r="D30" i="16"/>
  <c r="R30" i="16" l="1"/>
  <c r="R31" i="16" s="1"/>
  <c r="H54" i="11" s="1"/>
  <c r="H55" i="11" s="1"/>
  <c r="D31" i="16"/>
  <c r="D32" i="16" l="1"/>
  <c r="D33" i="16"/>
  <c r="R33" i="16" s="1"/>
  <c r="D34" i="16" l="1"/>
  <c r="E32" i="16"/>
  <c r="F32" i="16" l="1"/>
  <c r="E34" i="16"/>
  <c r="G32" i="16" l="1"/>
  <c r="F34" i="16"/>
  <c r="H32" i="16" l="1"/>
  <c r="G34" i="16"/>
  <c r="H34" i="16" l="1"/>
  <c r="I32" i="16"/>
  <c r="J32" i="16" l="1"/>
  <c r="I34" i="16"/>
  <c r="K32" i="16" l="1"/>
  <c r="J34" i="16"/>
  <c r="L32" i="16" l="1"/>
  <c r="K34" i="16"/>
  <c r="L34" i="16" l="1"/>
  <c r="M32" i="16"/>
  <c r="N32" i="16" l="1"/>
  <c r="M34" i="16"/>
  <c r="O32" i="16" l="1"/>
  <c r="N34" i="16"/>
  <c r="P32" i="16" l="1"/>
  <c r="O34" i="16"/>
  <c r="P34" i="16" l="1"/>
  <c r="Q32" i="16"/>
  <c r="Q34" i="16" s="1"/>
</calcChain>
</file>

<file path=xl/sharedStrings.xml><?xml version="1.0" encoding="utf-8"?>
<sst xmlns="http://schemas.openxmlformats.org/spreadsheetml/2006/main" count="77286" uniqueCount="16932">
  <si>
    <t xml:space="preserve">                    </t>
  </si>
  <si>
    <t xml:space="preserve">      </t>
  </si>
  <si>
    <t xml:space="preserve">EXECUÇÃO DE ESCRITÓRIO EM CANTEIRO DE OBRA EM CHAPA DE MADEIRA COMPENSADA, NÃO INCLUSO MOBILIÁRIO E EQUIPAMENTOS. AF_02/2016  </t>
  </si>
  <si>
    <t xml:space="preserve">M2    </t>
  </si>
  <si>
    <t xml:space="preserve">EXECUÇÃO DE ALMOXARIFADO EM CANTEIRO DE OBRA EM CHAPA DE MADEIRA COMPENSADA, INCLUSO PRATELEIRAS. AF_02/2016  </t>
  </si>
  <si>
    <t xml:space="preserve">EXECUÇÃO DE DEPÓSITO EM CANTEIRO DE OBRA EM CHAPA DE MADEIRA COMPENSADA, NÃO INCLUSO MOBILIÁRIO. AF_04/2016  </t>
  </si>
  <si>
    <t xml:space="preserve">EXECUÇÃO DE CENTRAL DE ARMADURA EM CANTEIRO DE OBRA, NÃO INCLUSO MOBILIÁRIO E EQUIPAMENTOS. AF_04/2016  </t>
  </si>
  <si>
    <t xml:space="preserve">EXECUÇÃO DE CENTRAL DE FÔRMAS, PRODUÇÃO DE ARGAMASSA OU CONCRETO EM CANTEIRO DE OBRA, NÃO INCLUSO MOBILIÁRIO E EQUIPAMENTOS. AF_04/2016  </t>
  </si>
  <si>
    <t xml:space="preserve">FORNECIMENTO E EXECUÇÃO DE BAIA COM DUAS DIVISÓRIAS PARA AGREGADOS, DIMENSÕES 4,0X10,0M EM ESTRUTURA DE MADEIRA.  </t>
  </si>
  <si>
    <t xml:space="preserve">UN    </t>
  </si>
  <si>
    <t xml:space="preserve">FORNECIMENTO E EXECUÇÃO DE BAIA PARA ARMAZENAMENTO DE AÇO, POR BITOLA, DIMENSÕES 7,0X12M EM ESTRUTURA DE MADEIRA.  </t>
  </si>
  <si>
    <t xml:space="preserve">FORNECIMENTO E EXECUÇÃO DE BAIA PARA ARMAZENAMENTO DE MADEIRA, DIMENSÕES 4,0X7,0M, EM ESTRUTURA DE MADEIRA.  </t>
  </si>
  <si>
    <t xml:space="preserve">EXECUÇÃO DE REFEITÓRIO EM CANTEIRO DE OBRA EM CHAPA DE MADEIRA COMPENSADA, NÃO INCLUSO MOBILIÁRIO E EQUIPAMENTOS. AF_02/2016  </t>
  </si>
  <si>
    <t xml:space="preserve">EXECUÇÃO DE SANITÁRIO E VESTIÁRIO EM CANTEIRO DE OBRA EM CHAPA DE MADEIRA COMPENSADA, NÃO INCLUSO MOBILIÁRIO. AF_02/2016  </t>
  </si>
  <si>
    <t xml:space="preserve">INSTALACAO E LIGACAO PROVISORIA PARA ABASTECIMENTO DE AGUA E ESGOTAMENTO SANITARIO EM CANTEIRO DE OBRAS,INCLUSIVE ESCAVACAO,EXCLUSIVE REPOSICAO DA PAVIMENTACAO DO LOGRADOURO PUBLICO  </t>
  </si>
  <si>
    <t xml:space="preserve">ENTRADA PROVISORIA DE ENERGIA ELETRICA AEREA TRIFASICA 40A EM POSTE MADEIRA  REF.: 41598 SINAPI NOV/2019  </t>
  </si>
  <si>
    <t xml:space="preserve">TAPUME COM COMPENSADO DE MADEIRA. AF_05/2018  </t>
  </si>
  <si>
    <t xml:space="preserve">TXKM  </t>
  </si>
  <si>
    <t xml:space="preserve">CAIXA D´ÁGUA EM POLIETILENO, 1000 LITROS, COM ACESSÓRIOS  </t>
  </si>
  <si>
    <t xml:space="preserve">ESTRUTURA DE MADEIRA PROVISÓRIA PARA SUPORTE DE CAIXA D ÁGUA ELEVADA DE 1000 LITROS. AF_05/2018_P  </t>
  </si>
  <si>
    <t xml:space="preserve">LOCAÇÃO DA OBRA, EXECUÇÃO DE GABARITO SEM REAPROVEITAMENTO, INCLUSO PINTURA (FACE INTERNA DO RIPÃO 15CM) E PIQUETE COM TESTEMUNHA  </t>
  </si>
  <si>
    <t xml:space="preserve">LIMPEZA MECANIZADA DE CAMADA VEGETAL, VEGETAÇÃO E PEQUENAS ÁRVORES (DIÂMETRO DE TRONCO MENOR QUE 0,20 M), COM TRATOR DE ESTEIRAS.AF_05/2018  </t>
  </si>
  <si>
    <t xml:space="preserve">ESCAVACAO E CARGA MATERIAL 1A CATEGORIA, UTILIZANDO TRATOR DE ESTEIRAS DE 110 A 160HP COM LAMINA, PESO OPERACIONAL * 13T E PA CARREGADEIRA COM 170 HP.  </t>
  </si>
  <si>
    <t xml:space="preserve">M3    </t>
  </si>
  <si>
    <t xml:space="preserve">EXECUÇÃO E COMPACTAÇÃO DE ATERRO COM SOLO PREDOMINANTEMENTE ARGILOSO - INCLUSIVE SOLO, ESCAVAÇÃO, CARGA E TRANSPORTE. AF_11/2019 REF.: 96385 SINAPI AGO/2020  </t>
  </si>
  <si>
    <t xml:space="preserve">CARGA, MANOBRA E DESCARGA DE SOLOS E MATERIAIS GRANULARES EM CAMINHÃOBASCULANTE 14 M³ - CARGA COM PÁ CARREGADEIRA (CAÇAMBA DE 1,7 A 2,8 M³/ 128 HP) E DESCARGA LIVRE (UNIDADE: M3). AF_07/2020  </t>
  </si>
  <si>
    <t xml:space="preserve">ESTACA ESCAVADA MECANICAMENTE, SEM FLUIDO ESTABILIZANTE, COM 40CM DE DIÂMETRO, CONCRETO LANÇADO POR CAMINHÃO BETONEIRA (EXCLUSIVE MOBILIZAÇÃO E DESMOBILIZAÇÃO). AF_01/2020  </t>
  </si>
  <si>
    <t xml:space="preserve">M     </t>
  </si>
  <si>
    <t xml:space="preserve">MONTAGEM DE ARMADURA TRANSVERSAL DE ESTACAS DE SEÇÃO CIRCULAR, DIÂMETRO = 5,0 MM. AF_11/2016  </t>
  </si>
  <si>
    <t xml:space="preserve">KG    </t>
  </si>
  <si>
    <t xml:space="preserve">MONTAGEM DE ARMADURA LONGITUDINAL/TRANSVERSAL DE ESTACAS DE SEÇÃO CIRCULAR, DIÂMETRO = 12,5 MM. AF_11/2016  </t>
  </si>
  <si>
    <t xml:space="preserve">ARRASAMENTO MECANICO DE ESTACA DE CONCRETO ARMADO, DIAMETROS DE ATÉ 40 CM. AF_11/2016  </t>
  </si>
  <si>
    <t xml:space="preserve">ARRASAMENTO MECANICO DE ESTACA DE CONCRETO ARMADO, DIAMETROS DE 41 CM A 60 CM. AF_11/2016  </t>
  </si>
  <si>
    <t xml:space="preserve">ESCAVAÇÃO MANUAL PARA BLOCO DE COROAMENTO OU SAPATA, COM PREVISÃO DE FÔRMA. AF_06/2017  </t>
  </si>
  <si>
    <t xml:space="preserve">LASTRO DE CONCRETO MAGRO, APLICADO EM BLOCOS DE COROAMENTO OU SAPATAS, ESPESSURA DE 5 CM. AF_08/2017  </t>
  </si>
  <si>
    <t xml:space="preserve">REATERRO MANUAL DE VALAS COM COMPACTAÇÃO MECANIZADA. AF_04/2016  </t>
  </si>
  <si>
    <t xml:space="preserve">FABRICAÇÃO, MONTAGEM E DESMONTAGEM DE FÔRMA PARA BLOCO DE COROAMENTO, EM MADEIRA SERRADA, E=25 MM, 4 UTILIZAÇÕES. AF_06/2017  </t>
  </si>
  <si>
    <t xml:space="preserve">ARMAÇÃO DE BLOCO, VIGA BALDRAME OU SAPATA UTILIZANDO AÇO CA-50 DE 6,3 MM - MONTAGEM. AF_06/2017  </t>
  </si>
  <si>
    <t xml:space="preserve">ARMAÇÃO DE BLOCO, VIGA BALDRAME OU SAPATA UTILIZANDO AÇO CA-50 DE 8 MM - MONTAGEM. AF_06/2017  </t>
  </si>
  <si>
    <t xml:space="preserve">ARMAÇÃO DE BLOCO, VIGA BALDRAME OU SAPATA UTILIZANDO AÇO CA-50 DE 12,5 MM - MONTAGEM. AF_06/2017  </t>
  </si>
  <si>
    <t xml:space="preserve">ARMAÇÃO DE BLOCO, VIGA BALDRAME OU SAPATA UTILIZANDO AÇO CA-50 DE 16 MM - MONTAGEM. AF_06/2017  </t>
  </si>
  <si>
    <t xml:space="preserve">CONCRETO USINADO BOMBEÁVEL FCK=30 MPA (O.C.)  </t>
  </si>
  <si>
    <t xml:space="preserve">LANÇAMENTO COM USO DE BOMBA, ADENSAMENTO E ACABAMENTO DE CONCRETO EM ESTRUTURAS. AF_12/2015  </t>
  </si>
  <si>
    <t xml:space="preserve">IMPERMEABILIZAÇÃO DE SUPERFÍCIE COM EMULSÃO ASFÁLTICA, 2 DEMÃOS AF_06/2018  </t>
  </si>
  <si>
    <t xml:space="preserve">ESCAVAÇÃO MANUAL DE VALA PARA VIGA BALDRAME, COM PREVISÃO DE FÔRMA. AF_06/2017  </t>
  </si>
  <si>
    <t xml:space="preserve">FABRICAÇÃO, MONTAGEM E DESMONTAGEM DE FÔRMA PARA VIGA BALDRAME, EM CHAPA DE MADEIRA COMPENSADA RESINADA, E=17 MM, 4 UTILIZAÇÕES. AF_06/2017  </t>
  </si>
  <si>
    <t xml:space="preserve">ARMAÇÃO DE BLOCO, VIGA BALDRAME E SAPATA UTILIZANDO AÇO CA-60 DE 5 MM - MONTAGEM. AF_06/2017  </t>
  </si>
  <si>
    <t xml:space="preserve">ARMAÇÃO DE BLOCO, VIGA BALDRAME OU SAPATA UTILIZANDO AÇO CA-50 DE 10 MM - MONTAGEM. AF_06/2017  </t>
  </si>
  <si>
    <t xml:space="preserve"> 03. 01.300.425.  1</t>
  </si>
  <si>
    <t xml:space="preserve"> 03. 01.300.425.  2</t>
  </si>
  <si>
    <t xml:space="preserve"> 03. 01.300.425.  3</t>
  </si>
  <si>
    <t xml:space="preserve"> 03. 01.300.425.  4</t>
  </si>
  <si>
    <t xml:space="preserve"> 03. 01.300.501.  1</t>
  </si>
  <si>
    <t xml:space="preserve"> 03. 01.300.501.  2</t>
  </si>
  <si>
    <t xml:space="preserve"> 03. 01.300.501.  3</t>
  </si>
  <si>
    <t xml:space="preserve"> 03. 01.300.502.  1</t>
  </si>
  <si>
    <t xml:space="preserve"> 03. 01.300.503.  1</t>
  </si>
  <si>
    <t xml:space="preserve"> 03. 01.300.504.  1</t>
  </si>
  <si>
    <t xml:space="preserve"> 03. 01.300.505.  1</t>
  </si>
  <si>
    <t xml:space="preserve"> 03. 01.300.601.  1</t>
  </si>
  <si>
    <t xml:space="preserve"> 03. 01.300.601.  2</t>
  </si>
  <si>
    <t xml:space="preserve"> 03. 01.300.601.  3</t>
  </si>
  <si>
    <t xml:space="preserve"> 03. 01.300.602.  1</t>
  </si>
  <si>
    <t xml:space="preserve"> 03. 01.300.603.  1</t>
  </si>
  <si>
    <t xml:space="preserve"> 03. 01.300.603.  2</t>
  </si>
  <si>
    <t xml:space="preserve"> 03. 01.300.604.  1</t>
  </si>
  <si>
    <t xml:space="preserve"> 03. 01.300.605.  1</t>
  </si>
  <si>
    <t xml:space="preserve">ARMAÇÃO DE BLOCO, VIGA BALDRAME OU SAPATA UTILIZANDO AÇO CA-50 DE 20 MM - MONTAGEM. AF_06/2017  </t>
  </si>
  <si>
    <t xml:space="preserve">CONCRETO SIMPLES USINADO FCK=40MPA, BOMBEADO, LANÇADO E ADENSADO  </t>
  </si>
  <si>
    <t xml:space="preserve"> 03. 01.500.425.  1</t>
  </si>
  <si>
    <t xml:space="preserve"> 03. 01.500.425.  3</t>
  </si>
  <si>
    <t xml:space="preserve"> 03. 01.500.425.  4</t>
  </si>
  <si>
    <t xml:space="preserve"> 03. 01.500.601.  1</t>
  </si>
  <si>
    <t xml:space="preserve">LASTRO DE CONCRETO MAGRO, APLICADO EM PISOS OU RADIERS, ESPESSURA DE 5 CM. AF_07/2016  </t>
  </si>
  <si>
    <t xml:space="preserve"> 03. 01.500.601.  2</t>
  </si>
  <si>
    <t xml:space="preserve"> 03. 01.500.601.  3</t>
  </si>
  <si>
    <t xml:space="preserve">FABRICAÇÃO DE FÔRMA PARA VIGAS, EM CHAPA DE MADEIRA COMPENSADA RESINADA, E = 17 MM. AF_12/2015  </t>
  </si>
  <si>
    <t xml:space="preserve"> 03. 01.500.602.  1</t>
  </si>
  <si>
    <t xml:space="preserve"> 03. 01.500.603.  1</t>
  </si>
  <si>
    <t xml:space="preserve"> 03. 01.500.603.  2</t>
  </si>
  <si>
    <t xml:space="preserve"> 03. 01.500.603.  3</t>
  </si>
  <si>
    <t xml:space="preserve"> 03. 01.500.603.  4</t>
  </si>
  <si>
    <t xml:space="preserve"> 03. 01.500.603.  5</t>
  </si>
  <si>
    <t xml:space="preserve"> 03. 01.500.603.  6</t>
  </si>
  <si>
    <t xml:space="preserve"> 03. 01.500.603.  7</t>
  </si>
  <si>
    <t xml:space="preserve"> 03. 01.500.604.  1</t>
  </si>
  <si>
    <t xml:space="preserve"> 03. 01.500.605.  1</t>
  </si>
  <si>
    <t xml:space="preserve">ESCAVAÇÃO VERTICAL A CÉU ABERTO, EM OBRAS DE EDIFICAÇÃO INCLUINDO CARGA, DESCARGA E TRANSPORTE, EM SOLO DE 1ª CATEGORIA COM ESCAVADEIRA HIDRÁULICA (CAÇAMBA: 0,8 M³ / 111 HP), FROTA DE 2 CAMINHÕES BASCULANTES DE 18 M³, DMT ATÉ 1 KM E VELOCIDADE MÉDIA 14 KM/H. AF_05/2020  </t>
  </si>
  <si>
    <t xml:space="preserve"> 03. 01.700.100.  1</t>
  </si>
  <si>
    <t xml:space="preserve"> 03. 01.700.100.  2</t>
  </si>
  <si>
    <t xml:space="preserve"> 03. 01.700.100.  3</t>
  </si>
  <si>
    <t xml:space="preserve"> 03. 01.800.425.  1</t>
  </si>
  <si>
    <t xml:space="preserve"> 03. 01.800.425.  2</t>
  </si>
  <si>
    <t xml:space="preserve">MONTAGEM DE ARMADURA LONGITUDINAL DE ESTACAS DE SEÇÃO CIRCULAR, DIÂMETRO = 10,0 MM. AF_11/2016  </t>
  </si>
  <si>
    <t xml:space="preserve"> 03. 01.800.425.  3</t>
  </si>
  <si>
    <t xml:space="preserve"> 03. 01.800.425.  4</t>
  </si>
  <si>
    <t xml:space="preserve"> 03. 01.800.601.  1</t>
  </si>
  <si>
    <t xml:space="preserve"> 03. 01.800.601.  2</t>
  </si>
  <si>
    <t xml:space="preserve"> 03. 01.800.601.  3</t>
  </si>
  <si>
    <t xml:space="preserve"> 03. 01.800.602.  1</t>
  </si>
  <si>
    <t xml:space="preserve"> 03. 01.800.603.  1</t>
  </si>
  <si>
    <t xml:space="preserve"> 03. 01.800.603.  2</t>
  </si>
  <si>
    <t xml:space="preserve"> 03. 01.800.604.  1</t>
  </si>
  <si>
    <t xml:space="preserve"> 03. 01.800.604.  2</t>
  </si>
  <si>
    <t xml:space="preserve"> 03. 01.800.605.  1</t>
  </si>
  <si>
    <t xml:space="preserve">JUNTA DE DILATACAO ELASTICA (PVC) O-220/6 PRESSAO ATE 30 MCA  </t>
  </si>
  <si>
    <t xml:space="preserve"> 03. 02.000. 01.  1</t>
  </si>
  <si>
    <t xml:space="preserve">FABRICAÇÃO DE FÔRMA PARA PILARES E ESTRUTURAS SIMILARES, EM CHAPA DE MADEIRA COMPENSADA RESINADA, E = 17 MM. AF_12/2015  </t>
  </si>
  <si>
    <t xml:space="preserve">CORTE E DOBRA DE AÇO CA-60, DIÂMETRO DE 5,0 MM, UTILIZADO EM ESTRUTURAS DIVERSAS, EXCETO LAJES. AF_12/2015  </t>
  </si>
  <si>
    <t xml:space="preserve">CORTE E DOBRA DE AÇO CA-50, DIÂMETRO DE 6,3 MM, UTILIZADO EM ESTRUTURAS DIVERSAS, EXCETO LAJES. AF_12/2015  </t>
  </si>
  <si>
    <t xml:space="preserve">CORTE E DOBRA DE AÇO CA-50, DIÂMETRO DE 10,0 MM, UTILIZADO EM ESTRUTURAS DIVERSAS, EXCETO LAJES. AF_12/2015  </t>
  </si>
  <si>
    <t xml:space="preserve">CORTE E DOBRA DE AÇO CA-50, DIÂMETRO DE 12,5 MM, UTILIZADO EM ESTRUTURAS DIVERSAS, EXCETO LAJES. AF_12/2015  </t>
  </si>
  <si>
    <t xml:space="preserve">CORTE E DOBRA DE AÇO CA-50, DIÂMETRO DE 16,0 MM, UTILIZADO EM ESTRUTURAS DIVERSAS, EXCETO LAJES. AF_12/2015  </t>
  </si>
  <si>
    <t xml:space="preserve">CORTE E DOBRA DE AÇO CA-50, DIÂMETRO DE 20,0 MM, UTILIZADO EM ESTRUTURAS DIVERSAS, EXCETO LAJES. AF_12/2015  </t>
  </si>
  <si>
    <t xml:space="preserve">CORTE E DOBRA DE AÇO CA-50, DIÂMETRO DE 8,0 MM, UTILIZADO EM ESTRUTURAS DIVERSAS, EXCETO LAJES. AF_12/2015  </t>
  </si>
  <si>
    <t xml:space="preserve">FABRICAÇÃO DE FÔRMA PARA LAJES, EM CHAPA DE MADEIRA COMPENSADA RESINADA, E = 17 MM. AF_12/2015  </t>
  </si>
  <si>
    <t xml:space="preserve"> 03. 02.300.111.  1</t>
  </si>
  <si>
    <t xml:space="preserve"> 03. 02.300.112.  1</t>
  </si>
  <si>
    <t xml:space="preserve"> 03. 02.300.113.  1</t>
  </si>
  <si>
    <t xml:space="preserve"> 03. 02.300.121.  1</t>
  </si>
  <si>
    <t xml:space="preserve"> 03. 02.300.122.  1</t>
  </si>
  <si>
    <t xml:space="preserve"> 03. 02.300.122.  2</t>
  </si>
  <si>
    <t xml:space="preserve"> 03. 02.300.122.  3</t>
  </si>
  <si>
    <t xml:space="preserve"> 03. 02.300.122.  4</t>
  </si>
  <si>
    <t xml:space="preserve"> 03. 02.300.123.  1</t>
  </si>
  <si>
    <t xml:space="preserve"> 03. 02.300.131.  1</t>
  </si>
  <si>
    <t xml:space="preserve"> 03. 02.300.132.  1</t>
  </si>
  <si>
    <t xml:space="preserve"> 03. 02.300.132.  2</t>
  </si>
  <si>
    <t xml:space="preserve"> 03. 02.300.132.  3</t>
  </si>
  <si>
    <t xml:space="preserve"> 03. 02.300.132.  4</t>
  </si>
  <si>
    <t xml:space="preserve"> 03. 02.300.132.  5</t>
  </si>
  <si>
    <t xml:space="preserve"> 03. 02.300.133.  1</t>
  </si>
  <si>
    <t xml:space="preserve"> 03. 02.500.111.  1</t>
  </si>
  <si>
    <t xml:space="preserve"> 03. 02.500.112.  3</t>
  </si>
  <si>
    <t xml:space="preserve"> 03. 02.500.112.  4</t>
  </si>
  <si>
    <t xml:space="preserve"> 03. 02.500.112.  5</t>
  </si>
  <si>
    <t xml:space="preserve"> 03. 02.500.112.  6</t>
  </si>
  <si>
    <t xml:space="preserve"> 03. 02.500.113.  1</t>
  </si>
  <si>
    <t xml:space="preserve"> 03. 02.500.121.  1</t>
  </si>
  <si>
    <t xml:space="preserve"> 03. 02.500.122.  1</t>
  </si>
  <si>
    <t xml:space="preserve"> 03. 02.500.122.  2</t>
  </si>
  <si>
    <t xml:space="preserve"> 03. 02.500.122.  3</t>
  </si>
  <si>
    <t xml:space="preserve"> 03. 02.500.122.  4</t>
  </si>
  <si>
    <t xml:space="preserve"> 03. 02.500.122.  5</t>
  </si>
  <si>
    <t xml:space="preserve"> 03. 02.500.122.  6</t>
  </si>
  <si>
    <t xml:space="preserve">CORTE E DOBRA DE AÇO CA-50, DIÂMETRO DE 25,0 MM, UTILIZADO EM ESTRUTURAS DIVERSAS, EXCETO LAJES. AF_12/2015  </t>
  </si>
  <si>
    <t xml:space="preserve"> 03. 02.500.122.  7</t>
  </si>
  <si>
    <t xml:space="preserve"> 03. 02.500.123.  1</t>
  </si>
  <si>
    <t xml:space="preserve">FABRICAÇÃO DE FÔRMA PARA LAJES, EM CHAPA DE MADEIRA COMPENSADA PLASTIFICADA, E = 18 MM. AF_12/2015  </t>
  </si>
  <si>
    <t xml:space="preserve"> 03. 02.500.131.  1</t>
  </si>
  <si>
    <t xml:space="preserve">MONTAGEM E DESMONTAGEM DE FÔRMA DE LAJE NERVURADA COM CUBETA E ASSOALHO COM ÁREA MÉDIA MAIOR QUE 20 M², PÉ-DIREITO SIMPLES, EM CHAPA DE MADEIRA COMPENSADA RESINADA, 8 UTILIZAÇÕES. AF_12/2015  </t>
  </si>
  <si>
    <t xml:space="preserve"> 03. 02.500.132.  1</t>
  </si>
  <si>
    <t xml:space="preserve"> 03. 02.500.132.  2</t>
  </si>
  <si>
    <t xml:space="preserve"> 03. 02.500.132.  3</t>
  </si>
  <si>
    <t xml:space="preserve"> 03. 02.500.132.  4</t>
  </si>
  <si>
    <t xml:space="preserve"> 03. 02.500.132.  5</t>
  </si>
  <si>
    <t xml:space="preserve"> 03. 02.500.132.  6</t>
  </si>
  <si>
    <t xml:space="preserve"> 03. 02.500.133.  1</t>
  </si>
  <si>
    <t xml:space="preserve">FORMAS MANUSEÁVEIS PARA PAREDES DE CONCRETO MOLDADAS IN LOCO, DE EDIFICAÇÕES DE PAVIMENTO ÚNICO, EM LAJES. AF_06/2015  </t>
  </si>
  <si>
    <t xml:space="preserve"> 03. 02.500.141.  1</t>
  </si>
  <si>
    <t xml:space="preserve"> 03. 02.500.142.  1</t>
  </si>
  <si>
    <t xml:space="preserve"> 03. 02.500.142.  2</t>
  </si>
  <si>
    <t xml:space="preserve"> 03. 02.500.142.  3</t>
  </si>
  <si>
    <t xml:space="preserve"> 03. 02.500.142.  4</t>
  </si>
  <si>
    <t xml:space="preserve"> 03. 02.500.142.  5</t>
  </si>
  <si>
    <t xml:space="preserve"> 03. 02.500.143.  1</t>
  </si>
  <si>
    <t xml:space="preserve">IMPERMEABILIZAÇÃO COM SIKA TOP 107 BI-COMPONENTE, COR CINZA, 03 DEMÃOS CRUZADAS APLICADO À TRINCHA PARA APLICAÇÃO EM PAREDES ENTER  </t>
  </si>
  <si>
    <t xml:space="preserve"> 03. 02.500.144.  1</t>
  </si>
  <si>
    <t xml:space="preserve">FABRICAÇÃO DE FÔRMA PARA ESCADAS, COM 2 LANCES, EM CHAPA DE MADEIRA COMPENSADA RESINADA, E= 17 MM. AF_01/2017  </t>
  </si>
  <si>
    <t xml:space="preserve"> 03. 02.500.181.  1</t>
  </si>
  <si>
    <t xml:space="preserve"> 03. 02.500.182.  1</t>
  </si>
  <si>
    <t xml:space="preserve"> 03. 02.500.182.  2</t>
  </si>
  <si>
    <t xml:space="preserve"> 03. 02.500.182.  3</t>
  </si>
  <si>
    <t xml:space="preserve"> 03. 02.500.183.  1</t>
  </si>
  <si>
    <t xml:space="preserve"> 03. 02.700.111.  1</t>
  </si>
  <si>
    <t xml:space="preserve"> 03. 02.700.112.  1</t>
  </si>
  <si>
    <t xml:space="preserve"> 03. 02.700.112.  2</t>
  </si>
  <si>
    <t xml:space="preserve"> 03. 02.700.113.  1</t>
  </si>
  <si>
    <t xml:space="preserve"> 03. 02.700.113.  2</t>
  </si>
  <si>
    <t xml:space="preserve"> 03. 02.700.121.  1</t>
  </si>
  <si>
    <t xml:space="preserve"> 03. 02.700.122.  1</t>
  </si>
  <si>
    <t xml:space="preserve"> 03. 02.700.122.  2</t>
  </si>
  <si>
    <t xml:space="preserve"> 03. 02.700.122.  3</t>
  </si>
  <si>
    <t xml:space="preserve"> 03. 02.700.122.  4</t>
  </si>
  <si>
    <t xml:space="preserve"> 03. 02.700.123.  1</t>
  </si>
  <si>
    <t xml:space="preserve"> 03. 02.700.123.  2</t>
  </si>
  <si>
    <t xml:space="preserve"> 03. 02.700.141.  1</t>
  </si>
  <si>
    <t xml:space="preserve"> 03. 02.700.142.  1</t>
  </si>
  <si>
    <t xml:space="preserve"> 03. 02.700.142.  2</t>
  </si>
  <si>
    <t xml:space="preserve"> 03. 02.700.142.  3</t>
  </si>
  <si>
    <t xml:space="preserve"> 03. 02.700.142.  4</t>
  </si>
  <si>
    <t xml:space="preserve"> 03. 02.700.142.  5</t>
  </si>
  <si>
    <t xml:space="preserve"> 03. 02.700.143.  1</t>
  </si>
  <si>
    <t xml:space="preserve"> 03. 02.700.143.  2</t>
  </si>
  <si>
    <t xml:space="preserve"> 03. 02.700.144.  1</t>
  </si>
  <si>
    <t xml:space="preserve"> 03. 02.700.144.  2</t>
  </si>
  <si>
    <t xml:space="preserve"> 03. 02.800.111.  1</t>
  </si>
  <si>
    <t xml:space="preserve"> 03. 02.800.112.  1</t>
  </si>
  <si>
    <t xml:space="preserve"> 03. 02.800.112.  2</t>
  </si>
  <si>
    <t xml:space="preserve"> 03. 02.800.113.  1</t>
  </si>
  <si>
    <t xml:space="preserve"> 03. 02.800.113.  2</t>
  </si>
  <si>
    <t xml:space="preserve"> 03. 02.800.121.  1</t>
  </si>
  <si>
    <t xml:space="preserve"> 03. 02.800.122.  1</t>
  </si>
  <si>
    <t xml:space="preserve"> 03. 02.800.122.  2</t>
  </si>
  <si>
    <t xml:space="preserve"> 03. 02.800.123.  1</t>
  </si>
  <si>
    <t xml:space="preserve"> 03. 02.800.123.  2</t>
  </si>
  <si>
    <t xml:space="preserve">MONTAGEM E DESMONTAGEM DE FÔRMA DE PILARES RETANGULARES E ESTRUTURAS SIMILARES COM ÁREA MÉDIA DAS SEÇÕES MENOR OU IGUAL A 0,25 M², PÉ-DIREITO SIMPLES, EM CHAPA DE MADEIRA COMPENSADA PLASTIFICADA, 10 UTILIZAÇÕES. AF_12/2015  </t>
  </si>
  <si>
    <t xml:space="preserve"> 03. 02.900.111.  1</t>
  </si>
  <si>
    <t xml:space="preserve">ARMAÇÃO DE PILAR OU VIGA DE UMA ESTRUTURA CONVENCIONAL DE CONCRETO ARMADO EM UMA EDIFICAÇÃO TÉRREA OU SOBRADO UTILIZANDO AÇO CA-60 DE 5,0 MM - MONTAGEM. AF_12/2015  </t>
  </si>
  <si>
    <t xml:space="preserve"> 03. 02.900.112.  1</t>
  </si>
  <si>
    <t xml:space="preserve">ARMAÇÃO DE PILAR OU VIGA DE UMA ESTRUTURA CONVENCIONAL DE CONCRETO ARMADO EM UMA EDIFICAÇÃO TÉRREA OU SOBRADO UTILIZANDO AÇO CA-50 DE 10,0 MM - MONTAGEM. AF_12/2015  </t>
  </si>
  <si>
    <t xml:space="preserve"> 03. 02.900.112.  2</t>
  </si>
  <si>
    <t xml:space="preserve"> 03. 02.900.113.  1</t>
  </si>
  <si>
    <t xml:space="preserve">MONTAGEM E DESMONTAGEM DE FÔRMA DE LAJE MACIÇA COM ÁREA MÉDIA MENOR OU IGUAL A 20 M², PÉ-DIREITO SIMPLES, EM CHAPA DE MADEIRA COMPENSADA PLASTIFICADA, 10 UTILIZAÇÕES. AF_12/2015  </t>
  </si>
  <si>
    <t xml:space="preserve"> 03. 02.900.131.  1</t>
  </si>
  <si>
    <t xml:space="preserve">ARMAÇÃO DE LAJE DE UMA ESTRUTURA CONVENCIONAL DE CONCRETO ARMADO EM UMA EDIFICAÇÃO TÉRREA OU SOBRADO UTILIZANDO AÇO CA-50 DE 6,3 MM - MONTAGEM. AF_12/2015  </t>
  </si>
  <si>
    <t xml:space="preserve"> 03. 02.900.132.  1</t>
  </si>
  <si>
    <t xml:space="preserve">ARMAÇÃO DE LAJE DE UMA ESTRUTURA CONVENCIONAL DE CONCRETO ARMADO EM UMA EDIFICAÇÃO TÉRREA OU SOBRADO UTILIZANDO AÇO CA-50 DE 8,0 MM - MONTAGEM. AF_12/2015  </t>
  </si>
  <si>
    <t xml:space="preserve"> 03. 02.900.132.  2</t>
  </si>
  <si>
    <t xml:space="preserve">ARMAÇÃO DE LAJE DE UMA ESTRUTURA CONVENCIONAL DE CONCRETO ARMADO EM UMA EDIFICAÇÃO TÉRREA OU SOBRADO UTILIZANDO AÇO CA-50 DE 10,0 MM - MONTAGEM. AF_12/2015  </t>
  </si>
  <si>
    <t xml:space="preserve"> 03. 02.900.132.  3</t>
  </si>
  <si>
    <t xml:space="preserve"> 03. 02.900.133.  1</t>
  </si>
  <si>
    <t xml:space="preserve">IMPERMEABILIZAÇÃO DE SUPERFÍCIE COM MANTA ASFÁLTICA, UMA CAMADA, INCLUSIVE APLICAÇÃO DE PRIMER ASFÁLTICO, E=3MM. AF_06/2018  </t>
  </si>
  <si>
    <t xml:space="preserve">FORNECIMENTO E EXECUÇÃO DE ESTRUTURA METÁLICA EM AÇO ESTRUTURAL PERFIL "U" ENRIJECIDO CONFORME ESPECIFICADO EM PROJETO.  </t>
  </si>
  <si>
    <t xml:space="preserve">PINTURA COM TINTA ALQUÍDICA DE ACABAMENTO (ESMALTE SINTÉTICO FOSCO) PULVERIZADA SOBRE SUPERFÍCIES METÁLICAS (EXCETO PERFIL) EXECUTADO EM OBRA (02 DEMÃOS). AF_01/2020  </t>
  </si>
  <si>
    <t xml:space="preserve">(COMPOSIÇÃO REPRESENTATIVA) DO SERVIÇO DE ALVENARIA DE VEDAÇÃO DE BLOCOS VAZADOS DE CERÂMICA DE 9X19X19CM (ESPESSURA 9CM), PARA EDIFICAÇÃO HABITACIONAL UNIFAMILIAR (CASA) E EDIFICAÇÃO PÚBLICA PADRÃO. AF_11/2014  </t>
  </si>
  <si>
    <t xml:space="preserve">ALVENARIA DE VEDAÇÃO DE BLOCOS CERÂMICOS MACIÇOS DE 5X10X20CM (ESPESSURA 10CM) E ARGAMASSA DE ASSENTAMENTO COM PREPARO EM BETONEIRA. AF_05/2020  </t>
  </si>
  <si>
    <t xml:space="preserve">PAREDE DE BLOCOS VAZADOS(COBOGO),DE CIMENTO E AREIA,COM PESO DE 2,9KG,40X10X10CM,ASSENTES COMO EM 12.006.0010  </t>
  </si>
  <si>
    <t xml:space="preserve">DIVISORIA EM GRANITO BRANCO POLIDO, ESP = 3CM, ASSENTADO COM ARGAMASSA TRACO 1:4, ARREMATE EM CIMENTO BRANCO, EXCLUSIVE FERRAGENS  </t>
  </si>
  <si>
    <t xml:space="preserve">FORNECIMENTO E ASSENTAMENTO DE PORTA EM FERRO TIPO VENEZIANA DE ABRIR. INCLUSIVE FECHADURA.  </t>
  </si>
  <si>
    <t xml:space="preserve">PORTA CORTA-FOGO 90X210X4CM - FORNECIMENTO E INSTALAÇÃO. AF_12/2019  </t>
  </si>
  <si>
    <t xml:space="preserve">PORTA EM AÇO DE ABRIR PARA VIDRO SEM GUARNIÇÃO, 87X210CM, FIXAÇÃO COM PARAFUSOS, EXCLUSIVE VIDROS - FORNECIMENTO E INSTALAÇÃO. AF_12/2019  </t>
  </si>
  <si>
    <t xml:space="preserve">PORTÃO DE CORRER EM GRADIL METÁLICO, PADRÃO BELGO OU EQUIVALENTE  </t>
  </si>
  <si>
    <t xml:space="preserve">PORTA DE CORRER EM ACO LAMINADO A FRIO COM ADICAO DE COBRE,EM QUATRO FOLHAS,QUADRICULADA,PINTURA COM TINTA PRIMER,COM LARGURA E ALTURA APROXIMADAS DE 2,00X2,10M,INCLUSIVE FECHADURADE CILINDRO E PUXADORES,EXCLUSIVE VIDRO.FORNECIMENTO E COLOCACAO  </t>
  </si>
  <si>
    <t xml:space="preserve">MOTOR ELÉTRICO PARA PORTÃO 3/4 CV  </t>
  </si>
  <si>
    <t xml:space="preserve">PORTA DE FERRO DE ABRIR, C/ GRADIL EM BARRA CHATA 3/4" X 1/8", INCLUSIVE REQUADRO, FERROLHO E DOBRADIÇAS E FECHADURA, CONFORME DES  </t>
  </si>
  <si>
    <t xml:space="preserve">FORNECIMENTO E INSTALAÇÃO DE SENSOR ANTI-ESMAGAMENTO PARA PORTÃO AUTOMÁTICO. EXCLUSIVE INFRAESTRUTURA.  </t>
  </si>
  <si>
    <t xml:space="preserve">FORNECIMENTO E INSTALAÇÃO DE JANELA DE ACO CHAPA 24, DE ENROLAR, RAIADA, LARGA.  </t>
  </si>
  <si>
    <t xml:space="preserve">JANELA DE ALUMÍNIO DE CORRER COM 4 FOLHAS PARA VIDROS, COM VIDROS, BATENTE, ACABAMENTO COM ACETATO OU BRILHANTE E FERRAGENS. EXCLUSIVE ALIZAR E CONTRAMARCO. FORNECIMENTO E INSTALAÇÃO. AF_12/2019  </t>
  </si>
  <si>
    <t xml:space="preserve">JANELA DE AÇO TIPO BASCULANTE PARA VIDROS, COM BATENTE, FERRAGENS E PINTURA ANTICORROSIVA. EXCLUSIVE VIDROS, ACABAMENTO, ALIZAR E CONTRAMARCO. FORNECIMENTO E INSTALAÇÃO. AF_12/2019  </t>
  </si>
  <si>
    <t xml:space="preserve">CAIXILHO FIXO DE ALUMINIO ANODIZADO EM BRONZE OU PRETO,SERIE 28,EM VENEZIANA.FORNECIMENTO E COLOCACAO  </t>
  </si>
  <si>
    <t xml:space="preserve">TARJETA TIPO LIVRE/OCUPADO PARA PORTA DE BANHEIRO. AF_12/2019  </t>
  </si>
  <si>
    <t xml:space="preserve">PUXADOR CENTRAL PARA ESQUADRIA DE MADEIRA. AF_12/2019  </t>
  </si>
  <si>
    <t xml:space="preserve">MOLA FECHA-PORTA,AEREA,COM PINHAO E CREMALHEIRA,EM ALUMINIO, COM PINTURA ELETROSTATICA, COM POTENCIA Nº2 PARA PORTAS DEMADEIRA OU ALUMINIO ATE 0,90M.FORNECIMENTO  </t>
  </si>
  <si>
    <t xml:space="preserve">PINTURA COM TINTA ALQUÍDICA DE ACABAMENTO (ESMALTE SINTÉTICO BRILHANTE) PULVERIZADA SOBRE SUPERFÍCIES METÁLICAS (EXCETO PERFIL) EXECUTADO EM OBRA (02 DEMÃOS). AF_01/2020  </t>
  </si>
  <si>
    <t xml:space="preserve">VIDRO TEMPERADO INCOLOR, ESPESSURA 6MM, FORNECIMENTO E INSTALACAO, INCLUSIVE MASSA PARA VEDACAO  </t>
  </si>
  <si>
    <t xml:space="preserve">VIDRO FANTASIA MARTELADO 4MM  </t>
  </si>
  <si>
    <t xml:space="preserve">VIDRO TEMPERADO INCOLOR, ESPESSURA 8MM, FORNECIMENTO E INSTALACAO, INCLUSIVE MASSA PARA VEDACAO  </t>
  </si>
  <si>
    <t xml:space="preserve">ESPELHO CRISTAL ESPESSURA 4MM, COM MOLDURA EM ALUMINIO E COMPENSADO 6MM PLASTIFICADO COLADO  </t>
  </si>
  <si>
    <t xml:space="preserve">TELHAMENTO COM TELHA ONDULADA DE FIBRA DE VIDRO E = 0,6 MM, PARA TELHADO COM INCLINAÇÃO MAIOR QUE 10°, COM ATÉ 2 ÁGUAS, INCLUSO IÇAMENTO. AF_07/2019  </t>
  </si>
  <si>
    <t xml:space="preserve">TELHAMENTO COM TELHA DE AÇO/ALUMÍNIO E = 0,5 MM, COM ATÉ 2 ÁGUAS, INCLUSO IÇAMENTO. AF_07/2019  </t>
  </si>
  <si>
    <t xml:space="preserve">TELHAMENTO COM TELHA ONDULADA DE AÇO/ALUMÍNIO E = 0,5 MM, COM ATÉ 2 ÁGUAS, INCLUSO IÇAMENTO. AF_07/2019  </t>
  </si>
  <si>
    <t xml:space="preserve">EXECUÇÃO DE PASSEIO (CALÇADA) OU PISO DE CONCRETO COM CONCRETO MOLDADO IN LOCO, FEITO EM OBRA, ACABAMENTO CONVENCIONAL, ESPESSURA 6 CM, ARMADO. AF_07/2016  </t>
  </si>
  <si>
    <t xml:space="preserve">PISO EM GRANILITE, MARMORITE OU GRANITINA ESPESSURA 8 MM, INCLUSO JUNTAS DE DILATACAO PLASTICAS  </t>
  </si>
  <si>
    <t xml:space="preserve">COMPACTAÇÃO MECÂNICA DE SOLO PARA EXECUÇÃO DE RADIER, COM COMPACTADOR DE SOLOS A PERCUSSÃO. AF_09/2017  </t>
  </si>
  <si>
    <t xml:space="preserve">REVESTIMENTO CERÂMICO PARA PISO COM PLACAS TIPO ESMALTADA EXTRA DE DIMENSÕES 45X45 CM APLICADA EM AMBIENTES DE ÁREA MAIOR QUE 10 M2. AF_06/2014  </t>
  </si>
  <si>
    <t xml:space="preserve">PISO EM GRANITO APLICADO EM AMBIENTES INTERNOS. AF_06/2018  </t>
  </si>
  <si>
    <t xml:space="preserve">PISO DE BORRACHA PASTILHADO, ESPESSURA 7MM, ASSENTADO COM ARGAMASSA TRACO 1:3 (CIMENTO E AREIA)  </t>
  </si>
  <si>
    <t xml:space="preserve">PISO EM LADRILHO HIDRÁULICO APLICADO EM AMBIENTES INTERNOS, INCLUSO APLICAÇÃO DE RESINA. AF_06/2018  </t>
  </si>
  <si>
    <t xml:space="preserve">(COMPOSIÇÃO REPRESENTATIVA) DO SERVIÇO DE CONTRAPISO EM ARGAMASSA TRAÇO 1:4 (CIM E AREIA), EM BETONEIRA 400 L, ESPESSURA 3 CM ÁREAS SECAS E 3 CM ÁREAS MOLHADAS, PARA EDIFICAÇÃO HABITACIONAL MULTIFAMILIAR (PRÉDIO). AF_11/2014  </t>
  </si>
  <si>
    <t xml:space="preserve">LASTRO COM MATERIAL GRANULAR, APLICAÇÃO EM PISOS OU RADIERS, ESPESSURA DE *5 CM*. AF_08/2017  </t>
  </si>
  <si>
    <t xml:space="preserve">CHAPISCO APLICADO EM ALVENARIA (COM PRESENÇA DE VÃOS) E ESTRUTURAS DE CONCRETO DE FACHADA, COM COLHER DE PEDREIRO.  ARGAMASSA TRAÇO 1:3 COM PREPARO EM BETONEIRA 400L. AF_06/2014  </t>
  </si>
  <si>
    <t xml:space="preserve">CHAPISCO APLICADO NO TETO, COM ROLO PARA TEXTURA ACRÍLICA. ARGAMASSA TRAÇO 1:4 E EMULSÃO POLIMÉRICA (ADESIVO) COM PREPARO EM BETONEIRA 400L. AF_06/2014  </t>
  </si>
  <si>
    <t xml:space="preserve">EMBOÇO OU MASSA ÚNICA EM ARGAMASSA TRAÇO 1:2:8, PREPARO MECÂNICO COM BETONEIRA 400 L, APLICADA MANUALMENTE EM PANOS CEGOS DE FACHADA (SEM PRESENÇA DE VÃOS), ESPESSURA DE 25 MM. AF_06/2014  </t>
  </si>
  <si>
    <t xml:space="preserve">EMBOÇO, PARA RECEBIMENTO DE CERÂMICA, EM ARGAMASSA TRAÇO 1:2:8, PREPARO MECÂNICO COM BETONEIRA 400L, APLICADO MANUALMENTE EM FACES INTERNAS DE PAREDES, PARA AMBIENTE COM ÁREA MENOR QUE 5M2, ESPESSURA DE 10MM, COM EXECUÇÃO DE TALISCAS. AF_06/2014  </t>
  </si>
  <si>
    <t xml:space="preserve">REVESTIMENTO CERÂMICO PARA PISO COM PLACAS TIPO ESMALTADA EXTRA DE DIMENSÕES 35X35 CM APLICADA EM AMBIENTES DE ÁREA MENOR QUE 5 M2. AF_06/2014  </t>
  </si>
  <si>
    <t xml:space="preserve">REVESTIMENTO CERÂMICO PARA PAREDES EXTERNAS EM PASTILHAS DE PORCELANA 5 X 5 CM (PLACAS DE 30 X 30 CM), ALINHADAS A PRUMO, APLICADO EM PANOS SEM VÃOS. AF_06/2014  </t>
  </si>
  <si>
    <t xml:space="preserve">REVESTIMENTO CERÂMICO PARA PISO OU PAREDE, ELIZABETH, LINHA LUX NEVE, DIMENSÕES 10 X 10 CM, APLICADO COM ARGAMASSA INDUSTRIALIZADA  </t>
  </si>
  <si>
    <t xml:space="preserve">APLICAÇÃO E LIXAMENTO DE MASSA LÁTEX EM TETO, DUAS DEMÃOS. AF_06/2014  </t>
  </si>
  <si>
    <t xml:space="preserve">APLICAÇÃO E LIXAMENTO DE MASSA LÁTEX EM PAREDES, DUAS DEMÃOS. AF_06/2014  </t>
  </si>
  <si>
    <t xml:space="preserve">APLICAÇÃO MANUAL DE MASSA ACRÍLICA EM PANOS DE FACHADA COM PRESENÇA DE VÃOS, DE EDIFÍCIOS DE MÚLTIPLOS PAVIMENTOS, DUAS DEMÃOS. AF_05/2017  </t>
  </si>
  <si>
    <t xml:space="preserve">FORRO ACÚSTICO EM PLACAS DE FIBRA MINERAL DIM.1200X600X16MM, ABSORÇÃO SONORA NRC = 0,55, REFLEXÃO LUZ = 0,79, MARCA ARMSTRONG, RE  </t>
  </si>
  <si>
    <t xml:space="preserve">FORRO EM DRYWALL, PARA AMBIENTES RESIDENCIAIS, INCLUSIVE ESTRUTURA DE FIXAÇÃO. AF_05/2017_P  </t>
  </si>
  <si>
    <t xml:space="preserve">APLICAÇÃO MECÂNICA DE PINTURA COM TINTA LÁTEX PVA EM TETO, DUAS DEMÃOS. AF_06/2014  </t>
  </si>
  <si>
    <t xml:space="preserve"> 04. 01.566.100.  1</t>
  </si>
  <si>
    <t xml:space="preserve">PINTURA DE ACABAMENTO COM APLICAÇÃO DE 01 DEMÃO DE VERNIZ ACRÍLICO PARA PROTEÇÃO DE SUPERFÍCIES EM CONCRETO APARENTE, MARCA FOSROC  </t>
  </si>
  <si>
    <t xml:space="preserve"> 04. 01.566.100.  2</t>
  </si>
  <si>
    <t xml:space="preserve">APLICAÇÃO MANUAL DE PINTURA COM TINTA LÁTEX ACRÍLICA EM PAREDES, DUAS DEMÃOS. AF_06/2014  </t>
  </si>
  <si>
    <t xml:space="preserve">APLICAÇÃO MANUAL DE PINTURA COM TINTA TEXTURIZADA ACRÍLICA EM PANOS COM PRESENÇA DE VÃOS DE EDIFÍCIOS DE MÚLTIPLOS PAVIMENTOS, UMA COR. AF_06/2014  </t>
  </si>
  <si>
    <t xml:space="preserve">PINTURA COM VERNIZ POLIURETANO, 2 DEMAOS  </t>
  </si>
  <si>
    <t xml:space="preserve">MONTAGEM E DESMONTAGEM DE ANDAIME MODULAR FACHADEIRO, COM PISO METÁLICO, PARA EDIFICAÇÕES COM MÚLTIPLOS PAVIMENTOS (EXCLUSIVE ANDAIME E LIMPEZA). AF_11/2017  </t>
  </si>
  <si>
    <t xml:space="preserve">LOCAÇÃO MENSAL DE ANDAIME METÁLICO  </t>
  </si>
  <si>
    <t xml:space="preserve">RODAPÉ EM GRANITO, ALTURA 10 CM. AF_06/2018  </t>
  </si>
  <si>
    <t xml:space="preserve">RODAPE EM MARMORITE, ALTURA 10CM  </t>
  </si>
  <si>
    <t xml:space="preserve">RODAPE EM MADEIRA, ALTURA 7CM, FIXADO EM PECAS DE MADEIRA  </t>
  </si>
  <si>
    <t xml:space="preserve">SOLEIRA EM GRANITO, LARGURA 15 CM, ESPESSURA 2,0 CM. AF_06/2018  </t>
  </si>
  <si>
    <t xml:space="preserve">RUFO EM CHAPA DE AÇO GALVANIZADO NÚMERO 24, CORTE DE 25 CM, INCLUSO TRANSPORTE VERTICAL. AF_07/2019  </t>
  </si>
  <si>
    <t xml:space="preserve">CALHA SEMI-CIRCULAR EM CONCRETO PRÉ-MOLDADO, DN = 0,30 M  </t>
  </si>
  <si>
    <t xml:space="preserve">GRELHA EM FERRO FUNDIDO SIMPLES COM REQUADRO, CARGA MÁXIMA 12,5 T,  300 X 1000 MM, E = 15 MM, FORNECIDA E ASSENTADA COM ARGAMASSA 1:4 CIMENTO:AREIA.  </t>
  </si>
  <si>
    <t xml:space="preserve">CUMEEIRA EM CHAPA DE ACO GALVANIZADO,COM ESPESSURA DE 0,5MM, 0,30M DE ABA PARA CADA LADO,PARA TELHAS TRAPEZOIDAIS.FORNECIMENTO E COLOCACAO  </t>
  </si>
  <si>
    <t xml:space="preserve">FAIXA EM MADEIRA DE LEI APARELHADA 15 X 2,5 CM, PARA PROTEÇÃO DE PAREDE  </t>
  </si>
  <si>
    <t xml:space="preserve">BANCADA DE GRANITO C/ESPELHO  </t>
  </si>
  <si>
    <t xml:space="preserve">TAMPO PARA BANCADA ÚMIDA - AÇO INOX N.18 (18:8)              </t>
  </si>
  <si>
    <t xml:space="preserve">HX.01 - LAVATÓRIO E BEBEDOURO DE CHAPA AÇO INOX CHAPA 18 - EXCLUSIVE TORNEIRA  </t>
  </si>
  <si>
    <t xml:space="preserve">ESGUICHO TORNEIRA DE 1/2" PARA BEBEDOURO INDUSTRIAL EM METAL CROMADO  </t>
  </si>
  <si>
    <t xml:space="preserve">FABRICAÇÃO E INSTALAÇÃO DE BRISE LINEAR HORIZONTAL (EXCETO FIXAÇÃO).  </t>
  </si>
  <si>
    <t xml:space="preserve">FIXAÇÃO DE BRISE LINEAR HORIZONTAL  </t>
  </si>
  <si>
    <t xml:space="preserve">PINTURA COM TINTA ALQUÍDICA DE ACABAMENTO (ESMALTE SINTÉTICO ACETINADO) PULVERIZADA SOBRE SUPERFÍCIES METÁLICAS (EXCETO PERFIL) EXECUTADO EM OBRA (02 DEMÃOS). AF_01/2020  </t>
  </si>
  <si>
    <t xml:space="preserve">PINTURA COM TINTA ALQUÍDICA DE FUNDO (TIPO ZARCÃO) PULVERIZADA SOBRE SUPERFÍCIES METÁLICAS (EXCETO PERFIL) EXECUTADO EM OBRA (POR DEMÃO). AF_01/2020  </t>
  </si>
  <si>
    <t xml:space="preserve">CORRIMÃO DUPLO CENTRAL EM TUBO DE FERRO GALVANIZADO 1 1/2", COM CHUMBADORES PARA FIXAÇÃO NO PISO  </t>
  </si>
  <si>
    <t xml:space="preserve">PEITORIL EM GRANITO CINZA ANDORINHA,ESPESSURA DE 2CM,LARGURA 15 A 18CM,ASSENTADO COM NATA DE CIMENTO SOBRE ARGAMASSA DECIMENTO,SAIBRO E AREIA,NO TRACO 1:3:3 E REJUNTAMENTO COM CIMENTO BRANCO  </t>
  </si>
  <si>
    <t xml:space="preserve">FORNECIMENTO E FIXAÇÃO DE ALÇAPÃO EM AÇO GALVANIZADO 70X70CM, CONFORME ESPEFÍCICADO EM PROJETO ARQUITETÔNICO, INCLUSIVE FERRAGENS.  </t>
  </si>
  <si>
    <t xml:space="preserve">ESCADA TIPO MARINHEIRO EM TUBO ACO GALVANIZADO 1 1/2" 5 DEGRAUS  </t>
  </si>
  <si>
    <t xml:space="preserve">VASO SANITARIO SIFONADO CONVENCIONAL COM LOUÇA BRANCA, INCLUSO CONJUNTO DE LIGAÇÃO PARA BACIA SANITÁRIA AJUSTÁVEL - FORNECIMENTO E INSTALAÇÃO. AF_10/2016  </t>
  </si>
  <si>
    <t xml:space="preserve"> 04. 01.810.100.  1</t>
  </si>
  <si>
    <t xml:space="preserve">CUBA DE EMBUTIR OVAL EM LOUÇA BRANCA, 35 X 50CM OU EQUIVALENTE, INCLUSO VÁLVULA EM METAL CROMADO E SIFÃO FLEXÍVEL EM PVC - FORNECIMENTO E INSTALAÇÃO. AF_01/2020  </t>
  </si>
  <si>
    <t xml:space="preserve"> 04. 01.810.100.  2</t>
  </si>
  <si>
    <t xml:space="preserve">VASO SANITARIO SIFONADO CONVENCIONAL PARA PCD SEM FURO FRONTAL COM  LOUÇA BRANCA SEM ASSENTO -  FORNECIMENTO E INSTALAÇÃO. AF_01/2020  </t>
  </si>
  <si>
    <t xml:space="preserve"> 04. 01.810.100.  3</t>
  </si>
  <si>
    <t xml:space="preserve">LAVATÓRIO DE CANTO SEM COLUNA  </t>
  </si>
  <si>
    <t xml:space="preserve"> 04. 01.810.100.  4</t>
  </si>
  <si>
    <t xml:space="preserve">MICTÓRIO SIFONADO LOUÇA BRANCA ? PADRÃO MÉDIO ? FORNECIMENTO E INSTALAÇÃO. AF_01/2020  </t>
  </si>
  <si>
    <t xml:space="preserve"> 04. 01.810.100.  5</t>
  </si>
  <si>
    <t xml:space="preserve">ASSENTO PLÁSTICO BRANCO PARA VASO SANITÁRIO, CIPLA OU SIMILAR  </t>
  </si>
  <si>
    <t xml:space="preserve"> 04. 01.810.100.  6</t>
  </si>
  <si>
    <t xml:space="preserve">TORNEIRA CROMADA DE MESA, 1/2? OU 3/4?, PARA LAVATÓRIO, PADRÃO MÉDIO - FORNECIMENTO E INSTALAÇÃO. AF_01/2020  </t>
  </si>
  <si>
    <t xml:space="preserve"> 04. 01.810.200.  1</t>
  </si>
  <si>
    <t xml:space="preserve">TORNEIRA DE MESA PARA P.N.E. COM FECHAMENTO AUTOMÁTICO TEMPORIZADO PARA LAVATÓRIO DIÂMETRO DE 1/2  </t>
  </si>
  <si>
    <t xml:space="preserve"> 04. 01.810.200.  2</t>
  </si>
  <si>
    <t xml:space="preserve">VÁLVULA DE DESCARGA DUPLO ACIONAMENTO COM ACABAMENTO CROMADO  </t>
  </si>
  <si>
    <t xml:space="preserve"> 04. 01.810.200.  3</t>
  </si>
  <si>
    <t xml:space="preserve">VÁLVULA DE DESCARGA PARA P.N.E. COM ACABAMENTO CROMADO ANTIVANDALISMO  </t>
  </si>
  <si>
    <t xml:space="preserve"> 04. 01.810.200.  4</t>
  </si>
  <si>
    <t xml:space="preserve">BARRA DE APOIO RETA, EM ACO INOX POLIDO, COMPRIMENTO 80 CM,  FIXADA NA PAREDE - FORNECIMENTO E INSTALAÇÃO. AF_01/2020  </t>
  </si>
  <si>
    <t xml:space="preserve"> 04. 01.810.300.  1</t>
  </si>
  <si>
    <t xml:space="preserve">BARRA DE APOIO RETA, EM ACO INOX POLIDO, COMPRIMENTO 70 CM,  FIXADA NA PAREDE - FORNECIMENTO E INSTALAÇÃO. AF_01/2020  </t>
  </si>
  <si>
    <t xml:space="preserve"> 04. 01.810.300.  2</t>
  </si>
  <si>
    <t xml:space="preserve">BARRA DE APOIO RETA, EM ACO INOX POLIDO, COMPRIMENTO 60CM, FIXADA NA PAREDE - FORNECIMENTO E INSTALAÇÃO. AF_01/2020  </t>
  </si>
  <si>
    <t xml:space="preserve"> 04. 01.810.300.  3</t>
  </si>
  <si>
    <t xml:space="preserve">BARRA DE APOIO, PARA LAVATÓRIO, TRES LADOS, FIXA, EM AÇO INOX, L= 40X 60CM, D=1 1/4", JACKWAL OU SIMILAR  </t>
  </si>
  <si>
    <t xml:space="preserve"> 04. 01.810.300.  4</t>
  </si>
  <si>
    <t xml:space="preserve">BARRA DE APOIO EM "L", EM ACO INOX POLIDO 80 X 80 CM, FIXADA NA PAREDE - FORNECIMENTO E INSTALACAO. AF_01/2020  </t>
  </si>
  <si>
    <t xml:space="preserve"> 04. 01.810.300.  5</t>
  </si>
  <si>
    <t xml:space="preserve">SABONETEIRA PLASTICA TIPO DISPENSER PARA SABONETE LIQUIDO COM RESERVATORIO 800 A 1500 ML, INCLUSO FIXAÇÃO. AF_01/2020  </t>
  </si>
  <si>
    <t xml:space="preserve"> 04. 01.810.400.  1</t>
  </si>
  <si>
    <t xml:space="preserve">PORTA TOALHA INOX PARA PAPEL TOALHA EM FOLHA                 </t>
  </si>
  <si>
    <t xml:space="preserve"> 04. 01.810.400.  2</t>
  </si>
  <si>
    <t xml:space="preserve">DISPENSER, EM PLÁSTICO, PARA PAPEL HIGIÊNICO EM ROLO         </t>
  </si>
  <si>
    <t xml:space="preserve"> 04. 01.810.400.  3</t>
  </si>
  <si>
    <t xml:space="preserve">MEIA SABONETEIRA EM LOUÇA DE EMBUTIR  </t>
  </si>
  <si>
    <t xml:space="preserve"> 04. 01.810.400.  4</t>
  </si>
  <si>
    <t xml:space="preserve">CABIDE TIPO GANCHO EM LOUÇA  </t>
  </si>
  <si>
    <t xml:space="preserve"> 04. 01.810.400.  5</t>
  </si>
  <si>
    <t xml:space="preserve">BANCO ARTICULADO,COM CANTOS ARREDONDADOS E SUPERFICIE ANTIDERRAPANTE IMPERMEAVEL,DIMENSOES MINIMAS 0,45X0,70M,EM ACO INOXIDAVEL AISI 304,TUBO DE 1 1/4",PARA PESSOAS COM NECESSIDADES ESPECIFICAS.FORNCIMENTO E COLOCACAO  </t>
  </si>
  <si>
    <t xml:space="preserve"> 04. 01.810.500.  1</t>
  </si>
  <si>
    <t xml:space="preserve">CHUVEIRO ELÉTRICO COMUM CORPO PLÁSTICO, TIPO DUCHA ? FORNECIMENTO E INSTALAÇÃO. AF_01/2020  </t>
  </si>
  <si>
    <t xml:space="preserve"> 04. 01.810.600.  1</t>
  </si>
  <si>
    <t xml:space="preserve">DUCHA HIGIÊNICA COM REGISTRO, LINHA ASPEN, REF. 1984 C35 DA DECA OU SIMILAR  </t>
  </si>
  <si>
    <t xml:space="preserve"> 04. 01.810.600.  2</t>
  </si>
  <si>
    <t xml:space="preserve">CUBA DE EMBUTIR DE AÇO INOXIDÁVEL MÉDIA, INCLUSO VÁLVULA TIPO AMERICANA EM METAL CROMADO E SIFÃO FLEXÍVEL EM PVC - FORNECIMENTO E INSTALAÇÃO. AF_01/2020  </t>
  </si>
  <si>
    <t xml:space="preserve"> 04. 01.830.100.  1</t>
  </si>
  <si>
    <t xml:space="preserve">CUBA DE EMBUTIR DE AÇO INOXIDÁVEL MÉDIA, INCLUSO VÁLVULA TIPO AMERICANA E SIFÃO TIPO GARRAFA EM METAL CROMADO - FORNECIMENTO E INSTALAÇÃO. AF_01/2020  </t>
  </si>
  <si>
    <t xml:space="preserve"> 04. 01.830.100.  2</t>
  </si>
  <si>
    <t xml:space="preserve">LAVATÓRIO LOUÇA BRANCA SUSPENSO, 29,5 X 39CM OU EQUIVALENTE, PADRÃO POPULAR, INCLUSO SIFÃO FLEXÍVEL EM PVC, VÁLVULA E ENGATE FLEXÍVEL 30CM EM PLÁSTICO E TORNEIRA CROMADA DE MESA, PADRÃO POPULAR - FORNECIMENTO E INSTALAÇÃO. AF_01/2020  </t>
  </si>
  <si>
    <t xml:space="preserve"> 04. 01.830.200.  1</t>
  </si>
  <si>
    <t xml:space="preserve">TORNEIRA CROMADA LONGA, DE PAREDE, 1/2? OU 3/4?, PARA PIA DE COZINHA, PADRÃO POPULAR - FORNECIMENTO E INSTALAÇÃO. AF_01/2020  </t>
  </si>
  <si>
    <t xml:space="preserve"> 04. 01.830.300.  1</t>
  </si>
  <si>
    <t xml:space="preserve">TORNEIRA CROMADA 1/2? OU 3/4? PARA TANQUE, PADRÃO POPULAR - FORNECIMENTO E INSTALAÇÃO. AF_01/2020  </t>
  </si>
  <si>
    <t xml:space="preserve"> 04. 01.830.300.  2</t>
  </si>
  <si>
    <t xml:space="preserve">TANQUE DE LOUÇA BRANCA COM COLUNA, 30L OU EQUIVALENTE - FORNECIMENTO E INSTALAÇÃO. AF_01/2020  </t>
  </si>
  <si>
    <t xml:space="preserve"> 04. 01.830.400.  1</t>
  </si>
  <si>
    <t xml:space="preserve">TELA DE NYLON TIPO MOSQUITEIRO COM MOLDURA EM ALUMINIO ANODIZADO NATURAL  </t>
  </si>
  <si>
    <t xml:space="preserve">MASTRO TRIPLO EM TUBO FERRO GALVANIZADO, ALT (ÚTIL)= 6M (3,80M X 2" + 2,20M X 1 1/2"), INCLUSIVE BASE DE CONCRETO CICLÓPICO  </t>
  </si>
  <si>
    <t xml:space="preserve">LETRA DE ACO ESCOVADO COM 40CM DE ALTURA.FORNECIMENTO E COLOCACAO  </t>
  </si>
  <si>
    <t xml:space="preserve"> 04. 02.102. 01.  1</t>
  </si>
  <si>
    <t xml:space="preserve">PLACAS DE IDENTIFICAÇÃO DE DEPENDÊNCIAS, EM CHAPA METÁLICA Nº 18, COM PINTURA ESMALTE, APLICAÇÃO DE DIZERES EM "SILK SCREEN".  </t>
  </si>
  <si>
    <t xml:space="preserve"> 04. 02.102. 02.  1</t>
  </si>
  <si>
    <t xml:space="preserve">PLACA DE SINALIZAÇÃO, DIM.: 60 X 80 CM, - "ESTACIONAMENTO RESERVADO - DEFICIENTE/IDOSOS", INCLUSO BARROTE PARA FIXAÇÃO - FORNECIM  </t>
  </si>
  <si>
    <t xml:space="preserve"> 04. 02.102. 02.  2</t>
  </si>
  <si>
    <t xml:space="preserve">SINALIZAÇÃO PARA DEFICIENTES - PLACA METÁLICA PARA CORRIMÃO EM BRAILLE, DIM 90 X 25 MM  </t>
  </si>
  <si>
    <t xml:space="preserve"> 04. 02.102. 02.  3</t>
  </si>
  <si>
    <t xml:space="preserve">PLACA DE INAUGURACAO ACO ESCOVADO 80 X 60 CM  </t>
  </si>
  <si>
    <t xml:space="preserve">Un    </t>
  </si>
  <si>
    <t xml:space="preserve"> 04. 02.102. 03.  1</t>
  </si>
  <si>
    <t xml:space="preserve">FORNECIMENTO E INSTALAÇÃO DE QUADRO BRANCO EM MDF COM MOLDURA EM ALUMÍNIO, CONFORME ESPECÍFICADO EM PROJETO. REF. 02387/ORSE  </t>
  </si>
  <si>
    <t xml:space="preserve"> 04. 02.102. 04.  1</t>
  </si>
  <si>
    <t xml:space="preserve">PLANTIO DE ÁRVORE ORNAMENTAL COM ALTURA DE MUDA MAIOR QUE 2,00 M E MENOR OU IGUAL A 4,00 M. AF_05/2018  </t>
  </si>
  <si>
    <t xml:space="preserve">PLANTIO DE ARBUSTO OU  CERCA VIVA. AF_05/2018  </t>
  </si>
  <si>
    <t xml:space="preserve">PLANTIO DE GRAMA EM PLACAS. AF_05/2018  </t>
  </si>
  <si>
    <t xml:space="preserve">TORNEIRA CROMADA PARA JARDIM, DECA 1153C39, 1/2" OU SIMILAR  </t>
  </si>
  <si>
    <t xml:space="preserve">CAIXA ENTERRADA HIDRÁULICA RETANGULAR EM ALVENARIA COM TIJOLOS CERÂMICOS MACIÇOS, DIMENSÕES INTERNAS: 0,3X0,3X0,3 M PARA REDE DE DRENAGEM. AF_05/2018  </t>
  </si>
  <si>
    <t xml:space="preserve">BANCO CONCRETO POLIDO BASE EM ALVENARIA TIJOLO APARENTE PINTADA - PADRÃO GOINFRA  </t>
  </si>
  <si>
    <t xml:space="preserve">BANCO DE CONCRETO APARENTE,C/45CM DE LARGURA E 10CM DE ESPESSURA,SOBRE DOIS APOIOS DO MESMO MATERIAL,C/SECAO DE 10X30CM  </t>
  </si>
  <si>
    <t xml:space="preserve"> 04. 04.106. 11.  1</t>
  </si>
  <si>
    <t xml:space="preserve"> 04. 04.106. 11.  3</t>
  </si>
  <si>
    <t xml:space="preserve"> 04. 04.106. 11.  4</t>
  </si>
  <si>
    <t xml:space="preserve">CHAPISCO APLICADO NO TETO, COM ROLO PARA TEXTURA ACRÍLICA. ARGAMASSA TRAÇO 1:4 E EMULSÃO POLIMÉRICA (ADESIVO) COM PREPARO MANUAL. AF_06/2014  </t>
  </si>
  <si>
    <t xml:space="preserve"> 04. 04.106. 11.  5</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</si>
  <si>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</si>
  <si>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 xml:space="preserve"> 04. 04.106. 11.  6</t>
  </si>
  <si>
    <t xml:space="preserve">CHAPIM/SOLEIRA DE CONCRETO APARENTE COM ACABAMENTO DESEMPENADO,USANDO FORMA DE CHAPA COMPENSADA,MEDINDO 14X10CM,CONFORMEPROJETO TIPO Nº6062/EMOP,FUNDIDO NO LOCAL  </t>
  </si>
  <si>
    <t xml:space="preserve"> 04. 04.106. 11.  7</t>
  </si>
  <si>
    <t xml:space="preserve"> 04. 04.106. 11.  8</t>
  </si>
  <si>
    <t xml:space="preserve"> 04. 04.106. 12.  1</t>
  </si>
  <si>
    <t xml:space="preserve"> 04. 04.106. 12.  2</t>
  </si>
  <si>
    <t xml:space="preserve"> 04. 04.106. 12.  3</t>
  </si>
  <si>
    <t xml:space="preserve"> 04. 04.106. 12.  4</t>
  </si>
  <si>
    <t xml:space="preserve"> 04. 04.106. 12.  5</t>
  </si>
  <si>
    <t xml:space="preserve"> 04. 04.106. 12.  6</t>
  </si>
  <si>
    <t xml:space="preserve">REVESTIMENTO CERÂMICO PARA PAREDES INTERNAS COM PLACAS TIPO ESMALTADA EXTRA DE DIMENSÕES 20X20 CM APLICADAS EM AMBIENTES DE ÁREA MENOR QUE 5 M² NA ALTURA INTEIRA DAS PAREDES. AF_06/2014  </t>
  </si>
  <si>
    <t xml:space="preserve"> 04. 04.106. 12.  7</t>
  </si>
  <si>
    <t xml:space="preserve">REVESTIMENTO CERÂMICO PARA PISO COM PLACAS TIPO ESMALTADA EXTRA DE DIMENSÕES 45X45 CM APLICADA EM AMBIENTES DE ÁREA MENOR QUE 5 M2. AF_06/2014  </t>
  </si>
  <si>
    <t xml:space="preserve"> 04. 04.106. 13.  1</t>
  </si>
  <si>
    <t xml:space="preserve">CONTRAPISO EM ARGAMASSA TRAÇO 1:4 (CIMENTO E AREIA), PREPARO MECÂNICO COM BETONEIRA 400 L, APLICADO EM ÁREAS SECAS SOBRE LAJE, NÃO ADERIDO, ESPESSURA 6CM. AF_06/2014  </t>
  </si>
  <si>
    <t xml:space="preserve"> 04. 04.106. 13.  2</t>
  </si>
  <si>
    <t xml:space="preserve"> 04. 04.106. 13.  3</t>
  </si>
  <si>
    <t xml:space="preserve"> 04. 04.106. 13.  4</t>
  </si>
  <si>
    <t xml:space="preserve"> 04. 04.106. 13.  5</t>
  </si>
  <si>
    <t xml:space="preserve"> 04. 04.106. 13.  6</t>
  </si>
  <si>
    <t xml:space="preserve">LASTRO COM MATERIAL GRANULAR (PEDRA BRITADA N.1 E PEDRA BRITADA N.2), APLICADO EM PISOS OU RADIERS, ESPESSURA DE *10 CM*. AF_07/2019  </t>
  </si>
  <si>
    <t xml:space="preserve"> 04. 04.106. 13.  7</t>
  </si>
  <si>
    <t xml:space="preserve"> 04. 04.106. 13.  8</t>
  </si>
  <si>
    <t xml:space="preserve"> 04. 04.106. 14.  1</t>
  </si>
  <si>
    <t xml:space="preserve"> 04. 04.106. 14.  2</t>
  </si>
  <si>
    <t xml:space="preserve"> 04. 04.106. 14.  3</t>
  </si>
  <si>
    <t xml:space="preserve">BANCADA EM GRANITO CINZA ANDORINHA, E=2CM                    </t>
  </si>
  <si>
    <t xml:space="preserve"> 04. 04.106. 14.  4</t>
  </si>
  <si>
    <t xml:space="preserve"> 04. 04.106. 14.  5</t>
  </si>
  <si>
    <t xml:space="preserve"> 04. 04.106. 14.  6</t>
  </si>
  <si>
    <t xml:space="preserve"> 04. 04.106. 14.  7</t>
  </si>
  <si>
    <t xml:space="preserve"> 04. 04.106. 14.  8</t>
  </si>
  <si>
    <t xml:space="preserve">ESPELHO CRISTAL, ESPESSURA 4MM, COM PARAFUSOS DE FIXACAO, SEM MOLDURA  </t>
  </si>
  <si>
    <t xml:space="preserve"> 04. 04.106. 14.  9</t>
  </si>
  <si>
    <t xml:space="preserve">JANELA DE AÇO DE CORRER COM 4 FOLHAS PARA VIDRO, COM BATENTE, FERRAGENS E PINTURA ANTICORROSIVA. EXCLUSIVE VIDROS, ALIZAR E CONTRAMARCO. FORNECIMENTO E INSTALAÇÃO. AF_12/2019  </t>
  </si>
  <si>
    <t xml:space="preserve"> 04. 04.106. 15.  1</t>
  </si>
  <si>
    <t xml:space="preserve"> 04. 04.106. 15.  2</t>
  </si>
  <si>
    <t xml:space="preserve">PORTA EM ALUMÍNIO DE ABRIR TIPO VENEZIANA COM GUARNIÇÃO, FIXAÇÃO COM PARAFUSOS - FORNECIMENTO E INSTALAÇÃO. AF_12/2019  </t>
  </si>
  <si>
    <t xml:space="preserve"> 04. 04.106. 15.  3</t>
  </si>
  <si>
    <t xml:space="preserve">TELA MOEDA EM AÇO INOX, FURO D=10MM, ESP=2MM                 </t>
  </si>
  <si>
    <t xml:space="preserve">GRADE EM METALON                                             </t>
  </si>
  <si>
    <t xml:space="preserve">PISO CIMENTADO, TRAÇO 1:3 (CIMENTO E AREIA), ACABAMENTO LISO, ESPESSURA 3,0 CM, PREPARO MECÂNICO DA ARGAMASSA. AF_06/2018  </t>
  </si>
  <si>
    <t xml:space="preserve">CHAPISCO APLICADO EM ALVENARIAS E ESTRUTURAS DE CONCRETO INTERNAS, COM COLHER DE PEDREIRO.  ARGAMASSA TRAÇO 1:3 COM PREPARO EM BETONEIRA 400L. AF_06/2014  </t>
  </si>
  <si>
    <t xml:space="preserve">ALVENARIA DE BLOCOS DE CONCRETO ESTRUTURAL 14X19X39 CM, (ESPESSURA 14 CM), FBK = 4,5 MPA, PARA PAREDES COM ÁREA LÍQUIDA MENOR QUE 6M², SEM VÃOS, UTILIZANDO PALHETA. AF_12/2014  </t>
  </si>
  <si>
    <t xml:space="preserve">APLICAÇÃO MANUAL DE PINTURA COM TINTA TEXTURIZADA ACRÍLICA EM PANOS CEGOS DE FACHADA (SEM PRESENÇA DE VÃOS) DE EDIFÍCIOS DE MÚLTIPLOS PAVIMENTOS, UMA COR. AF_06/2014  </t>
  </si>
  <si>
    <t xml:space="preserve">CAIACAO DUAS DEMAOS MUROS E PAREDES - (OB.C.)  </t>
  </si>
  <si>
    <t xml:space="preserve">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  </t>
  </si>
  <si>
    <t xml:space="preserve">GUARDA BICICLETAS  </t>
  </si>
  <si>
    <t xml:space="preserve">EXECUÇÃO DE VIA EM PISO INTERTRAVADO, COM BLOCO 16 FACES DE 22 X 11 CM, ESPESSURA 8 CM. AF_12/2015  </t>
  </si>
  <si>
    <t xml:space="preserve">EXECUÇÃO DE PAVIMENTO EM PISO INTERTRAVADO, COM BLOCO PISOGRAMA DE 35 X 25 CM, ESPESSURA 8 CM. AF_12/2015  </t>
  </si>
  <si>
    <t xml:space="preserve">ASSENTAMENTO DE GUIA (MEIO-FIO) EM TRECHO RETO, CONFECCIONADA EM CONCRETO PRÉ-FABRICADO, DIMENSÕES 100X15X13X30 CM (COMPRIMENTO X BASE INFERIOR X BASE SUPERIOR X ALTURA), PARA VIAS URBANAS (USO VIÁRIO). AF_06/2016  </t>
  </si>
  <si>
    <t xml:space="preserve">SINALIZACAO HORIZONTAL,MECANICA,COM TINTA TERMOPLASTICA A BASE DE RESINAS NATURAIS E/OU SINTETICAS,EM VIAS RODOVIARIAS,APLICADA POR EXTRUSAO,CONFORME NORMAS DO DER-RJ  </t>
  </si>
  <si>
    <t xml:space="preserve">EMBOÇO, PARA RECEBIMENTO DE CERÂMICA, EM ARGAMASSA TRAÇO 1:2:8, PREPARO MECÂNICO COM BETONEIRA 400L, APLICADO MANUALMENTE EM FACES INTERNAS DE PAREDES, PARA AMBIENTE COM ÁREA MENOR QUE 5M2, ESPESSURA DE 20MM, COM EXECUÇÃO DE TALISCAS. AF_06/2014  </t>
  </si>
  <si>
    <t xml:space="preserve">PINTURA ACRILICA EM PISO CIMENTADO DUAS DEMAOS  </t>
  </si>
  <si>
    <t xml:space="preserve">PINTURA ACRILICA DE FAIXAS DE DEMARCACAO EM QUADRA POLIESPORTIVA, 5 CM DE LARGURA  </t>
  </si>
  <si>
    <t xml:space="preserve">ALAMBRADO PARA QUADRA POLIESPORTIVA, ESTRUTURADO POR TUBOS DE ACO GALVANIZADO, COM COSTURA, DIN 2440, DIAMETRO 2", COM TELA DE ARAME GALVANIZADO, FIO 14 BWG E MALHA QUADRADA 5X5CM  </t>
  </si>
  <si>
    <t xml:space="preserve">PORTAO TELA/TUBO FoGo PT1/PT2 C/FERRAGENS  </t>
  </si>
  <si>
    <t xml:space="preserve">ALVENARIA DE BLOCOS DE CONCRETO ESTRUTURAL 14X19X39 CM, (ESPESSURA 14 CM), FBK = 4,5 MPA, PARA PAREDES COM ÁREA LÍQUIDA MENOR QUE 6M², SEM VÃOS, UTILIZANDO COLHER DE PEDREIRO. AF_12/2014  </t>
  </si>
  <si>
    <t xml:space="preserve">PEÇA RETANGULAR PRÉ-MOLDADA, VOLUME DE CONCRETO DE ATÉ 10 LITROS, TAXA DE AÇO APROXIMADA DE 30KG/M³. AF_01/2018  </t>
  </si>
  <si>
    <t xml:space="preserve">CHAPISCO APLICADO EM ALVENARIA (SEM PRESENÇA DE VÃOS) E ESTRUTURAS DE CONCRETO DE FACHADA, COM ROLO PARA TEXTURA ACRÍLICA.  ARGAMASSA TRAÇO 1:4 E EMULSÃO POLIMÉRICA (ADESIVO) COM PREPARO EM BETONEIRA 400L. AF_06/2014  </t>
  </si>
  <si>
    <t xml:space="preserve">APLICAÇÃO MANUAL DE MASSA ACRÍLICA EM PAREDES EXTERNAS DE CASAS, DUAS DEMÃOS. AF_05/2017  </t>
  </si>
  <si>
    <t xml:space="preserve">APLICAÇÃO MANUAL DE TINTA LÁTEX ACRÍLICA EM PAREDE EXTERNAS DE CASAS, DUAS DEMÃOS. AF_11/2016  </t>
  </si>
  <si>
    <t xml:space="preserve">REATERRO MANUAL APILOADO COM SOQUETE. AF_10/2017  </t>
  </si>
  <si>
    <t xml:space="preserve">TUBO, PVC, SOLDÁVEL, DN 25MM, INSTALADO EM RAMAL OU SUB-RAMAL DE ÁGUA - FORNECIMENTO E INSTALAÇÃO. AF_12/2014  </t>
  </si>
  <si>
    <t xml:space="preserve">TUBO, PVC, SOLDÁVEL, DN 32MM, INSTALADO EM RAMAL OU SUB-RAMAL DE ÁGUA - FORNECIMENTO E INSTALAÇÃO. AF_12/2014  </t>
  </si>
  <si>
    <t xml:space="preserve">TUBO, PVC, SOLDÁVEL, DN 40MM, INSTALADO EM PRUMADA DE ÁGUA - FORNECIMENTO E INSTALAÇÃO. AF_12/2014  </t>
  </si>
  <si>
    <t xml:space="preserve">TUBO, PVC, SOLDÁVEL, DN 50MM, INSTALADO EM PRUMADA DE ÁGUA - FORNECIMENTO E INSTALAÇÃO. AF_12/2014  </t>
  </si>
  <si>
    <t xml:space="preserve">TUBO, PVC, SOLDÁVEL, DN 60MM, INSTALADO EM PRUMADA DE ÁGUA - FORNECIMENTO E INSTALAÇÃO. AF_12/2014  </t>
  </si>
  <si>
    <t xml:space="preserve">TUBO, PVC, SOLDÁVEL, DN 75MM, INSTALADO EM PRUMADA DE ÁGUA - FORNECIMENTO E INSTALAÇÃO. AF_12/2014  </t>
  </si>
  <si>
    <t xml:space="preserve">TUBO, PVC, SOLDÁVEL, DN 85MM, INSTALADO EM PRUMADA DE ÁGUA - FORNECIMENTO E INSTALAÇÃO. AF_12/2014  </t>
  </si>
  <si>
    <t xml:space="preserve">ADAPTADOR CURTO COM BOLSA E ROSCA PARA REGISTRO, PVC, SOLDÁVEL, DN 25MM X 3/4?, INSTALADO EM RAMAL OU SUB-RAMAL DE ÁGUA - FORNECIMENTO E INSTALAÇÃO. AF_12/2014  </t>
  </si>
  <si>
    <t xml:space="preserve">ADAPTADOR CURTO COM BOLSA E ROSCA PARA REGISTRO, PVC, SOLDÁVEL, DN 32MM X 1?, INSTALADO EM RAMAL OU SUB-RAMAL DE ÁGUA - FORNECIMENTO E INSTALAÇÃO. AF_12/2014  </t>
  </si>
  <si>
    <t xml:space="preserve">ADAPTADOR CURTO COM BOLSA E ROSCA PARA REGISTRO, PVC, SOLDÁVEL, DN 50MM X 1.1/2?, INSTALADO EM PRUMADA DE ÁGUA - FORNECIMENTO E INSTALAÇÃO. AF_12/2014  </t>
  </si>
  <si>
    <t xml:space="preserve">BUCHA DE REDUCAO SOLD.CURTA 32 X 25 MM  </t>
  </si>
  <si>
    <t xml:space="preserve">BUCHA DE REDUCAO SOLDAVEL LONGA 50 X 25 mm  </t>
  </si>
  <si>
    <t xml:space="preserve">BUCHA DE REDUCAO SOLDAVEL LONGA 50 X 32 mm  </t>
  </si>
  <si>
    <t xml:space="preserve">BUCHA DE REDUCAO SOLDAVEL LONGA 60 X 25 mm  </t>
  </si>
  <si>
    <t xml:space="preserve">BUCHA DE REDUCAO SOLD. CURTA 60 X 50 mm  </t>
  </si>
  <si>
    <t xml:space="preserve">BUCHA DE REDUÇÃO SOLDÁVEL LONGA 75 X 50 MM  </t>
  </si>
  <si>
    <t xml:space="preserve">BUCHA DE REDUCAO SOLDAVEL CURTA 75 X 60 mm  </t>
  </si>
  <si>
    <t xml:space="preserve">BUCHA DE REDUCAO SOLDAVEL CURTA 85 X 75 mm  </t>
  </si>
  <si>
    <t xml:space="preserve">LUVA DE CORRER, PVC, SOLDÁVEL, DN 50MM, INSTALADO EM PRUMADA DE ÁGUA - FORNECIMENTO E INSTALAÇÃO. AF_12/2014  </t>
  </si>
  <si>
    <t xml:space="preserve">LUVA DE CORRER, PVC, SOLDÁVEL, DN 25MM, INSTALADO EM RAMAL OU SUB-RAMAL DE ÁGUA - FORNECIMENTO E INSTALAÇÃO. AF_12/2014  </t>
  </si>
  <si>
    <t xml:space="preserve">LUVA DE CORRER, PVC, SOLDÁVEL, DN 32MM, INSTALADO EM RAMAL OU SUB-RAMAL DE ÁGUA FORNECIMENTO E INSTALAÇÃO. AF_12/2014  </t>
  </si>
  <si>
    <t xml:space="preserve">LUVA DE CORRER, PVC, SOLDÁVEL, DN 60MM, INSTALADO EM PRUMADA DE ÁGUA   FORNECIMENTO E INSTALAÇÃO. AF_12/2014  </t>
  </si>
  <si>
    <t xml:space="preserve">LUVA, PVC, SOLDÁVEL, DN 32MM, INSTALADO EM RAMAL OU SUB-RAMAL DE ÁGUA - FORNECIMENTO E INSTALAÇÃO. AF_12/2014  </t>
  </si>
  <si>
    <t xml:space="preserve">CURVA 45 GRAUS, PVC, SOLDÁVEL, DN 25MM, INSTALADO EM RAMAL OU SUB-RAMAL DE ÁGUA - FORNECIMENTO E INSTALAÇÃO. AF_12/2014  </t>
  </si>
  <si>
    <t xml:space="preserve">CURVA 90 GRAUS, PVC, SOLDÁVEL, DN 50MM, INSTALADO EM PRUMADA DE ÁGUA - FORNECIMENTO E INSTALAÇÃO. AF_12/2014  </t>
  </si>
  <si>
    <t xml:space="preserve">JOELHO 90 GRAUS, PVC, SOLDÁVEL, DN 25MM, INSTALADO EM RAMAL OU SUB-RAMAL DE ÁGUA - FORNECIMENTO E INSTALAÇÃO. AF_12/2014  </t>
  </si>
  <si>
    <t xml:space="preserve">JOELHO 90 GRAUS, PVC, SOLDÁVEL, DN 32MM, INSTALADO EM RAMAL DE DISTRIBUIÇÃO DE ÁGUA - FORNECIMENTO E INSTALAÇÃO. AF_12/2014  </t>
  </si>
  <si>
    <t xml:space="preserve">JOELHO 45 GRAUS, PVC, SOLDÁVEL, DN 50MM, INSTALADO EM PRUMADA DE ÁGUA - FORNECIMENTO E INSTALAÇÃO. AF_12/2014  </t>
  </si>
  <si>
    <t xml:space="preserve">JOELHO 90 GRAUS, PVC, SOLDÁVEL, DN 50MM, INSTALADO EM PRUMADA DE ÁGUA - FORNECIMENTO E INSTALAÇÃO. AF_12/2014  </t>
  </si>
  <si>
    <t xml:space="preserve">JOELHO 90 GRAUS, PVC, SOLDÁVEL, DN 60MM, INSTALADO EM PRUMADA DE ÁGUA - FORNECIMENTO E INSTALAÇÃO. AF_12/2014  </t>
  </si>
  <si>
    <t xml:space="preserve">JOELHO 90 GRAUS, PVC, SOLDÁVEL, DN 75MM, INSTALADO EM PRUMADA DE ÁGUA - FORNECIMENTO E INSTALAÇÃO. AF_12/2014  </t>
  </si>
  <si>
    <t xml:space="preserve">JOELHO 45 GRAUS, PVC, SOLDÁVEL, DN 32MM, INSTALADO EM RAMAL OU SUB-RAMAL DE ÁGUA - FORNECIMENTO E INSTALAÇÃO. AF_12/2014  </t>
  </si>
  <si>
    <t xml:space="preserve">JOELHO 45 GRAUS, PVC, SOLDÁVEL, DN 25MM, INSTALADO EM RAMAL OU SUB-RAMAL DE ÁGUA - FORNECIMENTO E INSTALAÇÃO. AF_12/2014  </t>
  </si>
  <si>
    <t xml:space="preserve">JOELHO REDUÇÃO 90º SOLDÁVEL 32 mm X 25 mm  </t>
  </si>
  <si>
    <t xml:space="preserve">JOELHO 90 GRAUS COM BUCHA DE LATÃO, PVC, SOLDÁVEL, DN 25MM, X 3/4? INSTALADO EM RAMAL OU SUB-RAMAL DE ÁGUA - FORNECIMENTO E INSTALAÇÃO. AF_12/2014  </t>
  </si>
  <si>
    <t xml:space="preserve">JOELHO 90 GRAUS COM BUCHA DE LATÃO, PVC, SOLDÁVEL, DN 25MM, X 1/2? INSTALADO EM RAMAL OU SUB-RAMAL DE ÁGUA - FORNECIMENTO E INSTALAÇÃO. AF_12/2014  </t>
  </si>
  <si>
    <t xml:space="preserve">CURVA DE TRANSPOSIÇÃO, PVC, SOLDÁVEL, DN 25MM, INSTALADO EM RAMAL OU SUB-RAMAL DE ÁGUA FORNECIMENTO E INSTALAÇÃO. AF_12/2014  </t>
  </si>
  <si>
    <t xml:space="preserve">TE, PVC, SOLDÁVEL, DN 25MM, INSTALADO EM RAMAL OU SUB-RAMAL DE ÁGUA - FORNECIMENTO E INSTALAÇÃO. AF_12/2014  </t>
  </si>
  <si>
    <t xml:space="preserve">TE, PVC, SOLDÁVEL, DN 32MM, INSTALADO EM RAMAL OU SUB-RAMAL DE ÁGUA - FORNECIMENTO E INSTALAÇÃO. AF_12/2014  </t>
  </si>
  <si>
    <t xml:space="preserve">TE, PVC, SOLDÁVEL, DN 75MM, INSTALADO EM PRUMADA DE ÁGUA - FORNECIMENTO E INSTALAÇÃO. AF_12/2014  </t>
  </si>
  <si>
    <t xml:space="preserve">TE, PVC, SOLDÁVEL, DN 50MM, INSTALADO EM PRUMADA DE ÁGUA - FORNECIMENTO E INSTALAÇÃO. AF_12/2014  </t>
  </si>
  <si>
    <t xml:space="preserve">TE, PVC, SOLDÁVEL, DN 60MM, INSTALADO EM PRUMADA DE ÁGUA - FORNECIMENTO E INSTALAÇÃO. AF_12/2014  </t>
  </si>
  <si>
    <t xml:space="preserve">TÊ DE REDUÇÃO, PVC, SOLDÁVEL, DN 32MM X 25MM, INSTALADO EM RAMAL OU SUB-RAMAL DE ÁGUA - FORNECIMENTO E INSTALAÇÃO. AF_12/2014  </t>
  </si>
  <si>
    <t xml:space="preserve">TÊ DE REDUÇÃO, PVC, SOLDÁVEL, DN 50MM X 25MM, INSTALADO EM PRUMADA DE ÁGUA - FORNECIMENTO E INSTALAÇÃO. AF_12/2014  </t>
  </si>
  <si>
    <t xml:space="preserve">TE DE REDUÇÃO, PVC, SOLDÁVEL, DN 75MM X 50MM, INSTALADO EM PRUMADA DE ÁGUA - FORNECIMENTO E INSTALAÇÃO. AF_12/2014  </t>
  </si>
  <si>
    <t xml:space="preserve">TE DE REDUÇÃO, PVC, SOLDÁVEL, DN 85MM X 60MM, INSTALADO EM PRUMADA DE ÁGUA - FORNECIMENTO E INSTALAÇÃO. AF_12/2014  </t>
  </si>
  <si>
    <t xml:space="preserve">TÊ COM BUCHA DE LATÃO NA BOLSA CENTRAL, PVC, SOLDÁVEL, DN 25MM X 1/2?, INSTALADO EM RAMAL OU SUB-RAMAL DE ÁGUA - FORNECIMENTO E INSTALAÇÃO. AF_12/2014  </t>
  </si>
  <si>
    <t xml:space="preserve">UNIÃO, PVC, SOLDÁVEL, DN 25MM, INSTALADO EM RAMAL OU SUB-RAMAL DE ÁGUA - FORNECIMENTO E INSTALAÇÃO. AF_12/2014  </t>
  </si>
  <si>
    <t xml:space="preserve">REGISTRO DE ESFERA, PVC, SOLDÁVEL, DN  32 MM, INSTALADO EM RESERVAÇÃO DE ÁGUA DE EDIFICAÇÃO QUE POSSUA RESERVATÓRIO DE FIBRA/FIBROCIMENTO FORNECIMENTO E INSTALAÇÃO. AF_06/2016  </t>
  </si>
  <si>
    <t xml:space="preserve">VALVULA PE COM CRIVO BRONZE 1.1/4" - FORNECIMENTO E INSTALACAO  </t>
  </si>
  <si>
    <t xml:space="preserve">VÁLVULA DE RETENÇÃO VERTICAL, DE BRONZE, ROSCÁVEL, 1 1/4" - FORNECIMENTO E INSTALAÇÃO. AF_01/2019  </t>
  </si>
  <si>
    <t xml:space="preserve">REGISTRO DE PRESSÃO BRUTO, LATÃO, ROSCÁVEL, 3/4", COM ACABAMENTO E CANOPLA CROMADOS. FORNECIDO E INSTALADO EM RAMAL DE ÁGUA. AF_12/2014  </t>
  </si>
  <si>
    <t xml:space="preserve">REGISTRO DE GAVETA BRUTO, LATÃO, ROSCÁVEL, 3/4", COM ACABAMENTO E CANOPLA CROMADOS. FORNECIDO E INSTALADO EM RAMAL DE ÁGUA. AF_12/2014  </t>
  </si>
  <si>
    <t xml:space="preserve">REGISTRO DE GAVETA BRUTO, LATÃO, ROSCÁVEL, 1?, COM ACABAMENTO E CANOPLA CROMADOS, INSTALADO EM RESERVAÇÃO DE ÁGUA DE EDIFICAÇÃO QUE POSSUA RESERVATÓRIO DE FIBRA/FIBROCIMENTO ? FORNECIMENTO E INSTALAÇÃO. AF_06/2016  </t>
  </si>
  <si>
    <t xml:space="preserve">REGISTRO DE GAVETA BRUTO, LATÃO, ROSCÁVEL, 1 1/2?, COM ACABAMENTO E CANOPLA CROMADOS, INSTALADO EM RESERVAÇÃO DE ÁGUA DE EDIFICAÇÃO QUE POSSUA RESERVATÓRIO DE FIBRA/FIBROCIMENTO ? FORNECIMENTO E INSTALAÇÃO. AF_06/2016  </t>
  </si>
  <si>
    <t xml:space="preserve">REGISTRO DE GAVETA BRUTO, LATÃO, ROSCÁVEL, 1 1/2?, INSTALADO EM RESERVAÇÃO DE ÁGUA DE EDIFICAÇÃO QUE POSSUA RESERVATÓRIO DE FIBRA/FIBROCIMENTO ? FORNECIMENTO E INSTALAÇÃO. AF_06/2016  </t>
  </si>
  <si>
    <t xml:space="preserve">REGISTRO DE GAVETA BRUTO, LATÃO, ROSCÁVEL, 1?, INSTALADO EM RESERVAÇÃO DE ÁGUA DE EDIFICAÇÃO QUE POSSUA RESERVATÓRIO DE FIBRA/FIBROCIMENTO ? FORNECIMENTO E INSTALAÇÃO. AF_06/2016  </t>
  </si>
  <si>
    <t xml:space="preserve">CAIXA EM CONCRETO PRÉ-MOLDADO PARA ABRIGO DE HIDRÔMETRO COM DN 20 (½?) ? FORNECIMENTO E INSTALAÇÃO. AF_11/2016  </t>
  </si>
  <si>
    <t xml:space="preserve">HIDROMETRO COM DIAMETRO DE 1".FORNECIMENTO  </t>
  </si>
  <si>
    <t xml:space="preserve">ESCAVAÇÃO MANUAL DE VALA COM PROFUNDIDADE MENOR OU IGUAL A 1,30 M. AF_03/2016  </t>
  </si>
  <si>
    <t xml:space="preserve"> 05. 01.951.201.  1</t>
  </si>
  <si>
    <t xml:space="preserve"> 05. 01.951.201.  2</t>
  </si>
  <si>
    <t xml:space="preserve">TUBO, PVC, SOLDÁVEL, DN 32 MM, INSTALADO EM RESERVAÇÃO DE ÁGUA DE EDIFICAÇÃO QUE POSSUA RESERVATÓRIO DE FIBRA/FIBROCIMENTO FORNECIMENTO E INSTALAÇÃO. AF_06/2016  </t>
  </si>
  <si>
    <t xml:space="preserve"> 05. 01.951.201.  3</t>
  </si>
  <si>
    <t xml:space="preserve">TUBO, PVC, SOLDÁVEL, DN 85 MM, INSTALADO EM RESERVAÇÃO DE ÁGUA DE EDIFICAÇÃO QUE POSSUA RESERVATÓRIO DE FIBRA/FIBROCIMENTO FORNECIMENTO E INSTALAÇÃO. AF_06/2016  </t>
  </si>
  <si>
    <t xml:space="preserve"> 05. 01.951.201.  4</t>
  </si>
  <si>
    <t xml:space="preserve"> 05. 01.951.201.  5</t>
  </si>
  <si>
    <t xml:space="preserve">ADAPTADOR COM FLANGES LIVRES, PVC, SOLDÁVEL, DN 32 MM X 1 , INSTALADO EM RESERVAÇÃO DE ÁGUA DE EDIFICAÇÃO QUE POSSUA RESERVATÓRIO DE FIBRA/FIBROCIMENTO FORNECIMENTO E INSTALAÇÃO. AF_06/2016  </t>
  </si>
  <si>
    <t xml:space="preserve"> 05. 01.951.202.  1</t>
  </si>
  <si>
    <t xml:space="preserve">ADAPTADOR CURTO COM BOLSA E ROSCA PARA REGISTRO, PVC, SOLDÁVEL, DN 85 MM X 3 , INSTALADO EM RESERVAÇÃO DE ÁGUA DE EDIFICAÇÃO QUE POSSUA RESERVATÓRIO DE FIBRA/FIBROCIMENTO FORNECIMENTO E INSTALAÇÃO. AF_06/2016  </t>
  </si>
  <si>
    <t xml:space="preserve"> 05. 01.951.202.  2</t>
  </si>
  <si>
    <t xml:space="preserve">ADAPTADOR CURTO COM BOLSA E ROSCA PARA REGISTRO, PVC, SOLDÁVEL, DN 50 MM X 1 1/2 , INSTALADO EM RESERVAÇÃO DE ÁGUA DE EDIFICAÇÃO QUE POSSUA RESERVATÓRIO DE FIBRA/FIBROCIMENTO FORNECIMENTO E INSTALAÇÃO. AF_06/2016  </t>
  </si>
  <si>
    <t xml:space="preserve"> 05. 01.951.202.  3</t>
  </si>
  <si>
    <t xml:space="preserve">ADAPTADOR COM FLANGES LIVRES, PVC, SOLDÁVEL, DN 50 MM X 1 1/2 , INSTALADO EM RESERVAÇÃO DE ÁGUA DE EDIFICAÇÃO QUE POSSUA RESERVATÓRIO DE FIBRA/FIBROCIMENTO FORNECIMENTO E INSTALAÇÃO. AF_06/2016  </t>
  </si>
  <si>
    <t xml:space="preserve"> 05. 01.951.202.  4</t>
  </si>
  <si>
    <t xml:space="preserve"> 05. 01.951.202.  5</t>
  </si>
  <si>
    <t xml:space="preserve">TE, PVC, SOLDÁVEL, DN 32MM, INSTALADO EM PRUMADA DE ÁGUA - FORNECIMENTO E INSTALAÇÃO. AF_12/2014  </t>
  </si>
  <si>
    <t xml:space="preserve"> 05. 01.951.203.  1</t>
  </si>
  <si>
    <t xml:space="preserve"> 05. 01.951.203.  2</t>
  </si>
  <si>
    <t xml:space="preserve"> 05. 01.951.203.  3</t>
  </si>
  <si>
    <t xml:space="preserve">TÊ, PVC, SOLDÁVEL, DN 85 MM INSTALADO EM RESERVAÇÃO DE ÁGUA DE EDIFICAÇÃO QUE POSSUA RESERVATÓRIO DE FIBRA/FIBROCIMENTO FORNECIMENTO E INSTALAÇÃO. AF_06/2016  </t>
  </si>
  <si>
    <t xml:space="preserve"> 05. 01.951.203.  4</t>
  </si>
  <si>
    <t xml:space="preserve"> 05. 01.951.207.  1</t>
  </si>
  <si>
    <t xml:space="preserve"> 05. 01.951.207.  2</t>
  </si>
  <si>
    <t xml:space="preserve">JOELHO 90 GRAUS, PVC, SOLDÁVEL, DN 32MM, INSTALADO EM RAMAL OU SUB-RAMAL DE ÁGUA - FORNECIMENTO E INSTALAÇÃO. AF_12/2014  </t>
  </si>
  <si>
    <t xml:space="preserve"> 05. 01.951.207.  3</t>
  </si>
  <si>
    <t xml:space="preserve">JOELHO 90 GRAUS, PVC, SOLDÁVEL, DN 85MM, INSTALADO EM PRUMADA DE ÁGUA - FORNECIMENTO E INSTALAÇÃO. AF_12/2014  </t>
  </si>
  <si>
    <t xml:space="preserve"> 05. 01.951.207.  4</t>
  </si>
  <si>
    <t xml:space="preserve">TORNEIRA DE BOIA, ROSCÁVEL, 1?, FORNECIDA E INSTALADA EM RESERVAÇÃO DE ÁGUA. AF_06/2016  </t>
  </si>
  <si>
    <t xml:space="preserve"> 05. 01.951.513.  1</t>
  </si>
  <si>
    <t xml:space="preserve"> 05. 01.951.516.  1</t>
  </si>
  <si>
    <t xml:space="preserve">REGISTRO DE GAVETA BRUTO, LATÃO, ROSCÁVEL, 3?, INSTALADO EM RESERVAÇÃO DE ÁGUA DE EDIFICAÇÃO QUE POSSUA RESERVATÓRIO DE FIBRA/FIBROCIMENTO ? FORNECIMENTO E INSTALAÇÃO. AF_06/2016  </t>
  </si>
  <si>
    <t xml:space="preserve"> 05. 01.951.516.  2</t>
  </si>
  <si>
    <t xml:space="preserve"> 05. 01.951.516.  3</t>
  </si>
  <si>
    <t xml:space="preserve">VÁLVULA DE RETENÇÃO VERTICAL, DE BRONZE, ROSCÁVEL, 1 1/2" - FORNECIMENTO E INSTALAÇÃO. AF_01/2019  </t>
  </si>
  <si>
    <t xml:space="preserve"> 05. 01.951.527.  1</t>
  </si>
  <si>
    <t xml:space="preserve">CHAVE DE BOIA AUTOMÁTICA SUPERIOR 10A/250V - FORNECIMENTO E INSTALACAO  </t>
  </si>
  <si>
    <t xml:space="preserve"> 05. 01.951.603.  1</t>
  </si>
  <si>
    <t xml:space="preserve">BOMBA RECALQUE D'AGUA DE ESTAGIOS TRIFASICA 2,0 HP  </t>
  </si>
  <si>
    <t xml:space="preserve"> 05. 01.951.604.  1</t>
  </si>
  <si>
    <t xml:space="preserve">FORNECIMENTO E INSTALAÇÃO DE FILTRO CENTRAL EM AÇO INOX PARA CAIXA D'ÁGUA VAZÃO 5.000 L/H.  </t>
  </si>
  <si>
    <t xml:space="preserve"> 05. 01.951.605.  1</t>
  </si>
  <si>
    <t xml:space="preserve">ADAPTADOR COM FLANGE E ANEL DE VEDAÇÃO, PVC, SOLDÁVEL, DN 50 MM X 1 1/2 , INSTALADO EM RESERVAÇÃO DE ÁGUA DE EDIFICAÇÃO QUE POSSUA RESERVATÓRIO DE FIBRA/FIBROCIMENTO FORNECIMENTO E INSTALAÇÃO. AF_06/2016  </t>
  </si>
  <si>
    <t xml:space="preserve">ADAPTADOR COM FLANGES LIVRES, PVC, SOLDÁVEL, DN 85 MM X 3 , INSTALADO EM RESERVAÇÃO DE ÁGUA DE EDIFICAÇÃO QUE POSSUA RESERVATÓRIO DE FIBRA/FIBROCIMENTO FORNECIMENTO E INSTALAÇÃO. AF_06/2016  </t>
  </si>
  <si>
    <t xml:space="preserve">ADAPTADOR CURTO COM BOLSA E ROSCA PARA REGISTRO, PVC, SOLDÁVEL, DN 60MM X 2?, INSTALADO EM PRUMADA DE ÁGUA - FORNECIMENTO E INSTALAÇÃO. AF_12/2014  </t>
  </si>
  <si>
    <t xml:space="preserve">ADAPTADOR CURTO COM BOLSA E ROSCA PARA REGISTRO, PVC, SOLDÁVEL, DN 85MM X 3?, INSTALADO EM PRUMADA DE ÁGUA - FORNECIMENTO E INSTALAÇÃO. AF_12/2014  </t>
  </si>
  <si>
    <t xml:space="preserve">BUCHA DE REDUÇÃO CURTA DE PVC RÍGIDO SOLDÁVEL, MARROM, DIÂM = 32 X 25MM  </t>
  </si>
  <si>
    <t xml:space="preserve">BUCHA DE REDUÇÃO CURTA DE PVC RÍGIDO SOLDÁVEL, MARROM, DIÂM = 60 X 50MM  </t>
  </si>
  <si>
    <t xml:space="preserve">BUCHA DE REDUÇÃO CURTA DE PVC RÍGIDO SOLDÁVEL, MARROM, DIÂM = 75 X 60MM  </t>
  </si>
  <si>
    <t xml:space="preserve">BUCHA DE REDUÇÃO CURTA DE PVC RÍGIDO SOLDÁVEL, MARROM, DIÂM = 85 X 75MM  </t>
  </si>
  <si>
    <t xml:space="preserve">BUCHA DE REDUÇÃO LONGA DE PVC RÍGIDO SOLDÁVEL, MARROM, DIÂM = 50 X 25MM  </t>
  </si>
  <si>
    <t xml:space="preserve">BUCHA DE REDUÇÃO LONGA DE PVC RÍGIDO SOLDÁVEL, MARROM, DIÂM = 60 X 25MM  </t>
  </si>
  <si>
    <t xml:space="preserve">BUCHA DE REDUÇÃO LONGA DE PVC RÍGIDO SOLDÁVEL, MARROM, DIÂM = 60 X 50MM  </t>
  </si>
  <si>
    <t xml:space="preserve">BUCHA DE REDUÇÃO LONGA DE PVC RIGIDO SOLDÁVEL, MARROM, DIÂM = 75 X 50MM  </t>
  </si>
  <si>
    <t xml:space="preserve">JOELHO 45 GRAUS, PVC, SOLDÁVEL, DN 60MM, INSTALADO EM PRUMADA DE ÁGUA - FORNECIMENTO E INSTALAÇÃO. AF_12/2014  </t>
  </si>
  <si>
    <t xml:space="preserve">JOELHO 90 GRAUS, PVC, SOLDÁVEL, DN 25MM, INSTALADO EM PRUMADA DE ÁGUA - FORNECIMENTO E INSTALAÇÃO. AF_12/2014  </t>
  </si>
  <si>
    <t xml:space="preserve">JOELHO 90 GRAUS, PVC, SOLDÁVEL, DN 32MM, INSTALADO EM PRUMADA DE ÁGUA - FORNECIMENTO E INSTALAÇÃO. AF_12/2014  </t>
  </si>
  <si>
    <t xml:space="preserve">TE, PVC, SOLDÁVEL, DN 25MM, INSTALADO EM PRUMADA DE ÁGUA - FORNECIMENTO E INSTALAÇÃO. AF_12/2014  </t>
  </si>
  <si>
    <t xml:space="preserve">TE, PVC, SOLDÁVEL, DN 85MM, INSTALADO EM PRUMADA DE ÁGUA - FORNECIMENTO E INSTALAÇÃO. AF_12/2014  </t>
  </si>
  <si>
    <t xml:space="preserve">TÊ DE REDUÇÃO 90º DE PVC RÍGIDO SOLDÁVEL, MARROM DIÂM = 75 X 60MM  </t>
  </si>
  <si>
    <t xml:space="preserve">TÊ DE REDUÇÃO 90º DE PVC RÍGIDO SOLDÁVEL, MARROM DIÂM = 85 X 75MM  </t>
  </si>
  <si>
    <t xml:space="preserve">UNIÃO, PVC, SOLDÁVEL, DN 50MM, INSTALADO EM PRUMADA DE ÁGUA - FORNECIMENTO E INSTALAÇÃO. AF_12/2014  </t>
  </si>
  <si>
    <t xml:space="preserve">TUBO PVC, SERIE NORMAL, ESGOTO PREDIAL, DN 75 MM, FORNECIDO E INSTALADO EM RAMAL DE DESCARGA OU RAMAL DE ESGOTO SANITÁRIO. AF_12/2014  </t>
  </si>
  <si>
    <t xml:space="preserve">TUBO PVC, SERIE NORMAL, ESGOTO PREDIAL, DN 100 MM, FORNECIDO E INSTALADO EM RAMAL DE DESCARGA OU RAMAL DE ESGOTO SANITÁRIO. AF_12/2014  </t>
  </si>
  <si>
    <t xml:space="preserve">FORNECIMENTO E ASSENTAMENTO DE TUBO PVC, SÉRIE R, PARA ESGOTO OU ÁGUAS PLUVIAIS, DN 300MM.  </t>
  </si>
  <si>
    <t xml:space="preserve">FORNECIMENTO E ASSENTAMENTO DE TUBO DE PVC JUNTA ELÁSTICA PARA ESGOTOS SANITÁRIOS, PONTA E BOLSA, DIAM. = 200MM  </t>
  </si>
  <si>
    <t xml:space="preserve">FORNECIMENTO E ASSENTAMENTO DE TUBO DE PVC JUNTA ELÁSTICA PARA ESGOTOS SANITÁRIOS, PONTA E BOLSA, DIAM. = 250MM  </t>
  </si>
  <si>
    <t xml:space="preserve">FORNECIMENTO E ASSENTAMENTO DE TUBO PVC, SÉRIE R, PARA ESGOTO OU ÁGUAS PLUVIAIS, DN 400MM.  </t>
  </si>
  <si>
    <t xml:space="preserve">CURVA 45 GRAUS DIAMETRO 100 MM  </t>
  </si>
  <si>
    <t xml:space="preserve">CURVA CURTA 90 GRAUS, PVC, SERIE NORMAL, ESGOTO PREDIAL, DN 75 MM, JUNTA ELÁSTICA, FORNECIDO E INSTALADO EM PRUMADA DE ESGOTO SANITÁRIO OU VENTILAÇÃO. AF_12/2014  </t>
  </si>
  <si>
    <t xml:space="preserve">JOELHO 90 GRAUS, PVC, SERIE R, ÁGUA PLUVIAL, DN 100 MM, JUNTA ELÁSTICA, FORNECIDO E INSTALADO EM RAMAL DE ENCAMINHAMENTO. AF_12/2014  </t>
  </si>
  <si>
    <t xml:space="preserve">JOELHO 45 GRAUS, PVC, SERIE R, ÁGUA PLUVIAL, DN 100 MM, JUNTA ELÁSTICA, FORNECIDO E INSTALADO EM RAMAL DE ENCAMINHAMENTO. AF_12/2014  </t>
  </si>
  <si>
    <t xml:space="preserve">JOELHO 90 GRAUS, PVC, SERIE R, ÁGUA PLUVIAL, DN 75 MM, JUNTA ELÁSTICA, FORNECIDO E INSTALADO EM CONDUTORES VERTICAIS DE ÁGUAS PLUVIAIS. AF_12/2014  </t>
  </si>
  <si>
    <t xml:space="preserve">RALO HEMISFÉRICO EM Fº Fº, TIPO ABACAXI Ø 75MM               </t>
  </si>
  <si>
    <t xml:space="preserve">RALO HEMISFÉRICO EM FERRO FUNDIDO 100 MM TIPO ABACAXI  </t>
  </si>
  <si>
    <t xml:space="preserve">CALHA EM ALVENARIA / CONCRETO, IMPERMEABILIZADA C/ MANTA ASFÁLTICA  </t>
  </si>
  <si>
    <t xml:space="preserve">TUBO DE CONCRETO (SIMPLES) PARA REDES COLETORAS DE ÁGUAS PLUVIAIS, DIÂMETRO DE 400 MM, JUNTA RÍGIDA, INSTALADO EM LOCAL COM BAIXO NÍVEL DE INTERFERÊNCIAS - FORNECIMENTO E ASSENTAMENTO. AF_12/2015  </t>
  </si>
  <si>
    <t xml:space="preserve">FORNECIMENTO E INSTALAÇÃO DE TUBO DE BORRACHA ELASTOMÉRICA ARMAFLEX M-60 Ø 2"  </t>
  </si>
  <si>
    <t xml:space="preserve">FORNECIMENTO E INSTALAÇÃO DE ABRACADEIRA DE FIXACAO COMPLETA,TIPO COPO, EN CHAPA DE AÇO. REF. 15.003.0395-0/EMOP  </t>
  </si>
  <si>
    <t xml:space="preserve">VÁLVULA DE RETENÇÃO VERTICAL, DE BRONZE, ROSCÁVEL, 2" - FORNECIMENTO E INSTALAÇÃO. AF_01/2019  </t>
  </si>
  <si>
    <t xml:space="preserve">REGISTRO DE GAVETA BRUTO, LATÃO, ROSCÁVEL, 2?, INSTALADO EM RESERVAÇÃO DE ÁGUA DE EDIFICAÇÃO QUE POSSUA RESERVATÓRIO DE FIBRA/FIBROCIMENTO ? FORNECIMENTO E INSTALAÇÃO. AF_06/2016  </t>
  </si>
  <si>
    <t xml:space="preserve">UNIÃO, PVC, SOLDÁVEL, DN 60MM, INSTALADO EM PRUMADA DE ÁGUA - FORNECIMENTO E INSTALAÇÃO. AF_12/2014  </t>
  </si>
  <si>
    <t xml:space="preserve">BOMBA CENTRIFUGA SUBMERSA,PARA AGUAS SERVIDAS,DE 2CV,220V.FORNECIMENTO E COLOCACAO  </t>
  </si>
  <si>
    <t xml:space="preserve">CURVA 90 GRAUS, PVC, SOLDÁVEL, DN 60MM, INSTALADO EM PRUMADA DE ÁGUA - FORNECIMENTO E INSTALAÇÃO. AF_12/2014  </t>
  </si>
  <si>
    <t xml:space="preserve">JUNCAO 45º COM ROSCA,COM DIAMETRO DE 2".FORNECIMENTO E INSTALAÇÃO.  </t>
  </si>
  <si>
    <t xml:space="preserve">BOMBA CENTRIFUGA SUBMERSA,PARA AGUAS SERVIDAS,DE 3CV,220/380V.FORNECIMENTO E COLOCACAO  </t>
  </si>
  <si>
    <t xml:space="preserve">FILTRO VORTEX PRA TRATAMENTO DE ÁGUAS PLUVIAIS, CONFORME ESPECÍFICADO EM CADERNO TÉCNICO  </t>
  </si>
  <si>
    <t xml:space="preserve">CAIXA ENTERRADA HIDRÁULICA RETANGULAR EM ALVENARIA COM TIJOLOS CERÂMICOS MACIÇOS, DIMENSÕES INTERNAS: 0,6X0,6M PROFUNDIDADE ATÉ 0,7M PARA REDE DE DRENAGEM. AF_05/2018  </t>
  </si>
  <si>
    <t xml:space="preserve">CAIXA ENTERRADA HIDRÁULICA RETANGULAR EM ALVENARIA COM TIJOLOS CERÂMICOS MACIÇOS, DIMENSÕES INTERNAS: 0,8X0,8M PROFUNDIDADE ATÉ 1M PARA REDE DE DRENAGEM. AF_05/2018  </t>
  </si>
  <si>
    <t xml:space="preserve">BASE PARA POÇO DE VISITA RETANGULAR PARA  ESGOTO, EM ALVENARIA COM BLOCOS DE CONCRETO, DIMENSÕES INTERNAS = 1X1 M, PROFUNDIDADE = 1,45 M, EXCLUINDO TAMPÃO. AF_05/2018  </t>
  </si>
  <si>
    <t xml:space="preserve">TAMPA PARA CAIXA PASSAGEM FERRO FUNDIDO T-33 - TRÁFEGO PESADO  </t>
  </si>
  <si>
    <t xml:space="preserve"> 05. 03.911.  1.  1</t>
  </si>
  <si>
    <t xml:space="preserve"> 05. 03.911.  2.  1</t>
  </si>
  <si>
    <t xml:space="preserve">BOCA DE LOBO EM ALVENARIA TIJOLO MACICO, REVESTIDA C/ ARGAMASSA DE CIMENTO E AREIA 1:3, SOBRE LASTRO DE CONCRETO 10CM E TAMPA DE CONCRETO ARMADO  </t>
  </si>
  <si>
    <t xml:space="preserve">TUBO PVC, SERIE NORMAL, ESGOTO PREDIAL, DN 40 MM, FORNECIDO E INSTALADO EM RAMAL DE DESCARGA OU RAMAL DE ESGOTO SANITÁRIO. AF_12/2014  </t>
  </si>
  <si>
    <t xml:space="preserve">TUBO PVC, SERIE NORMAL, ESGOTO PREDIAL, DN 50 MM, FORNECIDO E INSTALADO EM RAMAL DE DESCARGA OU RAMAL DE ESGOTO SANITÁRIO. AF_12/2014  </t>
  </si>
  <si>
    <t xml:space="preserve">TUBO PVC, SERIE NORMAL, ESGOTO PREDIAL, DN 150 MM, FORNECIDO E INSTALADO EM SUBCOLETOR AÉREO DE ESGOTO SANITÁRIO. AF_12/2014  </t>
  </si>
  <si>
    <t xml:space="preserve">JOELHO 90 GRAUS, PVC, SERIE NORMAL, ESGOTO PREDIAL, DN 100 MM, JUNTA ELÁSTICA, FORNECIDO E INSTALADO EM RAMAL DE DESCARGA OU RAMAL DE ESGOTO SANITÁRIO. AF_12/2014  </t>
  </si>
  <si>
    <t xml:space="preserve">JOELHO 90 GRAUS, PVC, SERIE NORMAL, ESGOTO PREDIAL, DN 40 MM, JUNTA SOLDÁVEL, FORNECIDO E INSTALADO EM RAMAL DE DESCARGA OU RAMAL DE ESGOTO SANITÁRIO. AF_12/2014  </t>
  </si>
  <si>
    <t xml:space="preserve">JOELHO 90 GRAUS, PVC, SERIE NORMAL, ESGOTO PREDIAL, DN 50 MM, JUNTA ELÁSTICA, FORNECIDO E INSTALADO EM RAMAL DE DESCARGA OU RAMAL DE ESGOTO SANITÁRIO. AF_12/2014  </t>
  </si>
  <si>
    <t xml:space="preserve">JOELHO 90 GRAUS, PVC, SERIE NORMAL, ESGOTO PREDIAL, DN 75 MM, JUNTA ELÁSTICA, FORNECIDO E INSTALADO EM RAMAL DE DESCARGA OU RAMAL DE ESGOTO SANITÁRIO. AF_12/2014  </t>
  </si>
  <si>
    <t xml:space="preserve">JOELHO 45 GRAUS, PVC, SERIE NORMAL, ESGOTO PREDIAL, DN 40 MM, JUNTA SOLDÁVEL, FORNECIDO E INSTALADO EM RAMAL DE DESCARGA OU RAMAL DE ESGOTO SANITÁRIO. AF_12/2014  </t>
  </si>
  <si>
    <t xml:space="preserve">JOELHO 45 GRAUS, PVC, SERIE NORMAL, ESGOTO PREDIAL, DN 50 MM, JUNTA ELÁSTICA, FORNECIDO E INSTALADO EM RAMAL DE DESCARGA OU RAMAL DE ESGOTO SANITÁRIO. AF_12/2014  </t>
  </si>
  <si>
    <t xml:space="preserve">JUNÇÃO SIMPLES, PVC, SERIE NORMAL, ESGOTO PREDIAL, DN 100 X 100 MM, JUNTA ELÁSTICA, FORNECIDO E INSTALADO EM RAMAL DE DESCARGA OU RAMAL DE ESGOTO SANITÁRIO. AF_12/2014  </t>
  </si>
  <si>
    <t xml:space="preserve">JUNÇÃO SIMPLES EM PVC RÍGIDO SOLDÁVEL, PARA ESGOTO PRIMÁRIO, DIÂM = 75 X 50MM  </t>
  </si>
  <si>
    <t xml:space="preserve">LUVA SIMPLES, PVC, SERIE NORMAL, ESGOTO PREDIAL, DN 50 MM, JUNTA ELÁSTICA, FORNECIDO E INSTALADO EM RAMAL DE DESCARGA OU RAMAL DE ESGOTO SANITÁRIO. AF_12/2014  </t>
  </si>
  <si>
    <t xml:space="preserve">LUVA SIMPLES, PVC, SERIE NORMAL, ESGOTO PREDIAL, DN 75 MM, JUNTA ELÁSTICA, FORNECIDO E INSTALADO EM RAMAL DE DESCARGA OU RAMAL DE ESGOTO SANITÁRIO. AF_12/2014  </t>
  </si>
  <si>
    <t xml:space="preserve">TE, PVC, SERIE NORMAL, ESGOTO PREDIAL, DN 50 X 50 MM, JUNTA ELÁSTICA, FORNECIDO E INSTALADO EM RAMAL DE DESCARGA OU RAMAL DE ESGOTO SANITÁRIO. AF_12/2014  </t>
  </si>
  <si>
    <t xml:space="preserve">TÊ SANITÁRIO EM PVC RÍGIDO SOLDÁVEL, PARA ESGOTO PRIMÁRIO, DIÂM = 75 X 50MM  </t>
  </si>
  <si>
    <t xml:space="preserve">TÊ SANITÁRIO EM PVC RÍGIDO SOLDÁVEL, PARA ESGOTO PRIMÁRIO, DIÂM = 100 X 75MM  </t>
  </si>
  <si>
    <t xml:space="preserve">TÊ SANITÁRIO EM PVC RÍGIDO SOLDÁVEL, PARA ESGOTO PRIMÁRIO, DIÂM = 100 X 50MM  </t>
  </si>
  <si>
    <t xml:space="preserve">TE, PVC, SERIE NORMAL, ESGOTO PREDIAL, DN 100 X 100 MM, JUNTA ELÁSTICA, FORNECIDO E INSTALADO EM RAMAL DE DESCARGA OU RAMAL DE ESGOTO SANITÁRIO. AF_12/2014  </t>
  </si>
  <si>
    <t xml:space="preserve">BUCHA DE REDUÇÃO LONGA, PVC, SERIE R, ÁGUA PLUVIAL, DN 50 X 40 MM, JUNTA ELÁSTICA, FORNECIDO E INSTALADO EM RAMAL DE ENCAMINHAMENTO. AF_12/2014  </t>
  </si>
  <si>
    <t xml:space="preserve">RALO SIFONADO, PVC, DN 100 X 40 MM, JUNTA SOLDÁVEL, FORNECIDO E INSTALADO EM RAMAIS DE ENCAMINHAMENTO DE ÁGUA PLUVIAL. AF_12/2014  </t>
  </si>
  <si>
    <t xml:space="preserve">CAIXA SIFONADA, PVC, DN 150 X 185 X 75 MM, JUNTA ELÁSTICA, FORNECIDA E INSTALADA EM RAMAL DE DESCARGA OU EM RAMAL DE ESGOTO SANITÁRIO. AF_12/2014  </t>
  </si>
  <si>
    <t xml:space="preserve">CAIXA SIFONADA EM PVC, 150 X 150 X 50 MM, COM TAMPA CEGA, ACABAMENTO BRANCO, AKROS OU SIMILAR  </t>
  </si>
  <si>
    <t xml:space="preserve">CAIXA DE GORDURA/SABÃO EM ALVENARIA  </t>
  </si>
  <si>
    <t xml:space="preserve">CAIXA DE PASSAGEM EM ALVENARIA DE TIJOLOS MACIÇOS ESP. = 0,12M, DIM. INT. = 0.60 X 0.60 X 0.80M  </t>
  </si>
  <si>
    <t xml:space="preserve">ESCAVAÇÃO MECANIZADA DE VALA COM PROF. ATÉ 1,5 M (MÉDIA ENTRE MONTANTE E JUSANTE/UMA COMPOSIÇÃO POR TRECHO), COM ESCAVADEIRA HIDRÁULICA (0,8 M3), LARG. DE 1,5 M A 2,5 M, EM SOLO DE 1A CATEGORIA, EM LOCAIS COM ALTO NÍVEL DE INTERFERÊNCIA. AF_01/2015  </t>
  </si>
  <si>
    <t xml:space="preserve">SUBESTAÇÃO AÉREA DE 112,5 KVA/13.800-380/220V COM QUADRO DE MEDIÇÃO E PROTEÇÃO GERAL, INCLUSIVE MALHA DE ATERRAMENTO  </t>
  </si>
  <si>
    <t xml:space="preserve">ELETRODUTO FLEXÍVEL CORRUGADO, PVC, DN 25 MM (3/4"), PARA CIRCUITOS TERMINAIS, INSTALADO EM FORRO - FORNECIMENTO E INSTALAÇÃO. AF_12/2015  </t>
  </si>
  <si>
    <t xml:space="preserve"> 06. 01.304.100.  1</t>
  </si>
  <si>
    <t xml:space="preserve">ELETRODUTO FLEXÍVEL CORRUGADO, PVC, DN 32 MM (1"), PARA CIRCUITOS TERMINAIS, INSTALADO EM FORRO - FORNECIMENTO E INSTALAÇÃO. AF_12/2015  </t>
  </si>
  <si>
    <t xml:space="preserve"> 06. 01.304.100.  2</t>
  </si>
  <si>
    <t xml:space="preserve"> 06. 01.304.100.  3</t>
  </si>
  <si>
    <t xml:space="preserve">ELETRODUTO RÍGIDO ROSCÁVEL, PVC, DN 20 MM (1/2"), PARA CIRCUITOS TERMINAIS, INSTALADO EM FORRO - FORNECIMENTO E INSTALAÇÃO. AF_12/2015  </t>
  </si>
  <si>
    <t xml:space="preserve"> 06. 01.304.200.  1</t>
  </si>
  <si>
    <t xml:space="preserve">ELETRODUTO DE AÇO GALVANIZADO, CLASSE LEVE, DN 20 MM (3/4??), APARENTE, INSTALADO EM TETO - FORNECIMENTO E INSTALAÇÃO. AF_11/2016_P  </t>
  </si>
  <si>
    <t xml:space="preserve"> 06. 01.304.300.  1</t>
  </si>
  <si>
    <t xml:space="preserve">ELETRODUTO DE AÇO GALVANIZADO, CLASSE LEVE, DN 25 MM (1??), APARENTE, INSTALADO EM TETO - FORNECIMENTO E INSTALAÇÃO. AF_11/2016_P  </t>
  </si>
  <si>
    <t xml:space="preserve"> 06. 01.304.300.  2</t>
  </si>
  <si>
    <t xml:space="preserve">ABRAÇADEIRA METÁLICA TIPO "D" DE 3/4"                        </t>
  </si>
  <si>
    <t xml:space="preserve"> 06. 01.304.300.  3</t>
  </si>
  <si>
    <t xml:space="preserve">ABRAÇADEIRA EM AÇO INOX, TIPO "D", 1", FORNECIMENTO          </t>
  </si>
  <si>
    <t xml:space="preserve"> 06. 01.304.300.  4</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</si>
  <si>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</si>
  <si>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</si>
  <si>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 xml:space="preserve">CABO DE COBRE FLEXÍVEL ISOLADO, 6 MM², ANTI-CHAMA 450/750 V, PARA CIRCUITOS TERMINAIS - FORNECIMENTO E INSTALAÇÃO. AF_12/2015  </t>
  </si>
  <si>
    <t xml:space="preserve">CABO DE COBRE FLEXÍVEL ISOLADO, 10 MM², ANTI-CHAMA 450/750 V, PARA CIRCUITOS TERMINAIS - FORNECIMENTO E INSTALAÇÃO. AF_12/2015  </t>
  </si>
  <si>
    <t xml:space="preserve">CABO DE COBRE FLEXÍVEL ISOLADO, 16 MM², ANTI-CHAMA 450/750 V, PARA CIRCUITOS TERMINAIS - FORNECIMENTO E INSTALAÇÃO. AF_12/2015  </t>
  </si>
  <si>
    <t xml:space="preserve">CABO DE COBRE FLEXÍVEL ISOLADO, 6 MM², ANTI-CHAMA 0,6/1,0 KV, PARA CIRCUITOS TERMINAIS - FORNECIMENTO E INSTALAÇÃO. AF_12/2015  </t>
  </si>
  <si>
    <t xml:space="preserve">CABO DE COBRE FLEXÍVEL ISOLADO, 25 MM², ANTI-CHAMA 0,6/1,0 KV, PARA DISTRIBUIÇÃO - FORNECIMENTO E INSTALAÇÃO. AF_12/2015  </t>
  </si>
  <si>
    <t xml:space="preserve">CABO DE COBRE FLEXÍVEL ISOLADO, 35 MM², ANTI-CHAMA 0,6/1,0 KV, PARA DISTRIBUIÇÃO - FORNECIMENTO E INSTALAÇÃO. AF_12/2015  </t>
  </si>
  <si>
    <t xml:space="preserve">CABO DE COBRE FLEXÍVEL ISOLADO, 70 MM², ANTI-CHAMA 0,6/1,0 KV, PARA DISTRIBUIÇÃO - FORNECIMENTO E INSTALAÇÃO. AF_12/2015  </t>
  </si>
  <si>
    <t xml:space="preserve">CABO DE COBRE FLEXÍVEL ISOLADO, 120 MM², ANTI-CHAMA 0,6/1,0 KV, PARA DISTRIBUIÇÃO - FORNECIMENTO E INSTALAÇÃO. AF_12/2015  </t>
  </si>
  <si>
    <t xml:space="preserve">CAIXA RETANGULAR 4" X 2" MÉDIA (1,30 M DO PISO), PVC, INSTALADA EM PAREDE - FORNECIMENTO E INSTALAÇÃO. AF_12/2015  </t>
  </si>
  <si>
    <t xml:space="preserve"> 06. 01.306.100.  1</t>
  </si>
  <si>
    <t xml:space="preserve">CONDULETE DE ALUMÍNIO, TIPO LR, PARA ELETRODUTO DE AÇO GALVANIZADO DN 20 MM (3/4''), APARENTE - FORNECIMENTO E INSTALAÇÃO. AF_11/2016_P  </t>
  </si>
  <si>
    <t xml:space="preserve"> 06. 01.306.200.  1</t>
  </si>
  <si>
    <t xml:space="preserve">CONDULETE DE ALUMÍNIO, TIPO LR, PARA ELETRODUTO DE AÇO GALVANIZADO DN 25 MM (1''), APARENTE - FORNECIMENTO E INSTALAÇÃO. AF_11/2016_P  </t>
  </si>
  <si>
    <t xml:space="preserve"> 06. 01.306.200.  2</t>
  </si>
  <si>
    <t xml:space="preserve">CONDULETE DE ALUMÍNIO, TIPO T, PARA ELETRODUTO DE AÇO GALVANIZADO DN 20 MM (3/4''), APARENTE - FORNECIMENTO E INSTALAÇÃO. AF_11/2016_P  </t>
  </si>
  <si>
    <t xml:space="preserve"> 06. 01.306.200.  3</t>
  </si>
  <si>
    <t xml:space="preserve">CONDULETE DE ALUMÍNIO, TIPO T, PARA ELETRODUTO DE AÇO GALVANIZADO DN 25 MM (1''), APARENTE - FORNECIMENTO E INSTALAÇÃO. AF_11/2016_P  </t>
  </si>
  <si>
    <t xml:space="preserve"> 06. 01.306.200.  4</t>
  </si>
  <si>
    <t xml:space="preserve">CONDULETE DE ALUMÍNIO, TIPO X, PARA ELETRODUTO DE AÇO GALVANIZADO DN 20 MM (3/4''), APARENTE - FORNECIMENTO E INSTALAÇÃO. AF_11/2016_P  </t>
  </si>
  <si>
    <t xml:space="preserve"> 06. 01.306.200.  5</t>
  </si>
  <si>
    <t xml:space="preserve">TAMPA CEGA PARA CONDULETE METÁLICO  </t>
  </si>
  <si>
    <t xml:space="preserve"> 06. 01.306.200.  6</t>
  </si>
  <si>
    <t xml:space="preserve">CAIXA ENTERRADA ELÉTRICA RETANGULAR, EM ALVENARIA COM TIJOLOS CERÂMICOS MACIÇOS, FUNDO COM BRITA, DIMENSÕES INTERNAS: 0,3X0,3X0,3 M. AF_05/2018  </t>
  </si>
  <si>
    <t xml:space="preserve"> 06. 01.306.300.  1</t>
  </si>
  <si>
    <t xml:space="preserve">CAIXA ENTERRADA ELÉTRICA RETANGULAR, EM ALVENARIA COM TIJOLOS CERÂMICOS MACIÇOS, FUNDO COM BRITA, DIMENSÕES INTERNAS: 0,4X0,4X0,4 M. AF_05/2018  </t>
  </si>
  <si>
    <t xml:space="preserve"> 06. 01.306.300.  2</t>
  </si>
  <si>
    <t xml:space="preserve">ELETROCALHA PERFURADA,COM TAMPA,TIPO "U",150X50MM,TRATAMENTO SUPERFICIAL  PRE-ZINCADO A QUENTE,INCLUSIVE CONEXOES,ACESSORIOS E FIXACAO SUPERIOR.FORNECIMENTO E COLOCACAO  </t>
  </si>
  <si>
    <t xml:space="preserve">CURVA 90 GRAUS PARA ELETRODUTO, PVC, ROSCÁVEL, DN 20 MM (1/2"), PARA CIRCUITOS TERMINAIS, INSTALADA EM FORRO - FORNECIMENTO E INSTALAÇÃO. AF_12/2015  </t>
  </si>
  <si>
    <t xml:space="preserve">CURVA 45° PARA ELETRODUTO DE PVC RÍGIDO ROSCÁVEL, DIÂM = 32MM (1")  </t>
  </si>
  <si>
    <t xml:space="preserve">LUVA PARA ELETRODUTO, PVC, ROSCÁVEL, DN 20 MM (1/2"), PARA CIRCUITOS TERMINAIS, INSTALADA EM FORRO - FORNECIMENTO E INSTALAÇÃO. AF_12/2015  </t>
  </si>
  <si>
    <t xml:space="preserve">LUVA PARA ELETRODUTO, PVC, ROSCÁVEL, DN 32 MM (1"), PARA CIRCUITOS TERMINAIS, INSTALADA EM FORRO - FORNECIMENTO E INSTALAÇÃO. AF_12/2015  </t>
  </si>
  <si>
    <t xml:space="preserve">LUVA DE EMENDA PARA ELETRODUTO, AÇO GALVANIZADO, DN 25 MM (1''), APARENTE, INSTALADA EM TETO - FORNECIMENTO E INSTALAÇÃO. AF_11/2016_P  </t>
  </si>
  <si>
    <t xml:space="preserve">LUVA DE EMENDA PARA ELETRODUTO, AÇO GALVANIZADO, DN 40 MM (1 1/2''), APARENTE, INSTALADA EM TETO - FORNECIMENTO E INSTALAÇÃO. AF_11/2016_P  </t>
  </si>
  <si>
    <t xml:space="preserve">BUJÃO EM AÇO GALV. D=65mm (2 1/2")  À  80mm (3")  </t>
  </si>
  <si>
    <t xml:space="preserve">SAIDA HORIZONTAL PARA ELETRODUTO D=1  </t>
  </si>
  <si>
    <t xml:space="preserve">TE HORIZONTAL,90º,PARA ELETROCALHA PERFURADA OU LISA,150X50MM.FORNECIMENTO E COLOCACAO  </t>
  </si>
  <si>
    <t xml:space="preserve">TALA PLANA PERFURADA 50MM PARA ELETROCALHA METÁLICA (REF.: MOPA OU SIMILAR)  </t>
  </si>
  <si>
    <t xml:space="preserve">TERMINAL DE FECHAMENTO,PARA ELETROCALHA PERFURADA OU LISA,150X50MM,COM SAIDA PARA TUBO.FORNECIMENTO E COLOCACAO  </t>
  </si>
  <si>
    <t xml:space="preserve">ARRUELA LISA D=1/4  </t>
  </si>
  <si>
    <t xml:space="preserve">ARRUELA LISA D=5/16  </t>
  </si>
  <si>
    <t xml:space="preserve">BUCHA DE NYLON S-5  </t>
  </si>
  <si>
    <t xml:space="preserve">BUCHA DE NYLON S-6  </t>
  </si>
  <si>
    <t xml:space="preserve">BUCHA DE NYLON S-10  </t>
  </si>
  <si>
    <t xml:space="preserve">FITA ISOLANTE ALTA FUSÃO 19 MM X 10 M - FORNECIMENTO         </t>
  </si>
  <si>
    <t xml:space="preserve">PARAFUSO SEXTAVADO  CABEÇA LENTILHA D = 1/4  X 5/8  </t>
  </si>
  <si>
    <t xml:space="preserve">BARRA ROSCADA ZINCADA D=1/4" X 2,00M                         </t>
  </si>
  <si>
    <t xml:space="preserve">LUMINARIA LED TUBULAR DE SOBREPOR, 2X18W (INCLUSIVE LAMPADAS),CORPO EM CHAPA DE ACO TRATADA E PINTURA ELETROSTATICA BRANCA, REFLETOR EM ALUMINIO DE ALTO BRILHO, COM VISOR ACRILICOTRANSLUCIDO, SEM REATOR. FORNECIMENTO E COLOCACAO  </t>
  </si>
  <si>
    <t xml:space="preserve">LUMINÁRIA DE SOBREPOR USO AO TEMPO (TARTARUGA) - BASE E-27  </t>
  </si>
  <si>
    <t xml:space="preserve">LUMINÁRIA TUBULAR COM LÂMPADA LED DE 2 X 9/10 W / BIVOLT     </t>
  </si>
  <si>
    <t xml:space="preserve">LUMINÁRIA DE EMERGÊNCIA, DE SOBREPOR, TIPO BLOCO AUTÔNOMO, COM AUTONOMIA DE 1H, MODELO LLE-LLEDDF, DA KBR OU SI  </t>
  </si>
  <si>
    <t xml:space="preserve">INTERRUPTOR SIMPLES (1 MÓDULO), 10A/250V, INCLUINDO SUPORTE E PLACA - FORNECIMENTO E INSTALAÇÃO. AF_12/2015  </t>
  </si>
  <si>
    <t xml:space="preserve">INTERRUPTOR PARALELO (1 MÓDULO), 10A/250V, INCLUINDO SUPORTE E PLACA - FORNECIMENTO E INSTALAÇÃO. AF_12/2015  </t>
  </si>
  <si>
    <t xml:space="preserve">INTERRUPTOR SIMPLES (1 MÓDULO) COM 1 TOMADA DE EMBUTIR 2P+T 10 A,  INCLUINDO SUPORTE E PLACA - FORNECIMENTO E INSTALAÇÃO. AF_12/2015  </t>
  </si>
  <si>
    <t xml:space="preserve">INTERRUPTOR PARALELO (1 MÓDULO) COM 1 TOMADA DE EMBUTIR 2P+T 10 A,  INCLUINDO SUPORTE E PLACA - FORNECIMENTO E INSTALAÇÃO. AF_12/2015  </t>
  </si>
  <si>
    <t xml:space="preserve">TOMADA MÉDIA DE EMBUTIR (1 MÓDULO), 2P+T 10 A, INCLUINDO SUPORTE E PLACA - FORNECIMENTO E INSTALAÇÃO. AF_12/2015  </t>
  </si>
  <si>
    <t xml:space="preserve">TOMADA MÉDIA DE EMBUTIR (2 MÓDULOS), 2P+T 10 A, INCLUINDO SUPORTE E PLACA - FORNECIMENTO E INSTALAÇÃO. AF_12/2015  </t>
  </si>
  <si>
    <t xml:space="preserve">TAMPA CEGA PLÁSTICA 4 X2  COM FURO CENTRAL (PARA TV/SOM...)  </t>
  </si>
  <si>
    <t xml:space="preserve">POSTE DE AÇO CONICO CONTÍNUO CURVO SIMPLES, ENGASTADO, H=9M, INCLUSIVE LUMINÁRIA, SEM LÂMPADA - FORNECIMENTO E INSTALACAO. AF_11/2019  </t>
  </si>
  <si>
    <t xml:space="preserve">CAPTOR TIPO FRANKLIN PARA SPDA - FORNECIMENTO E INSTALAÇÃO. AF_12/2017  </t>
  </si>
  <si>
    <t xml:space="preserve">MASTRO 1 ½  PARA SPDA - FORNECIMENTO E INSTALAÇÃO. AF_12/2017  </t>
  </si>
  <si>
    <t xml:space="preserve">TERMINAL AÉREO BASE DUPLA GALVANIZADA 25MM - FORNECIMENTO  </t>
  </si>
  <si>
    <t xml:space="preserve">CAIXA DE EQUIPOTENCIALIZAÇÃO DE TERRA  </t>
  </si>
  <si>
    <t xml:space="preserve">HASTE DE ATERRAMENTO 5/8  PARA SPDA - FORNECIMENTO E INSTALAÇÃO. AF_12/2017  </t>
  </si>
  <si>
    <t xml:space="preserve">CORDOALHA DE COBRE NU 35 MM², NÃO ENTERRADA, COM ISOLADOR - FORNECIMENTO E INSTALAÇÃO. AF_12/2017  </t>
  </si>
  <si>
    <t xml:space="preserve">CORDOALHA DE COBRE NU 50 MM², ENTERRADA, SEM ISOLADOR - FORNECIMENTO E INSTALAÇÃO. AF_12/2017  </t>
  </si>
  <si>
    <t xml:space="preserve">CORTE E DOBRA DE AÇO CA-25, DIÂMETRO DE 10,0 MM. AF_12/2015  </t>
  </si>
  <si>
    <t xml:space="preserve">FORNECIMENTO E INSTALAÇÃO DE RACK DE PISO 19" X 16U X 570MM (GABINETE)  </t>
  </si>
  <si>
    <t xml:space="preserve">PATCH PANEL 24 PORTAS, CATEGORIA 6 - FORNECIMENTO E INSTALAÇÃO. AF_11/2019  </t>
  </si>
  <si>
    <t xml:space="preserve">SWITCH 24 PORTAS 10/100 MBPS - FORNECIMENTO                  </t>
  </si>
  <si>
    <t xml:space="preserve">ORGANIZADOR DE CABOS (GUIA)  </t>
  </si>
  <si>
    <t xml:space="preserve">CENTRAL PABX, CAPACIDADE 8 LINHAS E 24 RAMAIS, MOD. CORP 8000, INTELBRÁS OU SIMILAR - FORNECIMENTO  </t>
  </si>
  <si>
    <t xml:space="preserve">CABO ELETRÔNICO CATEGORIA 6, INSTALADO EM EDIFICAÇÃO INSTITUCIONAL - FORNECIMENTO E INSTALAÇÃO. AF_11/2019  </t>
  </si>
  <si>
    <t xml:space="preserve">CABO TELEFÔNICO CCI-50 2 PARES, SEM BLINDAGEM, INSTALADO EM DISTRIBUIÇÃO DE EDIFICAÇÃO RESIDENCIAL - FORNECIMENTO E INSTALAÇÃO. AF_11/2019  </t>
  </si>
  <si>
    <t xml:space="preserve">CABO TELEFÔNICO CTP-APL-50 10 PARES INSTALADO EM ENTRADA DE EDIFICAÇÃO - FORNECIMENTO E INSTALAÇÃO. AF_11/2019  </t>
  </si>
  <si>
    <t xml:space="preserve">FORNECIMENTO E INSTALAÇÃO DE CONJUNTO DE TOMADAS RJ45 +RJ11 (PLACA SUPORTE E MÓDULO)  </t>
  </si>
  <si>
    <t xml:space="preserve">TOMADA DUPLA PARA LÓGICA RJ45, 4"X4", EMBUTIR, COMPLETA      </t>
  </si>
  <si>
    <t xml:space="preserve">TOMADA PARA TELEFONE RJ11 - FORNECIMENTO E INSTALAÇÃO. AF_11/2019  </t>
  </si>
  <si>
    <t xml:space="preserve">CAIXA R1, PADRÃO TELEMAR. EM ALVENARIA DE BLOCO CERÂMICO, ESP. = 0,09M, DIM. INT. = 0.60 X 0.35 X 0.40M, COM TAMPÃO DE FERRO FUN  </t>
  </si>
  <si>
    <t xml:space="preserve">QUADRO DE DISTRIBUICAO PARA TELEFONE N.3, 40X40X12CM EM CHAPA METALICA, DE EMBUTIR, SEM ACESSORIOS, PADRAO TELEBRAS, FORNECIMENTO E INSTALAÇÃO. AF_11/2019  </t>
  </si>
  <si>
    <t xml:space="preserve">CAIXA RETANGULAR 4" X 4" MÉDIA (1,30 M DO PISO), PVC, INSTALADA EM PAREDE - FORNECIMENTO E INSTALAÇÃO. AF_12/2015  </t>
  </si>
  <si>
    <t xml:space="preserve">CAIXA DE PASSAGEM METÁLICA DE EMBUTIR 20X20X10 CM  </t>
  </si>
  <si>
    <t xml:space="preserve">ELETROCALHA LISA,COM TAMPA,TIPO "U",100X50MM,TRATAMENTO SUPERFICIAL PRE-ZINCADO A QUENTE,INCLUSIVE CONEXOES,ACESSORIOS EFIXACAO SUPERIOR.FORNECIMENTO E COLOCACAO  </t>
  </si>
  <si>
    <t xml:space="preserve"> 06. 02.009.100.  1</t>
  </si>
  <si>
    <t xml:space="preserve">TE HORIZONTAL,90º,PARA ELETROCALHA PERFURADA OU LISA,100X50MM.FORNECIMENTO E COLOCACAO  </t>
  </si>
  <si>
    <t xml:space="preserve"> 06. 02.009.200.  1</t>
  </si>
  <si>
    <t xml:space="preserve">CURVA VERTICAL,EXTERNA,90º,PARA ELETROCALHA PERFURADA OU LISA,100X50MM.FORNECIMENTO E COLOCACAO  </t>
  </si>
  <si>
    <t xml:space="preserve"> 06. 02.009.200.  2</t>
  </si>
  <si>
    <t xml:space="preserve">TERMINAL DE FECHAMENTO LISO,PARA ELETROCALHA PERFURADA OU LISA,100X50MM.FORNECIMENTO E COLOCACAO  </t>
  </si>
  <si>
    <t xml:space="preserve"> 06. 02.009.200.  3</t>
  </si>
  <si>
    <t xml:space="preserve">ELETRODUTO FLEXÍVEL CORRUGADO, PEAD, DN 50 (1 ½?)  - FORNECIMENTO E INSTALAÇÃO. AF_04/2016  </t>
  </si>
  <si>
    <t xml:space="preserve"> 06. 02.010.110.  1</t>
  </si>
  <si>
    <t xml:space="preserve"> 06. 02.010.110.  2</t>
  </si>
  <si>
    <t xml:space="preserve">TUBO DE AÇO GALVANIZADO COM COSTURA, CLASSE MÉDIA, DN 50 (2"), CONEXÃO ROSQUEADA, INSTALADO EM PRUMADAS - FORNECIMENTO E INSTALAÇÃO. AF_12/2015  </t>
  </si>
  <si>
    <t xml:space="preserve"> 06. 02.010.120.  1</t>
  </si>
  <si>
    <t xml:space="preserve">SAIDA HORIZONTAL PARA ELETRODUTO D=3/4  </t>
  </si>
  <si>
    <t xml:space="preserve"> 06. 02.010.200.  1</t>
  </si>
  <si>
    <t xml:space="preserve">BOX RETO DIAMETRO 1  </t>
  </si>
  <si>
    <t xml:space="preserve"> 06. 02.010.200.  2</t>
  </si>
  <si>
    <t xml:space="preserve">CAIXA DE PASSAGEM TIPO CONDULETE - 2                         </t>
  </si>
  <si>
    <t xml:space="preserve"> 06. 02.010.300.  1</t>
  </si>
  <si>
    <t xml:space="preserve">ACIONADOR MANUAL (BOTOEIRA) TIPO QUEBRA-VIDRO, P/INSTAL. INCENDIO  </t>
  </si>
  <si>
    <t xml:space="preserve">SIRENE AUDIO VISUAL,PARA SISTEMA DE ALARME CONTRA INCENDIO.FORNECIMENTO E COLOCACAO  </t>
  </si>
  <si>
    <t xml:space="preserve">CENTRAL DE ALARME ENDEREÇÁVEL DE INCENDIO COM SISTEMA P/ ATÉ 250 DISPOSITIVOS, MARCAL VERIN OU SIMILAR, MODELO VRE-250 C/ BATERIA  </t>
  </si>
  <si>
    <t xml:space="preserve">CABO BLINDADO PARA ALARME E DETECÇÃO DE INCÊNCIO 3 X 1,5MM2  </t>
  </si>
  <si>
    <t xml:space="preserve"> 06. 03.600.100.  1</t>
  </si>
  <si>
    <t xml:space="preserve"> 06. 03.600.100.  2</t>
  </si>
  <si>
    <t xml:space="preserve"> 06. 03.600.100.  3</t>
  </si>
  <si>
    <t xml:space="preserve"> 06. 03.600.200.  1</t>
  </si>
  <si>
    <t xml:space="preserve">INSTALAÇÕES MECÂNICAS E DE UTILIDADES  </t>
  </si>
  <si>
    <t xml:space="preserve"> 07. 00.000.       </t>
  </si>
  <si>
    <t xml:space="preserve">AR CONDICIONADO CENTRAL  </t>
  </si>
  <si>
    <t xml:space="preserve"> 07. 02.000.       </t>
  </si>
  <si>
    <t xml:space="preserve">TUBO EM COBRE FLEXÍVEL, DN 3/8", COM ISOLAMENTO, INSTALADO EM RAMAL DE ALIMENTAÇÃO DE AR CONDICIONADO COM CONDENSADORA INDIVIDUAL ? FORNECIMENTO E INSTALAÇÃO. AF_12/2015  </t>
  </si>
  <si>
    <t xml:space="preserve"> 07. 02.100.110.  1</t>
  </si>
  <si>
    <t xml:space="preserve">TUBO EM COBRE FLEXÍVEL, DN 5/8", COM ISOLAMENTO, INSTALADO EM RAMAL DE ALIMENTAÇÃO DE AR CONDICIONADO COM CONDENSADORA INDIVIDUAL ? FORNECIMENTO E INSTALAÇÃO. AF_12/2015  </t>
  </si>
  <si>
    <t xml:space="preserve"> 07. 02.100.110.  2</t>
  </si>
  <si>
    <t xml:space="preserve">TUBO EM COBRE FLEXÍVEL, DN 1/4", COM ISOLAMENTO, INSTALADO EM RAMAL DE ALIMENTAÇÃO DE AR CONDICIONADO COM CONDENSADORA CENTRAL ? FORNECIMENTO E INSTALAÇÃO. AF_12/2015  </t>
  </si>
  <si>
    <t xml:space="preserve"> 07. 02.100.110.  3</t>
  </si>
  <si>
    <t xml:space="preserve"> 07. 02.100.120.  1</t>
  </si>
  <si>
    <t xml:space="preserve"> 07. 02.100.200.  1</t>
  </si>
  <si>
    <t xml:space="preserve">FORNECIMENTO DE APARELHOS                                    </t>
  </si>
  <si>
    <t xml:space="preserve"> 07. 02.200.       </t>
  </si>
  <si>
    <t>CE9280</t>
  </si>
  <si>
    <t xml:space="preserve"> 07. 02.200.  1.   </t>
  </si>
  <si>
    <t>CE9282</t>
  </si>
  <si>
    <t xml:space="preserve">CONDICIONADOR DE AR TIPO SPLIT 18000 BTU'S COMPREENDENDO 1 CONDENSADOR E 1 EVAPORADOR(VIDE INSTALACAO,ASSENTAMENTO E INTERLIGACOES FAMILIA 15.005).FORNECIMENTO  </t>
  </si>
  <si>
    <t xml:space="preserve"> 07. 02.200.  2.   </t>
  </si>
  <si>
    <t>CE9287</t>
  </si>
  <si>
    <t xml:space="preserve">CONDICIONADOR DE AR TIPO SPLIT 36000 BTU'S COMPREENDENDO 1 CONDENSADOR E  1 EVAPORADOR(VIDE INSTALACAO,ASSENTAMENTO E INTERLIGACOES FAMILIA 15.005).FORNECIMENTO  </t>
  </si>
  <si>
    <t xml:space="preserve"> 07. 02.200.  3.   </t>
  </si>
  <si>
    <t xml:space="preserve">INSTALAÇÃO DE CONDICIONADOR DE AR TIPO SPLIT HIGH WALL, 18000 BTU  </t>
  </si>
  <si>
    <t xml:space="preserve">INSTALAÇÃO DE CONDICIONADOR DE AR TIPO SPLIT HIGH WALL, 36000 BTU  </t>
  </si>
  <si>
    <t xml:space="preserve">TUBO DE AÇO GALVANIZADO COM COSTURA, CLASSE MÉDIA, CONEXÃO ROSQUEADA, DN 20 (3/4"), INSTALADO EM RAMAIS E SUB-RAMAIS DE GÁS - FORNECIMENTO E INSTALAÇÃO. AF_12/2015  </t>
  </si>
  <si>
    <t xml:space="preserve">MANGUEIRA PARA GÁS GLP D=3/8" X 120CM, EM PVC TRANSPARENTE C/TARJA AMARELA, USO DOMESTICO  </t>
  </si>
  <si>
    <t xml:space="preserve">JOELHO 90 GRAUS, EM FERRO GALVANIZADO, CONEXÃO ROSQUEADA, DN 15 (1/2"), INSTALADO EM RAMAIS E SUB-RAMAIS DE GÁS - FORNECIMENTO E INSTALAÇÃO. AF_12/2015  </t>
  </si>
  <si>
    <t xml:space="preserve"> 07. 07.200.100.  1</t>
  </si>
  <si>
    <t xml:space="preserve">JOELHO 90 GRAUS, EM FERRO GALVANIZADO, CONEXÃO ROSQUEADA, DN 20 (3/4"), INSTALADO EM RAMAIS E SUB-RAMAIS DE GÁS - FORNECIMENTO E INSTALAÇÃO. AF_12/2015  </t>
  </si>
  <si>
    <t xml:space="preserve"> 07. 07.200.100.  2</t>
  </si>
  <si>
    <t xml:space="preserve">NIPLE, EM FERRO GALVANIZADO, CONEXÃO ROSQUEADA, DN 20 (3/4"), INSTALADO EM RAMAIS E SUB-RAMAIS DE GÁS - FORNECIMENTO E INSTALAÇÃO. AF_12/2015  </t>
  </si>
  <si>
    <t xml:space="preserve"> 07. 07.200.200.  1</t>
  </si>
  <si>
    <t xml:space="preserve">NIPLE, EM FERRO GALVANIZADO, CONEXÃO ROSQUEADA, DN 15 (1/2"), INSTALADO EM RAMAIS E SUB-RAMAIS DE GÁS - FORNECIMENTO E INSTALAÇÃO. AF_12/2015  </t>
  </si>
  <si>
    <t xml:space="preserve"> 07. 07.200.200.  2</t>
  </si>
  <si>
    <t xml:space="preserve">FORNECIMENTO E ASSENTAMENTO DE TE DE REDUÇÃO DE FERRO GALVANIZADO DE 3/4" X 1/2"  </t>
  </si>
  <si>
    <t xml:space="preserve"> 07. 07.200.300.  1</t>
  </si>
  <si>
    <t xml:space="preserve">TÊ, EM FERRO GALVANIZADO, CONEXÃO ROSQUEADA, DN 20 (3/4"), INSTALADO EM RAMAIS E SUB-RAMAIS DE GÁS - FORNECIMENTO E INSTALAÇÃO. AF_12/2015  </t>
  </si>
  <si>
    <t xml:space="preserve"> 07. 07.200.300.  2</t>
  </si>
  <si>
    <t xml:space="preserve">UNIÃO, EM FERRO GALVANIZADO, CONEXÃO ROSQUEADA, DN 20 (3/4"), INSTALADO EM RAMAIS E SUB-RAMAIS DE GÁS - FORNECIMENTO E INSTALAÇÃO. AF_12/2015  </t>
  </si>
  <si>
    <t xml:space="preserve"> 07. 07.200.400.  1</t>
  </si>
  <si>
    <t xml:space="preserve">LUVA DE REDUÇÃO, EM FERRO GALVANIZADO, 3/4" X 1/2", CONEXÃO ROSQUEADA, INSTALADO EM RAMAIS E SUB-RAMAIS DE GÁS - FORNECIMENTO E INSTALAÇÃO. AF_12/2015  </t>
  </si>
  <si>
    <t xml:space="preserve"> 07. 07.200.500.  1</t>
  </si>
  <si>
    <t xml:space="preserve">FORNECIMENTO E ASSENTAMENTO DE CAP DE FERRO GALVANIZADO DE 3/4"  </t>
  </si>
  <si>
    <t xml:space="preserve"> 07. 07.200.600.  1</t>
  </si>
  <si>
    <t xml:space="preserve">REGISTRO DE GAVETA BRUTO, LATÃO, ROSCÁVEL, 3/4", FORNECIDO E INSTALADO EM RAMAL DE ÁGUA. AF_12/2014  </t>
  </si>
  <si>
    <t xml:space="preserve">REGISTRO DE FECHO RÁPIDO 1/2" NPT                            </t>
  </si>
  <si>
    <t xml:space="preserve">REGULADOR DE BAIXA PRESSÃO, D=15MM, TIPO FISHER, CLASSE 300, 2º ESTÁGIO (INSTALAÇÃO GÁS)  </t>
  </si>
  <si>
    <t xml:space="preserve">REGULADOR DE ALTA PRESSÃO, D=28MM, TIPO FISHER, CLASSE 300, 1º ESTÁGIO (INSTALAÇÃO GÁS)  </t>
  </si>
  <si>
    <t xml:space="preserve">VÁLVULA DE ESFERA BRUTA, BRONZE, ROSCÁVEL, 1/2  , INSTALADO EM RESERVAÇÃO DE ÁGUA DE EDIFICAÇÃO QUE POSSUA RESERVATÓRIO DE FIBRA/FIBROCIMENTO - FORNECIMENTO E INSTALAÇÃO. AF_06/2016  </t>
  </si>
  <si>
    <t xml:space="preserve">VÁLVULA DE ESFERA BRUTA, BRONZE, ROSCÁVEL, 3/4'', INSTALADO EM RESERVAÇÃO DE ÁGUA DE EDIFICAÇÃO QUE POSSUA RESERVATÓRIO DE FIBRA/FIBROCIMENTO - FORNECIMENTO E INSTALAÇÃO. AF_06/2016  </t>
  </si>
  <si>
    <t xml:space="preserve">MANOMETRO 0 A 200 PSI (0 A 14 KGF/CM2), D = 50MM - FORNECIMENTO E COLOCACAO  </t>
  </si>
  <si>
    <t xml:space="preserve">BOTIJAO DE GAS ENGARRAFADO(GLP),CAPACIDADE PARA 45KG.O CUSTO INCLUI O BOTIJAO E O GAS.FORNECIMENTO  </t>
  </si>
  <si>
    <t>TOTAL ITEM:  07</t>
  </si>
  <si>
    <t xml:space="preserve">TUBO DE AÇO GALVANIZADO COM COSTURA, CLASSE MÉDIA, CONEXÃO RANHURADA, DN 65 (2 1/2"), INSTALADO EM PRUMADAS - FORNECIMENTO E INSTALAÇÃO. AF_12/2015  </t>
  </si>
  <si>
    <t xml:space="preserve">COTOVELO 90 GRAUS, EM FERRO GALVANIZADO, CONEXÃO ROSQUEADA, DN 65 (2 1/2?), INSTALADO EM RESERVAÇÃO DE ÁGUA DE EDIFICAÇÃO QUE POSSUA RESERVATÓRIO DE FIBRA/FIBROCIMENTO ? FORNECIMENTO E INSTALAÇÃO. AF_06/2016  </t>
  </si>
  <si>
    <t xml:space="preserve">CURVA 90 GRAUS, EM AÇO, CONEXÃO SOLDADA, DN 65 (2 1/2"), INSTALADO EM REDE DE ALIMENTAÇÃO PARA HIDRANTE - FORNECIMENTO E INSTALAÇÃO. AF_12/2015  </t>
  </si>
  <si>
    <t xml:space="preserve">TÊ, EM FERRO GALVANIZADO, CONEXÃO ROSQUEADA, DN 65 (2 1/2"), INSTALADO EM REDE DE ALIMENTAÇÃO PARA HIDRANTE - FORNECIMENTO E INSTALAÇÃO. AF_12/2015  </t>
  </si>
  <si>
    <t xml:space="preserve">NIPLE, EM FERRO GALVANIZADO, DN 65 (2 1/2"), CONEXÃO ROSQUEADA, INSTALADO EM REDE DE ALIMENTAÇÃO PARA HIDRANTE - FORNECIMENTO E INSTALAÇÃO. AF_12/2015  </t>
  </si>
  <si>
    <t xml:space="preserve">ABRIGO PARA HIDRANTE, 75X45X17CM, COM REGISTRO GLOBO ANGULAR 45º 2.1/2", ADAPTADOR STORZ 2.1/2", MANGUEIRA DE INCÊNDIO 15M, REDUÇÃO 2.1/2X1.1/2" E ESGUICHO EM LATÃO 1.1/2" - FORNECIMENTO E INSTALAÇÃO  </t>
  </si>
  <si>
    <t xml:space="preserve">HIDRANTE SUBTERRANEO FERRO FUNDIDO C/ CURVA LONGA E CAIXA DN=75MM  </t>
  </si>
  <si>
    <t xml:space="preserve">TUBO DE AÇO GALVANIZADO COM COSTURA, CLASSE MÉDIA, DN 25 (1"), CONEXÃO ROSQUEADA, INSTALADO EM REDE DE ALIMENTAÇÃO PARA HIDRANTE - FORNECIMENTO E INSTALAÇÃO. AF_12/2015  </t>
  </si>
  <si>
    <t xml:space="preserve"> 08. 01.300.100.  1</t>
  </si>
  <si>
    <t xml:space="preserve">TUBO DE AÇO GALVANIZADO COM COSTURA, CLASSE MÉDIA, DN 32 (1 1/4"), CONEXÃO ROSQUEADA, INSTALADO EM REDE DE ALIMENTAÇÃO PARA HIDRANTE - FORNECIMENTO E INSTALAÇÃO. AF_12/2015  </t>
  </si>
  <si>
    <t xml:space="preserve"> 08. 01.300.100.  2</t>
  </si>
  <si>
    <t xml:space="preserve">TUBO DE AÇO GALVANIZADO COM COSTURA, CLASSE MÉDIA, DN 40 (1 1/2"), CONEXÃO ROSQUEADA, INSTALADO EM REDE DE ALIMENTAÇÃO PARA HIDRANTE - FORNECIMENTO E INSTALAÇÃO. AF_12/2015  </t>
  </si>
  <si>
    <t xml:space="preserve"> 08. 01.300.100.  3</t>
  </si>
  <si>
    <t xml:space="preserve"> 08. 01.300.100.  4</t>
  </si>
  <si>
    <t xml:space="preserve">TUBO DE AÇO GALVANIZADO COM COSTURA, CLASSE MÉDIA, CONEXÃO RANHURADA, DN 80 (3"), INSTALADO EM PRUMADAS - FORNECIMENTO E INSTALAÇÃO. AF_12/2015  </t>
  </si>
  <si>
    <t xml:space="preserve"> 08. 01.300.100.  5</t>
  </si>
  <si>
    <t xml:space="preserve">LUVA DE REDUÇÃO, EM FERRO GALVANIZADO, 1" X 3/4", CONEXÃO ROSQUEADA, INSTALADO EM REDE DE ALIMENTAÇÃO PARA HIDRANTE - FORNECIMENTO E INSTALAÇÃO. AF_12/2015  </t>
  </si>
  <si>
    <t xml:space="preserve"> 08. 01.300.201.  1</t>
  </si>
  <si>
    <t xml:space="preserve">LUVA DE REDUÇÃO, EM FERRO GALVANIZADO, 1 1/4" X 3/4", CONEXÃO ROSQUEADA, INSTALADO EM REDE DE ALIMENTAÇÃO PARA HIDRANTE - FORNECIMENTO E INSTALAÇÃO. AF_12/2015  </t>
  </si>
  <si>
    <t xml:space="preserve"> 08. 01.300.201.  2</t>
  </si>
  <si>
    <t xml:space="preserve">LUVA DE REDUÇÃO, EM FERRO GALVANIZADO, 2 1/2" X 1 1/2", CONEXÃO ROSQUEADA, INSTALADO EM PRUMADAS - FORNECIMENTO E INSTALAÇÃO. AF_12/2015  </t>
  </si>
  <si>
    <t xml:space="preserve"> 08. 01.300.201.  3</t>
  </si>
  <si>
    <t xml:space="preserve">LUVA DE REDUÇÃO, EM FERRO GALVANIZADO, 3" X 2", CONEXÃO ROSQUEADA, INSTALADO EM PRUMADAS - FORNECIMENTO E INSTALAÇÃO. AF_12/2015  </t>
  </si>
  <si>
    <t xml:space="preserve"> 08. 01.300.201.  4</t>
  </si>
  <si>
    <t xml:space="preserve">LUVA DE REDUÇÃO, EM FERRO GALVANIZADO, 3" X 2 1/2", CONEXÃO ROSQUEADA, INSTALADO EM PRUMADAS - FORNECIMENTO E INSTALAÇÃO. AF_12/2015  </t>
  </si>
  <si>
    <t xml:space="preserve"> 08. 01.300.201.  5</t>
  </si>
  <si>
    <t xml:space="preserve">TÊ, EM FERRO GALVANIZADO, DN 65 (2 1/2"), CONEXÃO ROSQUEADA, INSTALADO EM PRUMADAS - FORNECIMENTO E INSTALAÇÃO. AF_12/2015  </t>
  </si>
  <si>
    <t xml:space="preserve"> 08. 01.300.202.  1</t>
  </si>
  <si>
    <t xml:space="preserve">TÊ, EM FERRO GALVANIZADO, DN 80 (3"), CONEXÃO ROSQUEADA, INSTALADO EM PRUMADAS - FORNECIMENTO E INSTALAÇÃO. AF_12/2015  </t>
  </si>
  <si>
    <t xml:space="preserve"> 08. 01.300.202.  2</t>
  </si>
  <si>
    <t xml:space="preserve">FORNECIMENTO E ASSENTAMENTO DE TE DE REDUÇÃO DE FERRO GALVANIZADO DE 1 1/2" X 1"  </t>
  </si>
  <si>
    <t xml:space="preserve"> 08. 01.300.202.  3</t>
  </si>
  <si>
    <t xml:space="preserve">FORNECIMENTO E ASSENTAMENTO DE TE DE REDUÇÃO DE FERRO GALVANIZADO DE 2 1/2" X 1"  </t>
  </si>
  <si>
    <t xml:space="preserve"> 08. 01.300.202.  4</t>
  </si>
  <si>
    <t xml:space="preserve"> 08. 01.300.203.  1</t>
  </si>
  <si>
    <t xml:space="preserve">NIPLE, EM FERRO GALVANIZADO, DN 25 (1"), CONEXÃO ROSQUEADA, INSTALADO EM REDE DE ALIMENTAÇÃO PARA HIDRANTE - FORNECIMENTO E INSTALAÇÃO. AF_12/2015  </t>
  </si>
  <si>
    <t xml:space="preserve"> 08. 01.300.203.  2</t>
  </si>
  <si>
    <t xml:space="preserve">NIPLE, EM FERRO GALVANIZADO, DN 32 (1 1/4"), CONEXÃO ROSQUEADA, INSTALADO EM REDE DE ALIMENTAÇÃO PARA HIDRANTE - FORNECIMENTO E INSTALAÇÃO. AF_12/2015  </t>
  </si>
  <si>
    <t xml:space="preserve"> 08. 01.300.203.  3</t>
  </si>
  <si>
    <t xml:space="preserve">NIPLE, EM FERRO GALVANIZADO, DN 40 (1 1/2"), CONEXÃO ROSQUEADA, INSTALADO EM REDE DE ALIMENTAÇÃO PARA HIDRANTE - FORNECIMENTO E INSTALAÇÃO. AF_12/2015  </t>
  </si>
  <si>
    <t xml:space="preserve"> 08. 01.300.203.  4</t>
  </si>
  <si>
    <t xml:space="preserve">NIPLE, EM FERRO GALVANIZADO, DN 50 (2"), CONEXÃO ROSQUEADA, INSTALADO EM REDE DE ALIMENTAÇÃO PARA HIDRANTE - FORNECIMENTO E INSTALAÇÃO. AF_12/2015  </t>
  </si>
  <si>
    <t xml:space="preserve"> 08. 01.300.203.  5</t>
  </si>
  <si>
    <t xml:space="preserve">NIPLE, EM FERRO GALVANIZADO, DN 65 (2 1/2"), CONEXÃO ROSQUEADA, INSTALADO EM PRUMADAS - FORNECIMENTO E INSTALAÇÃO. AF_12/2015  </t>
  </si>
  <si>
    <t xml:space="preserve"> 08. 01.300.203.  6</t>
  </si>
  <si>
    <t xml:space="preserve">NIPLE, EM FERRO GALVANIZADO, DN 80 (3"), CONEXÃO ROSQUEADA, INSTALADO EM PRUMADAS - FORNECIMENTO E INSTALAÇÃO. AF_12/2015  </t>
  </si>
  <si>
    <t xml:space="preserve"> 08. 01.300.203.  7</t>
  </si>
  <si>
    <t xml:space="preserve">UNIÃO, EM FERRO GALVANIZADO, DN 25 (1"), CONEXÃO ROSQUEADA, INSTALADO EM REDE DE ALIMENTAÇÃO PARA HIDRANTE - FORNECIMENTO E INSTALAÇÃO. AF_12/2015  </t>
  </si>
  <si>
    <t xml:space="preserve"> 08. 01.300.204.  1</t>
  </si>
  <si>
    <t xml:space="preserve">UNIÃO, EM FERRO GALVANIZADO, DN 32 (1 1/4"), CONEXÃO ROSQUEADA, INSTALADO EM REDE DE ALIMENTAÇÃO PARA HIDRANTE - FORNECIMENTO E INSTALAÇÃO. AF_12/2015  </t>
  </si>
  <si>
    <t xml:space="preserve"> 08. 01.300.204.  2</t>
  </si>
  <si>
    <t xml:space="preserve">UNIÃO, EM FERRO GALVANIZADO, DN 65 (2 1/2"), CONEXÃO ROSQUEADA, INSTALADO EM PRUMADAS - FORNECIMENTO E INSTALAÇÃO. AF_12/2015  </t>
  </si>
  <si>
    <t xml:space="preserve"> 08. 01.300.204.  3</t>
  </si>
  <si>
    <t xml:space="preserve">UNIÃO, EM FERRO GALVANIZADO, DN 80 (3"), CONEXÃO ROSQUEADA, INSTALADO EM PRUMADAS - FORNECIMENTO E INSTALAÇÃO. AF_12/2015  </t>
  </si>
  <si>
    <t xml:space="preserve"> 08. 01.300.204.  4</t>
  </si>
  <si>
    <t xml:space="preserve">JOELHO 90 GRAUS, EM FERRO GALVANIZADO, DN 25 (1"), CONEXÃO ROSQUEADA, INSTALADO EM REDE DE ALIMENTAÇÃO PARA HIDRANTE - FORNECIMENTO E INSTALAÇÃO. AF_12/2015  </t>
  </si>
  <si>
    <t xml:space="preserve"> 08. 01.300.205.  1</t>
  </si>
  <si>
    <t xml:space="preserve">JOELHO 90 GRAUS, EM FERRO GALVANIZADO, DN 40 (1 1/2"), CONEXÃO ROSQUEADA, INSTALADO EM REDE DE ALIMENTAÇÃO PARA HIDRANTE - FORNECIMENTO E INSTALAÇÃO. AF_12/2015  </t>
  </si>
  <si>
    <t xml:space="preserve"> 08. 01.300.205.  2</t>
  </si>
  <si>
    <t xml:space="preserve">JOELHO 90 GRAUS, EM FERRO GALVANIZADO, DN 65 (2 1/2"), CONEXÃO ROSQUEADA, INSTALADO EM PRUMADAS - FORNECIMENTO E INSTALAÇÃO. AF_12/2015  </t>
  </si>
  <si>
    <t xml:space="preserve"> 08. 01.300.205.  3</t>
  </si>
  <si>
    <t xml:space="preserve">JOELHO 90 GRAUS, EM FERRO GALVANIZADO, DN 80 (3"), CONEXÃO ROSQUEADA, INSTALADO EM PRUMADAS - FORNECIMENTO E INSTALAÇÃO. AF_12/2015  </t>
  </si>
  <si>
    <t xml:space="preserve"> 08. 01.300.205.  4</t>
  </si>
  <si>
    <t xml:space="preserve">FORNECIMENTO E ASSENTAMENTO DE FLANGE SEXTAVADO DE FERRO GALVANIZADO DE 3"  </t>
  </si>
  <si>
    <t xml:space="preserve"> 08. 01.300.206.  1</t>
  </si>
  <si>
    <t xml:space="preserve"> 08. 01.300.300.  1</t>
  </si>
  <si>
    <t xml:space="preserve">CHAVE DE FLUXO 1  </t>
  </si>
  <si>
    <t xml:space="preserve"> 08. 01.300.300.  2</t>
  </si>
  <si>
    <t xml:space="preserve">TANQUE DE PRESSÃO CAP. 30 LTS.                               </t>
  </si>
  <si>
    <t xml:space="preserve"> 08. 01.300.300.  3</t>
  </si>
  <si>
    <t xml:space="preserve"> 08. 01.300.300.  4</t>
  </si>
  <si>
    <t xml:space="preserve">REGISTRO DE GAVETA BRUTO, LATÃO, ROSCÁVEL, 1 1/4?, INSTALADO EM RESERVAÇÃO DE ÁGUA DE EDIFICAÇÃO QUE POSSUA RESERVATÓRIO DE FIBRA/FIBROCIMENTO ? FORNECIMENTO E INSTALAÇÃO. AF_06/2016  </t>
  </si>
  <si>
    <t xml:space="preserve"> 08. 01.300.300.  5</t>
  </si>
  <si>
    <t xml:space="preserve">REGISTRO DE GAVETA BRUTO, LATÃO, ROSCÁVEL, 2 1/2?, INSTALADO EM RESERVAÇÃO DE ÁGUA DE EDIFICAÇÃO QUE POSSUA RESERVATÓRIO DE FIBRA/FIBROCIMENTO ? FORNECIMENTO E INSTALAÇÃO. AF_06/2016  </t>
  </si>
  <si>
    <t xml:space="preserve"> 08. 01.300.300.  6</t>
  </si>
  <si>
    <t xml:space="preserve"> 08. 01.300.300.  7</t>
  </si>
  <si>
    <t xml:space="preserve">VÁLVULA DE ESFERA BRUTA, BRONZE, ROSCÁVEL, 1'', INSTALADO EM RESERVAÇÃO DE ÁGUA DE EDIFICAÇÃO QUE POSSUA RESERVATÓRIO DE FIBRA/FIBROCIMENTO - FORNECIMENTO E INSTALAÇÃO. AF_06/2016  </t>
  </si>
  <si>
    <t xml:space="preserve"> 08. 01.300.300.  8</t>
  </si>
  <si>
    <t xml:space="preserve">VÁLVULA DE ESFERA BRUTA, BRONZE, ROSCÁVEL, 1 1/4'', INSTALADO EM RESERVAÇÃO DE ÁGUA DE EDIFICAÇÃO QUE POSSUA RESERVATÓRIO DE FIBRA/FIBROCIMENTO - FORNECIMENTO E INSTALAÇÃO. AF_06/2016  </t>
  </si>
  <si>
    <t xml:space="preserve"> 08. 01.300.300.  9</t>
  </si>
  <si>
    <t xml:space="preserve">VÁLVULA DE RETENÇÃO VERTICAL, DE BRONZE, ROSCÁVEL, 1" - FORNECIMENTO E INSTALAÇÃO. AF_01/2019  </t>
  </si>
  <si>
    <t xml:space="preserve"> 08. 01.300.300. 10</t>
  </si>
  <si>
    <t xml:space="preserve">VÁLVULA DE RETENÇÃO HORIZONTAL, DE BRONZE, ROSCÁVEL, 2 1/2" - FORNECIMENTO E INSTALAÇÃO. AF_01/2019  </t>
  </si>
  <si>
    <t xml:space="preserve"> 08. 01.300.300. 11</t>
  </si>
  <si>
    <t xml:space="preserve">PRESSOSTATO 50 A 80 PSI  </t>
  </si>
  <si>
    <t xml:space="preserve"> 08. 01.300.400.  1</t>
  </si>
  <si>
    <t xml:space="preserve"> 08. 01.300.500.  1</t>
  </si>
  <si>
    <t xml:space="preserve"> 08. 01.300.500.  2</t>
  </si>
  <si>
    <t xml:space="preserve">PLACA FOTOLUMINESCENTE DE SINALIZACAO DE SEGURANCA CONTRA INCENDIO,PARA INDICACAO CONTINUADA DE ROTA DE FUGA,EM PVC ANTICHAMA,DIMENSOES APROXIMADAS DE (7X20)CM,DE ACORDO COM A NORMA NBR 13434-2.FORNECIMENTO E COLOCACAO  </t>
  </si>
  <si>
    <t xml:space="preserve">PLACA FOTOLUMINESCENTE DE SINALIZACAO BASICA PARA EXTINTOR DE INCENDIO,EM PVC ANTICHAMA,DIMENSOES APROXIMADAS DE (15X15) CM,DE ACORDO COM A NORMA NBR 13434-2.FORNECIMENTO E COLOCACAO  </t>
  </si>
  <si>
    <t xml:space="preserve">PLACA FOTOLUMINESCENTE DE SINALIZACAO DE SEGURANCA CONTRA INCENDIO,PARA INDICACAO DE NUMERO DE PAVIMENTOS,EM PVC ANTICHAMA,DIMENSOES APROXIMADAS DE (10X10)CM,DE ACORDO COM A NORMANBR 13434-2.FORNECIMENTO E COLOCACAO  </t>
  </si>
  <si>
    <t xml:space="preserve">EXTINTOR DE CO2 6KG - FORNECIMENTO E INSTALACAO  </t>
  </si>
  <si>
    <t xml:space="preserve">EXTINTOR INCENDIO TP PO QUIMICO 4KG FORNECIMENTO E COLOCACAO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</si>
  <si>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</si>
  <si>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TESTE DE RESISTÊNCIA DE ATERRAMENTO (LAUDO SPDA)  </t>
  </si>
  <si>
    <t xml:space="preserve">TESTE DE CONTINUIDADE ELÉTRICA (LAUDO SPDA)  </t>
  </si>
  <si>
    <t xml:space="preserve">LIMPEZA GERAL                                                </t>
  </si>
  <si>
    <t xml:space="preserve">MESTRE DE OBRAS COM ENCARGOS COMPLEMENTARES  </t>
  </si>
  <si>
    <t xml:space="preserve">MES   </t>
  </si>
  <si>
    <t xml:space="preserve">ENGENHEIRO CIVIL DE OBRA PLENO COM ENCARGOS COMPLEMENTARES  </t>
  </si>
  <si>
    <t xml:space="preserve">TÉCNICO EM SEGURANÇA DO TRABALHO COM ENCARGOS COMPLEMENTARES  </t>
  </si>
  <si>
    <t xml:space="preserve">TOTAL DA PLANILHA: </t>
  </si>
  <si>
    <t>EXECUÇÃO DE ESCRITÓRIO EM CANTEIRO DE OBRA EM CHAPA DE MADEIRA COMPENSADA, NÃO INCLUSO MOBILIÁRIO E EQUIPAMENTOS. AF_02/2016</t>
  </si>
  <si>
    <t>M2</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</si>
  <si>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</si>
  <si>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</si>
  <si>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</si>
  <si>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</si>
  <si>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</si>
  <si>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</si>
  <si>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</si>
  <si>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</si>
  <si>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</si>
  <si>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</si>
  <si>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PORTA DE MADEIRA PARA PINTURA, SEMI-OCA (LEVE OU MÉDIA), 60X210CM, ESPESSURA DE 3,5CM, INCLUSO DOBRADIÇAS - FORNECIMENTO E INSTALAÇÃO. AF_12/2019</t>
  </si>
  <si>
    <t>UN</t>
  </si>
  <si>
    <t>PORTA DE MADEIRA PARA PINTURA, SEMI-OCA (LEVE OU MÉDIA), 80X210CM, ESPESSURA DE 3,5CM, INCLUSO DOBRADIÇAS - FORNECIMENTO E INSTALAÇÃO. AF_12/2019</t>
  </si>
  <si>
    <t>PORTA EM ALUMÍNIO DE ABRIR TIPO VENEZIANA COM GUARNIÇÃO, FIXAÇÃO COM PARAFUSOS - FORNECIMENTO E INSTALAÇÃO. AF_12/2019</t>
  </si>
  <si>
    <t>JANELA DE AÇO TIPO BASCULANTE PARA VIDROS, COM BATENTE, FERRAGENS E PINTURA ANTICORROSIVA. EXCLUSIVE VIDROS, ACABAMENTO, ALIZAR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</si>
  <si>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</si>
  <si>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LASTRO DE CONCRETO MAGRO, APLICADO EM PISOS OU RADIERS, ESPESSURA DE 5 CM. AF_07/2016</t>
  </si>
  <si>
    <t>ALVENARIA DE EMBASAMENTO COM BLOCO ESTRUTURAL DE CONCRETO, DE 14X19X29CM E ARGAMASSA DE ASSENTAMENTO COM PREPARO EM BETONEIRA. AF_05/2020</t>
  </si>
  <si>
    <t>M3</t>
  </si>
  <si>
    <t>ELETRODUTO RÍGIDO ROSCÁVEL, PVC, DN 20 MM (1/2"), PARA CIRCUITOS TERMINAIS, INSTALADO EM FORRO - FORNECIMENTO E INSTALAÇÃO. AF_12/2015</t>
  </si>
  <si>
    <t>M</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</si>
  <si>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</si>
  <si>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</si>
  <si>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</si>
  <si>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</si>
  <si>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</si>
  <si>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CAIXA OCTOGONAL 3" X 3", PVC, INSTALADA EM LAJE - FORNECIMENTO E INSTALAÇÃO. AF_12/2015</t>
  </si>
  <si>
    <t>SUPORTE PARAFUSADO COM PLACA DE ENCAIXE 4" X 2" ALTO (2,00 M DO PISO) PARA PONTO ELÉTRICO - FORNECIMENTO E INSTALAÇÃO. AF_12/2015</t>
  </si>
  <si>
    <t>TOMADA BAIXA DE EMBUTIR (1 MÓDULO), 2P+T 10 A, INCLUINDO SUPORTE E PLACA - FORNECIMENTO E INSTALAÇÃO. AF_12/2015</t>
  </si>
  <si>
    <t>TOMADA BAIXA DE EMBUTIR (2 MÓDULOS), 2P+T 10 A, INCLUINDO SUPORTE E PLACA - FORNECIMENTO E INSTALAÇÃO. AF_12/2015</t>
  </si>
  <si>
    <t>INTERRUPTOR SIMPLES (1 MÓDULO) COM 1 TOMADA DE EMBUTIR 2P+T 10 A,  INCLUINDO SUPORTE E PLACA - FORNECIMENTO E INSTALAÇÃO. AF_12/2015</t>
  </si>
  <si>
    <t>CABO DE COBRE FLEXÍVEL ISOLADO, 16 MM², ANTI-CHAMA 450/750 V, PARA DISTRIBUIÇÃO - FORNECIMENTO E INSTALAÇÃO. AF_12/2015</t>
  </si>
  <si>
    <t>CONDULETE DE PVC, TIPO B, PARA ELETRODUTO DE PVC SOLDÁVEL DN 25 MM (3/4''), APARENTE - FORNECIMENTO E INSTALAÇÃO. AF_11/2016</t>
  </si>
  <si>
    <t>CONDULETE DE PVC, TIPO LB, PARA ELETRODUTO DE PVC SOLDÁVEL DN 25 MM (3/4''), APARENTE - FORNECIMENTO E INSTALAÇÃO. AF_11/2016</t>
  </si>
  <si>
    <t>LUMINÁRIA TIPO CALHA, DE SOBREPOR, COM 2 LÂMPADAS TUBULARES FLUORESCENTES DE 36 W, COM REATOR DE PARTIDA RÁPIDA - FORNECIMENTO E INSTALAÇÃO. AF_02/2020</t>
  </si>
  <si>
    <t>LUMINÁRIA TIPO SPOT, DE SOBREPOR, COM 1 LÂMPADA FLUORESCENTE DE 15 W, SEM REATOR - FORNECIMENTO E INSTALAÇÃO. AF_02/2020</t>
  </si>
  <si>
    <t>LÂMPADA COMPACTA FLUORESCENTE DE 15 W, BASE E27 - FORNECIMENTO E INSTALAÇÃO. AF_02/2020</t>
  </si>
  <si>
    <t>LÂMPADA COMPACTA FLUORESCENTE DE 20 W, BASE E27 - FORNECIMENTO E INSTALAÇÃO. AF_02/2020</t>
  </si>
  <si>
    <t>HASTE DE ATERRAMENTO 5/8  PARA SPDA - FORNECIMENTO E INSTALAÇÃO. AF_12/2017</t>
  </si>
  <si>
    <t>CAIXA ENTERRADA ELÉTRICA RETANGULAR, EM ALVENARIA COM TIJOLOS CERÂMICOS MACIÇOS, FUNDO COM BRITA, DIMENSÕES INTERNAS: 0,3X0,3X0,3 M. AF_05/2018</t>
  </si>
  <si>
    <t>CABO TELEFÔNICO CCI-50 4 PARES, SEM BLINDAGEM, INSTALADO EM DISTRIBUIÇÃO DE EDIFICAÇÃO RESIDENCIAL - FORNECIMENTO E INSTALAÇÃO. AF_11/2019</t>
  </si>
  <si>
    <t>CAIXA DE PASSAGEM PARA TELEFONE 15X15X10CM (SOBREPOR), FORNECIMENTO E INSTALACAO. AF_11/2019</t>
  </si>
  <si>
    <t>VASO SANITÁRIO SIFONADO COM CAIXA ACOPLADA LOUÇA BRANCA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</si>
  <si>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</si>
  <si>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</si>
  <si>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</si>
  <si>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</si>
  <si>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</si>
  <si>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</si>
  <si>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</si>
  <si>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</si>
  <si>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</si>
  <si>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</si>
  <si>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100 X 100 MM, JUNTA ELÁSTICA, FORNECIDO E INSTALADO EM RAMAL DE DESCARGA OU RAMAL DE ESGOTO SANITÁRIO. AF_12/2014</t>
  </si>
  <si>
    <t>CAIXA SIFONADA, PVC, DN 100 X 100 X 50 MM, FORNECIDA E INSTALADA EM RAMAIS DE ENCAMINHAMENTO DE ÁGUA PLUVIAL. AF_12/2014</t>
  </si>
  <si>
    <t>PONTO DE CONSUMO TERMINAL DE ÁGUA FRIA (SUBRAMAL) COM TUBULAÇÃO DE PVC, DN 25 MM, INSTALADO EM RAMAL DE ÁGUA, INCLUSOS RASGO E CHUMBAMENTO EM ALVENARIA. AF_12/2014</t>
  </si>
  <si>
    <t>CHUMBAMENTO LINEAR EM ALVENARIA PARA RAMAIS/DISTRIBUIÇÃO COM DIÂMETROS MENORES OU IGUAIS A 40 MM. AF_05/2015</t>
  </si>
  <si>
    <t>FIXAÇÃO DE TUBOS VERTICAIS DE PPR DIÂMETROS MENORES OU IGUAIS A 40 MM COM ABRAÇADEIRA METÁLICA RÍGIDA TIPO D 1/2", FIXADA EM PERFILADO EM ALVENARIA. AF_05/2015</t>
  </si>
  <si>
    <t>RASGO EM ALVENARIA PARA RAMAIS/ DISTRIBUIÇÃO COM DIAMETROS MENORES OU IGUAIS A 40 MM. AF_05/2015</t>
  </si>
  <si>
    <t>ESCAVAÇÃO MANUAL DE VALA COM PROFUNDIDADE MENOR OU IGUAL A 1,30 M. AF_03/2016</t>
  </si>
  <si>
    <t>REATERRO MANUAL APILOADO COM SOQUETE. AF_10/2017</t>
  </si>
  <si>
    <t>(COMPOSIÇÃO REPRESENTATIVA) DO SERVIÇO DE ALVENARIA DE VEDAÇÃO DE BLOCOS VAZADOS DE CERÂMICA DE 9X19X19CM (ESPESSURA 9CM), PARA EDIFICAÇÃO HABITACIONAL UNIFAMILIAR (CASA) E EDIFICAÇÃO PÚBLICA PADRÃO. AF_11/2014</t>
  </si>
  <si>
    <t>MASSA ÚNICA, PARA RECEBIMENTO DE PINTURA, EM ARGAMASSA TRAÇO 1:2:8, PREPARO MANUAL, APLICADA MANUALMENTE EM FACES INTERNAS DE PAREDES, ESPESSURA DE 10MM, COM EXECUÇÃO DE TALISCAS. AF_06/2014</t>
  </si>
  <si>
    <t>(COMPOSIÇÃO REPRESENTATIVA) DO SERVIÇO DE EMBOÇO/MASSA ÚNICA, APLICADO MANUALMENTE, TRAÇO 1:2:8, EM BETONEIRA DE 400L, PAREDES INTERNAS, COM EXECUÇÃO DE TALISCAS, EDIFICAÇÃO HABITACIONAL UNIFAMILIAR (CASAS) E EDIFICAÇÃO PÚBLICA PADRÃO. AF_12/2014</t>
  </si>
  <si>
    <t>QUADRO DE DISTRIBUIÇÃO DE ENERGIA EM CHAPA DE AÇO GALVANIZADO, DE EMBUTIR, COM BARRAMENTO TRIFÁSICO, PARA 12 DISJUNTORES DIN 100A - FORNECIMENTO E INSTALAÇÃO. AF_10/2020</t>
  </si>
  <si>
    <t>DISJUNTOR MONOPOLAR TIPO NEMA, CORRENTE NOMINAL DE 35 ATÉ 50A - FORNECIMENTO E INSTALAÇÃO. AF_10/2020</t>
  </si>
  <si>
    <t>EXTINTOR DE INCENDIO PORTATIL COM CARGA DE AGUA PRESSURIZADA DE 10 L, CLASSE A</t>
  </si>
  <si>
    <t>EXTINTOR DE INCENDIO PORTATIL COM CARGA DE PO QUIMICO SECO (PQS) DE 4 KG, CLASSE BC</t>
  </si>
  <si>
    <t>FORRO DE PVC LISO, BRANCO, REGUA DE 10 CM, ESPESSURA DE 8 MM A 10 MM (COM COLOCACAO / SEM ESTRUTURA METALICA)</t>
  </si>
  <si>
    <t>EXECUÇÃO DE ALMOXARIFADO EM CANTEIRO DE OBRA EM CHAPA DE MADEIRA COMPENSADA, INCLUSO PRATELEIRAS. AF_02/2016</t>
  </si>
  <si>
    <t>INTERRUPTOR SIMPLES (1 MÓDULO) COM 2 TOMADAS DE EMBUTIR 2P+T 10 A,  INCLUINDO SUPORTE E PLACA - FORNECIMENTO E INSTALAÇÃO. AF_12/2015</t>
  </si>
  <si>
    <t>CARPINTEIRO DE FORMAS COM ENCARGOS COMPLEMENTARES</t>
  </si>
  <si>
    <t>H</t>
  </si>
  <si>
    <t>EXECUÇÃO DE DEPÓSITO EM CANTEIRO DE OBRA EM CHAPA DE MADEIRA COMPENSADA, NÃO INCLUSO MOBILIÁRIO. AF_04/2016</t>
  </si>
  <si>
    <t>ELETRODUTO FLEXÍVEL CORRUGADO, PVC, DN 20 MM (1/2"), PARA CIRCUITOS TERMINAIS, INSTALADO EM PAREDE - FORNECIMENTO E INSTALAÇÃO. AF_12/2015</t>
  </si>
  <si>
    <t>EXECUÇÃO DE CENTRAL DE ARMADURA EM CANTEIRO DE OBRA, NÃO INCLUSO MOBILIÁRIO E EQUIPAMENTOS. AF_04/2016</t>
  </si>
  <si>
    <t>INTERRUPTOR SIMPLES (2 MÓDULOS), 10A/250V, INCLUINDO SUPORTE E PLACA - FORNECIMENTO E INSTALAÇÃO. AF_12/2015</t>
  </si>
  <si>
    <t>TOMADA BAIXA DE EMBUTIR (1 MÓDULO), 2P+T 20 A, INCLUINDO SUPORTE E PLACA - FORNECIMENTO E INSTALAÇÃO. AF_12/2015</t>
  </si>
  <si>
    <t>EXECUÇÃO DE CENTRAL DE FÔRMAS, PRODUÇÃO DE ARGAMASSA OU CONCRETO EM CANTEIRO DE OBRA, NÃO INCLUSO MOBILIÁRIO E EQUIPAMENTOS. AF_04/2016</t>
  </si>
  <si>
    <t>CCU.02.0001</t>
  </si>
  <si>
    <t>FORNECIMENTO E EXECUÇÃO DE BAIA COM DUAS DIVISÓRIAS PARA AGREGADOS, DIMENSÕES 4,0X10,0M EM ESTRUTURA DE MADEIRA.</t>
  </si>
  <si>
    <t>SERVENTE COM ENCARGOS COMPLEMENTARES</t>
  </si>
  <si>
    <t>PREGO DE ACO POLIDO COM CABECA 17 X 21 (2 X 11)</t>
  </si>
  <si>
    <t>KG</t>
  </si>
  <si>
    <t>CCU.02.0002</t>
  </si>
  <si>
    <t>FORNECIMENTO E EXECUÇÃO DE BAIA PARA ARMAZENAMENTO DE AÇO, POR BITOLA, DIMENSÕES 7,0X12M EM ESTRUTURA DE MADEIRA.</t>
  </si>
  <si>
    <t>CCU.02.0003</t>
  </si>
  <si>
    <t>FORNECIMENTO E EXECUÇÃO DE BAIA PARA ARMAZENAMENTO DE MADEIRA, DIMENSÕES 4,0X7,0M, EM ESTRUTURA DE MADEIRA.</t>
  </si>
  <si>
    <t>EXECUÇÃO DE REFEITÓRIO EM CANTEIRO DE OBRA EM CHAPA DE MADEIRA COMPENSADA, NÃO INCLUSO MOBILIÁRIO E EQUIPAMENTOS. AF_02/2016</t>
  </si>
  <si>
    <t>TELA PLASTICA TECIDA LISTRADA BRANCA E LARANJA, TIPO GUARDA CORPO, EM POLIETILENO MONOFILADO, ROLO 1,20 X 50 M (L X C)</t>
  </si>
  <si>
    <t>EXECUÇÃO DE SANITÁRIO E VESTIÁRIO EM CANTEIRO DE OBRA EM CHAPA DE MADEIRA COMPENSADA, NÃO INCLUSO MOBILIÁRIO. AF_02/2016</t>
  </si>
  <si>
    <t>FECHADURA DE EMBUTIR PARA PORTA DE BANHEIRO, COMPLETA, ACABAMENTO PADRÃO POPULAR, INCLUSO EXECUÇÃO DE FURO - FORNECIMENTO E INSTALAÇÃO. AF_12/2019</t>
  </si>
  <si>
    <t>ELETRODUTO RÍGIDO ROSCÁVEL, PVC, DN 25 MM (3/4"), PARA CIRCUITOS TERMINAIS, INSTALADO EM FORRO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</si>
  <si>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</si>
  <si>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</si>
  <si>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</si>
  <si>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</si>
  <si>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INTERRUPTOR SIMPLES (3 MÓDULOS), 10A/250V, INCLUINDO SUPORTE E PLACA - FORNECIMENTO E INSTALAÇÃO. AF_12/2015</t>
  </si>
  <si>
    <t>RALO SIFONADO, PVC, DN 100 X 40 MM, JUNTA SOLDÁVEL, FORNECIDO E INSTALADO EM RAMAL DE DESCARGA OU EM RAMAL DE ESGOTO SANITÁRIO. AF_12/2014</t>
  </si>
  <si>
    <t>KIT DE REGISTRO DE PRESSÃO BRUTO DE LATÃO ¾", INCLUSIVE CONEXÕES, ROSCÁVEL, INSTALADO EM RAMAL DE ÁGUA FRIA - FORNECIMENTO E INSTALAÇÃO. AF_12/2014</t>
  </si>
  <si>
    <t>CHUVEIRO ELÉTRICO COMUM CORPO PLÁSTICO, TIPO DUCHA ? FORNECIMENTO E INSTALAÇÃO. AF_01/2020</t>
  </si>
  <si>
    <t>EMBOÇO OU MASSA ÚNICA EM ARGAMASSA TRAÇO 1:2:8, PREPARO MANUAL, APLICADA MANUALMENTE EM PANOS DE FACHADA COM PRESENÇA DE VÃOS, ESPESSURA DE 25 MM. AF_06/2014</t>
  </si>
  <si>
    <t>CHAPISCO APLICADO EM ALVENARIA (COM PRESENÇA DE VÃOS) E ESTRUTURAS DE CONCRETO DE FACHADA, COM ROLO PARA TEXTURA ACRÍLICA.  ARGAMASSA INDUSTRIALIZADA COM PREPARO EM MISTURADOR 300 KG. AF_06/2014</t>
  </si>
  <si>
    <t>JUNCAO SIMPLES, PVC, 45 GRAUS, DN 100 X 100 MM, SERIE NORMAL PARA ESGOTO PREDIAL</t>
  </si>
  <si>
    <t>JUNCAO SIMPLES, PVC, DN 100 X 50 MM, SERIE NORMAL PARA ESGOTO PREDIAL</t>
  </si>
  <si>
    <t>MICTORIO COLETIVO ACO INOX (AISI 304), E = 0,8 MM, DE *100 X 40 X 30* CM (C X A X P)</t>
  </si>
  <si>
    <t>VALVULA DE DESCARGA EM METAL CROMADO PARA MICTORIO COM ACIONAMENTO POR PRESSAO E FECHAMENTO AUTOMATICO</t>
  </si>
  <si>
    <t>INSTALACAO E LIGACAO PROVISORIA PARA ABASTECIMENTO DE AGUA E ESGOTAMENTO SANITARIO EM CANTEIRO DE OBRAS,INCLUSIVE ESCAVACAO,EXCLUSIVE REPOSICAO DA PAVIMENTACAO DO LOGRADOURO PUBLICO</t>
  </si>
  <si>
    <t>CARPINTEIRO DE ESQUADRIA COM ENCARGOS COMPLEMENTARES</t>
  </si>
  <si>
    <t>ENCANADOR OU BOMBEIRO HIDRÁULICO COM ENCARGOS COMPLEMENTARES</t>
  </si>
  <si>
    <t>PEDREIRO COM ENCARGOS COMPLEMENTARES</t>
  </si>
  <si>
    <t>CCU.02.0004</t>
  </si>
  <si>
    <t>ENTRADA PROVISORIA DE ENERGIA ELETRICA AEREA TRIFASICA 40A EM POSTE MADEIRA  REF.: 41598 SINAPI NOV/2019</t>
  </si>
  <si>
    <t>TAPUME COM COMPENSADO DE MADEIRA. AF_05/2018</t>
  </si>
  <si>
    <t>AJUDANTE DE CARPINTEIRO COM ENCARGOS COMPLEMENTARES</t>
  </si>
  <si>
    <t>SERRA CIRCULAR DE BANCADA COM MOTOR ELÉTRICO POTÊNCIA DE 5HP, COM COIFA PARA DISCO 10" - CHP DIURNO. AF_08/2015</t>
  </si>
  <si>
    <t>CHP</t>
  </si>
  <si>
    <t>SERRA CIRCULAR DE BANCADA COM MOTOR ELÉTRICO POTÊNCIA DE 5HP, COM COIFA PARA DISCO 10" - CHI DIURNO. AF_08/2015</t>
  </si>
  <si>
    <t>CHI</t>
  </si>
  <si>
    <t>PREGO DE ACO POLIDO COM CABECA 18 X 27 (2 1/2 X 10)</t>
  </si>
  <si>
    <t>TXKM</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</si>
  <si>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</si>
  <si>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</si>
  <si>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CAIXA D´ÁGUA EM POLIETILENO, 1000 LITROS, COM ACESSÓRIOS</t>
  </si>
  <si>
    <t>AUXILIAR DE ENCANADOR OU BOMBEIRO HIDRÁULICO COM ENCARGOS COMPLEMENTARES</t>
  </si>
  <si>
    <t>ADAPTADOR PVC ROSCAVEL, COM FLANGES E ANEL DE VEDACAO, 1/2", PARA CAIXA D' AGUA</t>
  </si>
  <si>
    <t>ADAPTADOR PVC SOLDAVEL, COM FLANGES LIVRES, 32 MM X 1", PARA CAIXA D' AGUA</t>
  </si>
  <si>
    <t>ADAPTADOR PVC SOLDAVEL, LONGO, COM FLANGE LIVRE,  25 MM X 3/4", PARA CAIXA D' AGUA</t>
  </si>
  <si>
    <t>ADESIVO PLASTICO PARA PVC, BISNAGA COM 75 GR</t>
  </si>
  <si>
    <t>FITA VEDA ROSCA EM ROLOS DE 18 MM X 10 M (L X C)</t>
  </si>
  <si>
    <t>JOELHO PVC, SOLDAVEL, 90 GRAUS, 32 MM, PARA AGUA FRIA PREDIAL</t>
  </si>
  <si>
    <t>REGISTRO DE ESFERA, PVC, COM VOLANTE, VS, SOLDAVEL, DN 32 MM, COM CORPO DIVIDIDO</t>
  </si>
  <si>
    <t>TE SOLDAVEL, PVC, 90 GRAUS, 32 MM, PARA AGUA FRIA PREDIAL (NBR 5648)</t>
  </si>
  <si>
    <t>TUBO PVC, SOLDAVEL, DN 25 MM, AGUA FRIA (NBR-5648)</t>
  </si>
  <si>
    <t>TUBO PVC, SOLDAVEL, DN 32 MM, AGUA FRIA (NBR-5648)</t>
  </si>
  <si>
    <t>CAIXA D'AGUA EM POLIETILENO 1000 LITROS, COM TAMPA</t>
  </si>
  <si>
    <t>ESTRUTURA DE MADEIRA PROVISÓRIA PARA SUPORTE DE CAIXA D ÁGUA ELEVADA DE 1000 LITROS. AF_05/2018_P</t>
  </si>
  <si>
    <t>CONCRETO USINADO BOMBEAVEL, CLASSE DE RESISTENCIA C20, COM BRITA 0 E 1, SLUMP = 100 +/- 20 MM, EXCLUI SERVICO DE BOMBEAMENTO (NBR 8953)</t>
  </si>
  <si>
    <t>020701/AGETOP</t>
  </si>
  <si>
    <t>LOCAÇÃO DA OBRA, EXECUÇÃO DE GABARITO SEM REAPROVEITAMENTO, INCLUSO PINTURA (FACE INTERNA DO RIPÃO 15CM) E PIQUETE COM TESTEMUNHA</t>
  </si>
  <si>
    <t>LIMPEZA MECANIZADA DE CAMADA VEGETAL, VEGETAÇÃO E PEQUENAS ÁRVORES (DIÂMETRO DE TRONCO MENOR QUE 0,20 M), COM TRATOR DE ESTEIRAS.AF_05/2018</t>
  </si>
  <si>
    <t>JARDINEIRO COM ENCARGOS COMPLEMENTARES</t>
  </si>
  <si>
    <t>TRATOR DE ESTEIRAS, POTÊNCIA 100 HP, PESO OPERACIONAL 9,4 T, COM LÂMINA 2,19 M3 - CHI DIURNO. AF_06/2014</t>
  </si>
  <si>
    <t>TRATOR DE ESTEIRAS, POTÊNCIA 100 HP, PESO OPERACIONAL 9,4 T, COM LÂMINA 2,19 M3 - CHP DIURNO. AF_06/2014</t>
  </si>
  <si>
    <t>74151/1</t>
  </si>
  <si>
    <t>ESCAVACAO E CARGA MATERIAL 1A CATEGORIA, UTILIZANDO TRATOR DE ESTEIRAS DE 110 A 160HP COM LAMINA, PESO OPERACIONAL * 13T E PA CARREGADEIRA COM 170 HP.</t>
  </si>
  <si>
    <t>CCU.02.0005</t>
  </si>
  <si>
    <t>EXECUÇÃO E COMPACTAÇÃO DE ATERRO COM SOLO PREDOMINANTEMENTE ARGILOSO - INCLUSIVE SOLO, ESCAVAÇÃO, CARGA E TRANSPORTE. AF_11/2019 REF.: 96385 SINAPI AGO/2020</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</si>
  <si>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</si>
  <si>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</si>
  <si>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</si>
  <si>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</si>
  <si>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</si>
  <si>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CHI DIURNO. AF_02/2016</t>
  </si>
  <si>
    <t>ARGILA OU BARRO PARA ATERRO/REATERRO (COM TRANSPORTE ATE 10 KM)</t>
  </si>
  <si>
    <t>CARGA, MANOBRA E DESCARGA DE SOLOS E MATERIAIS GRANULARES EM CAMINHÃOBASCULANTE 14 M³ - CARGA COM PÁ CARREGADEIRA (CAÇAMBA DE 1,7 A 2,8 M³/ 128 HP) E DESCARGA LIVRE (UNIDADE: M3). AF_07/2020</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</si>
  <si>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</si>
  <si>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</si>
  <si>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</si>
  <si>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</si>
  <si>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ESTACA ESCAVADA MECANICAMENTE, SEM FLUIDO ESTABILIZANTE, COM 40CM DE DIÂMETRO, CONCRETO LANÇADO POR CAMINHÃO BETONEIRA (EXCLUSIVE MOBILIZAÇÃO E DESMOBILIZAÇÃO). AF_01/2020</t>
  </si>
  <si>
    <t>M3XKM</t>
  </si>
  <si>
    <t>ENGENHEIRO CIVIL DE OBRA PLENO COM ENCARGOS COMPLEMENTARES</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</si>
  <si>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</si>
  <si>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</si>
  <si>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CONCRETO USINADO BOMBEAVEL, CLASSE DE RESISTENCIA C25, COM BRITA 0 E 1, SLUMP = 130 +/- 20 MM, EXCLUI SERVICO DE BOMBEAMENTO (NBR 8953)</t>
  </si>
  <si>
    <t>MONTAGEM DE ARMADURA TRANSVERSAL DE ESTACAS DE SEÇÃO CIRCULAR, DIÂMETRO = 5,0 MM. AF_11/2016</t>
  </si>
  <si>
    <t>AJUDANTE DE ARMADOR COM ENCARGOS COMPLEMENTARES</t>
  </si>
  <si>
    <t>ARMADOR COM ENCARGOS COMPLEMENTARES</t>
  </si>
  <si>
    <t>MONTAGEM DE ARMADURA LONGITUDINAL/TRANSVERSAL DE ESTACAS DE SEÇÃO CIRCULAR, DIÂMETRO = 12,5 MM. AF_11/2016</t>
  </si>
  <si>
    <t>CORTE E DOBRA DE AÇO CA-50, DIÂMETRO DE 12,5 MM, UTILIZADO EM ESTRUTURAS DIVERSAS, EXCETO LAJES. AF_12/2015</t>
  </si>
  <si>
    <t>ARRASAMENTO MECANICO DE ESTACA DE CONCRETO ARMADO, DIAMETROS DE ATÉ 40 CM. AF_11/2016</t>
  </si>
  <si>
    <t>OPERADOR DE MARTELETE OU MARTELETEIRO COM ENCARGOS COMPLEMENTARES</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</si>
  <si>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</si>
  <si>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</si>
  <si>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ARRASAMENTO MECANICO DE ESTACA DE CONCRETO ARMADO, DIAMETROS DE 41 CM A 60 CM. AF_11/2016</t>
  </si>
  <si>
    <t>MARTELETE OU ROMPEDOR PNEUMÁTICO MANUAL, 28 KG, COM SILENCIADOR - CHP DIURNO. AF_07/2016</t>
  </si>
  <si>
    <t>MARTELETE OU ROMPEDOR PNEUMÁTICO MANUAL, 28 KG, COM SILENCIADOR - CHI DIURNO. AF_07/2016</t>
  </si>
  <si>
    <t>ESCAVAÇÃO MANUAL PARA BLOCO DE COROAMENTO OU SAPATA, COM PREVISÃO DE FÔRMA. AF_06/2017</t>
  </si>
  <si>
    <t>LASTRO DE CONCRETO MAGRO, APLICADO EM BLOCOS DE COROAMENTO OU SAPATAS, ESPESSURA DE 5 CM. AF_08/2017</t>
  </si>
  <si>
    <t>REATERRO MANUAL DE VALAS COM COMPACTAÇÃO MECANIZADA. AF_04/2016</t>
  </si>
  <si>
    <t>UMIDIFICAÇÃO DE MATERIAL PARA VALAS COM CAMINHÃO PIPA 10000L. AF_11/2016</t>
  </si>
  <si>
    <t>COMPACTADOR DE SOLOS DE PERCUSSÃO (SOQUETE) COM MOTOR A GASOLINA 4 TEMPOS, POTÊNCIA 4 CV - CHP DIURNO. AF_08/2015</t>
  </si>
  <si>
    <t>COMPACTADOR DE SOLOS DE PERCUSSÃO (SOQUETE) COM MOTOR A GASOLINA 4 TEMPOS, POTÊNCIA 4 CV - CHI DIURNO. AF_08/2015</t>
  </si>
  <si>
    <t>FABRICAÇÃO, MONTAGEM E DESMONTAGEM DE FÔRMA PARA BLOCO DE COROAMENTO, EM MADEIRA SERRADA, E=25 MM, 4 UTILIZAÇÕES. AF_06/2017</t>
  </si>
  <si>
    <t>DESMOLDANTE PROTETOR PARA FORMAS DE MADEIRA, DE BASE OLEOSA EMULSIONADA EM AGUA</t>
  </si>
  <si>
    <t>L</t>
  </si>
  <si>
    <t>PREGO DE ACO POLIDO COM CABECA 15 X 18 (1 1/2 X 13)</t>
  </si>
  <si>
    <t>PREGO DE ACO POLIDO COM CABECA DUPLA 17 X 27 (2 1/2 X 11)</t>
  </si>
  <si>
    <t>ARMAÇÃO DE BLOCO, VIGA BALDRAME OU SAPATA UTILIZANDO AÇO CA-50 DE 6,3 MM - MONTAGEM. AF_06/2017</t>
  </si>
  <si>
    <t>CORTE E DOBRA DE AÇO CA-50, DIÂMETRO DE 6,3 MM, UTILIZADO EM ESTRUTURAS DIVERSAS, EXCETO LAJES. AF_12/2015</t>
  </si>
  <si>
    <t>ESPACADOR / DISTANCIADOR CIRCULAR COM ENTRADA LATERAL, EM PLASTICO, PARA VERGALHAO *4,2 A 12,5* MM, COBRIMENTO 20 MM</t>
  </si>
  <si>
    <t>ARMAÇÃO DE BLOCO, VIGA BALDRAME OU SAPATA UTILIZANDO AÇO CA-50 DE 8 MM - MONTAGEM. AF_06/2017</t>
  </si>
  <si>
    <t>CORTE E DOBRA DE AÇO CA-50, DIÂMETRO DE 8,0 MM, UTILIZADO EM ESTRUTURAS DIVERSAS, EXCETO LAJES. AF_12/2015</t>
  </si>
  <si>
    <t>ARMAÇÃO DE BLOCO, VIGA BALDRAME OU SAPATA UTILIZANDO AÇO CA-50 DE 12,5 MM - MONTAGEM. AF_06/2017</t>
  </si>
  <si>
    <t>ARMAÇÃO DE BLOCO, VIGA BALDRAME OU SAPATA UTILIZANDO AÇO CA-50 DE 16 MM - MONTAGEM. AF_06/2017</t>
  </si>
  <si>
    <t>CORTE E DOBRA DE AÇO CA-50, DIÂMETRO DE 16,0 MM, UTILIZADO EM ESTRUTURAS DIVERSAS, EXCETO LAJES. AF_12/2015</t>
  </si>
  <si>
    <t>051037/AGETOP</t>
  </si>
  <si>
    <t>CONCRETO USINADO BOMBEÁVEL FCK=30 MPA (O.C.)</t>
  </si>
  <si>
    <t>LANÇAMENTO COM USO DE BOMBA, ADENSAMENTO E ACABAMENTO DE CONCRETO EM ESTRUTURAS. AF_12/2015</t>
  </si>
  <si>
    <t>VIBRADOR DE IMERSÃO, DIÂMETRO DE PONTEIRA 45MM, MOTOR ELÉTRICO TRIFÁSICO POTÊNCIA DE 2 CV - CHP DIURNO. AF_06/2015</t>
  </si>
  <si>
    <t>VIBRADOR DE IMERSÃO, DIÂMETRO DE PONTEIRA 45MM, MOTOR ELÉTRICO TRIFÁSICO POTÊNCIA DE 2 CV - CHI DIURNO. AF_06/2015</t>
  </si>
  <si>
    <t>IMPERMEABILIZAÇÃO DE SUPERFÍCIE COM EMULSÃO ASFÁLTICA, 2 DEMÃOS AF_06/2018</t>
  </si>
  <si>
    <t>AJUDANTE ESPECIALIZADO COM ENCARGOS COMPLEMENTARES</t>
  </si>
  <si>
    <t>IMPERMEABILIZADOR COM ENCARGOS COMPLEMENTARES</t>
  </si>
  <si>
    <t>MANTA LIQUIDA DE BASE ASFALTICA MODIFICADA COM A ADICAO DE ELASTOMEROS DILUIDOS EM SOLVENTE ORGANICO, APLICACAO A FRIO (MEMBRANA IMPERMEABILIZANTE ASFASTICA)</t>
  </si>
  <si>
    <t>ESCAVAÇÃO MANUAL DE VALA PARA VIGA BALDRAME, COM PREVISÃO DE FÔRMA. AF_06/2017</t>
  </si>
  <si>
    <t>FABRICAÇÃO, MONTAGEM E DESMONTAGEM DE FÔRMA PARA VIGA BALDRAME, EM CHAPA DE MADEIRA COMPENSADA RESINADA, E=17 MM, 4 UTILIZAÇÕES. AF_06/2017</t>
  </si>
  <si>
    <t>CHAPA DE MADEIRA COMPENSADA RESINADA PARA FORMA DE CONCRETO, DE *2,2 X 1,1* M, E = 17 MM</t>
  </si>
  <si>
    <t>PREGO DE ACO POLIDO COM CABECA 15 X 15 (1 1/4 X 13)</t>
  </si>
  <si>
    <t>PREGO DE ACO POLIDO COM CABECA 17 X 24 (2 1/4 X 11)</t>
  </si>
  <si>
    <t>ARMAÇÃO DE BLOCO, VIGA BALDRAME E SAPATA UTILIZANDO AÇO CA-60 DE 5 MM - MONTAGEM. AF_06/2017</t>
  </si>
  <si>
    <t>CORTE E DOBRA DE AÇO CA-60, DIÂMETRO DE 5,0 MM, UTILIZADO EM ESTRUTURAS DIVERSAS, EXCETO LAJES. AF_12/2015</t>
  </si>
  <si>
    <t>ARMAÇÃO DE BLOCO, VIGA BALDRAME OU SAPATA UTILIZANDO AÇO CA-50 DE 10 MM - MONTAGEM. AF_06/2017</t>
  </si>
  <si>
    <t>CORTE E DOBRA DE AÇO CA-50, DIÂMETRO DE 10,0 MM, UTILIZADO EM ESTRUTURAS DIVERSAS, EXCETO LAJES. AF_12/2015</t>
  </si>
  <si>
    <t>ARMAÇÃO DE BLOCO, VIGA BALDRAME OU SAPATA UTILIZANDO AÇO CA-50 DE 20 MM - MONTAGEM. AF_06/2017</t>
  </si>
  <si>
    <t>CORTE E DOBRA DE AÇO CA-50, DIÂMETRO DE 20,0 MM, UTILIZADO EM ESTRUTURAS DIVERSAS, EXCETO LAJES. AF_12/2015</t>
  </si>
  <si>
    <t>03345/ORSE</t>
  </si>
  <si>
    <t>CONCRETO SIMPLES USINADO FCK=40MPA, BOMBEADO, LANÇADO E ADENSADO</t>
  </si>
  <si>
    <t>FABRICAÇÃO DE FÔRMA PARA VIGAS, EM CHAPA DE MADEIRA COMPENSADA RESINADA, E = 17 MM. AF_12/2015</t>
  </si>
  <si>
    <t>ESCAVAÇÃO VERTICAL A CÉU ABERTO, EM OBRAS DE EDIFICAÇÃO INCLUINDO CARGA, DESCARGA E TRANSPORTE, EM SOLO DE 1ª CATEGORIA COM ESCAVADEIRA HIDRÁULICA (CAÇAMBA: 0,8 M³ / 111 HP), FROTA DE 2 CAMINHÕES BASCULANTES DE 18 M³, DMT ATÉ 1 KM E VELOCIDADE MÉDIA 14 KM/H. AF_05/2020</t>
  </si>
  <si>
    <t>ESCAVADEIRA HIDRÁULICA SOBRE ESTEIRAS, CAÇAMBA 0,80 M3, PESO OPERACIONAL 17 T, POTENCIA BRUTA 111 HP - CHP DIURNO. AF_06/2014</t>
  </si>
  <si>
    <t>ESCAVADEIRA HIDRÁULICA SOBRE ESTEIRAS, CAÇAMBA 0,80 M3, PESO OPERACIONAL 17 T, POTENCIA BRUTA 111 HP - CHI DIURNO. AF_06/2014</t>
  </si>
  <si>
    <t>MONTAGEM DE ARMADURA LONGITUDINAL DE ESTACAS DE SEÇÃO CIRCULAR, DIÂMETRO = 10,0 MM. AF_11/2016</t>
  </si>
  <si>
    <t>OPERADOR DE BETONEIRA ESTACIONÁRIA/MISTURADOR COM ENCARGOS COMPLEMENTARES</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</si>
  <si>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</si>
  <si>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</si>
  <si>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AREIA MEDIA - POSTO JAZIDA/FORNECEDOR (RETIRADO NA JAZIDA, SEM TRANSPORTE)</t>
  </si>
  <si>
    <t>CIMENTO PORTLAND COMPOSTO CP II-32</t>
  </si>
  <si>
    <t>PEDRA BRITADA N. 1 (9,5 a 19 MM) POSTO PEDREIRA/FORNECEDOR, SEM FRETE</t>
  </si>
  <si>
    <t>FABRICAÇÃO, MONTAGEM E DESMONTAGEM DE FÔRMA PARA VIGA BALDRAME, EM MADEIRA SERRADA, E=25 MM, 4 UTILIZAÇÕES. AF_06/2017</t>
  </si>
  <si>
    <t>CCU.03.0006</t>
  </si>
  <si>
    <t>JUNTA DE DILATACAO ELASTICA (PVC) O-220/6 PRESSAO ATE 30 MCA</t>
  </si>
  <si>
    <t>JUNTA DILATACAO ELASTICA PARA CONCRETO (FUGENBAND) O-22, ATE 30 MCA</t>
  </si>
  <si>
    <t>FABRICAÇÃO DE FÔRMA PARA PILARES E ESTRUTURAS SIMILARES, EM CHAPA DE MADEIRA COMPENSADA RESINADA, E = 17 MM. AF_12/2015</t>
  </si>
  <si>
    <t>ACO CA-60, 4,2 MM, OU 5,0 MM, OU 6,0 MM, OU 7,0 MM, VERGALHAO</t>
  </si>
  <si>
    <t>ACO CA-50, 6,3 MM, VERGALHAO</t>
  </si>
  <si>
    <t>ACO CA-50, 10,0 MM, VERGALHAO</t>
  </si>
  <si>
    <t>ACO CA-50, 12,5 MM OU 16,0 MM, VERGALHAO</t>
  </si>
  <si>
    <t>ACO CA-50, 20,0 MM OU 25,0 MM, VERGALHAO</t>
  </si>
  <si>
    <t>ACO CA-50, 8,0 MM, VERGALHAO</t>
  </si>
  <si>
    <t>FABRICAÇÃO DE FÔRMA PARA LAJES, EM CHAPA DE MADEIRA COMPENSADA RESINADA, E = 17 MM. AF_12/2015</t>
  </si>
  <si>
    <t>CORTE E DOBRA DE AÇO CA-50, DIÂMETRO DE 25,0 MM, UTILIZADO EM ESTRUTURAS DIVERSAS, EXCETO LAJES. AF_12/2015</t>
  </si>
  <si>
    <t>FABRICAÇÃO DE FÔRMA PARA LAJES, EM CHAPA DE MADEIRA COMPENSADA PLASTIFICADA, E = 18 MM. AF_12/2015</t>
  </si>
  <si>
    <t>CHAPA DE MADEIRA COMPENSADA PLASTIFICADA PARA FORMA DE CONCRETO, DE 2,20 x 1,10 M, E = 18 MM</t>
  </si>
  <si>
    <t>MONTAGEM E DESMONTAGEM DE FÔRMA DE LAJE NERVURADA COM CUBETA E ASSOALHO COM ÁREA MÉDIA MAIOR QUE 20 M², PÉ-DIREITO SIMPLES, EM CHAPA DE MADEIRA COMPENSADA RESINADA, 8 UTILIZAÇÕES. AF_12/2015</t>
  </si>
  <si>
    <t>LOCACAO DE ESCORA METALICA TELESCOPICA, COM ALTURA REGULAVEL DE *1,80* A *3,20* M, COM CAPACIDADE DE CARGA DE NO MINIMO 1000 KGF (10 KN), INCLUSO TRIPE E FORCADO</t>
  </si>
  <si>
    <t>MES</t>
  </si>
  <si>
    <t>LOCACAO DE FORMA PLASTICA PARA LAJE NERVURADA, DIMENSOES *60* X *60* X *16* CM</t>
  </si>
  <si>
    <t>VIGA DE ESCORAMAENTO H20, DE MADEIRA, PESO DE 5,00 A 5,20 KG/M, COM EXTREMIDADES PLASTICAS</t>
  </si>
  <si>
    <t>FORMAS MANUSEÁVEIS PARA PAREDES DE CONCRETO MOLDADAS IN LOCO, DE EDIFICAÇÕES DE PAVIMENTO ÚNICO, EM LAJES. AF_06/2015</t>
  </si>
  <si>
    <t>DESMOLDANTE PARA FORMAS METALICAS A BASE DE OLEO VEGETAL</t>
  </si>
  <si>
    <t>05004/ORSE</t>
  </si>
  <si>
    <t>IMPERMEABILIZAÇÃO COM SIKA TOP 107 BI-COMPONENTE, COR CINZA, 03 DEMÃOS CRUZADAS APLICADO À TRINCHA PARA APLICAÇÃO EM PAREDES ENTER</t>
  </si>
  <si>
    <t>PINTOR</t>
  </si>
  <si>
    <t>FABRICAÇÃO DE FÔRMA PARA ESCADAS, COM 2 LANCES, EM CHAPA DE MADEIRA COMPENSADA RESINADA, E= 17 MM. AF_01/2017</t>
  </si>
  <si>
    <t>LOCACAO DE APRUMADOR METALICO DE PILAR, COM ALTURA E ANGULO REGULAVEIS, EXTENSAO DE *1,50* A *2,80* M</t>
  </si>
  <si>
    <t>LOCACAO DE BARRA DE ANCORAGEM DE 0,80 A 1,20 M DE EXTENSAO, COM ROSCA DE 5/8", INCLUINDO PORCA E FLANGE</t>
  </si>
  <si>
    <t>LOCACAO DE VIGA SANDUICHE METALICA VAZADA PARA TRAVAMENTO DE PILARES, ALTURA DE *8* CM, LARGURA DE *6* CM E EXTENSAO DE 2 M</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</si>
  <si>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</si>
  <si>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10,0 MM - MONTAGEM. AF_12/2015</t>
  </si>
  <si>
    <t>ARMAÇÃO DE LAJE DE UMA ESTRUTURA CONVENCIONAL DE CONCRETO ARMADO EM UMA EDIFICAÇÃO TÉRREA OU SOBRADO UTILIZANDO AÇO CA-50 DE 6,3 MM - MONTAGEM. AF_12/2015</t>
  </si>
  <si>
    <t>CORTE E DOBRA DE AÇO CA-50, DIÂMETRO DE 6,3 MM, UTILIZADO EM LAJE. AF_12/2015</t>
  </si>
  <si>
    <t>ARMAÇÃO DE LAJE DE UMA ESTRUTURA CONVENCIONAL DE CONCRETO ARMADO EM UMA EDIFICAÇÃO TÉRREA OU SOBRADO UTILIZANDO AÇO CA-50 DE 8,0 MM - MONTAGEM. AF_12/2015</t>
  </si>
  <si>
    <t>CORTE E DOBRA DE AÇO CA-50, DIÂMETRO DE 8,0 MM, UTILIZADO EM LAJE. AF_12/2015</t>
  </si>
  <si>
    <t>ARMAÇÃO DE LAJE DE UMA ESTRUTURA CONVENCIONAL DE CONCRETO ARMADO EM UMA EDIFICAÇÃO TÉRREA OU SOBRADO UTILIZANDO AÇO CA-50 DE 10,0 MM - MONTAGEM. AF_12/2015</t>
  </si>
  <si>
    <t>CORTE E DOBRA DE AÇO CA-50, DIÂMETRO DE 10,0 MM, UTILIZADO EM LAJE. AF_12/2015</t>
  </si>
  <si>
    <t>IMPERMEABILIZAÇÃO DE SUPERFÍCIE COM MANTA ASFÁLTICA, UMA CAMADA, INCLUSIVE APLICAÇÃO DE PRIMER ASFÁLTICO, E=3MM. AF_06/2018</t>
  </si>
  <si>
    <t>GAS DE COZINHA - GLP</t>
  </si>
  <si>
    <t>MANTA ASFALTICA ELASTOMERICA EM POLIESTER 3 MM, TIPO III, CLASSE B, ACABAMENTO PP (NBR 9952)</t>
  </si>
  <si>
    <t>PRIMER PARA MANTA ASFALTICA A BASE DE ASFALTO MODIFICADO DILUIDO EM SOLVENTE, APLICACAO A FRIO</t>
  </si>
  <si>
    <t>CCU.03.0002</t>
  </si>
  <si>
    <t>FORNECIMENTO E EXECUÇÃO DE ESTRUTURA METÁLICA EM AÇO ESTRUTURAL PERFIL "U" ENRIJECIDO CONFORME ESPECIFICADO EM PROJETO.</t>
  </si>
  <si>
    <t>SOLDA DE TOPO EM CHAPA/PERFIL/TUBO DE AÇO CHANFRADO, ESPESSURA=1/4''. AF_06/2018</t>
  </si>
  <si>
    <t>SERRALHEIRO COM ENCARGOS COMPLEMENTARES</t>
  </si>
  <si>
    <t>PERFIL UDC ("U" DOBRADO DE CHAPA) SIMPLES DE ACO LAMINADO, GALVANIZADO, ASTM A36, 127 X 50 MM, E= 3 MM</t>
  </si>
  <si>
    <t>PINTURA COM TINTA ALQUÍDICA DE ACABAMENTO (ESMALTE SINTÉTICO FOSCO) PULVERIZADA SOBRE SUPERFÍCIES METÁLICAS (EXCETO PERFIL) EXECUTADO EM OBRA (02 DEMÃOS). AF_01/2020</t>
  </si>
  <si>
    <t>PINTOR COM ENCARGOS COMPLEMENTARES</t>
  </si>
  <si>
    <t>TINTA ESMALTE SINTETICO PREMIUM FOSCO</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</si>
  <si>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</si>
  <si>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</si>
  <si>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</si>
  <si>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</si>
  <si>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MACIÇOS DE 5X10X20CM (ESPESSURA 10CM) E ARGAMASSA DE ASSENTAMENTO COM PREPARO EM BETONEIRA. AF_05/2020</t>
  </si>
  <si>
    <t>ARGAMASSA TRAÇO 1:2:8 (EM VOLUME DE CIMENTO, CAL E AREIA MÉDIA ÚMIDA) PARA EMBOÇO/MASSA ÚNICA/ASSENTAMENTO DE ALVENARIA DE VEDAÇÃO, PREPARO MECÂNICO COM BETONEIRA 400 L. AF_08/2019</t>
  </si>
  <si>
    <t>PAREDE DE BLOCOS VAZADOS(COBOGO),DE CIMENTO E AREIA,COM PESO DE 2,9KG,40X10X10CM,ASSENTES COMO EM 12.006.0010</t>
  </si>
  <si>
    <t>DIVISORIA EM GRANITO BRANCO POLIDO, ESP = 3CM, ASSENTADO COM ARGAMASSA TRACO 1:4, ARREMATE EM CIMENTO BRANCO, EXCLUSIVE FERRAGENS</t>
  </si>
  <si>
    <t>MARMORISTA/GRANITEIRO COM ENCARGOS COMPLEMENTARES</t>
  </si>
  <si>
    <t>ARGAMASSA TRAÇO 1:4 (EM VOLUME DE CIMENTO E AREIA MÉDIA ÚMIDA), PREPARO MANUAL. AF_08/2019</t>
  </si>
  <si>
    <t>CIMENTO BRANCO</t>
  </si>
  <si>
    <t>DIVISORIA EM GRANITO, COM DUAS FACES POLIDAS, TIPO ANDORINHA/ QUARTZ/ CASTELO/ CORUMBA OU OUTROS EQUIVALENTES DA REGIAO, E=  *3,0* CM</t>
  </si>
  <si>
    <t>C1991/SEINFRA</t>
  </si>
  <si>
    <t>FORNECIMENTO E ASSENTAMENTO DE PORTA EM FERRO TIPO VENEZIANA DE ABRIR. INCLUSIVE FECHADURA.</t>
  </si>
  <si>
    <t>PEDREIRO</t>
  </si>
  <si>
    <t>PORTA CORTA-FOGO 90X210X4CM - FORNECIMENTO E INSTALAÇÃO. AF_12/2019</t>
  </si>
  <si>
    <t>ARGAMASSA TRAÇO 1:3 (EM VOLUME DE CIMENTO E AREIA MÉDIA ÚMIDA), PREPARO MANUAL. AF_08/2019</t>
  </si>
  <si>
    <t>PORTA CORTA-FOGO PARA SAIDA DE EMERGENCIA, COM FECHADURA, VAO LUZ DE 90 X 210 CM, CLASSE P-90 (NBR 11742)</t>
  </si>
  <si>
    <t>PORTA EM AÇO DE ABRIR PARA VIDRO SEM GUARNIÇÃO, 87X210CM, FIXAÇÃO COM PARAFUSOS, EXCLUSIVE VIDROS - FORNECIMENTO E INSTALAÇÃO. AF_12/2019</t>
  </si>
  <si>
    <t>BUCHA DE NYLON SEM ABA S10, COM PARAFUSO DE 6,10 X 65 MM EM ACO ZINCADO COM ROSCA SOBERBA, CABECA CHATA E FENDA PHILLIPS</t>
  </si>
  <si>
    <t>SELANTE ELASTICO MONOCOMPONENTE A BASE DE POLIURETANO (PU) PARA JUNTAS DIVERSAS</t>
  </si>
  <si>
    <t>PORTA DE ABRIR EM ACO COM DIVISAO HORIZONTAL  PARA VIDROS, COM FUNDO ANTICORROSIVO/PRIMER DE PROTECAO, SEM GUARNICAO/ALIZAR/VISTA, VIDROS NAO INCLUSOS, 87 X 210 CM</t>
  </si>
  <si>
    <t>09072/ORSE</t>
  </si>
  <si>
    <t>PORTÃO DE CORRER EM GRADIL METÁLICO, PADRÃO BELGO OU EQUIVALENTE</t>
  </si>
  <si>
    <t>11264/ORSE</t>
  </si>
  <si>
    <t>PORTA DE CORRER EM ACO LAMINADO A FRIO COM ADICAO DE COBRE,EM QUATRO FOLHAS,QUADRICULADA,PINTURA COM TINTA PRIMER,COM LARGURA E ALTURA APROXIMADAS DE 2,00X2,10M,INCLUSIVE FECHADURADE CILINDRO E PUXADORES,EXCLUSIVE VIDRO.FORNECIMENTO E COLOCACAO</t>
  </si>
  <si>
    <t>CCU.04.0004</t>
  </si>
  <si>
    <t>MOTOR ELÉTRICO PARA PORTÃO 3/4 CV</t>
  </si>
  <si>
    <t>COT.04.0001</t>
  </si>
  <si>
    <t>12104/ORSE</t>
  </si>
  <si>
    <t>PORTA DE FERRO DE ABRIR, C/ GRADIL EM BARRA CHATA 3/4" X 1/8", INCLUSIVE REQUADRO, FERROLHO E DOBRADIÇAS E FECHADURA, CONFORME DES</t>
  </si>
  <si>
    <t>CCU.04.0015</t>
  </si>
  <si>
    <t>FORNECIMENTO E INSTALAÇÃO DE SENSOR ANTI-ESMAGAMENTO PARA PORTÃO AUTOMÁTICO. EXCLUSIVE INFRAESTRUTURA.</t>
  </si>
  <si>
    <t>AUXILIAR DE ELETRICISTA COM ENCARGOS COMPLEMENTARES</t>
  </si>
  <si>
    <t>ELETRICISTA COM ENCARGOS COMPLEMENTARES</t>
  </si>
  <si>
    <t>01857/ORSE</t>
  </si>
  <si>
    <t>FORNECIMENTO E INSTALAÇÃO DE JANELA DE ACO CHAPA 24, DE ENROLAR, RAIADA, LARGA.</t>
  </si>
  <si>
    <t>JANELA DE ALUMÍNIO DE CORRER COM 4 FOLHAS PARA VIDROS, COM VIDROS, BATENTE, ACABAMENTO COM ACETATO OU BRILHANTE E FERRAGENS. EXCLUSIVE ALIZAR E CONTRAMARCO. FORNECIMENTO E INSTALAÇÃO. AF_12/2019</t>
  </si>
  <si>
    <t>PARAFUSO DE ACO ZINCADO COM ROSCA SOBERBA, CABECA CHATA E FENDA SIMPLES, DIAMETRO 4,2 MM, COMPRIMENTO * 32 * MM</t>
  </si>
  <si>
    <t>SILICONE ACETICO USO GERAL INCOLOR 280 G</t>
  </si>
  <si>
    <t>JANELA BASCULANTE, ACO, COM BATENTE/REQUADRO, 60 X 60 CM (SEM VIDROS)</t>
  </si>
  <si>
    <t>CAIXILHO FIXO DE ALUMINIO ANODIZADO EM BRONZE OU PRETO,SERIE 28,EM VENEZIANA.FORNECIMENTO E COLOCACAO</t>
  </si>
  <si>
    <t>TARJETA TIPO LIVRE/OCUPADO PARA PORTA DE BANHEIRO. AF_12/2019</t>
  </si>
  <si>
    <t>PUXADOR CENTRAL PARA ESQUADRIA DE MADEIRA. AF_12/2019</t>
  </si>
  <si>
    <t>MOLA FECHA-PORTA,AEREA,COM PINHAO E CREMALHEIRA,EM ALUMINIO, COM PINTURA ELETROSTATICA, COM POTENCIA Nº2 PARA PORTAS DEMADEIRA OU ALUMINIO ATE 0,90M.FORNECIMENTO</t>
  </si>
  <si>
    <t>PINTURA COM TINTA ALQUÍDICA DE ACABAMENTO (ESMALTE SINTÉTICO BRILHANTE) PULVERIZADA SOBRE SUPERFÍCIES METÁLICAS (EXCETO PERFIL) EXECUTADO EM OBRA (02 DEMÃOS). AF_01/2020</t>
  </si>
  <si>
    <t>TINTA ESMALTE SINTETICO PREMIUM BRILHANTE</t>
  </si>
  <si>
    <t>VIDRO TEMPERADO INCOLOR, ESPESSURA 6MM, FORNECIMENTO E INSTALACAO, INCLUSIVE MASSA PARA VEDACAO</t>
  </si>
  <si>
    <t>VIDRACEIRO COM ENCARGOS COMPLEMENTARES</t>
  </si>
  <si>
    <t>MASSA PARA VIDRO</t>
  </si>
  <si>
    <t>VIDRO TEMPERADO INCOLOR E = 6 MM, SEM COLOCACAO</t>
  </si>
  <si>
    <t>VIDRO FANTASIA MARTELADO 4MM</t>
  </si>
  <si>
    <t>VIDRO MARTELADO OU CANELADO, 4 MM - SEM COLOCACAO</t>
  </si>
  <si>
    <t>VIDRO TEMPERADO INCOLOR, ESPESSURA 8MM, FORNECIMENTO E INSTALACAO, INCLUSIVE MASSA PARA VEDACAO</t>
  </si>
  <si>
    <t>VIDRO TEMPERADO INCOLOR E = 8 MM, SEM COLOCACAO</t>
  </si>
  <si>
    <t>74125/2</t>
  </si>
  <si>
    <t>ESPELHO CRISTAL ESPESSURA 4MM, COM MOLDURA EM ALUMINIO E COMPENSADO 6MM PLASTIFICADO COLADO</t>
  </si>
  <si>
    <t>ADITIVO ADESIVO LIQUIDO PARA ARGAMASSAS DE REVESTIMENTOS CIMENTICIOS</t>
  </si>
  <si>
    <t>CANTONEIRA ALUMINIO ABAS DESIGUAIS 1" X 3/4 ", E = 1/8 "</t>
  </si>
  <si>
    <t>CHAPA DE MADEIRA COMPENSADA NAVAL (COM COLA FENOLICA), E = 6 MM, DE *1,60 X 2,20* M</t>
  </si>
  <si>
    <t>ESPELHO CRISTAL E = 4 MM</t>
  </si>
  <si>
    <t>TELHAMENTO COM TELHA ONDULADA DE FIBRA DE VIDRO E = 0,6 MM, PARA TELHADO COM INCLINAÇÃO MAIOR QUE 10°, COM ATÉ 2 ÁGUAS, INCLUSO IÇAMENTO. AF_07/2019</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</si>
  <si>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</si>
  <si>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</si>
  <si>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</si>
  <si>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CONJUNTO ARRUELAS DE VEDACAO 5/16" PARA TELHA FIBROCIMENTO (UMA ARRUELA METALICA E UMA ARRUELA PVC - CONICAS)</t>
  </si>
  <si>
    <t>PARAFUSO ZINCADO ROSCA SOBERBA, CABECA SEXTAVADA, 5/16 " X 250 MM, PARA FIXACAO DE TELHA EM MADEIRA</t>
  </si>
  <si>
    <t>TELHA DE FIBRA DE VIDRO ONDULADA INCOLOR, E = 0,6 MM, DE *0,50 X 2,44* M</t>
  </si>
  <si>
    <t>TELHAMENTO COM TELHA DE AÇO/ALUMÍNIO E = 0,5 MM, COM ATÉ 2 ÁGUAS, INCLUSO IÇAMENTO. AF_07/2019</t>
  </si>
  <si>
    <t>HASTE RETA PARA GANCHO DE FERRO GALVANIZADO, COM ROSCA 1/4 " X 30 CM PARA FIXACAO DE TELHA METALICA, INCLUI PORCA E ARRUELAS DE VEDACAO</t>
  </si>
  <si>
    <t>TELHA TRAPEZOIDAL EM ACO ZINCADO, SEM PINTURA, ALTURA DE APROXIMADAMENTE 40 MM, ESPESSURA DE 0,50 MM E LARGURA UTIL DE 980 MM</t>
  </si>
  <si>
    <t>CCU.04.0005</t>
  </si>
  <si>
    <t>TELHA ONDULADA EM ACO ZINCADO, ALTURA DE 17 MM, ESPESSURA DE 0,50 MM, LARGURA UTIL DE APROXIMADAMENTE 985 MM, SEM PINTURA</t>
  </si>
  <si>
    <t>EXECUÇÃO DE PASSEIO (CALÇADA) OU PISO DE CONCRETO COM CONCRETO MOLDADO IN LOCO, FEITO EM OBRA, ACABAMENTO CONVENCIONAL, ESPESSURA 6 CM, ARMADO. AF_07/2016</t>
  </si>
  <si>
    <t>TELA DE ACO SOLDADA NERVURADA, CA-60, Q-196, (3,11 KG/M2), DIAMETRO DO FIO = 5,0 MM, LARGURA = 2,45 M, ESPACAMENTO DA MALHA = 10 X 10 CM</t>
  </si>
  <si>
    <t>PISO EM GRANILITE, MARMORITE OU GRANITINA ESPESSURA 8 MM, INCLUSO JUNTAS DE DILATACAO PLASTICAS</t>
  </si>
  <si>
    <t>ARGAMASSA TRAÇO 1:4 (EM VOLUME DE CIMENTO E AREIA MÉDIA ÚMIDA) PARA CONTRAPISO, PREPARO MANUAL. AF_08/2019</t>
  </si>
  <si>
    <t>JUNTA PLASTICA DE DILATACAO PARA PISOS, COR CINZA, 17 X 3 MM (ALTURA X ESPESSURA)</t>
  </si>
  <si>
    <t>PISO EM GRANILITE, MARMORITE OU GRANITINA, AGREGADO COR PRETO, CINZA, PALHA OU BRANCO, E=  *8* MM (INCLUSO EXECUCAO)</t>
  </si>
  <si>
    <t>COMPACTAÇÃO MECÂNICA DE SOLO PARA EXECUÇÃO DE RADIER, COM COMPACTADOR DE SOLOS A PERCUSSÃO. AF_09/2017</t>
  </si>
  <si>
    <t>COMPACTADOR DE SOLOS DE PERCUSÃO (SOQUETE) COM MOTOR A GASOLINA, POTÊNCIA 3 CV - CHP DIURNO. AF_09/2016</t>
  </si>
  <si>
    <t>COMPACTADOR DE SOLOS DE PERCUSÃO (SOQUETE) COM MOTOR A GASOLINA, POTÊNCIA 3 CV - CHI DIURNO. AF_09/2016</t>
  </si>
  <si>
    <t>REVESTIMENTO CERÂMICO PARA PISO COM PLACAS TIPO ESMALTADA EXTRA DE DIMENSÕES 45X45 CM APLICADA EM AMBIENTES DE ÁREA MAIOR QUE 10 M2. AF_06/2014</t>
  </si>
  <si>
    <t>AZULEJISTA OU LADRILHISTA COM ENCARGOS COMPLEMENTARES</t>
  </si>
  <si>
    <t>ARGAMASSA COLANTE AC I PARA CERAMICAS</t>
  </si>
  <si>
    <t>PISO EM CERAMICA ESMALTADA EXTRA, PEI MAIOR OU IGUAL A 4, FORMATO MENOR OU IGUAL A 2025 CM2</t>
  </si>
  <si>
    <t>PISO EM GRANITO APLICADO EM AMBIENTES INTERNOS. AF_06/2018</t>
  </si>
  <si>
    <t>PISO EM GRANITO, POLIDO, TIPO ANDORINHA/ QUARTZ/ CASTELO/ CORUMBA OU OUTROS EQUIVALENTES DA REGIAO, FORMATO MENOR OU IGUAL A 3025 CM2, E=  *2* CM</t>
  </si>
  <si>
    <t>PISO DE BORRACHA PASTILHADO, ESPESSURA 7MM, ASSENTADO COM ARGAMASSA TRACO 1:3 (CIMENTO E AREIA)</t>
  </si>
  <si>
    <t>ARGAMASSA TRAÇO 1:3 (EM VOLUME DE CIMENTO E AREIA MÉDIA ÚMIDA) PARA CONTRAPISO, PREPARO MECÂNICO COM BETONEIRA 400 L. AF_08/2019</t>
  </si>
  <si>
    <t>PISO DE BORRACHA FRISADO OU PASTILHADO, PRETO, EM PLACAS 50 X 50 CM, E = 7 MM, PARA ARGAMASSA</t>
  </si>
  <si>
    <t>PISO EM LADRILHO HIDRÁULICO APLICADO EM AMBIENTES INTERNOS, INCLUSO APLICAÇÃO DE RESINA. AF_06/2018</t>
  </si>
  <si>
    <t>LADRILHO HIDRAULICO, *20 x 20* CM, E= 2 CM, PADRAO COPACABANA, 2 CORES (PRETO E BRANCO)</t>
  </si>
  <si>
    <t>RESINA ACRILICA BASE AGUA - COR BRANCA</t>
  </si>
  <si>
    <t>(COMPOSIÇÃO REPRESENTATIVA) DO SERVIÇO DE CONTRAPISO EM ARGAMASSA TRAÇO 1:4 (CIM E AREIA), EM BETONEIRA 400 L, ESPESSURA 3 CM ÁREAS SECAS E 3 CM ÁREAS MOLHADAS, PARA EDIFICAÇÃO HABITACIONAL MULTIFAMILIAR (PRÉDIO). AF_11/2014</t>
  </si>
  <si>
    <t>LASTRO COM MATERIAL GRANULAR, APLICAÇÃO EM PISOS OU RADIERS, ESPESSURA DE *5 CM*. AF_08/2017</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</si>
  <si>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</si>
  <si>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</si>
  <si>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PEDRA BRITADA N. 2 (19 A 38 MM) POSTO PEDREIRA/FORNECEDOR, SEM FRETE</t>
  </si>
  <si>
    <t>CHAPISCO APLICADO EM ALVENARIA (COM PRESENÇA DE VÃOS) E ESTRUTURAS DE CONCRETO DE FACHADA, COM COLHER DE PEDREIRO.  ARGAMASSA TRAÇO 1:3 COM PREPARO EM BETONEIRA 400L. AF_06/2014</t>
  </si>
  <si>
    <t>ARGAMASSA TRAÇO 1:3 (EM VOLUME DE CIMENTO E AREIA GROSSA ÚMIDA) PARA CHAPISCO CONVENCIONAL, PREPARO MECÂNICO COM BETONEIRA 400 L. AF_08/2019</t>
  </si>
  <si>
    <t>CHAPISCO APLICADO NO TETO, COM ROLO PARA TEXTURA ACRÍLICA. ARGAMASSA TRAÇO 1:4 E EMULSÃO POLIMÉRICA (ADESIVO) COM PREPARO EM BETONEIRA 400L. AF_06/2014</t>
  </si>
  <si>
    <t>ARGAMASSA TRAÇO 1:4 (EM VOLUME DE CIMENTO E AREIA GROSSA ÚMIDA) COM ADIÇÃO DE EMULSÃO POLIMÉRICA PARA CHAPISCO ROLADO, PREPARO MECÂNICO COM BETONEIRA 400 L. AF_08/2019</t>
  </si>
  <si>
    <t>EMBOÇO OU MASSA ÚNICA EM ARGAMASSA TRAÇO 1:2:8, PREPARO MECÂNICO COM BETONEIRA 400 L, APLICADA MANUALMENTE EM PANOS CEGOS DE FACHADA (SEM PRESENÇA DE VÃOS), ESPESSURA DE 25 MM. AF_06/2014</t>
  </si>
  <si>
    <t>TELA DE ACO SOLDADA GALVANIZADA/ZINCADA PARA ALVENARIA, FIO D = *1,24 MM, MALHA 25 X 25 MM</t>
  </si>
  <si>
    <t>EMBOÇO, PARA RECEBIMENTO DE CERÂMICA, EM ARGAMASSA TRAÇO 1:2:8, PREPARO MECÂNICO COM BETONEIRA 400L, APLICADO MANUALMENTE EM FACES INTERNAS DE PAREDES, PARA AMBIENTE COM ÁREA MENOR QUE 5M2, ESPESSURA DE 10MM, COM EXECUÇÃO DE TALISCAS. AF_06/2014</t>
  </si>
  <si>
    <t>REVESTIMENTO CERÂMICO PARA PISO COM PLACAS TIPO ESMALTADA EXTRA DE DIMENSÕES 35X35 CM APLICADA EM AMBIENTES DE ÁREA MENOR QUE 5 M2. AF_06/2014</t>
  </si>
  <si>
    <t>REVESTIMENTO CERÂMICO PARA PAREDES EXTERNAS EM PASTILHAS DE PORCELANA 5 X 5 CM (PLACAS DE 30 X 30 CM), ALINHADAS A PRUMO, APLICADO EM PANOS SEM VÃOS. AF_06/2014</t>
  </si>
  <si>
    <t>04440/ORSE</t>
  </si>
  <si>
    <t>REVESTIMENTO CERÂMICO PARA PISO OU PAREDE, ELIZABETH, LINHA LUX NEVE, DIMENSÕES 10 X 10 CM, APLICADO COM ARGAMASSA INDUSTRIALIZADA</t>
  </si>
  <si>
    <t>APLICAÇÃO E LIXAMENTO DE MASSA LÁTEX EM TETO, DUAS DEMÃOS. AF_06/2014</t>
  </si>
  <si>
    <t>LIXA EM FOLHA PARA PAREDE OU MADEIRA, NUMERO 120 (COR VERMELHA)</t>
  </si>
  <si>
    <t>APLICAÇÃO E LIXAMENTO DE MASSA LÁTEX EM PAREDES, DUAS DEMÃOS. AF_06/2014</t>
  </si>
  <si>
    <t>APLICAÇÃO MANUAL DE MASSA ACRÍLICA EM PANOS DE FACHADA COM PRESENÇA DE VÃOS, DE EDIFÍCIOS DE MÚLTIPLOS PAVIMENTOS, DUAS DEMÃOS. AF_05/2017</t>
  </si>
  <si>
    <t>12023/ORSE</t>
  </si>
  <si>
    <t>FORRO ACÚSTICO EM PLACAS DE FIBRA MINERAL DIM.1200X600X16MM, ABSORÇÃO SONORA NRC = 0,55, REFLEXÃO LUZ = 0,79, MARCA ARMSTRONG, RE</t>
  </si>
  <si>
    <t>FORRO EM DRYWALL, PARA AMBIENTES RESIDENCIAIS, INCLUSIVE ESTRUTURA DE FIXAÇÃO. AF_05/2017_P</t>
  </si>
  <si>
    <t>MONTADOR DE ESTRUTURA METÁLICA COM ENCARGOS COMPLEMENTARES</t>
  </si>
  <si>
    <t>FITA DE PAPEL REFORCADA COM LAMINA DE METAL PARA REFORCO DE CANTOS DE CHAPA DE GESSO PARA DRYWALL</t>
  </si>
  <si>
    <t>PARAFUSO DRY WALL, EM ACO FOSFATIZADO, CABECA TROMBETA E PONTA AGULHA (TA), COMPRIMENTO 25 MM</t>
  </si>
  <si>
    <t>PARAFUSO ZINCADO, AUTOBROCANTE, FLANGEADO, 4,2 MM X 19 MM</t>
  </si>
  <si>
    <t>PENDURAL OU PRESILHA REGULADORA, EM ACO GALVANIZADO, COM CORPO, MOLA E REBITE, PARA PERFIL TIPO CANALETA DE ESTRUTURA EM FORROS DRYWALL</t>
  </si>
  <si>
    <t>PERFIL CANALETA, FORMATO C, EM ACO ZINCADO, PARA ESTRUTURA FORRO DRYWALL, E = 0,5 MM, *46 X 18* (L X H), COMPRIMENTO 3 M</t>
  </si>
  <si>
    <t>ARAME GALVANIZADO 6 BWG, D = 5,16 MM (0,157 KG/M), OU 8 BWG, D = 4,19 MM (0,101 KG/M), OU 10 BWG, D = 3,40 MM (0,0713 KG/M)</t>
  </si>
  <si>
    <t>APLICAÇÃO MECÂNICA DE PINTURA COM TINTA LÁTEX PVA EM TETO, DUAS DEMÃOS. AF_06/2014</t>
  </si>
  <si>
    <t>03733/ORSE</t>
  </si>
  <si>
    <t>PINTURA DE ACABAMENTO COM APLICAÇÃO DE 01 DEMÃO DE VERNIZ ACRÍLICO PARA PROTEÇÃO DE SUPERFÍCIES EM CONCRETO APARENTE, MARCA FOSROC</t>
  </si>
  <si>
    <t>APLICAÇÃO MANUAL DE PINTURA COM TINTA LÁTEX ACRÍLICA EM PAREDES, DUAS DEMÃOS. AF_06/2014</t>
  </si>
  <si>
    <t>TINTA ACRILICA PREMIUM, COR BRANCO FOSCO</t>
  </si>
  <si>
    <t>APLICAÇÃO MANUAL DE PINTURA COM TINTA TEXTURIZADA ACRÍLICA EM PANOS COM PRESENÇA DE VÃOS DE EDIFÍCIOS DE MÚLTIPLOS PAVIMENTOS, UMA COR. AF_06/2014</t>
  </si>
  <si>
    <t>MASSA PARA TEXTURA LISA DE BASE ACRILICA, USO INTERNO E EXTERNO</t>
  </si>
  <si>
    <t>PINTURA COM VERNIZ POLIURETANO, 2 DEMAOS</t>
  </si>
  <si>
    <t>VERNIZ POLIURETANO BRILHANTE PARA MADEIRA, COM FILTRO SOLAR, USO INTERNO E EXTERNO</t>
  </si>
  <si>
    <t>MONTAGEM E DESMONTAGEM DE ANDAIME MODULAR FACHADEIRO, COM PISO METÁLICO, PARA EDIFICAÇÕES COM MÚLTIPLOS PAVIMENTOS (EXCLUSIVE ANDAIME E LIMPEZA). AF_11/2017</t>
  </si>
  <si>
    <t>TRANSPORTE HORIZONTAL MANUAL, DE TUBO DE AÇO CARBONO LEVE OU MÉDIO, PRETO OU GALVANIZADO, COM DIÂMETRO MAIOR QUE 32 MM E MENOR OU IGUAL A 65 MM (UNIDADE: MXKM). AF_07/2019</t>
  </si>
  <si>
    <t>MXKM</t>
  </si>
  <si>
    <t>LOCAÇÃO MENSAL DE ANDAIME METÁLICO</t>
  </si>
  <si>
    <t>M3xMÊS</t>
  </si>
  <si>
    <t>RODAPÉ EM GRANITO, ALTURA 10 CM. AF_06/2018</t>
  </si>
  <si>
    <t>RODAPE OU RODABANCADA EM GRANITO, POLIDO, TIPO ANDORINHA/ QUARTZ/ CASTELO/ CORUMBA OU OUTROS EQUIVALENTES DA REGIAO, H= 10 CM, E=  *2,0* CM</t>
  </si>
  <si>
    <t>RODAPE EM MARMORITE, ALTURA 10CM</t>
  </si>
  <si>
    <t>GRANILHA/ GRANA/ PEDRISCO OU AGREGADO EM MARMORE/ GRANITO/ QUARTZO E CALCARIO, PRETO, CINZA, PALHA OU BRANCO</t>
  </si>
  <si>
    <t>73886/001</t>
  </si>
  <si>
    <t>RODAPE EM MADEIRA, ALTURA 7CM, FIXADO EM PECAS DE MADEIRA</t>
  </si>
  <si>
    <t>RODAPE DE MADEIRA MACICA CUMARU/IPE CHAMPANHE OU EQUIVALENTE DA REGIAO, *1,5 X 7 CM</t>
  </si>
  <si>
    <t>SOLEIRA EM GRANITO, LARGURA 15 CM, ESPESSURA 2,0 CM. AF_06/2018</t>
  </si>
  <si>
    <t>SOLEIRA EM GRANITO, POLIDO, TIPO ANDORINHA/ QUARTZ/ CASTELO/ CORUMBA OU OUTROS EQUIVALENTES DA REGIAO, L= *15* CM, E=  *2,0* CM</t>
  </si>
  <si>
    <t>RUFO EM CHAPA DE AÇO GALVANIZADO NÚMERO 24, CORTE DE 25 CM, INCLUSO TRANSPORTE VERTICAL. AF_07/2019</t>
  </si>
  <si>
    <t>REBITE DE ALUMINIO VAZADO DE REPUXO, 3,2 X 8 MM (1KG = 1025 UNIDADES)</t>
  </si>
  <si>
    <t>SOLDA EM BARRA DE ESTANHO-CHUMBO 50/50</t>
  </si>
  <si>
    <t>RUFO INTERNO/EXTERNO DE CHAPA DE ACO GALVANIZADA NUM 24, CORTE 25 CM</t>
  </si>
  <si>
    <t>02766/ORSE</t>
  </si>
  <si>
    <t>CALHA SEMI-CIRCULAR EM CONCRETO PRÉ-MOLDADO, DN = 0,30 M</t>
  </si>
  <si>
    <t>73799/1</t>
  </si>
  <si>
    <t>GRELHA EM FERRO FUNDIDO SIMPLES COM REQUADRO, CARGA MÁXIMA 12,5 T,  300 X 1000 MM, E = 15 MM, FORNECIDA E ASSENTADA COM ARGAMASSA 1:4 CIMENTO:AREIA.</t>
  </si>
  <si>
    <t>ARGAMASSA TRAÇO 1:4 (EM VOLUME DE CIMENTO E AREIA GROSSA ÚMIDA) PARA CHAPISCO CONVENCIONAL, PREPARO MECÂNICO COM BETONEIRA 400 L. AF_08/2019</t>
  </si>
  <si>
    <t>GRELHA FOFO SIMPLES COM REQUADRO, CARGA MAXIMA  12,5 T, *300 X 1000* MM, E= *15* MM, AREA ESTACIONAMENTO CARRO PASSEIO</t>
  </si>
  <si>
    <t>CUMEEIRA EM CHAPA DE ACO GALVANIZADO,COM ESPESSURA DE 0,5MM, 0,30M DE ABA PARA CADA LADO,PARA TELHAS TRAPEZOIDAIS.FORNECIMENTO E COLOCACAO</t>
  </si>
  <si>
    <t>03790/ORSE</t>
  </si>
  <si>
    <t>FAIXA EM MADEIRA DE LEI APARELHADA 15 X 2,5 CM, PARA PROTEÇÃO DE PAREDE</t>
  </si>
  <si>
    <t>CARPINTEIRO DE FORMAS</t>
  </si>
  <si>
    <t>271608/AGETOP</t>
  </si>
  <si>
    <t>BANCADA DE GRANITO C/ESPELHO</t>
  </si>
  <si>
    <t>101486/PREFSP</t>
  </si>
  <si>
    <t>TAMPO PARA BANCADA ÚMIDA - AÇO INOX N.18 (18:8)</t>
  </si>
  <si>
    <t>101319/PREFSP</t>
  </si>
  <si>
    <t>HX.01 - LAVATÓRIO E BEBEDOURO DE CHAPA AÇO INOX CHAPA 18 - EXCLUSIVE TORNEIRA</t>
  </si>
  <si>
    <t>Un</t>
  </si>
  <si>
    <t>12070/ORSE</t>
  </si>
  <si>
    <t>ESGUICHO TORNEIRA DE 1/2" PARA BEBEDOURO INDUSTRIAL EM METAL CROMADO</t>
  </si>
  <si>
    <t>ENCANADOR OU BOMBEIRO HIDRAULICO</t>
  </si>
  <si>
    <t>CCU.04.0001</t>
  </si>
  <si>
    <t>FABRICAÇÃO E INSTALAÇÃO DE BRISE LINEAR HORIZONTAL (EXCETO FIXAÇÃO).</t>
  </si>
  <si>
    <t>AUXILIAR DE SERRALHEIRO COM ENCARGOS COMPLEMENTARES</t>
  </si>
  <si>
    <t>DISCO DE CORTE PARA METAL COM DUAS TELAS 12 X 1/8 X 3/4 " (300 X 3,2 X 19,05 MM)</t>
  </si>
  <si>
    <t>CHAPA DE ACO FINA A QUENTE BITOLA MSG 14, E = 2,00 MM (16,0 KG/M2)</t>
  </si>
  <si>
    <t>CHAPA DE ACO GROSSA, ASTM A36, E = 1/4 " (6,35 MM) 49,79 KG/M2</t>
  </si>
  <si>
    <t>DISCO DE DESBASTE PARA METAL FERROSO EM GERAL, COM TRES TELAS,  9 X 1/4 X 7/8 " (228,6 X 6,4 X 22,2 MM)</t>
  </si>
  <si>
    <t>ELETRODO REVESTIDO AWS - E6013, DIAMETRO IGUAL A 2,50 MM</t>
  </si>
  <si>
    <t>INVERSOR DE SOLDA MONOFASICO DE 160 A, POTENCIA DE 5400 W, TENSAO DE 220 V, TURBO VENTILADO, PROTECAO POR FUSIVEL TERMICO, PARA ELETRODOS DE 2,0 A 4,0 MM</t>
  </si>
  <si>
    <t>CCU.04.0002</t>
  </si>
  <si>
    <t>FIXAÇÃO DE BRISE LINEAR HORIZONTAL</t>
  </si>
  <si>
    <t>BUCHA DE NYLON SEM ABA S12, COM PARAFUSO DE 5/16" X 80 MM EM ACO ZINCADO COM ROSCA SOBERBA E CABECA SEXTAVADA</t>
  </si>
  <si>
    <t>PINTURA COM TINTA ALQUÍDICA DE ACABAMENTO (ESMALTE SINTÉTICO ACETINADO) PULVERIZADA SOBRE SUPERFÍCIES METÁLICAS (EXCETO PERFIL) EXECUTADO EM OBRA (02 DEMÃOS). AF_01/2020</t>
  </si>
  <si>
    <t>TINTA ESMALTE SINTETICO PREMIUM ACETINADO</t>
  </si>
  <si>
    <t>PINTURA COM TINTA ALQUÍDICA DE FUNDO (TIPO ZARCÃO) PULVERIZADA SOBRE SUPERFÍCIES METÁLICAS (EXCETO PERFIL) EXECUTADO EM OBRA (POR DEMÃO). AF_01/2020</t>
  </si>
  <si>
    <t>12189/ORSE</t>
  </si>
  <si>
    <t>CORRIMÃO DUPLO CENTRAL EM TUBO DE FERRO GALVANIZADO 1 1/2", COM CHUMBADORES PARA FIXAÇÃO NO PISO</t>
  </si>
  <si>
    <t>SOLDADOR</t>
  </si>
  <si>
    <t>SERRALHEIRO</t>
  </si>
  <si>
    <t>PEITORIL EM GRANITO CINZA ANDORINHA,ESPESSURA DE 2CM,LARGURA 15 A 18CM,ASSENTADO COM NATA DE CIMENTO SOBRE ARGAMASSA DECIMENTO,SAIBRO E AREIA,NO TRACO 1:3:3 E REJUNTAMENTO COM CIMENTO BRANCO</t>
  </si>
  <si>
    <t>CCU.04.0006</t>
  </si>
  <si>
    <t>FORNECIMENTO E FIXAÇÃO DE ALÇAPÃO EM AÇO GALVANIZADO 70X70CM, CONFORME ESPEFÍCICADO EM PROJETO ARQUITETÔNICO, INCLUSIVE FERRAGENS.</t>
  </si>
  <si>
    <t>ARGAMASSA TRAÇO 1:4 (EM VOLUME DE CIMENTO E AREIA MÉDIA ÚMIDA) PARA CONTRAPISO, PREPARO MECÂNICO COM MISTURADOR DE EIXO HORIZONTAL DE 160 KG. AF_08/2019</t>
  </si>
  <si>
    <t>CHAPA DE ACO FINA A FRIO BITOLA MSG 24, E = 0,60 MM (4,80 KG/M2)</t>
  </si>
  <si>
    <t>DOBRADICA EM LATAO, 3 " X 2 1/2 ", E= 1,9 A 2 MM, COM ANEL, CROMADO, TAMPA BOLA, COM PARAFUSOS</t>
  </si>
  <si>
    <t>74194/001</t>
  </si>
  <si>
    <t>ESCADA TIPO MARINHEIRO EM TUBO ACO GALVANIZADO 1 1/2" 5 DEGRAUS</t>
  </si>
  <si>
    <t>TUBO ACO GALVANIZADO COM COSTURA, CLASSE MEDIA, DN 1.1/2", E = *3,25* MM, PESO *3,61* KG/M (NBR 5580)</t>
  </si>
  <si>
    <t>VASO SANITARIO SIFONADO CONVENCIONAL COM LOUÇA BRANCA, INCLUSO CONJUNTO DE LIGAÇÃO PARA BACIA SANITÁRIA AJUSTÁVEL - FORNECIMENTO E INSTALAÇÃO. AF_10/2016</t>
  </si>
  <si>
    <t>VASO SANITARIO SIFONADO CONVENCIONAL COM  LOUÇA BRANCA - FORNECIMENTO E INSTALAÇÃO. AF_01/2020</t>
  </si>
  <si>
    <t>CONJUNTO DE LIGACAO PARA BACIA SANITARIA AJUSTAVEL, EM PLASTICO BRANCO, COM TUBO, CANOPLA E ESPUDE</t>
  </si>
  <si>
    <t>CUBA DE EMBUTIR OVAL EM LOUÇA BRANCA, 35 X 50CM OU EQUIVALENTE, INCLUSO VÁLVULA EM METAL CROMADO E SIFÃO FLEXÍVEL EM PVC - FORNECIMENTO E INSTALAÇÃO. AF_01/2020</t>
  </si>
  <si>
    <t>SIFÃO DO TIPO FLEXÍVEL EM PVC 1  X 1.1/2  - FORNECIMENTO E INSTALAÇÃO. AF_01/2020</t>
  </si>
  <si>
    <t>CUBA DE EMBUTIR OVAL EM LOUÇA BRANCA, 35 X 50CM OU EQUIVALENTE - FORNECIMENTO E INSTALAÇÃO. AF_01/2020</t>
  </si>
  <si>
    <t>VASO SANITARIO SIFONADO CONVENCIONAL PARA PCD SEM FURO FRONTAL COM  LOUÇA BRANCA SEM ASSENTO -  FORNECIMENTO E INSTALAÇÃO. AF_01/2020</t>
  </si>
  <si>
    <t>PARAFUSO NIQUELADO COM ACABAMENTO CROMADO PARA FIXAR PECA SANITARIA, INCLUI PORCA CEGA, ARRUELA E BUCHA DE NYLON TAMANHO S-10</t>
  </si>
  <si>
    <t>080543/AGETOP</t>
  </si>
  <si>
    <t>LAVATÓRIO DE CANTO SEM COLUNA</t>
  </si>
  <si>
    <t>MICTÓRIO SIFONADO LOUÇA BRANCA ? PADRÃO MÉDIO ? FORNECIMENTO E INSTALAÇÃO. AF_01/2020</t>
  </si>
  <si>
    <t>PARAFUSO NIQUELADO 3 1/2" COM ACABAMENTO CROMADO PARA FIXAR PECA SANITARIA, INCLUI PORCA CEGA, ARRUELA E BUCHA DE NYLON TAMANHO S-8</t>
  </si>
  <si>
    <t>02056/ORSE</t>
  </si>
  <si>
    <t>ASSENTO PLÁSTICO BRANCO PARA VASO SANITÁRIO, CIPLA OU SIMILAR</t>
  </si>
  <si>
    <t>TORNEIRA CROMADA DE MESA, 1/2? OU 3/4?, PARA LAVATÓRIO, PADRÃO MÉDIO - FORNECIMENTO E INSTALAÇÃO. AF_01/2020</t>
  </si>
  <si>
    <t>080573/AGETOP</t>
  </si>
  <si>
    <t>TORNEIRA DE MESA PARA P.N.E. COM FECHAMENTO AUTOMÁTICO TEMPORIZADO PARA LAVATÓRIO DIÂMETRO DE 1/2</t>
  </si>
  <si>
    <t>080515/AGETOP</t>
  </si>
  <si>
    <t>VÁLVULA DE DESCARGA DUPLO ACIONAMENTO COM ACABAMENTO CROMADO</t>
  </si>
  <si>
    <t>080519/AGETOP</t>
  </si>
  <si>
    <t>VÁLVULA DE DESCARGA PARA P.N.E. COM ACABAMENTO CROMADO ANTIVANDALISMO</t>
  </si>
  <si>
    <t>BARRA DE APOIO RETA, EM ACO INOX POLIDO, COMPRIMENTO 80 CM,  FIXADA NA PAREDE - FORNECIMENTO E INSTALAÇÃO. AF_01/2020</t>
  </si>
  <si>
    <t>BARRA DE APOIO RETA, EM ACO INOX POLIDO, COMPRIMENTO 80CM, DIAMETRO MINIMO 3 CM</t>
  </si>
  <si>
    <t>BARRA DE APOIO RETA, EM ACO INOX POLIDO, COMPRIMENTO 70 CM,  FIXADA NA PAREDE - FORNECIMENTO E INSTALAÇÃO. AF_01/2020</t>
  </si>
  <si>
    <t>BARRA DE APOIO RETA, EM ACO INOX POLIDO, COMPRIMENTO 70CM, DIAMETRO MINIMO 3 CM</t>
  </si>
  <si>
    <t>BARRA DE APOIO RETA, EM ACO INOX POLIDO, COMPRIMENTO 60CM, FIXADA NA PAREDE - FORNECIMENTO E INSTALAÇÃO. AF_01/2020</t>
  </si>
  <si>
    <t>BARRA DE APOIO RETA, EM ACO INOX POLIDO, COMPRIMENTO 60CM, DIAMETRO MINIMO 3 CM</t>
  </si>
  <si>
    <t>12127/ORSE</t>
  </si>
  <si>
    <t>BARRA DE APOIO, PARA LAVATÓRIO, TRES LADOS, FIXA, EM AÇO INOX, L= 40X 60CM, D=1 1/4", JACKWAL OU SIMILAR</t>
  </si>
  <si>
    <t>BARRA DE APOIO EM "L", EM ACO INOX POLIDO 80 X 80 CM, FIXADA NA PAREDE - FORNECIMENTO E INSTALACAO. AF_01/2020</t>
  </si>
  <si>
    <t>BARRA DE APOIO EM "L", EM ACO INOX POLIDO 80 X 80 CM, DIAMETRO MINIMO 3 CM</t>
  </si>
  <si>
    <t>SABONETEIRA PLASTICA TIPO DISPENSER PARA SABONETE LIQUIDO COM RESERVATORIO 800 A 1500 ML, INCLUSO FIXAÇÃO. AF_01/2020</t>
  </si>
  <si>
    <t>SABONETEIRA PLASTICA TIPO DISPENSER PARA SABONETE LIQUIDO COM RESERVATORIO 800 A 1500 ML</t>
  </si>
  <si>
    <t>02035/ORSE</t>
  </si>
  <si>
    <t>PORTA TOALHA INOX PARA PAPEL TOALHA EM FOLHA</t>
  </si>
  <si>
    <t>12511/ORSE</t>
  </si>
  <si>
    <t>DISPENSER, EM PLÁSTICO, PARA PAPEL HIGIÊNICO EM ROLO</t>
  </si>
  <si>
    <t>PAPELEIRA PLASTICA TIPO DISPENSER PARA PAPEL HIGIENICO ROLAO</t>
  </si>
  <si>
    <t>080740/AGETOP</t>
  </si>
  <si>
    <t>MEIA SABONETEIRA EM LOUÇA DE EMBUTIR</t>
  </si>
  <si>
    <t>080730/AGETOP</t>
  </si>
  <si>
    <t>CABIDE TIPO GANCHO EM LOUÇA</t>
  </si>
  <si>
    <t>18.016.0140-0/EMOP</t>
  </si>
  <si>
    <t>BANCO ARTICULADO,COM CANTOS ARREDONDADOS E SUPERFICIE ANTIDERRAPANTE IMPERMEAVEL,DIMENSOES MINIMAS 0,45X0,70M,EM ACO INOXIDAVEL AISI 304,TUBO DE 1 1/4",PARA PESSOAS COM NECESSIDADES ESPECIFICAS.FORNCIMENTO E COLOCACAO</t>
  </si>
  <si>
    <t>CHUVEIRO COMUM EM PLASTICO BRANCO, COM CANO, 3 TEMPERATURAS, 5500 W (110/220 V)</t>
  </si>
  <si>
    <t>08211/ORSE</t>
  </si>
  <si>
    <t>DUCHA HIGIÊNICA COM REGISTRO, LINHA ASPEN, REF. 1984 C35 DA DECA OU SIMILAR</t>
  </si>
  <si>
    <t>CUBA DE EMBUTIR DE AÇO INOXIDÁVEL MÉDIA, INCLUSO VÁLVULA TIPO AMERICANA EM METAL CROMADO E SIFÃO FLEXÍVEL EM PVC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</si>
  <si>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</si>
  <si>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</si>
  <si>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LAVATÓRIO LOUÇA BRANCA SUSPENSO, 29,5 X 39CM OU EQUIVALENTE, PADRÃO POPULAR - FORNECIMENTO E INSTALAÇÃO. AF_01/2020</t>
  </si>
  <si>
    <t>TORNEIRA CROMADA LONGA, DE PAREDE, 1/2? OU 3/4?, PARA PIA DE COZINHA, PADRÃO POPULAR - FORNECIMENTO E INSTALAÇÃO. AF_01/2020</t>
  </si>
  <si>
    <t>TORNEIRA CROMADA 1/2? OU 3/4? PARA TANQUE, PADRÃO POPULAR - FORNECIMENTO E INSTALAÇÃO. AF_01/2020</t>
  </si>
  <si>
    <t>TANQUE DE LOUÇA BRANCA COM COLUNA, 30L OU EQUIVALENTE - FORNECIMENTO E INSTALAÇÃO. AF_01/2020</t>
  </si>
  <si>
    <t>08970/ORSE</t>
  </si>
  <si>
    <t>TELA DE NYLON TIPO MOSQUITEIRO COM MOLDURA EM ALUMINIO ANODIZADO NATURAL</t>
  </si>
  <si>
    <t>12628/ORSE</t>
  </si>
  <si>
    <t>MASTRO TRIPLO EM TUBO FERRO GALVANIZADO, ALT (ÚTIL)= 6M (3,80M X 2" + 2,20M X 1 1/2"), INCLUSIVE BASE DE CONCRETO CICLÓPICO</t>
  </si>
  <si>
    <t>VIBRADOR DE IMERSAO, DIAMETRO DA PONTEIRA DE *45* MM, COM MOTOR ELETRICO TRIFASICO DE 2 HP (2 CV)</t>
  </si>
  <si>
    <t>FERRAMENTAS - FAMILIA SERVENTE - HORISTA (ENCARGOS COMPLEMENTARES - COLETADO CAIXA)</t>
  </si>
  <si>
    <t>FERRAMENTAS - FAMILIA PEDREIRO - HORISTA (ENCARGOS COMPLEMENTARES - COLETADO CAIXA)</t>
  </si>
  <si>
    <t>FERRAMENTAS - FAMILIA OPERADOR ESCAVADEIRA - HORISTA (ENCARGOS COMPLEMENTARES - COLETADO CAIXA)</t>
  </si>
  <si>
    <t>EPI - FAMILIA OPERADOR ESCAVADEIRA - HORISTA (ENCARGOS COMPLEMENTARES - COLETADO CAIXA)</t>
  </si>
  <si>
    <t>FERRAMENTAS - FAMILIA CARPINTEIRO DE FORMAS - HORISTA (ENCARGOS COMPLEMENTARES - COLETADO CAIXA)</t>
  </si>
  <si>
    <t>EPI - FAMILIA CARPINTEIRO DE FORMAS - HORISTA (ENCARGOS COMPLEMENTARES - COLETADO CAIXA)</t>
  </si>
  <si>
    <t>ARAME GALVANIZADO 12 BWG, D = 2,76 MM (0,048 KG/M) OU 14 BWG, D = 2,11 MM (0,026 KG/M)</t>
  </si>
  <si>
    <t>ENERGIA ELETRICA ATE 2000 KWH INDUSTRIAL, SEM DEMANDA</t>
  </si>
  <si>
    <t>05.055.0024-0/EMOP</t>
  </si>
  <si>
    <t>LETRA DE ACO ESCOVADO COM 40CM DE ALTURA.FORNECIMENTO E COLOCACAO</t>
  </si>
  <si>
    <t>CCU.04.0003</t>
  </si>
  <si>
    <t>PLACAS DE IDENTIFICAÇÃO DE DEPENDÊNCIAS, EM CHAPA METÁLICA Nº 18, COM PINTURA ESMALTE, APLICAÇÃO DE DIZERES EM "SILK SCREEN".</t>
  </si>
  <si>
    <t>PINTOR DE LETREIROS COM ENCARGOS COMPLEMENTARES</t>
  </si>
  <si>
    <t>BUCHA DE NYLON SEM ABA S6, COM PARAFUSO DE 4,20 X 40 MM EM ACO ZINCADO COM ROSCA SOBERBA, CABECA CHATA E FENDA PHILLIPS</t>
  </si>
  <si>
    <t>CHAPA DE ACO FINA A QUENTE BITOLA MSG 18, E = 1,20 MM (9,60 KG/M2)</t>
  </si>
  <si>
    <t>12507/ORSE</t>
  </si>
  <si>
    <t>PLACA DE SINALIZAÇÃO, DIM.: 60 X 80 CM, - "ESTACIONAMENTO RESERVADO - DEFICIENTE/IDOSOS", INCLUSO BARROTE PARA FIXAÇÃO - FORNECIM</t>
  </si>
  <si>
    <t>07317/ORSE</t>
  </si>
  <si>
    <t>SINALIZAÇÃO PARA DEFICIENTES - PLACA METÁLICA PARA CORRIMÃO EM BRAILLE, DIM 90 X 25 MM</t>
  </si>
  <si>
    <t>270810/AGETOP</t>
  </si>
  <si>
    <t>PLACA DE INAUGURACAO ACO ESCOVADO 80 X 60 CM</t>
  </si>
  <si>
    <t>02387/ORSE</t>
  </si>
  <si>
    <t>FORNECIMENTO E INSTALAÇÃO DE QUADRO BRANCO EM MDF COM MOLDURA EM ALUMÍNIO, CONFORME ESPECÍFICADO EM PROJETO. REF. 02387/ORSE</t>
  </si>
  <si>
    <t>CHAPA DE LAMINADO MELAMINICO, LISO BRILHANTE, DE *1,25 X 3,08* M, E = 0,8 MM</t>
  </si>
  <si>
    <t>COLA A BASE DE RESINA SINTETICA PARA CHAPA DE LAMINADO MELAMINICO</t>
  </si>
  <si>
    <t>PLANTIO DE ÁRVORE ORNAMENTAL COM ALTURA DE MUDA MAIOR QUE 2,00 M E MENOR OU IGUAL A 4,00 M. AF_05/2018</t>
  </si>
  <si>
    <t>MUDA DE ARVORE ORNAMENTAL, OITI/AROEIRA SALSA/ANGICO/IPE/JACARANDA OU EQUIVALENTE  DA REGIAO, H= *2* M</t>
  </si>
  <si>
    <t>PLANTIO DE ARBUSTO OU  CERCA VIVA. AF_05/2018</t>
  </si>
  <si>
    <t>MUDA DE ARBUSTO FOLHAGEM, SANSAO-DO-CAMPO OU EQUIVALENTE DA REGIAO, H= *50 A 70* CM</t>
  </si>
  <si>
    <t>PLANTIO DE GRAMA EM PLACAS. AF_05/2018</t>
  </si>
  <si>
    <t>GRAMA BATATAIS EM PLACAS, SEM PLANTIO</t>
  </si>
  <si>
    <t>02082/ORSE</t>
  </si>
  <si>
    <t>TORNEIRA CROMADA PARA JARDIM, DECA 1153C39, 1/2" OU SIMILAR</t>
  </si>
  <si>
    <t>CAIXA ENTERRADA HIDRÁULICA RETANGULAR EM ALVENARIA COM TIJOLOS CERÂMICOS MACIÇOS, DIMENSÕES INTERNAS: 0,3X0,3X0,3 M PARA REDE DE DRENAGEM. AF_05/2018</t>
  </si>
  <si>
    <t>PEÇA RETANGULAR PRÉ-MOLDADA, VOLUME DE CONCRETO DE 10 A 30 LITROS, TAXA DE AÇO APROXIMADA DE 30KG/M³. AF_01/2018</t>
  </si>
  <si>
    <t>ARGAMASSA TRAÇO 1:3 (EM VOLUME DE CIMENTO E AREIA MÉDIA ÚMIDA), PREPARO MECÂNICO COM BETONEIRA 400 L. AF_08/2019</t>
  </si>
  <si>
    <t>PREPARO DE FUNDO DE VALA COM LARGURA MENOR QUE 1,5 M (ACERTO DO SOLO NATURAL). AF_08/2020</t>
  </si>
  <si>
    <t>271307/AGETOP</t>
  </si>
  <si>
    <t>BANCO CONCRETO POLIDO BASE EM ALVENARIA TIJOLO APARENTE PINTADA - PADRÃO GOINFRA</t>
  </si>
  <si>
    <t>ARMADOR</t>
  </si>
  <si>
    <t>09.012.0002-0/EMOP</t>
  </si>
  <si>
    <t>BANCO DE CONCRETO APARENTE,C/45CM DE LARGURA E 10CM DE ESPESSURA,SOBRE DOIS APOIOS DO MESMO MATERIAL,C/SECAO DE 10X30CM</t>
  </si>
  <si>
    <t>CHAPISCO APLICADO NO TETO, COM ROLO PARA TEXTURA ACRÍLICA. ARGAMASSA TRAÇO 1:4 E EMULSÃO POLIMÉRICA (ADESIVO) COM PREPARO MANUAL. AF_06/2014</t>
  </si>
  <si>
    <t>ARGAMASSA TRAÇO 1:4 (EM VOLUME DE CIMENTO E AREIA GROSSA ÚMIDA) COM ADIÇÃO DE EMULSÃO POLIMÉRICA PARA CHAPISCO ROLADO, PREPARO MANUAL. AF_08/2019</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</si>
  <si>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</si>
  <si>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</si>
  <si>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</si>
  <si>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11.013.0006-A/EMOP</t>
  </si>
  <si>
    <t>CHAPIM/SOLEIRA DE CONCRETO APARENTE COM ACABAMENTO DESEMPENADO,USANDO FORMA DE CHAPA COMPENSADA,MEDINDO 14X10CM,CONFORMEPROJETO TIPO Nº6062/EMOP,FUNDIDO NO LOCAL</t>
  </si>
  <si>
    <t>REVESTIMENTO CERÂMICO PARA PAREDES INTERNAS COM PLACAS TIPO ESMALTADA EXTRA DE DIMENSÕES 20X20 CM APLICADAS EM AMBIENTES DE ÁREA MENOR QUE 5 M² NA ALTURA INTEIRA DAS PAREDES. AF_06/2014</t>
  </si>
  <si>
    <t>REVESTIMENTO EM CERAMICA ESMALTADA EXTRA, PEI MENOR OU IGUAL A 3, FORMATO MENOR OU IGUAL A 2025 CM2</t>
  </si>
  <si>
    <t>REVESTIMENTO CERÂMICO PARA PISO COM PLACAS TIPO ESMALTADA EXTRA DE DIMENSÕES 45X45 CM APLICADA EM AMBIENTES DE ÁREA MENOR QUE 5 M2. AF_06/2014</t>
  </si>
  <si>
    <t>CONTRAPISO EM ARGAMASSA TRAÇO 1:4 (CIMENTO E AREIA), PREPARO MECÂNICO COM BETONEIRA 400 L, APLICADO EM ÁREAS SECAS SOBRE LAJE, NÃO ADERIDO, ESPESSURA 6CM. AF_06/2014</t>
  </si>
  <si>
    <t>ARGAMASSA TRAÇO 1:4 (EM VOLUME DE CIMENTO E AREIA MÉDIA ÚMIDA) PARA CONTRAPISO, PREPARO MECÂNICO COM BETONEIRA 400 L. AF_08/2019</t>
  </si>
  <si>
    <t>LASTRO COM MATERIAL GRANULAR (PEDRA BRITADA N.1 E PEDRA BRITADA N.2), APLICADO EM PISOS OU RADIERS, ESPESSURA DE *10 CM*. AF_07/2019</t>
  </si>
  <si>
    <t>10759/ORSE</t>
  </si>
  <si>
    <t>BANCADA EM GRANITO CINZA ANDORINHA, E=2CM</t>
  </si>
  <si>
    <t>ESPELHO CRISTAL, ESPESSURA 4MM, COM PARAFUSOS DE FIXACAO, SEM MOLDURA</t>
  </si>
  <si>
    <t>PARAFUSO FRANCES M16 EM ACO GALVANIZADO, COMPRIMENTO = 45 MM, DIAMETRO = 16 MM, CABECA ABAULADA</t>
  </si>
  <si>
    <t>JANELA DE AÇO DE CORRER COM 4 FOLHAS PARA VIDRO, COM BATENTE, FERRAGENS E PINTURA ANTICORROSIVA. EXCLUSIVE VIDROS, ALIZAR E CONTRAMARCO. FORNECIMENTO E INSTALAÇÃO. AF_12/2019</t>
  </si>
  <si>
    <t>PORTA DE ABRIR EM ALUMINIO TIPO VENEZIANA, ACABAMENTO ANODIZADO NATURAL, SEM GUARNICAO/ALIZAR/VISTA, 87 X 210 CM</t>
  </si>
  <si>
    <t>GUARNICAO/MOLDURA DE ACABAMENTO PARA ESQUADRIA DE ALUMINIO ANODIZADO NATURAL, PARA 1 FACE</t>
  </si>
  <si>
    <t>09310/ORSE</t>
  </si>
  <si>
    <t>TELA MOEDA EM AÇO INOX, FURO D=10MM, ESP=2MM</t>
  </si>
  <si>
    <t>04716/ORSE</t>
  </si>
  <si>
    <t>GRADE EM METALON</t>
  </si>
  <si>
    <t>PISO CIMENTADO, TRAÇO 1:3 (CIMENTO E AREIA), ACABAMENTO LISO, ESPESSURA 3,0 CM, PREPARO MECÂNICO DA ARGAMASSA. AF_06/2018</t>
  </si>
  <si>
    <t>CHAPISCO APLICADO EM ALVENARIAS E ESTRUTURAS DE CONCRETO INTERNAS, COM COLHER DE PEDREIRO.  ARGAMASSA TRAÇO 1:3 COM PREPARO EM BETONEIRA 400L. AF_06/2014</t>
  </si>
  <si>
    <t>ALVENARIA DE BLOCOS DE CONCRETO ESTRUTURAL 14X19X39 CM, (ESPESSURA 14 CM), FBK = 4,5 MPA, PARA PAREDES COM ÁREA LÍQUIDA MENOR QUE 6M², SEM VÃOS, UTILIZANDO PALHETA. AF_12/2014</t>
  </si>
  <si>
    <t>ARGAMASSA TRAÇO 1:2:9 (EM VOLUME DE CIMENTO, CAL E AREIA MÉDIA ÚMIDA) PARA EMBOÇO/MASSA ÚNICA/ASSENTAMENTO DE ALVENARIA DE VEDAÇÃO, PREPARO MECÂNICO COM BETONEIRA 400 L. AF_08/2019</t>
  </si>
  <si>
    <t>TELA DE ACO SOLDADA GALVANIZADA/ZINCADA PARA ALVENARIA, FIO  D = *1,20 A 1,70* MM, MALHA 15 X 15 MM, (C X L) *50 X 12* CM</t>
  </si>
  <si>
    <t>APLICAÇÃO MANUAL DE PINTURA COM TINTA TEXTURIZADA ACRÍLICA EM PANOS CEGOS DE FACHADA (SEM PRESENÇA DE VÃOS) DE EDIFÍCIOS DE MÚLTIPLOS PAVIMENTOS, UMA COR. AF_06/2014</t>
  </si>
  <si>
    <t>260202/AGETOP</t>
  </si>
  <si>
    <t>CAIACAO DUAS DEMAOS MUROS E PAREDES - (OB.C.)</t>
  </si>
  <si>
    <t>14.002.0200-A/EMOP</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</si>
  <si>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</si>
  <si>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180318/AGETOP</t>
  </si>
  <si>
    <t>GUARDA BICICLETAS</t>
  </si>
  <si>
    <t>EXECUÇÃO DE VIA EM PISO INTERTRAVADO, COM BLOCO 16 FACES DE 22 X 11 CM, ESPESSURA 8 CM. AF_12/2015</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</si>
  <si>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</si>
  <si>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</si>
  <si>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</si>
  <si>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PO DE PEDRA (POSTO PEDREIRA/FORNECEDOR, SEM FRETE)</t>
  </si>
  <si>
    <t>EXECUÇÃO DE PAVIMENTO EM PISO INTERTRAVADO, COM BLOCO PISOGRAMA DE 35 X 25 CM, ESPESSURA 8 CM. AF_12/2015</t>
  </si>
  <si>
    <t>ASSENTAMENTO DE GUIA (MEIO-FIO) EM TRECHO RETO, CONFECCIONADA EM CONCRETO PRÉ-FABRICADO, DIMENSÕES 100X15X13X30 CM (COMPRIMENTO X BASE INFERIOR X BASE SUPERIOR X ALTURA), PARA VIAS URBANAS (USO VIÁRIO). AF_06/2016</t>
  </si>
  <si>
    <t>05.020.0005-0/EMOP</t>
  </si>
  <si>
    <t>SINALIZACAO HORIZONTAL,MECANICA,COM TINTA TERMOPLASTICA A BASE DE RESINAS NATURAIS E/OU SINTETICAS,EM VIAS RODOVIARIAS,APLICADA POR EXTRUSAO,CONFORME NORMAS DO DER-RJ</t>
  </si>
  <si>
    <t>74245/001</t>
  </si>
  <si>
    <t>TINTA ACRILICA PREMIUM PARA PISO</t>
  </si>
  <si>
    <t>FITA CREPE ROLO DE 25 MM X 50 M</t>
  </si>
  <si>
    <t>74244/001</t>
  </si>
  <si>
    <t>TELA DE ARAME GALVANIZADA QUADRANGULAR / LOSANGULAR, FIO 2,11 MM (14 BWG), MALHA 5 X 5 CM, H = 2 M</t>
  </si>
  <si>
    <t>TUBO ACO GALVANIZADO COM COSTURA, CLASSE MEDIA, DN 2", E = *3,65* MM, PESO *5,10* KG/M (NBR 5580)</t>
  </si>
  <si>
    <t>180280/AGETOP</t>
  </si>
  <si>
    <t>ALVENARIA DE BLOCOS DE CONCRETO ESTRUTURAL 14X19X39 CM, (ESPESSURA 14 CM), FBK = 4,5 MPA, PARA PAREDES COM ÁREA LÍQUIDA MENOR QUE 6M², SEM VÃOS, UTILIZANDO COLHER DE PEDREIRO. AF_12/2014</t>
  </si>
  <si>
    <t>PEÇA RETANGULAR PRÉ-MOLDADA, VOLUME DE CONCRETO DE ATÉ 10 LITROS, TAXA DE AÇO APROXIMADA DE 30KG/M³. AF_01/2018</t>
  </si>
  <si>
    <t>ARMAÇÃO DE LAJE DE UMA ESTRUTURA CONVENCIONAL DE CONCRETO ARMADO EM UMA EDIFICAÇÃO TÉRREA OU SOBRADO UTILIZANDO AÇO CA-60 DE 4,2 MM - MONTAGEM. AF_12/2015</t>
  </si>
  <si>
    <t>CHAPISCO APLICADO EM ALVENARIA (SEM PRESENÇA DE VÃOS) E ESTRUTURAS DE CONCRETO DE FACHADA, COM ROLO PARA TEXTURA ACRÍLICA.  ARGAMASSA TRAÇO 1:4 E EMULSÃO POLIMÉRICA (ADESIVO) COM PREPARO EM BETONEIRA 400L. AF_06/2014</t>
  </si>
  <si>
    <t>APLICAÇÃO MANUAL DE MASSA ACRÍLICA EM PAREDES EXTERNAS DE CASAS, DUAS DEMÃOS. AF_05/2017</t>
  </si>
  <si>
    <t>APLICAÇÃO MANUAL DE TINTA LÁTEX ACRÍLICA EM PAREDE EXTERNAS DE CASAS, DUAS DEMÃOS. AF_11/2016</t>
  </si>
  <si>
    <t>TUBO, PVC, SOLDÁVEL, DN 25MM, INSTALADO EM RAMAL OU SUB-RAMAL DE ÁGUA - FORNECIMENTO E INSTALAÇÃO. AF_12/2014</t>
  </si>
  <si>
    <t>LIXA D'AGUA EM FOLHA, GRAO 100</t>
  </si>
  <si>
    <t>TUBO, PVC, SOLDÁVEL, DN 32MM, INSTALADO EM RAMAL OU SUB-RAMAL DE ÁGUA - FORNECIMENTO E INSTALAÇÃO. AF_12/2014</t>
  </si>
  <si>
    <t>TUBO, PVC, SOLDÁVEL, DN 40MM, INSTALADO EM PRUMADA DE ÁGUA - FORNECIMENTO E INSTALAÇÃO. AF_12/2014</t>
  </si>
  <si>
    <t>TUBO PVC, SOLDAVEL, DN 40 MM, AGUA FRIA (NBR-5648)</t>
  </si>
  <si>
    <t>TUBO, PVC, SOLDÁVEL, DN 50MM, INSTALADO EM PRUMADA DE ÁGUA - FORNECIMENTO E INSTALAÇÃO. AF_12/2014</t>
  </si>
  <si>
    <t>TUBO PVC, SOLDAVEL, DN 50 MM, PARA AGUA FRIA (NBR-5648)</t>
  </si>
  <si>
    <t>TUBO, PVC, SOLDÁVEL, DN 60MM, INSTALADO EM PRUMADA DE ÁGUA - FORNECIMENTO E INSTALAÇÃO. AF_12/2014</t>
  </si>
  <si>
    <t>TUBO PVC, SOLDAVEL, DN 60 MM, AGUA FRIA (NBR-5648)</t>
  </si>
  <si>
    <t>TUBO, PVC, SOLDÁVEL, DN 75MM, INSTALADO EM PRUMADA DE ÁGUA - FORNECIMENTO E INSTALAÇÃO. AF_12/2014</t>
  </si>
  <si>
    <t>TUBO PVC, SOLDAVEL, DN 75 MM, AGUA FRIA (NBR-5648)</t>
  </si>
  <si>
    <t>TUBO, PVC, SOLDÁVEL, DN 85MM, INSTALADO EM PRUMADA DE ÁGUA - FORNECIMENTO E INSTALAÇÃO. AF_12/2014</t>
  </si>
  <si>
    <t>TUBO PVC, SOLDAVEL, DN 85 MM, AGUA FRIA (NBR-5648)</t>
  </si>
  <si>
    <t>ADAPTADOR CURTO COM BOLSA E ROSCA PARA REGISTRO, PVC, SOLDÁVEL, DN 25MM X 3/4?, INSTALADO EM RAMAL OU SUB-RAMAL DE ÁGUA - FORNECIMENTO E INSTALAÇÃO. AF_12/2014</t>
  </si>
  <si>
    <t>ADAPTADOR PVC SOLDAVEL CURTO COM BOLSA E ROSCA, 25 MM X 3/4", PARA AGUA FRIA</t>
  </si>
  <si>
    <t>ADAPTADOR CURTO COM BOLSA E ROSCA PARA REGISTRO, PVC, SOLDÁVEL, DN 32MM X 1?, INSTALADO EM RAMAL OU SUB-RAMAL DE ÁGUA - FORNECIMENTO E INSTALAÇÃO. AF_12/2014</t>
  </si>
  <si>
    <t>ADAPTADOR PVC SOLDAVEL CURTO COM BOLSA E ROSCA, 32 MM X 1", PARA AGUA FRIA</t>
  </si>
  <si>
    <t>ADAPTADOR CURTO COM BOLSA E ROSCA PARA REGISTRO, PVC, SOLDÁVEL, DN 50MM X 1.1/2?, INSTALADO EM PRUMADA DE ÁGUA - FORNECIMENTO E INSTALAÇÃO. AF_12/2014</t>
  </si>
  <si>
    <t>ADAPTADOR PVC SOLDAVEL CURTO COM BOLSA E ROSCA, 50 MM X1 1/2", PARA AGUA FRIA</t>
  </si>
  <si>
    <t>081162/AGETOP</t>
  </si>
  <si>
    <t>BUCHA DE REDUCAO SOLD.CURTA 32 X 25 MM</t>
  </si>
  <si>
    <t>081179/AGETOP</t>
  </si>
  <si>
    <t>BUCHA DE REDUCAO SOLDAVEL LONGA 50 X 25 mm</t>
  </si>
  <si>
    <t>081180/AGETOP</t>
  </si>
  <si>
    <t>BUCHA DE REDUCAO SOLDAVEL LONGA 50 X 32 mm</t>
  </si>
  <si>
    <t>081181/AGETOP</t>
  </si>
  <si>
    <t>BUCHA DE REDUCAO SOLDAVEL LONGA 60 X 25 mm</t>
  </si>
  <si>
    <t>081182/AGETOP</t>
  </si>
  <si>
    <t>BUCHA DE REDUCAO SOLDAVEL LONGA 60 X 32 mm</t>
  </si>
  <si>
    <t>081165/AGETOP</t>
  </si>
  <si>
    <t>BUCHA DE REDUCAO SOLD. CURTA 60 X 50 mm</t>
  </si>
  <si>
    <t>081185/AGETOP</t>
  </si>
  <si>
    <t>BUCHA DE REDUÇÃO SOLDÁVEL LONGA 75 X 50 MM</t>
  </si>
  <si>
    <t>081166/AGETOP</t>
  </si>
  <si>
    <t>BUCHA DE REDUCAO SOLDAVEL CURTA 75 X 60 mm</t>
  </si>
  <si>
    <t>081167/AGETOP</t>
  </si>
  <si>
    <t>BUCHA DE REDUCAO SOLDAVEL CURTA 85 X 75 mm</t>
  </si>
  <si>
    <t>LUVA DE CORRER, PVC, SOLDÁVEL, DN 50MM, INSTALADO EM PRUMADA DE ÁGUA - FORNECIMENTO E INSTALAÇÃO. AF_12/2014</t>
  </si>
  <si>
    <t>LUVA DE CORRER PARA TUBO SOLDAVEL, PVC, 50 MM, PARA AGUA FRIA PREDIAL</t>
  </si>
  <si>
    <t>LUVA DE CORRER, PVC, SOLDÁVEL, DN 25MM, INSTALADO EM RAMAL OU SUB-RAMAL DE ÁGUA - FORNECIMENTO E INSTALAÇÃO. AF_12/2014</t>
  </si>
  <si>
    <t>LUVA DE CORRER PARA TUBO SOLDAVEL, PVC, 25 MM, PARA AGUA FRIA PREDIAL</t>
  </si>
  <si>
    <t>LUVA DE CORRER, PVC, SOLDÁVEL, DN 32MM, INSTALADO EM RAMAL OU SUB-RAMAL DE ÁGUA FORNECIMENTO E INSTALAÇÃO. AF_12/2014</t>
  </si>
  <si>
    <t>LUVA DE CORRER PARA TUBO SOLDAVEL, PVC, 32 MM, PARA AGUA FRIA PREDIAL</t>
  </si>
  <si>
    <t>LUVA DE CORRER, PVC, SOLDÁVEL, DN 60MM, INSTALADO EM PRUMADA DE ÁGUA   FORNECIMENTO E INSTALAÇÃO. AF_12/2014</t>
  </si>
  <si>
    <t>LUVA DE CORRER PARA TUBO SOLDAVEL, PVC, 60 MM, PARA AGUA FRIA PREDIAL</t>
  </si>
  <si>
    <t>LUVA, PVC, SOLDÁVEL, DN 32MM, INSTALADO EM RAMAL OU SUB-RAMAL DE ÁGUA - FORNECIMENTO E INSTALAÇÃO. AF_12/2014</t>
  </si>
  <si>
    <t>LUVA PVC SOLDAVEL, 32 MM, PARA AGUA FRIA PREDIAL</t>
  </si>
  <si>
    <t>CURVA 45 GRAUS, PVC, SOLDÁVEL, DN 25MM, INSTALADO EM RAMAL OU SUB-RAMAL DE ÁGUA - FORNECIMENTO E INSTALAÇÃO. AF_12/2014</t>
  </si>
  <si>
    <t>CURVA DE PVC 45 GRAUS, SOLDAVEL, 25 MM, PARA AGUA FRIA PREDIAL (NBR 5648)</t>
  </si>
  <si>
    <t>CURVA 90 GRAUS, PVC, SOLDÁVEL, DN 50MM, INSTALADO EM PRUMADA DE ÁGUA - FORNECIMENTO E INSTALAÇÃO. AF_12/2014</t>
  </si>
  <si>
    <t>CURVA DE PVC 90 GRAUS, SOLDAVEL, 50 MM, PARA AGUA FRIA PREDIAL (NBR 5648)</t>
  </si>
  <si>
    <t>JOELHO 90 GRAUS, PVC, SOLDÁVEL, DN 25MM, INSTALADO EM RAMAL OU SUB-RAMAL DE ÁGUA - FORNECIMENTO E INSTALAÇÃO. AF_12/2014</t>
  </si>
  <si>
    <t>JOELHO PVC, SOLDAVEL, 90 GRAUS, 25 MM, PARA AGUA FRIA PREDIAL</t>
  </si>
  <si>
    <t>JOELHO 90 GRAUS, PVC, SOLDÁVEL, DN 32MM, INSTALADO EM RAMAL DE DISTRIBUIÇÃO DE ÁGUA - FORNECIMENTO E INSTALAÇÃO. AF_12/2014</t>
  </si>
  <si>
    <t>JOELHO 45 GRAUS, PVC, SOLDÁVEL, DN 50MM, INSTALADO EM PRUMADA DE ÁGUA - FORNECIMENTO E INSTALAÇÃO. AF_12/2014</t>
  </si>
  <si>
    <t>JOELHO, PVC SOLDAVEL, 45 GRAUS, 50 MM, PARA AGUA FRIA PREDIAL</t>
  </si>
  <si>
    <t>JOELHO 90 GRAUS, PVC, SOLDÁVEL, DN 50MM, INSTALADO EM PRUMADA DE ÁGUA - FORNECIMENTO E INSTALAÇÃO. AF_12/2014</t>
  </si>
  <si>
    <t>JOELHO PVC, SOLDAVEL, 90 GRAUS, 50 MM, PARA AGUA FRIA PREDIAL</t>
  </si>
  <si>
    <t>JOELHO 90 GRAUS, PVC, SOLDÁVEL, DN 60MM, INSTALADO EM PRUMADA DE ÁGUA - FORNECIMENTO E INSTALAÇÃO. AF_12/2014</t>
  </si>
  <si>
    <t>JOELHO PVC, SOLDAVEL, 90 GRAUS, 60 MM, PARA AGUA FRIA PREDIAL</t>
  </si>
  <si>
    <t>JOELHO 90 GRAUS, PVC, SOLDÁVEL, DN 75MM, INSTALADO EM PRUMADA DE ÁGUA - FORNECIMENTO E INSTALAÇÃO. AF_12/2014</t>
  </si>
  <si>
    <t>JOELHO, PVC SOLDAVEL, 90 GRAUS, 75 MM, PARA AGUA FRIA PREDIAL</t>
  </si>
  <si>
    <t>JOELHO 45 GRAUS, PVC, SOLDÁVEL, DN 32MM, INSTALADO EM RAMAL OU SUB-RAMAL DE ÁGUA - FORNECIMENTO E INSTALAÇÃO. AF_12/2014</t>
  </si>
  <si>
    <t>JOELHO, PVC SOLDAVEL, 45 GRAUS, 32 MM, PARA AGUA FRIA PREDIAL</t>
  </si>
  <si>
    <t>JOELHO 45 GRAUS, PVC, SOLDÁVEL, DN 25MM, INSTALADO EM RAMAL OU SUB-RAMAL DE ÁGUA - FORNECIMENTO E INSTALAÇÃO. AF_12/2014</t>
  </si>
  <si>
    <t>JOELHO, PVC SOLDAVEL, 45 GRAUS, 25 MM, PARA AGUA FRIA PREDIAL</t>
  </si>
  <si>
    <t>081340/AGETOP</t>
  </si>
  <si>
    <t>JOELHO REDUÇÃO 90º SOLDÁVEL 32 mm X 25 mm</t>
  </si>
  <si>
    <t>JOELHO 90 GRAUS COM BUCHA DE LATÃO, PVC, SOLDÁVEL, DN 25MM, X 3/4? INSTALADO EM RAMAL OU SUB-RAMAL DE ÁGUA - FORNECIMENTO E INSTALAÇÃO. AF_12/2014</t>
  </si>
  <si>
    <t>JOELHO PVC, SOLDAVEL, COM BUCHA DE LATAO, 90 GRAUS, 25 MM X 3/4", PARA AGUA FRIA PREDIAL</t>
  </si>
  <si>
    <t>JOELHO 90 GRAUS COM BUCHA DE LATÃO, PVC, SOLDÁVEL, DN 25MM, X 1/2? INSTALADO EM RAMAL OU SUB-RAMAL DE ÁGUA - FORNECIMENTO E INSTALAÇÃO. AF_12/2014</t>
  </si>
  <si>
    <t>JOELHO PVC, SOLDAVEL, COM BUCHA DE LATAO, 90 GRAUS, 25 MM X 1/2", PARA AGUA FRIA PREDIAL</t>
  </si>
  <si>
    <t>CURVA DE TRANSPOSIÇÃO, PVC, SOLDÁVEL, DN 25MM, INSTALADO EM RAMAL OU SUB-RAMAL DE ÁGUA FORNECIMENTO E INSTALAÇÃO. AF_12/2014</t>
  </si>
  <si>
    <t>CURVA DE TRANSPOSICAO, PVC, SOLDAVEL, 25 MM, PARA AGUA FRIA PREDIAL</t>
  </si>
  <si>
    <t>TE, PVC, SOLDÁVEL, DN 25MM, INSTALADO EM RAMAL OU SUB-RAMAL DE ÁGUA - FORNECIMENTO E INSTALAÇÃO. AF_12/2014</t>
  </si>
  <si>
    <t>TE SOLDAVEL, PVC, 90 GRAUS, 25 MM, PARA AGUA FRIA PREDIAL (NBR 5648)</t>
  </si>
  <si>
    <t>TE, PVC, SOLDÁVEL, DN 32MM, INSTALADO EM RAMAL OU SUB-RAMAL DE ÁGUA - FORNECIMENTO E INSTALAÇÃO. AF_12/2014</t>
  </si>
  <si>
    <t>TE, PVC, SOLDÁVEL, DN 75MM, INSTALADO EM PRUMADA DE ÁGUA - FORNECIMENTO E INSTALAÇÃO. AF_12/2014</t>
  </si>
  <si>
    <t>TE SOLDAVEL, PVC, 90 GRAUS, 75 MM, PARA AGUA FRIA PREDIAL (NBR 5648)</t>
  </si>
  <si>
    <t>TE, PVC, SOLDÁVEL, DN 50MM, INSTALADO EM PRUMADA DE ÁGUA - FORNECIMENTO E INSTALAÇÃO. AF_12/2014</t>
  </si>
  <si>
    <t>TE SOLDAVEL, PVC, 90 GRAUS,50 MM, PARA AGUA FRIA PREDIAL (NBR 5648)</t>
  </si>
  <si>
    <t>TE, PVC, SOLDÁVEL, DN 60MM, INSTALADO EM PRUMADA DE ÁGUA - FORNECIMENTO E INSTALAÇÃO. AF_12/2014</t>
  </si>
  <si>
    <t>TE SOLDAVEL, PVC, 90 GRAUS, 60 MM, PARA AGUA FRIA PREDIAL (NBR 5648)</t>
  </si>
  <si>
    <t>TÊ DE REDUÇÃO, PVC, SOLDÁVEL, DN 32MM X 25MM, INSTALADO EM RAMAL OU SUB-RAMAL DE ÁGUA - FORNECIMENTO E INSTALAÇÃO. AF_12/2014</t>
  </si>
  <si>
    <t>TE DE REDUCAO, PVC, SOLDAVEL, 90 GRAUS, 32 MM X 25 MM, PARA AGUA FRIA PREDIAL</t>
  </si>
  <si>
    <t>TÊ DE REDUÇÃO, PVC, SOLDÁVEL, DN 50MM X 25MM, INSTALADO EM PRUMADA DE ÁGUA - FORNECIMENTO E INSTALAÇÃO. AF_12/2014</t>
  </si>
  <si>
    <t>TE DE REDUCAO, PVC, SOLDAVEL, 90 GRAUS, 50 MM X 25 MM, PARA AGUA FRIA PREDIAL</t>
  </si>
  <si>
    <t>TE DE REDUÇÃO, PVC, SOLDÁVEL, DN 75MM X 50MM, INSTALADO EM PRUMADA DE ÁGUA - FORNECIMENTO E INSTALAÇÃO. AF_12/2014</t>
  </si>
  <si>
    <t>TE DE REDUCAO, PVC, SOLDAVEL, 90 GRAUS, 75 MM X 50 MM, PARA AGUA FRIA PREDIAL</t>
  </si>
  <si>
    <t>TE DE REDUÇÃO, PVC, SOLDÁVEL, DN 85MM X 60MM, INSTALADO EM PRUMADA DE ÁGUA - FORNECIMENTO E INSTALAÇÃO. AF_12/2014</t>
  </si>
  <si>
    <t>TE DE REDUCAO, PVC, SOLDAVEL, 90 GRAUS, 85 MM X 60 MM, PARA AGUA FRIA PREDIAL</t>
  </si>
  <si>
    <t>TÊ COM BUCHA DE LATÃO NA BOLSA CENTRAL, PVC, SOLDÁVEL, DN 25MM X 1/2?, INSTALADO EM RAMAL OU SUB-RAMAL DE ÁGUA - FORNECIMENTO E INSTALAÇÃO. AF_12/2014</t>
  </si>
  <si>
    <t>TE PVC, SOLDAVEL, COM BUCHA DE LATAO NA BOLSA CENTRAL, 90 GRAUS, 25 MM X 1/2", PARA AGUA FRIA PREDIAL</t>
  </si>
  <si>
    <t>UNIÃO, PVC, SOLDÁVEL, DN 25MM, INSTALADO EM RAMAL OU SUB-RAMAL DE ÁGUA - FORNECIMENTO E INSTALAÇÃO. AF_12/2014</t>
  </si>
  <si>
    <t>REGISTRO DE ESFERA, PVC, SOLDÁVEL, DN  32 MM, INSTALADO EM RESERVAÇÃO DE ÁGUA DE EDIFICAÇÃO QUE POSSUA RESERVATÓRIO DE FIBRA/FIBROCIMENTO FORNECIMENTO E INSTALAÇÃO. AF_06/2016</t>
  </si>
  <si>
    <t>ADESIVO PLASTICO PARA PVC, FRASCO COM 175 GR</t>
  </si>
  <si>
    <t>CCU.05.0001</t>
  </si>
  <si>
    <t>VALVULA PE COM CRIVO BRONZE 1.1/4" - FORNECIMENTO E INSTALACAO</t>
  </si>
  <si>
    <t>COT.05.0007</t>
  </si>
  <si>
    <t>VÁLVULA DE RETENÇÃO VERTICAL, DE BRONZE, ROSCÁVEL, 1 1/4" - FORNECIMENTO E INSTALAÇÃO. AF_01/2019</t>
  </si>
  <si>
    <t>FITA VEDA ROSCA EM ROLOS DE 18 MM X 50 M (L X C)</t>
  </si>
  <si>
    <t>VALVULA DE RETENCAO VERTICAL, DE BRONZE (PN-16), 1 1/4", 200 PSI, EXTREMIDADES COM ROSCA</t>
  </si>
  <si>
    <t>REGISTRO DE PRESSÃO BRUTO, LATÃO, ROSCÁVEL, 3/4", COM ACABAMENTO E CANOPLA CROMADOS. FORNECIDO E INSTALADO EM RAMAL DE ÁGUA. AF_12/2014</t>
  </si>
  <si>
    <t>REGISTRO PRESSAO COM ACABAMENTO E CANOPLA CROMADA, SIMPLES, BITOLA 3/4 " (REF 1416)</t>
  </si>
  <si>
    <t>REGISTRO DE GAVETA BRUTO, LATÃO, ROSCÁVEL, 3/4", COM ACABAMENTO E CANOPLA CROMADOS. FORNECIDO E INSTALADO EM RAMAL DE ÁGUA. AF_12/2014</t>
  </si>
  <si>
    <t>REGISTRO GAVETA COM ACABAMENTO E CANOPLA CROMADOS, SIMPLES, BITOLA 3/4 " (REF 1509)</t>
  </si>
  <si>
    <t>REGISTRO DE GAVETA BRUTO, LATÃO, ROSCÁVEL, 1?, COM ACABAMENTO E CANOPLA CROMADOS, INSTALADO EM RESERVAÇÃO DE ÁGUA DE EDIFICAÇÃO QUE POSSUA RESERVATÓRIO DE FIBRA/FIBROCIMENTO ? FORNECIMENTO E INSTALAÇÃO. AF_06/2016</t>
  </si>
  <si>
    <t>REGISTRO GAVETA COM ACABAMENTO E CANOPLA CROMADOS, SIMPLES, BITOLA 1 " (REF 1509)</t>
  </si>
  <si>
    <t>REGISTRO DE GAVETA BRUTO, LATÃO, ROSCÁVEL, 1 1/2?, COM ACABAMENTO E CANOPLA CROMADOS, INSTALADO EM RESERVAÇÃO DE ÁGUA DE EDIFICAÇÃO QUE POSSUA RESERVATÓRIO DE FIBRA/FIBROCIMENTO ? FORNECIMENTO E INSTALAÇÃO. AF_06/2016</t>
  </si>
  <si>
    <t>REGISTRO GAVETA COM ACABAMENTO E CANOPLA CROMADOS, SIMPLES, BITOLA 1 1/2 " (REF 1509)</t>
  </si>
  <si>
    <t>REGISTRO DE GAVETA BRUTO, LATÃO, ROSCÁVEL, 1 1/2?, INSTALADO EM RESERVAÇÃO DE ÁGUA DE EDIFICAÇÃO QUE POSSUA RESERVATÓRIO DE FIBRA/FIBROCIMENTO ? FORNECIMENTO E INSTALAÇÃO. AF_06/2016</t>
  </si>
  <si>
    <t>REGISTRO GAVETA BRUTO EM LATAO FORJADO, BITOLA 1 1/2 " (REF 1509)</t>
  </si>
  <si>
    <t>REGISTRO DE GAVETA BRUTO, LATÃO, ROSCÁVEL, 1?, INSTALADO EM RESERVAÇÃO DE ÁGUA DE EDIFICAÇÃO QUE POSSUA RESERVATÓRIO DE FIBRA/FIBROCIMENTO ? FORNECIMENTO E INSTALAÇÃO. AF_06/2016</t>
  </si>
  <si>
    <t>REGISTRO GAVETA BRUTO EM LATAO FORJADO, BITOLA 1 " (REF 1509)</t>
  </si>
  <si>
    <t>CAIXA EM CONCRETO PRÉ-MOLDADO PARA ABRIGO DE HIDRÔMETRO COM DN 20 (½?) ? FORNECIMENTO E INSTALAÇÃO. AF_11/2016</t>
  </si>
  <si>
    <t>HIDROMETRO COM DIAMETRO DE 1".FORNECIMENTO</t>
  </si>
  <si>
    <t>TUBO, PVC, SOLDÁVEL, DN 32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</si>
  <si>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</si>
  <si>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</si>
  <si>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</si>
  <si>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PVC SOLDAVEL CURTO COM BOLSA E ROSCA, 85 MM X 3", PARA AGUA FRIA</t>
  </si>
  <si>
    <t>ADAPTADOR CURTO COM BOLSA E ROSCA PARA REGISTRO, PVC, SOLDÁVEL, DN 50 MM X 1 1/2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</si>
  <si>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</si>
  <si>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TE, PVC, SOLDÁVEL, DN 32MM, INSTALADO EM PRUMADA DE ÁGUA - FORNECIMENTO E INSTALAÇÃO. AF_12/2014</t>
  </si>
  <si>
    <t>TÊ, PVC, SOLDÁVEL, DN 85 MM INSTALADO EM RESERVAÇÃO DE ÁGUA DE EDIFICAÇÃO QUE POSSUA RESERVATÓRIO DE FIBRA/FIBROCIMENTO FORNECIMENTO E INSTALAÇÃO. AF_06/2016</t>
  </si>
  <si>
    <t>TE SOLDAVEL, PVC, 90 GRAUS, 85 MM, PARA AGUA FRIA PREDIAL (NBR 5648)</t>
  </si>
  <si>
    <t>JOELHO 90 GRAUS, PVC, SOLDÁVEL, DN 32MM, INSTALADO EM RAMAL OU SUB-RAMAL DE ÁGUA - FORNECIMENTO E INSTALAÇÃO. AF_12/2014</t>
  </si>
  <si>
    <t>JOELHO 90 GRAUS, PVC, SOLDÁVEL, DN 85MM, INSTALADO EM PRUMADA DE ÁGUA - FORNECIMENTO E INSTALAÇÃO. AF_12/2014</t>
  </si>
  <si>
    <t>JOELHO PVC, SOLDAVEL, 90 GRAUS, 85 MM, PARA AGUA FRIA PREDIAL</t>
  </si>
  <si>
    <t>TORNEIRA DE BOIA, ROSCÁVEL, 1?, FORNECIDA E INSTALADA EM RESERVAÇÃO DE ÁGUA. AF_06/2016</t>
  </si>
  <si>
    <t>REGISTRO DE GAVETA BRUTO, LATÃO, ROSCÁVEL, 3?, INSTALADO EM RESERVAÇÃO DE ÁGUA DE EDIFICAÇÃO QUE POSSUA RESERVATÓRIO DE FIBRA/FIBROCIMENTO ? FORNECIMENTO E INSTALAÇÃO. AF_06/2016</t>
  </si>
  <si>
    <t>REGISTRO GAVETA BRUTO EM LATAO FORJADO, BITOLA 3 " (REF 1509)</t>
  </si>
  <si>
    <t>VÁLVULA DE RETENÇÃO VERTICAL, DE BRONZE, ROSCÁVEL, 1 1/2" - FORNECIMENTO E INSTALAÇÃO. AF_01/2019</t>
  </si>
  <si>
    <t>VALVULA DE RETENCAO VERTICAL, DE BRONZE (PN-16), 1 1/2", 200 PSI, EXTREMIDADES COM ROSCA</t>
  </si>
  <si>
    <t>CHAVE DE BOIA AUTOMÁTICA SUPERIOR 10A/250V - FORNECIMENTO E INSTALACAO</t>
  </si>
  <si>
    <t>AUTOMATICO DE BOIA SUPERIOR / INFERIOR, *15* A / 250 V</t>
  </si>
  <si>
    <t>BOMBA RECALQUE D'AGUA DE ESTAGIOS TRIFASICA 2,0 HP</t>
  </si>
  <si>
    <t>MONTADOR ELETROMECÃNICO COM ENCARGOS COMPLEMENTARES</t>
  </si>
  <si>
    <t>CCU.05.0005</t>
  </si>
  <si>
    <t>FORNECIMENTO E INSTALAÇÃO DE FILTRO CENTRAL EM AÇO INOX PARA CAIXA D'ÁGUA VAZÃO 5.000 L/H.</t>
  </si>
  <si>
    <t>COT.05.0006</t>
  </si>
  <si>
    <t>ADAPTADOR COM FLANGE E ANEL DE VEDAÇÃO, PVC, SOLDÁVEL, DN 50 MM X 1 1/2 , INSTALADO EM RESERVAÇÃO DE ÁGUA DE EDIFICAÇÃO QUE POSSUA RESERVATÓRIO DE FIBRA/FIBROCIMENTO FORNECIMENTO E INSTALAÇÃO. AF_06/2016</t>
  </si>
  <si>
    <t>ADAPTADOR PVC SOLDAVEL, COM FLANGE E ANEL DE VEDACAO, 50 MM X 1 1/2", PARA CAIXA D'AGUA</t>
  </si>
  <si>
    <t>ADAPTADOR COM FLANGES LIVRES, PVC, SOLDÁVEL, DN 85 MM X 3 , INSTALADO EM RESERVAÇÃO DE ÁGUA DE EDIFICAÇÃO QUE POSSUA RESERVATÓRIO DE FIBRA/FIBROCIMENTO FORNECIMENTO E INSTALAÇÃO. AF_06/2016</t>
  </si>
  <si>
    <t>ADAPTADOR PVC SOLDAVEL, COM FLANGES LIVRES, 85 MM X 3", PARA CAIXA D' AGUA</t>
  </si>
  <si>
    <t>ADAPTADOR CURTO COM BOLSA E ROSCA PARA REGISTRO, PVC, SOLDÁVEL, DN 60MM X 2?, INSTALADO EM PRUMADA DE ÁGUA - FORNECIMENTO E INSTALAÇÃO. AF_12/2014</t>
  </si>
  <si>
    <t>ADAPTADOR PVC SOLDAVEL CURTO COM BOLSA E ROSCA, 60 MM X 2", PARA AGUA FRIA</t>
  </si>
  <si>
    <t>ADAPTADOR CURTO COM BOLSA E ROSCA PARA REGISTRO, PVC, SOLDÁVEL, DN 85MM X 3?, INSTALADO EM PRUMADA DE ÁGUA - FORNECIMENTO E INSTALAÇÃO. AF_12/2014</t>
  </si>
  <si>
    <t>01072/ORSE</t>
  </si>
  <si>
    <t>BUCHA DE REDUÇÃO CURTA DE PVC RÍGIDO SOLDÁVEL, MARROM, DIÂM = 32 X 25MM</t>
  </si>
  <si>
    <t>01075/ORSE</t>
  </si>
  <si>
    <t>BUCHA DE REDUÇÃO CURTA DE PVC RÍGIDO SOLDÁVEL, MARROM, DIÂM = 60 X 50MM</t>
  </si>
  <si>
    <t>01076/ORSE</t>
  </si>
  <si>
    <t>BUCHA DE REDUÇÃO CURTA DE PVC RÍGIDO SOLDÁVEL, MARROM, DIÂM = 75 X 60MM</t>
  </si>
  <si>
    <t>01077/ORSE</t>
  </si>
  <si>
    <t>BUCHA DE REDUÇÃO CURTA DE PVC RÍGIDO SOLDÁVEL, MARROM, DIÂM = 85 X 75MM</t>
  </si>
  <si>
    <t>01083/ORSE</t>
  </si>
  <si>
    <t>BUCHA DE REDUÇÃO LONGA DE PVC RÍGIDO SOLDÁVEL, MARROM, DIÂM = 50 X 25MM</t>
  </si>
  <si>
    <t>01085/ORSE</t>
  </si>
  <si>
    <t>BUCHA DE REDUÇÃO LONGA DE PVC RÍGIDO SOLDÁVEL, MARROM, DIÂM = 60 X 25MM</t>
  </si>
  <si>
    <t>01088/ORSE</t>
  </si>
  <si>
    <t>BUCHA DE REDUÇÃO LONGA DE PVC RÍGIDO SOLDÁVEL, MARROM, DIÂM = 60 X 50MM</t>
  </si>
  <si>
    <t>01089/ORSE</t>
  </si>
  <si>
    <t>BUCHA DE REDUÇÃO LONGA DE PVC RIGIDO SOLDÁVEL, MARROM, DIÂM = 75 X 50MM</t>
  </si>
  <si>
    <t>JOELHO 45 GRAUS, PVC, SOLDÁVEL, DN 60MM, INSTALADO EM PRUMADA DE ÁGUA - FORNECIMENTO E INSTALAÇÃO. AF_12/2014</t>
  </si>
  <si>
    <t>JOELHO, PVC SOLDAVEL, 45 GRAUS, 60 MM, PARA AGUA FRIA PREDIAL</t>
  </si>
  <si>
    <t>JOELHO 90 GRAUS, PVC, SOLDÁVEL, DN 25MM, INSTALADO EM PRUMADA DE ÁGUA - FORNECIMENTO E INSTALAÇÃO. AF_12/2014</t>
  </si>
  <si>
    <t>JOELHO 90 GRAUS, PVC, SOLDÁVEL, DN 32MM, INSTALADO EM PRUMADA DE ÁGUA - FORNECIMENTO E INSTALAÇÃO. AF_12/2014</t>
  </si>
  <si>
    <t>TE, PVC, SOLDÁVEL, DN 25MM, INSTALADO EM PRUMADA DE ÁGUA - FORNECIMENTO E INSTALAÇÃO. AF_12/2014</t>
  </si>
  <si>
    <t>TE, PVC, SOLDÁVEL, DN 85MM, INSTALADO EM PRUMADA DE ÁGUA - FORNECIMENTO E INSTALAÇÃO. AF_12/2014</t>
  </si>
  <si>
    <t>01184/ORSE</t>
  </si>
  <si>
    <t>TÊ DE REDUÇÃO 90º DE PVC RÍGIDO SOLDÁVEL, MARROM DIÂM = 75 X 60MM</t>
  </si>
  <si>
    <t>01186/ORSE</t>
  </si>
  <si>
    <t>TÊ DE REDUÇÃO 90º DE PVC RÍGIDO SOLDÁVEL, MARROM DIÂM = 85 X 75MM</t>
  </si>
  <si>
    <t>UNIÃO, PVC, SOLDÁVEL, DN 50MM, INSTALADO EM PRUMADA DE ÁGUA - FORNECIMENTO E INSTALAÇÃO. AF_12/2014</t>
  </si>
  <si>
    <t>TUBO PVC, SERIE NORMAL, ESGOTO PREDIAL, DN 75 MM, FORNECIDO E INSTALADO EM RAMAL DE DESCARGA OU RAMAL DE ESGOTO SANITÁRIO. AF_12/2014</t>
  </si>
  <si>
    <t>TUBO PVC SERIE NORMAL, DN 75 MM, PARA ESGOTO PREDIAL (NBR 5688)</t>
  </si>
  <si>
    <t>TUBO PVC  SERIE NORMAL, DN 100 MM, PARA ESGOTO  PREDIAL (NBR 5688)</t>
  </si>
  <si>
    <t>CCU.05.0004</t>
  </si>
  <si>
    <t>FORNECIMENTO E ASSENTAMENTO DE TUBO PVC, SÉRIE R, PARA ESGOTO OU ÁGUAS PLUVIAIS, DN 300MM.</t>
  </si>
  <si>
    <t>COT.05.0005</t>
  </si>
  <si>
    <t>TUBO PVC, SERIE R, DN 300 MM, PARA ESGOTO OU AGUAS PLUVIAIS PREDIAL (NBR 5688)</t>
  </si>
  <si>
    <t>06343/ORSE</t>
  </si>
  <si>
    <t>FORNECIMENTO E ASSENTAMENTO DE TUBO DE PVC JUNTA ELÁSTICA PARA ESGOTOS SANITÁRIOS, PONTA E BOLSA, DIAM. = 200MM</t>
  </si>
  <si>
    <t>06344/ORSE</t>
  </si>
  <si>
    <t>FORNECIMENTO E ASSENTAMENTO DE TUBO DE PVC JUNTA ELÁSTICA PARA ESGOTOS SANITÁRIOS, PONTA E BOLSA, DIAM. = 250MM</t>
  </si>
  <si>
    <t>CCU.05.0006</t>
  </si>
  <si>
    <t>FORNECIMENTO E ASSENTAMENTO DE TUBO PVC, SÉRIE R, PARA ESGOTO OU ÁGUAS PLUVIAIS, DN 400MM.</t>
  </si>
  <si>
    <t>COT.05.0002</t>
  </si>
  <si>
    <t>081702/AGETOP</t>
  </si>
  <si>
    <t>CURVA 45 GRAUS DIAMETRO 100 MM</t>
  </si>
  <si>
    <t>CURVA CURTA 90 GRAUS, PVC, SERIE NORMAL, ESGOTO PREDIAL, DN 75 MM, JUNTA ELÁSTICA, FORNECIDO E INSTALADO EM PRUMADA DE ESGOTO SANITÁRIO OU VENTILAÇÃO. AF_12/2014</t>
  </si>
  <si>
    <t>ANEL BORRACHA PARA TUBO ESGOTO PREDIAL DN 75 MM (NBR 5688)</t>
  </si>
  <si>
    <t>CURVA PVC CURTA 90 GRAUS, DN 75 MM, PARA ESGOTO PREDIAL</t>
  </si>
  <si>
    <t>JOELHO 90 GRAUS, PVC, SERIE R, ÁGUA PLUVIAL, DN 100 MM, JUNTA ELÁSTICA, FORNECIDO E INSTALADO EM RAMAL DE ENCAMINHAMENTO. AF_12/2014</t>
  </si>
  <si>
    <t>ANEL BORRACHA PARA TUBO ESGOTO PREDIAL, DN 100 MM (NBR 5688)</t>
  </si>
  <si>
    <t>JOELHO 45 GRAUS, PVC, SERIE R, ÁGUA PLUVIAL, DN 100 MM, JUNTA ELÁSTICA, FORNECIDO E INSTALADO EM RAMAL DE ENCAMINHAMENTO. AF_12/2014</t>
  </si>
  <si>
    <t>JOELHO 90 GRAUS, PVC, SERIE R, ÁGUA PLUVIAL, DN 75 MM, JUNTA ELÁSTICA, FORNECIDO E INSTALADO EM CONDUTORES VERTICAIS DE ÁGUAS PLUVIAIS. AF_12/2014</t>
  </si>
  <si>
    <t>ANEL BORRACHA DN 75 MM, PARA TUBO SERIE REFORCADA ESGOTO PREDIAL</t>
  </si>
  <si>
    <t>09752/ORSE</t>
  </si>
  <si>
    <t>RALO HEMISFÉRICO EM Fº Fº, TIPO ABACAXI Ø 75MM</t>
  </si>
  <si>
    <t>03353/ORSE</t>
  </si>
  <si>
    <t>RALO HEMISFÉRICO EM FERRO FUNDIDO 100 MM TIPO ABACAXI</t>
  </si>
  <si>
    <t>00298/ORSE</t>
  </si>
  <si>
    <t>CALHA EM ALVENARIA / CONCRETO, IMPERMEABILIZADA C/ MANTA ASFÁLTICA</t>
  </si>
  <si>
    <t>IMPERMEABILIZADOR</t>
  </si>
  <si>
    <t>AJUDANTE ESPECIALIZADO</t>
  </si>
  <si>
    <t>PREGO DE ACO POLIDO COM CABECA 17 X 27 (2 1/2 X 11)</t>
  </si>
  <si>
    <t>TUBO DE CONCRETO (SIMPLES) PARA REDES COLETORAS DE ÁGUAS PLUVIAIS, DIÂMETRO DE 400 MM, JUNTA RÍGIDA, INSTALADO EM LOCAL COM BAIXO NÍVEL DE INTERFERÊNCIAS - FORNECIMENTO E ASSENTAMENTO. AF_12/2015</t>
  </si>
  <si>
    <t>MONTADOR (TUBO AÇO/EQUIPAMENTOS) COM ENCARGOS COMPLEMENTARES</t>
  </si>
  <si>
    <t>11395/ORSE</t>
  </si>
  <si>
    <t>FORNECIMENTO E INSTALAÇÃO DE TUBO DE BORRACHA ELASTOMÉRICA ARMAFLEX M-60 Ø 2"</t>
  </si>
  <si>
    <t>MECANICO DE REFRIGERACAO</t>
  </si>
  <si>
    <t>FORNECIMENTO E INSTALAÇÃO DE ABRACADEIRA DE FIXACAO COMPLETA,TIPO COPO, EN CHAPA DE AÇO. REF. 15.003.0395-0/EMOP</t>
  </si>
  <si>
    <t>VÁLVULA DE RETENÇÃO VERTICAL, DE BRONZE, ROSCÁVEL, 2" - FORNECIMENTO E INSTALAÇÃO. AF_01/2019</t>
  </si>
  <si>
    <t>VALVULA DE RETENCAO VERTICAL, DE BRONZE (PN-16), 2", 200 PSI, EXTREMIDADES COM ROSCA</t>
  </si>
  <si>
    <t>REGISTRO DE GAVETA BRUTO, LATÃO, ROSCÁVEL, 2?, INSTALADO EM RESERVAÇÃO DE ÁGUA DE EDIFICAÇÃO QUE POSSUA RESERVATÓRIO DE FIBRA/FIBROCIMENTO ? FORNECIMENTO E INSTALAÇÃO. AF_06/2016</t>
  </si>
  <si>
    <t>REGISTRO GAVETA BRUTO EM LATAO FORJADO, BITOLA 2 " (REF 1509)</t>
  </si>
  <si>
    <t>UNIÃO, PVC, SOLDÁVEL, DN 60MM, INSTALADO EM PRUMADA DE ÁGUA - FORNECIMENTO E INSTALAÇÃO. AF_12/2014</t>
  </si>
  <si>
    <t>BOMBA CENTRIFUGA SUBMERSA,PARA AGUAS SERVIDAS,DE 2CV,220V.FORNECIMENTO E COLOCACAO</t>
  </si>
  <si>
    <t>CURVA 90 GRAUS, PVC, SOLDÁVEL, DN 60MM, INSTALADO EM PRUMADA DE ÁGUA - FORNECIMENTO E INSTALAÇÃO. AF_12/2014</t>
  </si>
  <si>
    <t>CURVA DE PVC 90 GRAUS, SOLDAVEL, 60 MM, PARA AGUA FRIA PREDIAL (NBR 5648)</t>
  </si>
  <si>
    <t>JUNCAO 45º COM ROSCA,COM DIAMETRO DE 2".FORNECIMENTO E INSTALAÇÃO.</t>
  </si>
  <si>
    <t>BOMBA CENTRIFUGA SUBMERSA,PARA AGUAS SERVIDAS,DE 3CV,220/380V.FORNECIMENTO E COLOCACAO</t>
  </si>
  <si>
    <t>CCU.05.0007</t>
  </si>
  <si>
    <t>FILTRO VORTEX PRA TRATAMENTO DE ÁGUAS PLUVIAIS, CONFORME ESPECÍFICADO EM CADERNO TÉCNICO</t>
  </si>
  <si>
    <t>CAIXA ENTERRADA HIDRÁULICA RETANGULAR EM ALVENARIA COM TIJOLOS CERÂMICOS MACIÇOS, DIMENSÕES INTERNAS: 0,6X0,6M PROFUNDIDADE ATÉ 0,7M PARA REDE DE DRENAGEM. AF_05/2018</t>
  </si>
  <si>
    <t>PEÇA RETANGULAR PRÉ-MOLDADA, VOLUME DE CONCRETO DE 30 A 100 LITROS, TAXA DE AÇO APROXIMADA DE 30KG/M³. AF_01/2018</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</si>
  <si>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</si>
  <si>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</si>
  <si>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CAIXA ENTERRADA HIDRÁULICA RETANGULAR EM ALVENARIA COM TIJOLOS CERÂMICOS MACIÇOS, DIMENSÕES INTERNAS: 0,8X0,8M PROFUNDIDADE ATÉ 1M PARA REDE DE DRENAGEM. AF_05/2018</t>
  </si>
  <si>
    <t>PREPARO DE FUNDO DE VALA COM LARGURA MAIOR OU IGUAL A 1,5 M E MENOR QUE 2,5 M (ACERTO DO SOLO NATURAL). AF_08/2020</t>
  </si>
  <si>
    <t>BASE PARA POÇO DE VISITA RETANGULAR PARA  ESGOTO, EM ALVENARIA COM BLOCOS DE CONCRETO, DIMENSÕES INTERNAS = 1X1 M, PROFUNDIDADE = 1,45 M, EXCLUINDO TAMPÃO. AF_05/2018</t>
  </si>
  <si>
    <t>PEÇA RETANGULAR PRÉ-MOLDADA, VOLUME DE CONCRETO ACIMA DE 100 LITROS, TAXA DE AÇO APROXIMADA DE 30KG/M³. AF_01/2018</t>
  </si>
  <si>
    <t>PEÇA CIRCULAR PRÉ-MOLDADA, VOLUME DE CONCRETO DE 10 A 30 LITROS, TAXA DE FIBRA DE POLIPROPILENO APROXIMADA DE 6 KG/M³. AF_01/2018_P</t>
  </si>
  <si>
    <t>ARGAMASSA TRAÇO 1:3 (EM VOLUME DE CIMENTO E AREIA MÉDIA ÚMIDA) COM ADIÇÃO DE IMPERMEABILIZANTE, PREPARO MECÂNICO COM BETONEIRA 400 L. AF_08/2019</t>
  </si>
  <si>
    <t>081823/AGETOP</t>
  </si>
  <si>
    <t>TAMPA PARA CAIXA PASSAGEM FERRO FUNDIDO T-33 - TRÁFEGO PESADO</t>
  </si>
  <si>
    <t>BOCA DE LOBO EM ALVENARIA TIJOLO MACICO, REVESTIDA C/ ARGAMASSA DE CIMENTO E AREIA 1:3, SOBRE LASTRO DE CONCRETO 10CM E TAMPA DE CONCRETO ARMADO</t>
  </si>
  <si>
    <t>AREIA GROSSA - POSTO JAZIDA/FORNECEDOR (RETIRADO NA JAZIDA, SEM TRANSPORTE)</t>
  </si>
  <si>
    <t>CAL HIDRATADA CH-I PARA ARGAMASSAS</t>
  </si>
  <si>
    <t>TUBO PVC  SERIE NORMAL, DN 40 MM, PARA ESGOTO  PREDIAL (NBR 5688)</t>
  </si>
  <si>
    <t>TUBO PVC SERIE NORMAL, DN 50 MM, PARA ESGOTO PREDIAL (NBR 5688)</t>
  </si>
  <si>
    <t>TUBO PVC, SERIE NORMAL, ESGOTO PREDIAL, DN 150 MM, FORNECIDO E INSTALADO EM SUBCOLETOR AÉREO DE ESGOTO SANITÁRIO. AF_12/2014</t>
  </si>
  <si>
    <t>TUBO PVC  SERIE NORMAL, DN 150 MM, PARA ESGOTO  PREDIAL (NBR 5688)</t>
  </si>
  <si>
    <t>COT.05.0003</t>
  </si>
  <si>
    <t>TUBO PVC, SERIE R, DN 200 MM, PARA ESGOTO OU AGUAS PLUVIAIS PREDIAL (NBR 5688)</t>
  </si>
  <si>
    <t>JOELHO 90 GRAUS, PVC, SERIE NORMAL, ESGOTO PREDIAL, DN 100 MM, JUNTA ELÁSTICA, FORNECIDO E INSTALADO EM RAMAL DE DESCARGA OU RAMAL DE ESGOTO SANITÁRIO. AF_12/2014</t>
  </si>
  <si>
    <t>JOELHO PVC, SOLDAVEL, PB, 90 GRAUS, DN 100 MM, PARA ESGOTO PREDIAL</t>
  </si>
  <si>
    <t>JOELHO PVC, SOLDAVEL, BB, 90 GRAUS, DN 40 MM, PARA ESGOTO PREDIAL</t>
  </si>
  <si>
    <t>ANEL BORRACHA PARA TUBO ESGOTO PREDIAL DN 50 MM (NBR 5688)</t>
  </si>
  <si>
    <t>JOELHO PVC, SOLDAVEL, PB, 90 GRAUS, DN 50 MM, PARA ESGOTO PREDIAL</t>
  </si>
  <si>
    <t>JOELHO 90 GRAUS, PVC, SERIE NORMAL, ESGOTO PREDIAL, DN 75 MM, JUNTA ELÁSTICA, FORNECIDO E INSTALADO EM RAMAL DE DESCARGA OU RAMAL DE ESGOTO SANITÁRIO. AF_12/2014</t>
  </si>
  <si>
    <t>JOELHO PVC, SOLDAVEL, PB, 90 GRAUS, DN 75 MM, PARA ESGOTO PREDIAL</t>
  </si>
  <si>
    <t>JOELHO PVC, SOLDAVEL, BB, 45 GRAUS, DN 40 MM, PARA ESGOTO PREDIAL</t>
  </si>
  <si>
    <t>JOELHO 45 GRAUS, PVC, SERIE NORMAL, ESGOTO PREDIAL, DN 50 MM, JUNTA ELÁSTICA, FORNECIDO E INSTALADO EM RAMAL DE DESCARGA OU RAMAL DE ESGOTO SANITÁRIO. AF_12/2014</t>
  </si>
  <si>
    <t>JOELHO PVC, SOLDAVEL, PB, 45 GRAUS, DN 50 MM, PARA ESGOTO PREDIAL</t>
  </si>
  <si>
    <t>JOELHO 45 GRAUS, PVC, SERIE NORMAL, ESGOTO PREDIAL, DN 75 MM, JUNTA ELÁSTICA, FORNECIDO E INSTALADO EM RAMAL DE DESCARGA OU RAMAL DE ESGOTO SANITÁRIO. AF_12/2014</t>
  </si>
  <si>
    <t>JOELHO PVC, SOLDAVEL, PB, 45 GRAUS, DN 75 MM, PARA ESGOTO PREDIAL</t>
  </si>
  <si>
    <t>JOELHO 45 GRAUS, PVC, SERIE NORMAL, ESGOTO PREDIAL, DN 100 MM, JUNTA ELÁSTICA, FORNECIDO E INSTALADO EM RAMAL DE DESCARGA OU RAMAL DE ESGOTO SANITÁRIO. AF_12/2014</t>
  </si>
  <si>
    <t>JOELHO PVC, SOLDAVEL, PB, 45 GRAUS, DN 100 MM, PARA ESGOTO PREDIAL</t>
  </si>
  <si>
    <t>JUNÇÃO SIMPLES, PVC, SERIE NORMAL, ESGOTO PREDIAL, DN 100 X 100 MM, JUNTA ELÁSTICA, FORNECIDO E INSTALADO EM RAMAL DE DESCARGA OU RAMAL DE ESGOTO SANITÁRIO. AF_12/2014</t>
  </si>
  <si>
    <t>01560/ORSE</t>
  </si>
  <si>
    <t>JUNÇÃO SIMPLES EM PVC RÍGIDO SOLDÁVEL, PARA ESGOTO PRIMÁRIO, DIÂM = 75 X 50MM</t>
  </si>
  <si>
    <t>JUNÇÃO SIMPLES, PVC, SERIE NORMAL, ESGOTO PREDIAL, DN 75 X 75 MM, JUNTA ELÁSTICA, FORNECIDO E INSTALADO EM RAMAL DE DESCARGA OU RAMAL DE ESGOTO SANITÁRIO. AF_12/2014</t>
  </si>
  <si>
    <t>JUNCAO SIMPLES, PVC, DN 75 X 75 MM, SERIE NORMAL PARA ESGOTO PREDIAL</t>
  </si>
  <si>
    <t>JUNÇÃO SIMPLES, PVC, SERIE NORMAL, ESGOTO PREDIAL, DN 40 MM, JUNTA SOLDÁVEL, FORNECIDO E INSTALADO EM RAMAL DE DESCARGA OU RAMAL DE ESGOTO SANITÁRIO. AF_12/2014</t>
  </si>
  <si>
    <t>JUNCAO SIMPLES, PVC, 45 GRAUS, DN 40 X 40 MM, SERIE NORMAL PARA ESGOTO PREDIAL</t>
  </si>
  <si>
    <t>LUVA SIMPLES, PVC, SERIE NORMAL, ESGOTO PREDIAL, DN 50 MM, JUNTA ELÁSTICA, FORNECIDO E INSTALADO EM RAMAL DE DESCARGA OU RAMAL DE ESGOTO SANITÁRIO. AF_12/2014</t>
  </si>
  <si>
    <t>LUVA SIMPLES, PVC, SOLDAVEL, DN 50 MM, SERIE NORMAL, PARA ESGOTO PREDIAL</t>
  </si>
  <si>
    <t>LUVA SIMPLES, PVC, SERIE NORMAL, ESGOTO PREDIAL, DN 75 MM, JUNTA ELÁSTICA, FORNECIDO E INSTALADO EM RAMAL DE DESCARGA OU RAMAL DE ESGOTO SANITÁRIO. AF_12/2014</t>
  </si>
  <si>
    <t>LUVA SIMPLES, PVC, SOLDAVEL, DN 75 MM, SERIE NORMAL, PARA ESGOTO PREDIAL</t>
  </si>
  <si>
    <t>LUVA SIMPLES, PVC, SERIE NORMAL, ESGOTO PREDIAL, DN 100 MM, JUNTA ELÁSTICA, FORNECIDO E INSTALADO EM RAMAL DE DESCARGA OU RAMAL DE ESGOTO SANITÁRIO. AF_12/2014</t>
  </si>
  <si>
    <t>LUVA SIMPLES, PVC, SOLDAVEL, DN 100 MM, SERIE NORMAL, PARA ESGOTO PREDIAL</t>
  </si>
  <si>
    <t>TE SANITARIO, PVC, DN 50 X 50 MM, SERIE NORMAL, PARA ESGOTO PREDIAL</t>
  </si>
  <si>
    <t>TE, PVC, SERIE NORMAL, ESGOTO PREDIAL, DN 75 X 75 MM, JUNTA ELÁSTICA, FORNECIDO E INSTALADO EM RAMAL DE DESCARGA OU RAMAL DE ESGOTO SANITÁRIO. AF_12/2014</t>
  </si>
  <si>
    <t>TE SANITARIO, PVC, DN 75 X 75 MM, SERIE NORMAL PARA ESGOTO PREDIAL</t>
  </si>
  <si>
    <t>01586/ORSE</t>
  </si>
  <si>
    <t>TÊ SANITÁRIO EM PVC RÍGIDO SOLDÁVEL, PARA ESGOTO PRIMÁRIO, DIÂM = 75 X 50MM</t>
  </si>
  <si>
    <t>01589/ORSE</t>
  </si>
  <si>
    <t>TÊ SANITÁRIO EM PVC RÍGIDO SOLDÁVEL, PARA ESGOTO PRIMÁRIO, DIÂM = 100 X 75MM</t>
  </si>
  <si>
    <t>01588/ORSE</t>
  </si>
  <si>
    <t>TÊ SANITÁRIO EM PVC RÍGIDO SOLDÁVEL, PARA ESGOTO PRIMÁRIO, DIÂM = 100 X 50MM</t>
  </si>
  <si>
    <t>TE, PVC, SERIE NORMAL, ESGOTO PREDIAL, DN 40 X 40 MM, JUNTA SOLDÁVEL, FORNECIDO E INSTALADO EM RAMAL DE DESCARGA OU RAMAL DE ESGOTO SANITÁRIO. AF_12/2014</t>
  </si>
  <si>
    <t>TE PVC SOLDAVEL, BBB, 90 GRAUS, DN 40 MM, PARA ESGOTO SECUNDARIO PREDIAL</t>
  </si>
  <si>
    <t>TE SANITARIO, PVC, DN 100 X 100 MM, SERIE NORMAL, PARA ESGOTO PREDIAL</t>
  </si>
  <si>
    <t>BUCHA DE REDUÇÃO LONGA, PVC, SERIE R, ÁGUA PLUVIAL, DN 50 X 40 MM, JUNTA ELÁSTICA, FORNECIDO E INSTALADO EM RAMAL DE ENCAMINHAMENTO. AF_12/2014</t>
  </si>
  <si>
    <t>ANEL BORRACHA, DN 50 MM, PARA TUBO SERIE REFORCADA ESGOTO PREDIAL</t>
  </si>
  <si>
    <t>RALO SIFONADO, PVC, DN 100 X 40 MM, JUNTA SOLDÁVEL, FORNECIDO E INSTALADO EM RAMAIS DE ENCAMINHAMENTO DE ÁGUA PLUVIAL. AF_12/2014</t>
  </si>
  <si>
    <t>CAIXA SIFONADA, PVC, DN 150 X 185 X 75 MM, JUNTA ELÁSTICA, FORNECIDA E INSTALADA EM RAMAL DE DESCARGA OU EM RAMAL DE ESGOTO SANITÁRIO. AF_12/2014</t>
  </si>
  <si>
    <t>04282/ORSE</t>
  </si>
  <si>
    <t>CAIXA SIFONADA EM PVC, 150 X 150 X 50 MM, COM TAMPA CEGA, ACABAMENTO BRANCO, AKROS OU SIMILAR</t>
  </si>
  <si>
    <t>C0601/SEINFRA</t>
  </si>
  <si>
    <t>CAIXA DE GORDURA/SABÃO EM ALVENARIA</t>
  </si>
  <si>
    <t>02798/ORSE</t>
  </si>
  <si>
    <t>CAIXA DE PASSAGEM EM ALVENARIA DE TIJOLOS MACIÇOS ESP. = 0,12M, DIM. INT. = 0.60 X 0.60 X 0.80M</t>
  </si>
  <si>
    <t>ESCAVAÇÃO MECANIZADA DE VALA COM PROF. ATÉ 1,5 M (MÉDIA ENTRE MONTANTE E JUSANTE/UMA COMPOSIÇÃO POR TRECHO), COM ESCAVADEIRA HIDRÁULICA (0,8 M3), LARG. DE 1,5 M A 2,5 M, EM SOLO DE 1A CATEGORIA, EM LOCAIS COM ALTO NÍVEL DE INTERFERÊNCIA. AF_01/2015</t>
  </si>
  <si>
    <t>C4940/SEINFRA</t>
  </si>
  <si>
    <t>SUBESTAÇÃO AÉREA DE 112,5 KVA/13.800-380/220V COM QUADRO DE MEDIÇÃO E PROTEÇÃO GERAL, INCLUSIVE MALHA DE ATERRAMENTO</t>
  </si>
  <si>
    <t>AJUDANTE DE ELETRICISTA</t>
  </si>
  <si>
    <t>ELETRICISTA</t>
  </si>
  <si>
    <t>CCU.06.0003</t>
  </si>
  <si>
    <t>DISJUNTOR TERMOMAGNETICO TRIPOLAR 125A</t>
  </si>
  <si>
    <t>QUADRO DE DISTRIBUICAO COM BARRAMENTO TRIFASICO, DE EMBUTIR, EM CHAPA DE ACO GALVANIZADO, PARA 18 DISJUNTORES DIN, 100 A, INCLUINDO BARRAMENTO</t>
  </si>
  <si>
    <t>DISJUNTOR TIPO DIN/IEC, TRIPOLAR DE 10 ATE 50A</t>
  </si>
  <si>
    <t>DISPOSITIVO DPS CLASSE II, 1 POLO, TENSAO MAXIMA DE 275 V, CORRENTE MAXIMA DE *90* KA (TIPO AC)</t>
  </si>
  <si>
    <t>CCU.06.0004</t>
  </si>
  <si>
    <t>DISJUNTOR TIPO DIN/IEC, MONOPOLAR DE 6  ATE  32A</t>
  </si>
  <si>
    <t>CCU.06.0005</t>
  </si>
  <si>
    <t>DISPOSITIVO DR, 2 POLOS, SENSIBILIDADE DE 30 MA, CORRENTE DE 25 A, TIPO AC</t>
  </si>
  <si>
    <t>DISPOSITIVO DR, 2 POLOS, SENSIBILIDADE DE 30 MA, CORRENTE DE 40 A, TIPO AC</t>
  </si>
  <si>
    <t>CCU.06.0006</t>
  </si>
  <si>
    <t>QUADRO DE DISTRIBUICAO COM BARRAMENTO TRIFASICO, DE EMBUTIR, EM CHAPA DE ACO GALVANIZADO, PARA 40 DISJUNTORES DIN, 100 A</t>
  </si>
  <si>
    <t>CCU.06.0007</t>
  </si>
  <si>
    <t>CCU.06.0011</t>
  </si>
  <si>
    <t>CCU.06.0013</t>
  </si>
  <si>
    <t>CCU.06.0014</t>
  </si>
  <si>
    <t>CCU.06.0015</t>
  </si>
  <si>
    <t>ELETRODUTO FLEXÍVEL CORRUGADO, PVC, DN 25 MM (3/4"), PARA CIRCUITOS TERMINAIS, INSTALADO EM FORRO - FORNECIMENTO E INSTALAÇÃO. AF_12/2015</t>
  </si>
  <si>
    <t>ELETRODUTO PVC FLEXIVEL CORRUGADO, COR AMARELA, DE 25 MM</t>
  </si>
  <si>
    <t>ELETRODUTO FLEXÍVEL CORRUGADO, PVC, DN 32 MM (1"), PARA CIRCUITOS TERMINAIS, INSTALADO EM FORRO - FORNECIMENTO E INSTALAÇÃO. AF_12/2015</t>
  </si>
  <si>
    <t>ELETRODUTO PVC FLEXIVEL CORRUGADO, COR AMARELA, DE 32 MM</t>
  </si>
  <si>
    <t>ELETRODUTO FLEXÍVEL CORRUGADO, PEAD, DN 40 MM (1 1/4"), PARA CIRCUITOS TERMINAIS, INSTALADO EM PAREDE - FORNECIMENTO E INSTALAÇÃO. AF_12/2015</t>
  </si>
  <si>
    <t>ELETRODUTODUTO PEAD FLEXIVEL PAREDE SIMPLES, CORRUGACAO HELICOIDAL, COR PRETA, SEM ROSCA, DE 1 1/4",  PARA CABEAMENTO SUBTERRANEO (NBR 15715)</t>
  </si>
  <si>
    <t>ELETRODUTO FLEXÍVEL CORRUGADO, PEAD, DN 63 (2")  - FORNECIMENTO E INSTALAÇÃO. AF_04/2016</t>
  </si>
  <si>
    <t>ELETRODUTO/DUTO PEAD FLEXIVEL PAREDE SIMPLES, CORRUGACAO HELICOIDAL, COR PRETA, SEM ROSCA, DE 2",  PARA CABEAMENTO SUBTERRANEO (NBR 15715)</t>
  </si>
  <si>
    <t>ELETRODUTO DE PVC RIGIDO ROSCAVEL DE 1/2 ", SEM LUVA</t>
  </si>
  <si>
    <t>ELETRODUTO DE AÇO GALVANIZADO, CLASSE LEVE, DN 20 MM (3/4??), APARENTE, INSTALADO EM TETO - FORNECIMENTO E INSTALAÇÃO. AF_11/2016_P</t>
  </si>
  <si>
    <t>LUVA DE EMENDA PARA ELETRODUTO, AÇO GALVANIZADO, DN 20 MM (3/4  ), APARENTE, INSTALADA EM TETO - FORNECIMENTO E INSTALAÇÃO. AF_11/2016_P</t>
  </si>
  <si>
    <t>ELETRODUTO DE AÇO GALVANIZADO, CLASSE LEVE, DN 25 MM (1??), APARENTE, INSTALADO EM TETO - FORNECIMENTO E INSTALAÇÃO. AF_11/2016_P</t>
  </si>
  <si>
    <t>LUVA DE EMENDA PARA ELETRODUTO, AÇO GALVANIZADO, DN 25 MM (1''), APARENTE, INSTALADA EM TETO - FORNECIMENTO E INSTALAÇÃO. AF_11/2016_P</t>
  </si>
  <si>
    <t>08441/ORSE</t>
  </si>
  <si>
    <t>ABRAÇADEIRA METÁLICA TIPO "D" DE 3/4"</t>
  </si>
  <si>
    <t>04178/ORSE</t>
  </si>
  <si>
    <t>ABRAÇADEIRA EM AÇO INOX, TIPO "D", 1", FORNECIMENTO</t>
  </si>
  <si>
    <t>CABO DE COBRE, FLEXIVEL, CLASSE 4 OU 5, ISOLACAO EM PVC/A, ANTICHAMA BWF-B, 1 CONDUTOR, 450/750 V, SECAO NOMINAL 2,5 MM2</t>
  </si>
  <si>
    <t>FITA ISOLANTE ADESIVA ANTICHAMA, USO ATE 750 V, EM ROLO DE 19 MM X 5 M</t>
  </si>
  <si>
    <t>CABO DE COBRE, FLEXIVEL, CLASSE 4 OU 5, ISOLACAO EM PVC/A, ANTICHAMA BWF-B, 1 CONDUTOR, 450/750 V, SECAO NOMINAL 4 MM2</t>
  </si>
  <si>
    <t>CABO DE COBRE FLEXÍVEL ISOLADO, 6 MM², ANTI-CHAMA 450/750 V, PARA CIRCUITOS TERMINAIS - FORNECIMENTO E INSTALAÇÃO. AF_12/2015</t>
  </si>
  <si>
    <t>CABO DE COBRE, FLEXIVEL, CLASSE 4 OU 5, ISOLACAO EM PVC/A, ANTICHAMA BWF-B, 1 CONDUTOR, 450/750 V, SECAO NOMINAL 6 MM2</t>
  </si>
  <si>
    <t>CABO DE COBRE FLEXÍVEL ISOLADO, 10 MM², ANTI-CHAMA 450/750 V, PARA CIRCUITOS TERMINAIS - FORNECIMENTO E INSTALAÇÃO. AF_12/2015</t>
  </si>
  <si>
    <t>CABO DE COBRE, FLEXIVEL, CLASSE 4 OU 5, ISOLACAO EM PVC/A, ANTICHAMA BWF-B, 1 CONDUTOR, 450/750 V, SECAO NOMINAL 10 MM2</t>
  </si>
  <si>
    <t>CABO DE COBRE FLEXÍVEL ISOLADO, 16 MM², ANTI-CHAMA 450/750 V, PARA CIRCUITOS TERMINAIS - FORNECIMENTO E INSTALAÇÃO. AF_12/2015</t>
  </si>
  <si>
    <t>CABO DE COBRE, FLEXIVEL, CLASSE 4 OU 5, ISOLACAO EM PVC/A, ANTICHAMA BWF-B, 1 CONDUTOR, 450/750 V, SECAO NOMINAL 16 MM2</t>
  </si>
  <si>
    <t>CABO DE COBRE FLEXÍVEL ISOLADO, 6 MM², ANTI-CHAMA 0,6/1,0 KV, PARA CIRCUITOS TERMINAIS - FORNECIMENTO E INSTALAÇÃO. AF_12/2015</t>
  </si>
  <si>
    <t>CABO DE COBRE, FLEXIVEL, CLASSE 4 OU 5, ISOLACAO EM PVC/A, ANTICHAMA BWF-B, COBERTURA PVC-ST1, ANTICHAMA BWF-B, 1 CONDUTOR, 0,6/1 KV, SECAO NOMINAL 6 MM2</t>
  </si>
  <si>
    <t>CABO DE COBRE FLEXÍVEL ISOLADO, 25 MM², ANTI-CHAMA 0,6/1,0 KV, PARA DISTRIBUIÇÃO - FORNECIMENTO E INSTALAÇÃO. AF_12/2015</t>
  </si>
  <si>
    <t>CABO DE COBRE, FLEXIVEL, CLASSE 4 OU 5, ISOLACAO EM PVC/A, ANTICHAMA BWF-B, COBERTURA PVC-ST1, ANTICHAMA BWF-B, 1 CONDUTOR, 0,6/1 KV, SECAO NOMINAL 25 MM2</t>
  </si>
  <si>
    <t>CABO DE COBRE FLEXÍVEL ISOLADO, 35 MM², ANTI-CHAMA 0,6/1,0 KV, PARA DISTRIBUIÇÃO - FORNECIMENTO E INSTALAÇÃO. AF_12/2015</t>
  </si>
  <si>
    <t>CABO DE COBRE, FLEXIVEL, CLASSE 4 OU 5, ISOLACAO EM PVC/A, ANTICHAMA BWF-B, COBERTURA PVC-ST1, ANTICHAMA BWF-B, 1 CONDUTOR, 0,6/1 KV, SECAO NOMINAL 35 MM2</t>
  </si>
  <si>
    <t>CABO DE COBRE FLEXÍVEL ISOLADO, 70 MM², ANTI-CHAMA 0,6/1,0 KV, PARA DISTRIBUIÇÃO - FORNECIMENTO E INSTALAÇÃO. AF_12/2015</t>
  </si>
  <si>
    <t>CABO DE COBRE, FLEXIVEL, CLASSE 4 OU 5, ISOLACAO EM PVC/A, ANTICHAMA BWF-B, COBERTURA PVC-ST1, ANTICHAMA BWF-B, 1 CONDUTOR, 0,6/1 KV, SECAO NOMINAL 70 MM2</t>
  </si>
  <si>
    <t>CABO DE COBRE FLEXÍVEL ISOLADO, 120 MM², ANTI-CHAMA 0,6/1,0 KV, PARA DISTRIBUIÇÃO - FORNECIMENTO E INSTALAÇÃO. AF_12/2015</t>
  </si>
  <si>
    <t>CABO DE COBRE, FLEXIVEL, CLASSE 4 OU 5, ISOLACAO EM PVC/A, ANTICHAMA BWF-B, COBERTURA PVC-ST1, ANTICHAMA BWF-B, 1 CONDUTOR, 0,6/1 KV, SECAO NOMINAL 120 MM2</t>
  </si>
  <si>
    <t>CAIXA RETANGULAR 4" X 2" MÉDIA (1,30 M DO PISO), PVC, INSTALADA EM PAREDE - FORNECIMENTO E INSTALAÇÃO. AF_12/2015</t>
  </si>
  <si>
    <t>CAIXA DE PASSAGEM, EM PVC, DE 4" X 2", PARA ELETRODUTO FLEXIVEL CORRUGADO</t>
  </si>
  <si>
    <t>CONDULETE DE ALUMÍNIO, TIPO LR, PARA ELETRODUTO DE AÇO GALVANIZADO DN 20 MM (3/4''), APARENTE - FORNECIMENTO E INSTALAÇÃO. AF_11/2016_P</t>
  </si>
  <si>
    <t>CONDULETE DE ALUMINIO TIPO LR, PARA ELETRODUTO ROSCAVEL DE 3/4", COM TAMPA CEGA</t>
  </si>
  <si>
    <t>CONDULETE DE ALUMÍNIO, TIPO LR, PARA ELETRODUTO DE AÇO GALVANIZADO DN 25 MM (1''), APARENTE - FORNECIMENTO E INSTALAÇÃO. AF_11/2016_P</t>
  </si>
  <si>
    <t>CONDULETE DE ALUMINIO TIPO LR, PARA ELETRODUTO ROSCAVEL DE 1", COM TAMPA CEGA</t>
  </si>
  <si>
    <t>CONDULETE DE ALUMÍNIO, TIPO T, PARA ELETRODUTO DE AÇO GALVANIZADO DN 20 MM (3/4''), APARENTE - FORNECIMENTO E INSTALAÇÃO. AF_11/2016_P</t>
  </si>
  <si>
    <t>CONDULETE DE ALUMINIO TIPO T, PARA ELETRODUTO ROSCAVEL DE 3/4", COM TAMPA CEGA</t>
  </si>
  <si>
    <t>CONDULETE DE ALUMÍNIO, TIPO T, PARA ELETRODUTO DE AÇO GALVANIZADO DN 25 MM (1''), APARENTE - FORNECIMENTO E INSTALAÇÃO. AF_11/2016_P</t>
  </si>
  <si>
    <t>CONDULETE DE ALUMINIO TIPO T, PARA ELETRODUTO ROSCAVEL DE 1", COM TAMPA CEGA</t>
  </si>
  <si>
    <t>CONDULETE DE ALUMÍNIO, TIPO X, PARA ELETRODUTO DE AÇO GALVANIZADO DN 20 MM (3/4''), APARENTE - FORNECIMENTO E INSTALAÇÃO. AF_11/2016_P</t>
  </si>
  <si>
    <t>CONDULETE DE ALUMINIO TIPO X, PARA ELETRODUTO ROSCAVEL DE 3/4", COM TAMPA CEGA</t>
  </si>
  <si>
    <t>072395/AGETOP</t>
  </si>
  <si>
    <t>TAMPA CEGA PARA CONDULETE METÁLICO</t>
  </si>
  <si>
    <t>PREPARO DE FUNDO DE VALA COM LARGURA MENOR QUE 1,5 M, COM CAMADA DE BRITA, LANÇAMENTO MANUAL. AF_08/2020</t>
  </si>
  <si>
    <t>CAIXA ENTERRADA ELÉTRICA RETANGULAR, EM ALVENARIA COM TIJOLOS CERÂMICOS MACIÇOS, FUNDO COM BRITA, DIMENSÕES INTERNAS: 0,4X0,4X0,4 M. AF_05/2018</t>
  </si>
  <si>
    <t>ELETROCALHA PERFURADA,COM TAMPA,TIPO "U",150X50MM,TRATAMENTO SUPERFICIAL  PRE-ZINCADO A QUENTE,INCLUSIVE CONEXOES,ACESSORIOS E FIXACAO SUPERIOR.FORNECIMENTO E COLOCACAO</t>
  </si>
  <si>
    <t>CURVA 90 GRAUS PARA ELETRODUTO, PVC, ROSCÁVEL, DN 20 MM (1/2"), PARA CIRCUITOS TERMINAIS, INSTALADA EM FORRO - FORNECIMENTO E INSTALAÇÃO. AF_12/2015</t>
  </si>
  <si>
    <t>CURVA 90 GRAUS, LONGA, DE PVC RIGIDO ROSCAVEL, DE 1/2", PARA ELETRODUTO</t>
  </si>
  <si>
    <t>CURVA 45° PARA ELETRODUTO DE PVC RÍGIDO ROSCÁVEL, DIÂM = 32MM (1")</t>
  </si>
  <si>
    <t>LUVA PARA ELETRODUTO, PVC, ROSCÁVEL, DN 20 MM (1/2"), PARA CIRCUITOS TERMINAIS, INSTALADA EM FORRO - FORNECIMENTO E INSTALAÇÃO. AF_12/2015</t>
  </si>
  <si>
    <t>LUVA EM PVC RIGIDO ROSCAVEL, DE 1/2", PARA ELETRODUTO</t>
  </si>
  <si>
    <t>LUVA PARA ELETRODUTO, PVC, ROSCÁVEL, DN 32 MM (1"), PARA CIRCUITOS TERMINAIS, INSTALADA EM FORRO - FORNECIMENTO E INSTALAÇÃO. AF_12/2015</t>
  </si>
  <si>
    <t>LUVA EM PVC RIGIDO ROSCAVEL, DE 1", PARA ELETRODUTO</t>
  </si>
  <si>
    <t>LUVA PARA ELETRODUTO, EM ACO GALVANIZADO ELETROLITICO, DIAMETRO DE 25 MM (1")</t>
  </si>
  <si>
    <t>LUVA DE EMENDA PARA ELETRODUTO, AÇO GALVANIZADO, DN 40 MM (1 1/2''), APARENTE, INSTALADA EM TETO - FORNECIMENTO E INSTALAÇÃO. AF_11/2016_P</t>
  </si>
  <si>
    <t>LUVA PARA ELETRODUTO, EM ACO GALVANIZADO ELETROLITICO, DIAMETRO DE 40 MM (1 1/2")</t>
  </si>
  <si>
    <t>C0512/SEINFRA</t>
  </si>
  <si>
    <t>BUJÃO EM AÇO GALV. D=65mm (2 1/2")  À  80mm (3")</t>
  </si>
  <si>
    <t>072326/AGETOP</t>
  </si>
  <si>
    <t>SAIDA HORIZONTAL PARA ELETRODUTO D=1</t>
  </si>
  <si>
    <t>TE HORIZONTAL,90º,PARA ELETROCALHA PERFURADA OU LISA,150X50MM.FORNECIMENTO E COLOCACAO</t>
  </si>
  <si>
    <t>09524/ORSE</t>
  </si>
  <si>
    <t>TALA PLANA PERFURADA 50MM PARA ELETROCALHA METÁLICA (REF.: MOPA OU SIMILAR)</t>
  </si>
  <si>
    <t>TERMINAL DE FECHAMENTO,PARA ELETROCALHA PERFURADA OU LISA,150X50MM,COM SAIDA PARA TUBO.FORNECIMENTO E COLOCACAO</t>
  </si>
  <si>
    <t>070251/AGETOP</t>
  </si>
  <si>
    <t>ARRUELA LISA D=1/4</t>
  </si>
  <si>
    <t>070252/AGETOP</t>
  </si>
  <si>
    <t>ARRUELA LISA D=5/16</t>
  </si>
  <si>
    <t>070390/AGETOP</t>
  </si>
  <si>
    <t>BUCHA DE NYLON S-5</t>
  </si>
  <si>
    <t>070391/AGETOP</t>
  </si>
  <si>
    <t>BUCHA DE NYLON S-6</t>
  </si>
  <si>
    <t>070393/AGETOP</t>
  </si>
  <si>
    <t>BUCHA DE NYLON S-10</t>
  </si>
  <si>
    <t>04015/ORSE</t>
  </si>
  <si>
    <t>FITA ISOLANTE ALTA FUSÃO 19 MM X 10 M - FORNECIMENTO</t>
  </si>
  <si>
    <t>071872/AGETOP</t>
  </si>
  <si>
    <t>PARAFUSO SEXTAVADO  CABEÇA LENTILHA D = 1/4  X 5/8</t>
  </si>
  <si>
    <t>09817/ORSE</t>
  </si>
  <si>
    <t>BARRA ROSCADA ZINCADA D=1/4" X 2,00M</t>
  </si>
  <si>
    <t>LUMINARIA LED TUBULAR DE SOBREPOR, 2X18W (INCLUSIVE LAMPADAS),CORPO EM CHAPA DE ACO TRATADA E PINTURA ELETROSTATICA BRANCA, REFLETOR EM ALUMINIO DE ALTO BRILHO, COM VISOR ACRILICOTRANSLUCIDO, SEM REATOR. FORNECIMENTO E COLOCACAO</t>
  </si>
  <si>
    <t>071670/AGETOP</t>
  </si>
  <si>
    <t>LUMINÁRIA DE SOBREPOR USO AO TEMPO (TARTARUGA) - BASE E-27</t>
  </si>
  <si>
    <t>12103/ORSE</t>
  </si>
  <si>
    <t>LUMINÁRIA TUBULAR COM LÂMPADA LED DE 2 X 9/10 W / BIVOLT</t>
  </si>
  <si>
    <t>LAMPADA LED TUBULAR BIVOLT 18/20 W, BASE G13</t>
  </si>
  <si>
    <t>11867/ORSE</t>
  </si>
  <si>
    <t>LUMINÁRIA DE EMERGÊNCIA, DE SOBREPOR, TIPO BLOCO AUTÔNOMO, COM AUTONOMIA DE 1H, MODELO LLE-LLEDDF, DA KBR OU SI</t>
  </si>
  <si>
    <t>INTERRUPTOR SIMPLES (1 MÓDULO), 10A/250V, INCLUINDO SUPORTE E PLACA - FORNECIMENTO E INSTALAÇÃO. AF_12/2015</t>
  </si>
  <si>
    <t>SUPORTE PARAFUSADO COM PLACA DE ENCAIXE 4" X 2" MÉDIO (1,30 M DO PISO) PARA PONTO ELÉTRICO - FORNECIMENTO E INSTALAÇÃO. AF_12/2015</t>
  </si>
  <si>
    <t>INTERRUPTOR SIMPLES (1 MÓDULO), 10A/250V, SEM SUPORTE E SEM PLACA - FORNECIMENTO E INSTALAÇÃO. AF_12/2015</t>
  </si>
  <si>
    <t>INTERRUPTOR PARALELO (1 MÓDULO), 10A/250V, INCLUINDO SUPORTE E PLACA - FORNECIMENTO E INSTALAÇÃO. AF_12/2015</t>
  </si>
  <si>
    <t>INTERRUPTOR PARALELO (1 MÓDULO), 10A/250V, SEM SUPORTE E SEM PLACA - FORNECIMENTO E INSTALAÇÃO. AF_12/2015</t>
  </si>
  <si>
    <t>INTERRUPTOR SIMPLES (1 MÓDULO) COM 1 TOMADA DE EMBUTIR 2P+T 10 A,  SEM SUPORTE E SEM PLACA - FORNECIMENTO E INSTALAÇÃO. AF_12/2015</t>
  </si>
  <si>
    <t>INTERRUPTOR PARALELO (1 MÓDULO) COM 1 TOMADA DE EMBUTIR 2P+T 10 A,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</si>
  <si>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</si>
  <si>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</si>
  <si>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TAMPA CEGA PLÁSTICA 4 X2  COM FURO CENTRAL (PARA TV/SOM...)</t>
  </si>
  <si>
    <t>POSTE DE AÇO CONICO CONTÍNUO CURVO SIMPLES, ENGASTADO, H=9M, INCLUSIVE LUMINÁRIA, SEM LÂMPADA - FORNECIMENTO E INSTALACAO. AF_11/2019</t>
  </si>
  <si>
    <t>CABO DE COBRE NU 35 MM2 MEIO-DURO</t>
  </si>
  <si>
    <t>LUMINARIA ABERTA P/ ILUMINACAO PUBLICA, TIPO X-57 PETERCO OU EQUIV</t>
  </si>
  <si>
    <t>POSTE CONICO CONTINUO EM ACO GALVANIZADO, CURVO, BRACO SIMPLES, ENGASTADO,  H = 9 M, DIAMETRO INFERIOR = *135* MM</t>
  </si>
  <si>
    <t>CAPTOR TIPO FRANKLIN PARA SPDA - FORNECIMENTO E INSTALAÇÃO. AF_12/2017</t>
  </si>
  <si>
    <t>PARA-RAIOS TIPO FRANKLIN 350 MM, EM LATAO CROMADO, DUAS DESCIDAS, PARA PROTECAO DE EDIFICACOES CONTRA DESCARGAS ATMOSFERICAS</t>
  </si>
  <si>
    <t>MASTRO 1 ½  PARA SPDA - FORNECIMENTO E INSTALAÇÃO. AF_12/2017</t>
  </si>
  <si>
    <t>10272/ORSE</t>
  </si>
  <si>
    <t>TERMINAL AÉREO BASE DUPLA GALVANIZADA 25MM - FORNECIMENTO</t>
  </si>
  <si>
    <t>C4853/SEINFRA</t>
  </si>
  <si>
    <t>CAIXA DE EQUIPOTENCIALIZAÇÃO DE TERRA</t>
  </si>
  <si>
    <t>CORDOALHA DE COBRE NU 35 MM², NÃO ENTERRADA, COM ISOLADOR - FORNECIMENTO E INSTALAÇÃO. AF_12/2017</t>
  </si>
  <si>
    <t>SUPORTE ISOLADOR PARA CORDOALHA DE COBRE - FORNECIMENTO E INSTALAÇÃO. AF_12/2017</t>
  </si>
  <si>
    <t>CORDOALHA DE COBRE NU 50 MM², ENTERRADA, SEM ISOLADOR - FORNECIMENTO E INSTALAÇÃO. AF_12/2017</t>
  </si>
  <si>
    <t>CABO DE COBRE NU 50 MM2 MEIO-DURO</t>
  </si>
  <si>
    <t>CORTE E DOBRA DE AÇO CA-25, DIÂMETRO DE 10,0 MM. AF_12/2015</t>
  </si>
  <si>
    <t>ACO CA-25, 10,0 MM, OU 12,5 MM, OU 16,0 MM, OU 20,0 MM, OU 25,0 MM, VERGALHAO</t>
  </si>
  <si>
    <t>00758/ORSE</t>
  </si>
  <si>
    <t>FORNECIMENTO E INSTALAÇÃO DE RACK DE PISO 19" X 16U X 570MM (GABINETE)</t>
  </si>
  <si>
    <t>PATCH PANEL 24 PORTAS, CATEGORIA 6 - FORNECIMENTO E INSTALAÇÃO. AF_11/2019</t>
  </si>
  <si>
    <t>PATCH PANEL, 24 PORTAS, CATEGORIA 6, COM RACKS DE 19" E 1 U DE ALTURA</t>
  </si>
  <si>
    <t>07867/ORSE</t>
  </si>
  <si>
    <t>SWITCH 24 PORTAS 10/100 MBPS - FORNECIMENTO</t>
  </si>
  <si>
    <t>071796/AGETOP</t>
  </si>
  <si>
    <t>ORGANIZADOR DE CABOS (GUIA)</t>
  </si>
  <si>
    <t>08507/ORSE</t>
  </si>
  <si>
    <t>CENTRAL PABX, CAPACIDADE 8 LINHAS E 24 RAMAIS, MOD. CORP 8000, INTELBRÁS OU SIMILAR - FORNECIMENTO</t>
  </si>
  <si>
    <t>CABO ELETRÔNICO CATEGORIA 6, INSTALADO EM EDIFICAÇÃO INSTITUCIONAL - FORNECIMENTO E INSTALAÇÃO. AF_11/2019</t>
  </si>
  <si>
    <t>CABO DE PAR TRANCADO UTP, 4 PARES, CATEGORIA 6</t>
  </si>
  <si>
    <t>CABO TELEFÔNICO CCI-50 2 PARES, SEM BLINDAGEM, INSTALADO EM DISTRIBUIÇÃO DE EDIFICAÇÃO RESIDENCIAL - FORNECIMENTO E INSTALAÇÃO. AF_11/2019</t>
  </si>
  <si>
    <t>CABO TELEFONICO CCI 50, 2 PARES, USO INTERNO, SEM BLINDAGEM</t>
  </si>
  <si>
    <t>CABO TELEFÔNICO CTP-APL-50 10 PARES INSTALADO EM ENTRADA DE EDIFICAÇÃO - FORNECIMENTO E INSTALAÇÃO. AF_11/2019</t>
  </si>
  <si>
    <t>CABO TELEFONICO CTP - APL - 50, 10 PARES, USO EXTERNO</t>
  </si>
  <si>
    <t>CCU.06.0002</t>
  </si>
  <si>
    <t>FORNECIMENTO E INSTALAÇÃO DE CONJUNTO DE TOMADAS RJ45 +RJ11 (PLACA SUPORTE E MÓDULO)</t>
  </si>
  <si>
    <t>TOMADA RJ11, 2 FIOS (APENAS MODULO)</t>
  </si>
  <si>
    <t>07792/ORSE</t>
  </si>
  <si>
    <t>TOMADA DUPLA PARA LÓGICA RJ45, 4"X4", EMBUTIR, COMPLETA</t>
  </si>
  <si>
    <t>TOMADA PARA TELEFONE RJ11 - FORNECIMENTO E INSTALAÇÃO. AF_11/2019</t>
  </si>
  <si>
    <t>TOMADA RJ11, 2 FIOS, CONJUNTO MONTADO PARA EMBUTIR 4" X 2" (PLACA + SUPORTE + MODULO)</t>
  </si>
  <si>
    <t>08615/ORSE</t>
  </si>
  <si>
    <t>CAIXA R1, PADRÃO TELEMAR. EM ALVENARIA DE BLOCO CERÂMICO, ESP. = 0,09M, DIM. INT. = 0.60 X 0.35 X 0.40M, COM TAMPÃO DE FERRO FUN</t>
  </si>
  <si>
    <t>QUADRO DE DISTRIBUICAO PARA TELEFONE N.3, 40X40X12CM EM CHAPA METALICA, DE EMBUTIR, SEM ACESSORIOS, PADRAO TELEBRAS, FORNECIMENTO E INSTALAÇÃO. AF_11/2019</t>
  </si>
  <si>
    <t>ARGAMASSA TRAÇO 1:1:6 (EM VOLUME DE CIMENTO, CAL E AREIA MÉDIA ÚMIDA) PARA EMBOÇO/MASSA ÚNICA/ASSENTAMENTO DE ALVENARIA DE VEDAÇÃO, PREPARO MANUAL. AF_08/2019</t>
  </si>
  <si>
    <t>CAIXA DE PASSAGEM/ LUZ / TELEFONIA, DE EMBUTIR,  EM CHAPA DE ACO GALVANIZADO, DIMENSOES 40 X 40 X *12* CM (PADRAO CONCESSIONARIA LOCAL)</t>
  </si>
  <si>
    <t>CAIXA RETANGULAR 4" X 4" MÉDIA (1,30 M DO PISO), PVC, INSTALADA EM PAREDE - FORNECIMENTO E INSTALAÇÃO. AF_12/2015</t>
  </si>
  <si>
    <t>CAIXA DE PASSAGEM, EM PVC, DE 4" X 4", PARA ELETRODUTO FLEXIVEL CORRUGADO</t>
  </si>
  <si>
    <t>070646/AGETOP</t>
  </si>
  <si>
    <t>CAIXA DE PASSAGEM METÁLICA DE EMBUTIR 20X20X10 CM</t>
  </si>
  <si>
    <t>ELETROCALHA LISA,COM TAMPA,TIPO "U",100X50MM,TRATAMENTO SUPERFICIAL PRE-ZINCADO A QUENTE,INCLUSIVE CONEXOES,ACESSORIOS EFIXACAO SUPERIOR.FORNECIMENTO E COLOCACAO</t>
  </si>
  <si>
    <t>TE HORIZONTAL,90º,PARA ELETROCALHA PERFURADA OU LISA,100X50MM.FORNECIMENTO E COLOCACAO</t>
  </si>
  <si>
    <t>CURVA VERTICAL,EXTERNA,90º,PARA ELETROCALHA PERFURADA OU LISA,100X50MM.FORNECIMENTO E COLOCACAO</t>
  </si>
  <si>
    <t>TERMINAL DE FECHAMENTO LISO,PARA ELETROCALHA PERFURADA OU LISA,100X50MM.FORNECIMENTO E COLOCACAO</t>
  </si>
  <si>
    <t>ELETRODUTO FLEXÍVEL CORRUGADO, PEAD, DN 50 (1 ½?)  - FORNECIMENTO E INSTALAÇÃO. AF_04/2016</t>
  </si>
  <si>
    <t>ELETRODUTODUTO PEAD FLEXIVEL PAREDE SIMPLES, CORRUGACAO HELICOIDAL, COR PRETA, SEM ROSCA, DE 1 1/2",  PARA CABEAMENTO SUBTERRANEO (NBR 15715)</t>
  </si>
  <si>
    <t>TUBO DE AÇO GALVANIZADO COM COSTURA, CLASSE MÉDIA, DN 50 (2"), CONEXÃO ROSQUEADA, INSTALADO EM PRUMADAS - FORNECIMENTO E INSTALAÇÃO. AF_12/2015</t>
  </si>
  <si>
    <t>072325/AGETOP</t>
  </si>
  <si>
    <t>SAIDA HORIZONTAL PARA ELETRODUTO D=3/4</t>
  </si>
  <si>
    <t>070335/AGETOP</t>
  </si>
  <si>
    <t>BOX RETO DIAMETRO 1</t>
  </si>
  <si>
    <t>090533/PREFSP</t>
  </si>
  <si>
    <t>CAIXA DE PASSAGEM TIPO CONDULETE - 2</t>
  </si>
  <si>
    <t>07861/ORSE</t>
  </si>
  <si>
    <t>ACIONADOR MANUAL (BOTOEIRA) TIPO QUEBRA-VIDRO, P/INSTAL. INCENDIO</t>
  </si>
  <si>
    <t>SIRENE AUDIO VISUAL,PARA SISTEMA DE ALARME CONTRA INCENDIO.FORNECIMENTO E COLOCACAO</t>
  </si>
  <si>
    <t>11820/ORSE</t>
  </si>
  <si>
    <t>CENTRAL DE ALARME ENDEREÇÁVEL DE INCENDIO COM SISTEMA P/ ATÉ 250 DISPOSITIVOS, MARCAL VERIN OU SIMILAR, MODELO VRE-250 C/ BATERIA</t>
  </si>
  <si>
    <t>11855/ORSE</t>
  </si>
  <si>
    <t>CABO BLINDADO PARA ALARME E DETECÇÃO DE INCÊNCIO 3 X 1,5MM2</t>
  </si>
  <si>
    <t>TUBO EM COBRE FLEXÍVEL, DN 3/8", COM ISOLAMENTO, INSTALADO EM RAMAL DE ALIMENTAÇÃO DE AR CONDICIONADO COM CONDENSADORA INDIVIDUAL ? FORNECIMENTO E INSTALAÇÃO. AF_12/2015</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</si>
  <si>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</si>
  <si>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</si>
  <si>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TUBO EM COBRE FLEXÍVEL, DN 5/8", COM ISOLAMENTO, INSTALADO EM RAMAL DE ALIMENTAÇÃO DE AR CONDICIONADO COM CONDENSADORA INDIVIDUAL ? FORNECIMENTO E INSTALAÇÃO. AF_12/2015</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</si>
  <si>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</si>
  <si>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</si>
  <si>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TUBO EM COBRE FLEXÍVEL, DN 1/4", COM ISOLAMENTO, INSTALADO EM RAMAL DE ALIMENTAÇÃO DE AR CONDICIONADO COM CONDENSADORA CENTRAL ? FORNECIMENTO E INSTALAÇÃO. AF_12/2015</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</si>
  <si>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</si>
  <si>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</si>
  <si>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04467/ORSE</t>
  </si>
  <si>
    <t>INSTALAÇÃO DE CONDICIONADOR DE AR TIPO SPLIT HIGH WALL, 18000 BTU</t>
  </si>
  <si>
    <t>04473/ORSE</t>
  </si>
  <si>
    <t>INSTALAÇÃO DE CONDICIONADOR DE AR TIPO SPLIT HIGH WALL, 36000 BTU</t>
  </si>
  <si>
    <t>TUBO DE AÇO GALVANIZADO COM COSTURA, CLASSE MÉDIA, CONEXÃO ROSQUEADA, DN 20 (3/4"), INSTALADO EM RAMAIS E SUB-RAMAIS DE GÁS - FORNECIMENTO E INSTALAÇÃO. AF_12/2015</t>
  </si>
  <si>
    <t>TUBO ACO GALVANIZADO COM COSTURA, CLASSE MEDIA, DN 3/4", E = *2,65* MM, PESO *1,58* KG/M (NBR 5580)</t>
  </si>
  <si>
    <t>09018/ORSE</t>
  </si>
  <si>
    <t>MANGUEIRA PARA GÁS GLP D=3/8" X 120CM, EM PVC TRANSPARENTE C/TARJA AMARELA, USO DOMESTICO</t>
  </si>
  <si>
    <t>JOELHO 90 GRAUS, EM FERRO GALVANIZADO, CONEXÃO ROSQUEADA, DN 15 (1/2"), INSTALADO EM RAMAIS E SUB-RAMAIS DE GÁS - FORNECIMENTO E INSTALAÇÃO. AF_12/2015</t>
  </si>
  <si>
    <t>FUNDO ANTICORROSIVO PARA METAIS FERROSOS (ZARCAO)</t>
  </si>
  <si>
    <t>COTOVELO 90 GRAUS DE FERRO GALVANIZADO, COM ROSCA BSP, DE 1/2"</t>
  </si>
  <si>
    <t>JOELHO 90 GRAUS, EM FERRO GALVANIZADO, CONEXÃO ROSQUEADA, DN 20 (3/4"), INSTALADO EM RAMAIS E SUB-RAMAIS DE GÁS - FORNECIMENTO E INSTALAÇÃO. AF_12/2015</t>
  </si>
  <si>
    <t>COTOVELO 90 GRAUS DE FERRO GALVANIZADO, COM ROSCA BSP, DE 3/4"</t>
  </si>
  <si>
    <t>NIPLE, EM FERRO GALVANIZADO, CONEXÃO ROSQUEADA, DN 20 (3/4"), INSTALADO EM RAMAIS E SUB-RAMAIS DE GÁS - FORNECIMENTO E INSTALAÇÃO. AF_12/2015</t>
  </si>
  <si>
    <t>NIPLE DE FERRO GALVANIZADO, COM ROSCA BSP, DE 3/4"</t>
  </si>
  <si>
    <t>NIPLE, EM FERRO GALVANIZADO, CONEXÃO ROSQUEADA, DN 15 (1/2"), INSTALADO EM RAMAIS E SUB-RAMAIS DE GÁS - FORNECIMENTO E INSTALAÇÃO. AF_12/2015</t>
  </si>
  <si>
    <t>NIPLE DE FERRO GALVANIZADO, COM ROSCA BSP, DE 1/2"</t>
  </si>
  <si>
    <t>01009/ORSE</t>
  </si>
  <si>
    <t>FORNECIMENTO E ASSENTAMENTO DE TE DE REDUÇÃO DE FERRO GALVANIZADO DE 3/4" X 1/2"</t>
  </si>
  <si>
    <t>TÊ, EM FERRO GALVANIZADO, CONEXÃO ROSQUEADA, DN 20 (3/4"), INSTALADO EM RAMAIS E SUB-RAMAIS DE GÁS - FORNECIMENTO E INSTALAÇÃO. AF_12/2015</t>
  </si>
  <si>
    <t>TE DE FERRO GALVANIZADO, DE 3/4"</t>
  </si>
  <si>
    <t>UNIÃO, EM FERRO GALVANIZADO, CONEXÃO ROSQUEADA, DN 20 (3/4"), INSTALADO EM RAMAIS E SUB-RAMAIS DE GÁS - FORNECIMENTO E INSTALAÇÃO. AF_12/2015</t>
  </si>
  <si>
    <t>UNIAO DE FERRO GALVANIZADO, COM ROSCA BSP, COM ASSENTO PLANO, DE 3/4"</t>
  </si>
  <si>
    <t>LUVA DE REDUÇÃO, EM FERRO GALVANIZADO, 3/4" X 1/2", CONEXÃO ROSQUEADA, INSTALADO EM RAMAIS E SUB-RAMAIS DE GÁS - FORNECIMENTO E INSTALAÇÃO. AF_12/2015</t>
  </si>
  <si>
    <t>LUVA DE REDUCAO DE FERRO GALVANIZADO, COM ROSCA BSP, DE 3/4" X 1/2"</t>
  </si>
  <si>
    <t>00972/ORSE</t>
  </si>
  <si>
    <t>FORNECIMENTO E ASSENTAMENTO DE CAP DE FERRO GALVANIZADO DE 3/4"</t>
  </si>
  <si>
    <t>REGISTRO DE GAVETA BRUTO, LATÃO, ROSCÁVEL, 3/4", FORNECIDO E INSTALADO EM RAMAL DE ÁGUA. AF_12/2014</t>
  </si>
  <si>
    <t>REGISTRO GAVETA BRUTO EM LATAO FORJADO, BITOLA 3/4 " (REF 1509)</t>
  </si>
  <si>
    <t>10339/ORSE</t>
  </si>
  <si>
    <t>REGISTRO DE FECHO RÁPIDO 1/2" NPT</t>
  </si>
  <si>
    <t>09093/ORSE</t>
  </si>
  <si>
    <t>REGULADOR DE BAIXA PRESSÃO, D=15MM, TIPO FISHER, CLASSE 300, 2º ESTÁGIO (INSTALAÇÃO GÁS)</t>
  </si>
  <si>
    <t>09092/ORSE</t>
  </si>
  <si>
    <t>REGULADOR DE ALTA PRESSÃO, D=28MM, TIPO FISHER, CLASSE 300, 1º ESTÁGIO (INSTALAÇÃO GÁS)</t>
  </si>
  <si>
    <t>VÁLVULA DE ESFERA BRUTA, BRONZE, ROSCÁVEL, 1/2  , INSTALADO EM RESERVAÇÃO DE ÁGUA DE EDIFICAÇÃO QUE POSSUA RESERVATÓRIO DE FIBRA/FIBROCIMENTO - FORNECIMENTO E INSTALAÇÃO. AF_06/2016</t>
  </si>
  <si>
    <t>VALVULA DE ESFERA BRUTA EM BRONZE, BITOLA 1/2 " (REF 1552-B)</t>
  </si>
  <si>
    <t>VÁLVULA DE ESFERA BRUTA, BRONZE, ROSCÁVEL, 3/4'', INSTALADO EM RESERVAÇÃO DE ÁGUA DE EDIFICAÇÃO QUE POSSUA RESERVATÓRIO DE FIBRA/FIBROCIMENTO - FORNECIMENTO E INSTALAÇÃO. AF_06/2016</t>
  </si>
  <si>
    <t>VALVULA DE ESFERA BRUTA EM BRONZE, BITOLA 3/4 " (REF 1552-B)</t>
  </si>
  <si>
    <t>MANOMETRO 0 A 200 PSI (0 A 14 KGF/CM2), D = 50MM - FORNECIMENTO E COLOCACAO</t>
  </si>
  <si>
    <t>MANOMETRO COM CAIXA EM ACO PINTADO, ESCALA *10* KGF/CM2 (*10* BAR), DIAMETRO NOMINAL DE *63* MM, CONEXAO DE 1/4"</t>
  </si>
  <si>
    <t>BOTIJAO DE GAS ENGARRAFADO(GLP),CAPACIDADE PARA 45KG.O CUSTO INCLUI O BOTIJAO E O GAS.FORNECIMENTO</t>
  </si>
  <si>
    <t>TUBO DE AÇO GALVANIZADO COM COSTURA, CLASSE MÉDIA, CONEXÃO RANHURADA, DN 65 (2 1/2"), INSTALADO EM PRUMADAS - FORNECIMENTO E INSTALAÇÃO. AF_12/2015</t>
  </si>
  <si>
    <t>TUBO ACO GALVANIZADO COM COSTURA, CLASSE MEDIA, DN 2.1/2", E = *3,65* MM, PESO *6,51* KG/M (NBR 5580)</t>
  </si>
  <si>
    <t>COTOVELO 90 GRAUS, EM FERRO GALVANIZADO, CONEXÃO ROSQUEADA, DN 65 (2 1/2?), INSTALADO EM RESERVAÇÃO DE ÁGUA DE EDIFICAÇÃO QUE POSSUA RESERVATÓRIO DE FIBRA/FIBROCIMENTO ? FORNECIMENTO E INSTALAÇÃO. AF_06/2016</t>
  </si>
  <si>
    <t>COTOVELO 90 GRAUS DE FERRO GALVANIZADO, COM ROSCA BSP, DE 2 1/2"</t>
  </si>
  <si>
    <t>CURVA 90 GRAUS, EM AÇO, CONEXÃO SOLDADA, DN 65 (2 1/2"), INSTALADO EM REDE DE ALIMENTAÇÃO PARA HIDRANTE - FORNECIMENTO E INSTALAÇÃO. AF_12/2015</t>
  </si>
  <si>
    <t>SOLDADOR COM ENCARGOS COMPLEMENTARES</t>
  </si>
  <si>
    <t>CURVA 90 GRAUS EM ACO CARBONO, RAIO CURTO, SOLDAVEL, PRESSAO 3.000 LBS, DN 2 1/2"</t>
  </si>
  <si>
    <t>TÊ, EM FERRO GALVANIZADO, CONEXÃO ROSQUEADA, DN 65 (2 1/2"), INSTALADO EM REDE DE ALIMENTAÇÃO PARA HIDRANTE - FORNECIMENTO E INSTALAÇÃO. AF_12/2015</t>
  </si>
  <si>
    <t>TE DE FERRO GALVANIZADO, DE 2 1/2"</t>
  </si>
  <si>
    <t>NIPLE, EM FERRO GALVANIZADO, DN 65 (2 1/2"), CONEXÃO ROSQUEADA, INSTALADO EM REDE DE ALIMENTAÇÃO PARA HIDRANTE - FORNECIMENTO E INSTALAÇÃO. AF_12/2015</t>
  </si>
  <si>
    <t>NIPLE DE FERRO GALVANIZADO, COM ROSCA BSP, DE 2 1/2"</t>
  </si>
  <si>
    <t>ABRIGO PARA HIDRANTE, 75X45X17CM, COM REGISTRO GLOBO ANGULAR 45º 2.1/2", ADAPTADOR STORZ 2.1/2", MANGUEIRA DE INCÊNDIO 15M, REDUÇÃO 2.1/2X1.1/2" E ESGUICHO EM LATÃO 1.1/2" - FORNECIMENTO E INSTALAÇÃO</t>
  </si>
  <si>
    <t>ADAPTADOR, EM LATAO, ENGATE RAPIDO 2 1/2" X ROSCA INTERNA 5 FIOS 2 1/2",  PARA INSTALACAO PREDIAL DE COMBATE A INCENDIO</t>
  </si>
  <si>
    <t>CAIXA DE INCENDIO/ABRIGO PARA MANGUEIRA, DE EMBUTIR/INTERNA, COM 75 X 45 X 17 CM, EM CHAPA DE ACO, PORTA COM VENTILACAO, VISOR COM A INSCRICAO "INCENDIO", SUPORTE/CESTA INTERNA PARA A MANGUEIRA, PINTURA ELETROSTATICA VERMELHA</t>
  </si>
  <si>
    <t>ESGUICHO TIPO JATO SOLIDO, EM LATAO, ENGATE RAPIDO 1 1/2" X 13 MM, PARA MANGUEIRA EM INSTALACAO PREDIAL COMBATE A INCENDIO</t>
  </si>
  <si>
    <t>MANGUEIRA DE INCENDIO, TIPO 1, DE 1 1/2", COMPRIMENTO = 15 M, TECIDO EM FIO DE POLIESTER E TUBO INTERNO EM BORRACHA SINTETICA, COM UNIOES ENGATE RAPIDO</t>
  </si>
  <si>
    <t>REDUCAO FIXA TIPO STORZ, ENGATE RAPIDO 2.1/2" X 1.1/2", EM LATAO, PARA INSTALACAO PREDIAL COMBATE A INCENDIO PREDIAL</t>
  </si>
  <si>
    <t>REGISTRO OU VALVULA GLOBO ANGULAR EM LATAO, PARA HIDRANTES EM INSTALACAO PREDIAL DE INCENDIO, 45 GRAUS, DIAMETRO DE 2 1/2", COM VOLANTE, CLASSE DE PRESSAO DE ATE 200 PSI</t>
  </si>
  <si>
    <t>HIDRANTE SUBTERRANEO FERRO FUNDIDO C/ CURVA LONGA E CAIXA DN=75MM</t>
  </si>
  <si>
    <t>HIDRANTE SUBTERRANEO, EM FERRO FUNDIDO, COM CURVA LONGA E CAIXA, DN 75 MM</t>
  </si>
  <si>
    <t>TUBO DE AÇO GALVANIZADO COM COSTURA, CLASSE MÉDIA, DN 25 (1"), CONEXÃO ROSQUEADA, INSTALADO EM REDE DE ALIMENTAÇÃO PARA HIDRANTE - FORNECIMENTO E INSTALAÇÃO. AF_12/2015</t>
  </si>
  <si>
    <t>TUBO ACO GALVANIZADO COM COSTURA, CLASSE MEDIA, DN 1", E = 3,38 MM, PESO 2,50 KG/M (NBR 5580)</t>
  </si>
  <si>
    <t>TUBO DE AÇO GALVANIZADO COM COSTURA, CLASSE MÉDIA, DN 32 (1 1/4"), CONEXÃO ROSQUEADA, INSTALADO EM REDE DE ALIMENTAÇÃO PARA HIDRANTE - FORNECIMENTO E INSTALAÇÃO. AF_12/2015</t>
  </si>
  <si>
    <t>TUBO ACO GALVANIZADO COM COSTURA, CLASSE MEDIA, DN 1.1/4", E = *3,25* MM, PESO *3,14* KG/M (NBR 5580)</t>
  </si>
  <si>
    <t>TUBO DE AÇO GALVANIZADO COM COSTURA, CLASSE MÉDIA, DN 40 (1 1/2"), CONEXÃO ROSQUEADA, INSTALADO EM REDE DE ALIMENTAÇÃO PARA HIDRANTE - FORNECIMENTO E INSTALAÇÃO. AF_12/2015</t>
  </si>
  <si>
    <t>TUBO DE AÇO GALVANIZADO COM COSTURA, CLASSE MÉDIA, CONEXÃO RANHURADA, DN 80 (3"), INSTALADO EM PRUMADAS - FORNECIMENTO E INSTALAÇÃO. AF_12/2015</t>
  </si>
  <si>
    <t>TUBO ACO GALVANIZADO COM COSTURA, CLASSE MEDIA, DN 3", E = *4,05* MM, PESO *8,47* KG/M (NBR 5580)</t>
  </si>
  <si>
    <t>LUVA DE REDUÇÃO, EM FERRO GALVANIZADO, 1" X 3/4", CONEXÃO ROSQUEADA, INSTALADO EM REDE DE ALIMENTAÇÃO PARA HIDRANTE - FORNECIMENTO E INSTALAÇÃO. AF_12/2015</t>
  </si>
  <si>
    <t>LUVA DE REDUCAO DE FERRO GALVANIZADO, COM ROSCA BSP, DE 1" X 3/4"</t>
  </si>
  <si>
    <t>LUVA DE REDUÇÃO, EM FERRO GALVANIZADO, 1 1/4" X 3/4", CONEXÃO ROSQUEADA, INSTALADO EM REDE DE ALIMENTAÇÃO PARA HIDRANTE - FORNECIMENTO E INSTALAÇÃO. AF_12/2015</t>
  </si>
  <si>
    <t>LUVA DE REDUCAO DE FERRO GALVANIZADO, COM ROSCA BSP, DE 1 1/4" X 3/4"</t>
  </si>
  <si>
    <t>LUVA DE REDUÇÃO, EM FERRO GALVANIZADO, 2 1/2" X 1 1/2", CONEXÃO ROSQUEADA, INSTALADO EM PRUMADAS - FORNECIMENTO E INSTALAÇÃO. AF_12/2015</t>
  </si>
  <si>
    <t>LUVA DE REDUCAO DE FERRO GALVANIZADO, COM ROSCA BSP, DE 2 1/2" X 1 1/2"</t>
  </si>
  <si>
    <t>LUVA DE REDUÇÃO, EM FERRO GALVANIZADO, 3" X 2", CONEXÃO ROSQUEADA, INSTALADO EM PRUMADAS - FORNECIMENTO E INSTALAÇÃO. AF_12/2015</t>
  </si>
  <si>
    <t>LUVA DE REDUCAO DE FERRO GALVANIZADO, COM ROSCA BSP, DE 3" X 2"</t>
  </si>
  <si>
    <t>LUVA DE REDUÇÃO, EM FERRO GALVANIZADO, 3" X 2 1/2", CONEXÃO ROSQUEADA, INSTALADO EM PRUMADAS - FORNECIMENTO E INSTALAÇÃO. AF_12/2015</t>
  </si>
  <si>
    <t>LUVA DE REDUCAO DE FERRO GALVANIZADO, COM ROSCA BSP, DE 3" X 2 1/2"</t>
  </si>
  <si>
    <t>TÊ, EM FERRO GALVANIZADO, DN 65 (2 1/2"), CONEXÃO ROSQUEADA, INSTALADO EM PRUMADAS - FORNECIMENTO E INSTALAÇÃO. AF_12/2015</t>
  </si>
  <si>
    <t>TÊ, EM FERRO GALVANIZADO, DN 80 (3"), CONEXÃO ROSQUEADA, INSTALADO EM PRUMADAS - FORNECIMENTO E INSTALAÇÃO. AF_12/2015</t>
  </si>
  <si>
    <t>TE DE FERRO GALVANIZADO, DE 3"</t>
  </si>
  <si>
    <t>01012/ORSE</t>
  </si>
  <si>
    <t>FORNECIMENTO E ASSENTAMENTO DE TE DE REDUÇÃO DE FERRO GALVANIZADO DE 1 1/2" X 1"</t>
  </si>
  <si>
    <t>10613/ORSE</t>
  </si>
  <si>
    <t>FORNECIMENTO E ASSENTAMENTO DE TE DE REDUÇÃO DE FERRO GALVANIZADO DE 2 1/2" X 1"</t>
  </si>
  <si>
    <t>NIPLE, EM FERRO GALVANIZADO, DN 25 (1"), CONEXÃO ROSQUEADA, INSTALADO EM REDE DE ALIMENTAÇÃO PARA HIDRANTE - FORNECIMENTO E INSTALAÇÃO. AF_12/2015</t>
  </si>
  <si>
    <t>NIPLE DE FERRO GALVANIZADO, COM ROSCA BSP, DE 1"</t>
  </si>
  <si>
    <t>NIPLE, EM FERRO GALVANIZADO, DN 32 (1 1/4"), CONEXÃO ROSQUEADA, INSTALADO EM REDE DE ALIMENTAÇÃO PARA HIDRANTE - FORNECIMENTO E INSTALAÇÃO. AF_12/2015</t>
  </si>
  <si>
    <t>NIPLE DE FERRO GALVANIZADO, COM ROSCA BSP, DE 1 1/4"</t>
  </si>
  <si>
    <t>NIPLE, EM FERRO GALVANIZADO, DN 40 (1 1/2"), CONEXÃO ROSQUEADA, INSTALADO EM REDE DE ALIMENTAÇÃO PARA HIDRANTE - FORNECIMENTO E INSTALAÇÃO. AF_12/2015</t>
  </si>
  <si>
    <t>NIPLE DE FERRO GALVANIZADO, COM ROSCA BSP, DE 1 1/2"</t>
  </si>
  <si>
    <t>NIPLE, EM FERRO GALVANIZADO, DN 50 (2"), CONEXÃO ROSQUEADA, INSTALADO EM REDE DE ALIMENTAÇÃO PARA HIDRANTE - FORNECIMENTO E INSTALAÇÃO. AF_12/2015</t>
  </si>
  <si>
    <t>NIPLE DE FERRO GALVANIZADO, COM ROSCA BSP, DE 2"</t>
  </si>
  <si>
    <t>NIPLE, EM FERRO GALVANIZADO, DN 65 (2 1/2"), CONEXÃO ROSQUEADA, INSTALADO EM PRUMADAS - FORNECIMENTO E INSTALAÇÃO. AF_12/2015</t>
  </si>
  <si>
    <t>NIPLE, EM FERRO GALVANIZADO, DN 80 (3"), CONEXÃO ROSQUEADA, INSTALADO EM PRUMADAS - FORNECIMENTO E INSTALAÇÃO. AF_12/2015</t>
  </si>
  <si>
    <t>NIPLE DE FERRO GALVANIZADO, COM ROSCA BSP, DE 3"</t>
  </si>
  <si>
    <t>UNIÃO, EM FERRO GALVANIZADO, DN 25 (1"), CONEXÃO ROSQUEADA, INSTALADO EM REDE DE ALIMENTAÇÃO PARA HIDRANTE - FORNECIMENTO E INSTALAÇÃO. AF_12/2015</t>
  </si>
  <si>
    <t>UNIAO DE FERRO GALVANIZADO, COM ROSCA BSP, COM ASSENTO PLANO, DE 1"</t>
  </si>
  <si>
    <t>UNIÃO, EM FERRO GALVANIZADO, DN 32 (1 1/4"), CONEXÃO ROSQUEADA, INSTALADO EM REDE DE ALIMENTAÇÃO PARA HIDRANTE - FORNECIMENTO E INSTALAÇÃO. AF_12/2015</t>
  </si>
  <si>
    <t>UNIAO DE FERRO GALVANIZADO, COM ROSCA BSP, COM ASSENTO PLANO, DE 1 1/4"</t>
  </si>
  <si>
    <t>UNIÃO, EM FERRO GALVANIZADO, DN 65 (2 1/2"), CONEXÃO ROSQUEADA, INSTALADO EM PRUMADAS - FORNECIMENTO E INSTALAÇÃO. AF_12/2015</t>
  </si>
  <si>
    <t>UNIAO DE FERRO GALVANIZADO, COM ROSCA BSP, COM ASSENTO PLANO, DE 2 1/2"</t>
  </si>
  <si>
    <t>UNIÃO, EM FERRO GALVANIZADO, DN 80 (3"), CONEXÃO ROSQUEADA, INSTALADO EM PRUMADAS - FORNECIMENTO E INSTALAÇÃO. AF_12/2015</t>
  </si>
  <si>
    <t>UNIAO DE FERRO GALVANIZADO, COM ROSCA BSP, COM ASSENTO PLANO, DE 3"</t>
  </si>
  <si>
    <t>JOELHO 90 GRAUS, EM FERRO GALVANIZADO, DN 25 (1"), CONEXÃO ROSQUEADA, INSTALADO EM REDE DE ALIMENTAÇÃO PARA HIDRANTE - FORNECIMENTO E INSTALAÇÃO. AF_12/2015</t>
  </si>
  <si>
    <t>COTOVELO 90 GRAUS DE FERRO GALVANIZADO, COM ROSCA BSP, DE 1"</t>
  </si>
  <si>
    <t>JOELHO 90 GRAUS, EM FERRO GALVANIZADO, DN 40 (1 1/2"), CONEXÃO ROSQUEADA, INSTALADO EM REDE DE ALIMENTAÇÃO PARA HIDRANTE - FORNECIMENTO E INSTALAÇÃO. AF_12/2015</t>
  </si>
  <si>
    <t>COTOVELO 90 GRAUS DE FERRO GALVANIZADO, COM ROSCA BSP, DE 1 1/2"</t>
  </si>
  <si>
    <t>JOELHO 90 GRAUS, EM FERRO GALVANIZADO, DN 65 (2 1/2"), CONEXÃO ROSQUEADA, INSTALADO EM PRUMADAS - FORNECIMENTO E INSTALAÇÃO. AF_12/2015</t>
  </si>
  <si>
    <t>JOELHO 90 GRAUS, EM FERRO GALVANIZADO, DN 80 (3"), CONEXÃO ROSQUEADA, INSTALADO EM PRUMADAS - FORNECIMENTO E INSTALAÇÃO. AF_12/2015</t>
  </si>
  <si>
    <t>COTOVELO 90 GRAUS DE FERRO GALVANIZADO, COM ROSCA BSP, DE 3"</t>
  </si>
  <si>
    <t>00997/ORSE</t>
  </si>
  <si>
    <t>FORNECIMENTO E ASSENTAMENTO DE FLANGE SEXTAVADO DE FERRO GALVANIZADO DE 3"</t>
  </si>
  <si>
    <t>085083/AGETOP</t>
  </si>
  <si>
    <t>CHAVE DE FLUXO 1</t>
  </si>
  <si>
    <t>09905/ORSE</t>
  </si>
  <si>
    <t>TANQUE DE PRESSÃO CAP. 30 LTS.</t>
  </si>
  <si>
    <t>REGISTRO DE GAVETA BRUTO, LATÃO, ROSCÁVEL, 1 1/4?, INSTALADO EM RESERVAÇÃO DE ÁGUA DE EDIFICAÇÃO QUE POSSUA RESERVATÓRIO DE FIBRA/FIBROCIMENTO ? FORNECIMENTO E INSTALAÇÃO. AF_06/2016</t>
  </si>
  <si>
    <t>REGISTRO GAVETA BRUTO EM LATAO FORJADO, BITOLA 1 1/4 " (REF 1509)</t>
  </si>
  <si>
    <t>REGISTRO DE GAVETA BRUTO, LATÃO, ROSCÁVEL, 2 1/2?, INSTALADO EM RESERVAÇÃO DE ÁGUA DE EDIFICAÇÃO QUE POSSUA RESERVATÓRIO DE FIBRA/FIBROCIMENTO ? FORNECIMENTO E INSTALAÇÃO. AF_06/2016</t>
  </si>
  <si>
    <t>REGISTRO GAVETA BRUTO EM LATAO FORJADO, BITOLA 2 1/2 " (REF 1509)</t>
  </si>
  <si>
    <t>VÁLVULA DE ESFERA BRUTA, BRONZE, ROSCÁVEL, 1'', INSTALADO EM RESERVAÇÃO DE ÁGUA DE EDIFICAÇÃO QUE POSSUA RESERVATÓRIO DE FIBRA/FIBROCIMENTO - FORNECIMENTO E INSTALAÇÃO. AF_06/2016</t>
  </si>
  <si>
    <t>VALVULA DE ESFERA BRUTA EM BRONZE, BITOLA 1 " (REF 1552-B)</t>
  </si>
  <si>
    <t>VÁLVULA DE ESFERA BRUTA, BRONZE, ROSCÁVEL, 1 1/4'', INSTALADO EM RESERVAÇÃO DE ÁGUA DE EDIFICAÇÃO QUE POSSUA RESERVATÓRIO DE FIBRA/FIBROCIMENTO - FORNECIMENTO E INSTALAÇÃO. AF_06/2016</t>
  </si>
  <si>
    <t>VALVULA DE ESFERA BRUTA EM BRONZE, BITOLA 1 1/4 " (REF 1552-B)</t>
  </si>
  <si>
    <t>VÁLVULA DE RETENÇÃO VERTICAL, DE BRONZE, ROSCÁVEL, 1" - FORNECIMENTO E INSTALAÇÃO. AF_01/2019</t>
  </si>
  <si>
    <t>VALVULA DE RETENCAO VERTICAL, DE BRONZE (PN-16), 1", 200 PSI, EXTREMIDADES COM ROSCA</t>
  </si>
  <si>
    <t>VÁLVULA DE RETENÇÃO HORIZONTAL, DE BRONZE, ROSCÁVEL, 2 1/2" - FORNECIMENTO E INSTALAÇÃO. AF_01/2019</t>
  </si>
  <si>
    <t>VALVULA DE RETENCAO HORIZONTAL, DE BRONZE (PN-25), 2 1/2", 400 PSI, TAMPA DE PORCA DE UNIAO, EXTREMIDADES COM ROSCA</t>
  </si>
  <si>
    <t>085039/AGETOP</t>
  </si>
  <si>
    <t>PRESSOSTATO 50 A 80 PSI</t>
  </si>
  <si>
    <t>PLACA FOTOLUMINESCENTE DE SINALIZACAO DE SEGURANCA CONTRA INCENDIO,PARA INDICACAO CONTINUADA DE ROTA DE FUGA,EM PVC ANTICHAMA,DIMENSOES APROXIMADAS DE (7X20)CM,DE ACORDO COM A NORMA NBR 13434-2.FORNECIMENTO E COLOCACAO</t>
  </si>
  <si>
    <t>PLACA FOTOLUMINESCENTE DE SINALIZACAO BASICA PARA EXTINTOR DE INCENDIO,EM PVC ANTICHAMA,DIMENSOES APROXIMADAS DE (15X15) CM,DE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</si>
  <si>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</si>
  <si>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EXTINTOR DE CO2 6KG - FORNECIMENTO E INSTALACAO</t>
  </si>
  <si>
    <t>BUCHA DE NYLON, DIAMETRO DO FURO 8 MM, COMPRIMENTO 40 MM, COM PARAFUSO DE ROSCA SOBERBA, CABECA CHATA, FENDA SIMPLES, 4,8 X 50 MM</t>
  </si>
  <si>
    <t>EXTINTOR DE INCENDIO PORTATIL COM CARGA DE GAS CARBONICO CO2 DE 6 KG, CLASSE BC</t>
  </si>
  <si>
    <t>73775/1</t>
  </si>
  <si>
    <t>EXTINTOR INCENDIO TP PO QUIMICO 4KG FORNECIMENTO E COLOCACAO</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</si>
  <si>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</si>
  <si>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CCU.09.0001</t>
  </si>
  <si>
    <t>TESTE DE RESISTÊNCIA DE ATERRAMENTO (LAUDO SPDA)</t>
  </si>
  <si>
    <t>CCU.09.0002</t>
  </si>
  <si>
    <t>TESTE DE CONTINUIDADE ELÉTRICA (LAUDO SPDA)</t>
  </si>
  <si>
    <t>02450/ORSE</t>
  </si>
  <si>
    <t>LIMPEZA GERAL</t>
  </si>
  <si>
    <t>MESTRE DE OBRAS COM ENCARGOS COMPLEMENTARES</t>
  </si>
  <si>
    <t>CURSO DE CAPACITAÇÃO PARA MESTRE DE OBRAS (ENCARGOS COMPLEMENTARES) - MENSALISTA</t>
  </si>
  <si>
    <t>MESTRE DE OBRAS (MENSALISTA)</t>
  </si>
  <si>
    <t>EXAMES - MENSALISTA (ENCARGOS COMPLEMENTARES (COLETADO CAIXA)</t>
  </si>
  <si>
    <t>SEGURO - MENSALISTA (ENCARGOS COMPLEMENTARES) (COLETADO CAIXA)</t>
  </si>
  <si>
    <t>EPI - FAMILIA ENCARREGADO GERAL - MENSALISTA (ENCARGOS COMPLEMENTARES - COLETADO CAIXA)</t>
  </si>
  <si>
    <t>FERRAMENTAS - FAMILIA ENCARREGADO GERAL - MENSALISTA (ENCARGOS COMPLEMENTARES - COLETADO CAIXA)</t>
  </si>
  <si>
    <t>CURSO DE CAPACITAÇÃO PARA ENGENHEIRO CIVIL DE OBRA PLENO (ENCARGOS COMPLEMENTARES) - MENSALISTA</t>
  </si>
  <si>
    <t>ENGENHEIRO CIVIL DE OBRA PLENO (MENSALISTA)</t>
  </si>
  <si>
    <t>EPI - FAMILIA ENGENHEIRO CIVIL - MENSALISTA (ENCARGOS COMPLEMENTARES - COLETADO CAIXA)</t>
  </si>
  <si>
    <t>FERRAMENTAS - FAMILIA ENGENHEIRO CIVIL - MENSALISTA (ENCARGOS COMPLEMENTARES - COLETADO CAIXA)</t>
  </si>
  <si>
    <t>TÉCNICO EM SEGURANÇA DO TRABALHO COM ENCARGOS COMPLEMENTARES</t>
  </si>
  <si>
    <t>CURSO DE CAPACITAÇÃO PARA TÉCNICO EM SEGURANÇA DO TRABALHO (ENCARGOS COMPLEMENTARES) - MENSALISTA</t>
  </si>
  <si>
    <t>TECNICO EM SEGURANCA DO TRABALHO (MENSALISTA)</t>
  </si>
  <si>
    <t>EPI - FAMILIA ALMOXARIFE - MENSALISTA (ENCARGOS COMPLEMENTARES - COLETADO CAIXA)</t>
  </si>
  <si>
    <t>FERRAMENTAS - FAMILIA ALMOXARIFE - MENSALISTA (ENCARGOS COMPLEMENTARES - COLETADO CAIXA)</t>
  </si>
  <si>
    <t>CPM - 88326-N</t>
  </si>
  <si>
    <t>CPM - 88326-D</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</si>
  <si>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</si>
  <si>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</si>
  <si>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</si>
  <si>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</si>
  <si>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</si>
  <si>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</si>
  <si>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</si>
  <si>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</si>
  <si>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</si>
  <si>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</si>
  <si>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</si>
  <si>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</si>
  <si>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</si>
  <si>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</si>
  <si>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</si>
  <si>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</si>
  <si>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</si>
  <si>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</si>
  <si>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</si>
  <si>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</si>
  <si>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</si>
  <si>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</si>
  <si>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</si>
  <si>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</si>
  <si>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</si>
  <si>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</si>
  <si>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</si>
  <si>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</si>
  <si>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</si>
  <si>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</si>
  <si>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</si>
  <si>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</si>
  <si>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</si>
  <si>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</si>
  <si>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</si>
  <si>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</si>
  <si>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</si>
  <si>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</si>
  <si>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</si>
  <si>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</si>
  <si>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</si>
  <si>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</si>
  <si>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</si>
  <si>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</si>
  <si>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</si>
  <si>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</si>
  <si>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</si>
  <si>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</si>
  <si>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</si>
  <si>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</si>
  <si>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</si>
  <si>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</si>
  <si>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</si>
  <si>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</si>
  <si>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</si>
  <si>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</si>
  <si>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</si>
  <si>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</si>
  <si>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</si>
  <si>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</si>
  <si>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</si>
  <si>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</si>
  <si>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</si>
  <si>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</si>
  <si>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</si>
  <si>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</si>
  <si>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</si>
  <si>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</si>
  <si>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</si>
  <si>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</si>
  <si>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</si>
  <si>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</si>
  <si>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</si>
  <si>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</si>
  <si>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</si>
  <si>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</si>
  <si>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</si>
  <si>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</si>
  <si>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</si>
  <si>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</si>
  <si>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</si>
  <si>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</si>
  <si>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</si>
  <si>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</si>
  <si>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</si>
  <si>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</si>
  <si>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</si>
  <si>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</si>
  <si>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</si>
  <si>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</si>
  <si>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</si>
  <si>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</si>
  <si>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</si>
  <si>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</si>
  <si>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</si>
  <si>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</si>
  <si>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</si>
  <si>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</si>
  <si>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</si>
  <si>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</si>
  <si>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</si>
  <si>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</si>
  <si>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</si>
  <si>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</si>
  <si>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</si>
  <si>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</si>
  <si>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</si>
  <si>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</si>
  <si>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</si>
  <si>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</si>
  <si>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</si>
  <si>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</si>
  <si>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</si>
  <si>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</si>
  <si>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</si>
  <si>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</si>
  <si>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</si>
  <si>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</si>
  <si>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</si>
  <si>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</si>
  <si>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</si>
  <si>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</si>
  <si>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</si>
  <si>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</si>
  <si>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</si>
  <si>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</si>
  <si>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</si>
  <si>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</si>
  <si>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</si>
  <si>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</si>
  <si>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</si>
  <si>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</si>
  <si>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</si>
  <si>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</si>
  <si>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</si>
  <si>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</si>
  <si>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</si>
  <si>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</si>
  <si>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</si>
  <si>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</si>
  <si>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</si>
  <si>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</si>
  <si>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</si>
  <si>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</si>
  <si>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</si>
  <si>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</si>
  <si>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</si>
  <si>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</si>
  <si>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</si>
  <si>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</si>
  <si>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</si>
  <si>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</si>
  <si>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</si>
  <si>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</si>
  <si>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</si>
  <si>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</si>
  <si>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</si>
  <si>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</si>
  <si>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</si>
  <si>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GUARITA EM CANTEIRO DE OBRA EM CHAPA DE MADEIRA COMPENSADA, NÃO INCLUSO MOBILIÁRIO. AF_04/2016</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</si>
  <si>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</si>
  <si>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</si>
  <si>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</si>
  <si>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</si>
  <si>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</si>
  <si>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</si>
  <si>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</si>
  <si>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</si>
  <si>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TELHA METÁLICA. AF_05/2018</t>
  </si>
  <si>
    <t>PISO PARA CONSTRUÇÃO TEMPORÁRIA EM MADEIRA, SEM REAPROVEITAMENTO. AF_05/2018</t>
  </si>
  <si>
    <t>ESTRUTURA DE MADEIRA PROVISÓRIA PARA SUPORTE DE CAIXA D ÁGUA ELEVADA DE 3000 LITROS. AF_05/2018_P</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</si>
  <si>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</si>
  <si>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</si>
  <si>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</si>
  <si>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</si>
  <si>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</si>
  <si>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</si>
  <si>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</si>
  <si>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</si>
  <si>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</si>
  <si>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</si>
  <si>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</si>
  <si>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</si>
  <si>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</si>
  <si>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</si>
  <si>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</si>
  <si>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</si>
  <si>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</si>
  <si>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</si>
  <si>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</si>
  <si>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</si>
  <si>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</si>
  <si>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</si>
  <si>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</si>
  <si>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</si>
  <si>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</si>
  <si>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</si>
  <si>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</si>
  <si>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</si>
  <si>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</si>
  <si>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</si>
  <si>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</si>
  <si>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</si>
  <si>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</si>
  <si>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</si>
  <si>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</si>
  <si>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</si>
  <si>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</si>
  <si>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</si>
  <si>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</si>
  <si>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</si>
  <si>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</si>
  <si>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</si>
  <si>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</si>
  <si>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</si>
  <si>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</si>
  <si>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</si>
  <si>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</si>
  <si>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</si>
  <si>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</si>
  <si>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</si>
  <si>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</si>
  <si>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</si>
  <si>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</si>
  <si>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</si>
  <si>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</si>
  <si>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</si>
  <si>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</si>
  <si>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</si>
  <si>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</si>
  <si>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</si>
  <si>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</si>
  <si>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</si>
  <si>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</si>
  <si>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</si>
  <si>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</si>
  <si>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</si>
  <si>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</si>
  <si>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</si>
  <si>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</si>
  <si>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</si>
  <si>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</si>
  <si>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</si>
  <si>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</si>
  <si>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</si>
  <si>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</si>
  <si>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</si>
  <si>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</si>
  <si>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</si>
  <si>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</si>
  <si>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</si>
  <si>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</si>
  <si>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</si>
  <si>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</si>
  <si>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</si>
  <si>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</si>
  <si>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</si>
  <si>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</si>
  <si>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</si>
  <si>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</si>
  <si>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</si>
  <si>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</si>
  <si>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</si>
  <si>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</si>
  <si>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</si>
  <si>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</si>
  <si>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</si>
  <si>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</si>
  <si>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</si>
  <si>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</si>
  <si>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</si>
  <si>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</si>
  <si>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</si>
  <si>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</si>
  <si>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</si>
  <si>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</si>
  <si>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</si>
  <si>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</si>
  <si>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</si>
  <si>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</si>
  <si>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</si>
  <si>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</si>
  <si>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</si>
  <si>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</si>
  <si>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</si>
  <si>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</si>
  <si>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</si>
  <si>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</si>
  <si>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</si>
  <si>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</si>
  <si>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</si>
  <si>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</si>
  <si>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</si>
  <si>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</si>
  <si>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</si>
  <si>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</si>
  <si>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</si>
  <si>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</si>
  <si>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</si>
  <si>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</si>
  <si>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</si>
  <si>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</si>
  <si>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</si>
  <si>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</si>
  <si>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</si>
  <si>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</si>
  <si>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</si>
  <si>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</si>
  <si>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</si>
  <si>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</si>
  <si>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</si>
  <si>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</si>
  <si>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</si>
  <si>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</si>
  <si>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</si>
  <si>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</si>
  <si>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</si>
  <si>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</si>
  <si>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</si>
  <si>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</si>
  <si>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</si>
  <si>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</si>
  <si>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</si>
  <si>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</si>
  <si>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</si>
  <si>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</si>
  <si>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</si>
  <si>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</si>
  <si>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</si>
  <si>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</si>
  <si>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</si>
  <si>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</si>
  <si>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</si>
  <si>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</si>
  <si>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</si>
  <si>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</si>
  <si>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</si>
  <si>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</si>
  <si>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</si>
  <si>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</si>
  <si>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</si>
  <si>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</si>
  <si>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</si>
  <si>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</si>
  <si>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</si>
  <si>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</si>
  <si>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</si>
  <si>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</si>
  <si>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</si>
  <si>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</si>
  <si>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</si>
  <si>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</si>
  <si>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</si>
  <si>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</si>
  <si>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</si>
  <si>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</si>
  <si>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</si>
  <si>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</si>
  <si>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</si>
  <si>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</si>
  <si>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</si>
  <si>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</si>
  <si>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</si>
  <si>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</si>
  <si>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</si>
  <si>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</si>
  <si>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</si>
  <si>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</si>
  <si>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</si>
  <si>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</si>
  <si>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</si>
  <si>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</si>
  <si>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</si>
  <si>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</si>
  <si>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</si>
  <si>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</si>
  <si>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</si>
  <si>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</si>
  <si>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</si>
  <si>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</si>
  <si>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</si>
  <si>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</si>
  <si>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</si>
  <si>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</si>
  <si>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</si>
  <si>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</si>
  <si>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</si>
  <si>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</si>
  <si>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</si>
  <si>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</si>
  <si>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</si>
  <si>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</si>
  <si>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</si>
  <si>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</si>
  <si>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</si>
  <si>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</si>
  <si>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</si>
  <si>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</si>
  <si>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</si>
  <si>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</si>
  <si>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</si>
  <si>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</si>
  <si>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</si>
  <si>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</si>
  <si>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</si>
  <si>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</si>
  <si>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</si>
  <si>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</si>
  <si>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</si>
  <si>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</si>
  <si>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</si>
  <si>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</si>
  <si>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</si>
  <si>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</si>
  <si>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</si>
  <si>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</si>
  <si>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</si>
  <si>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</si>
  <si>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</si>
  <si>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</si>
  <si>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</si>
  <si>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</si>
  <si>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</si>
  <si>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</si>
  <si>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</si>
  <si>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</si>
  <si>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</si>
  <si>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</si>
  <si>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</si>
  <si>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</si>
  <si>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</si>
  <si>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</si>
  <si>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</si>
  <si>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</si>
  <si>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</si>
  <si>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</si>
  <si>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</si>
  <si>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</si>
  <si>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</si>
  <si>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</si>
  <si>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</si>
  <si>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</si>
  <si>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</si>
  <si>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</si>
  <si>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</si>
  <si>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</si>
  <si>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</si>
  <si>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</si>
  <si>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</si>
  <si>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</si>
  <si>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</si>
  <si>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</si>
  <si>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</si>
  <si>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</si>
  <si>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</si>
  <si>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</si>
  <si>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</si>
  <si>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</si>
  <si>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</si>
  <si>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</si>
  <si>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</si>
  <si>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</si>
  <si>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</si>
  <si>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</si>
  <si>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</si>
  <si>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</si>
  <si>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</si>
  <si>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</si>
  <si>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</si>
  <si>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</si>
  <si>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</si>
  <si>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</si>
  <si>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</si>
  <si>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</si>
  <si>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</si>
  <si>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</si>
  <si>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</si>
  <si>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</si>
  <si>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</si>
  <si>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</si>
  <si>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</si>
  <si>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</si>
  <si>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</si>
  <si>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</si>
  <si>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</si>
  <si>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</si>
  <si>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</si>
  <si>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</si>
  <si>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</si>
  <si>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</si>
  <si>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</si>
  <si>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</si>
  <si>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</si>
  <si>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</si>
  <si>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</si>
  <si>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</si>
  <si>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</si>
  <si>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</si>
  <si>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</si>
  <si>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</si>
  <si>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</si>
  <si>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</si>
  <si>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</si>
  <si>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</si>
  <si>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</si>
  <si>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</si>
  <si>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</si>
  <si>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</si>
  <si>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</si>
  <si>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</si>
  <si>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</si>
  <si>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</si>
  <si>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</si>
  <si>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</si>
  <si>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</si>
  <si>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</si>
  <si>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</si>
  <si>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</si>
  <si>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</si>
  <si>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</si>
  <si>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</si>
  <si>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</si>
  <si>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</si>
  <si>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</si>
  <si>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</si>
  <si>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</si>
  <si>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</si>
  <si>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</si>
  <si>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</si>
  <si>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</si>
  <si>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</si>
  <si>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</si>
  <si>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</si>
  <si>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</si>
  <si>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</si>
  <si>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</si>
  <si>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</si>
  <si>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</si>
  <si>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</si>
  <si>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</si>
  <si>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</si>
  <si>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</si>
  <si>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</si>
  <si>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</si>
  <si>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</si>
  <si>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</si>
  <si>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</si>
  <si>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</si>
  <si>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</si>
  <si>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</si>
  <si>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</si>
  <si>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</si>
  <si>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</si>
  <si>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</si>
  <si>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</si>
  <si>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</si>
  <si>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</si>
  <si>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</si>
  <si>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</si>
  <si>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</si>
  <si>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</si>
  <si>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</si>
  <si>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</si>
  <si>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</si>
  <si>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</si>
  <si>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</si>
  <si>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</si>
  <si>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</si>
  <si>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</si>
  <si>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</si>
  <si>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</si>
  <si>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</si>
  <si>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</si>
  <si>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</si>
  <si>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</si>
  <si>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</si>
  <si>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</si>
  <si>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</si>
  <si>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</si>
  <si>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</si>
  <si>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</si>
  <si>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</si>
  <si>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</si>
  <si>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</si>
  <si>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</si>
  <si>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</si>
  <si>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</si>
  <si>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</si>
  <si>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</si>
  <si>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</si>
  <si>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</si>
  <si>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</si>
  <si>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</si>
  <si>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</si>
  <si>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</si>
  <si>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</si>
  <si>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</si>
  <si>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</si>
  <si>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</si>
  <si>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</si>
  <si>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</si>
  <si>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</si>
  <si>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</si>
  <si>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</si>
  <si>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</si>
  <si>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</si>
  <si>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</si>
  <si>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</si>
  <si>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</si>
  <si>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</si>
  <si>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</si>
  <si>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</si>
  <si>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</si>
  <si>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</si>
  <si>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</si>
  <si>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</si>
  <si>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</si>
  <si>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</si>
  <si>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</si>
  <si>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</si>
  <si>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</si>
  <si>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</si>
  <si>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</si>
  <si>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</si>
  <si>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</si>
  <si>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</si>
  <si>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</si>
  <si>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</si>
  <si>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</si>
  <si>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</si>
  <si>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</si>
  <si>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</si>
  <si>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</si>
  <si>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</si>
  <si>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</si>
  <si>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</si>
  <si>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</si>
  <si>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</si>
  <si>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</si>
  <si>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</si>
  <si>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</si>
  <si>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</si>
  <si>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</si>
  <si>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</si>
  <si>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</si>
  <si>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</si>
  <si>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</si>
  <si>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</si>
  <si>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</si>
  <si>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</si>
  <si>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</si>
  <si>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</si>
  <si>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</si>
  <si>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</si>
  <si>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</si>
  <si>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</si>
  <si>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</si>
  <si>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</si>
  <si>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</si>
  <si>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</si>
  <si>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</si>
  <si>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</si>
  <si>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</si>
  <si>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</si>
  <si>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</si>
  <si>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</si>
  <si>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</si>
  <si>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</si>
  <si>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</si>
  <si>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</si>
  <si>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</si>
  <si>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</si>
  <si>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</si>
  <si>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</si>
  <si>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</si>
  <si>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</si>
  <si>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</si>
  <si>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</si>
  <si>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</si>
  <si>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</si>
  <si>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</si>
  <si>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</si>
  <si>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</si>
  <si>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</si>
  <si>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</si>
  <si>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</si>
  <si>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</si>
  <si>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</si>
  <si>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</si>
  <si>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</si>
  <si>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</si>
  <si>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</si>
  <si>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</si>
  <si>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</si>
  <si>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</si>
  <si>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</si>
  <si>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</si>
  <si>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</si>
  <si>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</si>
  <si>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</si>
  <si>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</si>
  <si>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</si>
  <si>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</si>
  <si>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</si>
  <si>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</si>
  <si>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</si>
  <si>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</si>
  <si>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</si>
  <si>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</si>
  <si>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</si>
  <si>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</si>
  <si>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</si>
  <si>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</si>
  <si>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</si>
  <si>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</si>
  <si>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</si>
  <si>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</si>
  <si>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</si>
  <si>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</si>
  <si>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</si>
  <si>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</si>
  <si>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</si>
  <si>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</si>
  <si>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</si>
  <si>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</si>
  <si>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</si>
  <si>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</si>
  <si>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</si>
  <si>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</si>
  <si>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</si>
  <si>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</si>
  <si>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</si>
  <si>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</si>
  <si>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</si>
  <si>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</si>
  <si>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</si>
  <si>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</si>
  <si>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</si>
  <si>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</si>
  <si>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</si>
  <si>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</si>
  <si>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</si>
  <si>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</si>
  <si>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</si>
  <si>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</si>
  <si>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</si>
  <si>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</si>
  <si>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</si>
  <si>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</si>
  <si>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</si>
  <si>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</si>
  <si>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</si>
  <si>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</si>
  <si>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</si>
  <si>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</si>
  <si>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</si>
  <si>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</si>
  <si>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</si>
  <si>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</si>
  <si>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</si>
  <si>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</si>
  <si>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</si>
  <si>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</si>
  <si>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</si>
  <si>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</si>
  <si>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</si>
  <si>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</si>
  <si>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</si>
  <si>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</si>
  <si>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</si>
  <si>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</si>
  <si>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</si>
  <si>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</si>
  <si>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</si>
  <si>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</si>
  <si>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</si>
  <si>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</si>
  <si>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</si>
  <si>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</si>
  <si>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</si>
  <si>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</si>
  <si>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</si>
  <si>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</si>
  <si>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</si>
  <si>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</si>
  <si>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</si>
  <si>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</si>
  <si>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</si>
  <si>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</si>
  <si>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</si>
  <si>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</si>
  <si>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</si>
  <si>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</si>
  <si>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</si>
  <si>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</si>
  <si>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</si>
  <si>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</si>
  <si>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</si>
  <si>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</si>
  <si>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</si>
  <si>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</si>
  <si>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</si>
  <si>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</si>
  <si>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</si>
  <si>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</si>
  <si>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</si>
  <si>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</si>
  <si>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</si>
  <si>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</si>
  <si>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</si>
  <si>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</si>
  <si>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</si>
  <si>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</si>
  <si>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</si>
  <si>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</si>
  <si>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</si>
  <si>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</si>
  <si>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</si>
  <si>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</si>
  <si>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</si>
  <si>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</si>
  <si>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</si>
  <si>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</si>
  <si>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</si>
  <si>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</si>
  <si>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</si>
  <si>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</si>
  <si>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</si>
  <si>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</si>
  <si>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</si>
  <si>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</si>
  <si>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</si>
  <si>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</si>
  <si>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</si>
  <si>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</si>
  <si>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</si>
  <si>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</si>
  <si>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</si>
  <si>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</si>
  <si>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</si>
  <si>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</si>
  <si>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</si>
  <si>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</si>
  <si>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</si>
  <si>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</si>
  <si>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</si>
  <si>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</si>
  <si>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</si>
  <si>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</si>
  <si>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</si>
  <si>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</si>
  <si>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</si>
  <si>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</si>
  <si>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</si>
  <si>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</si>
  <si>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</si>
  <si>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</si>
  <si>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</si>
  <si>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</si>
  <si>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</si>
  <si>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</si>
  <si>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</si>
  <si>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</si>
  <si>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</si>
  <si>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</si>
  <si>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</si>
  <si>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</si>
  <si>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</si>
  <si>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</si>
  <si>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</si>
  <si>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</si>
  <si>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</si>
  <si>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</si>
  <si>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</si>
  <si>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</si>
  <si>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</si>
  <si>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</si>
  <si>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</si>
  <si>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</si>
  <si>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</si>
  <si>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</si>
  <si>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</si>
  <si>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</si>
  <si>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</si>
  <si>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</si>
  <si>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</si>
  <si>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</si>
  <si>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</si>
  <si>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</si>
  <si>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</si>
  <si>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</si>
  <si>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</si>
  <si>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</si>
  <si>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</si>
  <si>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</si>
  <si>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</si>
  <si>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</si>
  <si>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</si>
  <si>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</si>
  <si>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</si>
  <si>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</si>
  <si>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</si>
  <si>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</si>
  <si>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</si>
  <si>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</si>
  <si>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</si>
  <si>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</si>
  <si>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</si>
  <si>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</si>
  <si>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</si>
  <si>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</si>
  <si>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</si>
  <si>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</si>
  <si>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</si>
  <si>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</si>
  <si>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</si>
  <si>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</si>
  <si>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</si>
  <si>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</si>
  <si>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</si>
  <si>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</si>
  <si>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</si>
  <si>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</si>
  <si>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</si>
  <si>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</si>
  <si>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</si>
  <si>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</si>
  <si>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</si>
  <si>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</si>
  <si>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</si>
  <si>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</si>
  <si>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</si>
  <si>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</si>
  <si>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</si>
  <si>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</si>
  <si>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</si>
  <si>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</si>
  <si>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</si>
  <si>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</si>
  <si>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</si>
  <si>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</si>
  <si>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</si>
  <si>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</si>
  <si>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</si>
  <si>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</si>
  <si>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</si>
  <si>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</si>
  <si>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</si>
  <si>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</si>
  <si>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</si>
  <si>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</si>
  <si>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</si>
  <si>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</si>
  <si>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</si>
  <si>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</si>
  <si>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</si>
  <si>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</si>
  <si>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</si>
  <si>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</si>
  <si>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</si>
  <si>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</si>
  <si>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</si>
  <si>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</si>
  <si>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</si>
  <si>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</si>
  <si>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</si>
  <si>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</si>
  <si>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</si>
  <si>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</si>
  <si>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</si>
  <si>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</si>
  <si>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</si>
  <si>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</si>
  <si>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</si>
  <si>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</si>
  <si>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</si>
  <si>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</si>
  <si>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</si>
  <si>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</si>
  <si>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</si>
  <si>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</si>
  <si>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</si>
  <si>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</si>
  <si>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</si>
  <si>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</si>
  <si>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</si>
  <si>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</si>
  <si>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</si>
  <si>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</si>
  <si>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</si>
  <si>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</si>
  <si>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</si>
  <si>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</si>
  <si>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</si>
  <si>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</si>
  <si>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</si>
  <si>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</si>
  <si>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</si>
  <si>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</si>
  <si>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</si>
  <si>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</si>
  <si>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</si>
  <si>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</si>
  <si>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</si>
  <si>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</si>
  <si>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</si>
  <si>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</si>
  <si>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</si>
  <si>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</si>
  <si>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</si>
  <si>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</si>
  <si>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</si>
  <si>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</si>
  <si>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</si>
  <si>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</si>
  <si>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</si>
  <si>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</si>
  <si>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</si>
  <si>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</si>
  <si>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</si>
  <si>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</si>
  <si>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</si>
  <si>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</si>
  <si>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</si>
  <si>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</si>
  <si>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</si>
  <si>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</si>
  <si>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</si>
  <si>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</si>
  <si>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</si>
  <si>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</si>
  <si>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</si>
  <si>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</si>
  <si>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</si>
  <si>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</si>
  <si>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</si>
  <si>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</si>
  <si>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</si>
  <si>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</si>
  <si>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</si>
  <si>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</si>
  <si>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</si>
  <si>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</si>
  <si>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</si>
  <si>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</si>
  <si>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</si>
  <si>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</si>
  <si>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</si>
  <si>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</si>
  <si>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</si>
  <si>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</si>
  <si>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</si>
  <si>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</si>
  <si>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</si>
  <si>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</si>
  <si>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</si>
  <si>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</si>
  <si>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</si>
  <si>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</si>
  <si>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</si>
  <si>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</si>
  <si>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</si>
  <si>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</si>
  <si>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</si>
  <si>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</si>
  <si>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</si>
  <si>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</si>
  <si>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</si>
  <si>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</si>
  <si>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</si>
  <si>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</si>
  <si>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</si>
  <si>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</si>
  <si>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</si>
  <si>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</si>
  <si>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</si>
  <si>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</si>
  <si>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</si>
  <si>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</si>
  <si>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</si>
  <si>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</si>
  <si>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</si>
  <si>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</si>
  <si>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</si>
  <si>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</si>
  <si>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</si>
  <si>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</si>
  <si>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</si>
  <si>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</si>
  <si>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</si>
  <si>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</si>
  <si>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</si>
  <si>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</si>
  <si>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</si>
  <si>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</si>
  <si>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</si>
  <si>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</si>
  <si>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</si>
  <si>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</si>
  <si>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</si>
  <si>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</si>
  <si>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</si>
  <si>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</si>
  <si>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</si>
  <si>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</si>
  <si>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</si>
  <si>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</si>
  <si>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</si>
  <si>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</si>
  <si>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</si>
  <si>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</si>
  <si>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</si>
  <si>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</si>
  <si>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</si>
  <si>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</si>
  <si>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</si>
  <si>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</si>
  <si>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</si>
  <si>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</si>
  <si>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</si>
  <si>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</si>
  <si>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</si>
  <si>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</si>
  <si>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</si>
  <si>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</si>
  <si>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</si>
  <si>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</si>
  <si>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</si>
  <si>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</si>
  <si>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</si>
  <si>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</si>
  <si>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</si>
  <si>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</si>
  <si>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</si>
  <si>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</si>
  <si>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</si>
  <si>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</si>
  <si>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</si>
  <si>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</si>
  <si>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</si>
  <si>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</si>
  <si>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</si>
  <si>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</si>
  <si>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</si>
  <si>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</si>
  <si>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</si>
  <si>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</si>
  <si>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</si>
  <si>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</si>
  <si>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</si>
  <si>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</si>
  <si>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</si>
  <si>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</si>
  <si>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</si>
  <si>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</si>
  <si>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</si>
  <si>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</si>
  <si>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</si>
  <si>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</si>
  <si>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</si>
  <si>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</si>
  <si>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</si>
  <si>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</si>
  <si>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</si>
  <si>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</si>
  <si>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</si>
  <si>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</si>
  <si>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</si>
  <si>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</si>
  <si>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</si>
  <si>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</si>
  <si>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</si>
  <si>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</si>
  <si>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</si>
  <si>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</si>
  <si>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</si>
  <si>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</si>
  <si>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</si>
  <si>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</si>
  <si>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</si>
  <si>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</si>
  <si>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</si>
  <si>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</si>
  <si>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</si>
  <si>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</si>
  <si>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</si>
  <si>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</si>
  <si>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</si>
  <si>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</si>
  <si>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</si>
  <si>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</si>
  <si>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</si>
  <si>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</si>
  <si>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</si>
  <si>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</si>
  <si>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</si>
  <si>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</si>
  <si>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</si>
  <si>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</si>
  <si>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</si>
  <si>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</si>
  <si>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</si>
  <si>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</si>
  <si>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</si>
  <si>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</si>
  <si>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</si>
  <si>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</si>
  <si>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</si>
  <si>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</si>
  <si>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</si>
  <si>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</si>
  <si>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</si>
  <si>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</si>
  <si>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</si>
  <si>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</si>
  <si>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</si>
  <si>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</si>
  <si>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</si>
  <si>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</si>
  <si>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</si>
  <si>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</si>
  <si>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</si>
  <si>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</si>
  <si>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</si>
  <si>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</si>
  <si>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</si>
  <si>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</si>
  <si>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</si>
  <si>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</si>
  <si>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</si>
  <si>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</si>
  <si>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</si>
  <si>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</si>
  <si>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</si>
  <si>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</si>
  <si>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</si>
  <si>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</si>
  <si>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</si>
  <si>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</si>
  <si>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</si>
  <si>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</si>
  <si>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</si>
  <si>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</si>
  <si>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</si>
  <si>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</si>
  <si>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</si>
  <si>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</si>
  <si>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</si>
  <si>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BASE PARA POÇO DE VISITA CIRCULAR PARA DRENAGEM, EM CONCRETO PRÉ-MOLDADO, DIÂMETRO INTERNO = 1 M, PROFUNDIDADE = 1,45 M, EXCLUINDO TAMPÃO.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</si>
  <si>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</si>
  <si>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</si>
  <si>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</si>
  <si>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</si>
  <si>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</si>
  <si>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</si>
  <si>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</si>
  <si>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</si>
  <si>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</si>
  <si>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</si>
  <si>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</si>
  <si>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</si>
  <si>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</si>
  <si>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</si>
  <si>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</si>
  <si>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</si>
  <si>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</si>
  <si>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</si>
  <si>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</si>
  <si>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</si>
  <si>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</si>
  <si>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</si>
  <si>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</si>
  <si>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</si>
  <si>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</si>
  <si>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</si>
  <si>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</si>
  <si>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</si>
  <si>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</si>
  <si>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</si>
  <si>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</si>
  <si>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</si>
  <si>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</si>
  <si>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</si>
  <si>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</si>
  <si>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</si>
  <si>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</si>
  <si>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</si>
  <si>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</si>
  <si>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</si>
  <si>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</si>
  <si>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</si>
  <si>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</si>
  <si>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</si>
  <si>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</si>
  <si>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</si>
  <si>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</si>
  <si>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</si>
  <si>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</si>
  <si>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</si>
  <si>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</si>
  <si>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</si>
  <si>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</si>
  <si>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</si>
  <si>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</si>
  <si>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</si>
  <si>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</si>
  <si>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</si>
  <si>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</si>
  <si>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</si>
  <si>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</si>
  <si>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</si>
  <si>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</si>
  <si>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</si>
  <si>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</si>
  <si>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</si>
  <si>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</si>
  <si>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</si>
  <si>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</si>
  <si>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</si>
  <si>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</si>
  <si>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</si>
  <si>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</si>
  <si>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</si>
  <si>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</si>
  <si>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</si>
  <si>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</si>
  <si>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</si>
  <si>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</si>
  <si>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</si>
  <si>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</si>
  <si>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</si>
  <si>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</si>
  <si>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</si>
  <si>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</si>
  <si>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</si>
  <si>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</si>
  <si>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</si>
  <si>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</si>
  <si>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</si>
  <si>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</si>
  <si>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</si>
  <si>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</si>
  <si>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</si>
  <si>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</si>
  <si>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</si>
  <si>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</si>
  <si>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</si>
  <si>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</si>
  <si>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</si>
  <si>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</si>
  <si>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</si>
  <si>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</si>
  <si>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</si>
  <si>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</si>
  <si>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</si>
  <si>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</si>
  <si>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</si>
  <si>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</si>
  <si>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</si>
  <si>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</si>
  <si>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</si>
  <si>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</si>
  <si>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</si>
  <si>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</si>
  <si>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</si>
  <si>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</si>
  <si>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</si>
  <si>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</si>
  <si>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</si>
  <si>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</si>
  <si>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</si>
  <si>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</si>
  <si>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</si>
  <si>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</si>
  <si>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</si>
  <si>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</si>
  <si>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</si>
  <si>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</si>
  <si>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</si>
  <si>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</si>
  <si>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</si>
  <si>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</si>
  <si>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</si>
  <si>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</si>
  <si>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</si>
  <si>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</si>
  <si>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</si>
  <si>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</si>
  <si>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</si>
  <si>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</si>
  <si>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</si>
  <si>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</si>
  <si>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</si>
  <si>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</si>
  <si>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</si>
  <si>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</si>
  <si>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</si>
  <si>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</si>
  <si>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</si>
  <si>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</si>
  <si>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</si>
  <si>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</si>
  <si>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</si>
  <si>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</si>
  <si>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</si>
  <si>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</si>
  <si>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</si>
  <si>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</si>
  <si>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</si>
  <si>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</si>
  <si>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</si>
  <si>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</si>
  <si>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</si>
  <si>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</si>
  <si>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</si>
  <si>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</si>
  <si>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</si>
  <si>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</si>
  <si>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</si>
  <si>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</si>
  <si>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</si>
  <si>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</si>
  <si>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</si>
  <si>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</si>
  <si>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</si>
  <si>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</si>
  <si>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</si>
  <si>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</si>
  <si>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</si>
  <si>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</si>
  <si>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</si>
  <si>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</si>
  <si>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</si>
  <si>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</si>
  <si>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</si>
  <si>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</si>
  <si>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</si>
  <si>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</si>
  <si>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</si>
  <si>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</si>
  <si>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</si>
  <si>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</si>
  <si>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</si>
  <si>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</si>
  <si>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</si>
  <si>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</si>
  <si>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</si>
  <si>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</si>
  <si>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</si>
  <si>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</si>
  <si>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</si>
  <si>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</si>
  <si>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</si>
  <si>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</si>
  <si>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</si>
  <si>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</si>
  <si>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</si>
  <si>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</si>
  <si>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</si>
  <si>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</si>
  <si>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</si>
  <si>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</si>
  <si>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</si>
  <si>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</si>
  <si>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</si>
  <si>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</si>
  <si>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</si>
  <si>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</si>
  <si>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</si>
  <si>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</si>
  <si>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</si>
  <si>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</si>
  <si>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</si>
  <si>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</si>
  <si>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</si>
  <si>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</si>
  <si>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</si>
  <si>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</si>
  <si>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</si>
  <si>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</si>
  <si>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</si>
  <si>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</si>
  <si>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</si>
  <si>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</si>
  <si>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</si>
  <si>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</si>
  <si>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</si>
  <si>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</si>
  <si>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</si>
  <si>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</si>
  <si>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</si>
  <si>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</si>
  <si>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</si>
  <si>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</si>
  <si>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</si>
  <si>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</si>
  <si>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</si>
  <si>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</si>
  <si>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</si>
  <si>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</si>
  <si>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</si>
  <si>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</si>
  <si>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</si>
  <si>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</si>
  <si>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</si>
  <si>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</si>
  <si>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</si>
  <si>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</si>
  <si>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</si>
  <si>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</si>
  <si>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</si>
  <si>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</si>
  <si>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</si>
  <si>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</si>
  <si>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</si>
  <si>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</si>
  <si>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</si>
  <si>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</si>
  <si>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</si>
  <si>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</si>
  <si>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</si>
  <si>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</si>
  <si>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</si>
  <si>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</si>
  <si>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</si>
  <si>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</si>
  <si>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</si>
  <si>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</si>
  <si>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</si>
  <si>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</si>
  <si>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</si>
  <si>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</si>
  <si>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</si>
  <si>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</si>
  <si>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</si>
  <si>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</si>
  <si>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</si>
  <si>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</si>
  <si>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</si>
  <si>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</si>
  <si>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</si>
  <si>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</si>
  <si>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</si>
  <si>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</si>
  <si>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</si>
  <si>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</si>
  <si>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</si>
  <si>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</si>
  <si>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</si>
  <si>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</si>
  <si>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</si>
  <si>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</si>
  <si>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</si>
  <si>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</si>
  <si>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</si>
  <si>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</si>
  <si>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</si>
  <si>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</si>
  <si>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</si>
  <si>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</si>
  <si>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</si>
  <si>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</si>
  <si>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</si>
  <si>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</si>
  <si>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</si>
  <si>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</si>
  <si>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</si>
  <si>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</si>
  <si>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</si>
  <si>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</si>
  <si>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</si>
  <si>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</si>
  <si>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</si>
  <si>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</si>
  <si>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</si>
  <si>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</si>
  <si>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</si>
  <si>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</si>
  <si>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</si>
  <si>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</si>
  <si>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</si>
  <si>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</si>
  <si>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</si>
  <si>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</si>
  <si>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</si>
  <si>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</si>
  <si>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</si>
  <si>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</si>
  <si>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</si>
  <si>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</si>
  <si>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</si>
  <si>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</si>
  <si>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</si>
  <si>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</si>
  <si>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</si>
  <si>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</si>
  <si>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</si>
  <si>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</si>
  <si>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</si>
  <si>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</si>
  <si>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</si>
  <si>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</si>
  <si>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</si>
  <si>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</si>
  <si>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</si>
  <si>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</si>
  <si>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</si>
  <si>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</si>
  <si>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</si>
  <si>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</si>
  <si>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</si>
  <si>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</si>
  <si>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</si>
  <si>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</si>
  <si>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</si>
  <si>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</si>
  <si>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</si>
  <si>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</si>
  <si>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</si>
  <si>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</si>
  <si>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</si>
  <si>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</si>
  <si>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</si>
  <si>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</si>
  <si>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</si>
  <si>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</si>
  <si>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</si>
  <si>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</si>
  <si>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</si>
  <si>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4,2 MM, UTILIZADO EM LAJE. AF_12/2015</t>
  </si>
  <si>
    <t>CORTE E DOBRA DE AÇO CA-60, DIÂMETRO DE 5,0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</si>
  <si>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</si>
  <si>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</si>
  <si>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</si>
  <si>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</si>
  <si>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</si>
  <si>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</si>
  <si>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</si>
  <si>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</si>
  <si>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</si>
  <si>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</si>
  <si>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</si>
  <si>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</si>
  <si>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</si>
  <si>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</si>
  <si>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</si>
  <si>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</si>
  <si>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</si>
  <si>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</si>
  <si>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</si>
  <si>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</si>
  <si>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</si>
  <si>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</si>
  <si>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</si>
  <si>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</si>
  <si>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</si>
  <si>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MONTAGEM DE ARMADURA TRANSVERSAL DE ESTACAS DE SEÇÃO CIRCULAR, DIÂMETRO = 6,3 MM. AF_11/2016</t>
  </si>
  <si>
    <t>MONTAGEM DE ARMADURA TRANSVERSAL DE ESTACAS DE SEÇÃO RETANGULAR (BARRETE), DIÂMETRO = 6,3 MM. AF_11/2016</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</si>
  <si>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</si>
  <si>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</si>
  <si>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</si>
  <si>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</si>
  <si>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</si>
  <si>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</si>
  <si>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</si>
  <si>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</si>
  <si>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</si>
  <si>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</si>
  <si>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</si>
  <si>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</si>
  <si>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</si>
  <si>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</si>
  <si>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</si>
  <si>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</si>
  <si>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</si>
  <si>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</si>
  <si>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</si>
  <si>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</si>
  <si>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</si>
  <si>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</si>
  <si>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</si>
  <si>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</si>
  <si>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</si>
  <si>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</si>
  <si>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</si>
  <si>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</si>
  <si>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</si>
  <si>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</si>
  <si>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</si>
  <si>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</si>
  <si>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</si>
  <si>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</si>
  <si>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</si>
  <si>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</si>
  <si>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</si>
  <si>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</si>
  <si>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</si>
  <si>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</si>
  <si>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</si>
  <si>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</si>
  <si>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</si>
  <si>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</si>
  <si>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</si>
  <si>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</si>
  <si>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</si>
  <si>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</si>
  <si>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</si>
  <si>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</si>
  <si>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</si>
  <si>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</si>
  <si>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</si>
  <si>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</si>
  <si>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</si>
  <si>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</si>
  <si>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</si>
  <si>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</si>
  <si>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</si>
  <si>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</si>
  <si>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</si>
  <si>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</si>
  <si>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</si>
  <si>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</si>
  <si>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</si>
  <si>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</si>
  <si>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</si>
  <si>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</si>
  <si>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</si>
  <si>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</si>
  <si>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</si>
  <si>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</si>
  <si>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</si>
  <si>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</si>
  <si>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</si>
  <si>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</si>
  <si>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</si>
  <si>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</si>
  <si>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</si>
  <si>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</si>
  <si>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</si>
  <si>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</si>
  <si>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</si>
  <si>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</si>
  <si>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</si>
  <si>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</si>
  <si>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</si>
  <si>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</si>
  <si>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</si>
  <si>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</si>
  <si>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</si>
  <si>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</si>
  <si>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</si>
  <si>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</si>
  <si>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</si>
  <si>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</si>
  <si>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</si>
  <si>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</si>
  <si>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</si>
  <si>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</si>
  <si>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</si>
  <si>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</si>
  <si>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</si>
  <si>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</si>
  <si>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</si>
  <si>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</si>
  <si>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</si>
  <si>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</si>
  <si>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</si>
  <si>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</si>
  <si>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</si>
  <si>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</si>
  <si>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</si>
  <si>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</si>
  <si>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</si>
  <si>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</si>
  <si>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</si>
  <si>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</si>
  <si>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</si>
  <si>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</si>
  <si>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</si>
  <si>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</si>
  <si>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</si>
  <si>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</si>
  <si>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</si>
  <si>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</si>
  <si>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</si>
  <si>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</si>
  <si>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</si>
  <si>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</si>
  <si>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</si>
  <si>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</si>
  <si>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</si>
  <si>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</si>
  <si>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</si>
  <si>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</si>
  <si>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</si>
  <si>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</si>
  <si>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</si>
  <si>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</si>
  <si>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</si>
  <si>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</si>
  <si>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</si>
  <si>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</si>
  <si>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</si>
  <si>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</si>
  <si>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</si>
  <si>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</si>
  <si>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</si>
  <si>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</si>
  <si>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</si>
  <si>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</si>
  <si>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</si>
  <si>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</si>
  <si>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</si>
  <si>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LISO, PEAD, DN 40 MM (1 1/4"), PARA CIRCUITOS TERMINAIS, INSTALADO EM PAREDE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</si>
  <si>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</si>
  <si>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</si>
  <si>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</si>
  <si>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</si>
  <si>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</si>
  <si>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</si>
  <si>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</si>
  <si>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</si>
  <si>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</si>
  <si>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</si>
  <si>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</si>
  <si>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</si>
  <si>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</si>
  <si>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</si>
  <si>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</si>
  <si>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</si>
  <si>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</si>
  <si>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</si>
  <si>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</si>
  <si>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</si>
  <si>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</si>
  <si>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</si>
  <si>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</si>
  <si>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</si>
  <si>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</si>
  <si>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</si>
  <si>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</si>
  <si>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</si>
  <si>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</si>
  <si>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90 (3) - FORNECIMENTO E INSTALAÇÃO. AF_04/2016</t>
  </si>
  <si>
    <t>ELETRODUTO FLEXÍVEL CORRUGADO, PEAD, DN 100 (4) - FORNECIMENTO E INSTALAÇÃO. AF_04/2016</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</si>
  <si>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</si>
  <si>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</si>
  <si>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</si>
  <si>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</si>
  <si>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</si>
  <si>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</si>
  <si>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</si>
  <si>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</si>
  <si>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</si>
  <si>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</si>
  <si>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</si>
  <si>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</si>
  <si>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</si>
  <si>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</si>
  <si>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</si>
  <si>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</si>
  <si>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</si>
  <si>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</si>
  <si>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</si>
  <si>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</si>
  <si>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</si>
  <si>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</si>
  <si>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</si>
  <si>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</si>
  <si>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</si>
  <si>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</si>
  <si>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</si>
  <si>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</si>
  <si>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</si>
  <si>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</si>
  <si>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</si>
  <si>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</si>
  <si>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</si>
  <si>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</si>
  <si>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</si>
  <si>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</si>
  <si>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</si>
  <si>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</si>
  <si>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</si>
  <si>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</si>
  <si>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</si>
  <si>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</si>
  <si>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</si>
  <si>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</si>
  <si>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32 MM (1 1/4''),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</si>
  <si>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</si>
  <si>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</si>
  <si>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</si>
  <si>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</si>
  <si>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</si>
  <si>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</si>
  <si>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</si>
  <si>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</si>
  <si>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</si>
  <si>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</si>
  <si>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</si>
  <si>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</si>
  <si>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</si>
  <si>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</si>
  <si>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</si>
  <si>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</si>
  <si>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</si>
  <si>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</si>
  <si>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</si>
  <si>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</si>
  <si>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</si>
  <si>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</si>
  <si>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</si>
  <si>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</si>
  <si>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</si>
  <si>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</si>
  <si>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</si>
  <si>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</si>
  <si>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</si>
  <si>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</si>
  <si>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</si>
  <si>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</si>
  <si>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</si>
  <si>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</si>
  <si>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</si>
  <si>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</si>
  <si>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</si>
  <si>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</si>
  <si>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</si>
  <si>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</si>
  <si>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</si>
  <si>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</si>
  <si>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</si>
  <si>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</si>
  <si>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</si>
  <si>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</si>
  <si>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</si>
  <si>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</si>
  <si>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</si>
  <si>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</si>
  <si>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</si>
  <si>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</si>
  <si>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</si>
  <si>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</si>
  <si>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</si>
  <si>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</si>
  <si>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</si>
  <si>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</si>
  <si>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</si>
  <si>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</si>
  <si>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</si>
  <si>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</si>
  <si>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</si>
  <si>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</si>
  <si>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</si>
  <si>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</si>
  <si>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</si>
  <si>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</si>
  <si>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</si>
  <si>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</si>
  <si>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</si>
  <si>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</si>
  <si>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</si>
  <si>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</si>
  <si>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</si>
  <si>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</si>
  <si>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</si>
  <si>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</si>
  <si>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</si>
  <si>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</si>
  <si>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</si>
  <si>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</si>
  <si>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</si>
  <si>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</si>
  <si>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</si>
  <si>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</si>
  <si>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</si>
  <si>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</si>
  <si>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</si>
  <si>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</si>
  <si>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</si>
  <si>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</si>
  <si>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</si>
  <si>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</si>
  <si>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</si>
  <si>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</si>
  <si>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</si>
  <si>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</si>
  <si>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</si>
  <si>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</si>
  <si>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</si>
  <si>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</si>
  <si>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</si>
  <si>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</si>
  <si>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</si>
  <si>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</si>
  <si>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</si>
  <si>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</si>
  <si>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</si>
  <si>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</si>
  <si>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</si>
  <si>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</si>
  <si>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</si>
  <si>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</si>
  <si>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</si>
  <si>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</si>
  <si>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</si>
  <si>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</si>
  <si>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</si>
  <si>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</si>
  <si>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</si>
  <si>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</si>
  <si>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</si>
  <si>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</si>
  <si>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</si>
  <si>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</si>
  <si>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</si>
  <si>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</si>
  <si>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</si>
  <si>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</si>
  <si>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</si>
  <si>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</si>
  <si>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</si>
  <si>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</si>
  <si>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</si>
  <si>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</si>
  <si>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</si>
  <si>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</si>
  <si>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</si>
  <si>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</si>
  <si>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</si>
  <si>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</si>
  <si>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</si>
  <si>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</si>
  <si>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</si>
  <si>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</si>
  <si>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</si>
  <si>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</si>
  <si>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</si>
  <si>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</si>
  <si>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</si>
  <si>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</si>
  <si>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</si>
  <si>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</si>
  <si>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</si>
  <si>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</si>
  <si>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</si>
  <si>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</si>
  <si>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</si>
  <si>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</si>
  <si>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</si>
  <si>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</si>
  <si>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</si>
  <si>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</si>
  <si>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</si>
  <si>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</si>
  <si>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</si>
  <si>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</si>
  <si>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</si>
  <si>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</si>
  <si>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</si>
  <si>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</si>
  <si>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</si>
  <si>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</si>
  <si>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</si>
  <si>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</si>
  <si>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</si>
  <si>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</si>
  <si>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</si>
  <si>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</si>
  <si>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</si>
  <si>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</si>
  <si>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</si>
  <si>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</si>
  <si>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</si>
  <si>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</si>
  <si>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</si>
  <si>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</si>
  <si>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</si>
  <si>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</si>
  <si>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</si>
  <si>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</si>
  <si>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</si>
  <si>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</si>
  <si>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</si>
  <si>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</si>
  <si>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</si>
  <si>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</si>
  <si>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</si>
  <si>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</si>
  <si>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</si>
  <si>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</si>
  <si>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</si>
  <si>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</si>
  <si>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</si>
  <si>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</si>
  <si>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</si>
  <si>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</si>
  <si>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</si>
  <si>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</si>
  <si>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</si>
  <si>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</si>
  <si>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</si>
  <si>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</si>
  <si>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</si>
  <si>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</si>
  <si>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</si>
  <si>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</si>
  <si>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</si>
  <si>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</si>
  <si>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</si>
  <si>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</si>
  <si>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</si>
  <si>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</si>
  <si>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</si>
  <si>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</si>
  <si>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</si>
  <si>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</si>
  <si>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</si>
  <si>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</si>
  <si>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</si>
  <si>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</si>
  <si>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</si>
  <si>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</si>
  <si>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</si>
  <si>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</si>
  <si>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</si>
  <si>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</si>
  <si>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</si>
  <si>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</si>
  <si>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</si>
  <si>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</si>
  <si>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</si>
  <si>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</si>
  <si>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</si>
  <si>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</si>
  <si>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</si>
  <si>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</si>
  <si>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</si>
  <si>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</si>
  <si>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</si>
  <si>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</si>
  <si>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</si>
  <si>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</si>
  <si>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</si>
  <si>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</si>
  <si>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</si>
  <si>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</si>
  <si>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</si>
  <si>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</si>
  <si>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</si>
  <si>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</si>
  <si>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</si>
  <si>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</si>
  <si>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</si>
  <si>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</si>
  <si>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</si>
  <si>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</si>
  <si>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</si>
  <si>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</si>
  <si>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</si>
  <si>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</si>
  <si>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</si>
  <si>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</si>
  <si>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</si>
  <si>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</si>
  <si>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</si>
  <si>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</si>
  <si>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</si>
  <si>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</si>
  <si>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</si>
  <si>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</si>
  <si>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</si>
  <si>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</si>
  <si>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</si>
  <si>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</si>
  <si>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</si>
  <si>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</si>
  <si>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</si>
  <si>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</si>
  <si>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</si>
  <si>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</si>
  <si>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</si>
  <si>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</si>
  <si>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</si>
  <si>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</si>
  <si>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</si>
  <si>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</si>
  <si>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</si>
  <si>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</si>
  <si>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</si>
  <si>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</si>
  <si>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</si>
  <si>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</si>
  <si>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</si>
  <si>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</si>
  <si>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</si>
  <si>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</si>
  <si>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</si>
  <si>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</si>
  <si>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</si>
  <si>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</si>
  <si>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</si>
  <si>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</si>
  <si>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</si>
  <si>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</si>
  <si>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</si>
  <si>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</si>
  <si>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</si>
  <si>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</si>
  <si>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</si>
  <si>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</si>
  <si>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</si>
  <si>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</si>
  <si>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</si>
  <si>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</si>
  <si>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</si>
  <si>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</si>
  <si>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</si>
  <si>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</si>
  <si>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</si>
  <si>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</si>
  <si>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</si>
  <si>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</si>
  <si>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</si>
  <si>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</si>
  <si>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</si>
  <si>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</si>
  <si>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</si>
  <si>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</si>
  <si>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</si>
  <si>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</si>
  <si>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</si>
  <si>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</si>
  <si>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</si>
  <si>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</si>
  <si>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</si>
  <si>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</si>
  <si>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</si>
  <si>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</si>
  <si>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</si>
  <si>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</si>
  <si>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</si>
  <si>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</si>
  <si>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</si>
  <si>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</si>
  <si>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</si>
  <si>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</si>
  <si>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</si>
  <si>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</si>
  <si>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</si>
  <si>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</si>
  <si>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</si>
  <si>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</si>
  <si>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</si>
  <si>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</si>
  <si>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</si>
  <si>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</si>
  <si>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</si>
  <si>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</si>
  <si>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</si>
  <si>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</si>
  <si>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</si>
  <si>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</si>
  <si>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</si>
  <si>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</si>
  <si>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</si>
  <si>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</si>
  <si>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</si>
  <si>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</si>
  <si>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</si>
  <si>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</si>
  <si>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</si>
  <si>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</si>
  <si>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</si>
  <si>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</si>
  <si>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</si>
  <si>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</si>
  <si>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</si>
  <si>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</si>
  <si>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</si>
  <si>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</si>
  <si>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</si>
  <si>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</si>
  <si>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</si>
  <si>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</si>
  <si>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</si>
  <si>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</si>
  <si>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</si>
  <si>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</si>
  <si>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</si>
  <si>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</si>
  <si>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</si>
  <si>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</si>
  <si>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</si>
  <si>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</si>
  <si>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</si>
  <si>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</si>
  <si>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</si>
  <si>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</si>
  <si>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</si>
  <si>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</si>
  <si>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</si>
  <si>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</si>
  <si>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</si>
  <si>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</si>
  <si>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</si>
  <si>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</si>
  <si>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</si>
  <si>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</si>
  <si>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</si>
  <si>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</si>
  <si>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</si>
  <si>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</si>
  <si>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</si>
  <si>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</si>
  <si>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</si>
  <si>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</si>
  <si>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</si>
  <si>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</si>
  <si>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</si>
  <si>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</si>
  <si>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</si>
  <si>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</si>
  <si>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</si>
  <si>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</si>
  <si>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</si>
  <si>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</si>
  <si>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</si>
  <si>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</si>
  <si>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</si>
  <si>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</si>
  <si>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</si>
  <si>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</si>
  <si>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</si>
  <si>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</si>
  <si>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</si>
  <si>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</si>
  <si>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</si>
  <si>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</si>
  <si>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</si>
  <si>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</si>
  <si>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</si>
  <si>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</si>
  <si>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</si>
  <si>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</si>
  <si>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</si>
  <si>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</si>
  <si>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</si>
  <si>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</si>
  <si>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</si>
  <si>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</si>
  <si>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</si>
  <si>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</si>
  <si>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</si>
  <si>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</si>
  <si>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</si>
  <si>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</si>
  <si>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</si>
  <si>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</si>
  <si>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</si>
  <si>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</si>
  <si>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</si>
  <si>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</si>
  <si>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</si>
  <si>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</si>
  <si>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</si>
  <si>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</si>
  <si>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</si>
  <si>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</si>
  <si>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</si>
  <si>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</si>
  <si>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</si>
  <si>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</si>
  <si>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</si>
  <si>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</si>
  <si>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</si>
  <si>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</si>
  <si>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</si>
  <si>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</si>
  <si>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</si>
  <si>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</si>
  <si>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</si>
  <si>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</si>
  <si>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</si>
  <si>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</si>
  <si>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</si>
  <si>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</si>
  <si>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</si>
  <si>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</si>
  <si>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</si>
  <si>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</si>
  <si>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</si>
  <si>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</si>
  <si>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</si>
  <si>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</si>
  <si>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</si>
  <si>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</si>
  <si>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</si>
  <si>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</si>
  <si>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</si>
  <si>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</si>
  <si>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</si>
  <si>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</si>
  <si>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</si>
  <si>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</si>
  <si>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</si>
  <si>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</si>
  <si>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</si>
  <si>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</si>
  <si>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</si>
  <si>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</si>
  <si>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</si>
  <si>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</si>
  <si>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</si>
  <si>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</si>
  <si>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</si>
  <si>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</si>
  <si>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</si>
  <si>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</si>
  <si>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</si>
  <si>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</si>
  <si>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</si>
  <si>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</si>
  <si>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</si>
  <si>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</si>
  <si>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</si>
  <si>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</si>
  <si>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</si>
  <si>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</si>
  <si>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</si>
  <si>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</si>
  <si>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</si>
  <si>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</si>
  <si>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</si>
  <si>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</si>
  <si>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</si>
  <si>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</si>
  <si>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</si>
  <si>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</si>
  <si>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</si>
  <si>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</si>
  <si>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</si>
  <si>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</si>
  <si>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</si>
  <si>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</si>
  <si>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</si>
  <si>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</si>
  <si>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</si>
  <si>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</si>
  <si>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</si>
  <si>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</si>
  <si>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</si>
  <si>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</si>
  <si>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</si>
  <si>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</si>
  <si>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</si>
  <si>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</si>
  <si>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</si>
  <si>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</si>
  <si>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</si>
  <si>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</si>
  <si>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</si>
  <si>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</si>
  <si>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</si>
  <si>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</si>
  <si>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</si>
  <si>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</si>
  <si>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</si>
  <si>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</si>
  <si>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</si>
  <si>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</si>
  <si>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</si>
  <si>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</si>
  <si>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</si>
  <si>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</si>
  <si>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</si>
  <si>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</si>
  <si>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</si>
  <si>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</si>
  <si>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</si>
  <si>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</si>
  <si>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</si>
  <si>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</si>
  <si>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</si>
  <si>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</si>
  <si>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</si>
  <si>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</si>
  <si>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</si>
  <si>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</si>
  <si>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</si>
  <si>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</si>
  <si>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</si>
  <si>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</si>
  <si>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</si>
  <si>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</si>
  <si>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</si>
  <si>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</si>
  <si>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</si>
  <si>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</si>
  <si>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</si>
  <si>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</si>
  <si>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</si>
  <si>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</si>
  <si>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</si>
  <si>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</si>
  <si>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</si>
  <si>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</si>
  <si>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</si>
  <si>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</si>
  <si>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</si>
  <si>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</si>
  <si>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</si>
  <si>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</si>
  <si>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</si>
  <si>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</si>
  <si>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</si>
  <si>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</si>
  <si>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</si>
  <si>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</si>
  <si>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</si>
  <si>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</si>
  <si>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</si>
  <si>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</si>
  <si>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</si>
  <si>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</si>
  <si>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</si>
  <si>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</si>
  <si>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</si>
  <si>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</si>
  <si>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</si>
  <si>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</si>
  <si>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</si>
  <si>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</si>
  <si>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</si>
  <si>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</si>
  <si>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</si>
  <si>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</si>
  <si>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</si>
  <si>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</si>
  <si>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</si>
  <si>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</si>
  <si>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</si>
  <si>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</si>
  <si>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</si>
  <si>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</si>
  <si>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</si>
  <si>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</si>
  <si>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</si>
  <si>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</si>
  <si>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</si>
  <si>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</si>
  <si>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</si>
  <si>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</si>
  <si>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</si>
  <si>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</si>
  <si>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</si>
  <si>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</si>
  <si>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</si>
  <si>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</si>
  <si>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</si>
  <si>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</si>
  <si>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</si>
  <si>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</si>
  <si>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</si>
  <si>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</si>
  <si>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</si>
  <si>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</si>
  <si>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</si>
  <si>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</si>
  <si>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</si>
  <si>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</si>
  <si>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</si>
  <si>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</si>
  <si>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</si>
  <si>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</si>
  <si>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</si>
  <si>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</si>
  <si>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</si>
  <si>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</si>
  <si>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</si>
  <si>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</si>
  <si>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</si>
  <si>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</si>
  <si>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</si>
  <si>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</si>
  <si>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</si>
  <si>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</si>
  <si>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</si>
  <si>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</si>
  <si>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</si>
  <si>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</si>
  <si>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</si>
  <si>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</si>
  <si>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</si>
  <si>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CURVA 90 GRAUS, PVC, SOLDÁVEL, DN 25MM, INSTALADO EM RAMAL OU SUB-RAMAL DE ÁGUA - FORNECIMENTO E INSTALAÇÃO. AF_12/2014</t>
  </si>
  <si>
    <t>JOELHO 90 GRAUS COM BUCHA DE LATÃO, PVC, SOLDÁVEL, DN 25MM, X 3/4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</si>
  <si>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</si>
  <si>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</si>
  <si>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</si>
  <si>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</si>
  <si>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</si>
  <si>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</si>
  <si>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</si>
  <si>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</si>
  <si>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</si>
  <si>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</si>
  <si>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</si>
  <si>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</si>
  <si>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</si>
  <si>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</si>
  <si>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</si>
  <si>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</si>
  <si>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</si>
  <si>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</si>
  <si>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</si>
  <si>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</si>
  <si>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</si>
  <si>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</si>
  <si>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</si>
  <si>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</si>
  <si>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</si>
  <si>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</si>
  <si>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</si>
  <si>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</si>
  <si>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</si>
  <si>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</si>
  <si>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</si>
  <si>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</si>
  <si>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</si>
  <si>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</si>
  <si>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</si>
  <si>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</si>
  <si>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</si>
  <si>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</si>
  <si>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</si>
  <si>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</si>
  <si>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</si>
  <si>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</si>
  <si>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</si>
  <si>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</si>
  <si>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</si>
  <si>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</si>
  <si>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</si>
  <si>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</si>
  <si>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</si>
  <si>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</si>
  <si>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</si>
  <si>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</si>
  <si>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</si>
  <si>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</si>
  <si>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</si>
  <si>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</si>
  <si>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</si>
  <si>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</si>
  <si>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</si>
  <si>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</si>
  <si>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</si>
  <si>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</si>
  <si>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</si>
  <si>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</si>
  <si>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</si>
  <si>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</si>
  <si>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</si>
  <si>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</si>
  <si>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</si>
  <si>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</si>
  <si>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</si>
  <si>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</si>
  <si>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</si>
  <si>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</si>
  <si>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</si>
  <si>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</si>
  <si>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</si>
  <si>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</si>
  <si>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</si>
  <si>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</si>
  <si>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</si>
  <si>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</si>
  <si>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</si>
  <si>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</si>
  <si>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</si>
  <si>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</si>
  <si>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</si>
  <si>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</si>
  <si>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</si>
  <si>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</si>
  <si>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</si>
  <si>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</si>
  <si>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</si>
  <si>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</si>
  <si>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</si>
  <si>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</si>
  <si>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</si>
  <si>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</si>
  <si>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</si>
  <si>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</si>
  <si>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</si>
  <si>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</si>
  <si>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</si>
  <si>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</si>
  <si>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</si>
  <si>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</si>
  <si>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</si>
  <si>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</si>
  <si>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</si>
  <si>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</si>
  <si>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</si>
  <si>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</si>
  <si>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</si>
  <si>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</si>
  <si>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</si>
  <si>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</si>
  <si>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</si>
  <si>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</si>
  <si>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</si>
  <si>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</si>
  <si>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</si>
  <si>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</si>
  <si>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</si>
  <si>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</si>
  <si>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</si>
  <si>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</si>
  <si>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</si>
  <si>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</si>
  <si>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</si>
  <si>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</si>
  <si>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</si>
  <si>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</si>
  <si>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</si>
  <si>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</si>
  <si>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</si>
  <si>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</si>
  <si>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</si>
  <si>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</si>
  <si>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</si>
  <si>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</si>
  <si>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</si>
  <si>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</si>
  <si>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</si>
  <si>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</si>
  <si>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</si>
  <si>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</si>
  <si>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</si>
  <si>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</si>
  <si>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</si>
  <si>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</si>
  <si>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</si>
  <si>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</si>
  <si>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</si>
  <si>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</si>
  <si>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</si>
  <si>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</si>
  <si>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</si>
  <si>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</si>
  <si>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</si>
  <si>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</si>
  <si>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</si>
  <si>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</si>
  <si>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</si>
  <si>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</si>
  <si>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</si>
  <si>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</si>
  <si>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</si>
  <si>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</si>
  <si>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</si>
  <si>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</si>
  <si>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</si>
  <si>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</si>
  <si>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</si>
  <si>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</si>
  <si>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</si>
  <si>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</si>
  <si>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</si>
  <si>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</si>
  <si>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</si>
  <si>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</si>
  <si>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</si>
  <si>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</si>
  <si>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</si>
  <si>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</si>
  <si>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</si>
  <si>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</si>
  <si>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</si>
  <si>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</si>
  <si>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</si>
  <si>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</si>
  <si>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</si>
  <si>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</si>
  <si>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</si>
  <si>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</si>
  <si>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</si>
  <si>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</si>
  <si>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</si>
  <si>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</si>
  <si>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</si>
  <si>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</si>
  <si>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</si>
  <si>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</si>
  <si>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</si>
  <si>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</si>
  <si>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</si>
  <si>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</si>
  <si>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</si>
  <si>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</si>
  <si>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</si>
  <si>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</si>
  <si>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</si>
  <si>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</si>
  <si>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</si>
  <si>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</si>
  <si>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</si>
  <si>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</si>
  <si>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</si>
  <si>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</si>
  <si>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</si>
  <si>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</si>
  <si>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</si>
  <si>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</si>
  <si>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</si>
  <si>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</si>
  <si>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</si>
  <si>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</si>
  <si>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</si>
  <si>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</si>
  <si>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</si>
  <si>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</si>
  <si>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</si>
  <si>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</si>
  <si>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</si>
  <si>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</si>
  <si>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</si>
  <si>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</si>
  <si>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</si>
  <si>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</si>
  <si>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</si>
  <si>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</si>
  <si>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</si>
  <si>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</si>
  <si>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</si>
  <si>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</si>
  <si>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</si>
  <si>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</si>
  <si>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</si>
  <si>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</si>
  <si>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</si>
  <si>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</si>
  <si>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</si>
  <si>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</si>
  <si>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</si>
  <si>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</si>
  <si>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</si>
  <si>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</si>
  <si>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</si>
  <si>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</si>
  <si>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</si>
  <si>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</si>
  <si>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</si>
  <si>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</si>
  <si>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</si>
  <si>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</si>
  <si>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</si>
  <si>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</si>
  <si>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</si>
  <si>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</si>
  <si>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</si>
  <si>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</si>
  <si>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</si>
  <si>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</si>
  <si>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</si>
  <si>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</si>
  <si>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</si>
  <si>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</si>
  <si>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</si>
  <si>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</si>
  <si>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</si>
  <si>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</si>
  <si>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JUNÇÃO SIMPLES, PVC, SERIE NORMAL, ESGOTO PREDIAL, DN 50 X 50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</si>
  <si>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</si>
  <si>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</si>
  <si>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</si>
  <si>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</si>
  <si>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</si>
  <si>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</si>
  <si>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</si>
  <si>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</si>
  <si>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</si>
  <si>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</si>
  <si>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</si>
  <si>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</si>
  <si>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</si>
  <si>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</si>
  <si>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</si>
  <si>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</si>
  <si>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</si>
  <si>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</si>
  <si>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</si>
  <si>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</si>
  <si>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</si>
  <si>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</si>
  <si>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</si>
  <si>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</si>
  <si>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</si>
  <si>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</si>
  <si>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</si>
  <si>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</si>
  <si>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</si>
  <si>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</si>
  <si>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</si>
  <si>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</si>
  <si>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</si>
  <si>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</si>
  <si>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</si>
  <si>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</si>
  <si>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</si>
  <si>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</si>
  <si>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</si>
  <si>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</si>
  <si>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</si>
  <si>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</si>
  <si>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</si>
  <si>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</si>
  <si>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</si>
  <si>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</si>
  <si>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</si>
  <si>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</si>
  <si>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</si>
  <si>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</si>
  <si>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</si>
  <si>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</si>
  <si>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</si>
  <si>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</si>
  <si>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</si>
  <si>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</si>
  <si>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</si>
  <si>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</si>
  <si>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</si>
  <si>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</si>
  <si>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</si>
  <si>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</si>
  <si>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</si>
  <si>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</si>
  <si>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</si>
  <si>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</si>
  <si>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</si>
  <si>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</si>
  <si>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</si>
  <si>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</si>
  <si>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</si>
  <si>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</si>
  <si>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</si>
  <si>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</si>
  <si>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</si>
  <si>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</si>
  <si>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</si>
  <si>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</si>
  <si>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</si>
  <si>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</si>
  <si>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</si>
  <si>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</si>
  <si>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</si>
  <si>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</si>
  <si>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</si>
  <si>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</si>
  <si>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</si>
  <si>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</si>
  <si>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</si>
  <si>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</si>
  <si>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</si>
  <si>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</si>
  <si>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</si>
  <si>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</si>
  <si>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</si>
  <si>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</si>
  <si>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</si>
  <si>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</si>
  <si>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</si>
  <si>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</si>
  <si>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</si>
  <si>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</si>
  <si>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</si>
  <si>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</si>
  <si>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</si>
  <si>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</si>
  <si>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</si>
  <si>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</si>
  <si>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</si>
  <si>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</si>
  <si>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</si>
  <si>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</si>
  <si>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</si>
  <si>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</si>
  <si>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</si>
  <si>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</si>
  <si>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</si>
  <si>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</si>
  <si>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</si>
  <si>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</si>
  <si>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</si>
  <si>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</si>
  <si>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</si>
  <si>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</si>
  <si>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</si>
  <si>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</si>
  <si>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</si>
  <si>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</si>
  <si>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</si>
  <si>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</si>
  <si>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</si>
  <si>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</si>
  <si>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</si>
  <si>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</si>
  <si>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</si>
  <si>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</si>
  <si>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</si>
  <si>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</si>
  <si>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</si>
  <si>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</si>
  <si>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</si>
  <si>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</si>
  <si>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</si>
  <si>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</si>
  <si>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</si>
  <si>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</si>
  <si>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</si>
  <si>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</si>
  <si>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</si>
  <si>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</si>
  <si>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</si>
  <si>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</si>
  <si>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</si>
  <si>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</si>
  <si>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</si>
  <si>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</si>
  <si>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</si>
  <si>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</si>
  <si>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</si>
  <si>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</si>
  <si>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</si>
  <si>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</si>
  <si>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</si>
  <si>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</si>
  <si>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</si>
  <si>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</si>
  <si>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</si>
  <si>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</si>
  <si>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</si>
  <si>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</si>
  <si>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</si>
  <si>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</si>
  <si>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</si>
  <si>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</si>
  <si>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</si>
  <si>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</si>
  <si>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</si>
  <si>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</si>
  <si>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</si>
  <si>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</si>
  <si>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</si>
  <si>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</si>
  <si>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</si>
  <si>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</si>
  <si>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</si>
  <si>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</si>
  <si>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</si>
  <si>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</si>
  <si>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</si>
  <si>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</si>
  <si>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</si>
  <si>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</si>
  <si>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</si>
  <si>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</si>
  <si>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</si>
  <si>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</si>
  <si>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</si>
  <si>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</si>
  <si>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</si>
  <si>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</si>
  <si>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</si>
  <si>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</si>
  <si>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</si>
  <si>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</si>
  <si>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</si>
  <si>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</si>
  <si>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</si>
  <si>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</si>
  <si>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</si>
  <si>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</si>
  <si>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</si>
  <si>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</si>
  <si>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</si>
  <si>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</si>
  <si>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</si>
  <si>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</si>
  <si>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</si>
  <si>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</si>
  <si>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</si>
  <si>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</si>
  <si>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</si>
  <si>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</si>
  <si>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</si>
  <si>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</si>
  <si>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</si>
  <si>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</si>
  <si>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</si>
  <si>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</si>
  <si>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</si>
  <si>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</si>
  <si>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</si>
  <si>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</si>
  <si>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</si>
  <si>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</si>
  <si>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</si>
  <si>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</si>
  <si>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</si>
  <si>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</si>
  <si>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</si>
  <si>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</si>
  <si>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</si>
  <si>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</si>
  <si>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</si>
  <si>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</si>
  <si>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</si>
  <si>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</si>
  <si>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</si>
  <si>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</si>
  <si>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</si>
  <si>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</si>
  <si>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</si>
  <si>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</si>
  <si>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</si>
  <si>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</si>
  <si>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</si>
  <si>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</si>
  <si>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</si>
  <si>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</si>
  <si>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</si>
  <si>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</si>
  <si>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</si>
  <si>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</si>
  <si>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</si>
  <si>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</si>
  <si>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</si>
  <si>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</si>
  <si>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</si>
  <si>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</si>
  <si>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</si>
  <si>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</si>
  <si>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</si>
  <si>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</si>
  <si>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</si>
  <si>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</si>
  <si>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</si>
  <si>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</si>
  <si>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</si>
  <si>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</si>
  <si>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</si>
  <si>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</si>
  <si>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</si>
  <si>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</si>
  <si>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</si>
  <si>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</si>
  <si>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</si>
  <si>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</si>
  <si>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</si>
  <si>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</si>
  <si>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</si>
  <si>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</si>
  <si>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</si>
  <si>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</si>
  <si>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</si>
  <si>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</si>
  <si>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</si>
  <si>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</si>
  <si>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</si>
  <si>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</si>
  <si>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</si>
  <si>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</si>
  <si>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</si>
  <si>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</si>
  <si>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</si>
  <si>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</si>
  <si>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</si>
  <si>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</si>
  <si>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</si>
  <si>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</si>
  <si>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</si>
  <si>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</si>
  <si>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</si>
  <si>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</si>
  <si>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</si>
  <si>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</si>
  <si>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</si>
  <si>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</si>
  <si>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</si>
  <si>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</si>
  <si>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</si>
  <si>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</si>
  <si>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</si>
  <si>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</si>
  <si>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</si>
  <si>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</si>
  <si>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</si>
  <si>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</si>
  <si>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</si>
  <si>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</si>
  <si>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</si>
  <si>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</si>
  <si>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</si>
  <si>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</si>
  <si>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</si>
  <si>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</si>
  <si>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</si>
  <si>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</si>
  <si>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</si>
  <si>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</si>
  <si>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</si>
  <si>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</si>
  <si>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</si>
  <si>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</si>
  <si>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</si>
  <si>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</si>
  <si>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</si>
  <si>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</si>
  <si>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</si>
  <si>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</si>
  <si>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</si>
  <si>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</si>
  <si>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</si>
  <si>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</si>
  <si>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</si>
  <si>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</si>
  <si>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</si>
  <si>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</si>
  <si>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</si>
  <si>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</si>
  <si>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</si>
  <si>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</si>
  <si>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</si>
  <si>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</si>
  <si>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</si>
  <si>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</si>
  <si>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</si>
  <si>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</si>
  <si>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</si>
  <si>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</si>
  <si>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</si>
  <si>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</si>
  <si>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</si>
  <si>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</si>
  <si>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</si>
  <si>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</si>
  <si>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</si>
  <si>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</si>
  <si>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</si>
  <si>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</si>
  <si>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</si>
  <si>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</si>
  <si>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</si>
  <si>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</si>
  <si>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</si>
  <si>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</si>
  <si>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</si>
  <si>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</si>
  <si>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</si>
  <si>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</si>
  <si>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</si>
  <si>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</si>
  <si>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</si>
  <si>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</si>
  <si>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</si>
  <si>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</si>
  <si>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</si>
  <si>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</si>
  <si>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</si>
  <si>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</si>
  <si>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</si>
  <si>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</si>
  <si>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</si>
  <si>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</si>
  <si>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</si>
  <si>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</si>
  <si>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</si>
  <si>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</si>
  <si>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</si>
  <si>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</si>
  <si>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</si>
  <si>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</si>
  <si>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</si>
  <si>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</si>
  <si>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</si>
  <si>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</si>
  <si>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</si>
  <si>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</si>
  <si>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</si>
  <si>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</si>
  <si>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</si>
  <si>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</si>
  <si>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</si>
  <si>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</si>
  <si>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</si>
  <si>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</si>
  <si>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</si>
  <si>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</si>
  <si>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</si>
  <si>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</si>
  <si>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</si>
  <si>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</si>
  <si>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</si>
  <si>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</si>
  <si>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</si>
  <si>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</si>
  <si>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</si>
  <si>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</si>
  <si>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</si>
  <si>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</si>
  <si>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</si>
  <si>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</si>
  <si>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</si>
  <si>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</si>
  <si>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</si>
  <si>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</si>
  <si>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</si>
  <si>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</si>
  <si>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</si>
  <si>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</si>
  <si>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</si>
  <si>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</si>
  <si>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</si>
  <si>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</si>
  <si>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</si>
  <si>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</si>
  <si>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</si>
  <si>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</si>
  <si>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</si>
  <si>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</si>
  <si>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</si>
  <si>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</si>
  <si>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</si>
  <si>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</si>
  <si>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</si>
  <si>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</si>
  <si>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</si>
  <si>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</si>
  <si>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</si>
  <si>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</si>
  <si>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</si>
  <si>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</si>
  <si>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</si>
  <si>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</si>
  <si>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</si>
  <si>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</si>
  <si>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</si>
  <si>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</si>
  <si>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</si>
  <si>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</si>
  <si>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</si>
  <si>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</si>
  <si>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</si>
  <si>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</si>
  <si>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</si>
  <si>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</si>
  <si>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</si>
  <si>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</si>
  <si>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</si>
  <si>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</si>
  <si>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</si>
  <si>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</si>
  <si>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</si>
  <si>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</si>
  <si>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</si>
  <si>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</si>
  <si>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</si>
  <si>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</si>
  <si>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</si>
  <si>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</si>
  <si>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</si>
  <si>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</si>
  <si>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</si>
  <si>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</si>
  <si>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</si>
  <si>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</si>
  <si>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</si>
  <si>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</si>
  <si>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</si>
  <si>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</si>
  <si>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</si>
  <si>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</si>
  <si>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</si>
  <si>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</si>
  <si>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</si>
  <si>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</si>
  <si>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</si>
  <si>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</si>
  <si>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</si>
  <si>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</si>
  <si>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</si>
  <si>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</si>
  <si>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</si>
  <si>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</si>
  <si>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</si>
  <si>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</si>
  <si>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</si>
  <si>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</si>
  <si>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</si>
  <si>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</si>
  <si>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</si>
  <si>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</si>
  <si>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</si>
  <si>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</si>
  <si>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</si>
  <si>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</si>
  <si>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</si>
  <si>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</si>
  <si>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</si>
  <si>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</si>
  <si>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</si>
  <si>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</si>
  <si>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</si>
  <si>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</si>
  <si>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</si>
  <si>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</si>
  <si>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</si>
  <si>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</si>
  <si>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</si>
  <si>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</si>
  <si>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</si>
  <si>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</si>
  <si>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</si>
  <si>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</si>
  <si>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</si>
  <si>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</si>
  <si>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</si>
  <si>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</si>
  <si>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</si>
  <si>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</si>
  <si>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</si>
  <si>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</si>
  <si>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</si>
  <si>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</si>
  <si>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</si>
  <si>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</si>
  <si>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</si>
  <si>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</si>
  <si>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</si>
  <si>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</si>
  <si>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</si>
  <si>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</si>
  <si>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</si>
  <si>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</si>
  <si>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</si>
  <si>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</si>
  <si>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</si>
  <si>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</si>
  <si>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</si>
  <si>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</si>
  <si>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</si>
  <si>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</si>
  <si>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</si>
  <si>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</si>
  <si>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</si>
  <si>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</si>
  <si>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</si>
  <si>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</si>
  <si>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</si>
  <si>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</si>
  <si>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</si>
  <si>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</si>
  <si>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</si>
  <si>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</si>
  <si>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</si>
  <si>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</si>
  <si>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</si>
  <si>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</si>
  <si>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</si>
  <si>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</si>
  <si>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</si>
  <si>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</si>
  <si>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</si>
  <si>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</si>
  <si>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</si>
  <si>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</si>
  <si>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</si>
  <si>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</si>
  <si>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</si>
  <si>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</si>
  <si>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</si>
  <si>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</si>
  <si>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</si>
  <si>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</si>
  <si>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</si>
  <si>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</si>
  <si>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</si>
  <si>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</si>
  <si>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</si>
  <si>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</si>
  <si>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</si>
  <si>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</si>
  <si>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</si>
  <si>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</si>
  <si>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</si>
  <si>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</si>
  <si>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</si>
  <si>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</si>
  <si>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</si>
  <si>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</si>
  <si>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</si>
  <si>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</si>
  <si>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</si>
  <si>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</si>
  <si>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</si>
  <si>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</si>
  <si>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</si>
  <si>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</si>
  <si>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</si>
  <si>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</si>
  <si>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</si>
  <si>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</si>
  <si>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</si>
  <si>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</si>
  <si>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</si>
  <si>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</si>
  <si>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</si>
  <si>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</si>
  <si>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</si>
  <si>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</si>
  <si>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</si>
  <si>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</si>
  <si>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</si>
  <si>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</si>
  <si>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</si>
  <si>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</si>
  <si>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</si>
  <si>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</si>
  <si>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</si>
  <si>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</si>
  <si>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</si>
  <si>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</si>
  <si>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</si>
  <si>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</si>
  <si>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</si>
  <si>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</si>
  <si>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</si>
  <si>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</si>
  <si>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</si>
  <si>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</si>
  <si>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</si>
  <si>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</si>
  <si>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</si>
  <si>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</si>
  <si>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</si>
  <si>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</si>
  <si>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</si>
  <si>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</si>
  <si>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</si>
  <si>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</si>
  <si>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</si>
  <si>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</si>
  <si>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</si>
  <si>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</si>
  <si>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</si>
  <si>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</si>
  <si>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</si>
  <si>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</si>
  <si>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</si>
  <si>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</si>
  <si>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</si>
  <si>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</si>
  <si>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</si>
  <si>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</si>
  <si>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</si>
  <si>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</si>
  <si>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</si>
  <si>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</si>
  <si>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</si>
  <si>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</si>
  <si>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</si>
  <si>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</si>
  <si>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</si>
  <si>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</si>
  <si>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</si>
  <si>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</si>
  <si>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</si>
  <si>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</si>
  <si>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</si>
  <si>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</si>
  <si>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</si>
  <si>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</si>
  <si>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</si>
  <si>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</si>
  <si>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</si>
  <si>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</si>
  <si>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</si>
  <si>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</si>
  <si>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</si>
  <si>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</si>
  <si>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</si>
  <si>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</si>
  <si>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</si>
  <si>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</si>
  <si>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</si>
  <si>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</si>
  <si>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</si>
  <si>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</si>
  <si>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</si>
  <si>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</si>
  <si>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</si>
  <si>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</si>
  <si>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</si>
  <si>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</si>
  <si>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</si>
  <si>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</si>
  <si>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</si>
  <si>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</si>
  <si>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</si>
  <si>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</si>
  <si>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</si>
  <si>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</si>
  <si>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</si>
  <si>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</si>
  <si>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</si>
  <si>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RALO SECO, PVC, DN 100 X 40 MM, JUNTA SOLDÁVEL, FORNECIDO E INSTALADO EM RAMAL DE DESCARGA OU EM RAMAL DE ESGOTO SANITÁRIO. AF_12/2014</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</si>
  <si>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</si>
  <si>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</si>
  <si>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</si>
  <si>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</si>
  <si>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</si>
  <si>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</si>
  <si>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</si>
  <si>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</si>
  <si>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</si>
  <si>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</si>
  <si>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</si>
  <si>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</si>
  <si>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</si>
  <si>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</si>
  <si>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</si>
  <si>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</si>
  <si>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</si>
  <si>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</si>
  <si>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</si>
  <si>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</si>
  <si>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</si>
  <si>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</si>
  <si>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</si>
  <si>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</si>
  <si>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</si>
  <si>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</si>
  <si>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</si>
  <si>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</si>
  <si>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</si>
  <si>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</si>
  <si>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</si>
  <si>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</si>
  <si>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</si>
  <si>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</si>
  <si>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</si>
  <si>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</si>
  <si>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</si>
  <si>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</si>
  <si>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</si>
  <si>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</si>
  <si>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</si>
  <si>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</si>
  <si>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</si>
  <si>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</si>
  <si>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</si>
  <si>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</si>
  <si>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</si>
  <si>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</si>
  <si>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</si>
  <si>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</si>
  <si>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</si>
  <si>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</si>
  <si>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</si>
  <si>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</si>
  <si>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</si>
  <si>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</si>
  <si>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</si>
  <si>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</si>
  <si>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</si>
  <si>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</si>
  <si>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</si>
  <si>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</si>
  <si>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</si>
  <si>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</si>
  <si>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</si>
  <si>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</si>
  <si>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</si>
  <si>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</si>
  <si>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</si>
  <si>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</si>
  <si>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</si>
  <si>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</si>
  <si>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</si>
  <si>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LATERAL ARTICULADA, COM TRAVA, EM ACO INOX POLIDO,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</si>
  <si>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</si>
  <si>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</si>
  <si>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</si>
  <si>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</si>
  <si>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</si>
  <si>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</si>
  <si>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</si>
  <si>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</si>
  <si>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</si>
  <si>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</si>
  <si>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</si>
  <si>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</si>
  <si>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</si>
  <si>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</si>
  <si>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</si>
  <si>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</si>
  <si>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</si>
  <si>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</si>
  <si>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</si>
  <si>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</si>
  <si>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</si>
  <si>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</si>
  <si>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</si>
  <si>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</si>
  <si>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</si>
  <si>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</si>
  <si>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</si>
  <si>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</si>
  <si>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</si>
  <si>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</si>
  <si>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</si>
  <si>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</si>
  <si>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</si>
  <si>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</si>
  <si>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</si>
  <si>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</si>
  <si>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</si>
  <si>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</si>
  <si>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</si>
  <si>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</si>
  <si>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</si>
  <si>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</si>
  <si>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</si>
  <si>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</si>
  <si>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</si>
  <si>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</si>
  <si>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</si>
  <si>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</si>
  <si>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</si>
  <si>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</si>
  <si>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</si>
  <si>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</si>
  <si>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</si>
  <si>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</si>
  <si>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</si>
  <si>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</si>
  <si>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</si>
  <si>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</si>
  <si>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</si>
  <si>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</si>
  <si>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</si>
  <si>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</si>
  <si>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</si>
  <si>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</si>
  <si>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</si>
  <si>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</si>
  <si>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</si>
  <si>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</si>
  <si>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</si>
  <si>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</si>
  <si>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</si>
  <si>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</si>
  <si>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</si>
  <si>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</si>
  <si>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</si>
  <si>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</si>
  <si>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</si>
  <si>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</si>
  <si>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</si>
  <si>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</si>
  <si>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</si>
  <si>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</si>
  <si>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</si>
  <si>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</si>
  <si>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</si>
  <si>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</si>
  <si>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</si>
  <si>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</si>
  <si>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</si>
  <si>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</si>
  <si>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</si>
  <si>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</si>
  <si>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</si>
  <si>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</si>
  <si>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</si>
  <si>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</si>
  <si>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</si>
  <si>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</si>
  <si>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</si>
  <si>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</si>
  <si>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</si>
  <si>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</si>
  <si>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</si>
  <si>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</si>
  <si>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</si>
  <si>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</si>
  <si>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</si>
  <si>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</si>
  <si>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</si>
  <si>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</si>
  <si>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</si>
  <si>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</si>
  <si>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</si>
  <si>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</si>
  <si>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</si>
  <si>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</si>
  <si>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</si>
  <si>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</si>
  <si>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</si>
  <si>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</si>
  <si>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</si>
  <si>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</si>
  <si>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</si>
  <si>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</si>
  <si>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</si>
  <si>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</si>
  <si>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</si>
  <si>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</si>
  <si>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</si>
  <si>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</si>
  <si>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</si>
  <si>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</si>
  <si>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</si>
  <si>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</si>
  <si>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</si>
  <si>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</si>
  <si>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</si>
  <si>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</si>
  <si>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</si>
  <si>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</si>
  <si>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</si>
  <si>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</si>
  <si>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</si>
  <si>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</si>
  <si>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</si>
  <si>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</si>
  <si>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</si>
  <si>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</si>
  <si>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</si>
  <si>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</si>
  <si>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</si>
  <si>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</si>
  <si>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</si>
  <si>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</si>
  <si>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</si>
  <si>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</si>
  <si>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</si>
  <si>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</si>
  <si>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</si>
  <si>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</si>
  <si>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</si>
  <si>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</si>
  <si>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</si>
  <si>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</si>
  <si>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</si>
  <si>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</si>
  <si>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</si>
  <si>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</si>
  <si>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</si>
  <si>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</si>
  <si>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</si>
  <si>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</si>
  <si>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</si>
  <si>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</si>
  <si>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</si>
  <si>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</si>
  <si>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</si>
  <si>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</si>
  <si>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</si>
  <si>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</si>
  <si>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</si>
  <si>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</si>
  <si>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</si>
  <si>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</si>
  <si>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</si>
  <si>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</si>
  <si>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</si>
  <si>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</si>
  <si>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</si>
  <si>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</si>
  <si>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</si>
  <si>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</si>
  <si>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</si>
  <si>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</si>
  <si>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</si>
  <si>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</si>
  <si>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</si>
  <si>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</si>
  <si>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</si>
  <si>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</si>
  <si>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</si>
  <si>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</si>
  <si>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</si>
  <si>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</si>
  <si>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</si>
  <si>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</si>
  <si>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</si>
  <si>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</si>
  <si>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</si>
  <si>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</si>
  <si>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</si>
  <si>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</si>
  <si>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</si>
  <si>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</si>
  <si>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</si>
  <si>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</si>
  <si>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</si>
  <si>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</si>
  <si>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</si>
  <si>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</si>
  <si>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</si>
  <si>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</si>
  <si>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</si>
  <si>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</si>
  <si>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</si>
  <si>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</si>
  <si>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</si>
  <si>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</si>
  <si>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</si>
  <si>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</si>
  <si>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</si>
  <si>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</si>
  <si>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</si>
  <si>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</si>
  <si>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</si>
  <si>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</si>
  <si>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</si>
  <si>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</si>
  <si>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</si>
  <si>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</si>
  <si>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</si>
  <si>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</si>
  <si>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</si>
  <si>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</si>
  <si>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</si>
  <si>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</si>
  <si>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</si>
  <si>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</si>
  <si>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</si>
  <si>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</si>
  <si>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</si>
  <si>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</si>
  <si>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</si>
  <si>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</si>
  <si>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</si>
  <si>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</si>
  <si>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</si>
  <si>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</si>
  <si>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</si>
  <si>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</si>
  <si>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</si>
  <si>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</si>
  <si>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</si>
  <si>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</si>
  <si>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</si>
  <si>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</si>
  <si>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COM CAMADA DE AREIA,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</si>
  <si>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</si>
  <si>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</si>
  <si>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</si>
  <si>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</si>
  <si>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</si>
  <si>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</si>
  <si>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</si>
  <si>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</si>
  <si>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</si>
  <si>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</si>
  <si>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</si>
  <si>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</si>
  <si>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</si>
  <si>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</si>
  <si>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</si>
  <si>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</si>
  <si>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</si>
  <si>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</si>
  <si>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</si>
  <si>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</si>
  <si>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</si>
  <si>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</si>
  <si>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</si>
  <si>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</si>
  <si>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</si>
  <si>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</si>
  <si>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</si>
  <si>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</si>
  <si>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</si>
  <si>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</si>
  <si>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</si>
  <si>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</si>
  <si>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</si>
  <si>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</si>
  <si>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</si>
  <si>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</si>
  <si>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</si>
  <si>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</si>
  <si>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</si>
  <si>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</si>
  <si>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</si>
  <si>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</si>
  <si>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</si>
  <si>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</si>
  <si>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</si>
  <si>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</si>
  <si>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</si>
  <si>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</si>
  <si>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</si>
  <si>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</si>
  <si>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</si>
  <si>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</si>
  <si>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</si>
  <si>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</si>
  <si>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</si>
  <si>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</si>
  <si>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</si>
  <si>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</si>
  <si>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</si>
  <si>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</si>
  <si>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</si>
  <si>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</si>
  <si>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</si>
  <si>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</si>
  <si>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</si>
  <si>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</si>
  <si>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</si>
  <si>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</si>
  <si>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</si>
  <si>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</si>
  <si>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</si>
  <si>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</si>
  <si>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</si>
  <si>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</si>
  <si>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</si>
  <si>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</si>
  <si>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</si>
  <si>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</si>
  <si>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</si>
  <si>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</si>
  <si>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</si>
  <si>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</si>
  <si>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</si>
  <si>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</si>
  <si>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</si>
  <si>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</si>
  <si>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</si>
  <si>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</si>
  <si>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</si>
  <si>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</si>
  <si>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</si>
  <si>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</si>
  <si>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</si>
  <si>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</si>
  <si>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</si>
  <si>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</si>
  <si>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</si>
  <si>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</si>
  <si>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</si>
  <si>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</si>
  <si>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</si>
  <si>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</si>
  <si>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</si>
  <si>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</si>
  <si>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</si>
  <si>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</si>
  <si>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</si>
  <si>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</si>
  <si>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</si>
  <si>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</si>
  <si>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</si>
  <si>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</si>
  <si>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</si>
  <si>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</si>
  <si>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</si>
  <si>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</si>
  <si>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</si>
  <si>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</si>
  <si>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</si>
  <si>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</si>
  <si>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</si>
  <si>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</si>
  <si>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</si>
  <si>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</si>
  <si>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</si>
  <si>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</si>
  <si>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</si>
  <si>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</si>
  <si>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</si>
  <si>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</si>
  <si>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</si>
  <si>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</si>
  <si>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</si>
  <si>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</si>
  <si>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</si>
  <si>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</si>
  <si>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</si>
  <si>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</si>
  <si>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</si>
  <si>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</si>
  <si>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</si>
  <si>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</si>
  <si>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</si>
  <si>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</si>
  <si>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</si>
  <si>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</si>
  <si>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</si>
  <si>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</si>
  <si>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</si>
  <si>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</si>
  <si>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</si>
  <si>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</si>
  <si>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</si>
  <si>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</si>
  <si>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</si>
  <si>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</si>
  <si>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</si>
  <si>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</si>
  <si>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</si>
  <si>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</si>
  <si>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</si>
  <si>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</si>
  <si>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</si>
  <si>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</si>
  <si>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</si>
  <si>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</si>
  <si>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</si>
  <si>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</si>
  <si>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</si>
  <si>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</si>
  <si>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</si>
  <si>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</si>
  <si>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</si>
  <si>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</si>
  <si>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</si>
  <si>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</si>
  <si>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</si>
  <si>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</si>
  <si>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</si>
  <si>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</si>
  <si>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</si>
  <si>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</si>
  <si>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</si>
  <si>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</si>
  <si>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</si>
  <si>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</si>
  <si>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</si>
  <si>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</si>
  <si>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</si>
  <si>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</si>
  <si>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</si>
  <si>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</si>
  <si>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</si>
  <si>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</si>
  <si>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</si>
  <si>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</si>
  <si>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</si>
  <si>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</si>
  <si>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</si>
  <si>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</si>
  <si>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</si>
  <si>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</si>
  <si>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</si>
  <si>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</si>
  <si>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</si>
  <si>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</si>
  <si>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</si>
  <si>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</si>
  <si>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</si>
  <si>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</si>
  <si>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</si>
  <si>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</si>
  <si>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</si>
  <si>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</si>
  <si>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</si>
  <si>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</si>
  <si>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</si>
  <si>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</si>
  <si>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</si>
  <si>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</si>
  <si>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</si>
  <si>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</si>
  <si>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</si>
  <si>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</si>
  <si>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</si>
  <si>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</si>
  <si>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</si>
  <si>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</si>
  <si>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</si>
  <si>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</si>
  <si>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</si>
  <si>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</si>
  <si>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</si>
  <si>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</si>
  <si>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</si>
  <si>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</si>
  <si>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</si>
  <si>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</si>
  <si>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</si>
  <si>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</si>
  <si>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</si>
  <si>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</si>
  <si>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</si>
  <si>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</si>
  <si>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</si>
  <si>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</si>
  <si>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</si>
  <si>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</si>
  <si>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</si>
  <si>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</si>
  <si>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</si>
  <si>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</si>
  <si>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</si>
  <si>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</si>
  <si>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</si>
  <si>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</si>
  <si>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</si>
  <si>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</si>
  <si>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</si>
  <si>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</si>
  <si>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</si>
  <si>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</si>
  <si>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</si>
  <si>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</si>
  <si>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</si>
  <si>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</si>
  <si>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</si>
  <si>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</si>
  <si>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</si>
  <si>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</si>
  <si>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</si>
  <si>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</si>
  <si>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</si>
  <si>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</si>
  <si>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</si>
  <si>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</si>
  <si>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</si>
  <si>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</si>
  <si>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</si>
  <si>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</si>
  <si>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</si>
  <si>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</si>
  <si>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</si>
  <si>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</si>
  <si>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</si>
  <si>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</si>
  <si>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</si>
  <si>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</si>
  <si>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</si>
  <si>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</si>
  <si>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</si>
  <si>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</si>
  <si>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</si>
  <si>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</si>
  <si>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</si>
  <si>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</si>
  <si>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</si>
  <si>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</si>
  <si>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</si>
  <si>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</si>
  <si>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</si>
  <si>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</si>
  <si>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</si>
  <si>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</si>
  <si>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</si>
  <si>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</si>
  <si>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</si>
  <si>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</si>
  <si>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</si>
  <si>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</si>
  <si>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</si>
  <si>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</si>
  <si>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</si>
  <si>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</si>
  <si>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</si>
  <si>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</si>
  <si>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</si>
  <si>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</si>
  <si>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</si>
  <si>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</si>
  <si>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</si>
  <si>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</si>
  <si>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</si>
  <si>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</si>
  <si>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</si>
  <si>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</si>
  <si>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</si>
  <si>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</si>
  <si>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</si>
  <si>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</si>
  <si>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</si>
  <si>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</si>
  <si>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</si>
  <si>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</si>
  <si>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</si>
  <si>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</si>
  <si>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</si>
  <si>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</si>
  <si>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</si>
  <si>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</si>
  <si>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</si>
  <si>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</si>
  <si>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</si>
  <si>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</si>
  <si>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</si>
  <si>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</si>
  <si>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</si>
  <si>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</si>
  <si>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</si>
  <si>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</si>
  <si>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</si>
  <si>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</si>
  <si>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</si>
  <si>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</si>
  <si>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</si>
  <si>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</si>
  <si>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</si>
  <si>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</si>
  <si>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</si>
  <si>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</si>
  <si>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</si>
  <si>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</si>
  <si>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</si>
  <si>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</si>
  <si>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</si>
  <si>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</si>
  <si>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</si>
  <si>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</si>
  <si>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</si>
  <si>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</si>
  <si>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</si>
  <si>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</si>
  <si>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</si>
  <si>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</si>
  <si>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</si>
  <si>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</si>
  <si>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</si>
  <si>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</si>
  <si>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</si>
  <si>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</si>
  <si>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</si>
  <si>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</si>
  <si>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</si>
  <si>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</si>
  <si>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</si>
  <si>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</si>
  <si>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</si>
  <si>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</si>
  <si>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</si>
  <si>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</si>
  <si>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</si>
  <si>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</si>
  <si>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</si>
  <si>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</si>
  <si>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</si>
  <si>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</si>
  <si>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</si>
  <si>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</si>
  <si>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</si>
  <si>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</si>
  <si>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</si>
  <si>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</si>
  <si>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</si>
  <si>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</si>
  <si>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</si>
  <si>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</si>
  <si>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</si>
  <si>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</si>
  <si>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</si>
  <si>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</si>
  <si>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</si>
  <si>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</si>
  <si>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</si>
  <si>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</si>
  <si>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</si>
  <si>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</si>
  <si>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</si>
  <si>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</si>
  <si>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</si>
  <si>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</si>
  <si>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</si>
  <si>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</si>
  <si>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</si>
  <si>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</si>
  <si>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</si>
  <si>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</si>
  <si>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</si>
  <si>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</si>
  <si>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</si>
  <si>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</si>
  <si>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</si>
  <si>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</si>
  <si>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</si>
  <si>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</si>
  <si>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</si>
  <si>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</si>
  <si>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</si>
  <si>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</si>
  <si>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</si>
  <si>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</si>
  <si>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</si>
  <si>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</si>
  <si>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</si>
  <si>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</si>
  <si>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</si>
  <si>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</si>
  <si>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</si>
  <si>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</si>
  <si>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</si>
  <si>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</si>
  <si>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</si>
  <si>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</si>
  <si>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</si>
  <si>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</si>
  <si>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</si>
  <si>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</si>
  <si>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</si>
  <si>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</si>
  <si>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</si>
  <si>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</si>
  <si>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</si>
  <si>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</si>
  <si>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</si>
  <si>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</si>
  <si>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</si>
  <si>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</si>
  <si>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</si>
  <si>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</si>
  <si>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</si>
  <si>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</si>
  <si>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</si>
  <si>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</si>
  <si>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</si>
  <si>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</si>
  <si>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</si>
  <si>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</si>
  <si>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</si>
  <si>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</si>
  <si>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</si>
  <si>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</si>
  <si>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</si>
  <si>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</si>
  <si>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</si>
  <si>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</si>
  <si>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</si>
  <si>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</si>
  <si>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</si>
  <si>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</si>
  <si>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</si>
  <si>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</si>
  <si>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</si>
  <si>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</si>
  <si>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</si>
  <si>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</si>
  <si>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</si>
  <si>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</si>
  <si>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</si>
  <si>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</si>
  <si>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</si>
  <si>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</si>
  <si>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</si>
  <si>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</si>
  <si>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</si>
  <si>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</si>
  <si>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</si>
  <si>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</si>
  <si>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</si>
  <si>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</si>
  <si>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</si>
  <si>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</si>
  <si>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</si>
  <si>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</si>
  <si>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</si>
  <si>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</si>
  <si>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</si>
  <si>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</si>
  <si>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</si>
  <si>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</si>
  <si>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</si>
  <si>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</si>
  <si>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</si>
  <si>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</si>
  <si>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</si>
  <si>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</si>
  <si>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</si>
  <si>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</si>
  <si>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</si>
  <si>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</si>
  <si>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</si>
  <si>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</si>
  <si>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</si>
  <si>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</si>
  <si>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</si>
  <si>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</si>
  <si>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</si>
  <si>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</si>
  <si>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</si>
  <si>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</si>
  <si>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</si>
  <si>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</si>
  <si>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</si>
  <si>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</si>
  <si>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</si>
  <si>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</si>
  <si>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</si>
  <si>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</si>
  <si>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</si>
  <si>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</si>
  <si>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</si>
  <si>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</si>
  <si>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</si>
  <si>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</si>
  <si>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</si>
  <si>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</si>
  <si>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</si>
  <si>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</si>
  <si>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</si>
  <si>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</si>
  <si>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</si>
  <si>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</si>
  <si>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</si>
  <si>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</si>
  <si>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</si>
  <si>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</si>
  <si>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</si>
  <si>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</si>
  <si>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</si>
  <si>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</si>
  <si>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</si>
  <si>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</si>
  <si>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</si>
  <si>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</si>
  <si>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</si>
  <si>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</si>
  <si>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</si>
  <si>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</si>
  <si>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</si>
  <si>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</si>
  <si>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</si>
  <si>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</si>
  <si>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</si>
  <si>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</si>
  <si>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</si>
  <si>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</si>
  <si>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</si>
  <si>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</si>
  <si>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</si>
  <si>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</si>
  <si>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</si>
  <si>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</si>
  <si>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</si>
  <si>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</si>
  <si>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</si>
  <si>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</si>
  <si>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</si>
  <si>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</si>
  <si>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</si>
  <si>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</si>
  <si>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</si>
  <si>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</si>
  <si>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</si>
  <si>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</si>
  <si>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</si>
  <si>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</si>
  <si>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</si>
  <si>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</si>
  <si>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</si>
  <si>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</si>
  <si>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</si>
  <si>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</si>
  <si>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</si>
  <si>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</si>
  <si>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</si>
  <si>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</si>
  <si>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</si>
  <si>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</si>
  <si>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</si>
  <si>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</si>
  <si>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</si>
  <si>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</si>
  <si>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</si>
  <si>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</si>
  <si>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</si>
  <si>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</si>
  <si>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</si>
  <si>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</si>
  <si>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</si>
  <si>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</si>
  <si>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</si>
  <si>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</si>
  <si>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</si>
  <si>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</si>
  <si>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</si>
  <si>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</si>
  <si>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</si>
  <si>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</si>
  <si>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</si>
  <si>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</si>
  <si>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</si>
  <si>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</si>
  <si>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</si>
  <si>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</si>
  <si>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</si>
  <si>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</si>
  <si>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</si>
  <si>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</si>
  <si>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</si>
  <si>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</si>
  <si>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</si>
  <si>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</si>
  <si>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</si>
  <si>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</si>
  <si>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</si>
  <si>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</si>
  <si>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</si>
  <si>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</si>
  <si>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</si>
  <si>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</si>
  <si>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</si>
  <si>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</si>
  <si>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</si>
  <si>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</si>
  <si>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</si>
  <si>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</si>
  <si>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</si>
  <si>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</si>
  <si>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</si>
  <si>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</si>
  <si>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</si>
  <si>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</si>
  <si>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</si>
  <si>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</si>
  <si>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</si>
  <si>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</si>
  <si>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</si>
  <si>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</si>
  <si>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</si>
  <si>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</si>
  <si>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</si>
  <si>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</si>
  <si>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</si>
  <si>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</si>
  <si>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</si>
  <si>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</si>
  <si>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</si>
  <si>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</si>
  <si>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</si>
  <si>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1:4 (CIMENTO E AREIA MÉDIA), PREPARO MECÂNICO COM BETONEIRA 400 L. AF_08/2014</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</si>
  <si>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</si>
  <si>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</si>
  <si>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</si>
  <si>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</si>
  <si>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</si>
  <si>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</si>
  <si>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</si>
  <si>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</si>
  <si>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</si>
  <si>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</si>
  <si>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</si>
  <si>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</si>
  <si>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</si>
  <si>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</si>
  <si>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</si>
  <si>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</si>
  <si>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</si>
  <si>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</si>
  <si>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</si>
  <si>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</si>
  <si>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</si>
  <si>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</si>
  <si>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</si>
  <si>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</si>
  <si>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</si>
  <si>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</si>
  <si>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</si>
  <si>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</si>
  <si>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</si>
  <si>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</si>
  <si>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</si>
  <si>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</si>
  <si>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</si>
  <si>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</si>
  <si>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</si>
  <si>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</si>
  <si>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</si>
  <si>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</si>
  <si>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</si>
  <si>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</si>
  <si>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</si>
  <si>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</si>
  <si>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</si>
  <si>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</si>
  <si>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</si>
  <si>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</si>
  <si>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</si>
  <si>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</si>
  <si>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</si>
  <si>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</si>
  <si>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</si>
  <si>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</si>
  <si>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</si>
  <si>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</si>
  <si>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</si>
  <si>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</si>
  <si>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</si>
  <si>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</si>
  <si>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</si>
  <si>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</si>
  <si>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</si>
  <si>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</si>
  <si>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</si>
  <si>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</si>
  <si>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</si>
  <si>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</si>
  <si>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</si>
  <si>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</si>
  <si>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</si>
  <si>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</si>
  <si>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</si>
  <si>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</si>
  <si>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</si>
  <si>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</si>
  <si>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</si>
  <si>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</si>
  <si>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</si>
  <si>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</si>
  <si>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</si>
  <si>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</si>
  <si>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</si>
  <si>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</si>
  <si>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</si>
  <si>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</si>
  <si>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</si>
  <si>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</si>
  <si>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</si>
  <si>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</si>
  <si>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</si>
  <si>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</si>
  <si>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</si>
  <si>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</si>
  <si>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</si>
  <si>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</si>
  <si>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</si>
  <si>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</si>
  <si>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</si>
  <si>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</si>
  <si>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</si>
  <si>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</si>
  <si>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</si>
  <si>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</si>
  <si>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</si>
  <si>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</si>
  <si>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</si>
  <si>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</si>
  <si>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</si>
  <si>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</si>
  <si>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</si>
  <si>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</si>
  <si>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</si>
  <si>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</si>
  <si>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</si>
  <si>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</si>
  <si>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</si>
  <si>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</si>
  <si>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</si>
  <si>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</si>
  <si>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</si>
  <si>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</si>
  <si>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</si>
  <si>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</si>
  <si>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</si>
  <si>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</si>
  <si>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</si>
  <si>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</si>
  <si>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</si>
  <si>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</si>
  <si>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</si>
  <si>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</si>
  <si>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</si>
  <si>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</si>
  <si>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</si>
  <si>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</si>
  <si>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</si>
  <si>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</si>
  <si>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</si>
  <si>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</si>
  <si>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</si>
  <si>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</si>
  <si>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</si>
  <si>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</si>
  <si>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</si>
  <si>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</si>
  <si>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</si>
  <si>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</si>
  <si>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</si>
  <si>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</si>
  <si>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</si>
  <si>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</si>
  <si>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</si>
  <si>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</si>
  <si>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</si>
  <si>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</si>
  <si>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</si>
  <si>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</si>
  <si>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</si>
  <si>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</si>
  <si>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</si>
  <si>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</si>
  <si>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</si>
  <si>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</si>
  <si>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</si>
  <si>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</si>
  <si>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</si>
  <si>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</si>
  <si>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</si>
  <si>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</si>
  <si>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</si>
  <si>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</si>
  <si>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</si>
  <si>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</si>
  <si>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</si>
  <si>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</si>
  <si>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</si>
  <si>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</si>
  <si>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</si>
  <si>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</si>
  <si>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</si>
  <si>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</si>
  <si>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</si>
  <si>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</si>
  <si>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</si>
  <si>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</si>
  <si>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</si>
  <si>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</si>
  <si>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</si>
  <si>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</si>
  <si>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</si>
  <si>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</si>
  <si>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</si>
  <si>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</si>
  <si>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</si>
  <si>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</si>
  <si>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</si>
  <si>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</si>
  <si>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</si>
  <si>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</si>
  <si>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</si>
  <si>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</si>
  <si>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</si>
  <si>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</si>
  <si>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</si>
  <si>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</si>
  <si>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</si>
  <si>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</si>
  <si>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</si>
  <si>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</si>
  <si>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</si>
  <si>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</si>
  <si>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</si>
  <si>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</si>
  <si>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</si>
  <si>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</si>
  <si>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</si>
  <si>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</si>
  <si>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</si>
  <si>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</si>
  <si>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</si>
  <si>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</si>
  <si>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</si>
  <si>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</si>
  <si>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</si>
  <si>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</si>
  <si>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</si>
  <si>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</si>
  <si>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</si>
  <si>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</si>
  <si>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</si>
  <si>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</si>
  <si>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</si>
  <si>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</si>
  <si>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</si>
  <si>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</si>
  <si>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</si>
  <si>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</si>
  <si>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</si>
  <si>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</si>
  <si>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</si>
  <si>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</si>
  <si>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</si>
  <si>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</si>
  <si>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</si>
  <si>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</si>
  <si>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</si>
  <si>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</si>
  <si>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</si>
  <si>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</si>
  <si>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</si>
  <si>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</si>
  <si>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</si>
  <si>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</si>
  <si>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</si>
  <si>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</si>
  <si>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</si>
  <si>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</si>
  <si>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</si>
  <si>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</si>
  <si>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</si>
  <si>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</si>
  <si>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</si>
  <si>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</si>
  <si>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</si>
  <si>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</si>
  <si>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</si>
  <si>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</si>
  <si>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</si>
  <si>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</si>
  <si>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</si>
  <si>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</si>
  <si>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</si>
  <si>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</si>
  <si>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</si>
  <si>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</si>
  <si>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</si>
  <si>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</si>
  <si>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</si>
  <si>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</si>
  <si>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</si>
  <si>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</si>
  <si>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</si>
  <si>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</si>
  <si>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</si>
  <si>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</si>
  <si>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</si>
  <si>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</si>
  <si>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</si>
  <si>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</si>
  <si>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</si>
  <si>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</si>
  <si>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</si>
  <si>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</si>
  <si>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</si>
  <si>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</si>
  <si>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</si>
  <si>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</si>
  <si>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</si>
  <si>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</si>
  <si>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</si>
  <si>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</si>
  <si>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</si>
  <si>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</si>
  <si>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</si>
  <si>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</si>
  <si>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</si>
  <si>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</si>
  <si>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</si>
  <si>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</si>
  <si>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</si>
  <si>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</si>
  <si>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</si>
  <si>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</si>
  <si>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</si>
  <si>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</si>
  <si>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</si>
  <si>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</si>
  <si>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</si>
  <si>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</si>
  <si>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</si>
  <si>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</si>
  <si>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</si>
  <si>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</si>
  <si>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</si>
  <si>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</si>
  <si>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</si>
  <si>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</si>
  <si>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</si>
  <si>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</si>
  <si>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</si>
  <si>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</si>
  <si>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</si>
  <si>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</si>
  <si>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</si>
  <si>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</si>
  <si>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</si>
  <si>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</si>
  <si>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</si>
  <si>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</si>
  <si>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</si>
  <si>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</si>
  <si>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</si>
  <si>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</si>
  <si>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</si>
  <si>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</si>
  <si>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</si>
  <si>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</si>
  <si>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</si>
  <si>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</si>
  <si>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</si>
  <si>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</si>
  <si>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</si>
  <si>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</si>
  <si>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</si>
  <si>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</si>
  <si>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</si>
  <si>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</si>
  <si>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</si>
  <si>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</si>
  <si>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</si>
  <si>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</si>
  <si>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</si>
  <si>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</si>
  <si>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ÁRVORE ORNAMENTAL COM ALTURA DE MUDA MENOR OU IGUAL A 2,00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</si>
  <si>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</si>
  <si>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</si>
  <si>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</si>
  <si>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</si>
  <si>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</si>
  <si>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</si>
  <si>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</si>
  <si>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</si>
  <si>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</si>
  <si>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</si>
  <si>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</si>
  <si>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</si>
  <si>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</si>
  <si>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</si>
  <si>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</si>
  <si>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</si>
  <si>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</si>
  <si>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</si>
  <si>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</si>
  <si>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</si>
  <si>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</si>
  <si>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</si>
  <si>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</si>
  <si>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</si>
  <si>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</si>
  <si>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</si>
  <si>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</si>
  <si>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</si>
  <si>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</si>
  <si>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CAVOUQUEIRO OU OPERADOR PERFURATRIZ/ROMPEDOR COM ENCARGOS COMPLEMENTARES</t>
  </si>
  <si>
    <t>ELETRICISTA INDUSTRIAL COM ENCARGOS COMPLEMENTARES</t>
  </si>
  <si>
    <t>ELETROTÉCNICO COM ENCARGOS COMPLEMENTARES</t>
  </si>
  <si>
    <t>GESSEIRO COM ENCARGOS COMPLEMENTARES</t>
  </si>
  <si>
    <t>MACARIQUEIRO COM ENCARGOS COMPLEMENTARES</t>
  </si>
  <si>
    <t>MARCENEIRO COM ENCARGOS COMPLEMENTARES</t>
  </si>
  <si>
    <t>MECÃNICO DE EQUIPAMENTOS PESADOS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</si>
  <si>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</si>
  <si>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</si>
  <si>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</si>
  <si>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</si>
  <si>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</si>
  <si>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</si>
  <si>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</si>
  <si>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</si>
  <si>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</si>
  <si>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</si>
  <si>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</si>
  <si>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</si>
  <si>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</si>
  <si>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</si>
  <si>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</si>
  <si>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</si>
  <si>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</si>
  <si>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</si>
  <si>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</si>
  <si>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</si>
  <si>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</si>
  <si>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</si>
  <si>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</si>
  <si>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PARA TINTA EPÓXI COM ENCARGOS COMPLEMENTARES</t>
  </si>
  <si>
    <t>POCEIRO COM ENCARGOS COMPLEMENTARES</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</si>
  <si>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</si>
  <si>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</si>
  <si>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</si>
  <si>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</si>
  <si>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</si>
  <si>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</si>
  <si>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</si>
  <si>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</si>
  <si>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</si>
  <si>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</si>
  <si>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</si>
  <si>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</si>
  <si>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</si>
  <si>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</si>
  <si>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</si>
  <si>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</si>
  <si>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</si>
  <si>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</si>
  <si>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</si>
  <si>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</si>
  <si>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</si>
  <si>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</si>
  <si>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</si>
  <si>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</si>
  <si>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</si>
  <si>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</si>
  <si>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</si>
  <si>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</si>
  <si>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</si>
  <si>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</si>
  <si>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</si>
  <si>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</si>
  <si>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</si>
  <si>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</si>
  <si>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</si>
  <si>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</si>
  <si>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</si>
  <si>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</si>
  <si>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</si>
  <si>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</si>
  <si>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</si>
  <si>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</si>
  <si>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</si>
  <si>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</si>
  <si>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</si>
  <si>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</si>
  <si>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</si>
  <si>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</si>
  <si>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</si>
  <si>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</si>
  <si>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</si>
  <si>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</si>
  <si>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</si>
  <si>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</si>
  <si>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</si>
  <si>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</si>
  <si>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</si>
  <si>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</si>
  <si>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</si>
  <si>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</si>
  <si>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</si>
  <si>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</si>
  <si>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</si>
  <si>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</si>
  <si>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</si>
  <si>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</si>
  <si>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</si>
  <si>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</si>
  <si>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</si>
  <si>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</si>
  <si>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</si>
  <si>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</si>
  <si>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</si>
  <si>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</si>
  <si>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</si>
  <si>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</si>
  <si>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</si>
  <si>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</si>
  <si>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</si>
  <si>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</si>
  <si>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</si>
  <si>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</si>
  <si>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</si>
  <si>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</si>
  <si>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</si>
  <si>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</si>
  <si>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</si>
  <si>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</si>
  <si>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</si>
  <si>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</si>
  <si>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</si>
  <si>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</si>
  <si>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</si>
  <si>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</si>
  <si>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</si>
  <si>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</si>
  <si>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</si>
  <si>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</si>
  <si>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</si>
  <si>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</si>
  <si>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</si>
  <si>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</si>
  <si>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</si>
  <si>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</si>
  <si>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</si>
  <si>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</si>
  <si>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</si>
  <si>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</si>
  <si>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</si>
  <si>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</si>
  <si>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</si>
  <si>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</si>
  <si>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</si>
  <si>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</si>
  <si>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</si>
  <si>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</si>
  <si>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</si>
  <si>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</si>
  <si>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</si>
  <si>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</si>
  <si>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</si>
  <si>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</si>
  <si>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</si>
  <si>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</si>
  <si>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</si>
  <si>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</si>
  <si>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</si>
  <si>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</si>
  <si>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</si>
  <si>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</si>
  <si>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</si>
  <si>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</si>
  <si>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</si>
  <si>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</si>
  <si>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</si>
  <si>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</si>
  <si>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</si>
  <si>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</si>
  <si>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</si>
  <si>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</si>
  <si>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</si>
  <si>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</si>
  <si>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</si>
  <si>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</si>
  <si>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</si>
  <si>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</si>
  <si>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</si>
  <si>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</si>
  <si>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</si>
  <si>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</si>
  <si>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</si>
  <si>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</si>
  <si>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</si>
  <si>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</si>
  <si>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</si>
  <si>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</si>
  <si>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</si>
  <si>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</si>
  <si>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</si>
  <si>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</si>
  <si>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</si>
  <si>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</si>
  <si>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</si>
  <si>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</si>
  <si>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</si>
  <si>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</si>
  <si>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</si>
  <si>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</si>
  <si>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</si>
  <si>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</si>
  <si>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</si>
  <si>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</si>
  <si>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</si>
  <si>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</si>
  <si>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</si>
  <si>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</si>
  <si>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</si>
  <si>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</si>
  <si>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</si>
  <si>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</si>
  <si>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</si>
  <si>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</si>
  <si>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</si>
  <si>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</si>
  <si>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</si>
  <si>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</si>
  <si>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</si>
  <si>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</si>
  <si>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</si>
  <si>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</si>
  <si>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</si>
  <si>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</si>
  <si>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</si>
  <si>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</si>
  <si>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</si>
  <si>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</si>
  <si>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</si>
  <si>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</si>
  <si>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</si>
  <si>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</si>
  <si>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</si>
  <si>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</si>
  <si>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</si>
  <si>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</si>
  <si>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</si>
  <si>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</si>
  <si>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</si>
  <si>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</si>
  <si>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</si>
  <si>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</si>
  <si>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</si>
  <si>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</si>
  <si>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</si>
  <si>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</si>
  <si>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</si>
  <si>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</si>
  <si>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</si>
  <si>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</si>
  <si>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</si>
  <si>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</si>
  <si>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</si>
  <si>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</si>
  <si>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</si>
  <si>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</si>
  <si>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</si>
  <si>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</si>
  <si>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</si>
  <si>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</si>
  <si>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</si>
  <si>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</si>
  <si>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</si>
  <si>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</si>
  <si>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</si>
  <si>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</si>
  <si>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</si>
  <si>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</si>
  <si>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</si>
  <si>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</si>
  <si>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</si>
  <si>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</si>
  <si>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</si>
  <si>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</si>
  <si>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</si>
  <si>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</si>
  <si>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</si>
  <si>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</si>
  <si>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</si>
  <si>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</si>
  <si>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</si>
  <si>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</si>
  <si>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</si>
  <si>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</si>
  <si>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</si>
  <si>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</si>
  <si>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</si>
  <si>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</si>
  <si>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</si>
  <si>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</si>
  <si>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</si>
  <si>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</si>
  <si>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</si>
  <si>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</si>
  <si>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</si>
  <si>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</si>
  <si>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</si>
  <si>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</si>
  <si>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</si>
  <si>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</si>
  <si>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</si>
  <si>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</si>
  <si>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</si>
  <si>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</si>
  <si>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</si>
  <si>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</si>
  <si>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</si>
  <si>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</si>
  <si>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</si>
  <si>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</si>
  <si>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</si>
  <si>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</si>
  <si>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</si>
  <si>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</si>
  <si>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</si>
  <si>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</si>
  <si>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</si>
  <si>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</si>
  <si>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</si>
  <si>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</si>
  <si>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</si>
  <si>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</si>
  <si>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</si>
  <si>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</si>
  <si>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</si>
  <si>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</si>
  <si>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</si>
  <si>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</si>
  <si>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</si>
  <si>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</si>
  <si>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</si>
  <si>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</si>
  <si>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</si>
  <si>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 xml:space="preserve">CODIGO  </t>
  </si>
  <si>
    <t>DESCRICAO DO INSUMO</t>
  </si>
  <si>
    <t xml:space="preserve">  PRECO MEDIANO R$</t>
  </si>
  <si>
    <t xml:space="preserve">L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</si>
  <si>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</si>
  <si>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</si>
  <si>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</si>
  <si>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</si>
  <si>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</si>
  <si>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</si>
  <si>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 xml:space="preserve">CJ    </t>
  </si>
  <si>
    <t>!EM PROCESSO DE DESATIVACAO! DOBRADICA EM ACO/FERRO, 3" X 2 1/2", E= 1,2 A 1,8 MM, SEM ANEL,  CROMADO OU ZINCADO, TAMPA BOLA, COM PARAFUSOS</t>
  </si>
  <si>
    <t xml:space="preserve">H     </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</si>
  <si>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</si>
  <si>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</si>
  <si>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</si>
  <si>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</si>
  <si>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</si>
  <si>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</si>
  <si>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</si>
  <si>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</si>
  <si>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</si>
  <si>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</si>
  <si>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</si>
  <si>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</si>
  <si>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</si>
  <si>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</si>
  <si>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</si>
  <si>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</si>
  <si>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</si>
  <si>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</si>
  <si>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</si>
  <si>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</si>
  <si>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</si>
  <si>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</si>
  <si>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</si>
  <si>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</si>
  <si>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</si>
  <si>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</si>
  <si>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</si>
  <si>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</si>
  <si>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</si>
  <si>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</si>
  <si>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</si>
  <si>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</si>
  <si>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</si>
  <si>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</si>
  <si>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</si>
  <si>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</si>
  <si>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</si>
  <si>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</si>
  <si>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</si>
  <si>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</si>
  <si>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</si>
  <si>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</si>
  <si>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</si>
  <si>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</si>
  <si>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</si>
  <si>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</si>
  <si>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</si>
  <si>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</si>
  <si>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</si>
  <si>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</si>
  <si>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</si>
  <si>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</si>
  <si>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</si>
  <si>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</si>
  <si>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</si>
  <si>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</si>
  <si>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</si>
  <si>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</si>
  <si>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</si>
  <si>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</si>
  <si>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</si>
  <si>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</si>
  <si>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</si>
  <si>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</si>
  <si>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</si>
  <si>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</si>
  <si>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</si>
  <si>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</si>
  <si>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</si>
  <si>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</si>
  <si>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</si>
  <si>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32,0 MM, VERGALHAO</t>
  </si>
  <si>
    <t>ACO CA-50, 6,3 MM, DOBRADO E CORTADO</t>
  </si>
  <si>
    <t>ACO CA-60, 4,2 MM OU 5,0 MM, DOBRADO E CORTADO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</si>
  <si>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</si>
  <si>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</si>
  <si>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</si>
  <si>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</si>
  <si>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</si>
  <si>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</si>
  <si>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</si>
  <si>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</si>
  <si>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</si>
  <si>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</si>
  <si>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</si>
  <si>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</si>
  <si>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</si>
  <si>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</si>
  <si>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</si>
  <si>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</si>
  <si>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</si>
  <si>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</si>
  <si>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</si>
  <si>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</si>
  <si>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75 MM X 2 1/2",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</si>
  <si>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</si>
  <si>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</si>
  <si>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</si>
  <si>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</si>
  <si>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</si>
  <si>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</si>
  <si>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</si>
  <si>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</si>
  <si>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</si>
  <si>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</si>
  <si>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</si>
  <si>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LONGO, COM FLANGE LIVRE,  110 MM X 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</si>
  <si>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</si>
  <si>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</si>
  <si>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</si>
  <si>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</si>
  <si>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</si>
  <si>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</si>
  <si>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</si>
  <si>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</si>
  <si>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</si>
  <si>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</si>
  <si>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</si>
  <si>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</si>
  <si>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</si>
  <si>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</si>
  <si>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</si>
  <si>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</si>
  <si>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</si>
  <si>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</si>
  <si>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</si>
  <si>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</si>
  <si>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</si>
  <si>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</si>
  <si>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</si>
  <si>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</si>
  <si>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</si>
  <si>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</si>
  <si>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</si>
  <si>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</si>
  <si>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</si>
  <si>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</si>
  <si>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</si>
  <si>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</si>
  <si>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</si>
  <si>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</si>
  <si>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</si>
  <si>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</si>
  <si>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</si>
  <si>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</si>
  <si>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</si>
  <si>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</si>
  <si>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</si>
  <si>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</si>
  <si>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</si>
  <si>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</si>
  <si>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</si>
  <si>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</si>
  <si>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</si>
  <si>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</si>
  <si>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</si>
  <si>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</si>
  <si>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</si>
  <si>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</si>
  <si>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</si>
  <si>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</si>
  <si>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</si>
  <si>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</si>
  <si>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</si>
  <si>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</si>
  <si>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</si>
  <si>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</si>
  <si>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</si>
  <si>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</si>
  <si>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</si>
  <si>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</si>
  <si>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</si>
  <si>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</si>
  <si>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</si>
  <si>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</si>
  <si>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</si>
  <si>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PARA TUBO ESGOTO PREDIAL DN 40 MM (NBR 5688)</t>
  </si>
  <si>
    <t>ANEL BORRACHA, DN 150 MM, PARA TUBO SERIE REFORCADA ESGOTO PREDIAL</t>
  </si>
  <si>
    <t>ANEL BORRACHA, DN 40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</si>
  <si>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</si>
  <si>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</si>
  <si>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</si>
  <si>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</si>
  <si>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</si>
  <si>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</si>
  <si>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</si>
  <si>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</si>
  <si>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</si>
  <si>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</si>
  <si>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</si>
  <si>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</si>
  <si>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</si>
  <si>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</si>
  <si>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</si>
  <si>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</si>
  <si>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</si>
  <si>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</si>
  <si>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</si>
  <si>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</si>
  <si>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</si>
  <si>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</si>
  <si>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</si>
  <si>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</si>
  <si>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</si>
  <si>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</si>
  <si>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</si>
  <si>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</si>
  <si>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</si>
  <si>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</si>
  <si>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</si>
  <si>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</si>
  <si>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</si>
  <si>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</si>
  <si>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</si>
  <si>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</si>
  <si>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</si>
  <si>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</si>
  <si>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</si>
  <si>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</si>
  <si>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</si>
  <si>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</si>
  <si>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</si>
  <si>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</si>
  <si>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</si>
  <si>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</si>
  <si>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</si>
  <si>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</si>
  <si>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</si>
  <si>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</si>
  <si>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</si>
  <si>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</si>
  <si>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</si>
  <si>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</si>
  <si>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</si>
  <si>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</si>
  <si>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</si>
  <si>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</si>
  <si>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</si>
  <si>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</si>
  <si>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</si>
  <si>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</si>
  <si>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</si>
  <si>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</si>
  <si>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</si>
  <si>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</si>
  <si>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</si>
  <si>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</si>
  <si>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</si>
  <si>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</si>
  <si>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</si>
  <si>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</si>
  <si>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</si>
  <si>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</si>
  <si>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</si>
  <si>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</si>
  <si>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</si>
  <si>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</si>
  <si>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</si>
  <si>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</si>
  <si>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</si>
  <si>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</si>
  <si>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</si>
  <si>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</si>
  <si>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</si>
  <si>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</si>
  <si>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</si>
  <si>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</si>
  <si>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</si>
  <si>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</si>
  <si>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</si>
  <si>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</si>
  <si>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</si>
  <si>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</si>
  <si>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</si>
  <si>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</si>
  <si>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</si>
  <si>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</si>
  <si>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</si>
  <si>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</si>
  <si>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</si>
  <si>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</si>
  <si>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</si>
  <si>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</si>
  <si>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</si>
  <si>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</si>
  <si>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</si>
  <si>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</si>
  <si>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</si>
  <si>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</si>
  <si>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</si>
  <si>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</si>
  <si>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</si>
  <si>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</si>
  <si>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</si>
  <si>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</si>
  <si>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</si>
  <si>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</si>
  <si>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</si>
  <si>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16 BWG, D = 1,65MM (0,0166 KG/M)</t>
  </si>
  <si>
    <t>ARAME GALVANIZADO 18 BWG, D = 1,24MM (0,009 KG/M)</t>
  </si>
  <si>
    <t>ARAME PROTEGIDO COM POLIMERO PARA GABIAO, DIAMETRO 2,2 MM</t>
  </si>
  <si>
    <t>ARAME RECOZIDO 16 BWG, D = 1,65 MM (0,016 KG/M) OU 18 BWG, D = 1,25 MM (0,01 KG/M)</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</si>
  <si>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</si>
  <si>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</si>
  <si>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</si>
  <si>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</si>
  <si>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</si>
  <si>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</si>
  <si>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</si>
  <si>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</si>
  <si>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</si>
  <si>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</si>
  <si>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</si>
  <si>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</si>
  <si>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</si>
  <si>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</si>
  <si>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</si>
  <si>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</si>
  <si>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</si>
  <si>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</si>
  <si>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</si>
  <si>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</si>
  <si>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</si>
  <si>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</si>
  <si>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</si>
  <si>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</si>
  <si>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</si>
  <si>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</si>
  <si>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</si>
  <si>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</si>
  <si>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</si>
  <si>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</si>
  <si>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</si>
  <si>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</si>
  <si>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</si>
  <si>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</si>
  <si>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</si>
  <si>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</si>
  <si>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</si>
  <si>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</si>
  <si>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</si>
  <si>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</si>
  <si>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</si>
  <si>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</si>
  <si>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</si>
  <si>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</si>
  <si>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</si>
  <si>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</si>
  <si>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</si>
  <si>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</si>
  <si>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</si>
  <si>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</si>
  <si>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</si>
  <si>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</si>
  <si>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</si>
  <si>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</si>
  <si>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</si>
  <si>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</si>
  <si>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</si>
  <si>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</si>
  <si>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</si>
  <si>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</si>
  <si>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</si>
  <si>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</si>
  <si>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</si>
  <si>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</si>
  <si>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</si>
  <si>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</si>
  <si>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</si>
  <si>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</si>
  <si>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</si>
  <si>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</si>
  <si>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</si>
  <si>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</si>
  <si>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</si>
  <si>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</si>
  <si>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</si>
  <si>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</si>
  <si>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</si>
  <si>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</si>
  <si>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</si>
  <si>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</si>
  <si>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</si>
  <si>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</si>
  <si>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</si>
  <si>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</si>
  <si>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</si>
  <si>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</si>
  <si>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</si>
  <si>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</si>
  <si>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</si>
  <si>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</si>
  <si>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</si>
  <si>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</si>
  <si>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</si>
  <si>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</si>
  <si>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</si>
  <si>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</si>
  <si>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</si>
  <si>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</si>
  <si>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</si>
  <si>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</si>
  <si>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</si>
  <si>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</si>
  <si>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LATERAL ARTICULADA, COM TRAVA, EM ACO INOX POLIDO, 70 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</si>
  <si>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</si>
  <si>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</si>
  <si>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</si>
  <si>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</si>
  <si>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</si>
  <si>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</si>
  <si>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</si>
  <si>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</si>
  <si>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</si>
  <si>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</si>
  <si>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</si>
  <si>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</si>
  <si>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</si>
  <si>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</si>
  <si>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</si>
  <si>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</si>
  <si>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</si>
  <si>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</si>
  <si>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</si>
  <si>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</si>
  <si>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</si>
  <si>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</si>
  <si>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</si>
  <si>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</si>
  <si>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</si>
  <si>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</si>
  <si>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</si>
  <si>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</si>
  <si>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</si>
  <si>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</si>
  <si>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</si>
  <si>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</si>
  <si>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</si>
  <si>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</si>
  <si>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</si>
  <si>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</si>
  <si>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</si>
  <si>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</si>
  <si>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</si>
  <si>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</si>
  <si>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</si>
  <si>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</si>
  <si>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</si>
  <si>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</si>
  <si>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</si>
  <si>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</si>
  <si>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</si>
  <si>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</si>
  <si>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</si>
  <si>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</si>
  <si>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</si>
  <si>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</si>
  <si>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</si>
  <si>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</si>
  <si>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</si>
  <si>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</si>
  <si>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</si>
  <si>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</si>
  <si>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</si>
  <si>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</si>
  <si>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</si>
  <si>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</si>
  <si>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</si>
  <si>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</si>
  <si>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</si>
  <si>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</si>
  <si>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</si>
  <si>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</si>
  <si>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</si>
  <si>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</si>
  <si>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</si>
  <si>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</si>
  <si>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</si>
  <si>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</si>
  <si>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</si>
  <si>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</si>
  <si>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</si>
  <si>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</si>
  <si>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</si>
  <si>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</si>
  <si>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</si>
  <si>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</si>
  <si>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</si>
  <si>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</si>
  <si>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</si>
  <si>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</si>
  <si>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</si>
  <si>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</si>
  <si>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</si>
  <si>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</si>
  <si>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</si>
  <si>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</si>
  <si>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</si>
  <si>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</si>
  <si>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</si>
  <si>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</si>
  <si>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</si>
  <si>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</si>
  <si>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</si>
  <si>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</si>
  <si>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</si>
  <si>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</si>
  <si>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</si>
  <si>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</si>
  <si>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</si>
  <si>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</si>
  <si>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</si>
  <si>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</si>
  <si>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</si>
  <si>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</si>
  <si>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</si>
  <si>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</si>
  <si>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</si>
  <si>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</si>
  <si>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</si>
  <si>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</si>
  <si>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</si>
  <si>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</si>
  <si>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</si>
  <si>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</si>
  <si>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</si>
  <si>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</si>
  <si>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</si>
  <si>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</si>
  <si>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</si>
  <si>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</si>
  <si>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</si>
  <si>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</si>
  <si>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</si>
  <si>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</si>
  <si>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</si>
  <si>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</si>
  <si>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</si>
  <si>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</si>
  <si>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</si>
  <si>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</si>
  <si>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</si>
  <si>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</si>
  <si>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S4</t>
  </si>
  <si>
    <t>BUCHA DE NYLON SEM ABA S5</t>
  </si>
  <si>
    <t>BUCHA DE NYLON SEM ABA S6</t>
  </si>
  <si>
    <t>BUCHA DE NYLON SEM ABA S8</t>
  </si>
  <si>
    <t>BUCHA DE NYLON SEM ABA S8, COM PARAFUSO DE 4,80 X 50 MM EM ACO ZINCADO COM ROSCA SOBERBA, CABECA CHATA E FENDA PHILLIPS</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</si>
  <si>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</si>
  <si>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</si>
  <si>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</si>
  <si>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</si>
  <si>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</si>
  <si>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</si>
  <si>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</si>
  <si>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</si>
  <si>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</si>
  <si>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</si>
  <si>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</si>
  <si>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</si>
  <si>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</si>
  <si>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</si>
  <si>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</si>
  <si>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</si>
  <si>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</si>
  <si>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</si>
  <si>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</si>
  <si>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</si>
  <si>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</si>
  <si>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</si>
  <si>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</si>
  <si>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</si>
  <si>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</si>
  <si>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</si>
  <si>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</si>
  <si>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</si>
  <si>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</si>
  <si>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</si>
  <si>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</si>
  <si>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</si>
  <si>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</si>
  <si>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</si>
  <si>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</si>
  <si>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</si>
  <si>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</si>
  <si>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</si>
  <si>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</si>
  <si>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</si>
  <si>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</si>
  <si>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</si>
  <si>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</si>
  <si>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</si>
  <si>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</si>
  <si>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</si>
  <si>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</si>
  <si>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</si>
  <si>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</si>
  <si>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</si>
  <si>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</si>
  <si>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</si>
  <si>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</si>
  <si>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</si>
  <si>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</si>
  <si>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</si>
  <si>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</si>
  <si>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</si>
  <si>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</si>
  <si>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</si>
  <si>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</si>
  <si>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</si>
  <si>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</si>
  <si>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</si>
  <si>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</si>
  <si>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</si>
  <si>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</si>
  <si>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</si>
  <si>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</si>
  <si>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</si>
  <si>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</si>
  <si>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</si>
  <si>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</si>
  <si>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</si>
  <si>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</si>
  <si>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</si>
  <si>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</si>
  <si>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</si>
  <si>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</si>
  <si>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</si>
  <si>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</si>
  <si>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</si>
  <si>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</si>
  <si>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</si>
  <si>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</si>
  <si>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</si>
  <si>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</si>
  <si>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</si>
  <si>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</si>
  <si>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</si>
  <si>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</si>
  <si>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</si>
  <si>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</si>
  <si>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</si>
  <si>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</si>
  <si>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</si>
  <si>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</si>
  <si>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</si>
  <si>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</si>
  <si>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</si>
  <si>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</si>
  <si>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</si>
  <si>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</si>
  <si>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</si>
  <si>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</si>
  <si>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</si>
  <si>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</si>
  <si>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</si>
  <si>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</si>
  <si>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</si>
  <si>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</si>
  <si>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</si>
  <si>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</si>
  <si>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</si>
  <si>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</si>
  <si>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</si>
  <si>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</si>
  <si>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</si>
  <si>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</si>
  <si>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</si>
  <si>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</si>
  <si>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</si>
  <si>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</si>
  <si>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</si>
  <si>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</si>
  <si>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</si>
  <si>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</si>
  <si>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</si>
  <si>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</si>
  <si>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</si>
  <si>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</si>
  <si>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</si>
  <si>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</si>
  <si>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</si>
  <si>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</si>
  <si>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</si>
  <si>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</si>
  <si>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</si>
  <si>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</si>
  <si>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</si>
  <si>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</si>
  <si>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</si>
  <si>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</si>
  <si>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</si>
  <si>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</si>
  <si>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</si>
  <si>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</si>
  <si>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</si>
  <si>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</si>
  <si>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</si>
  <si>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</si>
  <si>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</si>
  <si>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</si>
  <si>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</si>
  <si>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</si>
  <si>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</si>
  <si>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</si>
  <si>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</si>
  <si>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</si>
  <si>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</si>
  <si>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</si>
  <si>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</si>
  <si>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</si>
  <si>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</si>
  <si>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</si>
  <si>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</si>
  <si>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</si>
  <si>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</si>
  <si>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</si>
  <si>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</si>
  <si>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</si>
  <si>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</si>
  <si>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</si>
  <si>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</si>
  <si>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</si>
  <si>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</si>
  <si>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</si>
  <si>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</si>
  <si>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</si>
  <si>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</si>
  <si>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</si>
  <si>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</si>
  <si>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</si>
  <si>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</si>
  <si>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</si>
  <si>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</si>
  <si>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</si>
  <si>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</si>
  <si>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</si>
  <si>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</si>
  <si>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</si>
  <si>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</si>
  <si>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</si>
  <si>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</si>
  <si>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</si>
  <si>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</si>
  <si>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</si>
  <si>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</si>
  <si>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</si>
  <si>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</si>
  <si>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</si>
  <si>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</si>
  <si>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</si>
  <si>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</si>
  <si>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</si>
  <si>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</si>
  <si>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</si>
  <si>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</si>
  <si>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</si>
  <si>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</si>
  <si>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</si>
  <si>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</si>
  <si>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</si>
  <si>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</si>
  <si>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</si>
  <si>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</si>
  <si>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</si>
  <si>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</si>
  <si>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</si>
  <si>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</si>
  <si>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</si>
  <si>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</si>
  <si>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</si>
  <si>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</si>
  <si>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</si>
  <si>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</si>
  <si>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</si>
  <si>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</si>
  <si>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</si>
  <si>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</si>
  <si>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</si>
  <si>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</si>
  <si>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</si>
  <si>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</si>
  <si>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</si>
  <si>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</si>
  <si>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</si>
  <si>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</si>
  <si>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</si>
  <si>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</si>
  <si>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</si>
  <si>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</si>
  <si>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</si>
  <si>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</si>
  <si>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</si>
  <si>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</si>
  <si>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</si>
  <si>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</si>
  <si>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</si>
  <si>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</si>
  <si>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</si>
  <si>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</si>
  <si>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</si>
  <si>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</si>
  <si>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</si>
  <si>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</si>
  <si>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</si>
  <si>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</si>
  <si>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CAIBRO ROLICO DE MADEIRA TRATADA, D = 4 A 7 CM, H = 3,00 M, EM EUCALIPTO OU EQUIVALENTE DA REGIAO</t>
  </si>
  <si>
    <t>CAIBRO 5 X 5 CM EM PINUS, MISTA OU EQUIVALENTE DA REGIAO - BRUTA</t>
  </si>
  <si>
    <t>CAIXA D'AGUA DE FIBRA DE VIDRO, PARA 500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</si>
  <si>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</si>
  <si>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</si>
  <si>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</si>
  <si>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</si>
  <si>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</si>
  <si>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</si>
  <si>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</si>
  <si>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</si>
  <si>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</si>
  <si>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</si>
  <si>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</si>
  <si>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</si>
  <si>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</si>
  <si>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</si>
  <si>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</si>
  <si>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</si>
  <si>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</si>
  <si>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</si>
  <si>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</si>
  <si>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</si>
  <si>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</si>
  <si>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</si>
  <si>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</si>
  <si>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</si>
  <si>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</si>
  <si>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</si>
  <si>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</si>
  <si>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</si>
  <si>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</si>
  <si>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</si>
  <si>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</si>
  <si>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</si>
  <si>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</si>
  <si>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</si>
  <si>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</si>
  <si>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</si>
  <si>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</si>
  <si>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</si>
  <si>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</si>
  <si>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</si>
  <si>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</si>
  <si>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</si>
  <si>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</si>
  <si>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</si>
  <si>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</si>
  <si>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</si>
  <si>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</si>
  <si>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</si>
  <si>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</si>
  <si>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</si>
  <si>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</si>
  <si>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</si>
  <si>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</si>
  <si>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</si>
  <si>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</si>
  <si>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</si>
  <si>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</si>
  <si>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</si>
  <si>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</si>
  <si>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</si>
  <si>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</si>
  <si>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</si>
  <si>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</si>
  <si>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</si>
  <si>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</si>
  <si>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</si>
  <si>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</si>
  <si>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</si>
  <si>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</si>
  <si>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</si>
  <si>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</si>
  <si>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</si>
  <si>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</si>
  <si>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</si>
  <si>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</si>
  <si>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</si>
  <si>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</si>
  <si>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</si>
  <si>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</si>
  <si>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</si>
  <si>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</si>
  <si>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</si>
  <si>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</si>
  <si>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</si>
  <si>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</si>
  <si>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</si>
  <si>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</si>
  <si>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</si>
  <si>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</si>
  <si>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</si>
  <si>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</si>
  <si>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</si>
  <si>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</si>
  <si>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</si>
  <si>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</si>
  <si>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</si>
  <si>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</si>
  <si>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</si>
  <si>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</si>
  <si>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</si>
  <si>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</si>
  <si>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</si>
  <si>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</si>
  <si>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</si>
  <si>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</si>
  <si>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</si>
  <si>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</si>
  <si>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</si>
  <si>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</si>
  <si>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</si>
  <si>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</si>
  <si>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</si>
  <si>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</si>
  <si>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</si>
  <si>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</si>
  <si>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</si>
  <si>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</si>
  <si>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</si>
  <si>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</si>
  <si>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</si>
  <si>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</si>
  <si>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</si>
  <si>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</si>
  <si>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</si>
  <si>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</si>
  <si>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</si>
  <si>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</si>
  <si>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</si>
  <si>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</si>
  <si>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</si>
  <si>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</si>
  <si>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</si>
  <si>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</si>
  <si>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</si>
  <si>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</si>
  <si>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</si>
  <si>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</si>
  <si>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</si>
  <si>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</si>
  <si>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</si>
  <si>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</si>
  <si>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</si>
  <si>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</si>
  <si>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</si>
  <si>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</si>
  <si>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</si>
  <si>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</si>
  <si>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</si>
  <si>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</si>
  <si>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</si>
  <si>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</si>
  <si>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</si>
  <si>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</si>
  <si>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</si>
  <si>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</si>
  <si>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</si>
  <si>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</si>
  <si>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</si>
  <si>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</si>
  <si>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</si>
  <si>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</si>
  <si>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</si>
  <si>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</si>
  <si>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</si>
  <si>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</si>
  <si>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</si>
  <si>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</si>
  <si>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</si>
  <si>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</si>
  <si>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</si>
  <si>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</si>
  <si>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</si>
  <si>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</si>
  <si>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</si>
  <si>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</si>
  <si>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</si>
  <si>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</si>
  <si>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</si>
  <si>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</si>
  <si>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</si>
  <si>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</si>
  <si>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</si>
  <si>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</si>
  <si>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</si>
  <si>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</si>
  <si>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</si>
  <si>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</si>
  <si>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</si>
  <si>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</si>
  <si>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</si>
  <si>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</si>
  <si>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</si>
  <si>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</si>
  <si>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</si>
  <si>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</si>
  <si>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</si>
  <si>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</si>
  <si>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</si>
  <si>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</si>
  <si>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</si>
  <si>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</si>
  <si>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</si>
  <si>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</si>
  <si>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</si>
  <si>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</si>
  <si>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</si>
  <si>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</si>
  <si>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</si>
  <si>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</si>
  <si>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</si>
  <si>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</si>
  <si>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</si>
  <si>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</si>
  <si>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</si>
  <si>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</si>
  <si>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</si>
  <si>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</si>
  <si>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</si>
  <si>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</si>
  <si>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</si>
  <si>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</si>
  <si>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</si>
  <si>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</si>
  <si>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</si>
  <si>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</si>
  <si>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</si>
  <si>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</si>
  <si>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</si>
  <si>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</si>
  <si>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</si>
  <si>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</si>
  <si>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26, E = 0,45 MM (3,60 KG/M2)</t>
  </si>
  <si>
    <t>CHAPA DE ACO FINA A QUENTE BITOLA MSG 13, E = 2,25 MM (18,00 KG/M2)</t>
  </si>
  <si>
    <t>CHAPA DE ACO FINA A QUENTE BITOLA MSG 16, E = 1,50 MM (12,00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</si>
  <si>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</si>
  <si>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</si>
  <si>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</si>
  <si>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</si>
  <si>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</si>
  <si>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</si>
  <si>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</si>
  <si>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</si>
  <si>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</si>
  <si>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</si>
  <si>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</si>
  <si>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</si>
  <si>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</si>
  <si>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</si>
  <si>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</si>
  <si>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</si>
  <si>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</si>
  <si>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</si>
  <si>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</si>
  <si>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</si>
  <si>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</si>
  <si>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</si>
  <si>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</si>
  <si>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</si>
  <si>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</si>
  <si>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</si>
  <si>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</si>
  <si>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</si>
  <si>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</si>
  <si>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</si>
  <si>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</si>
  <si>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</si>
  <si>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</si>
  <si>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</si>
  <si>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</si>
  <si>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</si>
  <si>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</si>
  <si>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</si>
  <si>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</si>
  <si>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</si>
  <si>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</si>
  <si>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</si>
  <si>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</si>
  <si>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</si>
  <si>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</si>
  <si>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</si>
  <si>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</si>
  <si>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</si>
  <si>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</si>
  <si>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</si>
  <si>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</si>
  <si>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</si>
  <si>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</si>
  <si>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</si>
  <si>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</si>
  <si>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</si>
  <si>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</si>
  <si>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</si>
  <si>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</si>
  <si>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</si>
  <si>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</si>
  <si>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</si>
  <si>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</si>
  <si>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</si>
  <si>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</si>
  <si>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</si>
  <si>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</si>
  <si>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</si>
  <si>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</si>
  <si>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CROMADO, COM CANO, 4 TEMPERATURAS (110/220 V)</t>
  </si>
  <si>
    <t>CIMENTO ASFALTICO DE PETROLEO A GRANEL (CAP) 50/70 (COLETADO CAIXA NA ANP ACRESCIDO DE ICMS)</t>
  </si>
  <si>
    <t>CIMENTO IMPERMEABILIZANTE DE PEGA ULTRARRAPIDA PARA TAMPONAMENTOS</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</si>
  <si>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</si>
  <si>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</si>
  <si>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</si>
  <si>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</si>
  <si>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</si>
  <si>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</si>
  <si>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</si>
  <si>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</si>
  <si>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</si>
  <si>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</si>
  <si>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</si>
  <si>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</si>
  <si>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</si>
  <si>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</si>
  <si>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</si>
  <si>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</si>
  <si>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</si>
  <si>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</si>
  <si>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</si>
  <si>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</si>
  <si>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</si>
  <si>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</si>
  <si>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</si>
  <si>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</si>
  <si>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</si>
  <si>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</si>
  <si>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</si>
  <si>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</si>
  <si>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</si>
  <si>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</si>
  <si>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</si>
  <si>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</si>
  <si>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</si>
  <si>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</si>
  <si>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</si>
  <si>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</si>
  <si>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</si>
  <si>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</si>
  <si>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</si>
  <si>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</si>
  <si>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</si>
  <si>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</si>
  <si>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</si>
  <si>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</si>
  <si>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</si>
  <si>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</si>
  <si>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</si>
  <si>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</si>
  <si>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</si>
  <si>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</si>
  <si>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</si>
  <si>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</si>
  <si>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</si>
  <si>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</si>
  <si>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</si>
  <si>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</si>
  <si>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</si>
  <si>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</si>
  <si>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</si>
  <si>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</si>
  <si>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</si>
  <si>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</si>
  <si>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</si>
  <si>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</si>
  <si>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</si>
  <si>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</si>
  <si>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</si>
  <si>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</si>
  <si>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</si>
  <si>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</si>
  <si>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</si>
  <si>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</si>
  <si>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</si>
  <si>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</si>
  <si>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</si>
  <si>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</si>
  <si>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</si>
  <si>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</si>
  <si>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</si>
  <si>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</si>
  <si>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</si>
  <si>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</si>
  <si>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</si>
  <si>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</si>
  <si>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</si>
  <si>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</si>
  <si>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</si>
  <si>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</si>
  <si>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</si>
  <si>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</si>
  <si>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</si>
  <si>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</si>
  <si>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</si>
  <si>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</si>
  <si>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</si>
  <si>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</si>
  <si>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</si>
  <si>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</si>
  <si>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</si>
  <si>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</si>
  <si>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</si>
  <si>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</si>
  <si>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</si>
  <si>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</si>
  <si>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</si>
  <si>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</si>
  <si>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</si>
  <si>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</si>
  <si>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</si>
  <si>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</si>
  <si>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</si>
  <si>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</si>
  <si>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</si>
  <si>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</si>
  <si>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</si>
  <si>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</si>
  <si>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</si>
  <si>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</si>
  <si>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</si>
  <si>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</si>
  <si>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</si>
  <si>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</si>
  <si>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</si>
  <si>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</si>
  <si>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</si>
  <si>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</si>
  <si>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</si>
  <si>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</si>
  <si>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</si>
  <si>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</si>
  <si>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</si>
  <si>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</si>
  <si>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</si>
  <si>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</si>
  <si>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</si>
  <si>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</si>
  <si>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</si>
  <si>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</si>
  <si>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</si>
  <si>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</si>
  <si>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</si>
  <si>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</si>
  <si>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</si>
  <si>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</si>
  <si>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</si>
  <si>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</si>
  <si>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</si>
  <si>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</si>
  <si>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</si>
  <si>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</si>
  <si>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</si>
  <si>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</si>
  <si>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</si>
  <si>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</si>
  <si>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</si>
  <si>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</si>
  <si>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</si>
  <si>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</si>
  <si>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</si>
  <si>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</si>
  <si>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</si>
  <si>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</si>
  <si>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</si>
  <si>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</si>
  <si>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</si>
  <si>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</si>
  <si>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</si>
  <si>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</si>
  <si>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</si>
  <si>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</si>
  <si>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</si>
  <si>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</si>
  <si>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</si>
  <si>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</si>
  <si>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</si>
  <si>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</si>
  <si>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</si>
  <si>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</si>
  <si>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</si>
  <si>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</si>
  <si>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</si>
  <si>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</si>
  <si>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</si>
  <si>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</si>
  <si>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</si>
  <si>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</si>
  <si>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</si>
  <si>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</si>
  <si>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</si>
  <si>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</si>
  <si>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</si>
  <si>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</si>
  <si>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</si>
  <si>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</si>
  <si>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</si>
  <si>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</si>
  <si>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</si>
  <si>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</si>
  <si>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</si>
  <si>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</si>
  <si>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</si>
  <si>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</si>
  <si>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</si>
  <si>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</si>
  <si>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</si>
  <si>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</si>
  <si>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</si>
  <si>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</si>
  <si>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</si>
  <si>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</si>
  <si>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</si>
  <si>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</si>
  <si>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</si>
  <si>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</si>
  <si>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</si>
  <si>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</si>
  <si>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</si>
  <si>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</si>
  <si>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</si>
  <si>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</si>
  <si>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</si>
  <si>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</si>
  <si>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</si>
  <si>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</si>
  <si>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</si>
  <si>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</si>
  <si>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</si>
  <si>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</si>
  <si>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</si>
  <si>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</si>
  <si>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</si>
  <si>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</si>
  <si>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</si>
  <si>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</si>
  <si>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</si>
  <si>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</si>
  <si>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</si>
  <si>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</si>
  <si>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</si>
  <si>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</si>
  <si>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</si>
  <si>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</si>
  <si>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</si>
  <si>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</si>
  <si>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</si>
  <si>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</si>
  <si>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</si>
  <si>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</si>
  <si>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</si>
  <si>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</si>
  <si>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</si>
  <si>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</si>
  <si>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</si>
  <si>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</si>
  <si>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</si>
  <si>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</si>
  <si>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</si>
  <si>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</si>
  <si>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</si>
  <si>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</si>
  <si>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</si>
  <si>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</si>
  <si>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</si>
  <si>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</si>
  <si>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</si>
  <si>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</si>
  <si>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</si>
  <si>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</si>
  <si>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</si>
  <si>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</si>
  <si>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</si>
  <si>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</si>
  <si>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</si>
  <si>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</si>
  <si>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</si>
  <si>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</si>
  <si>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</si>
  <si>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</si>
  <si>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</si>
  <si>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</si>
  <si>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</si>
  <si>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</si>
  <si>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</si>
  <si>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</si>
  <si>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</si>
  <si>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</si>
  <si>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</si>
  <si>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</si>
  <si>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</si>
  <si>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</si>
  <si>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</si>
  <si>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</si>
  <si>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</si>
  <si>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1/4"</t>
  </si>
  <si>
    <t>COTOVELO 90 GRAUS DE FERRO GALVANIZADO, COM ROSCA BSP, DE 2"</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</si>
  <si>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</si>
  <si>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</si>
  <si>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</si>
  <si>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</si>
  <si>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</si>
  <si>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</si>
  <si>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</si>
  <si>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</si>
  <si>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</si>
  <si>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</si>
  <si>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</si>
  <si>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</si>
  <si>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</si>
  <si>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</si>
  <si>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</si>
  <si>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</si>
  <si>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</si>
  <si>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</si>
  <si>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</si>
  <si>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</si>
  <si>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</si>
  <si>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</si>
  <si>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</si>
  <si>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</si>
  <si>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</si>
  <si>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</si>
  <si>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</si>
  <si>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</si>
  <si>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</si>
  <si>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</si>
  <si>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</si>
  <si>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</si>
  <si>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</si>
  <si>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</si>
  <si>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</si>
  <si>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</si>
  <si>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</si>
  <si>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</si>
  <si>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</si>
  <si>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</si>
  <si>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</si>
  <si>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</si>
  <si>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</si>
  <si>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</si>
  <si>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</si>
  <si>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</si>
  <si>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</si>
  <si>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</si>
  <si>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</si>
  <si>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</si>
  <si>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</si>
  <si>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</si>
  <si>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</si>
  <si>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</si>
  <si>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</si>
  <si>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</si>
  <si>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</si>
  <si>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</si>
  <si>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</si>
  <si>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</si>
  <si>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</si>
  <si>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</si>
  <si>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</si>
  <si>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</si>
  <si>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</si>
  <si>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</si>
  <si>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</si>
  <si>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</si>
  <si>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</si>
  <si>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</si>
  <si>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</si>
  <si>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</si>
  <si>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</si>
  <si>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</si>
  <si>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</si>
  <si>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</si>
  <si>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</si>
  <si>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</si>
  <si>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</si>
  <si>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</si>
  <si>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</si>
  <si>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</si>
  <si>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</si>
  <si>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</si>
  <si>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</si>
  <si>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</si>
  <si>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</si>
  <si>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</si>
  <si>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</si>
  <si>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</si>
  <si>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</si>
  <si>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</si>
  <si>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</si>
  <si>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</si>
  <si>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</si>
  <si>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</si>
  <si>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</si>
  <si>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</si>
  <si>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</si>
  <si>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</si>
  <si>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</si>
  <si>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</si>
  <si>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</si>
  <si>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</si>
  <si>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</si>
  <si>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</si>
  <si>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</si>
  <si>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</si>
  <si>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</si>
  <si>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</si>
  <si>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</si>
  <si>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</si>
  <si>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</si>
  <si>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</si>
  <si>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</si>
  <si>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</si>
  <si>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</si>
  <si>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</si>
  <si>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</si>
  <si>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</si>
  <si>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</si>
  <si>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</si>
  <si>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</si>
  <si>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</si>
  <si>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</si>
  <si>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</si>
  <si>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</si>
  <si>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</si>
  <si>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</si>
  <si>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</si>
  <si>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</si>
  <si>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</si>
  <si>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</si>
  <si>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</si>
  <si>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</si>
  <si>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</si>
  <si>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</si>
  <si>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</si>
  <si>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</si>
  <si>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</si>
  <si>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</si>
  <si>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</si>
  <si>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</si>
  <si>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</si>
  <si>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</si>
  <si>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</si>
  <si>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</si>
  <si>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</si>
  <si>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</si>
  <si>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</si>
  <si>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</si>
  <si>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</si>
  <si>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</si>
  <si>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</si>
  <si>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</si>
  <si>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</si>
  <si>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</si>
  <si>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</si>
  <si>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</si>
  <si>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</si>
  <si>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</si>
  <si>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</si>
  <si>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</si>
  <si>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</si>
  <si>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</si>
  <si>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</si>
  <si>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</si>
  <si>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</si>
  <si>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</si>
  <si>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</si>
  <si>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</si>
  <si>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</si>
  <si>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</si>
  <si>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</si>
  <si>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</si>
  <si>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</si>
  <si>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</si>
  <si>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</si>
  <si>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</si>
  <si>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</si>
  <si>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</si>
  <si>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</si>
  <si>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</si>
  <si>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</si>
  <si>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</si>
  <si>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</si>
  <si>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</si>
  <si>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</si>
  <si>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</si>
  <si>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</si>
  <si>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</si>
  <si>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</si>
  <si>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</si>
  <si>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</si>
  <si>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</si>
  <si>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</si>
  <si>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</si>
  <si>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</si>
  <si>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</si>
  <si>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</si>
  <si>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</si>
  <si>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</si>
  <si>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</si>
  <si>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</si>
  <si>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</si>
  <si>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</si>
  <si>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</si>
  <si>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</si>
  <si>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</si>
  <si>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</si>
  <si>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</si>
  <si>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</si>
  <si>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</si>
  <si>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</si>
  <si>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</si>
  <si>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</si>
  <si>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</si>
  <si>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</si>
  <si>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</si>
  <si>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</si>
  <si>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</si>
  <si>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</si>
  <si>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</si>
  <si>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</si>
  <si>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</si>
  <si>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</si>
  <si>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</si>
  <si>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</si>
  <si>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</si>
  <si>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</si>
  <si>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</si>
  <si>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</si>
  <si>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</si>
  <si>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</si>
  <si>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</si>
  <si>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</si>
  <si>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</si>
  <si>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</si>
  <si>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</si>
  <si>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</si>
  <si>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</si>
  <si>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</si>
  <si>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</si>
  <si>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</si>
  <si>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</si>
  <si>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</si>
  <si>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</si>
  <si>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</si>
  <si>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</si>
  <si>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</si>
  <si>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</si>
  <si>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</si>
  <si>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</si>
  <si>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</si>
  <si>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</si>
  <si>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</si>
  <si>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</si>
  <si>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</si>
  <si>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</si>
  <si>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</si>
  <si>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</si>
  <si>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</si>
  <si>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</si>
  <si>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</si>
  <si>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</si>
  <si>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</si>
  <si>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</si>
  <si>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</si>
  <si>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</si>
  <si>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</si>
  <si>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</si>
  <si>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</si>
  <si>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</si>
  <si>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</si>
  <si>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</si>
  <si>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</si>
  <si>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</si>
  <si>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</si>
  <si>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</si>
  <si>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</si>
  <si>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</si>
  <si>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</si>
  <si>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</si>
  <si>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</si>
  <si>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</si>
  <si>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</si>
  <si>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</si>
  <si>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</si>
  <si>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</si>
  <si>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</si>
  <si>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</si>
  <si>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</si>
  <si>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</si>
  <si>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</si>
  <si>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</si>
  <si>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</si>
  <si>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</si>
  <si>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</si>
  <si>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</si>
  <si>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</si>
  <si>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</si>
  <si>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</si>
  <si>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</si>
  <si>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</si>
  <si>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</si>
  <si>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</si>
  <si>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</si>
  <si>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</si>
  <si>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</si>
  <si>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</si>
  <si>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</si>
  <si>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</si>
  <si>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</si>
  <si>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</si>
  <si>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</si>
  <si>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</si>
  <si>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</si>
  <si>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</si>
  <si>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</si>
  <si>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</si>
  <si>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</si>
  <si>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</si>
  <si>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</si>
  <si>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</si>
  <si>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</si>
  <si>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</si>
  <si>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</si>
  <si>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</si>
  <si>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</si>
  <si>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</si>
  <si>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</si>
  <si>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</si>
  <si>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</si>
  <si>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</si>
  <si>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</si>
  <si>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</si>
  <si>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</si>
  <si>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</si>
  <si>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</si>
  <si>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</si>
  <si>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</si>
  <si>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</si>
  <si>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</si>
  <si>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</si>
  <si>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</si>
  <si>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</si>
  <si>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</si>
  <si>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</si>
  <si>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</si>
  <si>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</si>
  <si>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</si>
  <si>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</si>
  <si>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</si>
  <si>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</si>
  <si>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</si>
  <si>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</si>
  <si>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</si>
  <si>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</si>
  <si>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</si>
  <si>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</si>
  <si>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</si>
  <si>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</si>
  <si>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</si>
  <si>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</si>
  <si>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</si>
  <si>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</si>
  <si>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</si>
  <si>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</si>
  <si>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</si>
  <si>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</si>
  <si>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</si>
  <si>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</si>
  <si>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</si>
  <si>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</si>
  <si>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</si>
  <si>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</si>
  <si>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</si>
  <si>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</si>
  <si>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</si>
  <si>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</si>
  <si>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</si>
  <si>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</si>
  <si>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</si>
  <si>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</si>
  <si>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</si>
  <si>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</si>
  <si>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</si>
  <si>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</si>
  <si>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</si>
  <si>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</si>
  <si>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</si>
  <si>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</si>
  <si>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</si>
  <si>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</si>
  <si>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</si>
  <si>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</si>
  <si>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</si>
  <si>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</si>
  <si>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</si>
  <si>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</si>
  <si>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</si>
  <si>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</si>
  <si>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</si>
  <si>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</si>
  <si>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</si>
  <si>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</si>
  <si>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</si>
  <si>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</si>
  <si>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</si>
  <si>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</si>
  <si>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</si>
  <si>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</si>
  <si>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</si>
  <si>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</si>
  <si>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</si>
  <si>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</si>
  <si>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</si>
  <si>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</si>
  <si>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</si>
  <si>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</si>
  <si>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</si>
  <si>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</si>
  <si>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</si>
  <si>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</si>
  <si>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</si>
  <si>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</si>
  <si>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</si>
  <si>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</si>
  <si>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</si>
  <si>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</si>
  <si>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</si>
  <si>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</si>
  <si>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</si>
  <si>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</si>
  <si>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</si>
  <si>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</si>
  <si>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</si>
  <si>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</si>
  <si>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</si>
  <si>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</si>
  <si>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</si>
  <si>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</si>
  <si>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</si>
  <si>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</si>
  <si>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</si>
  <si>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</si>
  <si>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</si>
  <si>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</si>
  <si>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</si>
  <si>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</si>
  <si>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</si>
  <si>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</si>
  <si>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</si>
  <si>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</si>
  <si>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</si>
  <si>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</si>
  <si>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</si>
  <si>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</si>
  <si>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</si>
  <si>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</si>
  <si>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</si>
  <si>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</si>
  <si>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</si>
  <si>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</si>
  <si>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</si>
  <si>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</si>
  <si>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</si>
  <si>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</si>
  <si>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</si>
  <si>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</si>
  <si>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</si>
  <si>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</si>
  <si>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</si>
  <si>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</si>
  <si>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</si>
  <si>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</si>
  <si>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</si>
  <si>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</si>
  <si>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</si>
  <si>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</si>
  <si>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</si>
  <si>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</si>
  <si>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</si>
  <si>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</si>
  <si>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</si>
  <si>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</si>
  <si>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</si>
  <si>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</si>
  <si>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</si>
  <si>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</si>
  <si>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</si>
  <si>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</si>
  <si>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</si>
  <si>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</si>
  <si>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</si>
  <si>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</si>
  <si>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</si>
  <si>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</si>
  <si>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</si>
  <si>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</si>
  <si>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</si>
  <si>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</si>
  <si>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GAS CARBONICO CO2 DE 4 KG, CLASSE BC</t>
  </si>
  <si>
    <t>EXTINTOR DE INCENDIO PORTATIL COM CARGA DE PO QUIMICO SECO (PQS) DE 12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</si>
  <si>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</si>
  <si>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</si>
  <si>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</si>
  <si>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</si>
  <si>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</si>
  <si>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</si>
  <si>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</si>
  <si>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</si>
  <si>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</si>
  <si>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</si>
  <si>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</si>
  <si>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</si>
  <si>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</si>
  <si>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</si>
  <si>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</si>
  <si>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</si>
  <si>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</si>
  <si>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</si>
  <si>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</si>
  <si>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</si>
  <si>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</si>
  <si>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</si>
  <si>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</si>
  <si>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</si>
  <si>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OPERADOR ESCAVADEIRA - MENSALISTA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</si>
  <si>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</si>
  <si>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</si>
  <si>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</si>
  <si>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</si>
  <si>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</si>
  <si>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</si>
  <si>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</si>
  <si>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</si>
  <si>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</si>
  <si>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</si>
  <si>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</si>
  <si>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</si>
  <si>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</si>
  <si>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</si>
  <si>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</si>
  <si>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</si>
  <si>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</si>
  <si>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</si>
  <si>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</si>
  <si>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</si>
  <si>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</si>
  <si>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</si>
  <si>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</si>
  <si>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</si>
  <si>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</si>
  <si>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</si>
  <si>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</si>
  <si>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</si>
  <si>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</si>
  <si>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</si>
  <si>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</si>
  <si>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</si>
  <si>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</si>
  <si>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DE PAPEL MICROPERFURADO, 50 X 150 MM, PARA TRATAMENTO DE JUNTAS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</si>
  <si>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</si>
  <si>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</si>
  <si>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</si>
  <si>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</si>
  <si>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</si>
  <si>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</si>
  <si>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</si>
  <si>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</si>
  <si>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</si>
  <si>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</si>
  <si>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</si>
  <si>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</si>
  <si>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</si>
  <si>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</si>
  <si>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</si>
  <si>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</si>
  <si>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</si>
  <si>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</si>
  <si>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</si>
  <si>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</si>
  <si>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</si>
  <si>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</si>
  <si>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</si>
  <si>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</si>
  <si>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</si>
  <si>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</si>
  <si>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</si>
  <si>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</si>
  <si>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</si>
  <si>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</si>
  <si>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</si>
  <si>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</si>
  <si>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</si>
  <si>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</si>
  <si>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</si>
  <si>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</si>
  <si>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</si>
  <si>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</si>
  <si>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</si>
  <si>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</si>
  <si>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</si>
  <si>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</si>
  <si>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</si>
  <si>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</si>
  <si>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</si>
  <si>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</si>
  <si>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</si>
  <si>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</si>
  <si>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</si>
  <si>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</si>
  <si>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</si>
  <si>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</si>
  <si>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</si>
  <si>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</si>
  <si>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</si>
  <si>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</si>
  <si>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</si>
  <si>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</si>
  <si>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</si>
  <si>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</si>
  <si>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</si>
  <si>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</si>
  <si>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</si>
  <si>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</si>
  <si>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</si>
  <si>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</si>
  <si>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</si>
  <si>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</si>
  <si>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</si>
  <si>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</si>
  <si>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</si>
  <si>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</si>
  <si>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</si>
  <si>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</si>
  <si>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</si>
  <si>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</si>
  <si>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</si>
  <si>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</si>
  <si>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</si>
  <si>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</si>
  <si>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</si>
  <si>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</si>
  <si>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</si>
  <si>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</si>
  <si>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</si>
  <si>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</si>
  <si>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</si>
  <si>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</si>
  <si>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</si>
  <si>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</si>
  <si>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</si>
  <si>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</si>
  <si>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</si>
  <si>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</si>
  <si>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</si>
  <si>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</si>
  <si>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</si>
  <si>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</si>
  <si>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</si>
  <si>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</si>
  <si>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</si>
  <si>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</si>
  <si>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</si>
  <si>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</si>
  <si>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</si>
  <si>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</si>
  <si>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</si>
  <si>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</si>
  <si>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</si>
  <si>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</si>
  <si>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</si>
  <si>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</si>
  <si>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</si>
  <si>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</si>
  <si>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</si>
  <si>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</si>
  <si>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</si>
  <si>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</si>
  <si>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</si>
  <si>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</si>
  <si>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</si>
  <si>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</si>
  <si>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</si>
  <si>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</si>
  <si>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</si>
  <si>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</si>
  <si>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</si>
  <si>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</si>
  <si>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</si>
  <si>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</si>
  <si>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</si>
  <si>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</si>
  <si>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</si>
  <si>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</si>
  <si>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</si>
  <si>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</si>
  <si>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</si>
  <si>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</si>
  <si>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</si>
  <si>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</si>
  <si>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</si>
  <si>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</si>
  <si>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</si>
  <si>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</si>
  <si>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</si>
  <si>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</si>
  <si>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</si>
  <si>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</si>
  <si>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</si>
  <si>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</si>
  <si>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</si>
  <si>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</si>
  <si>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</si>
  <si>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</si>
  <si>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</si>
  <si>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</si>
  <si>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</si>
  <si>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</si>
  <si>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</si>
  <si>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</si>
  <si>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</si>
  <si>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</si>
  <si>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</si>
  <si>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</si>
  <si>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</si>
  <si>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</si>
  <si>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</si>
  <si>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</si>
  <si>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</si>
  <si>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</si>
  <si>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</si>
  <si>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</si>
  <si>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</si>
  <si>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</si>
  <si>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</si>
  <si>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</si>
  <si>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</si>
  <si>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</si>
  <si>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</si>
  <si>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</si>
  <si>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</si>
  <si>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</si>
  <si>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</si>
  <si>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</si>
  <si>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</si>
  <si>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</si>
  <si>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</si>
  <si>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</si>
  <si>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</si>
  <si>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</si>
  <si>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</si>
  <si>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</si>
  <si>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</si>
  <si>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</si>
  <si>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</si>
  <si>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</si>
  <si>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</si>
  <si>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</si>
  <si>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</si>
  <si>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</si>
  <si>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</si>
  <si>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</si>
  <si>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</si>
  <si>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</si>
  <si>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</si>
  <si>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</si>
  <si>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</si>
  <si>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</si>
  <si>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</si>
  <si>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</si>
  <si>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</si>
  <si>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</si>
  <si>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</si>
  <si>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</si>
  <si>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</si>
  <si>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</si>
  <si>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</si>
  <si>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</si>
  <si>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</si>
  <si>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</si>
  <si>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</si>
  <si>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</si>
  <si>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</si>
  <si>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</si>
  <si>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</si>
  <si>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</si>
  <si>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</si>
  <si>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</si>
  <si>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</si>
  <si>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</si>
  <si>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</si>
  <si>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</si>
  <si>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</si>
  <si>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</si>
  <si>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</si>
  <si>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</si>
  <si>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</si>
  <si>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</si>
  <si>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</si>
  <si>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</si>
  <si>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</si>
  <si>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</si>
  <si>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</si>
  <si>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</si>
  <si>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</si>
  <si>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</si>
  <si>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</si>
  <si>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</si>
  <si>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</si>
  <si>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</si>
  <si>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</si>
  <si>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</si>
  <si>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</si>
  <si>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</si>
  <si>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</si>
  <si>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</si>
  <si>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</si>
  <si>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</si>
  <si>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</si>
  <si>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</si>
  <si>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</si>
  <si>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</si>
  <si>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</si>
  <si>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</si>
  <si>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</si>
  <si>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</si>
  <si>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</si>
  <si>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</si>
  <si>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</si>
  <si>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</si>
  <si>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</si>
  <si>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</si>
  <si>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</si>
  <si>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</si>
  <si>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</si>
  <si>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COM BUCHA DE LATAO, 90 GRAUS, 20 MM X 1/2",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</si>
  <si>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</si>
  <si>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</si>
  <si>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</si>
  <si>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90 GRAUS, DN 150 MM, PARA ESGOTO PREDIAL</t>
  </si>
  <si>
    <t>JOELHO PVC, SOLDAVEL, PB, 90 GRAUS, DN 40 MM, PARA ESGOTO PREDIAL</t>
  </si>
  <si>
    <t>JOELHO PVC, SOLDAVEL, 90 GRAUS, 110 MM, PARA AGUA FRIA PREDIAL</t>
  </si>
  <si>
    <t>JOELHO PVC, SOLDAVEL, 90 GRAUS, 20 MM, PARA AGUA FRIA PREDIAL</t>
  </si>
  <si>
    <t>JOELHO PVC, SOLDAVEL, 90 GRAUS, 40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</si>
  <si>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</si>
  <si>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</si>
  <si>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</si>
  <si>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</si>
  <si>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</si>
  <si>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</si>
  <si>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</si>
  <si>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</si>
  <si>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</si>
  <si>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</si>
  <si>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</si>
  <si>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</si>
  <si>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</si>
  <si>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</si>
  <si>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</si>
  <si>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</si>
  <si>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</si>
  <si>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</si>
  <si>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</si>
  <si>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</si>
  <si>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</si>
  <si>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</si>
  <si>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</si>
  <si>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</si>
  <si>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</si>
  <si>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</si>
  <si>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</si>
  <si>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</si>
  <si>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</si>
  <si>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</si>
  <si>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</si>
  <si>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</si>
  <si>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</si>
  <si>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</si>
  <si>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</si>
  <si>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</si>
  <si>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</si>
  <si>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</si>
  <si>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</si>
  <si>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</si>
  <si>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</si>
  <si>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</si>
  <si>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</si>
  <si>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</si>
  <si>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</si>
  <si>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</si>
  <si>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</si>
  <si>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40 MM, PARA AGUA FRIA PREDIAL</t>
  </si>
  <si>
    <t>JOELHO, PVC SOLDAVEL, 45 GRAUS, 75 MM, PARA AGUA FRIA PREDIAL</t>
  </si>
  <si>
    <t>JOELHO, PVC SOLDAVEL, 45 GRAUS, 85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</si>
  <si>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</si>
  <si>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</si>
  <si>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</si>
  <si>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</si>
  <si>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</si>
  <si>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</si>
  <si>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</si>
  <si>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</si>
  <si>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</si>
  <si>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</si>
  <si>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</si>
  <si>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</si>
  <si>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</si>
  <si>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</si>
  <si>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</si>
  <si>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</si>
  <si>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</si>
  <si>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</si>
  <si>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</si>
  <si>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</si>
  <si>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75 MM, SERIE NORMAL PARA ESGOTO PREDIAL</t>
  </si>
  <si>
    <t>JUNCAO SIMPLES, PVC, DN 50 X 50 MM, SERIE NORMAL PARA ESGOTO PREDIAL</t>
  </si>
  <si>
    <t>JUNCAO SIMPLES, PVC, DN 75 X 50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</si>
  <si>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</si>
  <si>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</si>
  <si>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</si>
  <si>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</si>
  <si>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</si>
  <si>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</si>
  <si>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</si>
  <si>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</si>
  <si>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</si>
  <si>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</si>
  <si>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</si>
  <si>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</si>
  <si>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</si>
  <si>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</si>
  <si>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</si>
  <si>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</si>
  <si>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</si>
  <si>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</si>
  <si>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</si>
  <si>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</si>
  <si>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</si>
  <si>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</si>
  <si>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</si>
  <si>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</si>
  <si>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</si>
  <si>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</si>
  <si>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</si>
  <si>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</si>
  <si>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</si>
  <si>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</si>
  <si>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</si>
  <si>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</si>
  <si>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</si>
  <si>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</si>
  <si>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</si>
  <si>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</si>
  <si>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</si>
  <si>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</si>
  <si>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</si>
  <si>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</si>
  <si>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</si>
  <si>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</si>
  <si>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</si>
  <si>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</si>
  <si>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</si>
  <si>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</si>
  <si>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</si>
  <si>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</si>
  <si>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</si>
  <si>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</si>
  <si>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</si>
  <si>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</si>
  <si>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</si>
  <si>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</si>
  <si>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</si>
  <si>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</si>
  <si>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</si>
  <si>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</si>
  <si>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</si>
  <si>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</si>
  <si>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</si>
  <si>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</si>
  <si>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</si>
  <si>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</si>
  <si>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</si>
  <si>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</si>
  <si>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</si>
  <si>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</si>
  <si>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</si>
  <si>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</si>
  <si>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</si>
  <si>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</si>
  <si>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</si>
  <si>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</si>
  <si>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</si>
  <si>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</si>
  <si>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</si>
  <si>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</si>
  <si>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</si>
  <si>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</si>
  <si>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</si>
  <si>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</si>
  <si>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</si>
  <si>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</si>
  <si>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</si>
  <si>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</si>
  <si>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</si>
  <si>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</si>
  <si>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</si>
  <si>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</si>
  <si>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</si>
  <si>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</si>
  <si>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</si>
  <si>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</si>
  <si>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</si>
  <si>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</si>
  <si>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</si>
  <si>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</si>
  <si>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</si>
  <si>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</si>
  <si>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</si>
  <si>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</si>
  <si>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</si>
  <si>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</si>
  <si>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</si>
  <si>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</si>
  <si>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</si>
  <si>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</si>
  <si>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</si>
  <si>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LONA PLASTICA EXTRA FORTE PRETA, E = 200 MICRA</t>
  </si>
  <si>
    <t>LONA PLASTICA PESADA PRETA, E = 150 MICRA</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</si>
  <si>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</si>
  <si>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</si>
  <si>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</si>
  <si>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</si>
  <si>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</si>
  <si>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</si>
  <si>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</si>
  <si>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</si>
  <si>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</si>
  <si>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</si>
  <si>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</si>
  <si>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</si>
  <si>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</si>
  <si>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</si>
  <si>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</si>
  <si>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</si>
  <si>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</si>
  <si>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</si>
  <si>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</si>
  <si>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</si>
  <si>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</si>
  <si>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</si>
  <si>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</si>
  <si>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</si>
  <si>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</si>
  <si>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</si>
  <si>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</si>
  <si>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</si>
  <si>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</si>
  <si>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</si>
  <si>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</si>
  <si>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</si>
  <si>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</si>
  <si>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</si>
  <si>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</si>
  <si>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</si>
  <si>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</si>
  <si>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</si>
  <si>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</si>
  <si>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</si>
  <si>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</si>
  <si>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</si>
  <si>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</si>
  <si>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</si>
  <si>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</si>
  <si>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</si>
  <si>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</si>
  <si>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</si>
  <si>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</si>
  <si>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</si>
  <si>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</si>
  <si>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</si>
  <si>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</si>
  <si>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</si>
  <si>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</si>
  <si>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</si>
  <si>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</si>
  <si>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</si>
  <si>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</si>
  <si>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</si>
  <si>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</si>
  <si>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</si>
  <si>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</si>
  <si>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</si>
  <si>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</si>
  <si>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</si>
  <si>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</si>
  <si>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</si>
  <si>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</si>
  <si>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</si>
  <si>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</si>
  <si>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</si>
  <si>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</si>
  <si>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</si>
  <si>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</si>
  <si>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</si>
  <si>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</si>
  <si>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</si>
  <si>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</si>
  <si>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</si>
  <si>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</si>
  <si>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</si>
  <si>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</si>
  <si>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</si>
  <si>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</si>
  <si>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</si>
  <si>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</si>
  <si>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</si>
  <si>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</si>
  <si>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</si>
  <si>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</si>
  <si>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</si>
  <si>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</si>
  <si>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</si>
  <si>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</si>
  <si>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</si>
  <si>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</si>
  <si>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</si>
  <si>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</si>
  <si>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</si>
  <si>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</si>
  <si>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</si>
  <si>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</si>
  <si>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</si>
  <si>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</si>
  <si>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X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</si>
  <si>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</si>
  <si>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</si>
  <si>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</si>
  <si>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</si>
  <si>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</si>
  <si>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</si>
  <si>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</si>
  <si>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</si>
  <si>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</si>
  <si>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</si>
  <si>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</si>
  <si>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</si>
  <si>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</si>
  <si>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</si>
  <si>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</si>
  <si>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</si>
  <si>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</si>
  <si>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</si>
  <si>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</si>
  <si>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</si>
  <si>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</si>
  <si>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</si>
  <si>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</si>
  <si>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</si>
  <si>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</si>
  <si>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</si>
  <si>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</si>
  <si>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</si>
  <si>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</si>
  <si>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</si>
  <si>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</si>
  <si>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</si>
  <si>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</si>
  <si>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</si>
  <si>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</si>
  <si>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</si>
  <si>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</si>
  <si>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</si>
  <si>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</si>
  <si>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</si>
  <si>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</si>
  <si>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</si>
  <si>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</si>
  <si>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</si>
  <si>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</si>
  <si>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</si>
  <si>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</si>
  <si>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</si>
  <si>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</si>
  <si>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</si>
  <si>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</si>
  <si>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</si>
  <si>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</si>
  <si>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</si>
  <si>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32 MM (1 1/4")</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</si>
  <si>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</si>
  <si>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</si>
  <si>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</si>
  <si>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</si>
  <si>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</si>
  <si>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</si>
  <si>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</si>
  <si>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</si>
  <si>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</si>
  <si>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</si>
  <si>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</si>
  <si>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</si>
  <si>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</si>
  <si>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</si>
  <si>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</si>
  <si>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</si>
  <si>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</si>
  <si>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</si>
  <si>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</si>
  <si>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</si>
  <si>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</si>
  <si>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</si>
  <si>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</si>
  <si>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</si>
  <si>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</si>
  <si>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</si>
  <si>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</si>
  <si>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</si>
  <si>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</si>
  <si>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</si>
  <si>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</si>
  <si>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</si>
  <si>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</si>
  <si>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</si>
  <si>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</si>
  <si>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</si>
  <si>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</si>
  <si>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</si>
  <si>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</si>
  <si>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</si>
  <si>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</si>
  <si>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</si>
  <si>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</si>
  <si>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</si>
  <si>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</si>
  <si>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</si>
  <si>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</si>
  <si>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150 MM, SERIE NORMAL, PARA ESGOTO PREDIAL</t>
  </si>
  <si>
    <t>LUVA SIMPLES, PVC, SOLDAVEL, DN 40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</si>
  <si>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</si>
  <si>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</si>
  <si>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</si>
  <si>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</si>
  <si>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</si>
  <si>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</si>
  <si>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</si>
  <si>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</si>
  <si>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</si>
  <si>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</si>
  <si>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</si>
  <si>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</si>
  <si>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</si>
  <si>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</si>
  <si>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</si>
  <si>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</si>
  <si>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</si>
  <si>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</si>
  <si>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</si>
  <si>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</si>
  <si>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</si>
  <si>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</si>
  <si>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</si>
  <si>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</si>
  <si>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</si>
  <si>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</si>
  <si>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</si>
  <si>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</si>
  <si>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</si>
  <si>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</si>
  <si>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</si>
  <si>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</si>
  <si>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</si>
  <si>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</si>
  <si>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</si>
  <si>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</si>
  <si>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</si>
  <si>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</si>
  <si>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</si>
  <si>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</si>
  <si>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</si>
  <si>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</si>
  <si>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</si>
  <si>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</si>
  <si>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</si>
  <si>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</si>
  <si>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</si>
  <si>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</si>
  <si>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</si>
  <si>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</si>
  <si>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</si>
  <si>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</si>
  <si>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</si>
  <si>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</si>
  <si>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</si>
  <si>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</si>
  <si>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</si>
  <si>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</si>
  <si>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</si>
  <si>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</si>
  <si>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</si>
  <si>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</si>
  <si>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</si>
  <si>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</si>
  <si>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</si>
  <si>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</si>
  <si>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</si>
  <si>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</si>
  <si>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</si>
  <si>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</si>
  <si>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</si>
  <si>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</si>
  <si>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</si>
  <si>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</si>
  <si>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</si>
  <si>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</si>
  <si>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</si>
  <si>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</si>
  <si>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</si>
  <si>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</si>
  <si>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</si>
  <si>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</si>
  <si>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</si>
  <si>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</si>
  <si>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</si>
  <si>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</si>
  <si>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</si>
  <si>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</si>
  <si>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</si>
  <si>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</si>
  <si>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</si>
  <si>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</si>
  <si>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</si>
  <si>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</si>
  <si>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</si>
  <si>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</si>
  <si>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</si>
  <si>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</si>
  <si>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</si>
  <si>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</si>
  <si>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</si>
  <si>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RUSTICA DE BASE ACRILICA, COR BRANCA, USO INTERNO E EXTERNO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</si>
  <si>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</si>
  <si>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</si>
  <si>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</si>
  <si>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</si>
  <si>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</si>
  <si>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</si>
  <si>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</si>
  <si>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</si>
  <si>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</si>
  <si>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</si>
  <si>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</si>
  <si>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</si>
  <si>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</si>
  <si>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</si>
  <si>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</si>
  <si>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</si>
  <si>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</si>
  <si>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</si>
  <si>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</si>
  <si>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</si>
  <si>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</si>
  <si>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</si>
  <si>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</si>
  <si>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</si>
  <si>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</si>
  <si>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</si>
  <si>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</si>
  <si>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</si>
  <si>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</si>
  <si>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</si>
  <si>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</si>
  <si>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</si>
  <si>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</si>
  <si>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</si>
  <si>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</si>
  <si>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</si>
  <si>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</si>
  <si>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</si>
  <si>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</si>
  <si>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</si>
  <si>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</si>
  <si>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</si>
  <si>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</si>
  <si>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</si>
  <si>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</si>
  <si>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</si>
  <si>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</si>
  <si>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</si>
  <si>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</si>
  <si>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</si>
  <si>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</si>
  <si>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</si>
  <si>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</si>
  <si>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</si>
  <si>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</si>
  <si>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</si>
  <si>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</si>
  <si>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</si>
  <si>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</si>
  <si>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</si>
  <si>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</si>
  <si>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</si>
  <si>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</si>
  <si>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</si>
  <si>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</si>
  <si>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</si>
  <si>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</si>
  <si>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</si>
  <si>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</si>
  <si>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</si>
  <si>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</si>
  <si>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</si>
  <si>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</si>
  <si>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</si>
  <si>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</si>
  <si>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</si>
  <si>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</si>
  <si>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</si>
  <si>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</si>
  <si>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</si>
  <si>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</si>
  <si>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</si>
  <si>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</si>
  <si>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</si>
  <si>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</si>
  <si>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</si>
  <si>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</si>
  <si>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</si>
  <si>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</si>
  <si>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</si>
  <si>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</si>
  <si>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</si>
  <si>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</si>
  <si>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</si>
  <si>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BUXINHO, H= *50* M</t>
  </si>
  <si>
    <t>MUDA DE ARBUSTO, PINGO DE OURO/ VIOLETEIRA, H = *10 A 20* CM</t>
  </si>
  <si>
    <t>MUDA DE ARVORE ORNAMENTAL, OITI/AROEIRA SALSA/ANGICO/IPE/JACARANDA OU EQUIVALENTE  DA REGIAO, H= *1*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</si>
  <si>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</si>
  <si>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</si>
  <si>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</si>
  <si>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</si>
  <si>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</si>
  <si>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</si>
  <si>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</si>
  <si>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</si>
  <si>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</si>
  <si>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</si>
  <si>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</si>
  <si>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</si>
  <si>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</si>
  <si>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</si>
  <si>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</si>
  <si>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</si>
  <si>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</si>
  <si>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</si>
  <si>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</si>
  <si>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</si>
  <si>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</si>
  <si>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</si>
  <si>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</si>
  <si>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</si>
  <si>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</si>
  <si>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</si>
  <si>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</si>
  <si>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</si>
  <si>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</si>
  <si>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</si>
  <si>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</si>
  <si>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</si>
  <si>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</si>
  <si>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</si>
  <si>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</si>
  <si>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</si>
  <si>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</si>
  <si>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</si>
  <si>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</si>
  <si>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</si>
  <si>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</si>
  <si>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</si>
  <si>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</si>
  <si>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</si>
  <si>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</si>
  <si>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</si>
  <si>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</si>
  <si>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</si>
  <si>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</si>
  <si>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</si>
  <si>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</si>
  <si>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</si>
  <si>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</si>
  <si>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</si>
  <si>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</si>
  <si>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</si>
  <si>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</si>
  <si>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</si>
  <si>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</si>
  <si>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</si>
  <si>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</si>
  <si>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</si>
  <si>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</si>
  <si>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</si>
  <si>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</si>
  <si>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</si>
  <si>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</si>
  <si>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</si>
  <si>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</si>
  <si>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</si>
  <si>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</si>
  <si>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</si>
  <si>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</si>
  <si>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</si>
  <si>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</si>
  <si>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</si>
  <si>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</si>
  <si>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</si>
  <si>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</si>
  <si>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</si>
  <si>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</si>
  <si>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</si>
  <si>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</si>
  <si>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</si>
  <si>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</si>
  <si>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</si>
  <si>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</si>
  <si>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</si>
  <si>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</si>
  <si>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</si>
  <si>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</si>
  <si>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</si>
  <si>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</si>
  <si>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</si>
  <si>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</si>
  <si>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</si>
  <si>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</si>
  <si>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</si>
  <si>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</si>
  <si>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</si>
  <si>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</si>
  <si>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</si>
  <si>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</si>
  <si>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</si>
  <si>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</si>
  <si>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</si>
  <si>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</si>
  <si>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</si>
  <si>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</si>
  <si>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</si>
  <si>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</si>
  <si>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</si>
  <si>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</si>
  <si>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</si>
  <si>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</si>
  <si>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</si>
  <si>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</si>
  <si>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</si>
  <si>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</si>
  <si>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</si>
  <si>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</si>
  <si>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</si>
  <si>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</si>
  <si>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</si>
  <si>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</si>
  <si>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</si>
  <si>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</si>
  <si>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</si>
  <si>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</si>
  <si>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</si>
  <si>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</si>
  <si>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</si>
  <si>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</si>
  <si>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</si>
  <si>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</si>
  <si>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</si>
  <si>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</si>
  <si>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</si>
  <si>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</si>
  <si>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</si>
  <si>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</si>
  <si>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</si>
  <si>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</si>
  <si>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</si>
  <si>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</si>
  <si>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</si>
  <si>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</si>
  <si>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</si>
  <si>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</si>
  <si>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</si>
  <si>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</si>
  <si>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</si>
  <si>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</si>
  <si>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</si>
  <si>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</si>
  <si>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</si>
  <si>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</si>
  <si>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</si>
  <si>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</si>
  <si>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</si>
  <si>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</si>
  <si>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</si>
  <si>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</si>
  <si>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</si>
  <si>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</si>
  <si>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</si>
  <si>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</si>
  <si>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</si>
  <si>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</si>
  <si>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</si>
  <si>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</si>
  <si>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</si>
  <si>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</si>
  <si>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</si>
  <si>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</si>
  <si>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</si>
  <si>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</si>
  <si>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</si>
  <si>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</si>
  <si>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</si>
  <si>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</si>
  <si>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</si>
  <si>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</si>
  <si>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</si>
  <si>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</si>
  <si>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</si>
  <si>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</si>
  <si>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</si>
  <si>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</si>
  <si>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</si>
  <si>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</si>
  <si>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</si>
  <si>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</si>
  <si>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</si>
  <si>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</si>
  <si>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</si>
  <si>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</si>
  <si>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</si>
  <si>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</si>
  <si>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</si>
  <si>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</si>
  <si>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</si>
  <si>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</si>
  <si>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</si>
  <si>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</si>
  <si>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</si>
  <si>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</si>
  <si>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</si>
  <si>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</si>
  <si>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</si>
  <si>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</si>
  <si>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</si>
  <si>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</si>
  <si>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</si>
  <si>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</si>
  <si>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</si>
  <si>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</si>
  <si>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</si>
  <si>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</si>
  <si>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</si>
  <si>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</si>
  <si>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</si>
  <si>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</si>
  <si>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</si>
  <si>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</si>
  <si>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</si>
  <si>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</si>
  <si>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</si>
  <si>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</si>
  <si>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</si>
  <si>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</si>
  <si>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</si>
  <si>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</si>
  <si>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</si>
  <si>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</si>
  <si>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</si>
  <si>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</si>
  <si>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</si>
  <si>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</si>
  <si>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</si>
  <si>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</si>
  <si>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</si>
  <si>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</si>
  <si>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</si>
  <si>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</si>
  <si>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</si>
  <si>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</si>
  <si>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</si>
  <si>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</si>
  <si>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</si>
  <si>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</si>
  <si>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</si>
  <si>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</si>
  <si>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</si>
  <si>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</si>
  <si>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</si>
  <si>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</si>
  <si>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</si>
  <si>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</si>
  <si>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</si>
  <si>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</si>
  <si>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</si>
  <si>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</si>
  <si>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</si>
  <si>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</si>
  <si>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</si>
  <si>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COMERCIAL (PADRAO POPULAR), PEI MAIOR OU IGUAL A 3, FORMATO MENOR OU IGUAL A  2025 CM2</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</si>
  <si>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</si>
  <si>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</si>
  <si>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</si>
  <si>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</si>
  <si>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</si>
  <si>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</si>
  <si>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</si>
  <si>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</si>
  <si>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</si>
  <si>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</si>
  <si>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</si>
  <si>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</si>
  <si>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</si>
  <si>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</si>
  <si>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</si>
  <si>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</si>
  <si>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</si>
  <si>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</si>
  <si>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</si>
  <si>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</si>
  <si>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</si>
  <si>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</si>
  <si>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</si>
  <si>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</si>
  <si>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</si>
  <si>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</si>
  <si>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</si>
  <si>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</si>
  <si>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</si>
  <si>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</si>
  <si>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</si>
  <si>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</si>
  <si>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</si>
  <si>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</si>
  <si>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</si>
  <si>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</si>
  <si>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</si>
  <si>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</si>
  <si>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</si>
  <si>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</si>
  <si>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</si>
  <si>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</si>
  <si>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</si>
  <si>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</si>
  <si>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</si>
  <si>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</si>
  <si>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</si>
  <si>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</si>
  <si>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</si>
  <si>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</si>
  <si>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</si>
  <si>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</si>
  <si>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</si>
  <si>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</si>
  <si>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</si>
  <si>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</si>
  <si>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</si>
  <si>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</si>
  <si>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</si>
  <si>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</si>
  <si>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</si>
  <si>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</si>
  <si>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</si>
  <si>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</si>
  <si>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</si>
  <si>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</si>
  <si>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</si>
  <si>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</si>
  <si>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</si>
  <si>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</si>
  <si>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</si>
  <si>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</si>
  <si>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</si>
  <si>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</si>
  <si>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</si>
  <si>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</si>
  <si>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</si>
  <si>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</si>
  <si>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</si>
  <si>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</si>
  <si>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</si>
  <si>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</si>
  <si>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</si>
  <si>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</si>
  <si>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</si>
  <si>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</si>
  <si>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</si>
  <si>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</si>
  <si>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</si>
  <si>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</si>
  <si>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</si>
  <si>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</si>
  <si>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</si>
  <si>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</si>
  <si>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</si>
  <si>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</si>
  <si>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</si>
  <si>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</si>
  <si>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</si>
  <si>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</si>
  <si>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</si>
  <si>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</si>
  <si>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</si>
  <si>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</si>
  <si>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</si>
  <si>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</si>
  <si>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</si>
  <si>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</si>
  <si>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</si>
  <si>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</si>
  <si>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</si>
  <si>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</si>
  <si>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</si>
  <si>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</si>
  <si>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</si>
  <si>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</si>
  <si>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</si>
  <si>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</si>
  <si>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</si>
  <si>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</si>
  <si>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</si>
  <si>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</si>
  <si>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</si>
  <si>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</si>
  <si>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</si>
  <si>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</si>
  <si>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</si>
  <si>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</si>
  <si>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</si>
  <si>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</si>
  <si>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</si>
  <si>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</si>
  <si>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</si>
  <si>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</si>
  <si>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</si>
  <si>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</si>
  <si>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</si>
  <si>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</si>
  <si>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</si>
  <si>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</si>
  <si>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</si>
  <si>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</si>
  <si>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</si>
  <si>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</si>
  <si>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</si>
  <si>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</si>
  <si>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PREGO DE ACO POLIDO COM CABECA 10 X 10 (7/8 X 17)</t>
  </si>
  <si>
    <t>PREGO DE ACO POLIDO COM CABECA 10 X 11 (1 X 17)</t>
  </si>
  <si>
    <t>PREGO DE ACO POLIDO COM CABECA 12 X 12</t>
  </si>
  <si>
    <t>PREGO DE ACO POLIDO COM CABECA 14 X 18 (1 1/2 X 14)</t>
  </si>
  <si>
    <t>PREGO DE ACO POLIDO COM CABECA 16 X 24 (2 1/4 X 12)</t>
  </si>
  <si>
    <t>PREGO DE ACO POLIDO COM CABECA 16 X 27 (2 1/2 X 12)</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</si>
  <si>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</si>
  <si>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</si>
  <si>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</si>
  <si>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</si>
  <si>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</si>
  <si>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</si>
  <si>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</si>
  <si>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</si>
  <si>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</si>
  <si>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</si>
  <si>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</si>
  <si>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</si>
  <si>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</si>
  <si>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</si>
  <si>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</si>
  <si>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</si>
  <si>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</si>
  <si>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</si>
  <si>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</si>
  <si>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</si>
  <si>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</si>
  <si>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</si>
  <si>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</si>
  <si>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</si>
  <si>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</si>
  <si>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</si>
  <si>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</si>
  <si>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</si>
  <si>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</si>
  <si>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</si>
  <si>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</si>
  <si>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</si>
  <si>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</si>
  <si>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</si>
  <si>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</si>
  <si>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</si>
  <si>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</si>
  <si>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</si>
  <si>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</si>
  <si>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</si>
  <si>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</si>
  <si>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</si>
  <si>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</si>
  <si>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</si>
  <si>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</si>
  <si>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</si>
  <si>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</si>
  <si>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</si>
  <si>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</si>
  <si>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</si>
  <si>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</si>
  <si>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</si>
  <si>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</si>
  <si>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</si>
  <si>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</si>
  <si>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</si>
  <si>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</si>
  <si>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</si>
  <si>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</si>
  <si>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</si>
  <si>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</si>
  <si>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</si>
  <si>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</si>
  <si>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</si>
  <si>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</si>
  <si>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</si>
  <si>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</si>
  <si>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</si>
  <si>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</si>
  <si>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</si>
  <si>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</si>
  <si>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</si>
  <si>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</si>
  <si>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</si>
  <si>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</si>
  <si>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</si>
  <si>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</si>
  <si>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</si>
  <si>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</si>
  <si>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</si>
  <si>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</si>
  <si>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</si>
  <si>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</si>
  <si>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</si>
  <si>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</si>
  <si>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</si>
  <si>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</si>
  <si>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</si>
  <si>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</si>
  <si>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</si>
  <si>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</si>
  <si>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</si>
  <si>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</si>
  <si>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</si>
  <si>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</si>
  <si>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</si>
  <si>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</si>
  <si>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</si>
  <si>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</si>
  <si>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</si>
  <si>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</si>
  <si>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</si>
  <si>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</si>
  <si>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</si>
  <si>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</si>
  <si>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</si>
  <si>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</si>
  <si>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1/2 " (REF 1509)</t>
  </si>
  <si>
    <t>REGISTRO GAVETA BRUTO EM LATAO FORJADO, BITOLA 4 " (REF 1509)</t>
  </si>
  <si>
    <t>REGISTRO GAVETA COM ACABAMENTO E CANOPLA CROMADOS, SIMPLES, BITOLA 1 1/4 " (REF 1509)</t>
  </si>
  <si>
    <t>REGISTRO GAVETA COM ACABAMENTO E CANOPLA CROMADOS, SIMPLES, BITOLA 1/2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</si>
  <si>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</si>
  <si>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</si>
  <si>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</si>
  <si>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</si>
  <si>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</si>
  <si>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</si>
  <si>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</si>
  <si>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</si>
  <si>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</si>
  <si>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</si>
  <si>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</si>
  <si>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</si>
  <si>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</si>
  <si>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</si>
  <si>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</si>
  <si>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</si>
  <si>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</si>
  <si>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</si>
  <si>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</si>
  <si>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</si>
  <si>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</si>
  <si>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</si>
  <si>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</si>
  <si>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</si>
  <si>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</si>
  <si>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</si>
  <si>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</si>
  <si>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</si>
  <si>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EM MARMORE, POLIDO, BRANCO COMUM, L= *7* CM, E=  *2* CM, CORTE RETO</t>
  </si>
  <si>
    <t>RODAPE EM POLIESTIRENO, BRANCO, H = *5* CM, E = *1,5*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</si>
  <si>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</si>
  <si>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</si>
  <si>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</si>
  <si>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</si>
  <si>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</si>
  <si>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</si>
  <si>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</si>
  <si>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</si>
  <si>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</si>
  <si>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</si>
  <si>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</si>
  <si>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</si>
  <si>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</si>
  <si>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</si>
  <si>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</si>
  <si>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</si>
  <si>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</si>
  <si>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</si>
  <si>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</si>
  <si>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</si>
  <si>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</si>
  <si>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</si>
  <si>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</si>
  <si>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</si>
  <si>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</si>
  <si>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</si>
  <si>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</si>
  <si>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</si>
  <si>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</si>
  <si>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</si>
  <si>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</si>
  <si>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</si>
  <si>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</si>
  <si>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</si>
  <si>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</si>
  <si>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</si>
  <si>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</si>
  <si>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</si>
  <si>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</si>
  <si>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</si>
  <si>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</si>
  <si>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</si>
  <si>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</si>
  <si>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</si>
  <si>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</si>
  <si>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</si>
  <si>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</si>
  <si>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</si>
  <si>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</si>
  <si>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</si>
  <si>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</si>
  <si>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</si>
  <si>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</si>
  <si>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</si>
  <si>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</si>
  <si>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</si>
  <si>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</si>
  <si>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</si>
  <si>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</si>
  <si>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</si>
  <si>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</si>
  <si>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</si>
  <si>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</si>
  <si>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</si>
  <si>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</si>
  <si>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</si>
  <si>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</si>
  <si>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</si>
  <si>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</si>
  <si>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</si>
  <si>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</si>
  <si>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</si>
  <si>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</si>
  <si>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</si>
  <si>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</si>
  <si>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</si>
  <si>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</si>
  <si>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</si>
  <si>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</si>
  <si>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</si>
  <si>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</si>
  <si>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VARETA FOSCOPER, D = *2,5* MM  X COMPRIMENTO 500 MM</t>
  </si>
  <si>
    <t>SOLDA ESTANHO/COBRE PARA CONEXOES DE COBRE, FIO 2,5 MM, CARRETEL 500 GR (SEM CHUMBO)</t>
  </si>
  <si>
    <t>SOLDADOR (MENSALISTA)</t>
  </si>
  <si>
    <t>SOLDADOR ELETRICO (PARA SOLDA A SER TESTADA COM RAIOS "X")</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</si>
  <si>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</si>
  <si>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</si>
  <si>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</si>
  <si>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</si>
  <si>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</si>
  <si>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</si>
  <si>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</si>
  <si>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</si>
  <si>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</si>
  <si>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</si>
  <si>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</si>
  <si>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</si>
  <si>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</si>
  <si>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</si>
  <si>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</si>
  <si>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</si>
  <si>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</si>
  <si>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</si>
  <si>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</si>
  <si>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</si>
  <si>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</si>
  <si>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</si>
  <si>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</si>
  <si>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</si>
  <si>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</si>
  <si>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</si>
  <si>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</si>
  <si>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</si>
  <si>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</si>
  <si>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</si>
  <si>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</si>
  <si>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</si>
  <si>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</si>
  <si>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</si>
  <si>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</si>
  <si>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</si>
  <si>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</si>
  <si>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</si>
  <si>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</si>
  <si>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</si>
  <si>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</si>
  <si>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</si>
  <si>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</si>
  <si>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</si>
  <si>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</si>
  <si>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</si>
  <si>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</si>
  <si>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</si>
  <si>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</si>
  <si>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</si>
  <si>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</si>
  <si>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</si>
  <si>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</si>
  <si>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</si>
  <si>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</si>
  <si>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</si>
  <si>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</si>
  <si>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</si>
  <si>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</si>
  <si>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</si>
  <si>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</si>
  <si>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</si>
  <si>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</si>
  <si>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</si>
  <si>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</si>
  <si>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</si>
  <si>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</si>
  <si>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</si>
  <si>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</si>
  <si>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</si>
  <si>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</si>
  <si>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</si>
  <si>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</si>
  <si>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</si>
  <si>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</si>
  <si>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</si>
  <si>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</si>
  <si>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</si>
  <si>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</si>
  <si>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</si>
  <si>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</si>
  <si>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</si>
  <si>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</si>
  <si>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</si>
  <si>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</si>
  <si>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</si>
  <si>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</si>
  <si>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</si>
  <si>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</si>
  <si>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</si>
  <si>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</si>
  <si>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</si>
  <si>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</si>
  <si>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</si>
  <si>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</si>
  <si>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</si>
  <si>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</si>
  <si>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</si>
  <si>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</si>
  <si>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</si>
  <si>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</si>
  <si>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</si>
  <si>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</si>
  <si>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</si>
  <si>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</si>
  <si>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</si>
  <si>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</si>
  <si>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</si>
  <si>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</si>
  <si>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</si>
  <si>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</si>
  <si>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</si>
  <si>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</si>
  <si>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</si>
  <si>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</si>
  <si>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</si>
  <si>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</si>
  <si>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</si>
  <si>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</si>
  <si>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</si>
  <si>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</si>
  <si>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</si>
  <si>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</si>
  <si>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</si>
  <si>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</si>
  <si>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</si>
  <si>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</si>
  <si>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</si>
  <si>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</si>
  <si>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</si>
  <si>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</si>
  <si>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</si>
  <si>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</si>
  <si>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</si>
  <si>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</si>
  <si>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</si>
  <si>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</si>
  <si>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</si>
  <si>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</si>
  <si>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</si>
  <si>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</si>
  <si>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</si>
  <si>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</si>
  <si>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</si>
  <si>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</si>
  <si>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</si>
  <si>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</si>
  <si>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</si>
  <si>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</si>
  <si>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</si>
  <si>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</si>
  <si>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</si>
  <si>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</si>
  <si>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</si>
  <si>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</si>
  <si>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</si>
  <si>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</si>
  <si>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</si>
  <si>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</si>
  <si>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</si>
  <si>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</si>
  <si>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</si>
  <si>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</si>
  <si>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</si>
  <si>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</si>
  <si>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</si>
  <si>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</si>
  <si>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</si>
  <si>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</si>
  <si>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</si>
  <si>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</si>
  <si>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</si>
  <si>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</si>
  <si>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</si>
  <si>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</si>
  <si>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</si>
  <si>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</si>
  <si>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</si>
  <si>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</si>
  <si>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</si>
  <si>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</si>
  <si>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</si>
  <si>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</si>
  <si>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40 MM X 32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</si>
  <si>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</si>
  <si>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</si>
  <si>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</si>
  <si>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</si>
  <si>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</si>
  <si>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</si>
  <si>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</si>
  <si>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</si>
  <si>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</si>
  <si>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</si>
  <si>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</si>
  <si>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</si>
  <si>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</si>
  <si>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</si>
  <si>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</si>
  <si>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</si>
  <si>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</si>
  <si>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</si>
  <si>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</si>
  <si>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</si>
  <si>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</si>
  <si>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</si>
  <si>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</si>
  <si>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</si>
  <si>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</si>
  <si>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</si>
  <si>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</si>
  <si>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</si>
  <si>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</si>
  <si>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</si>
  <si>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</si>
  <si>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</si>
  <si>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</si>
  <si>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</si>
  <si>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</si>
  <si>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</si>
  <si>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</si>
  <si>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</si>
  <si>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</si>
  <si>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</si>
  <si>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</si>
  <si>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</si>
  <si>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</si>
  <si>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</si>
  <si>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</si>
  <si>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</si>
  <si>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</si>
  <si>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</si>
  <si>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</si>
  <si>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</si>
  <si>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</si>
  <si>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</si>
  <si>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</si>
  <si>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</si>
  <si>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</si>
  <si>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</si>
  <si>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</si>
  <si>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</si>
  <si>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</si>
  <si>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</si>
  <si>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</si>
  <si>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</si>
  <si>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</si>
  <si>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</si>
  <si>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</si>
  <si>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</si>
  <si>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</si>
  <si>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</si>
  <si>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</si>
  <si>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</si>
  <si>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</si>
  <si>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</si>
  <si>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</si>
  <si>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</si>
  <si>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40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</si>
  <si>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</si>
  <si>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</si>
  <si>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</si>
  <si>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</si>
  <si>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</si>
  <si>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</si>
  <si>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</si>
  <si>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</si>
  <si>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</si>
  <si>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</si>
  <si>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</si>
  <si>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</si>
  <si>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</si>
  <si>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</si>
  <si>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</si>
  <si>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</si>
  <si>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</si>
  <si>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</si>
  <si>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</si>
  <si>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</si>
  <si>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</si>
  <si>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</si>
  <si>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</si>
  <si>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</si>
  <si>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</si>
  <si>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</si>
  <si>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</si>
  <si>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</si>
  <si>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</si>
  <si>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</si>
  <si>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</si>
  <si>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</si>
  <si>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</si>
  <si>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</si>
  <si>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</si>
  <si>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</si>
  <si>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</si>
  <si>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</si>
  <si>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</si>
  <si>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</si>
  <si>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</si>
  <si>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</si>
  <si>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</si>
  <si>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</si>
  <si>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</si>
  <si>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</si>
  <si>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</si>
  <si>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</si>
  <si>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</si>
  <si>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</si>
  <si>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</si>
  <si>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</si>
  <si>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</si>
  <si>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</si>
  <si>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</si>
  <si>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</si>
  <si>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</si>
  <si>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</si>
  <si>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</si>
  <si>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</si>
  <si>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</si>
  <si>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</si>
  <si>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</si>
  <si>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</si>
  <si>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</si>
  <si>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</si>
  <si>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</si>
  <si>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</si>
  <si>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</si>
  <si>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</si>
  <si>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TELHA CERAMICA TIPO AMERICANA, COMPRIMENTO DE *45* CM, RENDIMENTO DE *12* TELHAS/M2</t>
  </si>
  <si>
    <t>TELHA DE BARRO / CERAMICA, NAO ESMALTADA, TIPO COLONIAL, CANAL, PLAN, PAULISTA, COMPRIMENTO DE *44 A 50* CM, RENDIMENTO DE COBERTURA DE *26* TELHAS/M2</t>
  </si>
  <si>
    <t>TELHA DE CONCRETO TIPO CLASSICA, COR CINZA, COMPRIMENTO DE *42* CM,  RENDIMENTO DE *10* TELHAS/M2</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</si>
  <si>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</si>
  <si>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</si>
  <si>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</si>
  <si>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</si>
  <si>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</si>
  <si>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</si>
  <si>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</si>
  <si>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</si>
  <si>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</si>
  <si>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</si>
  <si>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</si>
  <si>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</si>
  <si>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</si>
  <si>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</si>
  <si>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</si>
  <si>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</si>
  <si>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</si>
  <si>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</si>
  <si>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</si>
  <si>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</si>
  <si>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</si>
  <si>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</si>
  <si>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</si>
  <si>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</si>
  <si>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</si>
  <si>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</si>
  <si>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</si>
  <si>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</si>
  <si>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</si>
  <si>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</si>
  <si>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</si>
  <si>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</si>
  <si>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</si>
  <si>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</si>
  <si>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</si>
  <si>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</si>
  <si>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</si>
  <si>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</si>
  <si>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</si>
  <si>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</si>
  <si>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</si>
  <si>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</si>
  <si>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</si>
  <si>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</si>
  <si>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</si>
  <si>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</si>
  <si>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</si>
  <si>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</si>
  <si>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</si>
  <si>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</si>
  <si>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</si>
  <si>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</si>
  <si>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</si>
  <si>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</si>
  <si>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</si>
  <si>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</si>
  <si>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</si>
  <si>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</si>
  <si>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</si>
  <si>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</si>
  <si>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</si>
  <si>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</si>
  <si>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</si>
  <si>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</si>
  <si>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</si>
  <si>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</si>
  <si>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</si>
  <si>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</si>
  <si>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</si>
  <si>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</si>
  <si>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</si>
  <si>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</si>
  <si>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</si>
  <si>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</si>
  <si>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</si>
  <si>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</si>
  <si>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</si>
  <si>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</si>
  <si>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</si>
  <si>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</si>
  <si>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</si>
  <si>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</si>
  <si>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</si>
  <si>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</si>
  <si>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</si>
  <si>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</si>
  <si>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</si>
  <si>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</si>
  <si>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</si>
  <si>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</si>
  <si>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PARA CERAMICA</t>
  </si>
  <si>
    <t>TINTA ASFALTICA IMPERMEABILIZANTE DILUIDA EM SOLVENTE, PARA MATERIAIS CIMENTICIOS, METAL E MADEIRA</t>
  </si>
  <si>
    <t>TINTA ASFALTICA IMPERMEABILIZANTE DISPERSA EM AGUA, PARA MATERIAIS CIMENTICIOS</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</si>
  <si>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</si>
  <si>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</si>
  <si>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</si>
  <si>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</si>
  <si>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</si>
  <si>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</si>
  <si>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</si>
  <si>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</si>
  <si>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</si>
  <si>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</si>
  <si>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</si>
  <si>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</si>
  <si>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</si>
  <si>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</si>
  <si>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</si>
  <si>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</si>
  <si>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</si>
  <si>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</si>
  <si>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</si>
  <si>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</si>
  <si>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</si>
  <si>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</si>
  <si>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</si>
  <si>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</si>
  <si>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</si>
  <si>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</si>
  <si>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</si>
  <si>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</si>
  <si>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</si>
  <si>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</si>
  <si>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</si>
  <si>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</si>
  <si>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</si>
  <si>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</si>
  <si>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</si>
  <si>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</si>
  <si>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</si>
  <si>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</si>
  <si>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</si>
  <si>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</si>
  <si>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</si>
  <si>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</si>
  <si>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</si>
  <si>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</si>
  <si>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</si>
  <si>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</si>
  <si>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</si>
  <si>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</si>
  <si>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</si>
  <si>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</si>
  <si>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</si>
  <si>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</si>
  <si>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</si>
  <si>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</si>
  <si>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</si>
  <si>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</si>
  <si>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</si>
  <si>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</si>
  <si>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</si>
  <si>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</si>
  <si>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</si>
  <si>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</si>
  <si>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</si>
  <si>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</si>
  <si>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</si>
  <si>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</si>
  <si>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</si>
  <si>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</si>
  <si>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</si>
  <si>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</si>
  <si>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</si>
  <si>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</si>
  <si>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</si>
  <si>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</si>
  <si>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</si>
  <si>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</si>
  <si>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</si>
  <si>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</si>
  <si>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</si>
  <si>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</si>
  <si>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</si>
  <si>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</si>
  <si>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</si>
  <si>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</si>
  <si>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</si>
  <si>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</si>
  <si>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</si>
  <si>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</si>
  <si>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</si>
  <si>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</si>
  <si>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</si>
  <si>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</si>
  <si>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</si>
  <si>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</si>
  <si>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</si>
  <si>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1/2", E = *2,65* MM, PESO *1,22*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</si>
  <si>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</si>
  <si>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</si>
  <si>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</si>
  <si>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</si>
  <si>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</si>
  <si>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</si>
  <si>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</si>
  <si>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</si>
  <si>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</si>
  <si>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</si>
  <si>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</si>
  <si>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</si>
  <si>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</si>
  <si>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</si>
  <si>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</si>
  <si>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</si>
  <si>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</si>
  <si>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</si>
  <si>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</si>
  <si>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</si>
  <si>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</si>
  <si>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</si>
  <si>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</si>
  <si>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</si>
  <si>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</si>
  <si>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</si>
  <si>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</si>
  <si>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</si>
  <si>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</si>
  <si>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</si>
  <si>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</si>
  <si>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</si>
  <si>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</si>
  <si>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</si>
  <si>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</si>
  <si>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</si>
  <si>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</si>
  <si>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</si>
  <si>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</si>
  <si>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</si>
  <si>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</si>
  <si>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</si>
  <si>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</si>
  <si>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</si>
  <si>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</si>
  <si>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</si>
  <si>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</si>
  <si>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</si>
  <si>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</si>
  <si>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</si>
  <si>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</si>
  <si>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</si>
  <si>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</si>
  <si>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</si>
  <si>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</si>
  <si>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</si>
  <si>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</si>
  <si>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</si>
  <si>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</si>
  <si>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</si>
  <si>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</si>
  <si>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</si>
  <si>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</si>
  <si>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</si>
  <si>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</si>
  <si>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</si>
  <si>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</si>
  <si>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</si>
  <si>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</si>
  <si>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</si>
  <si>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</si>
  <si>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</si>
  <si>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</si>
  <si>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</si>
  <si>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</si>
  <si>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</si>
  <si>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</si>
  <si>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</si>
  <si>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</si>
  <si>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</si>
  <si>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</si>
  <si>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</si>
  <si>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</si>
  <si>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</si>
  <si>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</si>
  <si>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</si>
  <si>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</si>
  <si>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</si>
  <si>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</si>
  <si>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</si>
  <si>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</si>
  <si>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</si>
  <si>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</si>
  <si>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</si>
  <si>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</si>
  <si>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</si>
  <si>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</si>
  <si>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</si>
  <si>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</si>
  <si>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</si>
  <si>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</si>
  <si>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</si>
  <si>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</si>
  <si>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</si>
  <si>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</si>
  <si>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</si>
  <si>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</si>
  <si>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</si>
  <si>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</si>
  <si>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</si>
  <si>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</si>
  <si>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</si>
  <si>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</si>
  <si>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</si>
  <si>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</si>
  <si>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</si>
  <si>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</si>
  <si>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</si>
  <si>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</si>
  <si>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</si>
  <si>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</si>
  <si>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</si>
  <si>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</si>
  <si>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</si>
  <si>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</si>
  <si>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</si>
  <si>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</si>
  <si>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</si>
  <si>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</si>
  <si>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</si>
  <si>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</si>
  <si>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</si>
  <si>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</si>
  <si>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</si>
  <si>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</si>
  <si>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</si>
  <si>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</si>
  <si>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</si>
  <si>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</si>
  <si>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</si>
  <si>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</si>
  <si>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</si>
  <si>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</si>
  <si>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</si>
  <si>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</si>
  <si>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</si>
  <si>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</si>
  <si>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</si>
  <si>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</si>
  <si>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</si>
  <si>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</si>
  <si>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</si>
  <si>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</si>
  <si>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</si>
  <si>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</si>
  <si>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</si>
  <si>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</si>
  <si>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</si>
  <si>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</si>
  <si>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</si>
  <si>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</si>
  <si>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</si>
  <si>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</si>
  <si>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</si>
  <si>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</si>
  <si>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</si>
  <si>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</si>
  <si>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</si>
  <si>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</si>
  <si>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</si>
  <si>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</si>
  <si>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</si>
  <si>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</si>
  <si>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</si>
  <si>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</si>
  <si>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</si>
  <si>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</si>
  <si>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</si>
  <si>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</si>
  <si>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</si>
  <si>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</si>
  <si>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</si>
  <si>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</si>
  <si>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</si>
  <si>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</si>
  <si>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</si>
  <si>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</si>
  <si>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</si>
  <si>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</si>
  <si>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</si>
  <si>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</si>
  <si>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</si>
  <si>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</si>
  <si>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</si>
  <si>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</si>
  <si>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</si>
  <si>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</si>
  <si>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</si>
  <si>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</si>
  <si>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</si>
  <si>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</si>
  <si>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</si>
  <si>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</si>
  <si>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</si>
  <si>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</si>
  <si>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</si>
  <si>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</si>
  <si>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</si>
  <si>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</si>
  <si>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</si>
  <si>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</si>
  <si>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</si>
  <si>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</si>
  <si>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</si>
  <si>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</si>
  <si>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</si>
  <si>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</si>
  <si>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</si>
  <si>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</si>
  <si>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</si>
  <si>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</si>
  <si>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</si>
  <si>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</si>
  <si>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</si>
  <si>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</si>
  <si>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</si>
  <si>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</si>
  <si>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</si>
  <si>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</si>
  <si>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</si>
  <si>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</si>
  <si>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</si>
  <si>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</si>
  <si>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</si>
  <si>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</si>
  <si>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</si>
  <si>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</si>
  <si>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</si>
  <si>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</si>
  <si>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</si>
  <si>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</si>
  <si>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</si>
  <si>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</si>
  <si>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</si>
  <si>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</si>
  <si>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</si>
  <si>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</si>
  <si>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</si>
  <si>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</si>
  <si>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</si>
  <si>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</si>
  <si>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</si>
  <si>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</si>
  <si>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</si>
  <si>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</si>
  <si>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</si>
  <si>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</si>
  <si>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</si>
  <si>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</si>
  <si>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</si>
  <si>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</si>
  <si>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</si>
  <si>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</si>
  <si>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</si>
  <si>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</si>
  <si>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</si>
  <si>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</si>
  <si>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</si>
  <si>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</si>
  <si>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1/2"</t>
  </si>
  <si>
    <t>UNIAO DE FERRO GALVANIZADO, COM ROSCA BSP, COM ASSENTO PLANO, DE 2"</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</si>
  <si>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</si>
  <si>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</si>
  <si>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</si>
  <si>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</si>
  <si>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</si>
  <si>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</si>
  <si>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</si>
  <si>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</si>
  <si>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</si>
  <si>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</si>
  <si>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</si>
  <si>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</si>
  <si>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</si>
  <si>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</si>
  <si>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</si>
  <si>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</si>
  <si>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</si>
  <si>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</si>
  <si>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</si>
  <si>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</si>
  <si>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</si>
  <si>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</si>
  <si>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</si>
  <si>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</si>
  <si>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</si>
  <si>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</si>
  <si>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</si>
  <si>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</si>
  <si>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</si>
  <si>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</si>
  <si>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</si>
  <si>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</si>
  <si>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</si>
  <si>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</si>
  <si>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</si>
  <si>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</si>
  <si>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</si>
  <si>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</si>
  <si>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</si>
  <si>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</si>
  <si>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</si>
  <si>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</si>
  <si>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</si>
  <si>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</si>
  <si>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</si>
  <si>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</si>
  <si>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</si>
  <si>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</si>
  <si>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</si>
  <si>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</si>
  <si>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</si>
  <si>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</si>
  <si>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DESCARGA METALICA, BASE 1 1/4 " E ACABAMENTO METALICO CROMADO</t>
  </si>
  <si>
    <t>VALVULA DE ESFERA BRUTA EM BRONZE, BITOLA 1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</si>
  <si>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</si>
  <si>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</si>
  <si>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</si>
  <si>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</si>
  <si>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</si>
  <si>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</si>
  <si>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</si>
  <si>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</si>
  <si>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</si>
  <si>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</si>
  <si>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</si>
  <si>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</si>
  <si>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</si>
  <si>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</si>
  <si>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</si>
  <si>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</si>
  <si>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</si>
  <si>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1/2", 200 PSI, EXTREMIDADES COM ROSCA</t>
  </si>
  <si>
    <t>VALVULA DE RETENCAO VERTICAL, DE BRONZE (PN-16), 2 1/2",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</si>
  <si>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</si>
  <si>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</si>
  <si>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</si>
  <si>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</si>
  <si>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</si>
  <si>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</si>
  <si>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</si>
  <si>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</si>
  <si>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</si>
  <si>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</si>
  <si>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</si>
  <si>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</si>
  <si>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</si>
  <si>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</si>
  <si>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</si>
  <si>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</si>
  <si>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</si>
  <si>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</si>
  <si>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</si>
  <si>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</si>
  <si>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</si>
  <si>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</si>
  <si>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</si>
  <si>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</si>
  <si>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</si>
  <si>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</si>
  <si>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</si>
  <si>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</si>
  <si>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</si>
  <si>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</si>
  <si>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</si>
  <si>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</si>
  <si>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</si>
  <si>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</si>
  <si>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</si>
  <si>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</si>
  <si>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</si>
  <si>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</si>
  <si>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</si>
  <si>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</si>
  <si>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</si>
  <si>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</si>
  <si>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</si>
  <si>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</si>
  <si>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</si>
  <si>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</si>
  <si>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</si>
  <si>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</si>
  <si>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</si>
  <si>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</si>
  <si>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</si>
  <si>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</si>
  <si>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</si>
  <si>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</si>
  <si>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</si>
  <si>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</si>
  <si>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</si>
  <si>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</si>
  <si>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</si>
  <si>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</si>
  <si>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</si>
  <si>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</si>
  <si>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</si>
  <si>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</si>
  <si>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</si>
  <si>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VIGIA DIURNO</t>
  </si>
  <si>
    <t>VIGIA DIURNO (MENSALISTA)</t>
  </si>
  <si>
    <t>VIGIA NOTURNO, HORA EFETIVAMENTE TRABALHADA DE 22 H AS 5 H (COM ADICIONAL NOTURNO)</t>
  </si>
  <si>
    <t>ORÇAMENTO :</t>
  </si>
  <si>
    <t>Com Desoneração</t>
  </si>
  <si>
    <t>BDI EDFICAÇÕES</t>
  </si>
  <si>
    <t>BDI EQUIPAMENTOS</t>
  </si>
  <si>
    <t xml:space="preserve"> Leis Sociais horistas</t>
  </si>
  <si>
    <t>Leis Sociais mensalistas</t>
  </si>
  <si>
    <t>Data Base</t>
  </si>
  <si>
    <t>LEIS SOCIAIS HORISTAS: 83,99%</t>
  </si>
  <si>
    <t>LEIS SOCIAIS MENSALISTAS: 48,96%</t>
  </si>
  <si>
    <t>Sem Desoneração</t>
  </si>
  <si>
    <t>LEIS SOCIAIS HORISTAS: 113,69%</t>
  </si>
  <si>
    <t>LEIS SOCIAIS MENSALISTAS: 73,06%</t>
  </si>
  <si>
    <t>BDI = 26,22%...........................................................................................................</t>
  </si>
  <si>
    <t xml:space="preserve"> </t>
  </si>
  <si>
    <t>BDI = 20,26%...........................................................................................................</t>
  </si>
  <si>
    <t>BDI = 13,26%...........................................................................................................</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</si>
  <si>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</si>
  <si>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</si>
  <si>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</si>
  <si>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</si>
  <si>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</si>
  <si>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</si>
  <si>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</si>
  <si>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</si>
  <si>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</si>
  <si>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</si>
  <si>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</si>
  <si>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</si>
  <si>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</si>
  <si>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</si>
  <si>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</si>
  <si>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</si>
  <si>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</si>
  <si>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</si>
  <si>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</si>
  <si>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</si>
  <si>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</si>
  <si>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</si>
  <si>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</si>
  <si>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</si>
  <si>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</si>
  <si>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</si>
  <si>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</si>
  <si>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</si>
  <si>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</si>
  <si>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</si>
  <si>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</si>
  <si>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</si>
  <si>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</si>
  <si>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</si>
  <si>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</si>
  <si>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</si>
  <si>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</si>
  <si>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</si>
  <si>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</si>
  <si>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</si>
  <si>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</si>
  <si>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</si>
  <si>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</si>
  <si>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</si>
  <si>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</si>
  <si>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</si>
  <si>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</si>
  <si>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</si>
  <si>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</si>
  <si>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</si>
  <si>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</si>
  <si>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</si>
  <si>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</si>
  <si>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</si>
  <si>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</si>
  <si>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VIGÊNCIA A PARTIR DE 10/2020</t>
  </si>
  <si>
    <t>ENCARGOS SOCIAIS SOBRE A MÃO DE OBRA</t>
  </si>
  <si>
    <t>CÓDIGO</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</si>
  <si>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</si>
  <si>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</si>
  <si>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</si>
  <si>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</si>
  <si>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</si>
  <si>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</si>
  <si>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</si>
  <si>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</si>
  <si>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</si>
  <si>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</si>
  <si>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</si>
  <si>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</si>
  <si>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</si>
  <si>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</si>
  <si>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</si>
  <si>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</si>
  <si>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</si>
  <si>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</si>
  <si>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</si>
  <si>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</si>
  <si>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</si>
  <si>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</si>
  <si>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</si>
  <si>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</si>
  <si>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</si>
  <si>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</si>
  <si>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</si>
  <si>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</si>
  <si>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</si>
  <si>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</si>
  <si>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</si>
  <si>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</si>
  <si>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</si>
  <si>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</si>
  <si>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</si>
  <si>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</si>
  <si>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</si>
  <si>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</si>
  <si>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</si>
  <si>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</si>
  <si>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</si>
  <si>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</si>
  <si>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</si>
  <si>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</si>
  <si>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</si>
  <si>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</si>
  <si>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</si>
  <si>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</si>
  <si>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</si>
  <si>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</si>
  <si>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</si>
  <si>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</si>
  <si>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</si>
  <si>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</si>
  <si>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</si>
  <si>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</si>
  <si>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</si>
  <si>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</si>
  <si>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</si>
  <si>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</si>
  <si>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</si>
  <si>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</si>
  <si>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</si>
  <si>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</si>
  <si>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 xml:space="preserve">GOVERNO DO DISTRITO FEDERAL </t>
  </si>
  <si>
    <t>SECRETARIA DE ESTADO DE EDUCAÇÃO</t>
  </si>
  <si>
    <t>DIRETORIA DE ARQUITETURA</t>
  </si>
  <si>
    <t>CINNANTI ARQUITETURA E ENGENHARIA LTDA</t>
  </si>
  <si>
    <t xml:space="preserve"> CAPA DA PLANILHA ESTIMATIVA</t>
  </si>
  <si>
    <t>(Conforme Lei 8.666/93, artigo 40, parágrafo  2º, inciso II)</t>
  </si>
  <si>
    <t>TÍTULO:</t>
  </si>
  <si>
    <t>Nº PROJETO:</t>
  </si>
  <si>
    <t>NOME  PROJETO:</t>
  </si>
  <si>
    <t>ENDEREÇO:</t>
  </si>
  <si>
    <t>PRAZO:</t>
  </si>
  <si>
    <t xml:space="preserve">DATA:            </t>
  </si>
  <si>
    <t>ORÇAMENTISTA(S):</t>
  </si>
  <si>
    <t>PROCESSO:</t>
  </si>
  <si>
    <t>080.007145/2016</t>
  </si>
  <si>
    <t>SISOBRAS:</t>
  </si>
  <si>
    <t>OBSERVAÇÕES:</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</si>
  <si>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</si>
  <si>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 xml:space="preserve">RESP. CAPA: </t>
  </si>
  <si>
    <t>Eng. Civil Dalmo Blanco Cinnanti</t>
  </si>
  <si>
    <t>MÓDULO 01</t>
  </si>
  <si>
    <t>SUB TOTAL (SERVIÇOS/MATERIAIS)..................................................................................................................</t>
  </si>
  <si>
    <t>TOTAL MÓDULO 01 .......................................................................................................</t>
  </si>
  <si>
    <t>----------------------------------------------------------------------------------------------------------------------------------------------------------------</t>
  </si>
  <si>
    <t>MÓDULO 02</t>
  </si>
  <si>
    <t>TOTAL MÓDULO 02.......................................................................................................................</t>
  </si>
  <si>
    <t>EQUIPAMENTOS</t>
  </si>
  <si>
    <t>SUB TOTAL (EQUIPAMENTOS)..................................................................................................................</t>
  </si>
  <si>
    <t>TOTAL EQUIPAMENTOS.......................................................................................................................</t>
  </si>
  <si>
    <t>TOTAL MÓDULO 02 / EQUIPAMENTOS.......................................................................................................</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</si>
  <si>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</si>
  <si>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</si>
  <si>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</si>
  <si>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ENDEREÇO: SIA QUADRA 05C, AE 02, LOTE 120, SALA 304 ZONA INDUSTRIAL - GUARÁ DF</t>
  </si>
  <si>
    <t>CNPJ: 03.777.362/0001-81</t>
  </si>
  <si>
    <t>CRONOGRAMA FISICO FINANCEIRO</t>
  </si>
  <si>
    <t>ITEM</t>
  </si>
  <si>
    <t>DISCRIMINAÇÃO DOS SERVIÇOS</t>
  </si>
  <si>
    <t>TOTAL (R$)</t>
  </si>
  <si>
    <t>MESES</t>
  </si>
  <si>
    <t>TOTAL DO ITEM</t>
  </si>
  <si>
    <t>02.00.000</t>
  </si>
  <si>
    <t>SERVIÇOS PRELIMINARES</t>
  </si>
  <si>
    <t>03.00.000</t>
  </si>
  <si>
    <t>FUNDAÇÕES E ESTRUTURAS</t>
  </si>
  <si>
    <t>04.00.000</t>
  </si>
  <si>
    <t>ARQUITETURA E ELEMENTOS DE URBANISMO</t>
  </si>
  <si>
    <t>DIRETOR DE OBRAS SECRETARIA DE ESTADO DE EDUCAÇÃO DO DISTRITO FEDERAL</t>
  </si>
  <si>
    <t>05.00.000</t>
  </si>
  <si>
    <t>INSTALAÇÕES HIDRÁULICAS E SANITÁRIAS</t>
  </si>
  <si>
    <t>06.00.000</t>
  </si>
  <si>
    <t>INSTALAÇÕES ELÉTRICAS E ELETRÔNICAS</t>
  </si>
  <si>
    <t>GERENTE DE OBRAS SECRETARIA DE ESTADO DE EDUCAÇÃO DO DISTRITO FEDERAL</t>
  </si>
  <si>
    <t>07.00.000</t>
  </si>
  <si>
    <t>INSTALAÇOES MECANICAS E DE UTILIDADES</t>
  </si>
  <si>
    <t>08.00.000</t>
  </si>
  <si>
    <t>INSTALAÇÕES DE PREVENÇÃO E COMBATE A INCÊNDIO</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</si>
  <si>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</si>
  <si>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</si>
  <si>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</si>
  <si>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</si>
  <si>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</si>
  <si>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</si>
  <si>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</si>
  <si>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</si>
  <si>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CURVA ABC DE SERVIÇOS (MÓDULO 01)</t>
  </si>
  <si>
    <t>DESCRIÇÃO DOS SERVIÇOS</t>
  </si>
  <si>
    <t>UNID.</t>
  </si>
  <si>
    <t>QUANT.</t>
  </si>
  <si>
    <t>PREÇO UNIT (R$)</t>
  </si>
  <si>
    <t>CUSTO TOTAL SEM BDI  R$</t>
  </si>
  <si>
    <t>BDI %</t>
  </si>
  <si>
    <t>CUSTO TOTAL COM BDI R$</t>
  </si>
  <si>
    <t>PERCENTUAL %</t>
  </si>
  <si>
    <t>PERCENTUAL ACUMULADO%</t>
  </si>
  <si>
    <t>CURVA ABC DE SERVIÇOS E EQUIPAMENTOS (MÓDULO 02)</t>
  </si>
  <si>
    <t>368/EMOP</t>
  </si>
  <si>
    <t>559/EMOP</t>
  </si>
  <si>
    <t>788/EMOP</t>
  </si>
  <si>
    <t>13/EMOP</t>
  </si>
  <si>
    <t>11315/EMOP</t>
  </si>
  <si>
    <t>11773/EMOP</t>
  </si>
  <si>
    <t>11945/EMOP</t>
  </si>
  <si>
    <t>11962/EMOP</t>
  </si>
  <si>
    <t>7778/EMOP</t>
  </si>
  <si>
    <t>7783/EMOP</t>
  </si>
  <si>
    <t>1858/AGETOP</t>
  </si>
  <si>
    <t>1967/AGETOP</t>
  </si>
  <si>
    <t>102/AGETOP</t>
  </si>
  <si>
    <t>104/AGETOP</t>
  </si>
  <si>
    <t>2386/AGETOP</t>
  </si>
  <si>
    <t>2438/AGETOP</t>
  </si>
  <si>
    <t>1896/AGETOP</t>
  </si>
  <si>
    <t>1805/AGETOP</t>
  </si>
  <si>
    <t>1334/AGETOP</t>
  </si>
  <si>
    <t>2374/AGETOP</t>
  </si>
  <si>
    <t>3446/AGETOP</t>
  </si>
  <si>
    <t>3909/AGETOP</t>
  </si>
  <si>
    <t>12748/EMOP</t>
  </si>
  <si>
    <t>COMPOSIÇÃO MÃO DE OBRA MENSAL</t>
  </si>
  <si>
    <t>(ES) Encargos Sociais Desonerados:</t>
  </si>
  <si>
    <t xml:space="preserve">[ES_H] - (Horista) = </t>
  </si>
  <si>
    <t>[ES-M] - (Mensalista) =</t>
  </si>
  <si>
    <t>PREÇO (R$)</t>
  </si>
  <si>
    <t>PREÇO TOTAL (R$)</t>
  </si>
  <si>
    <t>VIGIA NOTURNO COM ENCARGOS COMPLEMENTARES (MENSALISTA) ( 2 VIGIAS)</t>
  </si>
  <si>
    <t>MÊS</t>
  </si>
  <si>
    <t>código</t>
  </si>
  <si>
    <t>PREÇO UNIT</t>
  </si>
  <si>
    <t>(1) - Custo por Hora - SINAPI_INSUMOS</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</si>
  <si>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</si>
  <si>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</si>
  <si>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</si>
  <si>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</si>
  <si>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</si>
  <si>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</si>
  <si>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(6) - Quantidade de dias/mês</t>
  </si>
  <si>
    <t xml:space="preserve">(5) = (4)  x (6) = </t>
  </si>
  <si>
    <t>(7) - Custo mensal</t>
  </si>
  <si>
    <t>(8) - Quantidade de profissionais</t>
  </si>
  <si>
    <t xml:space="preserve">CUSTO MENSAL SEM ENCARGOS COMPLEMENTARES    (7) = (3)  x (5) x (8) = </t>
  </si>
  <si>
    <t>COMP. 95388-N</t>
  </si>
  <si>
    <t>CURSO DE CAPACITAÇÃO PARA VIGIA NOTURNO (ENCARGOS COMPLEMENTARES) - (MENSALISTA)</t>
  </si>
  <si>
    <t>COEF.</t>
  </si>
  <si>
    <t>41776-MENSAL</t>
  </si>
  <si>
    <t>ALIMENTACAO - MENSALISTA (ENCARGOS COMPLEMENTARES) (COLETADO CAIXA)</t>
  </si>
  <si>
    <t>TRANSPORTE - MENSALISTA (ENCARGOS COMPLEMENTARES) (COLETADO CAIXA)</t>
  </si>
  <si>
    <t xml:space="preserve">CUSTO MENSAL COM ENCARGOS COMPLEMENTARES:  </t>
  </si>
  <si>
    <t>VIGIA DIURNO COM ENCARGOS COMPLEMENTARES (MENSALISTA) (2 VIGIAS)</t>
  </si>
  <si>
    <t>COMP. 95388-D</t>
  </si>
  <si>
    <t>CURSO DE CAPACITAÇÃO PARA VIGIA DIURNO (ENCARGOS COMPLEMENTARES) - (MENSALISTA)</t>
  </si>
  <si>
    <t>COMPOSIÇÕES DE SERVIÇOS E EQUIPAMENTOS</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</si>
  <si>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</si>
  <si>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</si>
  <si>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</si>
  <si>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</si>
  <si>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</si>
  <si>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</si>
  <si>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</si>
  <si>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</si>
  <si>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</si>
  <si>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SERVIÇOS COMPLEMENTARES</t>
  </si>
  <si>
    <t>SERVIÇOS AUXILIARES E ADMINISTRATIVOS</t>
  </si>
  <si>
    <t>PLANILHA DE CUSTOS (SERVIÇOS)</t>
  </si>
  <si>
    <t>PREÇO UNIT CUSTO (R$)</t>
  </si>
  <si>
    <t>BDI (%)</t>
  </si>
  <si>
    <t>PREÇO UNIT VENDA (R$)</t>
  </si>
  <si>
    <t>PREÇO TOTAL POR ITEM (R$)</t>
  </si>
  <si>
    <t>MAPA DE COTAÇÃO DE PREÇOS</t>
  </si>
  <si>
    <t>DISCRIMINAÇÃO DOS INSUMOS</t>
  </si>
  <si>
    <t>CLASS.</t>
  </si>
  <si>
    <t>UNID</t>
  </si>
  <si>
    <t>PREÇO R$</t>
  </si>
  <si>
    <t>FORNECEDOR</t>
  </si>
  <si>
    <t>TELEFONE</t>
  </si>
  <si>
    <t>CONTATO ELETRÔNICO</t>
  </si>
  <si>
    <t>CNPJ</t>
  </si>
  <si>
    <t>DATA COTAÇÃO</t>
  </si>
  <si>
    <t>SENSOR ANTIESMAGAMENTO PARA PORTÃO AUTOMÁTICO</t>
  </si>
  <si>
    <t>MAT.</t>
  </si>
  <si>
    <t>AMERICANAS</t>
  </si>
  <si>
    <t>https://www.americanas.com.br</t>
  </si>
  <si>
    <t>00.776.574/0006-60</t>
  </si>
  <si>
    <t>PREÇO-001</t>
  </si>
  <si>
    <t>NET ALARMES</t>
  </si>
  <si>
    <t>https://www.netalarmes.com.br</t>
  </si>
  <si>
    <t>20.544.487/0001-80</t>
  </si>
  <si>
    <t>PREÇO-002</t>
  </si>
  <si>
    <t>MAGAZINE LUIZA</t>
  </si>
  <si>
    <t>https://www.magazineluiza.com.br</t>
  </si>
  <si>
    <t>47.960.950/1088-36</t>
  </si>
  <si>
    <t>PREÇO-003</t>
  </si>
  <si>
    <t>COT.04.0002</t>
  </si>
  <si>
    <t xml:space="preserve">PORTA DE ABRIR SASAZAKI TIPO VENEZIANA EM FERRO    </t>
  </si>
  <si>
    <t>TELHANORTE</t>
  </si>
  <si>
    <t>(11) 3434-3610</t>
  </si>
  <si>
    <t>https://www.telhanorte.com.br</t>
  </si>
  <si>
    <t>03.840.986/0056-70</t>
  </si>
  <si>
    <t>COT.04.0003</t>
  </si>
  <si>
    <t>PORTA DE ABRIR, EM MADEIRA SEMI OCA COMPENSADA 35MM, REVESTIDA EM MELANÍNICO, DIMENSÃO: 80X160CM</t>
  </si>
  <si>
    <t xml:space="preserve">UN </t>
  </si>
  <si>
    <t>MAGALU</t>
  </si>
  <si>
    <t>0800 773 3838</t>
  </si>
  <si>
    <t>CASA NOVA MADEIRA</t>
  </si>
  <si>
    <t>(21) 3651-6546</t>
  </si>
  <si>
    <t>https://www.casanovamadeiras.com.br</t>
  </si>
  <si>
    <t>10.491.349/0001-27</t>
  </si>
  <si>
    <t>COT.04.0004</t>
  </si>
  <si>
    <t>PORTA DE ABRIR, EM MADEIRA SEMI OCA COMPENSADA 35MM, REVESTIDA EM MELANÍNICO, DIMENSÃO: 80X130CM</t>
  </si>
  <si>
    <t>COT.04.0005</t>
  </si>
  <si>
    <t xml:space="preserve">CAIXA D'ÁGUA DE 3.000L EM POLIETILENO  </t>
  </si>
  <si>
    <t>COPAFER</t>
  </si>
  <si>
    <t>(11) 3512-5959</t>
  </si>
  <si>
    <t>https://www.copafer.com.br</t>
  </si>
  <si>
    <t>55.728.224/0001-06</t>
  </si>
  <si>
    <t>CASA MIMOSA</t>
  </si>
  <si>
    <t>(11) 2782-5500</t>
  </si>
  <si>
    <t>https://www.casamimosa.com.br</t>
  </si>
  <si>
    <t xml:space="preserve"> 62.978.978/0001-80</t>
  </si>
  <si>
    <t>FERREIRA COSTA</t>
  </si>
  <si>
    <t>(87) 3762-8002</t>
  </si>
  <si>
    <t>https://www.ferreiracosta.com</t>
  </si>
  <si>
    <t>10.230.480/0019-60</t>
  </si>
  <si>
    <t>COT.04.0006</t>
  </si>
  <si>
    <t xml:space="preserve">MOTOR ELÉTRICO PARA PORTÃO 3/4 CV   </t>
  </si>
  <si>
    <t>(43) 3344-4002</t>
  </si>
  <si>
    <t>COT.05.0001</t>
  </si>
  <si>
    <t>BOMBA SUBMERSÍVEL FAMAC, MODELO FBS-VTX-65-15, TRIFÁSICA 7,5 CV, 6M.C.A, VAZÃO DE 91,14 M3/H, RECALQUE DE 2.1/2"</t>
  </si>
  <si>
    <t>A CASA SÃO PAULO</t>
  </si>
  <si>
    <t xml:space="preserve"> (11) 5524-6849</t>
  </si>
  <si>
    <t>https://www.acasasaopaulo.com.br/</t>
  </si>
  <si>
    <t>20.550.456/0001-32</t>
  </si>
  <si>
    <t>MANGOTE DE BORRACHA NITRÍLICA 2.1/2"</t>
  </si>
  <si>
    <t>ELOS</t>
  </si>
  <si>
    <t>(67) 3326-2957</t>
  </si>
  <si>
    <t>http://eloscimento.com.br</t>
  </si>
  <si>
    <t>33.759.218/0001-83</t>
  </si>
  <si>
    <t>PAFOVANI</t>
  </si>
  <si>
    <t xml:space="preserve"> (11) 4380-1480</t>
  </si>
  <si>
    <t>https://www.padovani.com.br</t>
  </si>
  <si>
    <t>50.223.692/0004-58</t>
  </si>
  <si>
    <t>AGROMETAL</t>
  </si>
  <si>
    <t>(17) 2139-5000</t>
  </si>
  <si>
    <t>https://www.lojaagrometal.com.br</t>
  </si>
  <si>
    <t>48.539.548/0001-30</t>
  </si>
  <si>
    <t>COT.05.0004</t>
  </si>
  <si>
    <t>TUBO PVC, SERIE R, DN 250 MM, PARA ESGOTO OU AGUAS PLUVIAIS PREDIAL (NBR 5688)</t>
  </si>
  <si>
    <t>FORNECIMENTO DE FILTRO VORTEX FILTRO WFF 300 PRA TRATAMENTO DE ÁGUAS PLUVIAIS, CONFORME ESPECÍFICADO EM CADERNO TÉCNICO. REF. 15.004.0067-0/EMOP.</t>
  </si>
  <si>
    <t>ACQUACONTROLL</t>
  </si>
  <si>
    <t>(11) 2243-4450</t>
  </si>
  <si>
    <t>wagner@acquacontroll.com.br</t>
  </si>
  <si>
    <t>01.301.229/0001-29</t>
  </si>
  <si>
    <t>FORNECIMENTO DE BANHEIRA      
RÍGIDA EM PVC DE EMBUTIR PARA 
CRIANÇAS COM ATÉ 10KG</t>
  </si>
  <si>
    <t>RIHAPPY</t>
  </si>
  <si>
    <t>https://www.rihappy.com.br/</t>
  </si>
  <si>
    <t>58.731.662/0001-11</t>
  </si>
  <si>
    <t>COT.06.0001</t>
  </si>
  <si>
    <t>DISJUNTOR MOTOR MPW 220/380V TRIPOLAR 10A</t>
  </si>
  <si>
    <t>VIES TECH</t>
  </si>
  <si>
    <t>(14) 3301-8411</t>
  </si>
  <si>
    <t>https://www.viewtech.ind.br</t>
  </si>
  <si>
    <t>07.327.325/0001-22</t>
  </si>
  <si>
    <t>DIMENSIONAL</t>
  </si>
  <si>
    <t>(19) 3446-7400</t>
  </si>
  <si>
    <t>https://www.b2c.dimensional.com.br</t>
  </si>
  <si>
    <t>06.913.480/0015-63</t>
  </si>
  <si>
    <t>ANHANGUERA FERRAMENTAS</t>
  </si>
  <si>
    <t>(19) 3116-4000</t>
  </si>
  <si>
    <t>https://www.anhangueraferramentas.com.br</t>
  </si>
  <si>
    <t xml:space="preserve"> 00.565.813/0001-29</t>
  </si>
  <si>
    <t>COT.06.0002</t>
  </si>
  <si>
    <t>FUSÍVEL VIDRO 5X20MM RÁPIDA 250V 1A</t>
  </si>
  <si>
    <t>ELETROINFOCIA</t>
  </si>
  <si>
    <t>(67) 4062-7202</t>
  </si>
  <si>
    <t>https://www.eletroinfocia.com.br</t>
  </si>
  <si>
    <t xml:space="preserve">16.605.464/0001-61 </t>
  </si>
  <si>
    <t>COT.06.0003</t>
  </si>
  <si>
    <t xml:space="preserve">TAMPA ARTICULADA EM FERRO FUNDIDO T16 30X30 CM  </t>
  </si>
  <si>
    <t>COT.07.0001</t>
  </si>
  <si>
    <t>BOTIJÃO DE GÁS P45</t>
  </si>
  <si>
    <t>MINAS GÁS</t>
  </si>
  <si>
    <t>(31) 3295-8248</t>
  </si>
  <si>
    <t>gabybrazd@gmail.com</t>
  </si>
  <si>
    <t>06.157.386/0001-26</t>
  </si>
  <si>
    <t>COT.07.0002</t>
  </si>
  <si>
    <t xml:space="preserve">ABRAÇADEIRA GALVANIZADA TIPO COPO 1''                                   </t>
  </si>
  <si>
    <t xml:space="preserve"> 06.913.480/0015-63</t>
  </si>
  <si>
    <t>TUDO EM CONSTRUÇÃO</t>
  </si>
  <si>
    <t>(21) 2143-0750</t>
  </si>
  <si>
    <t>https://www.tudoemconstrucao.com</t>
  </si>
  <si>
    <t>08.531.872/0001-98</t>
  </si>
  <si>
    <t>COT.08.0001</t>
  </si>
  <si>
    <t>CHAVE DE FLUXO 2.1/2'' (65mm)</t>
  </si>
  <si>
    <t>QUALITY</t>
  </si>
  <si>
    <t>(11) 2597-5713</t>
  </si>
  <si>
    <t>https://www.lojaqualitytubos.com.br</t>
  </si>
  <si>
    <t>29.851.289/0001-34</t>
  </si>
  <si>
    <t>SKOP</t>
  </si>
  <si>
    <t>(21) 3147-7777</t>
  </si>
  <si>
    <t>thamires.santana@skop.com.br</t>
  </si>
  <si>
    <t>29.466.067/0001-06</t>
  </si>
  <si>
    <t>MÓDULO 2</t>
  </si>
  <si>
    <t>PLANILHA DE CUSTOS (EQUIPAMENTOS)</t>
  </si>
  <si>
    <t>14 MESES (426 DIAS CORRIDOS)</t>
  </si>
  <si>
    <t>ARMADURA</t>
  </si>
  <si>
    <t>CONCRETO</t>
  </si>
  <si>
    <t>VIGAS</t>
  </si>
  <si>
    <t>FÔRMAS</t>
  </si>
  <si>
    <t>LAJES</t>
  </si>
  <si>
    <t xml:space="preserve"> 03. 02.900.120.</t>
  </si>
  <si>
    <t xml:space="preserve"> 03. 02.900.121.</t>
  </si>
  <si>
    <t xml:space="preserve"> 03. 02.900.121.  1</t>
  </si>
  <si>
    <t xml:space="preserve"> 03. 02.900.122.</t>
  </si>
  <si>
    <t xml:space="preserve"> 03. 02.900.122.  1</t>
  </si>
  <si>
    <t xml:space="preserve"> 03. 02.900.122.  2</t>
  </si>
  <si>
    <t xml:space="preserve"> 03. 02.900.122.  3</t>
  </si>
  <si>
    <t xml:space="preserve"> 03. 02.900.123.</t>
  </si>
  <si>
    <t xml:space="preserve"> 03. 02.900.123.  1</t>
  </si>
  <si>
    <t xml:space="preserve"> 03. 02.900.133.  2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</si>
  <si>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</si>
  <si>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</si>
  <si>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</si>
  <si>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</si>
  <si>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</si>
  <si>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</si>
  <si>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</si>
  <si>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</si>
  <si>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</si>
  <si>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</si>
  <si>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</si>
  <si>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</si>
  <si>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</si>
  <si>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</si>
  <si>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</si>
  <si>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</si>
  <si>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</si>
  <si>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</si>
  <si>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</si>
  <si>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</si>
  <si>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</si>
  <si>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</si>
  <si>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</si>
  <si>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</si>
  <si>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</si>
  <si>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</si>
  <si>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</si>
  <si>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</si>
  <si>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</si>
  <si>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</si>
  <si>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</si>
  <si>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</si>
  <si>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</si>
  <si>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</si>
  <si>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</si>
  <si>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</si>
  <si>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</si>
  <si>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</si>
  <si>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</si>
  <si>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</si>
  <si>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</si>
  <si>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</si>
  <si>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</si>
  <si>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</si>
  <si>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</si>
  <si>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</si>
  <si>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</si>
  <si>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</si>
  <si>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</si>
  <si>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</si>
  <si>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</si>
  <si>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</si>
  <si>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</si>
  <si>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</si>
  <si>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</si>
  <si>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</si>
  <si>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</si>
  <si>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</si>
  <si>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</si>
  <si>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</si>
  <si>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</si>
  <si>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</si>
  <si>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</si>
  <si>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</si>
  <si>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</si>
  <si>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</si>
  <si>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</si>
  <si>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</si>
  <si>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</si>
  <si>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</si>
  <si>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</si>
  <si>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</si>
  <si>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</si>
  <si>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</si>
  <si>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</si>
  <si>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</si>
  <si>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</si>
  <si>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</si>
  <si>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</si>
  <si>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</si>
  <si>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</si>
  <si>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</si>
  <si>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</si>
  <si>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</si>
  <si>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</si>
  <si>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</si>
  <si>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</si>
  <si>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</si>
  <si>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</si>
  <si>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</si>
  <si>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</si>
  <si>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</si>
  <si>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</si>
  <si>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</si>
  <si>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</si>
  <si>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</si>
  <si>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</si>
  <si>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</si>
  <si>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</si>
  <si>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</si>
  <si>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</si>
  <si>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</si>
  <si>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</si>
  <si>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</si>
  <si>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</si>
  <si>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</si>
  <si>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</si>
  <si>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</si>
  <si>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</si>
  <si>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</si>
  <si>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</si>
  <si>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</si>
  <si>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</si>
  <si>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</si>
  <si>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</si>
  <si>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</si>
  <si>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</si>
  <si>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</si>
  <si>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</si>
  <si>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</si>
  <si>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</si>
  <si>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</si>
  <si>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</si>
  <si>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</si>
  <si>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</si>
  <si>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</si>
  <si>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</si>
  <si>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</si>
  <si>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</si>
  <si>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</si>
  <si>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</si>
  <si>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</si>
  <si>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</si>
  <si>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</si>
  <si>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</si>
  <si>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</si>
  <si>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</si>
  <si>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</si>
  <si>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</si>
  <si>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</si>
  <si>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</si>
  <si>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</si>
  <si>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</si>
  <si>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</si>
  <si>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</si>
  <si>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</si>
  <si>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</si>
  <si>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</si>
  <si>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</si>
  <si>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</si>
  <si>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</si>
  <si>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</si>
  <si>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</si>
  <si>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</si>
  <si>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</si>
  <si>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</si>
  <si>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</si>
  <si>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</si>
  <si>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</si>
  <si>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</si>
  <si>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</si>
  <si>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</si>
  <si>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</si>
  <si>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</si>
  <si>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</si>
  <si>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</si>
  <si>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</si>
  <si>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</si>
  <si>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</si>
  <si>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</si>
  <si>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</si>
  <si>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</si>
  <si>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</si>
  <si>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</si>
  <si>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</si>
  <si>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</si>
  <si>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</si>
  <si>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</si>
  <si>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</si>
  <si>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</si>
  <si>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</si>
  <si>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</si>
  <si>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</si>
  <si>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</si>
  <si>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</si>
  <si>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</si>
  <si>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</si>
  <si>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</si>
  <si>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</si>
  <si>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</si>
  <si>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</si>
  <si>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</si>
  <si>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</si>
  <si>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</si>
  <si>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</si>
  <si>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</si>
  <si>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</si>
  <si>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</si>
  <si>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</si>
  <si>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</si>
  <si>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</si>
  <si>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</si>
  <si>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</si>
  <si>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</si>
  <si>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</si>
  <si>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</si>
  <si>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</si>
  <si>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</si>
  <si>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</si>
  <si>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</si>
  <si>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</si>
  <si>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</si>
  <si>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</si>
  <si>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</si>
  <si>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</si>
  <si>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</si>
  <si>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</si>
  <si>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</si>
  <si>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</si>
  <si>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</si>
  <si>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</si>
  <si>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</si>
  <si>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</si>
  <si>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</si>
  <si>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</si>
  <si>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</si>
  <si>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</si>
  <si>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</si>
  <si>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</si>
  <si>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</si>
  <si>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</si>
  <si>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</si>
  <si>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</si>
  <si>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</si>
  <si>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</si>
  <si>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</si>
  <si>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</si>
  <si>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</si>
  <si>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</si>
  <si>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</si>
  <si>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</si>
  <si>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</si>
  <si>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</si>
  <si>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</si>
  <si>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</si>
  <si>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</si>
  <si>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</si>
  <si>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</si>
  <si>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</si>
  <si>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</si>
  <si>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</si>
  <si>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</si>
  <si>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</si>
  <si>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</si>
  <si>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</si>
  <si>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</si>
  <si>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</si>
  <si>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</si>
  <si>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</si>
  <si>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</si>
  <si>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</si>
  <si>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</si>
  <si>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</si>
  <si>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</si>
  <si>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</si>
  <si>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</si>
  <si>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</si>
  <si>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</si>
  <si>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</si>
  <si>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</si>
  <si>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</si>
  <si>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</si>
  <si>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</si>
  <si>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</si>
  <si>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</si>
  <si>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</si>
  <si>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</si>
  <si>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</si>
  <si>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</si>
  <si>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</si>
  <si>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</si>
  <si>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</si>
  <si>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</si>
  <si>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</si>
  <si>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</si>
  <si>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</si>
  <si>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</si>
  <si>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</si>
  <si>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</si>
  <si>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</si>
  <si>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</si>
  <si>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</si>
  <si>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</si>
  <si>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</si>
  <si>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</si>
  <si>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</si>
  <si>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</si>
  <si>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</si>
  <si>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</si>
  <si>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</si>
  <si>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</si>
  <si>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</si>
  <si>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</si>
  <si>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</si>
  <si>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</si>
  <si>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</si>
  <si>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</si>
  <si>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</si>
  <si>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</si>
  <si>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</si>
  <si>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</si>
  <si>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</si>
  <si>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</si>
  <si>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</si>
  <si>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</si>
  <si>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</si>
  <si>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</si>
  <si>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</si>
  <si>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</si>
  <si>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</si>
  <si>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</si>
  <si>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</si>
  <si>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</si>
  <si>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</si>
  <si>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</si>
  <si>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</si>
  <si>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</si>
  <si>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</si>
  <si>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</si>
  <si>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</si>
  <si>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</si>
  <si>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</si>
  <si>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</si>
  <si>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</si>
  <si>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</si>
  <si>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</si>
  <si>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</si>
  <si>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</si>
  <si>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</si>
  <si>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</si>
  <si>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</si>
  <si>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</si>
  <si>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</si>
  <si>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</si>
  <si>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</si>
  <si>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</si>
  <si>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</si>
  <si>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</si>
  <si>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</si>
  <si>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</si>
  <si>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</si>
  <si>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</si>
  <si>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</si>
  <si>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</si>
  <si>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</si>
  <si>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</si>
  <si>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</si>
  <si>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</si>
  <si>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</si>
  <si>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</si>
  <si>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</si>
  <si>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</si>
  <si>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</si>
  <si>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</si>
  <si>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</si>
  <si>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</si>
  <si>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</si>
  <si>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</si>
  <si>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</si>
  <si>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</si>
  <si>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</si>
  <si>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</si>
  <si>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</si>
  <si>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</si>
  <si>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</si>
  <si>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</si>
  <si>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</si>
  <si>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</si>
  <si>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</si>
  <si>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</si>
  <si>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</si>
  <si>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</si>
  <si>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</si>
  <si>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</si>
  <si>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</si>
  <si>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</si>
  <si>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</si>
  <si>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</si>
  <si>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</si>
  <si>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</si>
  <si>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</si>
  <si>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</si>
  <si>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</si>
  <si>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</si>
  <si>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</si>
  <si>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</si>
  <si>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</si>
  <si>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</si>
  <si>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</si>
  <si>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</si>
  <si>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</si>
  <si>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</si>
  <si>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</si>
  <si>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</si>
  <si>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</si>
  <si>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</si>
  <si>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</si>
  <si>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</si>
  <si>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</si>
  <si>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</si>
  <si>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</si>
  <si>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</si>
  <si>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</si>
  <si>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</si>
  <si>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</si>
  <si>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</si>
  <si>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</si>
  <si>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</si>
  <si>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</si>
  <si>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</si>
  <si>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</si>
  <si>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</si>
  <si>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</si>
  <si>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</si>
  <si>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</si>
  <si>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</si>
  <si>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</si>
  <si>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</si>
  <si>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</si>
  <si>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</si>
  <si>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</si>
  <si>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</si>
  <si>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</si>
  <si>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</si>
  <si>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</si>
  <si>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</si>
  <si>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</si>
  <si>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</si>
  <si>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</si>
  <si>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</si>
  <si>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</si>
  <si>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</si>
  <si>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</si>
  <si>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</si>
  <si>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</si>
  <si>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</si>
  <si>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</si>
  <si>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</si>
  <si>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</si>
  <si>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</si>
  <si>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</si>
  <si>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</si>
  <si>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</si>
  <si>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</si>
  <si>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</si>
  <si>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</si>
  <si>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</si>
  <si>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</si>
  <si>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</si>
  <si>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</si>
  <si>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</si>
  <si>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</si>
  <si>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</si>
  <si>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</si>
  <si>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</si>
  <si>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</si>
  <si>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</si>
  <si>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</si>
  <si>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</si>
  <si>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</si>
  <si>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</si>
  <si>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</si>
  <si>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</si>
  <si>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</si>
  <si>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</si>
  <si>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</si>
  <si>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</si>
  <si>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</si>
  <si>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</si>
  <si>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</si>
  <si>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</si>
  <si>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</si>
  <si>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</si>
  <si>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</si>
  <si>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</si>
  <si>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</si>
  <si>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</si>
  <si>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</si>
  <si>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</si>
  <si>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</si>
  <si>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</si>
  <si>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</si>
  <si>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</si>
  <si>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</si>
  <si>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</si>
  <si>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</si>
  <si>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</si>
  <si>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</si>
  <si>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</si>
  <si>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</si>
  <si>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</si>
  <si>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</si>
  <si>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</si>
  <si>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</si>
  <si>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</si>
  <si>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</si>
  <si>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</si>
  <si>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</si>
  <si>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</si>
  <si>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</si>
  <si>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</si>
  <si>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</si>
  <si>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</si>
  <si>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</si>
  <si>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</si>
  <si>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</si>
  <si>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</si>
  <si>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</si>
  <si>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</si>
  <si>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</si>
  <si>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</si>
  <si>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</si>
  <si>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</si>
  <si>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</si>
  <si>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</si>
  <si>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</si>
  <si>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</si>
  <si>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</si>
  <si>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</si>
  <si>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</si>
  <si>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</si>
  <si>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</si>
  <si>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</si>
  <si>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</si>
  <si>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</si>
  <si>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</si>
  <si>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</si>
  <si>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</si>
  <si>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</si>
  <si>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</si>
  <si>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</si>
  <si>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</si>
  <si>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</si>
  <si>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</si>
  <si>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</si>
  <si>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</si>
  <si>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</si>
  <si>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</si>
  <si>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</si>
  <si>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</si>
  <si>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</si>
  <si>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</si>
  <si>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</si>
  <si>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</si>
  <si>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</si>
  <si>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</si>
  <si>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</si>
  <si>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</si>
  <si>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</si>
  <si>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</si>
  <si>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</si>
  <si>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</si>
  <si>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</si>
  <si>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</si>
  <si>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</si>
  <si>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</si>
  <si>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</si>
  <si>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</si>
  <si>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</si>
  <si>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</si>
  <si>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</si>
  <si>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</si>
  <si>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</si>
  <si>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</si>
  <si>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</si>
  <si>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</si>
  <si>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</si>
  <si>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</si>
  <si>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</si>
  <si>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</si>
  <si>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</si>
  <si>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</si>
  <si>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</si>
  <si>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</si>
  <si>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</si>
  <si>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</si>
  <si>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</si>
  <si>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</si>
  <si>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</si>
  <si>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</si>
  <si>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</si>
  <si>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</si>
  <si>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</si>
  <si>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</si>
  <si>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</si>
  <si>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</si>
  <si>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</si>
  <si>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</si>
  <si>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</si>
  <si>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</si>
  <si>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</si>
  <si>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</si>
  <si>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</si>
  <si>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</si>
  <si>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</si>
  <si>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</si>
  <si>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</si>
  <si>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</si>
  <si>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</si>
  <si>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</si>
  <si>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</si>
  <si>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</si>
  <si>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</si>
  <si>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</si>
  <si>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</si>
  <si>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</si>
  <si>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</si>
  <si>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</si>
  <si>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</si>
  <si>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</si>
  <si>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</si>
  <si>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</si>
  <si>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</si>
  <si>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</si>
  <si>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</si>
  <si>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</si>
  <si>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</si>
  <si>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</si>
  <si>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</si>
  <si>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</si>
  <si>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</si>
  <si>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</si>
  <si>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</si>
  <si>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</si>
  <si>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</si>
  <si>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</si>
  <si>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</si>
  <si>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</si>
  <si>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</si>
  <si>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</si>
  <si>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</si>
  <si>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</si>
  <si>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</si>
  <si>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</si>
  <si>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</si>
  <si>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</si>
  <si>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</si>
  <si>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</si>
  <si>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</si>
  <si>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</si>
  <si>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</si>
  <si>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</si>
  <si>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</si>
  <si>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</si>
  <si>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</si>
  <si>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</si>
  <si>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</si>
  <si>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</si>
  <si>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</si>
  <si>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</si>
  <si>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</si>
  <si>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</si>
  <si>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</si>
  <si>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</si>
  <si>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</si>
  <si>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</si>
  <si>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</si>
  <si>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</si>
  <si>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</si>
  <si>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</si>
  <si>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</si>
  <si>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</si>
  <si>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</si>
  <si>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</si>
  <si>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</si>
  <si>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</si>
  <si>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</si>
  <si>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</si>
  <si>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</si>
  <si>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</si>
  <si>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</si>
  <si>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</si>
  <si>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</si>
  <si>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</si>
  <si>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</si>
  <si>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</si>
  <si>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</si>
  <si>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</si>
  <si>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</si>
  <si>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</si>
  <si>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</si>
  <si>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</si>
  <si>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</si>
  <si>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</si>
  <si>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</si>
  <si>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</si>
  <si>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</si>
  <si>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</si>
  <si>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</si>
  <si>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</si>
  <si>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</si>
  <si>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</si>
  <si>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</si>
  <si>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</si>
  <si>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</si>
  <si>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</si>
  <si>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</si>
  <si>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</si>
  <si>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</si>
  <si>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</si>
  <si>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</si>
  <si>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</si>
  <si>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</si>
  <si>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</si>
  <si>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</si>
  <si>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</si>
  <si>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</si>
  <si>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</si>
  <si>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</si>
  <si>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</si>
  <si>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</si>
  <si>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</si>
  <si>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</si>
  <si>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</si>
  <si>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</si>
  <si>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</si>
  <si>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</si>
  <si>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</si>
  <si>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</si>
  <si>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</si>
  <si>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</si>
  <si>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</si>
  <si>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</si>
  <si>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</si>
  <si>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</si>
  <si>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</si>
  <si>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</si>
  <si>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</si>
  <si>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</si>
  <si>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</si>
  <si>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</si>
  <si>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</si>
  <si>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</si>
  <si>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</si>
  <si>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</si>
  <si>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</si>
  <si>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</si>
  <si>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</si>
  <si>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</si>
  <si>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</si>
  <si>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</si>
  <si>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</si>
  <si>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</si>
  <si>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</si>
  <si>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</si>
  <si>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</si>
  <si>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</si>
  <si>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</si>
  <si>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</si>
  <si>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</si>
  <si>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</si>
  <si>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</si>
  <si>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</si>
  <si>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</si>
  <si>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</si>
  <si>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</si>
  <si>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</si>
  <si>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</si>
  <si>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</si>
  <si>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</si>
  <si>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</si>
  <si>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</si>
  <si>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</si>
  <si>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</si>
  <si>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</si>
  <si>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</si>
  <si>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</si>
  <si>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</si>
  <si>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</si>
  <si>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</si>
  <si>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</si>
  <si>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</si>
  <si>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</si>
  <si>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</si>
  <si>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</si>
  <si>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</si>
  <si>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</si>
  <si>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</si>
  <si>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</si>
  <si>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</si>
  <si>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</si>
  <si>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</si>
  <si>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</si>
  <si>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</si>
  <si>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</si>
  <si>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</si>
  <si>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</si>
  <si>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</si>
  <si>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</si>
  <si>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</si>
  <si>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</si>
  <si>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</si>
  <si>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</si>
  <si>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</si>
  <si>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</si>
  <si>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</si>
  <si>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</si>
  <si>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</si>
  <si>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</si>
  <si>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</si>
  <si>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</si>
  <si>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</si>
  <si>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</si>
  <si>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</si>
  <si>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</si>
  <si>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</si>
  <si>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</si>
  <si>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</si>
  <si>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</si>
  <si>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</si>
  <si>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</si>
  <si>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</si>
  <si>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</si>
  <si>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</si>
  <si>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</si>
  <si>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</si>
  <si>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</si>
  <si>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</si>
  <si>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</si>
  <si>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</si>
  <si>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</si>
  <si>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</si>
  <si>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</si>
  <si>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</si>
  <si>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</si>
  <si>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</si>
  <si>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</si>
  <si>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</si>
  <si>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</si>
  <si>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</si>
  <si>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</si>
  <si>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</si>
  <si>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</si>
  <si>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</si>
  <si>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</si>
  <si>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</si>
  <si>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</si>
  <si>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</si>
  <si>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</si>
  <si>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</si>
  <si>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</si>
  <si>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</si>
  <si>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</si>
  <si>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</si>
  <si>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</si>
  <si>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</si>
  <si>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</si>
  <si>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</si>
  <si>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CCU.02.0006</t>
  </si>
  <si>
    <t>PLACA DE OBRA EM CHAPA DE ACO GALVANIZADO  REF.: 74209/1 SINAPI NOV/2019</t>
  </si>
  <si>
    <t>C4125/SEINFRA</t>
  </si>
  <si>
    <t>73850/001</t>
  </si>
  <si>
    <t>072397/AGETOP</t>
  </si>
  <si>
    <t xml:space="preserve"> 03. 01.300.504.  2</t>
  </si>
  <si>
    <t xml:space="preserve"> 03. 01.300.604.  2</t>
  </si>
  <si>
    <t xml:space="preserve"> 03. 01.500.425.  2</t>
  </si>
  <si>
    <t xml:space="preserve"> 03. 01.500.502.  1</t>
  </si>
  <si>
    <t xml:space="preserve"> 03. 01.500.503.  1</t>
  </si>
  <si>
    <t xml:space="preserve"> 03. 01.500.503.  2</t>
  </si>
  <si>
    <t xml:space="preserve"> 03. 01.500.503.  3</t>
  </si>
  <si>
    <t xml:space="preserve"> 03. 01.500.503.  4</t>
  </si>
  <si>
    <t xml:space="preserve"> 03. 01.500.504.  1</t>
  </si>
  <si>
    <t xml:space="preserve"> 03. 01.500.505.  1</t>
  </si>
  <si>
    <t xml:space="preserve"> 03. 02.300.113.  2</t>
  </si>
  <si>
    <t xml:space="preserve"> 03. 02.300.123.  2</t>
  </si>
  <si>
    <t xml:space="preserve"> 03. 02.300.133.  2</t>
  </si>
  <si>
    <t xml:space="preserve"> 03. 02.500.112.  2</t>
  </si>
  <si>
    <t xml:space="preserve"> 03. 02.500.122.  8</t>
  </si>
  <si>
    <t xml:space="preserve"> 03. 02.500.131.  2</t>
  </si>
  <si>
    <t xml:space="preserve"> 03. 02.900.134.  1</t>
  </si>
  <si>
    <t xml:space="preserve">BUCHA DE REDUCAO SOLDAVEL LONGA 60 X 32 mm  </t>
  </si>
  <si>
    <t>ESTACAS</t>
  </si>
  <si>
    <t>BLOCOS DE FUNDAÇÃO</t>
  </si>
  <si>
    <t>PREPARO</t>
  </si>
  <si>
    <t>FÔRMA</t>
  </si>
  <si>
    <t>IMPERMEABILIZAÇÃO</t>
  </si>
  <si>
    <t>VIGAS BALDRAME</t>
  </si>
  <si>
    <t>PILARES</t>
  </si>
  <si>
    <t xml:space="preserve">                   </t>
  </si>
  <si>
    <t xml:space="preserve">                                                                                                                              </t>
  </si>
  <si>
    <t xml:space="preserve">                </t>
  </si>
  <si>
    <t xml:space="preserve">              </t>
  </si>
  <si>
    <t xml:space="preserve">PAREDE DE MADEIRA COMPENSADA PARA CONSTRUÇÃO TEMPORÁRIA EM CHAPA SIMPLES, EXTERNA, COM ÁREA LÍQUIDA MAIOR OU IGUAL A 6 M², SEM VÃO. AF_05/2018  </t>
  </si>
  <si>
    <t xml:space="preserve">PAREDE DE MADEIRA COMPENSADA PARA CONSTRUÇÃO TEMPORÁRIA EM CHAPA SIMPLES, EXTERNA, COM ÁREA LÍQUIDA MENOR QUE 6 M², SEM VÃO. AF_05/2018  </t>
  </si>
  <si>
    <t xml:space="preserve">PAREDE DE MADEIRA COMPENSADA PARA CONSTRUÇÃO TEMPORÁRIA EM CHAPA SIMPLES, INTERNA, COM ÁREA LÍQUIDA MAIOR OU IGUAL A 6 M², SEM VÃO. AF_05/2018  </t>
  </si>
  <si>
    <t xml:space="preserve">PAREDE DE MADEIRA COMPENSADA PARA CONSTRUÇÃO TEMPORÁRIA EM CHAPA SIMPLES, INTERNA, COM ÁREA LÍQUIDA MENOR QUE 6 M², SEM VÃO. AF_05/2018  </t>
  </si>
  <si>
    <t xml:space="preserve">PAREDE DE MADEIRA COMPENSADA PARA CONSTRUÇÃO TEMPORÁRIA EM CHAPA SIMPLES, EXTERNA, COM ÁREA LÍQUIDA MAIOR OU IGUAL A 6 M², COM VÃO. AF_05/2018  </t>
  </si>
  <si>
    <t xml:space="preserve">PAREDE DE MADEIRA COMPENSADA PARA CONSTRUÇÃO TEMPORÁRIA EM CHAPA SIMPLES, EXTERNA, COM ÁREA LÍQUIDA MENOR QUE 6 M², COM VÃO. AF_05/2018  </t>
  </si>
  <si>
    <t xml:space="preserve">PAREDE DE MADEIRA COMPENSADA PARA CONSTRUÇÃO TEMPORÁRIA EM CHAPA SIMPLES, INTERNA, COM ÁREA LÍQUIDA MAIOR OU IGUAL A 6 M², COM VÃO. AF_05/2018  </t>
  </si>
  <si>
    <t xml:space="preserve">PAREDE DE MADEIRA COMPENSADA PARA CONSTRUÇÃO TEMPORÁRIA EM CHAPA SIMPLES, INTERNA, COM ÁREA LÍQUIDA MENOR QUE 6 M², COM VÃO. AF_05/2018  </t>
  </si>
  <si>
    <t xml:space="preserve">TRAMA DE MADEIRA COMPOSTA POR TERÇAS PARA TELHADOS DE ATÉ 2 ÁGUAS PARA TELHA ONDULADA DE FIBROCIMENTO, METÁLICA, PLÁSTICA OU TERMOACÚSTICA, INCLUSO TRANSPORTE VERTICAL. AF_07/2019  </t>
  </si>
  <si>
    <t xml:space="preserve">TELHAMENTO COM TELHA ONDULADA DE FIBROCIMENTO E = 6 MM, COM RECOBRIMENTO LATERAL DE 1 1/4 DE ONDA PARA TELHADO COM INCLINAÇÃO MÁXIMA DE 10°, COM ATÉ 2 ÁGUAS, INCLUSO IÇAMENTO. AF_07/2019  </t>
  </si>
  <si>
    <t xml:space="preserve">PORTA DE MADEIRA PARA PINTURA, SEMI-OCA (LEVE OU MÉDIA), 60X210CM, ESPESSURA DE 3,5CM, INCLUSO DOBRADIÇAS - FORNECIMENTO E INSTALAÇÃO. AF_12/2019  </t>
  </si>
  <si>
    <t xml:space="preserve">PORTA DE MADEIRA PARA PINTURA, SEMI-OCA (LEVE OU MÉDIA), 80X210CM, ESPESSURA DE 3,5CM, INCLUSO DOBRADIÇAS - FORNECIMENTO E INSTALAÇÃO. AF_12/2019  </t>
  </si>
  <si>
    <t xml:space="preserve">JANELA DE MADEIRA - CEDRINHO/ANGELIM OU EQUIVALENTE DA REGIÃO - DE ABRIR COM 4 FOLHAS (2 VENEZIANAS E 2 GUILHOTINAS PARA VIDRO), COM BATENTE, ALIZAR E FERRAGENS. EXCLUSIVE VIDROS, ACABAMENTO E CONTRAMARCO. FORNECIMENTO E INSTALAÇÃO. AF_12/2019  </t>
  </si>
  <si>
    <t xml:space="preserve">LASTRO DE CONCRETO MAGRO, APLICADO EM PISOS OU RADIERS, ESPESSURA DE 3 CM. AF_07/2016  </t>
  </si>
  <si>
    <t xml:space="preserve">ALVENARIA DE EMBASAMENTO COM BLOCO ESTRUTURAL DE CONCRETO, DE 14X19X29CM E ARGAMASSA DE ASSENTAMENTO COM PREPARO EM BETONEIRA. AF_05/2020  </t>
  </si>
  <si>
    <t xml:space="preserve">ELETRODUTO RÍGIDO ROSCÁVEL, PVC, DN 20 MM (1/2"), PARA CIRCUITOS TERMINAIS, INSTALADO EM PAREDE - FORNECIMENTO E INSTALAÇÃO. AF_12/2015  </t>
  </si>
  <si>
    <t xml:space="preserve">CURVA 90 GRAUS PARA ELETRODUTO, PVC, ROSCÁVEL, DN 20 MM (1/2"), PARA CIRCUITOS TERMINAIS, INSTALADA EM PAREDE - FORNECIMENTO E INSTALAÇÃO. AF_12/2015  </t>
  </si>
  <si>
    <t xml:space="preserve">CABO DE COBRE FLEXÍVEL ISOLADO, 1,5 MM², ANTI-CHAMA 450/750 V, PARA CIRCUITOS TERMINAIS - FORNECIMENTO E INSTALAÇÃO. AF_12/2015  </t>
  </si>
  <si>
    <t xml:space="preserve">CAIXA OCTOGONAL 3" X 3", PVC, INSTALADA EM LAJE - FORNECIMENTO E INSTALAÇÃO. AF_12/2015  </t>
  </si>
  <si>
    <t xml:space="preserve">SUPORTE PARAFUSADO COM PLACA DE ENCAIXE 4" X 2" ALTO (2,00 M DO PISO) PARA PONTO ELÉTRICO - FORNECIMENTO E INSTALAÇÃO. AF_12/2015  </t>
  </si>
  <si>
    <t xml:space="preserve">TOMADA BAIXA DE EMBUTIR (1 MÓDULO), 2P+T 10 A, INCLUINDO SUPORTE E PLACA - FORNECIMENTO E INSTALAÇÃO. AF_12/2015  </t>
  </si>
  <si>
    <t xml:space="preserve">TOMADA BAIXA DE EMBUTIR (2 MÓDULOS), 2P+T 10 A, INCLUINDO SUPORTE E PLACA - FORNECIMENTO E INSTALAÇÃO. AF_12/2015  </t>
  </si>
  <si>
    <t xml:space="preserve">CABO DE COBRE FLEXÍVEL ISOLADO, 16 MM², ANTI-CHAMA 450/750 V, PARA DISTRIBUIÇÃO - FORNECIMENTO E INSTALAÇÃO. AF_12/2015  </t>
  </si>
  <si>
    <t xml:space="preserve">CONDULETE DE PVC, TIPO B, PARA ELETRODUTO DE PVC SOLDÁVEL DN 25 MM (3/4''), APARENTE - FORNECIMENTO E INSTALAÇÃO. AF_11/2016  </t>
  </si>
  <si>
    <t xml:space="preserve">CONDULETE DE PVC, TIPO LB, PARA ELETRODUTO DE PVC SOLDÁVEL DN 25 MM (3/4''), APARENTE - FORNECIMENTO E INSTALAÇÃO. AF_11/2016  </t>
  </si>
  <si>
    <t xml:space="preserve">LUMINÁRIA TIPO CALHA, DE SOBREPOR, COM 2 LÂMPADAS TUBULARES FLUORESCENTES DE 36 W, COM REATOR DE PARTIDA RÁPIDA - FORNECIMENTO E INSTALAÇÃO. AF_02/2020  </t>
  </si>
  <si>
    <t xml:space="preserve">LUMINÁRIA TIPO SPOT, DE SOBREPOR, COM 1 LÂMPADA FLUORESCENTE DE 15 W, SEM REATOR - FORNECIMENTO E INSTALAÇÃO. AF_02/2020  </t>
  </si>
  <si>
    <t xml:space="preserve">LÂMPADA COMPACTA FLUORESCENTE DE 15 W, BASE E27 - FORNECIMENTO E INSTALAÇÃO. AF_02/2020  </t>
  </si>
  <si>
    <t xml:space="preserve">LÂMPADA COMPACTA FLUORESCENTE DE 20 W, BASE E27 - FORNECIMENTO E INSTALAÇÃO. AF_02/2020  </t>
  </si>
  <si>
    <t xml:space="preserve">CABO TELEFÔNICO CCI-50 4 PARES, SEM BLINDAGEM, INSTALADO EM DISTRIBUIÇÃO DE EDIFICAÇÃO RESIDENCIAL - FORNECIMENTO E INSTALAÇÃO. AF_11/2019  </t>
  </si>
  <si>
    <t xml:space="preserve">CAIXA DE PASSAGEM PARA TELEFONE 15X15X10CM (SOBREPOR), FORNECIMENTO E INSTALACAO. AF_11/2019  </t>
  </si>
  <si>
    <t xml:space="preserve">VASO SANITÁRIO SIFONADO COM CAIXA ACOPLADA LOUÇA BRANCA - FORNECIMENTO E INSTALAÇÃO. AF_01/2020  </t>
  </si>
  <si>
    <t xml:space="preserve">BANCADA DE MÁRMORE SINTÉTICO 120 X 60CM, COM CUBA INTEGRADA, INCLUSO SIFÃO TIPO FLEXÍVEL EM PVC, VÁLVULA EM PLÁSTICO CROMADO TIPO AMERICANA E TORNEIRA CROMADA LONGA, DE PAREDE, PADRÃO POPULAR - FORNECIMENTO E INSTALAÇÃO. AF_01/2020  </t>
  </si>
  <si>
    <t xml:space="preserve">CURVA CURTA 90 GRAUS, PVC, SERIE NORMAL, ESGOTO PREDIAL, DN 100 MM, JUNTA ELÁSTICA, FORNECIDO E INSTALADO EM RAMAL DE DESCARGA OU RAMAL DE ESGOTO SANITÁRIO. AF_12/2014  </t>
  </si>
  <si>
    <t xml:space="preserve">CAIXA SIFONADA, PVC, DN 100 X 100 X 50 MM, FORNECIDA E INSTALADA EM RAMAIS DE ENCAMINHAMENTO DE ÁGUA PLUVIAL. AF_12/2014  </t>
  </si>
  <si>
    <t xml:space="preserve">PONTO DE CONSUMO TERMINAL DE ÁGUA FRIA (SUBRAMAL) COM TUBULAÇÃO DE PVC, DN 25 MM, INSTALADO EM RAMAL DE ÁGUA, INCLUSOS RASGO E CHUMBAMENTO EM ALVENARIA. AF_12/2014  </t>
  </si>
  <si>
    <t xml:space="preserve">CHUMBAMENTO LINEAR EM ALVENARIA PARA RAMAIS/DISTRIBUIÇÃO COM DIÂMETROS MENORES OU IGUAIS A 40 MM. AF_05/2015  </t>
  </si>
  <si>
    <t xml:space="preserve">FIXAÇÃO DE TUBOS HORIZONTAIS DE PVC, CPVC OU COBRE DIÂMETROS MENORES OU IGUAIS A 40 MM OU ELETROCALHAS ATÉ 150MM DE LARGURA, COM ABRAÇADEIRA METÁLICA RÍGIDA TIPO D 1/2?, FIXADA EM PERFILADO EM LAJE. AF_05/2015  </t>
  </si>
  <si>
    <t xml:space="preserve">FIXAÇÃO DE TUBOS VERTICAIS DE PPR DIÂMETROS MENORES OU IGUAIS A 40 MM COM ABRAÇADEIRA METÁLICA RÍGIDA TIPO D 1/2", FIXADA EM PERFILADO EM ALVENARIA. AF_05/2015  </t>
  </si>
  <si>
    <t xml:space="preserve">RASGO EM ALVENARIA PARA RAMAIS/ DISTRIBUIÇÃO COM DIAMETROS MENORES OU IGUAIS A 40 MM. AF_05/2015  </t>
  </si>
  <si>
    <t xml:space="preserve">CAIXA ENTERRADA HIDRÁULICA RETANGULAR, EM ALVENARIA COM BLOCOS DE CONCRETO, DIMENSÕES INTERNAS: 0,6X0,6X0,6 M PARA REDE DE ESGOTO. AF_05/2018  </t>
  </si>
  <si>
    <t xml:space="preserve">(COMPOSIÇÃO REPRESENTATIVA) DO SERVIÇO DE REVESTIMENTO CERÂMICO PARA PISO COM PLACAS TIPO GRÉS DE DIMENSÕES 35X35 CM, PARA EDIFICAÇÃO HABITACIONAL UNIFAMILIAR (CASA) E EDIFICAÇÃO PÚBLICA PADRÃO. AF_11/2014  </t>
  </si>
  <si>
    <t xml:space="preserve">MASSA ÚNICA, PARA RECEBIMENTO DE PINTURA, EM ARGAMASSA TRAÇO 1:2:8, PREPARO MANUAL, APLICADA MANUALMENTE EM FACES INTERNAS DE PAREDES, ESPESSURA DE 10MM, COM EXECUÇÃO DE TALISCAS. AF_06/2014  </t>
  </si>
  <si>
    <t xml:space="preserve">CHAPISCO APLICADO EM ALVENARIAS E ESTRUTURAS DE CONCRETO INTERNAS, COM ROLO PARA TEXTURA ACRÍLICA. ARGAMASSA INDUSTRIALIZADA COM PREPARO EM MISTURADOR 300 KG. AF_06/2014  </t>
  </si>
  <si>
    <t xml:space="preserve">QUADRO DE DISTRIBUIÇÃO DE ENERGIA EM CHAPA DE AÇO GALVANIZADO, DE EMBUTIR, COM BARRAMENTO TRIFÁSICO, PARA 12 DISJUNTORES DIN 100A - FORNECIMENTO E INSTALAÇÃO. AF_10/2020  </t>
  </si>
  <si>
    <t xml:space="preserve">DISJUNTOR MONOPOLAR TIPO NEMA, CORRENTE NOMINAL DE 35 ATÉ 50A - FORNECIMENTO E INSTALAÇÃO. AF_10/2020  </t>
  </si>
  <si>
    <t xml:space="preserve">EXTINTOR DE INCENDIO PORTATIL COM CARGA DE AGUA PRESSURIZADA DE 10 L, CLASSE A  </t>
  </si>
  <si>
    <t xml:space="preserve">EXTINTOR DE INCENDIO PORTATIL COM CARGA DE PO QUIMICO SECO (PQS) DE 4 KG, CLASSE BC  </t>
  </si>
  <si>
    <t xml:space="preserve">FECHADURA DE EMBUTIR PARA PORTA EXTERNA / ENTRADA, MAQUINA 40 MM, COM CILINDRO, MACANETA ALAVANCA E ESPELHO EM METAL CROMADO - NIVEL SEGURANCA MEDIO - COMPLETA  </t>
  </si>
  <si>
    <t xml:space="preserve">FECHADURA DE EMBUTIR PARA PORTA DE BANHEIRO, TIPO TRANQUETA, MAQUINA 40 MM, MACANETAS ALAVANCA E ROSETAS REDONDAS EM METAL CROMADO - NIVEL SEGURANCA MEDIO - COMPLETA  </t>
  </si>
  <si>
    <t xml:space="preserve">FORRO DE PVC LISO, BRANCO, REGUA DE 10 CM, ESPESSURA DE 8 MM A 10 MM (COM COLOCACAO / SEM ESTRUTURA METALICA)  </t>
  </si>
  <si>
    <t xml:space="preserve">                                                                                                              </t>
  </si>
  <si>
    <t xml:space="preserve">INTERRUPTOR SIMPLES (1 MÓDULO) COM 2 TOMADAS DE EMBUTIR 2P+T 10 A,  INCLUINDO SUPORTE E PLACA - FORNECIMENTO E INSTALAÇÃO. AF_12/2015  </t>
  </si>
  <si>
    <t xml:space="preserve">CARPINTEIRO DE FORMAS COM ENCARGOS COMPLEMENTARES  </t>
  </si>
  <si>
    <t xml:space="preserve">QUADRO DE DISTRIBUIÇÃO DE ENERGIA EM PVC, DE EMBUTIR, SEM BARRAMENTO,PARA 6 DISJUNTORES - FORNECIMENTO E INSTALAÇÃO. AF_10/2020  </t>
  </si>
  <si>
    <t xml:space="preserve">FECHO / TRINCO / FERROLHO FIO REDONDO, DE SOBREPOR, 8", EM ACO GALVANIZADO / ZINCADO  </t>
  </si>
  <si>
    <t xml:space="preserve">CAIBRO DE MADEIRA NAO APARELHADA 5 X 5 CM (2 X 2 ") PINUS, MISTA OU EQUIVALENTE DA REGIAO  </t>
  </si>
  <si>
    <t xml:space="preserve">TABUA DE MADEIRA NAO APARELHADA *2,5 X 20* CM, CEDRINHO OU EQUIVALENTE DA REGIAO  </t>
  </si>
  <si>
    <t xml:space="preserve">                                                                                                             </t>
  </si>
  <si>
    <t xml:space="preserve">ELETRODUTO FLEXÍVEL CORRUGADO, PVC, DN 20 MM (1/2"), PARA CIRCUITOS TERMINAIS, INSTALADO EM PAREDE - FORNECIMENTO E INSTALAÇÃO. AF_12/2015  </t>
  </si>
  <si>
    <t xml:space="preserve">                                                                                                        </t>
  </si>
  <si>
    <t xml:space="preserve">INTERRUPTOR SIMPLES (2 MÓDULOS), 10A/250V, INCLUINDO SUPORTE E PLACA - FORNECIMENTO E INSTALAÇÃO. AF_12/2015  </t>
  </si>
  <si>
    <t xml:space="preserve">TOMADA BAIXA DE EMBUTIR (1 MÓDULO), 2P+T 20 A, INCLUINDO SUPORTE E PLACA - FORNECIMENTO E INSTALAÇÃO. AF_12/2015  </t>
  </si>
  <si>
    <t xml:space="preserve">                                                                                                                                         </t>
  </si>
  <si>
    <t xml:space="preserve">                                                                                                                  </t>
  </si>
  <si>
    <t xml:space="preserve">SERVENTE COM ENCARGOS COMPLEMENTARES  </t>
  </si>
  <si>
    <t xml:space="preserve">CAIBRO DE MADEIRA NAO APARELHADA *5 X 6* CM, MACARANDUBA, ANGELIM OU EQUIVALENTE DA REGIAO  </t>
  </si>
  <si>
    <t xml:space="preserve">PREGO DE ACO POLIDO COM CABECA 17 X 21 (2 X 11)  </t>
  </si>
  <si>
    <t xml:space="preserve">TABUA DE MADEIRA NAO APARELHADA *2,5 X 30 CM (1 X 12 ") PINUS, MISTA OU EQUIVALENTE DA REGIAO  </t>
  </si>
  <si>
    <t xml:space="preserve">                                                                                                                   </t>
  </si>
  <si>
    <t xml:space="preserve">CAIXA DE GORDURA SIMPLES, CIRCULAR, EM CONCRETO PRÉ-MOLDADO, DIÂMETRO INTERNO = 0,4 M, ALTURA INTERNA = 0,4 M. AF_05/2018  </t>
  </si>
  <si>
    <t xml:space="preserve">TELA PLASTICA TECIDA LISTRADA BRANCA E LARANJA, TIPO GUARDA CORPO, EM POLIETILENO MONOFILADO, ROLO 1,20 X 50 M (L X C)  </t>
  </si>
  <si>
    <t xml:space="preserve">                                                                                                                          </t>
  </si>
  <si>
    <t xml:space="preserve">FECHADURA DE EMBUTIR PARA PORTA DE BANHEIRO, COMPLETA, ACABAMENTO PADRÃO POPULAR, INCLUSO EXECUÇÃO DE FURO - FORNECIMENTO E INSTALAÇÃO. AF_12/2019  </t>
  </si>
  <si>
    <t xml:space="preserve">ELETRODUTO RÍGIDO ROSCÁVEL, PVC, DN 25 MM (3/4"), PARA CIRCUITOS TERMINAIS, INSTALADO EM FORRO - FORNECIMENTO E INSTALAÇÃO. AF_12/2015  </t>
  </si>
  <si>
    <t xml:space="preserve">ELETRODUTO RÍGIDO ROSCÁVEL, PVC, DN 25 MM (3/4"), PARA CIRCUITOS TERMINAIS, INSTALADO EM PAREDE - FORNECIMENTO E INSTALAÇÃO. AF_12/2015  </t>
  </si>
  <si>
    <t xml:space="preserve">LUVA PARA ELETRODUTO, PVC, ROSCÁVEL, DN 25 MM (3/4"), PARA CIRCUITOS TERMINAIS, INSTALADA EM FORRO - FORNECIMENTO E INSTALAÇÃO. AF_12/2015  </t>
  </si>
  <si>
    <t xml:space="preserve">LUVA PARA ELETRODUTO, PVC, ROSCÁVEL, DN 20 MM (1/2"), PARA CIRCUITOS TERMINAIS, INSTALADA EM PAREDE - FORNECIMENTO E INSTALAÇÃO. AF_12/2015  </t>
  </si>
  <si>
    <t xml:space="preserve">CURVA 90 GRAUS PARA ELETRODUTO, PVC, ROSCÁVEL, DN 25 MM (3/4"), PARA CIRCUITOS TERMINAIS, INSTALADA EM FORRO - FORNECIMENTO E INSTALAÇÃO. AF_12/2015  </t>
  </si>
  <si>
    <t xml:space="preserve">INTERRUPTOR SIMPLES (3 MÓDULOS), 10A/250V, INCLUINDO SUPORTE E PLACA - FORNECIMENTO E INSTALAÇÃO. AF_12/2015  </t>
  </si>
  <si>
    <t xml:space="preserve">RALO SIFONADO, PVC, DN 100 X 40 MM, JUNTA SOLDÁVEL, FORNECIDO E INSTALADO EM RAMAL DE DESCARGA OU EM RAMAL DE ESGOTO SANITÁRIO. AF_12/2014  </t>
  </si>
  <si>
    <t xml:space="preserve">KIT DE REGISTRO DE PRESSÃO BRUTO DE LATÃO ¾", INCLUSIVE CONEXÕES, ROSCÁVEL, INSTALADO EM RAMAL DE ÁGUA FRIA - FORNECIMENTO E INSTALAÇÃO. AF_12/2014  </t>
  </si>
  <si>
    <t xml:space="preserve">PISO CIMENTADO, TRAÇO 1:3 (CIMENTO E AREIA), ACABAMENTO LISO, ESPESSURA 2,0 CM, PREPARO MECÂNICO DA ARGAMASSA. AF_06/2018  </t>
  </si>
  <si>
    <t xml:space="preserve">EMBOÇO OU MASSA ÚNICA EM ARGAMASSA TRAÇO 1:2:8, PREPARO MANUAL, APLICADA MANUALMENTE EM PANOS DE FACHADA COM PRESENÇA DE VÃOS, ESPESSURA DE 25 MM. AF_06/2014  </t>
  </si>
  <si>
    <t xml:space="preserve">CHAPISCO APLICADO EM ALVENARIA (COM PRESENÇA DE VÃOS) E ESTRUTURAS DE CONCRETO DE FACHADA, COM ROLO PARA TEXTURA ACRÍLICA.  ARGAMASSA INDUSTRIALIZADA COM PREPARO EM MISTURADOR 300 KG. AF_06/2014  </t>
  </si>
  <si>
    <t xml:space="preserve">CAIXA SIFONADA PVC, 150 X 150 X 50 MM, COM GRELHA QUADRADA BRANCA (NBR 5688)  </t>
  </si>
  <si>
    <t xml:space="preserve">JUNCAO SIMPLES, PVC, 45 GRAUS, DN 100 X 100 MM, SERIE NORMAL PARA ESGOTO PREDIAL  </t>
  </si>
  <si>
    <t xml:space="preserve">JUNCAO SIMPLES, PVC, DN 100 X 50 MM, SERIE NORMAL PARA ESGOTO PREDIAL  </t>
  </si>
  <si>
    <t xml:space="preserve">MICTORIO COLETIVO ACO INOX (AISI 304), E = 0,8 MM, DE *100 X 40 X 30* CM (C X A X P)  </t>
  </si>
  <si>
    <t xml:space="preserve">VALVULA DE DESCARGA EM METAL CROMADO PARA MICTORIO COM ACIONAMENTO POR PRESSAO E FECHAMENTO AUTOMATICO  </t>
  </si>
  <si>
    <t xml:space="preserve">PORTA DE MADEIRA, FOLHA LEVE (NBR 15930), DE 600 X 2100 MM, E = 35 MM, NUCLEO COLMEIA, CAPA LISA EM HDF, ACABAMENTO MELAMINICO EM PADRAO MADEIRA  </t>
  </si>
  <si>
    <t xml:space="preserve">                                                                                                                                                                                       </t>
  </si>
  <si>
    <t xml:space="preserve">ENCANADOR OU BOMBEIRO HIDRÁULICO COM ENCARGOS COMPLEMENTARES  </t>
  </si>
  <si>
    <t xml:space="preserve">PEDREIRO COM ENCARGOS COMPLEMENTARES  </t>
  </si>
  <si>
    <t xml:space="preserve">07.002.0025-1      </t>
  </si>
  <si>
    <t xml:space="preserve">ARGAMASSA DE CIMENTO E AREIA,NO TRACO 1:3,PREPARO MECANICO  </t>
  </si>
  <si>
    <t xml:space="preserve">15.071.0012-1      </t>
  </si>
  <si>
    <t xml:space="preserve">LIGACAO DE AGUAS PLUVIAIS OU DOMICILIARES SERVIDAS A REDE PUBLICA,NO CASO DESTA ESTAR LOCALIZADA SOB O PASSEIO  </t>
  </si>
  <si>
    <t xml:space="preserve">59.003.0010-1      </t>
  </si>
  <si>
    <t xml:space="preserve">PINUS,PECA 1" X 12" E 1" X 9".  </t>
  </si>
  <si>
    <t xml:space="preserve">TUBO DE ACO GALVANIZADO, C/COSTURA (PARAAGUA), DE 3/4"  </t>
  </si>
  <si>
    <t xml:space="preserve">PINUS, EM PECAS DE 3"x3"  </t>
  </si>
  <si>
    <t xml:space="preserve">PREGO COM OU SEM CABECA, EM CAIXAS DE 50KG, OU QUANTIDADES EQUIVALENTES, Nº12X12A 18X30  </t>
  </si>
  <si>
    <t xml:space="preserve">TIJOLO CERAMICO, FURADO, DE (10X20X20)CM  </t>
  </si>
  <si>
    <t xml:space="preserve">LIGACAO DE AGUA CEDAE, PARA INSTALACAO NO PASSEIO, DE 3/4", VAZAO DE 3,0M3/H (VALOR TOTAL)  </t>
  </si>
  <si>
    <t xml:space="preserve">REGISTRO DE GAVETA DE BRONZE, DE 1ª QUALIDADE COM ROSCA DE AMBOS OS LADOS, DE 3/4"  </t>
  </si>
  <si>
    <t xml:space="preserve">CAIXA D'AGUA DE FIBRA DE VIDRO OU POLIETILENO, COM CAPACIDADE DE 1000 LITROS  </t>
  </si>
  <si>
    <t xml:space="preserve">TUBO CERAMICO, ESGOTO SANITARIO, DE 100MM E COM COMPRIMENTO DE 1,00M  </t>
  </si>
  <si>
    <t xml:space="preserve">CURVA 45º OU 90º DE CERAMICA PARA ESGOTOCOM JUNTA ARGAMASSA, DE 0100MM  </t>
  </si>
  <si>
    <t xml:space="preserve">                                                                                                                                  </t>
  </si>
  <si>
    <t xml:space="preserve">                                                                                                          </t>
  </si>
  <si>
    <t xml:space="preserve">74130/001          </t>
  </si>
  <si>
    <t xml:space="preserve">DISJUNTOR TERMOMAGNETICO MONOPOLAR PADRAO NEMA (AMERICANO) 10 A 30A 240V, FORNECIMENTO E INSTALACAO  </t>
  </si>
  <si>
    <t xml:space="preserve">QUADRO DE DISTRIBUICAO DE ENERGIA P/ 6 DISJUNTORES TERMOMAGNETICOS MONOPOLARES SEM BARRAMENTO, DE EMBUTIR, EM CHAPA METALICA - FORNECIMENTO E INSTALACAO  </t>
  </si>
  <si>
    <t xml:space="preserve">APLICAÇÃO MANUAL DE PINTURA COM TINTA LÁTEX PVA EM PAREDES, DUAS DEMÃOS. AF_06/2014  </t>
  </si>
  <si>
    <t xml:space="preserve">                                              </t>
  </si>
  <si>
    <t xml:space="preserve">CONCRETO MAGRO PARA LASTRO, TRAÇO 1:4,5:4,5 (CIMENTO/ AREIA MÉDIA/ BRITA 1)  - PREPARO MANUAL. AF_07/2016  </t>
  </si>
  <si>
    <t xml:space="preserve">AJUDANTE DE CARPINTEIRO COM ENCARGOS COMPLEMENTARES  </t>
  </si>
  <si>
    <t xml:space="preserve">SERRA CIRCULAR DE BANCADA COM MOTOR ELÉTRICO POTÊNCIA DE 5HP, COM COIFA PARA DISCO 10" - CHP DIURNO. AF_08/2015  </t>
  </si>
  <si>
    <t xml:space="preserve">CHP   </t>
  </si>
  <si>
    <t xml:space="preserve">SERRA CIRCULAR DE BANCADA COM MOTOR ELÉTRICO POTÊNCIA DE 5HP, COM COIFA PARA DISCO 10" - CHI DIURNO. AF_08/2015  </t>
  </si>
  <si>
    <t xml:space="preserve">CHI   </t>
  </si>
  <si>
    <t xml:space="preserve">CHAPA DE MADEIRA COMPENSADA RESINADA PARA FORMA DE CONCRETO, DE *2,2 X 1,1* M, E = 10 MM  </t>
  </si>
  <si>
    <t xml:space="preserve">PECA DE MADEIRA NAO APARELHADA *7,5 X 7,5* CM (3 X 3 ") MACARANDUBA, ANGELIM OU EQUIVALENTE DA REGIAO  </t>
  </si>
  <si>
    <t xml:space="preserve">PREGO DE ACO POLIDO COM CABECA 18 X 27 (2 1/2 X 10)  </t>
  </si>
  <si>
    <t xml:space="preserve">TABUA DE MADEIRA APARELHADA *2,5 X 30* CM, MACARANDUBA, ANGELIM OU EQUIVALENTE DA REGIAO  </t>
  </si>
  <si>
    <t xml:space="preserve">PLACA DE OBRA EM CHAPA DE ACO GALVANIZADO  REF.: 74209/1 SINAPI NOV/2019  </t>
  </si>
  <si>
    <t xml:space="preserve">                                                                                                                                                                                                                                                                                                                                                                                                            </t>
  </si>
  <si>
    <t xml:space="preserve">                                                                          </t>
  </si>
  <si>
    <t xml:space="preserve">CAMINHÃO BASCULANTE 14 M3, COM CAVALO MECÂNICO DE CAPACIDADE MÁXIMA DE TRAÇÃO COMBINADO DE 36000 KG, POTÊNCIA 286 CV, INCLUSIVE SEMIREBOQUE COM CAÇAMBA METÁLICA - CHP DIURNO. AF_12/2014  </t>
  </si>
  <si>
    <t xml:space="preserve">CAMINHÃO BASCULANTE 14 M3, COM CAVALO MECÂNICO DE CAPACIDADE MÁXIMA DE TRAÇÃO COMBINADO DE 36000 KG, POTÊNCIA 286 CV, INCLUSIVE SEMIREBOQUE COM CAÇAMBA METÁLICA - CHI DIURNO. AF_12/2014  </t>
  </si>
  <si>
    <t xml:space="preserve">                                                          </t>
  </si>
  <si>
    <t xml:space="preserve">AUXILIAR DE ENCANADOR OU BOMBEIRO HIDRÁULICO COM ENCARGOS COMPLEMENTARES  </t>
  </si>
  <si>
    <t xml:space="preserve">ADAPTADOR PVC ROSCAVEL, COM FLANGES E ANEL DE VEDACAO, 1/2", PARA CAIXA D' AGUA  </t>
  </si>
  <si>
    <t xml:space="preserve">ADAPTADOR PVC SOLDAVEL, COM FLANGES LIVRES, 32 MM X 1", PARA CAIXA D' AGUA  </t>
  </si>
  <si>
    <t xml:space="preserve">ADAPTADOR PVC SOLDAVEL, LONGO, COM FLANGE LIVRE,  25 MM X 3/4", PARA CAIXA D' AGUA  </t>
  </si>
  <si>
    <t xml:space="preserve">ADESIVO PLASTICO PARA PVC, BISNAGA COM 75 GR  </t>
  </si>
  <si>
    <t xml:space="preserve">FITA VEDA ROSCA EM ROLOS DE 18 MM X 10 M (L X C)  </t>
  </si>
  <si>
    <t xml:space="preserve">JOELHO PVC, SOLDAVEL, 90 GRAUS, 32 MM, PARA AGUA FRIA PREDIAL  </t>
  </si>
  <si>
    <t xml:space="preserve">REGISTRO DE ESFERA, PVC, COM VOLANTE, VS, SOLDAVEL, DN 32 MM, COM CORPO DIVIDIDO  </t>
  </si>
  <si>
    <t xml:space="preserve">TE SOLDAVEL, PVC, 90 GRAUS, 32 MM, PARA AGUA FRIA PREDIAL (NBR 5648)  </t>
  </si>
  <si>
    <t xml:space="preserve">TORNEIRA DE BOIA CONVENCIONAL PARA CAIXA D'AGUA, 1/2", COM HASTE E TORNEIRA METALICOS E BALAO PLASTICO  </t>
  </si>
  <si>
    <t xml:space="preserve">TUBO PVC, SOLDAVEL, DN 25 MM, AGUA FRIA (NBR-5648)  </t>
  </si>
  <si>
    <t xml:space="preserve">TUBO PVC, SOLDAVEL, DN 32 MM, AGUA FRIA (NBR-5648)  </t>
  </si>
  <si>
    <t xml:space="preserve">CAIXA D'AGUA EM POLIETILENO 1000 LITROS, COM TAMPA  </t>
  </si>
  <si>
    <t xml:space="preserve">                                                                                                 </t>
  </si>
  <si>
    <t xml:space="preserve">                                                                                                   </t>
  </si>
  <si>
    <t xml:space="preserve">MADEIRA ROLICA TRATADA, EUCALIPTO OU EQUIVALENTE DA REGIAO, H = 2,2 M, D = 8 A 11 CM (PARA CERCA)  </t>
  </si>
  <si>
    <t xml:space="preserve">TABUA DE MADEIRA APARELHADA *2,5 X 15* CM, MACARANDUBA, ANGELIM OU EQUIVALENTE DA REGIAO  </t>
  </si>
  <si>
    <t xml:space="preserve">CONCRETO USINADO BOMBEAVEL, CLASSE DE RESISTENCIA C20, COM BRITA 0 E 1, SLUMP = 100 +/- 20 MM, EXCLUI SERVICO DE BOMBEAMENTO (NBR 8953)  </t>
  </si>
  <si>
    <t xml:space="preserve">                                                                                                                                   </t>
  </si>
  <si>
    <t xml:space="preserve">PONTALETE 3x3"  </t>
  </si>
  <si>
    <t xml:space="preserve">ml    </t>
  </si>
  <si>
    <t xml:space="preserve">RIPAO DE MADEIRA 15 CM  </t>
  </si>
  <si>
    <t xml:space="preserve">PREGO 18x24  </t>
  </si>
  <si>
    <t xml:space="preserve">Kg    </t>
  </si>
  <si>
    <t xml:space="preserve">ARAME RECOZIDO 18  </t>
  </si>
  <si>
    <t xml:space="preserve">TINTA LATEX ACRÍLICA 2ª LINHA/ECONÔMICA  </t>
  </si>
  <si>
    <t xml:space="preserve">l     </t>
  </si>
  <si>
    <t xml:space="preserve">                                                                                                                                             </t>
  </si>
  <si>
    <t xml:space="preserve">JARDINEIRO COM ENCARGOS COMPLEMENTARES  </t>
  </si>
  <si>
    <t xml:space="preserve">TRATOR DE ESTEIRAS, POTÊNCIA 100 HP, PESO OPERACIONAL 9,4 T, COM LÂMINA 2,19 M3 - CHI DIURNO. AF_06/2014  </t>
  </si>
  <si>
    <t xml:space="preserve">TRATOR DE ESTEIRAS, POTÊNCIA 100 HP, PESO OPERACIONAL 9,4 T, COM LÂMINA 2,19 M3 - CHP DIURNO. AF_06/2014  </t>
  </si>
  <si>
    <t xml:space="preserve">                                                                                                                                                        </t>
  </si>
  <si>
    <t xml:space="preserve">TRATOR DE ESTEIRAS, POTÊNCIA 150 HP, PESO OPERACIONAL 16,7 T, COM RODA MOTRIZ ELEVADA E LÂMINA 3,18 M3 - CHP DIURNO. AF_06/2014  </t>
  </si>
  <si>
    <t xml:space="preserve">PÁ CARREGADEIRA SOBRE RODAS, POTÊNCIA 197 HP, CAPACIDADE DA CAÇAMBA 2,5 A 3,5 M3, PESO OPERACIONAL 18338 KG - CHP DIURNO. AF_06/2014  </t>
  </si>
  <si>
    <t xml:space="preserve">PÁ CARREGADEIRA SOBRE RODAS, POTÊNCIA 197 HP, CAPACIDADE DA CAÇAMBA 2,5 A 3,5 M3, PESO OPERACIONAL 18338 KG - CHI DIURNO. AF_06/2014  </t>
  </si>
  <si>
    <t xml:space="preserve">                                                                                                                                                              </t>
  </si>
  <si>
    <t xml:space="preserve">CAMINHÃO PIPA 10.000 L TRUCADO, PESO BRUTO TOTAL 23.000 KG, CARGA ÚTIL MÁXIMA 15.935 KG, DISTÂNCIA ENTRE EIXOS 4,8 M, POTÊNCIA 230 CV, INCLUSIVE TANQUE DE AÇO PARA TRANSPORTE DE ÁGUA - CHP DIURNO. AF_06/2014  </t>
  </si>
  <si>
    <t xml:space="preserve">CAMINHÃO PIPA 10.000 L TRUCADO, PESO BRUTO TOTAL 23.000 KG, CARGA ÚTIL MÁXIMA 15.935 KG, DISTÂNCIA ENTRE EIXOS 4,8 M, POTÊNCIA 230 CV, INCLUSIVE TANQUE DE AÇO PARA TRANSPORTE DE ÁGUA - CHI DIURNO. AF_06/2014  </t>
  </si>
  <si>
    <t xml:space="preserve">MOTONIVELADORA POTÊNCIA BÁSICA LÍQUIDA (PRIMEIRA MARCHA) 125 HP, PESO BRUTO 13032 KG, LARGURA DA LÂMINA DE 3,7 M - CHP DIURNO. AF_06/2014  </t>
  </si>
  <si>
    <t xml:space="preserve">MOTONIVELADORA POTÊNCIA BÁSICA LÍQUIDA (PRIMEIRA MARCHA) 125 HP, PESO BRUTO 13032 KG, LARGURA DA LÂMINA DE 3,7 M - CHI DIURNO. AF_06/2014  </t>
  </si>
  <si>
    <t xml:space="preserve">ROLO COMPACTADOR VIBRATÓRIO PÉ DE CARNEIRO PARA SOLOS, POTÊNCIA 80 HP, PESO OPERACIONAL SEM/COM LASTRO 7,4 / 8,8 T, LARGURA DE TRABALHO 1,68 M - CHP DIURNO. AF_02/2016  </t>
  </si>
  <si>
    <t xml:space="preserve">ROLO COMPACTADOR VIBRATÓRIO PÉ DE CARNEIRO PARA SOLOS, POTÊNCIA 80 HP, PESO OPERACIONAL SEM/COM LASTRO 7,4 / 8,8 T, LARGURA DE TRABALHO 1,68 M - CHI DIURNO. AF_02/2016  </t>
  </si>
  <si>
    <t xml:space="preserve">ARGILA OU BARRO PARA ATERRO/REATERRO (COM TRANSPORTE ATE 10 KM)  </t>
  </si>
  <si>
    <t xml:space="preserve">                                                                                                                                                                                                </t>
  </si>
  <si>
    <t xml:space="preserve">PÁ CARREGADEIRA SOBRE RODAS, POTÊNCIA LÍQUIDA 128 HP, CAPACIDADE DA CAÇAMBA 1,7 A 2,8 M3, PESO OPERACIONAL 11632 KG - CHP DIURNO. AF_06/2014  </t>
  </si>
  <si>
    <t xml:space="preserve">PÁ CARREGADEIRA SOBRE RODAS, POTÊNCIA LÍQUIDA 128 HP, CAPACIDADE DA CAÇAMBA 1,7 A 2,8 M3, PESO OPERACIONAL 11632 KG - CHI DIURNO. AF_06/2014  </t>
  </si>
  <si>
    <t xml:space="preserve">ESTACA HÉLICE CONTÍNUA, DIÂMETRO DE 40 CM, INCLUSO CONCRETO FCK=30MPA E ARMADURA MÍNIMA (EXCLUSIVE MOBILIZAÇÃO E DESMOBILIZAÇÃO). AF_12/2019  </t>
  </si>
  <si>
    <t xml:space="preserve">                                                                                                                                              </t>
  </si>
  <si>
    <t xml:space="preserve">MONTAGEM DE ARMADURA LONGITUDINAL DE ESTACAS DE SEÇÃO CIRCULAR, DIÂMETRO = 16,0 MM. AF_11/2016  </t>
  </si>
  <si>
    <t xml:space="preserve">MONTAGEM DE ARMADURA TRANSVERSAL DE ESTACAS DE SEÇÃO CIRCULAR, DIÂMETRO = 6,3 MM. AF_11/2016  </t>
  </si>
  <si>
    <t xml:space="preserve">TRANSPORTE COM CAMINHÃO BASCULANTE DE 6 M3, EM VIA URBANA EM REVESTIMENTO PRIMÁRIO (UNIDADE: M3XKM). AF_01/2018  </t>
  </si>
  <si>
    <t xml:space="preserve">M3XKM </t>
  </si>
  <si>
    <t xml:space="preserve">ENCARREGADO GERAL COM ENCARGOS COMPLEMENTARES  </t>
  </si>
  <si>
    <t xml:space="preserve">CARGA, MANOBRA E DESCARGA DE SOLOS E MATERIAIS GRANULARES EM CAMINHÃOBASCULANTE 6 M³ - CARGA COM PÁ CARREGADEIRA (CAÇAMBA DE 1,7 A 2,8 M³ /128 HP) E DESCARGA LIVRE (UNIDADE: M3). AF_07/2020  </t>
  </si>
  <si>
    <t xml:space="preserve">PERFURATRIZ COM TORRE METÁLICA PARA EXECUÇÃO DE ESTACA HÉLICE CONTÍNUA, PROFUNDIDADE MÁXIMA DE 30 M, DIÂMETRO MÁXIMO DE 800 MM, POTÊNCIA INSTALADA DE 268 HP, MESA ROTATIVA COM TORQUE MÁXIMO DE 170 KNM - CHI DIURNO. AF_06/2015  </t>
  </si>
  <si>
    <t xml:space="preserve">PERFURATRIZ COM TORRE METÁLICA PARA EXECUÇÃO DE ESTACA HÉLICE CONTÍNUA, PROFUNDIDADE MÁXIMA DE 30 M, DIÂMETRO MÁXIMO DE 800 MM, POTÊNCIA INSTALADA DE 268 HP, MESA ROTATIVA COM TORQUE MÁXIMO DE 170 KNM - CHP DIURNO. AF_06/2015  </t>
  </si>
  <si>
    <t xml:space="preserve">CONCRETO USINADO BOMBEAVEL, CLASSE DE RESISTENCIA C30, COM BRITA 0 E 1, SLUMP = 220 +/- 30 MM, EXCLUI SERVICO DE BOMBEAMENTO (NBR 8953)  </t>
  </si>
  <si>
    <t xml:space="preserve">                                                                                              </t>
  </si>
  <si>
    <t xml:space="preserve">CORTE E DOBRA DE AÇO CA-50, DIÂMETRO DE 6,3 MM, UTILIZADO EM ESTRIBO CONTÍNUO HELICOIDAL. AF_10/2016  </t>
  </si>
  <si>
    <t xml:space="preserve">AJUDANTE DE ARMADOR COM ENCARGOS COMPLEMENTARES  </t>
  </si>
  <si>
    <t xml:space="preserve">ARMADOR COM ENCARGOS COMPLEMENTARES  </t>
  </si>
  <si>
    <t xml:space="preserve">ARAME RECOZIDO 16 BWG, D = 1,60 MM (0,016 KG/M) OU 18 BWG, D = 1,25 MM (0,01 KG/M)  </t>
  </si>
  <si>
    <t xml:space="preserve">                                                                                                </t>
  </si>
  <si>
    <t xml:space="preserve">                                                                                       </t>
  </si>
  <si>
    <t xml:space="preserve">MARTELO DEMOLIDOR ELÉTRICO, COM POTÊNCIA DE 2.000 W, 1.000 IMPACTOS POR MINUTO, PESO DE 30 KG - CHP DIURNO. AF_01/2021  </t>
  </si>
  <si>
    <t xml:space="preserve">MARTELO DEMOLIDOR ELÉTRICO, COM POTÊNCIA DE 2.000 W, 1.000 IMPACTOS POR MINUTO, PESO DE 30 KG - CHI DIURNO. AF_01/2021  </t>
  </si>
  <si>
    <t xml:space="preserve">                                                                                        </t>
  </si>
  <si>
    <t xml:space="preserve">                                                                                                      </t>
  </si>
  <si>
    <t xml:space="preserve">CONCRETO MAGRO PARA LASTRO, TRAÇO 1:4,5:4,5 (CIMENTO/ AREIA MÉDIA/ BRITA 1)  - PREPARO MECÂNICO COM BETONEIRA 600 L. AF_07/2016  </t>
  </si>
  <si>
    <t xml:space="preserve">                                                                 </t>
  </si>
  <si>
    <t xml:space="preserve">UMIDIFICAÇÃO DE MATERIAL PARA VALAS COM CAMINHÃO PIPA 10000L. AF_11/2016  </t>
  </si>
  <si>
    <t xml:space="preserve">COMPACTADOR DE SOLOS DE PERCUSSÃO (SOQUETE) COM MOTOR A GASOLINA 4 TEMPOS, POTÊNCIA 4 CV - CHP DIURNO. AF_08/2015  </t>
  </si>
  <si>
    <t xml:space="preserve">COMPACTADOR DE SOLOS DE PERCUSSÃO (SOQUETE) COM MOTOR A GASOLINA 4 TEMPOS, POTÊNCIA 4 CV - CHI DIURNO. AF_08/2015  </t>
  </si>
  <si>
    <t xml:space="preserve">DESMOLDANTE PROTETOR PARA FORMAS DE MADEIRA, DE BASE OLEOSA EMULSIONADA EM AGUA  </t>
  </si>
  <si>
    <t xml:space="preserve">SARRAFO DE MADEIRA NAO APARELHADA *2,5 X 7,5* CM (1 X 3 ") PINUS, MISTA OU EQUIVALENTE DA REGIAO  </t>
  </si>
  <si>
    <t xml:space="preserve">PONTALETE DE MADEIRA NAO APARELHADA *7,5 X 7,5* CM (3 X 3 ") PINUS, MISTA OU EQUIVALENTE DA REGIAO  </t>
  </si>
  <si>
    <t xml:space="preserve">PREGO DE ACO POLIDO COM CABECA 15 X 18 (1 1/2 X 13)  </t>
  </si>
  <si>
    <t xml:space="preserve">TABUA DE MADEIRA NAO APARELHADA *2,5 X 30* CM, CEDRINHO OU EQUIVALENTE DA REGIAO  </t>
  </si>
  <si>
    <t xml:space="preserve">PREGO DE ACO POLIDO COM CABECA DUPLA 17 X 27 (2 1/2 X 11)  </t>
  </si>
  <si>
    <t xml:space="preserve">ESPACADOR / DISTANCIADOR CIRCULAR COM ENTRADA LATERAL, EM PLASTICO, PARA VERGALHAO *4,2 A 12,5* MM, COBRIMENTO 20 MM  </t>
  </si>
  <si>
    <t xml:space="preserve">CONCRETO USINADO BOMBEAVEL FCK=30 MPA  </t>
  </si>
  <si>
    <t xml:space="preserve">m3    </t>
  </si>
  <si>
    <t xml:space="preserve">                                                                                             </t>
  </si>
  <si>
    <t xml:space="preserve">VIBRADOR DE IMERSÃO, DIÂMETRO DE PONTEIRA 45MM, MOTOR ELÉTRICO TRIFÁSICO POTÊNCIA DE 2 CV - CHP DIURNO. AF_06/2015  </t>
  </si>
  <si>
    <t xml:space="preserve">VIBRADOR DE IMERSÃO, DIÂMETRO DE PONTEIRA 45MM, MOTOR ELÉTRICO TRIFÁSICO POTÊNCIA DE 2 CV - CHI DIURNO. AF_06/2015  </t>
  </si>
  <si>
    <t xml:space="preserve">                                                                            </t>
  </si>
  <si>
    <t xml:space="preserve">AJUDANTE ESPECIALIZADO COM ENCARGOS COMPLEMENTARES  </t>
  </si>
  <si>
    <t xml:space="preserve">IMPERMEABILIZADOR COM ENCARGOS COMPLEMENTARES  </t>
  </si>
  <si>
    <t xml:space="preserve">MANTA LIQUIDA DE BASE ASFALTICA MODIFICADA COM A ADICAO DE ELASTOMEROS DILUIDOS EM SOLVENTE ORGANICO, APLICACAO A FRIO (MEMBRANA IMPERMEABILIZANTE ASFASTICA)  </t>
  </si>
  <si>
    <t xml:space="preserve">                                                                                </t>
  </si>
  <si>
    <t xml:space="preserve">CHAPA DE MADEIRA COMPENSADA RESINADA PARA FORMA DE CONCRETO, DE *2,2 X 1,1* M, E = 17 MM  </t>
  </si>
  <si>
    <t xml:space="preserve">PREGO DE ACO POLIDO COM CABECA 15 X 15 (1 1/4 X 13)  </t>
  </si>
  <si>
    <t xml:space="preserve">PREGO DE ACO POLIDO COM CABECA 17 X 24 (2 1/4 X 11)  </t>
  </si>
  <si>
    <t xml:space="preserve">ESTACA HÉLICE CONTÍNUA , DIÂMETRO DE 50 CM, INCLUSO CONCRETO FCK=20MPA E ARMADURA MÍNIMA (EXCLUSIVE MOBILIZAÇÃO E DESMOBILIZAÇÃO). AF_12/2019  </t>
  </si>
  <si>
    <t xml:space="preserve">                                                                                                                                               </t>
  </si>
  <si>
    <t xml:space="preserve">                                                                                                            </t>
  </si>
  <si>
    <t xml:space="preserve">                                                                                           </t>
  </si>
  <si>
    <t xml:space="preserve">                                                                                               </t>
  </si>
  <si>
    <t xml:space="preserve">                                                                                                  </t>
  </si>
  <si>
    <t xml:space="preserve">                                                                  </t>
  </si>
  <si>
    <t xml:space="preserve">25950/SINAP        </t>
  </si>
  <si>
    <t xml:space="preserve">SERVICO DE BOMBEAMENTO DE CONCRETO COM CONSUMO MINIMO DE 40M3  </t>
  </si>
  <si>
    <t xml:space="preserve">34496/SINAP        </t>
  </si>
  <si>
    <t xml:space="preserve">CONCRETO USINADO BOMBEAVEL COM BRITA 0 E 1, SLUMP = 100 MM +/- 20 MM, FCK = 40 MPA (EXCLUI SERVICO DE  </t>
  </si>
  <si>
    <t xml:space="preserve">                                                                                                                                                                                                                                                                             </t>
  </si>
  <si>
    <t xml:space="preserve">                                                                                                                                                                                                                                                                               </t>
  </si>
  <si>
    <t xml:space="preserve">ESCAVADEIRA HIDRÁULICA SOBRE ESTEIRAS, CAÇAMBA 0,80 M3, PESO OPERACIONAL 17 T, POTENCIA BRUTA 111 HP - CHP DIURNO. AF_06/2014  </t>
  </si>
  <si>
    <t xml:space="preserve">ESCAVADEIRA HIDRÁULICA SOBRE ESTEIRAS, CAÇAMBA 0,80 M3, PESO OPERACIONAL 17 T, POTENCIA BRUTA 111 HP - CHI DIURNO. AF_06/2014  </t>
  </si>
  <si>
    <t xml:space="preserve">CAMINHÃO BASCULANTE 18 M3, COM CAVALO MECÂNICO DE CAPACIDADE MÁXIMA DE TRAÇÃO COMBINADO DE 45000 KG, POTÊNCIA 330 CV, INCLUSIVE SEMIREBOQUE COM CAÇAMBA METÁLICA - CHP DIURNO. AF_12/2014  </t>
  </si>
  <si>
    <t xml:space="preserve">CAMINHÃO BASCULANTE 18 M3, COM CAVALO MECÂNICO DE CAPACIDADE MÁXIMA DE TRAÇÃO COMBINADO DE 45000 KG, POTÊNCIA 330 CV, INCLUSIVE SEMIREBOQUE COM CAÇAMBA METÁLICA - CHI DIURNO. AF_12/2014  </t>
  </si>
  <si>
    <t xml:space="preserve">MONTAGEM DE ARMADURA TRANSVERSAL DE ESTACAS DE SEÇÃO RETANGULAR (BARRETE), DIÂMETRO = 6,3 MM. AF_11/2016  </t>
  </si>
  <si>
    <t xml:space="preserve">                                                                                                                                                                             </t>
  </si>
  <si>
    <t xml:space="preserve">PERFURATRIZ HIDRÁULICA SOBRE CAMINHÃO COM TRADO CURTO ACOPLADO, PROFUNDIDADE MÁXIMA DE 20 M, DIÂMETRO MÁXIMO DE 1500 MM, POTÊNCIA INSTALADA DE 137 HP, MESA ROTATIVA COM TORQUE MÁXIMO DE 30 KNM - CHI DIURNO. AF_06/2015  </t>
  </si>
  <si>
    <t xml:space="preserve">PERFURATRIZ HIDRÁULICA SOBRE CAMINHÃO COM TRADO CURTO ACOPLADO, PROFUNDIDADE MÁXIMA DE 20 M, DIÂMETRO MÁXIMO DE 1500 MM, POTÊNCIA INSTALADA DE 137 HP, MESA ROTATIVA COM TORQUE MÁXIMO DE 30 KNM - CHP DIURNO. AF_06/2015  </t>
  </si>
  <si>
    <t xml:space="preserve">CONCRETO USINADO BOMBEAVEL, CLASSE DE RESISTENCIA C25, COM BRITA 0 E 1, SLUMP = 130 +/- 20 MM, EXCLUI SERVICO DE BOMBEAMENTO (NBR 8953)  </t>
  </si>
  <si>
    <t xml:space="preserve">CORTE E DOBRA DE AÇO CA-60, DIÂMETRO DE 5,0 MM, UTILIZADO EM ESTRIBO CONTÍNUO HELICOIDAL. AF_10/2016  </t>
  </si>
  <si>
    <t xml:space="preserve">CONCRETO FCK = 25MPA, TRAÇO 1:2,3:2,7 (CIMENTO/ AREIA MÉDIA/ BRITA 1)  - PREPARO MECÂNICO COM BETONEIRA 600 L. AF_07/2016  </t>
  </si>
  <si>
    <t xml:space="preserve">                                                                                                                           </t>
  </si>
  <si>
    <t xml:space="preserve">OPERADOR DE BETONEIRA ESTACIONÁRIA/MISTURADOR COM ENCARGOS COMPLEMENTARES  </t>
  </si>
  <si>
    <t xml:space="preserve">AREIA MEDIA - POSTO JAZIDA/FORNECEDOR (RETIRADO NA JAZIDA, SEM TRANSPORTE)  </t>
  </si>
  <si>
    <t xml:space="preserve">CIMENTO PORTLAND COMPOSTO CP II-32  </t>
  </si>
  <si>
    <t xml:space="preserve">PEDRA BRITADA N. 1 (9,5 a 19 MM) POSTO PEDREIRA/FORNECEDOR, SEM FRETE  </t>
  </si>
  <si>
    <t xml:space="preserve">                                                                                                                        </t>
  </si>
  <si>
    <t xml:space="preserve">                                                              </t>
  </si>
  <si>
    <t xml:space="preserve">JUNTA DILATACAO ELASTICA PARA CONCRETO (FUGENBAND) O-22, ATE 30 MCA  </t>
  </si>
  <si>
    <t xml:space="preserve">                                                                                                                         </t>
  </si>
  <si>
    <t xml:space="preserve">ACO CA-50, 10,0 MM, VERGALHAO  </t>
  </si>
  <si>
    <t xml:space="preserve">                                                                                                    </t>
  </si>
  <si>
    <t xml:space="preserve">CHAPA DE MADEIRA COMPENSADA PLASTIFICADA PARA FORMA DE CONCRETO, DE 2,20 x 1,10 M, E = 18 MM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</si>
  <si>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</si>
  <si>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</si>
  <si>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VIGA DE ESCORAMAENTO H20, DE MADEIRA, PESO DE 5,00 A 5,20 KG/M, COM EXTREMIDADES PLASTICAS  </t>
  </si>
  <si>
    <t xml:space="preserve">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</si>
  <si>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</si>
  <si>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DESMOLDANTE PARA FORMAS METALICAS A BASE DE OLEO VEGETAL  </t>
  </si>
  <si>
    <t xml:space="preserve">                                                                                                                                    </t>
  </si>
  <si>
    <t xml:space="preserve">PINTOR COM ENCARGOS COMPLEMENTARES  </t>
  </si>
  <si>
    <t xml:space="preserve">04849/ORSE         </t>
  </si>
  <si>
    <t xml:space="preserve">SIKA TOP 107 - REVESTIMENTO IMPERMEABILIZANTE COR BRANCA, APLICADO À TRINCHA- BI-COMPONENTE, EMBALAGEM COM (18+2)KG  </t>
  </si>
  <si>
    <t xml:space="preserve">                                                                                                               </t>
  </si>
  <si>
    <t xml:space="preserve">                                                                                                                                                                                                                                </t>
  </si>
  <si>
    <t xml:space="preserve">FABRICAÇÃO DE FÔRMA PARA PILARES E ESTRUTURAS SIMILARES, EM CHAPA DE MADEIRA COMPENSADA PLASTIFICADA, E = 18 MM. AF_12/2015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</si>
  <si>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</si>
  <si>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</si>
  <si>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VIGA SANDUICHE METALICA VAZADA PARA TRAVAMENTO DE PILARES, ALTURA DE *8* CM, LARGURA DE *6* CM E EXTENSAO DE 2 M  </t>
  </si>
  <si>
    <t xml:space="preserve">                                                                                                                                                                     </t>
  </si>
  <si>
    <t xml:space="preserve">                                                                                                                                                                      </t>
  </si>
  <si>
    <t xml:space="preserve">                                                                                                                                                                                   </t>
  </si>
  <si>
    <t xml:space="preserve">                                                                                                                                                            </t>
  </si>
  <si>
    <t xml:space="preserve">CORTE E DOBRA DE AÇO CA-50, DIÂMETRO DE 6,3 MM, UTILIZADO EM LAJE. AF_12/2015  </t>
  </si>
  <si>
    <t xml:space="preserve">CORTE E DOBRA DE AÇO CA-50, DIÂMETRO DE 8,0 MM, UTILIZADO EM LAJE. AF_12/2015  </t>
  </si>
  <si>
    <t xml:space="preserve">                                                                                                                                                             </t>
  </si>
  <si>
    <t xml:space="preserve">CORTE E DOBRA DE AÇO CA-50, DIÂMETRO DE 10,0 MM, UTILIZADO EM LAJE. AF_12/2015  </t>
  </si>
  <si>
    <t xml:space="preserve">                                                                                                                             </t>
  </si>
  <si>
    <t xml:space="preserve">GAS DE COZINHA - GLP  </t>
  </si>
  <si>
    <t xml:space="preserve">MANTA ASFALTICA ELASTOMERICA EM POLIESTER 3 MM, TIPO III, CLASSE B, ACABAMENTO PP (NBR 9952)  </t>
  </si>
  <si>
    <t xml:space="preserve">PRIMER PARA MANTA ASFALTICA A BASE DE ASFALTO MODIFICADO DILUIDO EM SOLVENTE, APLICACAO A FRIO  </t>
  </si>
  <si>
    <t xml:space="preserve">SOLDA DE TOPO EM CHAPA/PERFIL/TUBO DE AÇO CHANFRADO, ESPESSURA=1/4''. AF_06/2018  </t>
  </si>
  <si>
    <t xml:space="preserve">SERRALHEIRO COM ENCARGOS COMPLEMENTARES  </t>
  </si>
  <si>
    <t xml:space="preserve">PERFIL UDC ("U" DOBRADO DE CHAPA) SIMPLES DE ACO LAMINADO, GALVANIZADO, ASTM A36, 127 X 50 MM, E= 3 MM  </t>
  </si>
  <si>
    <t xml:space="preserve">                                                                                                                                                                       </t>
  </si>
  <si>
    <t xml:space="preserve">SOLVENTE DILUENTE A BASE DE AGUARRAS  </t>
  </si>
  <si>
    <t xml:space="preserve">TINTA ESMALTE SINTETICO PREMIUM FOSCO  </t>
  </si>
  <si>
    <t xml:space="preserve">                                                                                                                                                                                                                    </t>
  </si>
  <si>
    <t xml:space="preserve">ALVENARIA DE VEDAÇÃO DE BLOCOS CERÂMICOS FURADOS NA HORIZONTAL DE 9X19X19CM (ESPESSURA 9CM) DE PAREDES COM ÁREA LÍQUIDA MENOR QUE 6M² SEM VÃOS E ARGAMASSA DE ASSENTAMENTO COM PREPARO EM BETONEIRA. AF_06/2014  </t>
  </si>
  <si>
    <t xml:space="preserve">ALVENARIA DE VEDAÇÃO DE BLOCOS CERÂMICOS FURADOS NA HORIZONTAL DE 9X19X19CM (ESPESSURA 9CM) DE PAREDES COM ÁREA LÍQUIDA MAIOR OU IGUAL A 6M² SEM VÃOS E ARGAMASSA DE ASSENTAMENTO COM PREPARO EM BETONEIRA. AF_06/2014  </t>
  </si>
  <si>
    <t xml:space="preserve">ALVENARIA DE VEDAÇÃO DE BLOCOS CERÂMICOS FURADOS NA HORIZONTAL DE 9X19X19CM (ESPESSURA 9CM) DE PAREDES COM ÁREA LÍQUIDA MENOR QUE 6M² COM VÃOS E ARGAMASSA DE ASSENTAMENTO COM PREPARO EM BETONEIRA. AF_06/2014  </t>
  </si>
  <si>
    <t xml:space="preserve">ALVENARIA DE VEDAÇÃO DE BLOCOS CERÂMICOS FURADOS NA HORIZONTAL DE 9X19X19CM (ESPESSURA 9CM) DE PAREDES COM ÁREA LÍQUIDA MAIOR OU IGUAL A 6M² COM VÃOS E ARGAMASSA DE ASSENTAMENTO COM PREPARO EM BETONEIRA. AF_06/2014  </t>
  </si>
  <si>
    <t xml:space="preserve">                                                                                                                                                 </t>
  </si>
  <si>
    <t xml:space="preserve">ARGAMASSA TRAÇO 1:2:8 (EM VOLUME DE CIMENTO, CAL E AREIA MÉDIA ÚMIDA) PARA EMBOÇO/MASSA ÚNICA/ASSENTAMENTO DE ALVENARIA DE VEDAÇÃO, PREPARO MECÂNICO COM BETONEIRA 400 L. AF_08/2019  </t>
  </si>
  <si>
    <t xml:space="preserve">TIJOLO CERAMICO MACICO *5 X 10 X 20* CM  </t>
  </si>
  <si>
    <t xml:space="preserve">07.002.0030-B      </t>
  </si>
  <si>
    <t xml:space="preserve">ARGAMASSA DE CIMENTO E AREIA,NO TRACO 1:4,PREPARO MECANICO  </t>
  </si>
  <si>
    <t xml:space="preserve">ACO CA-60, ESTIRADO, PRECO DE REVENDEDOR, NO DIAMETRO DE 04,2MM  </t>
  </si>
  <si>
    <t xml:space="preserve">COBOGO DE BLOCOS VAZADOS, DE CIMENTO E AREIA, DE (39X10X10)CM  </t>
  </si>
  <si>
    <t xml:space="preserve">MARMORISTA/GRANITEIRO COM ENCARGOS COMPLEMENTARES  </t>
  </si>
  <si>
    <t xml:space="preserve">ARGAMASSA TRAÇO 1:4 (EM VOLUME DE CIMENTO E AREIA MÉDIA ÚMIDA), PREPARO MANUAL. AF_08/2019  </t>
  </si>
  <si>
    <t xml:space="preserve">CIMENTO BRANCO  </t>
  </si>
  <si>
    <t xml:space="preserve">DIVISORIA EM GRANITO, COM DUAS FACES POLIDAS, TIPO ANDORINHA/ QUARTZ/ CASTELO/ CORUMBA OU OUTROS EQUIVALENTES DA REGIAO, E=  *3,0* CM  </t>
  </si>
  <si>
    <t xml:space="preserve">C0205              </t>
  </si>
  <si>
    <t xml:space="preserve">ARGAMASSA MISTA DE CIMENTO CAL HIDR. E AREIA S/PEN. TRAÇO 1:2:8  </t>
  </si>
  <si>
    <t xml:space="preserve">I1713              </t>
  </si>
  <si>
    <t xml:space="preserve">PORTA SASAZAKI-VENEZIANA, INCLUS. BATENTES E FERRAGENS  </t>
  </si>
  <si>
    <t xml:space="preserve">                                                                     </t>
  </si>
  <si>
    <t xml:space="preserve">ARGAMASSA TRAÇO 1:3 (EM VOLUME DE CIMENTO E AREIA MÉDIA ÚMIDA), PREPARO MANUAL. AF_08/2019  </t>
  </si>
  <si>
    <t xml:space="preserve">PORTA CORTA-FOGO PARA SAIDA DE EMERGENCIA, COM FECHADURA, VAO LUZ DE 90 X 210 CM, CLASSE P-90 (NBR 11742)  </t>
  </si>
  <si>
    <t xml:space="preserve">                                                                                                                                           </t>
  </si>
  <si>
    <t xml:space="preserve">BUCHA DE NYLON SEM ABA S10, COM PARAFUSO DE 6,10 X 65 MM EM ACO ZINCADO COM ROSCA SOBERBA, CABECA CHATA E FENDA PHILLIPS  </t>
  </si>
  <si>
    <t xml:space="preserve">SELANTE ELASTICO MONOCOMPONENTE A BASE DE POLIURETANO (PU) PARA JUNTAS DIVERSAS  </t>
  </si>
  <si>
    <t xml:space="preserve">PORTA DE ABRIR EM ACO COM DIVISAO HORIZONTAL  PARA VIDROS, COM FUNDO ANTICORROSIVO/PRIMER DE PROTECAO, SEM GUARNICAO/ALIZAR/VISTA, VIDROS NAO INCLUSOS, 87 X 210 CM  </t>
  </si>
  <si>
    <t xml:space="preserve">08855/ORSE         </t>
  </si>
  <si>
    <t xml:space="preserve">ROLDANA PARA PORTÃO DE FERRO DE CORRER (INFERIOR), D=3", COM CAIXA  </t>
  </si>
  <si>
    <t xml:space="preserve">09357/ORSE         </t>
  </si>
  <si>
    <t xml:space="preserve">00370/SINAP        </t>
  </si>
  <si>
    <t xml:space="preserve">AREIA MEDIA - POSTO JAZIDA / FORNECEDOR (SEM FRETE)  </t>
  </si>
  <si>
    <t xml:space="preserve">01379/SINAP        </t>
  </si>
  <si>
    <t xml:space="preserve">                                                                                                                                                                                                                                                      </t>
  </si>
  <si>
    <t xml:space="preserve">PORTA DE CORRER EM ACO LAMINADO DE (217X200)CM, 4 FOLHAS, QUADRICULADAS  </t>
  </si>
  <si>
    <t xml:space="preserve">                                   </t>
  </si>
  <si>
    <t xml:space="preserve">COT.04.0001        </t>
  </si>
  <si>
    <t xml:space="preserve">CARPINTEIRO DE ESQUADRIA COM ENCARGOS COMPLEMENTARES  </t>
  </si>
  <si>
    <t xml:space="preserve">01106/SINAP        </t>
  </si>
  <si>
    <t xml:space="preserve">CAL HIDRATADA, DE 1A. QUALIDADE, PARA ARGAMASSA  </t>
  </si>
  <si>
    <t xml:space="preserve">12939/ORSE         </t>
  </si>
  <si>
    <t xml:space="preserve">PORTA DE FERRO DE ABRIR, C/ GRADIL EM BARRA CHATA 3/4" X 1/8", INCLUSIVE REQUADRO, FERROLHO E DOBRADIÇ  </t>
  </si>
  <si>
    <t xml:space="preserve">03081/SINAP        </t>
  </si>
  <si>
    <t xml:space="preserve">FECHADURA DE EMBUTIR PARA PORTA EXTERNA / ENTRADA, MAQUINA 55 MM, COM CILINDRO, MACANETA ALAVANCA E ES  </t>
  </si>
  <si>
    <t xml:space="preserve">AUXILIAR DE ELETRICISTA COM ENCARGOS COMPLEMENTARES  </t>
  </si>
  <si>
    <t xml:space="preserve">ELETRICISTA COM ENCARGOS COMPLEMENTARES  </t>
  </si>
  <si>
    <t xml:space="preserve">COT.04.0017        </t>
  </si>
  <si>
    <t xml:space="preserve">SENSOR ANTI-ESMAGAMENTO PARA PORTÃO AUTOMÁTICO  </t>
  </si>
  <si>
    <t xml:space="preserve">                                                            </t>
  </si>
  <si>
    <t xml:space="preserve">                                                                                 </t>
  </si>
  <si>
    <t xml:space="preserve">01821/ORSE         </t>
  </si>
  <si>
    <t xml:space="preserve">PORTA ENROLAR CHAPA 24 AÇO GALVANIZADO RAIADA LARGA         </t>
  </si>
  <si>
    <t xml:space="preserve">                                                                                                                                                                                                    </t>
  </si>
  <si>
    <t xml:space="preserve">PARAFUSO DE ACO ZINCADO COM ROSCA SOBERBA, CABECA CHATA E FENDA SIMPLES, DIAMETRO 4,2 MM, COMPRIMENTO * 32 * MM  </t>
  </si>
  <si>
    <t xml:space="preserve">JANELA DE CORRER EM ALUMINIO, 120 X 150 CM (A X L), 4 FLS, BANDEIRA COM BASCULA, ACABAMENTO ACET OU BRILHANTE, BATENTE/REQUADRO DE 6 A 14 CM, COM VIDRO, SEM GUARNICAO/ALIZAR  </t>
  </si>
  <si>
    <t xml:space="preserve">SILICONE ACETICO USO GERAL INCOLOR 280 G  </t>
  </si>
  <si>
    <t xml:space="preserve">                                                                                                                                                                                      </t>
  </si>
  <si>
    <t xml:space="preserve">JANELA BASCULANTE, ACO, COM BATENTE/REQUADRO, 60 X 60 CM (SEM VIDROS)  </t>
  </si>
  <si>
    <t xml:space="preserve">                                                                                                       </t>
  </si>
  <si>
    <t xml:space="preserve">ALUMINIO EM PERFIL TUBULAR EXTRUDADO, LIGA COMUM  </t>
  </si>
  <si>
    <t xml:space="preserve">                                                               </t>
  </si>
  <si>
    <t xml:space="preserve">TARJETA TIPO LIVRE / OCUPADO, CROMADA, PARA PORTA DE BANHEIRO  </t>
  </si>
  <si>
    <t xml:space="preserve">                                                       </t>
  </si>
  <si>
    <t xml:space="preserve">PUXADOR CENTRAL, TIPO ALCA, EM ZAMAC CROMADO, COM ROSETAS, COMPRIMENTO *100* MM, PARA PORTA / JANELA EM MADEIRA OU METALICA - INCLUI PARAFUSOS  </t>
  </si>
  <si>
    <t xml:space="preserve">                                                                                                                                                                   </t>
  </si>
  <si>
    <t xml:space="preserve">MOLA FECHA-PORTA P/PORTA DE MADEIRA OU ALUM. ATE 0,90M, C/PINHAO E CREMALHEIRA,ALUM., C/PINTURA ELETR.C/POTENCIA Nº2  </t>
  </si>
  <si>
    <t xml:space="preserve">                                                                                                                                                                           </t>
  </si>
  <si>
    <t xml:space="preserve">TINTA ESMALTE SINTETICO PREMIUM BRILHANTE  </t>
  </si>
  <si>
    <t xml:space="preserve">VIDRACEIRO COM ENCARGOS COMPLEMENTARES  </t>
  </si>
  <si>
    <t xml:space="preserve">MASSA PARA VIDRO  </t>
  </si>
  <si>
    <t xml:space="preserve">VIDRO TEMPERADO INCOLOR E = 6 MM, SEM COLOCACAO  </t>
  </si>
  <si>
    <t xml:space="preserve">                              </t>
  </si>
  <si>
    <t xml:space="preserve">VIDRO MARTELADO OU CANELADO, 4 MM - SEM COLOCACAO  </t>
  </si>
  <si>
    <t xml:space="preserve">VIDRO TEMPERADO INCOLOR E = 8 MM, SEM COLOCACAO  </t>
  </si>
  <si>
    <t xml:space="preserve">ADITIVO ADESIVO LIQUIDO PARA ARGAMASSAS DE REVESTIMENTOS CIMENTICIOS  </t>
  </si>
  <si>
    <t xml:space="preserve">CANTONEIRA ALUMINIO ABAS DESIGUAIS 1" X 3/4 ", E = 1/8 "  </t>
  </si>
  <si>
    <t xml:space="preserve">CHAPA DE MADEIRA COMPENSADA NAVAL (COM COLA FENOLICA), E = 6 MM, DE *1,60 X 2,20* M  </t>
  </si>
  <si>
    <t xml:space="preserve">ESPELHO CRISTAL E = 4 MM  </t>
  </si>
  <si>
    <t xml:space="preserve">                                                                                                                                                      </t>
  </si>
  <si>
    <t xml:space="preserve">TELHADISTA COM ENCARGOS COMPLEMENTARES  </t>
  </si>
  <si>
    <t xml:space="preserve">GUINCHO ELÉTRICO DE COLUNA, CAPACIDADE 400 KG, COM MOTO FREIO, MOTOR TRIFÁSICO DE 1,25 CV - CHP DIURNO. AF_03/2016  </t>
  </si>
  <si>
    <t xml:space="preserve">GUINCHO ELÉTRICO DE COLUNA, CAPACIDADE 400 KG, COM MOTO FREIO, MOTOR TRIFÁSICO DE 1,25 CV - CHI DIURNO. AF_03/2016  </t>
  </si>
  <si>
    <t xml:space="preserve">CONJUNTO ARRUELAS DE VEDACAO 5/16" PARA TELHA FIBROCIMENTO (UMA ARRUELA METALICA E UMA ARRUELA PVC - CONICAS)  </t>
  </si>
  <si>
    <t xml:space="preserve">PARAFUSO ZINCADO ROSCA SOBERBA, CABECA SEXTAVADA, 5/16 " X 250 MM, PARA FIXACAO DE TELHA EM MADEIRA  </t>
  </si>
  <si>
    <t xml:space="preserve">TELHA DE FIBRA DE VIDRO ONDULADA INCOLOR, E = 0,6 MM, DE *0,50 X 2,44* M  </t>
  </si>
  <si>
    <t xml:space="preserve">HASTE RETA PARA GANCHO DE FERRO GALVANIZADO, COM ROSCA 1/4 " X 30 CM PARA FIXACAO DE TELHA METALICA, INCLUI PORCA E ARRUELAS DE VEDACAO  </t>
  </si>
  <si>
    <t xml:space="preserve">TELHA TRAPEZOIDAL EM ACO ZINCADO, SEM PINTURA, ALTURA DE APROXIMADAMENTE 40 MM, ESPESSURA DE 0,50 MM E LARGURA UTIL DE 980 MM  </t>
  </si>
  <si>
    <t xml:space="preserve">                                                                                                         </t>
  </si>
  <si>
    <t xml:space="preserve">TELHA ONDULADA EM ACO ZINCADO, ALTURA DE 17 MM, ESPESSURA DE 0,50 MM, LARGURA UTIL DE APROXIMADAMENTE 985 MM, SEM PINTURA  </t>
  </si>
  <si>
    <t xml:space="preserve">CONCRETO FCK = 20MPA, TRAÇO 1:2,7:3 (CIMENTO/ AREIA MÉDIA/ BRITA 1)  - PREPARO MECÂNICO COM BETONEIRA 400 L. AF_07/2016  </t>
  </si>
  <si>
    <t xml:space="preserve">LONA PLASTICA PRETA, E= 150 MICRA  </t>
  </si>
  <si>
    <t xml:space="preserve">TELA DE ACO SOLDADA NERVURADA, CA-60, Q-196, (3,11 KG/M2), DIAMETRO DO FIO = 5,0 MM, LARGURA = 2,45 M, ESPACAMENTO DA MALHA = 10 X 10 CM  </t>
  </si>
  <si>
    <t xml:space="preserve">ARGAMASSA TRAÇO 1:4 (EM VOLUME DE CIMENTO E AREIA MÉDIA ÚMIDA) PARA CONTRAPISO, PREPARO MANUAL. AF_08/2019  </t>
  </si>
  <si>
    <t xml:space="preserve">JUNTA PLASTICA DE DILATACAO PARA PISOS, COR CINZA, 17 X 3 MM (ALTURA X ESPESSURA)  </t>
  </si>
  <si>
    <t xml:space="preserve">PISO EM GRANILITE, MARMORITE OU GRANITINA, AGREGADO COR PRETO, CINZA, PALHA OU BRANCO, E=  *8* MM (INCLUSO EXECUCAO)  </t>
  </si>
  <si>
    <t xml:space="preserve">COMPACTADOR DE SOLOS DE PERCUSÃO (SOQUETE) COM MOTOR A GASOLINA, POTÊNCIA 3 CV - CHP DIURNO. AF_09/2016  </t>
  </si>
  <si>
    <t xml:space="preserve">COMPACTADOR DE SOLOS DE PERCUSÃO (SOQUETE) COM MOTOR A GASOLINA, POTÊNCIA 3 CV - CHI DIURNO. AF_09/2016  </t>
  </si>
  <si>
    <t xml:space="preserve">AZULEJISTA OU LADRILHISTA COM ENCARGOS COMPLEMENTARES  </t>
  </si>
  <si>
    <t xml:space="preserve">ARGAMASSA COLANTE AC I PARA CERAMICAS  </t>
  </si>
  <si>
    <t xml:space="preserve">PISO EM CERAMICA ESMALTADA EXTRA, PEI MAIOR OU IGUAL A 4, FORMATO MENOR OU IGUAL A 2025 CM2  </t>
  </si>
  <si>
    <t xml:space="preserve">REJUNTE COLORIDO, CIMENTICIO  </t>
  </si>
  <si>
    <t xml:space="preserve">PISO EM GRANITO, POLIDO, TIPO ANDORINHA/ QUARTZ/ CASTELO/ CORUMBA OU OUTROS EQUIVALENTES DA REGIAO, FORMATO MENOR OU IGUAL A 3025 CM2, E=  *2* CM  </t>
  </si>
  <si>
    <t xml:space="preserve">ARGAMASSA COLANTE TIPO ACIII  </t>
  </si>
  <si>
    <t xml:space="preserve">ARGAMASSA TRAÇO 1:3 (EM VOLUME DE CIMENTO E AREIA MÉDIA ÚMIDA) PARA CONTRAPISO, PREPARO MECÂNICO COM BETONEIRA 400 L. AF_08/2019  </t>
  </si>
  <si>
    <t xml:space="preserve">PISO DE BORRACHA FRISADO OU PASTILHADO, PRETO, EM PLACAS 50 X 50 CM, E = 7 MM, PARA ARGAMASSA  </t>
  </si>
  <si>
    <t xml:space="preserve">                                                                                                     </t>
  </si>
  <si>
    <t xml:space="preserve">LADRILHO HIDRAULICO, *20 x 20* CM, E= 2 CM, PADRAO COPACABANA, 2 CORES (PRETO E BRANCO)  </t>
  </si>
  <si>
    <t xml:space="preserve">RESINA ACRILICA BASE AGUA - COR BRANCA  </t>
  </si>
  <si>
    <t xml:space="preserve">                                                                                                                                                                                                                                  </t>
  </si>
  <si>
    <t xml:space="preserve">CONTRAPISO EM ARGAMASSA TRAÇO 1:4 (CIMENTO E AREIA), PREPARO MECÂNICO COM BETONEIRA 400 L, APLICADO EM ÁREAS SECAS SOBRE LAJE, ADERIDO, ESPESSURA 3CM. AF_06/2014  </t>
  </si>
  <si>
    <t xml:space="preserve">CONTRAPISO EM ARGAMASSA TRAÇO 1:4 (CIMENTO E AREIA), PREPARO MECÂNICO COM BETONEIRA 400 L, APLICADO EM ÁREAS MOLHADAS SOBRE LAJE, ADERIDO, ESPESSURA 3CM. AF_06/2014  </t>
  </si>
  <si>
    <t xml:space="preserve">CONTRAPISO EM ARGAMASSA TRAÇO 1:4 (CIMENTO E AREIA), PREPARO MECÂNICO COM BETONEIRA 400 L, APLICADO EM ÁREAS MOLHADAS SOBRE IMPERMEABILIZAÇÃO, ESPESSURA 3CM. AF_06/2014  </t>
  </si>
  <si>
    <t xml:space="preserve">PLACA VIBRATÓRIA REVERSÍVEL COM MOTOR 4 TEMPOS A GASOLINA, FORÇA CENTRÍFUGA DE 25 KN (2500 KGF), POTÊNCIA 5,5 CV - CHP DIURNO. AF_08/2015  </t>
  </si>
  <si>
    <t xml:space="preserve">PLACA VIBRATÓRIA REVERSÍVEL COM MOTOR 4 TEMPOS A GASOLINA, FORÇA CENTRÍFUGA DE 25 KN (2500 KGF), POTÊNCIA 5,5 CV - CHI DIURNO. AF_08/2015  </t>
  </si>
  <si>
    <t xml:space="preserve">PEDRA BRITADA N. 2 (19 A 38 MM) POSTO PEDREIRA/FORNECEDOR, SEM FRETE  </t>
  </si>
  <si>
    <t xml:space="preserve">ARGAMASSA TRAÇO 1:3 (EM VOLUME DE CIMENTO E AREIA GROSSA ÚMIDA) PARA CHAPISCO CONVENCIONAL, PREPARO MECÂNICO COM BETONEIRA 400 L. AF_08/2019  </t>
  </si>
  <si>
    <t xml:space="preserve">                                                                                                                                                         </t>
  </si>
  <si>
    <t xml:space="preserve">ARGAMASSA TRAÇO 1:4 (EM VOLUME DE CIMENTO E AREIA GROSSA ÚMIDA) COM ADIÇÃO DE EMULSÃO POLIMÉRICA PARA CHAPISCO ROLADO, PREPARO MECÂNICO COM BETONEIRA 400 L. AF_08/2019  </t>
  </si>
  <si>
    <t xml:space="preserve">                                                                                                                                                                                             </t>
  </si>
  <si>
    <t xml:space="preserve">TELA DE ACO SOLDADA GALVANIZADA/ZINCADA PARA ALVENARIA, FIO D = *1,24 MM, MALHA 25 X 25 MM  </t>
  </si>
  <si>
    <t xml:space="preserve">                                                                                                                                                                                                                                                       </t>
  </si>
  <si>
    <t xml:space="preserve">                                                                                                                                                </t>
  </si>
  <si>
    <t xml:space="preserve">                                                                                                                                                                  </t>
  </si>
  <si>
    <t xml:space="preserve">ARGAMASSA COLANTE TIPO ACIII E  </t>
  </si>
  <si>
    <t xml:space="preserve">PASTILHA CERAMICA/PORCELANA, REVEST INT/EXT E  PISCINA, CORES FRIAS *5 X 5* CM  </t>
  </si>
  <si>
    <t xml:space="preserve">02684/ORSE         </t>
  </si>
  <si>
    <t xml:space="preserve">ARGAMASSA INDUSTRIALIZADA VOTOMASSA, AC-II OU SIMILAR       </t>
  </si>
  <si>
    <t xml:space="preserve">02540/ORSE         </t>
  </si>
  <si>
    <t xml:space="preserve">REJUNTE COLORIDO FLEXIVEL PARA REVESTIMENTOS CERÂMICOS      </t>
  </si>
  <si>
    <t xml:space="preserve">03964/ORSE         </t>
  </si>
  <si>
    <t xml:space="preserve">CERÂMICA 10 X 10 CM, ELIZABETH, LINHA LUX NEVE OU SIMILAR  </t>
  </si>
  <si>
    <t xml:space="preserve">                                                                       </t>
  </si>
  <si>
    <t xml:space="preserve">LIXA EM FOLHA PARA PAREDE OU MADEIRA, NUMERO 120 (COR VERMELHA)  </t>
  </si>
  <si>
    <t xml:space="preserve">MASSA CORRIDA PVA PARA PAREDES INTERNAS  </t>
  </si>
  <si>
    <t xml:space="preserve">                                                                                                                                            </t>
  </si>
  <si>
    <t xml:space="preserve">MASSA ACRILICA PARA PAREDES INTERIOR/EXTERIOR  </t>
  </si>
  <si>
    <t xml:space="preserve">09889/ORSE         </t>
  </si>
  <si>
    <t xml:space="preserve">FORRO DE FIBRA MINERAL ARMSTRONG CLEAN ROOM FL OU SIMILAR - FORNECIMENTO E INSTALAÇÃO  </t>
  </si>
  <si>
    <t xml:space="preserve">MONTADOR DE ESTRUTURA METÁLICA COM ENCARGOS COMPLEMENTARES  </t>
  </si>
  <si>
    <t xml:space="preserve">CHAPA DE GESSO ACARTONADO, STANDARD (ST), COR BRANCA, E = 12,5 MM, 1200 X 2400 MM (L X C)  </t>
  </si>
  <si>
    <t xml:space="preserve">FITA DE PAPEL REFORCADA COM LAMINA DE METAL PARA REFORCO DE CANTOS DE CHAPA DE GESSO PARA DRYWALL  </t>
  </si>
  <si>
    <t xml:space="preserve">MASSA DE REJUNTE EM PO PARA DRYWALL, A BASE DE GESSO, SECAGEM RAPIDA, PARA TRATAMENTO DE JUNTAS DE CHAPA DE GESSO (COM ADICAO DE AGUA)  </t>
  </si>
  <si>
    <t xml:space="preserve">PARAFUSO DRY WALL, EM ACO FOSFATIZADO, CABECA TROMBETA E PONTA AGULHA (TA), COMPRIMENTO 25 MM  </t>
  </si>
  <si>
    <t xml:space="preserve">PARAFUSO ZINCADO, AUTOBROCANTE, FLANGEADO, 4,2 MM X 19 MM  </t>
  </si>
  <si>
    <t xml:space="preserve">PENDURAL OU PRESILHA REGULADORA, EM ACO GALVANIZADO, COM CORPO, MOLA E REBITE, PARA PERFIL TIPO CANALETA DE ESTRUTURA EM FORROS DRYWALL  </t>
  </si>
  <si>
    <t xml:space="preserve">PERFIL CANALETA, FORMATO C, EM ACO ZINCADO, PARA ESTRUTURA FORRO DRYWALL, E = 0,5 MM, *46 X 18* (L X H), COMPRIMENTO 3 M  </t>
  </si>
  <si>
    <t xml:space="preserve">ARAME GALVANIZADO 6 BWG, D = 5,16 MM (0,157 KG/M), OU 8 BWG, D = 4,19 MM (0,101 KG/M), OU 10 BWG, D = 3,40 MM (0,0713 KG/M)  </t>
  </si>
  <si>
    <t xml:space="preserve">                                                                                    </t>
  </si>
  <si>
    <t xml:space="preserve">PULVERIZADOR DE TINTA ELÉTRICO/MÁQUINA DE PINTURA AIRLESS, VAZÃO 2 L/MIN - CHP DIURNO. AF_08/2016  </t>
  </si>
  <si>
    <t xml:space="preserve">PULVERIZADOR DE TINTA ELÉTRICO/MÁQUINA DE PINTURA AIRLESS, VAZÃO 2 L/MIN - CHI DIURNO. AF_08/2016  </t>
  </si>
  <si>
    <t xml:space="preserve">TINTA ACRILICA PREMIUM, COR BRANCO FOSCO  </t>
  </si>
  <si>
    <t xml:space="preserve">02937/ORSE         </t>
  </si>
  <si>
    <t xml:space="preserve">PRIMER ACRÍLICO, MARCA FOSROC, REF NITOPRIMER AW OU SIMILAR </t>
  </si>
  <si>
    <t xml:space="preserve">02936/ORSE         </t>
  </si>
  <si>
    <t xml:space="preserve">VERNIZ ACRÍLICO PARA PROTEÇÃO DE SUPERFÍCIES EM CONCRETO APARENTE , MARCA FOSROC, REF DEKGUARD FS OU SIMILAR  </t>
  </si>
  <si>
    <t xml:space="preserve">                                                                                          </t>
  </si>
  <si>
    <t xml:space="preserve">                                                                                                                                                    </t>
  </si>
  <si>
    <t xml:space="preserve">MASSA PARA TEXTURA LISA DE BASE ACRILICA, USO INTERNO E EXTERNO  </t>
  </si>
  <si>
    <t xml:space="preserve">                                          </t>
  </si>
  <si>
    <t xml:space="preserve">VERNIZ POLIURETANO BRILHANTE PARA MADEIRA, COM FILTRO SOLAR, USO INTERNO E EXTERNO  </t>
  </si>
  <si>
    <t xml:space="preserve">TRANSPORTE HORIZONTAL MANUAL, DE TUBO DE AÇO CARBONO LEVE OU MÉDIO, PRETO OU GALVANIZADO, COM DIÂMETRO MAIOR QUE 32 MM E MENOR OU IGUAL A 65 MM (UNIDADE: MXKM). AF_07/2019  </t>
  </si>
  <si>
    <t xml:space="preserve">MXKM  </t>
  </si>
  <si>
    <t xml:space="preserve">                                    </t>
  </si>
  <si>
    <t xml:space="preserve">I7947              </t>
  </si>
  <si>
    <t xml:space="preserve">ANDAIME METÁLICO DE ENCAIXE  </t>
  </si>
  <si>
    <t xml:space="preserve">                                             </t>
  </si>
  <si>
    <t xml:space="preserve">RODAPE OU RODABANCADA EM GRANITO, POLIDO, TIPO ANDORINHA/ QUARTZ/ CASTELO/ CORUMBA OU OUTROS EQUIVALENTES DA REGIAO, H= 10 CM, E=  *2,0* CM  </t>
  </si>
  <si>
    <t xml:space="preserve">                                  </t>
  </si>
  <si>
    <t xml:space="preserve">GRANILHA/ GRANA/ PEDRISCO OU AGREGADO EM MARMORE/ GRANITO/ QUARTZO E CALCARIO, PRETO, CINZA, PALHA OU BRANCO  </t>
  </si>
  <si>
    <t xml:space="preserve">                                                           </t>
  </si>
  <si>
    <t xml:space="preserve">RODAPE DE MADEIRA MACICA CUMARU/IPE CHAMPANHE OU EQUIVALENTE DA REGIAO, *1,5 X 7 CM  </t>
  </si>
  <si>
    <t xml:space="preserve">SOLEIRA EM GRANITO, POLIDO, TIPO ANDORINHA/ QUARTZ/ CASTELO/ CORUMBA OU OUTROS EQUIVALENTES DA REGIAO, L= *15* CM, E=  *2,0* CM  </t>
  </si>
  <si>
    <t xml:space="preserve">REBITE DE ALUMINIO VAZADO DE REPUXO, 3,2 X 8 MM (1KG = 1025 UNIDADES)  </t>
  </si>
  <si>
    <t xml:space="preserve">SOLDA EM BARRA DE ESTANHO-CHUMBO 50/50  </t>
  </si>
  <si>
    <t xml:space="preserve">RUFO INTERNO/EXTERNO DE CHAPA DE ACO GALVANIZADA NUM 24, CORTE 25 CM  </t>
  </si>
  <si>
    <t xml:space="preserve">10541/SINAP        </t>
  </si>
  <si>
    <t xml:space="preserve">CALHA CONCRETO SIMPLES D = 30 CM PARA ÁGUA PLUVIAL  </t>
  </si>
  <si>
    <t xml:space="preserve">ARGAMASSA TRAÇO 1:4 (EM VOLUME DE CIMENTO E AREIA GROSSA ÚMIDA) PARA CHAPISCO CONVENCIONAL, PREPARO MECÂNICO COM BETONEIRA 400 L. AF_08/2019  </t>
  </si>
  <si>
    <t xml:space="preserve">GRELHA FOFO SIMPLES COM REQUADRO, CARGA MAXIMA  12,5 T, *300 X 1000* MM, E= *15* MM, AREA ESTACIONAMENTO CARRO PASSEIO  </t>
  </si>
  <si>
    <t xml:space="preserve">CHAPA DE ACO CARBONO, GALVANIZADA, PARAUSOS GERAIS, TAMANHO PADRAO, PRECO DE REVENDEDOR, COM ESPESSURA DE 0,5MM  </t>
  </si>
  <si>
    <t xml:space="preserve">                                                                         </t>
  </si>
  <si>
    <t xml:space="preserve">01689/ORSE         </t>
  </si>
  <si>
    <t xml:space="preserve">PARAFUSO DE FIXAÇÃO COM BUCHA PLÁSTICA 8 MM                 </t>
  </si>
  <si>
    <t xml:space="preserve">02746/ORSE         </t>
  </si>
  <si>
    <t xml:space="preserve">FAIXA DE MADEIRA DE LEI (MUIRACATIARA) APARELHADA 15 X 2,5CM  </t>
  </si>
  <si>
    <t xml:space="preserve">AREIA MEDIA  </t>
  </si>
  <si>
    <t xml:space="preserve">CIMENTO PORTLAND C.P. 32  </t>
  </si>
  <si>
    <t xml:space="preserve">GRANITO POLIDO P/BANCADA 2 CM  </t>
  </si>
  <si>
    <t xml:space="preserve">m2    </t>
  </si>
  <si>
    <t xml:space="preserve">                                                             </t>
  </si>
  <si>
    <t xml:space="preserve">ARGAMASSA DE CIMENTO COM AREIA GROSSA 1:3                   </t>
  </si>
  <si>
    <t xml:space="preserve">TAMPO PARA BANCADA: AÇO INOX. N.18  - 0/2000MM            . </t>
  </si>
  <si>
    <t xml:space="preserve">                                                                               </t>
  </si>
  <si>
    <t xml:space="preserve">FITA DE TEFLON - 3/4                                        </t>
  </si>
  <si>
    <t xml:space="preserve">VÁLVULA DE METAL CROMADO C/ GRELHA - 1.1/2                  </t>
  </si>
  <si>
    <t xml:space="preserve">SIFÃO DE METAL CROMADO TIPO COPO - 1.1/2   X 2              </t>
  </si>
  <si>
    <t xml:space="preserve">LAVATÓRIO/BEBEDOURO COLETIVO EM CHAPA DE AÇO INOXIDÁVEL MED. (200X80)CM  </t>
  </si>
  <si>
    <t xml:space="preserve">                                                                      </t>
  </si>
  <si>
    <t xml:space="preserve">00981/ORSE         </t>
  </si>
  <si>
    <t xml:space="preserve">FITA VEDA ROSCA 18MM                                        </t>
  </si>
  <si>
    <t xml:space="preserve">12907/ORSE         </t>
  </si>
  <si>
    <t xml:space="preserve">AUXILIAR DE SERRALHEIRO COM ENCARGOS COMPLEMENTARES  </t>
  </si>
  <si>
    <t xml:space="preserve">DISCO DE CORTE PARA METAL COM DUAS TELAS 12 X 1/8 X 3/4 " (300 X 3,2 X 19,05 MM)  </t>
  </si>
  <si>
    <t xml:space="preserve">CHAPA DE ACO FINA A QUENTE BITOLA MSG 14, E = 2,00 MM (16,0 KG/M2)  </t>
  </si>
  <si>
    <t xml:space="preserve">CHAPA DE ACO GROSSA, ASTM A36, E = 1/4 " (6,35 MM) 49,79 KG/M2  </t>
  </si>
  <si>
    <t xml:space="preserve">DISCO DE DESBASTE PARA METAL FERROSO EM GERAL, COM TRES TELAS,  9 X 1/4 X 7/8 " (228,6 X 6,4 X 22,2 MM)  </t>
  </si>
  <si>
    <t xml:space="preserve">ELETRODO REVESTIDO AWS - E6013, DIAMETRO IGUAL A 2,50 MM  </t>
  </si>
  <si>
    <t xml:space="preserve">INVERSOR DE SOLDA MONOFASICO DE 160 A, POTENCIA DE 5400 W, TENSAO DE 220 V, TURBO VENTILADO, PROTECAO POR FUSIVEL TERMICO, PARA ELETRODOS DE 2,0 A 4,0 MM  </t>
  </si>
  <si>
    <t xml:space="preserve">13121/ORSE         </t>
  </si>
  <si>
    <t xml:space="preserve">PERFIL AÇO, UDC ENRIJECIDO 100 X 50 X 3,27(KG/M) - SAE 1008/1012  </t>
  </si>
  <si>
    <t xml:space="preserve">BUCHA DE NYLON SEM ABA S12, COM PARAFUSO DE 5/16" X 80 MM EM ACO ZINCADO COM ROSCA SOBERBA E CABECA SEXTAVADA  </t>
  </si>
  <si>
    <t xml:space="preserve">TINTA ESMALTE SINTETICO PREMIUM ACETINADO  </t>
  </si>
  <si>
    <t xml:space="preserve">FUNDO ANTICORROSIVO PARA METAIS FERROSOS (ZARCAO)  </t>
  </si>
  <si>
    <t xml:space="preserve">SOLDADOR COM ENCARGOS COMPLEMENTARES  </t>
  </si>
  <si>
    <t xml:space="preserve">10997/SINAP        </t>
  </si>
  <si>
    <t xml:space="preserve">ELETRODO AWS E-7018 (OK 48.04 WI 718) D=4MM (SOLDA ELETRICA)  </t>
  </si>
  <si>
    <t xml:space="preserve">21012/SINAP        </t>
  </si>
  <si>
    <t xml:space="preserve">TUBO ACO GALV C/ COSTURA NBR 5580 CLASSE LEVE DN 40MM ( 1.1/2  ) E = 3,00MM - 3,48KG/M  </t>
  </si>
  <si>
    <t xml:space="preserve">07.001.0010-1      </t>
  </si>
  <si>
    <t xml:space="preserve">PASTA DE CIMENTO COMUM  </t>
  </si>
  <si>
    <t xml:space="preserve">07.001.0130-1      </t>
  </si>
  <si>
    <t xml:space="preserve">ARGAMASSA DE CIMENTO,SAIBRO E AREIA,NO TRACO 1:3:3,PREPARO MANUAL  </t>
  </si>
  <si>
    <t xml:space="preserve">PEITORIL GRANITO CINZA ANDORINHA, 18X2CM  </t>
  </si>
  <si>
    <t xml:space="preserve">ARGAMASSA TRAÇO 1:4 (EM VOLUME DE CIMENTO E AREIA MÉDIA ÚMIDA) PARA CONTRAPISO, PREPARO MECÂNICO COM MISTURADOR DE EIXO HORIZONTAL DE 160 KG. AF_08/2019  </t>
  </si>
  <si>
    <t xml:space="preserve">CADEADO SIMPLES, EM LATAO MACICO CROMADO, LARGURA DE 35 MM,  HASTE DE ACO TEMPERADO, CEMENTADO (NAO LONGA), INCLUI 2 CHAVES  </t>
  </si>
  <si>
    <t xml:space="preserve">CANTONEIRA FERRO GALVANIZADO DE ABAS IGUAIS, 1" X 1/8" (L X E) , 1,20KG/M  </t>
  </si>
  <si>
    <t xml:space="preserve">CHAPA DE ACO FINA A FRIO BITOLA MSG 24, E = 0,60 MM (4,80 KG/M2)  </t>
  </si>
  <si>
    <t xml:space="preserve">DOBRADICA EM LATAO, 3 " X 2 1/2 ", E= 1,9 A 2 MM, COM ANEL, CROMADO, TAMPA BOLA, COM PARAFUSOS  </t>
  </si>
  <si>
    <t xml:space="preserve">PORTA CADEADO,  3 1/2", EM ACO ZINCADO, PRETO, PARA PORTAO E JANELA  </t>
  </si>
  <si>
    <t xml:space="preserve">TUBO ACO GALVANIZADO COM COSTURA, CLASSE MEDIA, DN 1.1/2", E = *3,25* MM, PESO *3,61* KG/M (NBR 5580)  </t>
  </si>
  <si>
    <t xml:space="preserve">                                                                                                                                                           </t>
  </si>
  <si>
    <t xml:space="preserve">VASO SANITARIO SIFONADO CONVENCIONAL COM  LOUÇA BRANCA - FORNECIMENTO E INSTALAÇÃO. AF_01/2020  </t>
  </si>
  <si>
    <t xml:space="preserve">CONJUNTO DE LIGACAO PARA BACIA SANITARIA AJUSTAVEL, EM PLASTICO BRANCO, COM TUBO, CANOPLA E ESPUDE  </t>
  </si>
  <si>
    <t xml:space="preserve">SIFÃO DO TIPO FLEXÍVEL EM PVC 1  X 1.1/2  - FORNECIMENTO E INSTALAÇÃO. AF_01/2020  </t>
  </si>
  <si>
    <t xml:space="preserve">CUBA DE EMBUTIR OVAL EM LOUÇA BRANCA, 35 X 50CM OU EQUIVALENTE - FORNECIMENTO E INSTALAÇÃO. AF_01/2020  </t>
  </si>
  <si>
    <t xml:space="preserve">VÁLVULA EM METAL CROMADO 1.1/2? X 1.1/2? PARA TANQUE OU LAVATÓRIO, COM OU SEM LADRÃO - FORNECIMENTO E INSTALAÇÃO. AF_01/2020  </t>
  </si>
  <si>
    <t xml:space="preserve">                                                                                                                                       </t>
  </si>
  <si>
    <t xml:space="preserve">PARAFUSO NIQUELADO COM ACABAMENTO CROMADO PARA FIXAR PECA SANITARIA, INCLUI PORCA CEGA, ARRUELA E BUCHA DE NYLON TAMANHO S-10  </t>
  </si>
  <si>
    <t xml:space="preserve">VEDACAO PVC, 100 MM, PARA SAIDA VASO SANITARIO  </t>
  </si>
  <si>
    <t xml:space="preserve">BACIA SANITARIA (VASO) CONVENCIONAL PARA PCD SEM FURO FRONTAL, DE LOUCA BRANCA, SEM ASSENTO  </t>
  </si>
  <si>
    <t xml:space="preserve">REJUNTE EPOXI BRANCO  </t>
  </si>
  <si>
    <t xml:space="preserve">                               </t>
  </si>
  <si>
    <t xml:space="preserve">H714               </t>
  </si>
  <si>
    <t xml:space="preserve">un    </t>
  </si>
  <si>
    <t xml:space="preserve">MICTORIO SIFONADO LOUCA BRANCA SEM COMPLEMENTOS  </t>
  </si>
  <si>
    <t xml:space="preserve">PARAFUSO NIQUELADO 3 1/2" COM ACABAMENTO CROMADO PARA FIXAR PECA SANITARIA, INCLUI PORCA CEGA, ARRUELA E BUCHA DE NYLON TAMANHO S-8  </t>
  </si>
  <si>
    <t xml:space="preserve">00230/ORSE         </t>
  </si>
  <si>
    <t xml:space="preserve">ASSENTO PARA BACIA SANITÁRIA, UNIVERSAL, BRANCO, CIPLA OU SIMILAR  </t>
  </si>
  <si>
    <t xml:space="preserve">TORNEIRA CROMADA DE MESA PARA LAVATORIO, BICA ALTA (REF 1195)  </t>
  </si>
  <si>
    <t xml:space="preserve">H689               </t>
  </si>
  <si>
    <t xml:space="preserve">FITA VEDAROSCA 12 MM  </t>
  </si>
  <si>
    <t xml:space="preserve">m     </t>
  </si>
  <si>
    <t xml:space="preserve">H713               </t>
  </si>
  <si>
    <t xml:space="preserve">TORNEIRA DE MESA PARA P.N.E. COM FECHAMENTO AUTOMÁTICO TEMPORIZADO PARALAVATÓRIO DIÂMETRO DE 1/2"  </t>
  </si>
  <si>
    <t xml:space="preserve">H688               </t>
  </si>
  <si>
    <t xml:space="preserve">VÁLVULA DE DESCARGA DUPLO ACIONAMENTO HIDRA/DOCOL (BASE E ACABAMENTOCROMADO )  </t>
  </si>
  <si>
    <t xml:space="preserve">H710               </t>
  </si>
  <si>
    <t xml:space="preserve">VÁLVULA DE DESCARGA HIDRA/DOCOL ( BASE E ACABAMENTO CROMADOANTIVANDALISMO PARA P.N.E.)  </t>
  </si>
  <si>
    <t xml:space="preserve">BARRA DE APOIO RETA, EM ACO INOX POLIDO, COMPRIMENTO 80CM, DIAMETRO MINIMO 3 CM  </t>
  </si>
  <si>
    <t xml:space="preserve">BARRA DE APOIO RETA, EM ACO INOX POLIDO, COMPRIMENTO 70CM, DIAMETRO MINIMO 3 CM  </t>
  </si>
  <si>
    <t xml:space="preserve">                                                                                                                     </t>
  </si>
  <si>
    <t xml:space="preserve">BARRA DE APOIO RETA, EM ACO INOX POLIDO, COMPRIMENTO 60CM, DIAMETRO MINIMO 3 CM  </t>
  </si>
  <si>
    <t xml:space="preserve">09408/ORSE         </t>
  </si>
  <si>
    <t xml:space="preserve">BARRA DE APOIO EM AÇO INOX PARA LAVATÓRIO DECA REF. L510 OU SIMILAR  </t>
  </si>
  <si>
    <t xml:space="preserve">                                                                                                                </t>
  </si>
  <si>
    <t xml:space="preserve">BARRA DE APOIO EM "L", EM ACO INOX POLIDO 80 X 80 CM, DIAMETRO MINIMO 3 CM  </t>
  </si>
  <si>
    <t xml:space="preserve">SABONETEIRA PLASTICA TIPO DISPENSER PARA SABONETE LIQUIDO COM RESERVATORIO 800 A 1500 ML  </t>
  </si>
  <si>
    <t xml:space="preserve">01841/ORSE         </t>
  </si>
  <si>
    <t xml:space="preserve">PORTA PAPEL TOALHA EM AÇO INOX                              </t>
  </si>
  <si>
    <t xml:space="preserve">37400/SINAP        </t>
  </si>
  <si>
    <t xml:space="preserve">PAPELEIRA PLASTICA TIPO DISPENSER PARA PAPEL HIGIENICO ROLAO  </t>
  </si>
  <si>
    <t xml:space="preserve">                                      </t>
  </si>
  <si>
    <t xml:space="preserve">H210               </t>
  </si>
  <si>
    <t xml:space="preserve">MEIA SABONETEIRA LOUCA EMBUTIR  </t>
  </si>
  <si>
    <t xml:space="preserve">                             </t>
  </si>
  <si>
    <t xml:space="preserve">H584               </t>
  </si>
  <si>
    <t xml:space="preserve">CABIDE GANCHO LOUCA  </t>
  </si>
  <si>
    <t xml:space="preserve">                                                                                                                                                                                                                           </t>
  </si>
  <si>
    <t xml:space="preserve">BANCO ARTICULADO, COM CANTOS ARRENDODADOS, DIMENSOES MINIMAS 0,45X0,70M, EM ACOINOXIDAVEL AISI 304, TUBO DE 1.1/4"  </t>
  </si>
  <si>
    <t xml:space="preserve">                                                                                            </t>
  </si>
  <si>
    <t xml:space="preserve">CHUVEIRO COMUM EM PLASTICO BRANCO, COM CANO, 3 TEMPERATURAS, 5500 W (110/220 V)  </t>
  </si>
  <si>
    <t xml:space="preserve">                                                                             </t>
  </si>
  <si>
    <t xml:space="preserve">08294/ORSE         </t>
  </si>
  <si>
    <t xml:space="preserve">                                                                                                                                                          </t>
  </si>
  <si>
    <t xml:space="preserve">VÁLVULA EM METAL CROMADO TIPO AMERICANA 3.1/2? X 1.1/2? PARA PIA - FORNECIMENTO E INSTALAÇÃO. AF_01/2020  </t>
  </si>
  <si>
    <t xml:space="preserve">CUBA DE EMBUTIR RETANGULAR DE AÇO INOXIDÁVEL, 46 X 30 X 12 CM - FORNECIMENTO E INSTALAÇÃO. AF_01/2020  </t>
  </si>
  <si>
    <t xml:space="preserve">                                                                                                                                                       </t>
  </si>
  <si>
    <t xml:space="preserve">SIFÃO DO TIPO GARRAFA EM METAL CROMADO 1 X 1.1/2? - FORNECIMENTO E INSTALAÇÃO. AF_01/2020  </t>
  </si>
  <si>
    <t xml:space="preserve">                                                                                                                                                                                                                                           </t>
  </si>
  <si>
    <t xml:space="preserve">VÁLVULA EM PLÁSTICO 1? PARA PIA, TANQUE OU LAVATÓRIO, COM OU SEM LADRÃO - FORNECIMENTO E INSTALAÇÃO. AF_01/2020  </t>
  </si>
  <si>
    <t xml:space="preserve">ENGATE FLEXÍVEL EM PLÁSTICO BRANCO, 1/2? X 30CM - FORNECIMENTO E INSTALAÇÃO. AF_01/2020  </t>
  </si>
  <si>
    <t xml:space="preserve">LAVATÓRIO LOUÇA BRANCA SUSPENSO, 29,5 X 39CM OU EQUIVALENTE, PADRÃO POPULAR - FORNECIMENTO E INSTALAÇÃO. AF_01/2020  </t>
  </si>
  <si>
    <t xml:space="preserve">TORNEIRA CROMADA DE MESA, 1/2? OU 3/4?, PARA LAVATÓRIO, PADRÃO POPULAR - FORNECIMENTO E INSTALAÇÃO. AF_01/2020  </t>
  </si>
  <si>
    <t xml:space="preserve">TORNEIRA CROMADA DE PAREDE PARA COZINHA SEM AREJADOR, PADRAO POPULAR, 1/2 " OU 3/4 " (REF 1158)  </t>
  </si>
  <si>
    <t xml:space="preserve">TORNEIRA CROMADA SEM BICO PARA TANQUE, PADRAO POPULAR, 1/2 " OU 3/4 " (REF 1126)  </t>
  </si>
  <si>
    <t xml:space="preserve">TANQUE LOUCA BRANCA COM COLUNA *30* L  </t>
  </si>
  <si>
    <t xml:space="preserve">03116/ORSE         </t>
  </si>
  <si>
    <t xml:space="preserve">CANTONEIRA ALUMÍNIO ANODIZADO NATURAL, 1" X 1/8" - VARA COM 6M  </t>
  </si>
  <si>
    <t xml:space="preserve">07170/SINAP        </t>
  </si>
  <si>
    <t xml:space="preserve">TELA DE NYLON OU PLÁSTICA COM MALHA DE 5 MM, TIPO FACHADEIRA, PARA PROTEÇÃO DE OBRAS EM EDIFÍCIOS  </t>
  </si>
  <si>
    <t xml:space="preserve">01569/ORSE         </t>
  </si>
  <si>
    <t xml:space="preserve">MADEIRA MISTA SERRADA (BARROTE) 6 X 6CM - 0,0036 M3/M (ANGELIM, LOURO)  </t>
  </si>
  <si>
    <t xml:space="preserve">00630/ORSE         </t>
  </si>
  <si>
    <t xml:space="preserve">COMPENSADO RESINADO 12MM - MADEIRIT OU SIMILAR              </t>
  </si>
  <si>
    <t xml:space="preserve">04721/SINAP        </t>
  </si>
  <si>
    <t xml:space="preserve">PEDRA BRITADA N. 1 - POSTO PEDREIRA / FORNECEDOR (SEM FRETE)  </t>
  </si>
  <si>
    <t xml:space="preserve">04730/SINAP        </t>
  </si>
  <si>
    <t xml:space="preserve">PEDRA-DE-MÃO OU PEDRA RACHÃO P/ MURO ARRIMO/FUNDAÇÃO/ENROCAMENTO ETC - POSTO PEDREIRA / FORNECEDOR (SE  </t>
  </si>
  <si>
    <t xml:space="preserve">21013/SINAP        </t>
  </si>
  <si>
    <t xml:space="preserve">TUBO ACO GALV C/ COSTURA NBR 5580 CLASSE LEVE DN 50MM ( 2 ) E = 3,00MM - 4,40KG/M  </t>
  </si>
  <si>
    <t xml:space="preserve">04509/SINAP        </t>
  </si>
  <si>
    <t xml:space="preserve">PECA DE MADEIRA 3A QUALIDADE 2,5 X 10CM NAO APARELHADA      </t>
  </si>
  <si>
    <t xml:space="preserve">13424/ORSE         </t>
  </si>
  <si>
    <t xml:space="preserve">ROLDANA DE AÇO, COM ROLAMENTO, Ø =30MM                      </t>
  </si>
  <si>
    <t xml:space="preserve">11002/SINAP        </t>
  </si>
  <si>
    <t xml:space="preserve">43130/SINAP        </t>
  </si>
  <si>
    <t xml:space="preserve">ARAME GALVANIZADO 12 BWG, D = 2,76 MM (0,048 KG/M) OU 14 BWG, D = 2,11 MM (0,026 KG/M)  </t>
  </si>
  <si>
    <t xml:space="preserve">                                                                   </t>
  </si>
  <si>
    <t xml:space="preserve">LETRA DE ACO ESCOVADO COM 40CM DE ALTURA  </t>
  </si>
  <si>
    <t xml:space="preserve">                                                                                                                               </t>
  </si>
  <si>
    <t xml:space="preserve">PINTOR DE LETREIROS COM ENCARGOS COMPLEMENTARES  </t>
  </si>
  <si>
    <t xml:space="preserve">BUCHA DE NYLON SEM ABA S6, COM PARAFUSO DE 4,20 X 40 MM EM ACO ZINCADO COM ROSCA SOBERBA, CABECA CHATA E FENDA PHILLIPS  </t>
  </si>
  <si>
    <t xml:space="preserve">CHAPA DE ACO FINA A QUENTE BITOLA MSG 18, E = 1,20 MM (9,60 KG/M2)  </t>
  </si>
  <si>
    <t xml:space="preserve">13329/ORSE         </t>
  </si>
  <si>
    <t xml:space="preserve">PLACA DE SINALIZAÇÃO, DIM.: 60 X 80 CM, - "ESTACIONAMENTO RESERVADO - DEFICIENTE/IDOSOS", INCLUSO BAR  </t>
  </si>
  <si>
    <t xml:space="preserve">06889/ORSE         </t>
  </si>
  <si>
    <t xml:space="preserve">BUCHA FISCHER COM PARAFUSO - S6  </t>
  </si>
  <si>
    <t xml:space="preserve">PLACA DE INAUGURACAO ACO ESCOV.80X60CM  </t>
  </si>
  <si>
    <t xml:space="preserve">02424/ORSE         </t>
  </si>
  <si>
    <t xml:space="preserve">VERNIZ POLIURETANO                                          </t>
  </si>
  <si>
    <t xml:space="preserve">00632/ORSE         </t>
  </si>
  <si>
    <t xml:space="preserve">COMPENSADO RESINADO 20MM - MADEIRIT OU SIMILAR              </t>
  </si>
  <si>
    <t xml:space="preserve">01623/ORSE         </t>
  </si>
  <si>
    <t xml:space="preserve">MOLDURA DE MADEIRA 10 X 1.5 CM                              </t>
  </si>
  <si>
    <t xml:space="preserve">01338/SINAP        </t>
  </si>
  <si>
    <t xml:space="preserve">CHAPA DE LAMINADO MELAMINICO, LISO BRILHANTE, DE *1,25 X 3,08* M, E = 0,8 MM  </t>
  </si>
  <si>
    <t xml:space="preserve">01339/SINAP        </t>
  </si>
  <si>
    <t xml:space="preserve">COLA A BASE DE RESINA SINTETICA PARA CHAPA DE LAMINADO MELAMINICO  </t>
  </si>
  <si>
    <t xml:space="preserve">MUDA DE ARVORE ORNAMENTAL, OITI/AROEIRA SALSA/ANGICO/IPE/JACARANDA OU EQUIVALENTE  DA REGIAO, H= *2* M  </t>
  </si>
  <si>
    <t xml:space="preserve">                                               </t>
  </si>
  <si>
    <t xml:space="preserve">MUDA DE ARBUSTO FOLHAGEM, SANSAO-DO-CAMPO OU EQUIVALENTE DA REGIAO, H= *50 A 70* CM  </t>
  </si>
  <si>
    <t xml:space="preserve">                                        </t>
  </si>
  <si>
    <t xml:space="preserve">GRAMA BATATAIS EM PLACAS, SEM PLANTIO  </t>
  </si>
  <si>
    <t xml:space="preserve">11762/SINAP        </t>
  </si>
  <si>
    <t xml:space="preserve">TORNEIRA CROMADA 1/2  OU 3/4 REF 1153 P/ JARDIM/TANQUE - PADRAO ALTO  </t>
  </si>
  <si>
    <t xml:space="preserve">CONCRETO FCK = 20MPA, TRAÇO 1:2,7:3 (CIMENTO/ AREIA MÉDIA/ BRITA 1)  - PREPARO MECÂNICO COM BETONEIRA 600 L. AF_07/2016  </t>
  </si>
  <si>
    <t xml:space="preserve">PEÇA RETANGULAR PRÉ-MOLDADA, VOLUME DE CONCRETO DE 10 A 30 LITROS, TAXA DE AÇO APROXIMADA DE 30KG/M³. AF_01/2018  </t>
  </si>
  <si>
    <t xml:space="preserve">ARGAMASSA TRAÇO 1:3 (EM VOLUME DE CIMENTO E AREIA MÉDIA ÚMIDA), PREPARO MECÂNICO COM BETONEIRA 400 L. AF_08/2019  </t>
  </si>
  <si>
    <t xml:space="preserve">PREPARO DE FUNDO DE VALA COM LARGURA MENOR QUE 1,5 M (ACERTO DO SOLO NATURAL). AF_08/2020  </t>
  </si>
  <si>
    <t xml:space="preserve">                                                                                  </t>
  </si>
  <si>
    <t xml:space="preserve">TABUA PARA FORMA(30CM)  </t>
  </si>
  <si>
    <t xml:space="preserve">BRITA No. 01  </t>
  </si>
  <si>
    <t xml:space="preserve">ARAME GALVANIZADO No. 12 BWG  </t>
  </si>
  <si>
    <t xml:space="preserve">CAL HIDRATADA  </t>
  </si>
  <si>
    <t xml:space="preserve">ACO CA-60 B - 5,0 MM  </t>
  </si>
  <si>
    <t xml:space="preserve">AREIA GROSSA  </t>
  </si>
  <si>
    <t xml:space="preserve">BRITA No.02  </t>
  </si>
  <si>
    <t xml:space="preserve">ACO CA-50 - 8,0 MM (5/16")  </t>
  </si>
  <si>
    <t xml:space="preserve">TIJOLO LAMINADO 21 FUROS 5X11X24 CM  </t>
  </si>
  <si>
    <t xml:space="preserve">POLIMENTO DE PISO GRANITINA/CONCRETO/ASSOALHO ( COM POLITRIZ)  </t>
  </si>
  <si>
    <t xml:space="preserve">TINTA A BASE DE SILICONE  </t>
  </si>
  <si>
    <t xml:space="preserve">LT    </t>
  </si>
  <si>
    <t xml:space="preserve">11.001.0005-1      </t>
  </si>
  <si>
    <t xml:space="preserve">CONCRETO DOSADO RACIONALMENTE PARA UMA RESISTENCIA CARACTERISTICA A COMPRESSAO DE 15MPA,COMPREENDENDO APENAS O FORNECIMENTO DOS MATERIAIS,INCLUSIVE 5% DE PERDAS  </t>
  </si>
  <si>
    <t xml:space="preserve">11.002.0013-1      </t>
  </si>
  <si>
    <t xml:space="preserve">PREPARO DE CONCRETO,COMPREENDENDO MISTURA E AMASSAMENTO EM UMA BETONEIRA DE 320L,ADMITINDO-SE UMA PRODUCAO APROXIMADA DE2,00M3/H,EXCLUINDO O FORNECIMENTO DOS MATERIAIS  </t>
  </si>
  <si>
    <t xml:space="preserve">11.002.0023-1      </t>
  </si>
  <si>
    <t xml:space="preserve">LANCAMENTO DE CONCRETO EM PECAS ARMADAS,INCLUSIVE TRANSPORTE HORIZONTAL ATE 20,00M EM CARRINHOS,E VERTICAL ATE 10,00M COM TORRE E GUINCHO,COLOCACAO,ADENSAMENTO E ACABAMENTO,CONSIDERANDO UMA PRODUCAO APROXIMADA DE 2,00M3/H  </t>
  </si>
  <si>
    <t xml:space="preserve">11.005.0001-1      </t>
  </si>
  <si>
    <t xml:space="preserve">FORMAS DE CHAPAS DE MADEIRA COMPENSADA,EMPREGANDO-SE AS DE 14MM,RESINADAS,E TAMBEM AS DE 20MM DE ESPESSURA,PLASTIFICADAS,SERVIN DO 4 VEZES,E A MADEIRA AUXILIAR SERVINDO 3 VEZES,INCLUSIVE FORNECIMENTO E DESMOLDAGEM,EXCLUSIVE ESCORAMENTO  </t>
  </si>
  <si>
    <t xml:space="preserve">ACO CA-25, ESTIRADO, PRECO DE REVENDEDOR, NO DIAMETRO DE 06,3MM  </t>
  </si>
  <si>
    <t xml:space="preserve">ARGAMASSA TRAÇO 1:4 (EM VOLUME DE CIMENTO E AREIA GROSSA ÚMIDA) COM ADIÇÃO DE EMULSÃO POLIMÉRICA PARA CHAPISCO ROLADO, PREPARO MANUAL. AF_08/2019  </t>
  </si>
  <si>
    <t xml:space="preserve">                                                                                                                                                                                                                                                        </t>
  </si>
  <si>
    <t xml:space="preserve">MASSA ÚNICA, PARA RECEBIMENTO DE PINTURA, EM ARGAMASSA TRAÇO 1:2:8, PREPARO MECÂNICO COM BETONEIRA 400L, APLICADA MANUALMENTE EM FACES INTERNAS DE PAREDES, ESPESSURA DE 20MM, COM EXECUÇÃO DE TALISCAS. AF_06/2014  </t>
  </si>
  <si>
    <t xml:space="preserve">EMBOÇO, PARA RECEBIMENTO DE CERÂMICA, EM ARGAMASSA TRAÇO 1:2:8, PREPARO MECÂNICO COM BETONEIRA 400L, APLICADO MANUALMENTE EM FACES INTERNAS DE PAREDES, PARA AMBIENTE COM ÁREA ENTRE 5M2 E 10M2, ESPESSURA DE 20MM, COM EXECUÇÃO DE TALISCAS. AF_06/2014  </t>
  </si>
  <si>
    <t xml:space="preserve">11.001.0005-B      </t>
  </si>
  <si>
    <t xml:space="preserve">54.001.0178-B      </t>
  </si>
  <si>
    <t xml:space="preserve">PINUS EM PECAS DE 2,50X22,50CM, (1"X9")  </t>
  </si>
  <si>
    <t xml:space="preserve">ARAME RECOZIDO Nº 18  </t>
  </si>
  <si>
    <t xml:space="preserve">PINUS, EM PECAS DE 1"x12"  </t>
  </si>
  <si>
    <t xml:space="preserve">CHAPA DE MADEIRA COMPENSADA, PLASTIFICADA, COM ESPESSURA DE 10MM  </t>
  </si>
  <si>
    <t xml:space="preserve">                                                                                                                                                                                           </t>
  </si>
  <si>
    <t xml:space="preserve">REVESTIMENTO EM CERAMICA ESMALTADA EXTRA, PEI MENOR OU IGUAL A 3, FORMATO MENOR OU IGUAL A 2025 CM2  </t>
  </si>
  <si>
    <t xml:space="preserve">ARGAMASSA TRAÇO 1:4 (EM VOLUME DE CIMENTO E AREIA MÉDIA ÚMIDA) PARA CONTRAPISO, PREPARO MECÂNICO COM BETONEIRA 400 L. AF_08/2019  </t>
  </si>
  <si>
    <t xml:space="preserve">                                                                                                                                      </t>
  </si>
  <si>
    <t xml:space="preserve">02585/ORSE         </t>
  </si>
  <si>
    <t xml:space="preserve">TAMPO DE GRANITO CINZA ANDORINHA, ESPESSURA = 2CM           </t>
  </si>
  <si>
    <t xml:space="preserve">PARAFUSO FRANCES M16 EM ACO GALVANIZADO, COMPRIMENTO = 45 MM, DIAMETRO = 16 MM, CABECA ABAULADA  </t>
  </si>
  <si>
    <t xml:space="preserve">                                                                                                                                                                                </t>
  </si>
  <si>
    <t xml:space="preserve">JANELA DE CORRER, ACO, BATENTE/REQUADRO DE 6 A 14 CM, COM DIVISAO HORIZ , PINT ANTICORROSIVA, SEM VIDRO, BANDEIRA COM BASCULA, 4 FLS, 120  X 150 CM (A X L)  </t>
  </si>
  <si>
    <t xml:space="preserve">PORTA DE ABRIR EM ALUMINIO TIPO VENEZIANA, ACABAMENTO ANODIZADO NATURAL, SEM GUARNICAO/ALIZAR/VISTA, 87 X 210 CM  </t>
  </si>
  <si>
    <t xml:space="preserve">GUARNICAO/MOLDURA DE ACABAMENTO PARA ESQUADRIA DE ALUMINIO ANODIZADO NATURAL, PARA 1 FACE  </t>
  </si>
  <si>
    <t xml:space="preserve">02984/ORSE         </t>
  </si>
  <si>
    <t xml:space="preserve">TELA EM AÇO INOXIDÁVEL, PADRÃO MOEDA, MARCA BELINOX, DIM.: 1,0M X ROLO, 3,5KG/M2 OU SIMILAR  </t>
  </si>
  <si>
    <t xml:space="preserve">04406/ORSE         </t>
  </si>
  <si>
    <t xml:space="preserve">GRADE EM METALON                                            </t>
  </si>
  <si>
    <t xml:space="preserve">                                                                                                                                                                                 </t>
  </si>
  <si>
    <t xml:space="preserve">ARGAMASSA TRAÇO 1:2:9 (EM VOLUME DE CIMENTO, CAL E AREIA MÉDIA ÚMIDA) PARA EMBOÇO/MASSA ÚNICA/ASSENTAMENTO DE ALVENARIA DE VEDAÇÃO, PREPARO MECÂNICO COM BETONEIRA 400 L. AF_08/2019  </t>
  </si>
  <si>
    <t xml:space="preserve">BLOCO CONCRETO ESTRUTURAL 14 X 19 X 39 CM, FBK 4,5 MPA (NBR 6136)  </t>
  </si>
  <si>
    <t xml:space="preserve">TELA DE ACO SOLDADA GALVANIZADA/ZINCADA PARA ALVENARIA, FIO  D = *1,20 A 1,70* MM, MALHA 15 X 15 MM, (C X L) *50 X 12* CM  </t>
  </si>
  <si>
    <t xml:space="preserve">BLOCO CONCRETO ESTRUTURAL 14 X 19 X 34 CM, FBK 4,5 MPA (NBR 6136)  </t>
  </si>
  <si>
    <t xml:space="preserve">CANALETA CONCRETO ESTRUTURAL 14 X 19 X 39 CM, FBK 4,5 MPA (NBR 6136)  </t>
  </si>
  <si>
    <t xml:space="preserve">MEIO BLOCO CONCRETO ESTRUTURAL 14 X 19 X 19 CM, FBK 4,5 MPA (NBR 6136)  </t>
  </si>
  <si>
    <t xml:space="preserve">CAL PARA PINTURA  </t>
  </si>
  <si>
    <t xml:space="preserve">OLEO DE LINHACA  </t>
  </si>
  <si>
    <t xml:space="preserve">                                                                                                                                                                                                                                                                                                                                                                          </t>
  </si>
  <si>
    <t xml:space="preserve">GRADIL, C/ALTURA DE 2,03M E COMPRIMENTODE 2,50M, EXECUTADO EM PAINEL DE ACO GALVANIZADO  </t>
  </si>
  <si>
    <t xml:space="preserve">MONTANTE PARA GRADIL METALICO, PINTURA STANDARD, SECAO (60X40)MM, ALTURA UTIL DE 2,00M, BASE ENGASTADA  </t>
  </si>
  <si>
    <t xml:space="preserve">CONJUNTO FIXADOR PARA GRADIL METALICO  </t>
  </si>
  <si>
    <t xml:space="preserve">DISCO DE CORTE DIAM. 5/8"- 10"  </t>
  </si>
  <si>
    <t xml:space="preserve">LIXA PARA FERRO ( NÚMERO 100 )  </t>
  </si>
  <si>
    <t xml:space="preserve">ACO CA-25  </t>
  </si>
  <si>
    <t xml:space="preserve">DISCO DE DESBASTE 7/8" P/ CONC./FERRO (1/4" X 7")  </t>
  </si>
  <si>
    <t xml:space="preserve">METALON 20X30 No. 18  </t>
  </si>
  <si>
    <t xml:space="preserve">PARAFUSO COM BUCHA S-8  </t>
  </si>
  <si>
    <t xml:space="preserve">ELETRODO 2.5 OK  </t>
  </si>
  <si>
    <t xml:space="preserve">MASSA PLASTICA  </t>
  </si>
  <si>
    <t xml:space="preserve">FABRICAÇÃO / MONTAGEM  </t>
  </si>
  <si>
    <t xml:space="preserve">CALCETEIRO COM ENCARGOS COMPLEMENTARES  </t>
  </si>
  <si>
    <t xml:space="preserve">CORTADORA DE PISO COM MOTOR 4 TEMPOS A GASOLINA, POTÊNCIA DE 13 HP, COM DISCO DE CORTE DIAMANTADO SEGMENTADO PARA CONCRETO, DIÂMETRO DE 350 MM, FURO DE 1" (14 X 1") - CHP DIURNO. AF_08/2015  </t>
  </si>
  <si>
    <t xml:space="preserve">CORTADORA DE PISO COM MOTOR 4 TEMPOS A GASOLINA, POTÊNCIA DE 13 HP, COM DISCO DE CORTE DIAMANTADO SEGMENTADO PARA CONCRETO, DIÂMETRO DE 350 MM, FURO DE 1" (14 X 1") - CHI DIURNO. AF_08/2015  </t>
  </si>
  <si>
    <t xml:space="preserve">PO DE PEDRA (POSTO PEDREIRA/FORNECEDOR, SEM FRETE)  </t>
  </si>
  <si>
    <t xml:space="preserve">BLOQUETE/PISO INTERTRAVADO DE CONCRETO - MODELO ONDA/16 FACES/RETANGULAR/TIJOLINHO/PAV ER/HOLANDES/PARALELEPIPEDO, *22 CM X 11* CM, E = 8 CM, RESISTENCIA DE 35 MPA (NBR 9781), COR NATURAL  </t>
  </si>
  <si>
    <t xml:space="preserve">                                                                                                           </t>
  </si>
  <si>
    <t xml:space="preserve">BLOQUETE/PISO DE CONCRETO - MODELO PISOGRAMA/CONCREGRAMA/PAVI-GRA DE/GRAMEIRO, *60  CM X 45* CM, E =  *7* CM, COR NATURAL  </t>
  </si>
  <si>
    <t xml:space="preserve">                                                                                                                                                                                                                       </t>
  </si>
  <si>
    <t xml:space="preserve">MEIO-FIO OU GUIA DE CONCRETO, PRE-MOLDADO, COMP 1 M, *30 X 15/ 12* CM (H X L1/L2)  </t>
  </si>
  <si>
    <t xml:space="preserve">                                                                                                                                                                        </t>
  </si>
  <si>
    <t xml:space="preserve">AUXILIAR DE MECÂNICO COM ENCARGOS COMPLEMENTARES  </t>
  </si>
  <si>
    <t xml:space="preserve">19.004.0001-2      </t>
  </si>
  <si>
    <t xml:space="preserve">CAMINHAO COM CARROCERIA FIXA,NO TOCO,CAPACICADE DE 3,5T,INCLUSIVE MOTORISTA  </t>
  </si>
  <si>
    <t xml:space="preserve">19.006.0040-2      </t>
  </si>
  <si>
    <t xml:space="preserve">MAQUINA DE DEMARCACAO DE FAIXAS,COM FUSOR APLICADOR E FUSOR DERRETEDOR,PARA USO RODOVIARIO E URBANO,EXCLUSIVE OPERADOR  </t>
  </si>
  <si>
    <t xml:space="preserve">MASSA TERMOPLASTICA RESINA NATURAL  </t>
  </si>
  <si>
    <t xml:space="preserve">MICRO-ESFERA DE VIDRO, TIPO "DROP-ON"  </t>
  </si>
  <si>
    <t xml:space="preserve">MICRO-ESFERA DE VIDRO, TIPO "PRE-MIX"  </t>
  </si>
  <si>
    <t xml:space="preserve">                                                </t>
  </si>
  <si>
    <t xml:space="preserve">TINTA ACRILICA PREMIUM PARA PISO  </t>
  </si>
  <si>
    <t xml:space="preserve">                                                                                   </t>
  </si>
  <si>
    <t xml:space="preserve">FITA CREPE ROLO DE 25 MM X 50 M  </t>
  </si>
  <si>
    <t xml:space="preserve">                                                                                                                                                                                     </t>
  </si>
  <si>
    <t xml:space="preserve">TELA DE ARAME GALVANIZADA QUADRANGULAR / LOSANGULAR, FIO 2,11 MM (14 BWG), MALHA 5 X 5 CM, H = 2 M  </t>
  </si>
  <si>
    <t xml:space="preserve">TUBO ACO GALVANIZADO COM COSTURA, CLASSE MEDIA, DN 2", E = *3,65* MM, PESO *5,10* KG/M (NBR 5580)  </t>
  </si>
  <si>
    <t xml:space="preserve">                                           </t>
  </si>
  <si>
    <t xml:space="preserve">CADEADO PAPAIZ/PADO No. 30  </t>
  </si>
  <si>
    <t xml:space="preserve">BRITA No. 0  </t>
  </si>
  <si>
    <t xml:space="preserve">H690               </t>
  </si>
  <si>
    <t xml:space="preserve">TUBO FERRO GALVANIZADO 1.1/2"  </t>
  </si>
  <si>
    <t xml:space="preserve">CHAPA DE ACO 1/4"  </t>
  </si>
  <si>
    <t xml:space="preserve">FERRO REDONDO 3/8" (CHEIO)  </t>
  </si>
  <si>
    <t xml:space="preserve">TELA ARAME 5X5 CM FIO 12  </t>
  </si>
  <si>
    <t xml:space="preserve">FECHO FIO REDONDO 4" ZINCADO C/PARAFUSO DA SOPRANO OU EQUIVALENTE  </t>
  </si>
  <si>
    <t xml:space="preserve">                                                                                                                                                                                            </t>
  </si>
  <si>
    <t xml:space="preserve">                                                                                                                 </t>
  </si>
  <si>
    <t xml:space="preserve">ARMAÇÃO DE LAJE DE UMA ESTRUTURA CONVENCIONAL DE CONCRETO ARMADO EM UMA EDIFICAÇÃO TÉRREA OU SOBRADO UTILIZANDO AÇO CA-60 DE 4,2 MM - MONTAGEM. AF_12/2015  </t>
  </si>
  <si>
    <t xml:space="preserve">                                                                                                                                                                                                                          </t>
  </si>
  <si>
    <t xml:space="preserve">                                                  </t>
  </si>
  <si>
    <t xml:space="preserve">LIXA D'AGUA EM FOLHA, GRAO 100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</si>
  <si>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</si>
  <si>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</si>
  <si>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</si>
  <si>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</si>
  <si>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</si>
  <si>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                                                                                                                                                                 </t>
  </si>
  <si>
    <t xml:space="preserve">ADAPTADOR PVC SOLDAVEL CURTO COM BOLSA E ROSCA, 25 MM X 3/4", PARA AGUA FRIA  </t>
  </si>
  <si>
    <t xml:space="preserve">ADESIVO PLASTICO PARA PVC, FRASCO COM 850 GR  </t>
  </si>
  <si>
    <t xml:space="preserve">SOLUCAO LIMPADORA PARA PVC, FRASCO COM 1000 CM3  </t>
  </si>
  <si>
    <t xml:space="preserve">                                                                                                                                                               </t>
  </si>
  <si>
    <t xml:space="preserve">ADAPTADOR PVC SOLDAVEL CURTO COM BOLSA E ROSCA, 32 MM X 1", PARA AGUA FRIA  </t>
  </si>
  <si>
    <t xml:space="preserve">ADAPTADOR PVC SOLDAVEL CURTO COM BOLSA E ROSCA, 50 MM X1 1/2", PARA AGUA FRIA  </t>
  </si>
  <si>
    <t xml:space="preserve">H134               </t>
  </si>
  <si>
    <t xml:space="preserve">BUCHA DE REDUCAO SOLDAVEL CURTA 32 X 25 MM  </t>
  </si>
  <si>
    <t xml:space="preserve">                                            </t>
  </si>
  <si>
    <t xml:space="preserve">H129               </t>
  </si>
  <si>
    <t xml:space="preserve">BUCHA DE REDUCAO SOLDAVEL LONGA DE 50 X 25 MM  </t>
  </si>
  <si>
    <t xml:space="preserve">H118               </t>
  </si>
  <si>
    <t xml:space="preserve">BUCHA DE REDUCAO SOLDAVEL LONGA DIAM. 50 X 32 MM  </t>
  </si>
  <si>
    <t xml:space="preserve">H119               </t>
  </si>
  <si>
    <t xml:space="preserve">BUCHA DE REDUCAO SOLDAVEL LONGA DIAM. 60 X 25 MM  </t>
  </si>
  <si>
    <t xml:space="preserve">H268               </t>
  </si>
  <si>
    <t xml:space="preserve">BUCHA DE REDUCAO SOLDAVEL LONGA DIAM. 60 X 32 MM  </t>
  </si>
  <si>
    <t xml:space="preserve">                                         </t>
  </si>
  <si>
    <t xml:space="preserve">H124               </t>
  </si>
  <si>
    <t xml:space="preserve">BUCHA DE REDUCAO SOLDAVEL CURTA DIAM. 60 X 50 MM  </t>
  </si>
  <si>
    <t xml:space="preserve">H595               </t>
  </si>
  <si>
    <t xml:space="preserve">BUCHA DE REDUÇÃO SOLDAVEL LONGA 75 X 50 MM  </t>
  </si>
  <si>
    <t xml:space="preserve">H125               </t>
  </si>
  <si>
    <t xml:space="preserve">BUCHA DE REDUCAO SOLDAVEL CURTA DIAM. 75 X 60 MM  </t>
  </si>
  <si>
    <t xml:space="preserve">H126               </t>
  </si>
  <si>
    <t xml:space="preserve">BUCHA DE REDUCAO SOLDAVEL CURTA DIAM. 85 X 75 MM  </t>
  </si>
  <si>
    <t xml:space="preserve">LUVA DE CORRER PARA TUBO SOLDAVEL, PVC, 50 MM, PARA AGUA FRIA PREDIAL  </t>
  </si>
  <si>
    <t xml:space="preserve">LUVA DE CORRER PARA TUBO SOLDAVEL, PVC, 25 MM, PARA AGUA FRIA PREDIAL  </t>
  </si>
  <si>
    <t xml:space="preserve">LUVA DE CORRER PARA TUBO SOLDAVEL, PVC, 32 MM, PARA AGUA FRIA PREDIAL  </t>
  </si>
  <si>
    <t xml:space="preserve">LUVA DE CORRER PARA TUBO SOLDAVEL, PVC, 60 MM, PARA AGUA FRIA PREDIAL  </t>
  </si>
  <si>
    <t xml:space="preserve">LUVA PVC SOLDAVEL, 32 MM, PARA AGUA FRIA PREDIAL  </t>
  </si>
  <si>
    <t xml:space="preserve">CURVA DE PVC 45 GRAUS, SOLDAVEL, 25 MM, PARA AGUA FRIA PREDIAL (NBR 5648)  </t>
  </si>
  <si>
    <t xml:space="preserve">CURVA DE PVC 90 GRAUS, SOLDAVEL, 50 MM, PARA AGUA FRIA PREDIAL (NBR 5648)  </t>
  </si>
  <si>
    <t xml:space="preserve">JOELHO PVC, SOLDAVEL, 90 GRAUS, 25 MM, PARA AGUA FRIA PREDIAL  </t>
  </si>
  <si>
    <t xml:space="preserve">JOELHO, PVC SOLDAVEL, 45 GRAUS, 50 MM, PARA AGUA FRIA PREDIAL  </t>
  </si>
  <si>
    <t xml:space="preserve">JOELHO PVC, SOLDAVEL, 90 GRAUS, 50 MM, PARA AGUA FRIA PREDIAL  </t>
  </si>
  <si>
    <t xml:space="preserve">JOELHO PVC, SOLDAVEL, 90 GRAUS, 60 MM, PARA AGUA FRIA PREDIAL  </t>
  </si>
  <si>
    <t xml:space="preserve">JOELHO, PVC SOLDAVEL, 90 GRAUS, 75 MM, PARA AGUA FRIA PREDIAL  </t>
  </si>
  <si>
    <t xml:space="preserve">JOELHO, PVC SOLDAVEL, 45 GRAUS, 32 MM, PARA AGUA FRIA PREDIAL  </t>
  </si>
  <si>
    <t xml:space="preserve">JOELHO, PVC SOLDAVEL, 45 GRAUS, 25 MM, PARA AGUA FRIA PREDIAL  </t>
  </si>
  <si>
    <t xml:space="preserve">H444               </t>
  </si>
  <si>
    <t xml:space="preserve">JOELHO DE REDUÇÃO 90º SOLDAVEL 32 mm X 25 mm  </t>
  </si>
  <si>
    <t xml:space="preserve">JOELHO PVC, SOLDAVEL, COM BUCHA DE LATAO, 90 GRAUS, 25 MM X 3/4", PARA AGUA FRIA PREDIAL  </t>
  </si>
  <si>
    <t xml:space="preserve">JOELHO PVC, SOLDAVEL, COM BUCHA DE LATAO, 90 GRAUS, 25 MM X 1/2", PARA AGUA FRIA PREDIAL  </t>
  </si>
  <si>
    <t xml:space="preserve">CURVA DE TRANSPOSICAO, PVC, SOLDAVEL, 25 MM, PARA AGUA FRIA PREDIAL  </t>
  </si>
  <si>
    <t xml:space="preserve">TE SOLDAVEL, PVC, 90 GRAUS, 25 MM, PARA AGUA FRIA PREDIAL (NBR 5648)  </t>
  </si>
  <si>
    <t xml:space="preserve">TE SOLDAVEL, PVC, 90 GRAUS, 75 MM, PARA AGUA FRIA PREDIAL (NBR 5648)  </t>
  </si>
  <si>
    <t xml:space="preserve">TE SOLDAVEL, PVC, 90 GRAUS,50 MM, PARA AGUA FRIA PREDIAL (NBR 5648)  </t>
  </si>
  <si>
    <t xml:space="preserve">TE SOLDAVEL, PVC, 90 GRAUS, 60 MM, PARA AGUA FRIA PREDIAL (NBR 5648)  </t>
  </si>
  <si>
    <t xml:space="preserve">TE DE REDUCAO, PVC, SOLDAVEL, 90 GRAUS, 32 MM X 25 MM, PARA AGUA FRIA PREDIAL  </t>
  </si>
  <si>
    <t xml:space="preserve">                                                                                                                    </t>
  </si>
  <si>
    <t xml:space="preserve">TE DE REDUCAO, PVC, SOLDAVEL, 90 GRAUS, 50 MM X 25 MM, PARA AGUA FRIA PREDIAL  </t>
  </si>
  <si>
    <t xml:space="preserve">TE DE REDUCAO, PVC, SOLDAVEL, 90 GRAUS, 75 MM X 50 MM, PARA AGUA FRIA PREDIAL  </t>
  </si>
  <si>
    <t xml:space="preserve">TE DE REDUCAO, PVC, SOLDAVEL, 90 GRAUS, 85 MM X 60 MM, PARA AGUA FRIA PREDIAL  </t>
  </si>
  <si>
    <t xml:space="preserve">TE PVC, SOLDAVEL, COM BUCHA DE LATAO NA BOLSA CENTRAL, 90 GRAUS, 25 MM X 1/2", PARA AGUA FRIA PREDIAL  </t>
  </si>
  <si>
    <t xml:space="preserve">UNIAO PVC, SOLDAVEL, 25 MM, PARA AGUA FRIA PREDIAL  </t>
  </si>
  <si>
    <t xml:space="preserve">ADESIVO PLASTICO PARA PVC, FRASCO COM 175 GR  </t>
  </si>
  <si>
    <t xml:space="preserve">                                                                </t>
  </si>
  <si>
    <t xml:space="preserve">COT.05.0007        </t>
  </si>
  <si>
    <t xml:space="preserve">FORNECIMENTO DE BANHEIRA RÍGIDA EM PVC DE EMBUTIR PARA CRIANÇAS COM ATÉ 10KG  </t>
  </si>
  <si>
    <t xml:space="preserve">FITA VEDA ROSCA EM ROLOS DE 18 MM X 50 M (L X C)  </t>
  </si>
  <si>
    <t xml:space="preserve">VALVULA DE RETENCAO VERTICAL, DE BRONZE (PN-16), 1 1/4", 200 PSI, EXTREMIDADES COM ROSCA  </t>
  </si>
  <si>
    <t xml:space="preserve">REGISTRO PRESSAO COM ACABAMENTO E CANOPLA CROMADA, SIMPLES, BITOLA 3/4 " (REF 1416)  </t>
  </si>
  <si>
    <t xml:space="preserve">                                                                                                                                        </t>
  </si>
  <si>
    <t xml:space="preserve">REGISTRO GAVETA COM ACABAMENTO E CANOPLA CROMADOS, SIMPLES, BITOLA 3/4 " (REF 1509)  </t>
  </si>
  <si>
    <t xml:space="preserve">REGISTRO GAVETA COM ACABAMENTO E CANOPLA CROMADOS, SIMPLES, BITOLA 1 " (REF 1509)  </t>
  </si>
  <si>
    <t xml:space="preserve">REGISTRO GAVETA COM ACABAMENTO E CANOPLA CROMADOS, SIMPLES, BITOLA 1 1/2 " (REF 1509)  </t>
  </si>
  <si>
    <t xml:space="preserve">                                                                                                                                                                                        </t>
  </si>
  <si>
    <t xml:space="preserve">REGISTRO GAVETA BRUTO EM LATAO FORJADO, BITOLA 1 1/2 " (REF 1509)  </t>
  </si>
  <si>
    <t xml:space="preserve">                                                                                                                                                                                    </t>
  </si>
  <si>
    <t xml:space="preserve">REGISTRO GAVETA BRUTO EM LATAO FORJADO, BITOLA 1 " (REF 1509)  </t>
  </si>
  <si>
    <t xml:space="preserve">CAIXA PARA HIDROMETRO CONCRETO PRE MOLDADO  </t>
  </si>
  <si>
    <t xml:space="preserve">HIDROMETRO COM D=1" VAZAO DE 7M3/H  </t>
  </si>
  <si>
    <t xml:space="preserve">                                                                                                                                                                                               </t>
  </si>
  <si>
    <t xml:space="preserve">                                                                                                                                                                                                                  </t>
  </si>
  <si>
    <t xml:space="preserve">ADAPTADOR PVC SOLDAVEL CURTO COM BOLSA E ROSCA, 85 MM X 3", PARA AGUA FRIA  </t>
  </si>
  <si>
    <t xml:space="preserve">                                                                                                                                                                                                                      </t>
  </si>
  <si>
    <t xml:space="preserve">                                                                                                                                                                                                   </t>
  </si>
  <si>
    <t xml:space="preserve">ADAPTADOR PVC SOLDAVEL, COM FLANGES LIVRES, 50 MM X 1 1/2", PARA CAIXA D' AGUA  </t>
  </si>
  <si>
    <t xml:space="preserve">TE SOLDAVEL, PVC, 90 GRAUS, 85 MM, PARA AGUA FRIA PREDIAL (NBR 5648)  </t>
  </si>
  <si>
    <t xml:space="preserve">JOELHO PVC, SOLDAVEL, 90 GRAUS, 85 MM, PARA AGUA FRIA PREDIAL  </t>
  </si>
  <si>
    <t xml:space="preserve">                                                                                         </t>
  </si>
  <si>
    <t xml:space="preserve">TORNEIRA DE BOIA CONVENCIONAL PARA CAIXA D'AGUA, 1", COM HASTE E TORNEIRA METALICOS E BALAO PLASTICO  </t>
  </si>
  <si>
    <t xml:space="preserve">REGISTRO GAVETA BRUTO EM LATAO FORJADO, BITOLA 3 " (REF 1509)  </t>
  </si>
  <si>
    <t xml:space="preserve">VALVULA DE RETENCAO VERTICAL, DE BRONZE (PN-16), 1 1/2", 200 PSI, EXTREMIDADES COM ROSCA  </t>
  </si>
  <si>
    <t xml:space="preserve">                                                                        </t>
  </si>
  <si>
    <t xml:space="preserve">AUTOMATICO DE BOIA SUPERIOR / INFERIOR, *15* A / 250 V  </t>
  </si>
  <si>
    <t xml:space="preserve">                                                    </t>
  </si>
  <si>
    <t xml:space="preserve">MONTADOR ELETROMECÃNICO COM ENCARGOS COMPLEMENTARES  </t>
  </si>
  <si>
    <t xml:space="preserve">BOMBA CENTRIFUGA  MOTOR ELETRICO TRIFASICO 1,48HP DIAMETRO DE SUCCAO X ELEVACAO 1" X 1", 4 ESTAGIOS, DIAMETRO DOS ROTORES 3 X 107 MM + 1 X 100 MM, HM/Q: 10 M / 5,3 M3/H A 70 M / 1,8 M3/H  </t>
  </si>
  <si>
    <t xml:space="preserve">COT.05.0006        </t>
  </si>
  <si>
    <t xml:space="preserve">FORNECIMENTO DE FILTRO CENTRAL EM AÇO INOX PARA CAIXA D'ÁGUA 5.000 L/H  </t>
  </si>
  <si>
    <t xml:space="preserve">                                                                                                                                                                                                             </t>
  </si>
  <si>
    <t xml:space="preserve">ADAPTADOR PVC SOLDAVEL, COM FLANGE E ANEL DE VEDACAO, 50 MM X 1 1/2", PARA CAIXA D'AGUA  </t>
  </si>
  <si>
    <t xml:space="preserve">ADAPTADOR PVC SOLDAVEL, COM FLANGES LIVRES, 85 MM X 3", PARA CAIXA D' AGUA  </t>
  </si>
  <si>
    <t xml:space="preserve">ADAPTADOR PVC SOLDAVEL CURTO COM BOLSA E ROSCA, 60 MM X 2", PARA AGUA FRIA  </t>
  </si>
  <si>
    <t xml:space="preserve">00138/ORSE         </t>
  </si>
  <si>
    <t xml:space="preserve">ADESIVO PVC                                                 </t>
  </si>
  <si>
    <t xml:space="preserve">02036/ORSE         </t>
  </si>
  <si>
    <t xml:space="preserve">SOLUCAO LIMPADORA PVC                                       </t>
  </si>
  <si>
    <t xml:space="preserve">00829/SINAP        </t>
  </si>
  <si>
    <t xml:space="preserve">BUCHA REDUCAO PVC SOLD CURTA P/ AGUA FRIA PRED 32MM X 25MM  </t>
  </si>
  <si>
    <t xml:space="preserve">00818/SINAP        </t>
  </si>
  <si>
    <t xml:space="preserve">BUCHA REDUCAO PVC SOLD CURTA P/ AGUA FRIA PRED 60MM X 50MM  </t>
  </si>
  <si>
    <t xml:space="preserve">00823/SINAP        </t>
  </si>
  <si>
    <t xml:space="preserve">BUCHA REDUCAO PVC SOLD CURTA P/ AGUA FRIA PRED 75MM X 60MM  </t>
  </si>
  <si>
    <t xml:space="preserve">00830/SINAP        </t>
  </si>
  <si>
    <t xml:space="preserve">BUCHA REDUCAO PVC SOLD CURTA P/ AGUA FRIA PRED 85MM X 75MM  </t>
  </si>
  <si>
    <t xml:space="preserve">00813/SINAP        </t>
  </si>
  <si>
    <t xml:space="preserve">BUCHA REDUCAO PVC SOLD LONGA P/ AGUA FRIA PRED 50MM X 25MM  </t>
  </si>
  <si>
    <t xml:space="preserve">00816/SINAP        </t>
  </si>
  <si>
    <t xml:space="preserve">BUCHA REDUCAO PVC SOLD LONGA P/ AGUA FRIA PRED 60MM X 25MM  </t>
  </si>
  <si>
    <t xml:space="preserve">00822/SINAP        </t>
  </si>
  <si>
    <t xml:space="preserve">BUCHA REDUCAO PVC SOLD LONGA P/ AGUA FRIA PRED 60MM X 50MM  </t>
  </si>
  <si>
    <t xml:space="preserve">00821/SINAP        </t>
  </si>
  <si>
    <t xml:space="preserve">BUCHA REDUCAO PVC SOLD LONGA P/ AGUA FRIA PRED 75MM X 50MM  </t>
  </si>
  <si>
    <t xml:space="preserve">JOELHO, PVC SOLDAVEL, 45 GRAUS, 60 MM, PARA AGUA FRIA PREDIAL  </t>
  </si>
  <si>
    <t xml:space="preserve">02160/ORSE         </t>
  </si>
  <si>
    <t xml:space="preserve">TE 90° REDUCAO PVC RIGIDO SOLDAVEL, MARROM, D= 75 X 60MM    </t>
  </si>
  <si>
    <t xml:space="preserve">02162/ORSE         </t>
  </si>
  <si>
    <t xml:space="preserve">TE 90° REDUCAO PVC RIGIDO SOLDAVEL, MARROM, D= 85 X 75MM    </t>
  </si>
  <si>
    <t xml:space="preserve">UNIAO PVC, SOLDAVEL, 50 MM, PARA AGUA FRIA PREDIAL  </t>
  </si>
  <si>
    <t xml:space="preserve">TUBO PVC SERIE NORMAL, DN 75 MM, PARA ESGOTO PREDIAL (NBR 5688)  </t>
  </si>
  <si>
    <t xml:space="preserve">TUBO PVC  SERIE NORMAL, DN 100 MM, PARA ESGOTO  PREDIAL (NBR 5688)  </t>
  </si>
  <si>
    <t xml:space="preserve">COT.05.0005        </t>
  </si>
  <si>
    <t xml:space="preserve">TUBO PVC, SERIE R, DN 300 MM, PARA ESGOTO OU AGUAS PLUVIAIS PREDIAL (NBR 5688)  </t>
  </si>
  <si>
    <t xml:space="preserve">01703/ORSE         </t>
  </si>
  <si>
    <t xml:space="preserve">PASTA LUBRIFICANTE P/ PVC JE                                </t>
  </si>
  <si>
    <t xml:space="preserve">COT.05.0002        </t>
  </si>
  <si>
    <t xml:space="preserve">TUBO PVC, SERIE R, DN 400 MM, PARA ESGOTO OU AGUAS PLUVIAIS PREDIAL (NBR 5688)  </t>
  </si>
  <si>
    <t xml:space="preserve">                                </t>
  </si>
  <si>
    <t xml:space="preserve">H351               </t>
  </si>
  <si>
    <t xml:space="preserve">CURVA 45 GRAUS DIAMETRO 100 mm (ESGOTO)  </t>
  </si>
  <si>
    <t xml:space="preserve">ANEL BORRACHA PARA TUBO ESGOTO PREDIAL DN 75 MM (NBR 5688)  </t>
  </si>
  <si>
    <t xml:space="preserve">CURVA PVC CURTA 90 GRAUS, DN 75 MM, PARA ESGOTO PREDIAL  </t>
  </si>
  <si>
    <t xml:space="preserve">PASTA LUBRIFICANTE PARA TUBOS E CONEXOES COM JUNTA ELASTICA (USO EM PVC, ACO, POLIETILENO E OUTROS) ( DE *400* G)  </t>
  </si>
  <si>
    <t xml:space="preserve">ANEL BORRACHA PARA TUBO ESGOTO PREDIAL, DN 100 MM (NBR 5688)  </t>
  </si>
  <si>
    <t xml:space="preserve">JOELHO, PVC SERIE R, 90 GRAUS, DN 100 MM, PARA ESGOTO PREDIAL  </t>
  </si>
  <si>
    <t xml:space="preserve">JOELHO, PVC SERIE R, 45 GRAUS, DN 100 MM, PARA ESGOTO PREDIAL  </t>
  </si>
  <si>
    <t xml:space="preserve">ANEL BORRACHA DN 75 MM, PARA TUBO SERIE REFORCADA ESGOTO PREDIAL  </t>
  </si>
  <si>
    <t xml:space="preserve">JOELHO, PVC SERIE R, 90 GRAUS, DN 75 MM, PARA ESGOTO PREDIAL  </t>
  </si>
  <si>
    <t xml:space="preserve">11707/SINAP        </t>
  </si>
  <si>
    <t xml:space="preserve">RALO SEMI-ESFERICO FOFO TP ABACAXI D = 75MM P/ LAJES, CALHAS ETC  </t>
  </si>
  <si>
    <t xml:space="preserve">                                                                    </t>
  </si>
  <si>
    <t xml:space="preserve">00081/ORSE         </t>
  </si>
  <si>
    <t xml:space="preserve">AÇO CA-50 6,3 A 12,5 MM                                     </t>
  </si>
  <si>
    <t xml:space="preserve">02212/ORSE         </t>
  </si>
  <si>
    <t xml:space="preserve">TIJOLO MACIÇO 4 X 9 X 17CM                                  </t>
  </si>
  <si>
    <t xml:space="preserve">00367/SINAP        </t>
  </si>
  <si>
    <t xml:space="preserve">AREIA GROSSA - POSTO JAZIDA / FORNECEDOR (SEM FRETE)  </t>
  </si>
  <si>
    <t xml:space="preserve">04718/SINAP        </t>
  </si>
  <si>
    <t xml:space="preserve">PEDRA BRITADA N. 2 - POSTO PEDREIRA / FORNECEDOR (SEM FRETE)  </t>
  </si>
  <si>
    <t xml:space="preserve">04014/SINAP        </t>
  </si>
  <si>
    <t xml:space="preserve">MANTA IMPERMEABILIZANTE A BASE DE ASFALTO MODIFICADO C/ POLIMEROS DE APP TIPO TORODIM APP 3MM VIAPOL O  </t>
  </si>
  <si>
    <t xml:space="preserve">05068/SINAP        </t>
  </si>
  <si>
    <t xml:space="preserve">PREGO DE ACO POLIDO COM CABECA 17 X 21 (2 X 11)             </t>
  </si>
  <si>
    <t xml:space="preserve">05069/SINAP        </t>
  </si>
  <si>
    <t xml:space="preserve">PREGO DE ACO POLIDO COM CABECA 17 X 27 (2 1/2 X 11)         </t>
  </si>
  <si>
    <t xml:space="preserve">06193/SINAP        </t>
  </si>
  <si>
    <t xml:space="preserve">TABUA MADEIRA 2A QUALIDADE 2,5 X 20,0CM (1 X 8") NAO APARELHADA  </t>
  </si>
  <si>
    <t xml:space="preserve">00511/SINAP        </t>
  </si>
  <si>
    <t xml:space="preserve">39017/SINAP        </t>
  </si>
  <si>
    <t xml:space="preserve">ESPACADOR / DISTANCIADOR CIRCULAR COM ENTRADA LATERAL, EM PLASTICO, PARA VERGALHAO *4,2 A 12,5* MM, CO  </t>
  </si>
  <si>
    <t xml:space="preserve">39315/SINAP        </t>
  </si>
  <si>
    <t xml:space="preserve">ESPACADOR / DISTANCIADOR TIPO GARRA DUPLA, EM PLASTICO, COBRIMENTO *20* MM, PARA FERRAGENS DE LAJES E  </t>
  </si>
  <si>
    <t xml:space="preserve">43132/SINAP        </t>
  </si>
  <si>
    <t xml:space="preserve">                                                                                                                                                                                                     </t>
  </si>
  <si>
    <t xml:space="preserve">MONTADOR (TUBO AÇO/EQUIPAMENTOS) COM ENCARGOS COMPLEMENTARES  </t>
  </si>
  <si>
    <t xml:space="preserve">TUBO DE CONCRETO SIMPLES, CLASSE- PS1, PB, DN 400 MM, PARA AGUAS PLUVIAIS (NBR 8890)  </t>
  </si>
  <si>
    <t xml:space="preserve">MECÂNICO DE REFRIGERAÇÃO COM ENCARGOS COMPLEMENTARES  </t>
  </si>
  <si>
    <t xml:space="preserve">07229/ORSE         </t>
  </si>
  <si>
    <t xml:space="preserve">TUBO DE BORRACHA ELASTOMÉRICA ARMAFLEX M-60 Ø2"             </t>
  </si>
  <si>
    <t xml:space="preserve">ABRACADEIRA TIPO COPO, DE 2"  </t>
  </si>
  <si>
    <t xml:space="preserve">BUCHA DE NYLON, TIPO S-06  </t>
  </si>
  <si>
    <t xml:space="preserve">PARAFUSO FERRO, ROSCA SOBERBA, CABECA CHATA, DE (3,8X30)MM  </t>
  </si>
  <si>
    <t xml:space="preserve">VALVULA DE RETENCAO VERTICAL, DE BRONZE (PN-16), 2", 200 PSI, EXTREMIDADES COM ROSCA  </t>
  </si>
  <si>
    <t xml:space="preserve">REGISTRO GAVETA BRUTO EM LATAO FORJADO, BITOLA 2 " (REF 1509)  </t>
  </si>
  <si>
    <t xml:space="preserve">UNIAO PVC, SOLDAVEL, 60 MM, PARA AGUA FRIA PREDIAL  </t>
  </si>
  <si>
    <t xml:space="preserve">FIO C/ISOLAMENTO TERMOPLASTICO ANTICHAMADE 750V, DE 04,0MM2  </t>
  </si>
  <si>
    <t xml:space="preserve">TUBO DE PVC RIGIDO ROSQUEAVEL, EM BARRASDE 6,00M, ROSCA EM AMBAS AS EXTREMIDADES, DE 3"  </t>
  </si>
  <si>
    <t xml:space="preserve">BOMBA SUBMERSIVEL, PARA AGUAS SERVIDAS OU LIMPAS, DE 2,0 - 220/380V  </t>
  </si>
  <si>
    <t xml:space="preserve">CURVA DE PVC 90 GRAUS, SOLDAVEL, 60 MM, PARA AGUA FRIA PREDIAL (NBR 5648)  </t>
  </si>
  <si>
    <t xml:space="preserve">                                                      </t>
  </si>
  <si>
    <t xml:space="preserve">JUNCAO 45° DE PVC, COM ROSCA, DE 2"  </t>
  </si>
  <si>
    <t xml:space="preserve">BOMBA SUBMERSIVEL, PARA AGUAS SERVIDAS OU LIMPAS, DE 3,0CV - 220/380V  </t>
  </si>
  <si>
    <t xml:space="preserve">COT.05.0008        </t>
  </si>
  <si>
    <t xml:space="preserve">FILTRO PARA O SISTEMA DE APROVEITAMENTO DE ÁGUA DE CHUVA  </t>
  </si>
  <si>
    <t xml:space="preserve">PEÇA RETANGULAR PRÉ-MOLDADA, VOLUME DE CONCRETO DE 30 A 100 LITROS, TAXA DE AÇO APROXIMADA DE 30KG/M³. AF_01/2018  </t>
  </si>
  <si>
    <t xml:space="preserve">RETROESCAVADEIRA SOBRE RODAS COM CARREGADEIRA, TRAÇÃO 4X4, POTÊNCIA LÍQ. 88 HP, CAÇAMBA CARREG. CAP. MÍN. 1 M3, CAÇAMBA RETRO CAP. 0,26 M3, PESO OPERACIONAL MÍN. 6.674 KG, PROFUNDIDADE ESCAVAÇÃO MÁX. 4,37 M - CHP DIURNO. AF_06/2014  </t>
  </si>
  <si>
    <t xml:space="preserve">RETROESCAVADEIRA SOBRE RODAS COM CARREGADEIRA, TRAÇÃO 4X4, POTÊNCIA LÍQ. 88 HP, CAÇAMBA CARREG. CAP. MÍN. 1 M3, CAÇAMBA RETRO CAP. 0,26 M3, PESO OPERACIONAL MÍN. 6.674 KG, PROFUNDIDADE ESCAVAÇÃO MÁX. 4,37 M - CHI DIURNO. AF_06/2014  </t>
  </si>
  <si>
    <t xml:space="preserve">PREPARO DE FUNDO DE VALA COM LARGURA MAIOR OU IGUAL A 1,5 M E MENOR QUE 2,5 M (ACERTO DO SOLO NATURAL). AF_08/2020  </t>
  </si>
  <si>
    <t xml:space="preserve">ARMAÇÃO VERTICAL DE ALVENARIA ESTRUTURAL  DIÂMETRO DE 10,0 MM. AF_01/2015  </t>
  </si>
  <si>
    <t xml:space="preserve">ARMAÇÃO DE CINTA DE ALVENARIA ESTRUTURAL  DIÂMETRO DE 10,0 MM. AF_01/2015  </t>
  </si>
  <si>
    <t xml:space="preserve">GRAUTEAMENTO VERTICAL EM ALVENARIA ESTRUTURAL. AF_01/2015  </t>
  </si>
  <si>
    <t xml:space="preserve">GRAUTEAMENTO DE CINTA SUPERIOR OU DE VERGA EM ALVENARIA ESTRUTURAL. AF_01/2015  </t>
  </si>
  <si>
    <t xml:space="preserve">PEÇA RETANGULAR PRÉ-MOLDADA, VOLUME DE CONCRETO ACIMA DE 100 LITROS, TAXA DE AÇO APROXIMADA DE 30KG/M³. AF_01/2018  </t>
  </si>
  <si>
    <t xml:space="preserve">PEÇA CIRCULAR PRÉ-MOLDADA, VOLUME DE CONCRETO DE 10 A 30 LITROS, TAXA DE FIBRA DE POLIPROPILENO APROXIMADA DE 6 KG/M³. AF_01/2018_P  </t>
  </si>
  <si>
    <t xml:space="preserve">ARGAMASSA TRAÇO 1:3 (EM VOLUME DE CIMENTO E AREIA MÉDIA ÚMIDA) COM ADIÇÃO DE IMPERMEABILIZANTE, PREPARO MECÂNICO COM BETONEIRA 400 L. AF_08/2019  </t>
  </si>
  <si>
    <t xml:space="preserve">PREPARO DE FUNDO DE VALA COM LARGURA MAIOR OU IGUAL A 1,5 M E MENOR QUE 2,5 M, COM CAMADA DE AREIA, LANÇAMENTO MECANIZADO. AF_08/2020  </t>
  </si>
  <si>
    <t xml:space="preserve">BLOCO CONCRETO ESTRUTURAL 19 X 19 X 39 CM, FBK 4,5 MPA (NBR 6136)  </t>
  </si>
  <si>
    <t xml:space="preserve">CANALETA CONCRETO 19 X 19 X 19 CM (CLASSE C - NBR 6136)  </t>
  </si>
  <si>
    <t xml:space="preserve">PREGO DE ACO POLIDO COM CABECA 17 X 27 (2 1/2 X 11)  </t>
  </si>
  <si>
    <t xml:space="preserve">COMPENSADO RESINADO COLA FENÓLICA 12 MM 2,2X1,1  </t>
  </si>
  <si>
    <t xml:space="preserve">H685               </t>
  </si>
  <si>
    <t xml:space="preserve">TAMPA DE FERRO FUNDIDO T33 - TRÁFEGO PESADO  </t>
  </si>
  <si>
    <t xml:space="preserve">                                                                                                                                                  </t>
  </si>
  <si>
    <t xml:space="preserve">AREIA GROSSA - POSTO JAZIDA/FORNECEDOR (RETIRADO NA JAZIDA, SEM TRANSPORTE)  </t>
  </si>
  <si>
    <t xml:space="preserve">CAL HIDRATADA CH-I PARA ARGAMASSAS  </t>
  </si>
  <si>
    <t xml:space="preserve">TUBO PVC  SERIE NORMAL, DN 40 MM, PARA ESGOTO  PREDIAL (NBR 5688)  </t>
  </si>
  <si>
    <t xml:space="preserve">TUBO PVC SERIE NORMAL, DN 50 MM, PARA ESGOTO PREDIAL (NBR 5688)  </t>
  </si>
  <si>
    <t xml:space="preserve">TUBO PVC  SERIE NORMAL, DN 150 MM, PARA ESGOTO  PREDIAL (NBR 5688)  </t>
  </si>
  <si>
    <t xml:space="preserve">REDUCAO EXCENTRICA 75 X 50 MM  </t>
  </si>
  <si>
    <t xml:space="preserve">H395               </t>
  </si>
  <si>
    <t xml:space="preserve">REDUCAO EXCENTRICA DIAMETRO 75 X 50 mm - (ESGOTO)  </t>
  </si>
  <si>
    <t xml:space="preserve">REDUCAO EXCENTRICA 100 X 50 MM  </t>
  </si>
  <si>
    <t xml:space="preserve">H396               </t>
  </si>
  <si>
    <t xml:space="preserve">REDUCAO EXCENTRICA DIAMETRO 100 X 50 mm - (ESGOTO)  </t>
  </si>
  <si>
    <t xml:space="preserve">CURVA 45 GRAUS SOLDAVEL DIAMETRO 75 MM  </t>
  </si>
  <si>
    <t xml:space="preserve">H635               </t>
  </si>
  <si>
    <t xml:space="preserve">CURVA 45° CURTA EM PVC RÍGIDO C/ ANÉIS, DIÂM = 100MM         </t>
  </si>
  <si>
    <t xml:space="preserve">00795/ORSE         </t>
  </si>
  <si>
    <t xml:space="preserve">CURVA 45 CURTA PVC SANITARIO D= 100MM                       </t>
  </si>
  <si>
    <t xml:space="preserve">00301/SINAP        </t>
  </si>
  <si>
    <t xml:space="preserve">ANEL DE BORRACHA PARA TUBO DE ESGOTO PREDIAL, DN = 100 MM (NBR 5688)  </t>
  </si>
  <si>
    <t xml:space="preserve">CURVA 45 GRAUS DIAMETRO 40 MM  </t>
  </si>
  <si>
    <t xml:space="preserve">H350               </t>
  </si>
  <si>
    <t xml:space="preserve">CURVA 45 GRAUS DIAMETRO 40 mm (ESGOTO)  </t>
  </si>
  <si>
    <t xml:space="preserve">CURVA 45° LONGA EM PVC RÍGIDO C/ ANÉIS, DIÂM = 50MM          </t>
  </si>
  <si>
    <t xml:space="preserve">00296/SINAP        </t>
  </si>
  <si>
    <t xml:space="preserve">ANEL BORRACHA P/ TUBO ESGOTO PREDIAL EB 608 DN 50MM  </t>
  </si>
  <si>
    <t xml:space="preserve">10765/SINAP        </t>
  </si>
  <si>
    <t xml:space="preserve">CURVA PVC LONGA 45G P/ ESG PREDIAL DN 50MM  </t>
  </si>
  <si>
    <t xml:space="preserve">CURVA 45° LONGA EM PVC RÍGIDO SOLDÁVEL, DIÂM = 75MM          </t>
  </si>
  <si>
    <t xml:space="preserve">10767/SINAP        </t>
  </si>
  <si>
    <t xml:space="preserve">CURVA PVC LONGA 45G P/ ESG PREDIAL DN 75MM  </t>
  </si>
  <si>
    <t xml:space="preserve">CURVA 45° LONGA EM PVC RÍGIDO SOLDÁVEL, DIÂM = 100MM         </t>
  </si>
  <si>
    <t xml:space="preserve">01965/SINAP        </t>
  </si>
  <si>
    <t xml:space="preserve">CURVA PVC LONGA 45G P/ ESG PREDIAL DN 100MM  </t>
  </si>
  <si>
    <t xml:space="preserve">CURVA CURTA 90 GRAUS, PVC, SERIE NORMAL, ESGOTO PREDIAL, DN 40 MM, JUNTA SOLDÁVEL, FORNECIDO E INSTALADO EM RAMAL DE DESCARGA OU RAMAL DE ESGOTO SANITÁRIO. AF_12/2014  </t>
  </si>
  <si>
    <t xml:space="preserve">CURVA PVC CURTA 90 GRAUS, DN 40 MM, PARA ESGOTO PREDIAL  </t>
  </si>
  <si>
    <t xml:space="preserve">CURVA CURTA 90 GRAUS, PVC, SERIE NORMAL, ESGOTO PREDIAL, DN 50 MM, JUNTA ELÁSTICA, FORNECIDO E INSTALADO EM RAMAL DE DESCARGA OU RAMAL DE ESGOTO SANITÁRIO. AF_12/2014  </t>
  </si>
  <si>
    <t xml:space="preserve">ANEL BORRACHA PARA TUBO ESGOTO PREDIAL DN 50 MM (NBR 5688)  </t>
  </si>
  <si>
    <t xml:space="preserve">CURVA PVC CURTA 90 G, DN 50 MM, PARA ESGOTO PREDIAL  </t>
  </si>
  <si>
    <t xml:space="preserve">CURVA CURTA 90 GRAUS, PVC, SERIE NORMAL, ESGOTO PREDIAL, DN 75 MM, JUNTA ELÁSTICA, FORNECIDO E INSTALADO EM RAMAL DE DESCARGA OU RAMAL DE ESGOTO SANITÁRIO. AF_12/2014  </t>
  </si>
  <si>
    <t xml:space="preserve">                                                                                                                                                                         </t>
  </si>
  <si>
    <t xml:space="preserve">CURVA PVC CURTA 90 GRAUS, 100 MM, PARA ESGOTO PREDIAL  </t>
  </si>
  <si>
    <t xml:space="preserve">JOELHO PVC, SOLDAVEL, BB, 90 GRAUS, DN 40 MM, PARA ESGOTO PREDIAL  </t>
  </si>
  <si>
    <t xml:space="preserve">JOELHO PVC, SOLDAVEL, PB, 90 GRAUS, DN 50 MM, PARA ESGOTO PREDIAL  </t>
  </si>
  <si>
    <t xml:space="preserve">JOELHO PVC, SOLDAVEL, PB, 90 GRAUS, DN 75 MM, PARA ESGOTO PREDIAL  </t>
  </si>
  <si>
    <t xml:space="preserve">                                                                                                                                                                    </t>
  </si>
  <si>
    <t xml:space="preserve">JOELHO PVC, SOLDAVEL, PB, 90 GRAUS, DN 100 MM, PARA ESGOTO PREDIAL  </t>
  </si>
  <si>
    <t xml:space="preserve">JOELHO PVC, SOLDAVEL, BB, 45 GRAUS, DN 40 MM, PARA ESGOTO PREDIAL  </t>
  </si>
  <si>
    <t xml:space="preserve">JOELHO PVC, SOLDAVEL, PB, 45 GRAUS, DN 50 MM, PARA ESGOTO PREDIAL  </t>
  </si>
  <si>
    <t xml:space="preserve">JOELHO 90 GRAUS C/ANEL 40 mm  </t>
  </si>
  <si>
    <t xml:space="preserve">H442               </t>
  </si>
  <si>
    <t xml:space="preserve">JOELHO 90 GR. C/ANEL 40 mm  </t>
  </si>
  <si>
    <t xml:space="preserve">03661/SINAP        </t>
  </si>
  <si>
    <t xml:space="preserve">JUNCAO SIMPLES PVC P/ ESG PREDIAL DN 75X50MM  </t>
  </si>
  <si>
    <t xml:space="preserve">JUNÇÃO SIMPLES, PVC, SERIE NORMAL, ESGOTO PREDIAL, DN 50 X 50 MM, JUNTA ELÁSTICA, FORNECIDO E INSTALADO EM RAMAL DE DESCARGA OU RAMAL DE ESGOTO SANITÁRIO. AF_12/2014  </t>
  </si>
  <si>
    <t xml:space="preserve">JUNCAO SIMPLES, PVC, DN 50 X 50 MM, SERIE NORMAL PARA ESGOTO PREDIAL  </t>
  </si>
  <si>
    <t xml:space="preserve">JUNÇÃO SIMPLES EM PVC RÍGIDO C/ ANÉIS, PARA ESGOTO PRIMÁRIO, DIÂM =100 X 50MM  </t>
  </si>
  <si>
    <t xml:space="preserve">01270/ORSE         </t>
  </si>
  <si>
    <t xml:space="preserve">JUNCAO SIMPLES PVC RIGIDO P/ ESGOTO PRIMARIO, DIAM =100 X 50MM  </t>
  </si>
  <si>
    <t xml:space="preserve">                                                                                                                                                                </t>
  </si>
  <si>
    <t xml:space="preserve">LUVA SIMPLES, PVC, SOLDAVEL, DN 50 MM, SERIE NORMAL, PARA ESGOTO PREDIAL  </t>
  </si>
  <si>
    <t xml:space="preserve">LUVA SIMPLES, PVC, SOLDAVEL, DN 75 MM, SERIE NORMAL, PARA ESGOTO PREDIAL  </t>
  </si>
  <si>
    <t xml:space="preserve">TE SANITARIO, PVC, DN 50 X 50 MM, SERIE NORMAL, PARA ESGOTO PREDIAL  </t>
  </si>
  <si>
    <t xml:space="preserve">11657/SINAP        </t>
  </si>
  <si>
    <t xml:space="preserve">TE SANITARIO PVC P/ ESG PREDIAL DN 75X50 MM  </t>
  </si>
  <si>
    <t xml:space="preserve">                                                                              </t>
  </si>
  <si>
    <t xml:space="preserve">11656/SINAP        </t>
  </si>
  <si>
    <t xml:space="preserve">TE SANITARIO PVC P/ ESG PREDIAL DN 100X75MM  </t>
  </si>
  <si>
    <t xml:space="preserve">11655/SINAP        </t>
  </si>
  <si>
    <t xml:space="preserve">TE SANITARIO PVC P/ ESG PREDIAL DN 100X50MM  </t>
  </si>
  <si>
    <t xml:space="preserve">TE SANITARIO, PVC, DN 100 X 100 MM, SERIE NORMAL, PARA ESGOTO PREDIAL  </t>
  </si>
  <si>
    <t xml:space="preserve">ANEL BORRACHA, DN 50 MM, PARA TUBO SERIE REFORCADA ESGOTO PREDIAL  </t>
  </si>
  <si>
    <t xml:space="preserve">BUCHA DE REDUCAO, PVC, LONGA, SERIE R, DN 50 X 40 MM, PARA ESGOTO PREDIAL  </t>
  </si>
  <si>
    <t xml:space="preserve">RALO SIFONADO PVC CILINDRICO, 100 X 40 MM,  COM GRELHA REDONDA BRANCA  </t>
  </si>
  <si>
    <t xml:space="preserve">                                                                                                                                                   </t>
  </si>
  <si>
    <t xml:space="preserve">CAIXA SIFONADA PVC, 150 X 185 X 75 MM, COM GRELHA QUADRADA BRANCA  </t>
  </si>
  <si>
    <t xml:space="preserve">11713/SINAP        </t>
  </si>
  <si>
    <t xml:space="preserve">CAIXA SIFONADA PVC 150 X 150 X 50MM C/ TAMPA CEGA QUADRADA BRANCA  </t>
  </si>
  <si>
    <t xml:space="preserve">                                     </t>
  </si>
  <si>
    <t xml:space="preserve">I0103              </t>
  </si>
  <si>
    <t xml:space="preserve">ARAME RECOZIDO N.18 BWG  </t>
  </si>
  <si>
    <t xml:space="preserve">I0109              </t>
  </si>
  <si>
    <t xml:space="preserve">I0169              </t>
  </si>
  <si>
    <t xml:space="preserve">AÇO CA-60  </t>
  </si>
  <si>
    <t xml:space="preserve">I0441              </t>
  </si>
  <si>
    <t xml:space="preserve">I0529              </t>
  </si>
  <si>
    <t xml:space="preserve">CHAPA COMPENSADO RESINADO 12MM (1.10 X 2.20M)  </t>
  </si>
  <si>
    <t xml:space="preserve">I0805              </t>
  </si>
  <si>
    <t xml:space="preserve">CIMENTO PORTLAND  </t>
  </si>
  <si>
    <t xml:space="preserve">I1605              </t>
  </si>
  <si>
    <t xml:space="preserve">PEDRISCO  </t>
  </si>
  <si>
    <t xml:space="preserve">I2082              </t>
  </si>
  <si>
    <t xml:space="preserve">TIJOLO MACIÇO COMUM  </t>
  </si>
  <si>
    <t xml:space="preserve">I2205              </t>
  </si>
  <si>
    <t xml:space="preserve">TUBO PVC SOLDÁVEL DE 75MM (2 1/2')  </t>
  </si>
  <si>
    <t xml:space="preserve">05067/SINAP        </t>
  </si>
  <si>
    <t xml:space="preserve">PREGO POLIDO COM CABECA 16 X 24  </t>
  </si>
  <si>
    <t xml:space="preserve">CAIXA DE PASSAGEM EM ALVENARIA DE TIJOLOS MACIÇOS ESP. = 0,17M, DIM. INT. = 0.80 X 0.80 X 1.00M  </t>
  </si>
  <si>
    <t xml:space="preserve">06189/SINAP        </t>
  </si>
  <si>
    <t xml:space="preserve">TABUA MADEIRA 2A QUALIDADE 2,5 X 30,0CM (1 X 12 ) NAO APARELHADA  </t>
  </si>
  <si>
    <t xml:space="preserve">                                                                                                                                                                                                                                                          </t>
  </si>
  <si>
    <t xml:space="preserve">                                                                                                                      </t>
  </si>
  <si>
    <t xml:space="preserve">ELETROTÉCNICO COM ENCARGOS COMPLEMENTARES  </t>
  </si>
  <si>
    <t xml:space="preserve">C1606              </t>
  </si>
  <si>
    <t xml:space="preserve">LASTRO DE BRITA ESP.= 10CM, P/CAIXA EM ALVENARIA  </t>
  </si>
  <si>
    <t xml:space="preserve">C0521              </t>
  </si>
  <si>
    <t xml:space="preserve">CABO COBRE NU 50MM2  </t>
  </si>
  <si>
    <t xml:space="preserve">C0550              </t>
  </si>
  <si>
    <t xml:space="preserve">CABO EM PVC 1000V  16MM2  </t>
  </si>
  <si>
    <t xml:space="preserve">C0557              </t>
  </si>
  <si>
    <t xml:space="preserve">CABO EM PVC 1000V  95MM2  </t>
  </si>
  <si>
    <t xml:space="preserve">C0592              </t>
  </si>
  <si>
    <t xml:space="preserve">CAIXA ALVENARIA/REBOCO C/TAMPA CONCRETO FUNDO BRITA 80x80x80cm  </t>
  </si>
  <si>
    <t xml:space="preserve">C0859              </t>
  </si>
  <si>
    <t xml:space="preserve">CONECTOR SPLIT - BOLT P/ CABOS ATE 16MM2  </t>
  </si>
  <si>
    <t xml:space="preserve">C0860              </t>
  </si>
  <si>
    <t xml:space="preserve">CONECTOR SPLIT - BOLT P/ CABOS ATE 35MM2  </t>
  </si>
  <si>
    <t xml:space="preserve">C1021              </t>
  </si>
  <si>
    <t xml:space="preserve">CURVA P/ELETRODUTO PVC ROSC. D= 32mm (1")  </t>
  </si>
  <si>
    <t xml:space="preserve">C1026              </t>
  </si>
  <si>
    <t xml:space="preserve">CURVA P/ELETRODUTO PVC ROSC. D= 85mm (3")  </t>
  </si>
  <si>
    <t xml:space="preserve">C1187              </t>
  </si>
  <si>
    <t xml:space="preserve">ELETRODUTO PVC ROSC. D= 32mm (1")  </t>
  </si>
  <si>
    <t xml:space="preserve">C1192              </t>
  </si>
  <si>
    <t xml:space="preserve">ELETRODUTO PVC ROSC. D= 85mm (3")  </t>
  </si>
  <si>
    <t xml:space="preserve">C1710              </t>
  </si>
  <si>
    <t xml:space="preserve">LUVA P/ELETRODUTO PVC ROSC. D= 32mm (1")  </t>
  </si>
  <si>
    <t xml:space="preserve">C1715              </t>
  </si>
  <si>
    <t xml:space="preserve">LUVA P/ELETRODUTO PVC ROSC. D= 85mm (3")  </t>
  </si>
  <si>
    <t xml:space="preserve">C2454              </t>
  </si>
  <si>
    <t xml:space="preserve">TERMINAL DE PRESSÃO P/ CABOS ATÉ 120MM2  </t>
  </si>
  <si>
    <t xml:space="preserve">C3504              </t>
  </si>
  <si>
    <t xml:space="preserve">CAIXA ALVENARIA / REBOCO / C/ TAMPA CONCRETO S/ FUNDO DI=30x30x50 cm  </t>
  </si>
  <si>
    <t xml:space="preserve">C3909              </t>
  </si>
  <si>
    <t xml:space="preserve">SOLDA EXOTÉRMICA  </t>
  </si>
  <si>
    <t xml:space="preserve">C4816              </t>
  </si>
  <si>
    <t xml:space="preserve">DISJUNTOR TERMOMAGNÉTICO TRIPOLAR 175 A, COM CAIXA MOLDADA 10 KA  </t>
  </si>
  <si>
    <t xml:space="preserve">C4933              </t>
  </si>
  <si>
    <t xml:space="preserve">HASTE DE ATERRAMENTO COPPERWELD 5/8"X 2.40M  </t>
  </si>
  <si>
    <t xml:space="preserve">I0584              </t>
  </si>
  <si>
    <t xml:space="preserve">CAMINHÃO COMERC. EQUIP. C/GUINDASTE (CHI)  </t>
  </si>
  <si>
    <t xml:space="preserve">I0705              </t>
  </si>
  <si>
    <t xml:space="preserve">CAMINHÃO COMERC. EQUIP. C/GUINDASTE (CHP)  </t>
  </si>
  <si>
    <t xml:space="preserve">I0338              </t>
  </si>
  <si>
    <t xml:space="preserve">CABO COBRE NU 25MM2  </t>
  </si>
  <si>
    <t xml:space="preserve">I0549              </t>
  </si>
  <si>
    <t xml:space="preserve">CHAVE FUSIVEL INDICADORA 15KV/50A-RUPTURA 1200A  </t>
  </si>
  <si>
    <t xml:space="preserve">I0914              </t>
  </si>
  <si>
    <t xml:space="preserve">CRUZETA EM CONCRETO ARMADO-PADRÃO COELCE  </t>
  </si>
  <si>
    <t xml:space="preserve">I1272              </t>
  </si>
  <si>
    <t xml:space="preserve">ISOLADOR TIPO DISCO 175MM DE VIDRO  </t>
  </si>
  <si>
    <t xml:space="preserve">I1549              </t>
  </si>
  <si>
    <t xml:space="preserve">OLHAL PARA PARAFUSO DE 5/8''  </t>
  </si>
  <si>
    <t xml:space="preserve">I1563              </t>
  </si>
  <si>
    <t xml:space="preserve">PARA-RAIOS TIPO CRISTAL VALVER  </t>
  </si>
  <si>
    <t xml:space="preserve">I1768              </t>
  </si>
  <si>
    <t xml:space="preserve">QUADRO P/ MEDIÇÃO PRIMÁRIA 15KV  </t>
  </si>
  <si>
    <t xml:space="preserve">I2144              </t>
  </si>
  <si>
    <t xml:space="preserve">TRANSFORMADOR DE DISTRIBUIÇÃO A ÓLEO MINERAL, 112,5 KVA/13.800-380/220V, USO EM POSTE  </t>
  </si>
  <si>
    <t xml:space="preserve">I2389              </t>
  </si>
  <si>
    <t xml:space="preserve">PARAFUSO MAQUINA ZINCADO 5/8 x 14" C/ ARRUELAS/PORCA  </t>
  </si>
  <si>
    <t xml:space="preserve">I2390              </t>
  </si>
  <si>
    <t xml:space="preserve">PARAFUSO MAQUINA ZINCADO 5/8 x 16" C/ ARRUELAS/PORCA  </t>
  </si>
  <si>
    <t xml:space="preserve">I6472              </t>
  </si>
  <si>
    <t xml:space="preserve">ABRAÇADEIRA PARA POSTE DE CONCRETO DUPLO "T"  </t>
  </si>
  <si>
    <t xml:space="preserve">I7477              </t>
  </si>
  <si>
    <t xml:space="preserve">QUADRO METÁLICO (600 x 400 x 400)mm INSTALADO  </t>
  </si>
  <si>
    <t xml:space="preserve">I8072              </t>
  </si>
  <si>
    <t xml:space="preserve">PORCA QUADRADA PARA PARAFUSO M16 x 2  </t>
  </si>
  <si>
    <t xml:space="preserve">I8076              </t>
  </si>
  <si>
    <t xml:space="preserve">GANCHO OLHAL  </t>
  </si>
  <si>
    <t xml:space="preserve">I8077              </t>
  </si>
  <si>
    <t xml:space="preserve">MANILHA SAPATILHA PARA ALÇA PREFORMADA  </t>
  </si>
  <si>
    <t xml:space="preserve">I8213              </t>
  </si>
  <si>
    <t xml:space="preserve">ALÇA PREFORMADA DE DISTRIBUIÇÃO PARA CONDUTOR DE COBRE 2,0 AWG  </t>
  </si>
  <si>
    <t xml:space="preserve">I9066              </t>
  </si>
  <si>
    <t xml:space="preserve">ELO FUSIVEL  </t>
  </si>
  <si>
    <t xml:space="preserve">I9067              </t>
  </si>
  <si>
    <t xml:space="preserve">ISOLADOR DE PINO PARA DISTRIBUIÇÃO 15KV  </t>
  </si>
  <si>
    <t xml:space="preserve">I9421              </t>
  </si>
  <si>
    <t xml:space="preserve">POSTE DE CONCRETO DUPLO T, RESISTÊNCIA NOMINAL  600KG, H=12,00M, PESO APROXIMADO 1.330KG  </t>
  </si>
  <si>
    <t xml:space="preserve">FORNECIMENTO, INSTALAÇÃO E MONTAGEM DE QUADRO ELÉTRICO (QGBT1) CONFORME ESPECÍFICADO EM PROJETO E CADERNO TÉCNICO.  </t>
  </si>
  <si>
    <t xml:space="preserve">11130/ORSE         </t>
  </si>
  <si>
    <t xml:space="preserve">CHUMBAMENTO DE QUADRO ELÉTRICO DE EMBUTIR                   </t>
  </si>
  <si>
    <t xml:space="preserve">QUADRO DE DISTRIBUICAO COM BARRAMENTO TRIFASICO, DE EMBUTIR, EM CHAPA DE ACO GALVANIZADO, PARA 18 DISJUNTORES DIN, 100 A, INCLUINDO BARRAMENTO  </t>
  </si>
  <si>
    <t xml:space="preserve">DISJUNTOR TIPO DIN/IEC, TRIPOLAR DE 10 ATE 50A  </t>
  </si>
  <si>
    <t xml:space="preserve">DISPOSITIVO DPS CLASSE II, 1 POLO, TENSAO MAXIMA DE 275 V, CORRENTE MAXIMA DE *90* KA (TIPO AC)  </t>
  </si>
  <si>
    <t xml:space="preserve">10661/ORSE         </t>
  </si>
  <si>
    <t xml:space="preserve">ELO FUSÍVEL                                                 </t>
  </si>
  <si>
    <t xml:space="preserve">FORNECIMENTO, INSTALAÇÃO E MONTAGEM DE QUADRO ELÉTRICO (QDAR1) CONFORME ESPECÍFICADO EM PROJETO E CADERNO TÉCNICO.  </t>
  </si>
  <si>
    <t xml:space="preserve">DISJUNTOR TIPO DIN/IEC, MONOPOLAR DE 6  ATE  32A  </t>
  </si>
  <si>
    <t xml:space="preserve">FORNECIMENTO, INSTALAÇÃO E MONTAGEM DE QUADRO ELÉTRICO (QFCOZ1) CONFORME ESPECÍFICADO EM PROJETO E CADERNO TÉCNICO.  </t>
  </si>
  <si>
    <t xml:space="preserve">DISPOSITIVO DR, 2 POLOS, SENSIBILIDADE DE 30 MA, CORRENTE DE 25 A, TIPO AC  </t>
  </si>
  <si>
    <t xml:space="preserve">FORNECIMENTO, INSTALAÇÃO E MONTAGEM DE QUADRO ELÉTRICO (QDF1) CONFORME ESPECÍFICADO EM PROJETO E CADERNO TÉCNICO.  </t>
  </si>
  <si>
    <t xml:space="preserve">QUADRO DE DISTRIBUICAO COM BARRAMENTO TRIFASICO, DE EMBUTIR, EM CHAPA DE ACO GALVANIZADO, PARA 40 DISJUNTORES DIN, 100 A  </t>
  </si>
  <si>
    <t xml:space="preserve">FORNECIMENTO, INSTALAÇÃO E MONTAGEM DE QUADRO ELÉTRICO (QDL1) CONFORME ESPECÍFICADO EM PROJETO E CADERNO TÉCNICO.  </t>
  </si>
  <si>
    <t xml:space="preserve">FORNECIMENTO, INSTALAÇÃO E MONTAGEM DE QUADRO ELÉTRICO (QF-INC1) CONFORME ESPECÍFICADO EM PROJETO E CADERNO TÉCNICO.  </t>
  </si>
  <si>
    <t xml:space="preserve">FORNECIMENTO, INSTALAÇÃO E MONTAGEM DE QUADRO ELÉTRICO (QF-BREC1) CONFORME ESPECÍFICADO EM PROJETO E CADERNO TÉCNICO.  </t>
  </si>
  <si>
    <t xml:space="preserve">FORNECIMENTO, INSTALAÇÃO E MONTAGEM DE QUADRO ELÉTRICO (QF-ADASA1) CONFORME ESPECÍFICADO EM PROJETO E CADERNO TÉCNICO.  </t>
  </si>
  <si>
    <t xml:space="preserve">FORNECIMENTO, INSTALAÇÃO E MONTAGEM DE QUADRO ELÉTRICO (QDFL-CAST1) CONFORME ESPECÍFICADO EM PROJETO E CADERNO TÉCNICO.  </t>
  </si>
  <si>
    <t xml:space="preserve">                                                                                                                            </t>
  </si>
  <si>
    <t xml:space="preserve">ELETRODUTO PVC FLEXIVEL CORRUGADO, COR AMARELA, DE 25 MM  </t>
  </si>
  <si>
    <t xml:space="preserve">ELETRODUTO PVC FLEXIVEL CORRUGADO, COR AMARELA, DE 32 MM  </t>
  </si>
  <si>
    <t xml:space="preserve">ELETRODUTO FLEXÍVEL CORRUGADO, PEAD, DN 40 MM (1 1/4"), PARA CIRCUITOS TERMINAIS, INSTALADO EM PAREDE - FORNECIMENTO E INSTALAÇÃO. AF_12/2015  </t>
  </si>
  <si>
    <t xml:space="preserve">ELETRODUTODUTO PEAD FLEXIVEL PAREDE SIMPLES, CORRUGACAO HELICOIDAL, COR PRETA, SEM ROSCA, DE 1 1/4",  PARA CABEAMENTO SUBTERRANEO (NBR 15715)  </t>
  </si>
  <si>
    <t xml:space="preserve">ELETRODUTO FLEXÍVEL CORRUGADO, PEAD, DN 63 (2")  - FORNECIMENTO E INSTALAÇÃO. AF_04/2016  </t>
  </si>
  <si>
    <t xml:space="preserve">ELETRODUTO/DUTO PEAD FLEXIVEL PAREDE SIMPLES, CORRUGACAO HELICOIDAL, COR PRETA, SEM ROSCA, DE 2",  PARA CABEAMENTO SUBTERRANEO (NBR 15715)  </t>
  </si>
  <si>
    <t xml:space="preserve">ELETRODUTO DE PVC RIGIDO ROSCAVEL DE 1/2 ", SEM LUVA  </t>
  </si>
  <si>
    <t xml:space="preserve">                                                                                                                                     </t>
  </si>
  <si>
    <t xml:space="preserve">LUVA DE EMENDA PARA ELETRODUTO, AÇO GALVANIZADO, DN 20 MM (3/4  ), APARENTE, INSTALADA EM TETO - FORNECIMENTO E INSTALAÇÃO. AF_11/2016_P  </t>
  </si>
  <si>
    <t xml:space="preserve">ELETRODUTO EM ACO GALVANIZADO ELETROLITICO, LEVE, DIAMETRO 3/4", PAREDE DE 0,90 MM  </t>
  </si>
  <si>
    <t xml:space="preserve">ELETRODUTO EM ACO GALVANIZADO ELETROLITICO, LEVE, DIAMETRO 1", PAREDE DE 0,90 MM  </t>
  </si>
  <si>
    <t xml:space="preserve">00400/SINAP        </t>
  </si>
  <si>
    <t xml:space="preserve">ABRACADEIRA TIPO D 3/4  C/ PARAFUSO  </t>
  </si>
  <si>
    <t xml:space="preserve">03309/ORSE         </t>
  </si>
  <si>
    <t xml:space="preserve">ABRAÇADEIRA EM AÇO INOX, TIPO "D", 1"                       </t>
  </si>
  <si>
    <t xml:space="preserve">                                                                                                                                 </t>
  </si>
  <si>
    <t xml:space="preserve">CABO DE COBRE, FLEXIVEL, CLASSE 4 OU 5, ISOLACAO EM PVC/A, ANTICHAMA BWF-B, 1 CONDUTOR, 450/750 V, SECAO NOMINAL 2,5 MM2  </t>
  </si>
  <si>
    <t xml:space="preserve">FITA ISOLANTE ADESIVA ANTICHAMA, USO ATE 750 V, EM ROLO DE 19 MM X 5 M  </t>
  </si>
  <si>
    <t xml:space="preserve">CABO DE COBRE, FLEXIVEL, CLASSE 4 OU 5, ISOLACAO EM PVC/A, ANTICHAMA BWF-B, 1 CONDUTOR, 450/750 V, SECAO NOMINAL 4 MM2  </t>
  </si>
  <si>
    <t xml:space="preserve">CABO DE COBRE, FLEXIVEL, CLASSE 4 OU 5, ISOLACAO EM PVC/A, ANTICHAMA BWF-B, 1 CONDUTOR, 450/750 V, SECAO NOMINAL 6 MM2  </t>
  </si>
  <si>
    <t xml:space="preserve">                                                                                                                                </t>
  </si>
  <si>
    <t xml:space="preserve">CABO DE COBRE, FLEXIVEL, CLASSE 4 OU 5, ISOLACAO EM PVC/A, ANTICHAMA BWF-B, 1 CONDUTOR, 450/750 V, SECAO NOMINAL 10 MM2  </t>
  </si>
  <si>
    <t xml:space="preserve">CABO DE COBRE, FLEXIVEL, CLASSE 4 OU 5, ISOLACAO EM PVC/A, ANTICHAMA BWF-B, 1 CONDUTOR, 450/750 V, SECAO NOMINAL 16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</si>
  <si>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</si>
  <si>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</si>
  <si>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</si>
  <si>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</si>
  <si>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120 MM2  </t>
  </si>
  <si>
    <t xml:space="preserve">CAIXA DE PASSAGEM, EM PVC, DE 4" X 2", PARA ELETRODUTO FLEXIVEL CORRUGADO  </t>
  </si>
  <si>
    <t xml:space="preserve">CONDULETE DE ALUMINIO TIPO LR, PARA ELETRODUTO ROSCAVEL DE 3/4", COM TAMPA CEGA  </t>
  </si>
  <si>
    <t xml:space="preserve">CONDULETE DE ALUMINIO TIPO LR, PARA ELETRODUTO ROSCAVEL DE 1", COM TAMPA CEGA  </t>
  </si>
  <si>
    <t xml:space="preserve">CONDULETE DE ALUMINIO TIPO T, PARA ELETRODUTO ROSCAVEL DE 3/4", COM TAMPA CEGA  </t>
  </si>
  <si>
    <t xml:space="preserve">CONDULETE DE ALUMINIO TIPO T, PARA ELETRODUTO ROSCAVEL DE 1", COM TAMPA CEGA  </t>
  </si>
  <si>
    <t xml:space="preserve">CONDULETE DE ALUMINIO TIPO X, PARA ELETRODUTO ROSCAVEL DE 3/4", COM TAMPA CEGA  </t>
  </si>
  <si>
    <t xml:space="preserve">PREPARO DE FUNDO DE VALA COM LARGURA MENOR QUE 1,5 M, COM CAMADA DE BRITA, LANÇAMENTO MANUAL. AF_08/2020  </t>
  </si>
  <si>
    <t xml:space="preserve">                                                                                                                                                                          </t>
  </si>
  <si>
    <t xml:space="preserve">PINO COM ROSCA, EM CAIXAS COM 100 PECAS,NO DIAMETRO DE 1/4", DE (30X20)MM  </t>
  </si>
  <si>
    <t xml:space="preserve">PORCA ALTA, DE 1/4"  </t>
  </si>
  <si>
    <t xml:space="preserve">TIRANTE ROSQUEADO, DE 1/4"X3000MM  </t>
  </si>
  <si>
    <t xml:space="preserve">PROLONGADOR PARA TIRANTE ROSQUEADO, DE 1/4"  </t>
  </si>
  <si>
    <t xml:space="preserve">ARRUELA LISA DE DIAMETRO INTERNO, DE 1/4"  </t>
  </si>
  <si>
    <t xml:space="preserve">ELETROCALHA PERFURADA, SEM VIROLA, MED.(150X50X3000)MM, PRE-ZINCADA, SEM TAMPA  </t>
  </si>
  <si>
    <t xml:space="preserve">SUPORTE SUSPENSAO OMEGA P/ELETROCALHA PERFURADA OU LISA 150X50MM (LARGURA X ABA)  </t>
  </si>
  <si>
    <t xml:space="preserve">TAMPA DE ENCAIXE PARA ELETROCALHA PERFURADA OU LISA, 150X3000MM  </t>
  </si>
  <si>
    <t xml:space="preserve">CURVA 90 GRAUS, LONGA, DE PVC RIGIDO ROSCAVEL, DE 1/2", PARA ELETRODUTO  </t>
  </si>
  <si>
    <t xml:space="preserve">12134/ORSE         </t>
  </si>
  <si>
    <t xml:space="preserve">CURVA 45° ELETRODUTO PVC ROSCÁVEL, D=1 "                    </t>
  </si>
  <si>
    <t xml:space="preserve">LUVA EM PVC RIGIDO ROSCAVEL, DE 1/2", PARA ELETRODUTO  </t>
  </si>
  <si>
    <t xml:space="preserve">                                                                                                                                          </t>
  </si>
  <si>
    <t xml:space="preserve">LUVA EM PVC RIGIDO ROSCAVEL, DE 1", PARA ELETRODUTO  </t>
  </si>
  <si>
    <t xml:space="preserve">LUVA PARA ELETRODUTO, EM ACO GALVANIZADO ELETROLITICO, DIAMETRO DE 25 MM (1")  </t>
  </si>
  <si>
    <t xml:space="preserve">LUVA PARA ELETRODUTO, EM ACO GALVANIZADO ELETROLITICO, DIAMETRO DE 40 MM (1 1/2")  </t>
  </si>
  <si>
    <t xml:space="preserve">I0328              </t>
  </si>
  <si>
    <t xml:space="preserve">BUJÃO AÇO GALVANIZADO 2 1/2''  </t>
  </si>
  <si>
    <t xml:space="preserve">SAIDA HORIZONTAL P/ELETRODUTO D=1"  </t>
  </si>
  <si>
    <t xml:space="preserve">TE HORIZONTAL 90°, PARA ELETROCALHA PERFURADA OU LISA, 150X75MM, PRE-ZINCADA  </t>
  </si>
  <si>
    <t xml:space="preserve">09705/ORSE         </t>
  </si>
  <si>
    <t xml:space="preserve">TALA PLANA PERFURADA 50MM                                   </t>
  </si>
  <si>
    <t xml:space="preserve">TERMINAL DE FECHAMENTO, P/ELETROCALHA PERFURADA OU LISA, 150X50MM, C/SAIDA P/TUBO, PRE-ZINCADA  </t>
  </si>
  <si>
    <t xml:space="preserve">ARRUELA LISA D = 1/4"  </t>
  </si>
  <si>
    <t xml:space="preserve">                     </t>
  </si>
  <si>
    <t xml:space="preserve">ARRUELA LISA D=5/16"  </t>
  </si>
  <si>
    <t xml:space="preserve">02643/ORSE         </t>
  </si>
  <si>
    <t xml:space="preserve">FITA ELETR. AUTO FUSÃO 19 MM X 10 M                         </t>
  </si>
  <si>
    <t xml:space="preserve">PARAFUSO SEXTAVADO CABEÇA LENTILHA D = 1/4" X 5/8"  </t>
  </si>
  <si>
    <t xml:space="preserve">07551/ORSE         </t>
  </si>
  <si>
    <t xml:space="preserve">BARRA ROSCADA ZINCADA Ø 1/4"                                </t>
  </si>
  <si>
    <t xml:space="preserve">                                                                                                                                                                                                                                      </t>
  </si>
  <si>
    <t xml:space="preserve">LUMINARIA FLUORESC. TUBULAR SOBREPOR, C/VISOR ACRIL.TRANSL.P/LAMP.2X32W, C/LAMP.APAR.CORPO CHAPA ACO TRAT.PINT.ELET.BRAN  </t>
  </si>
  <si>
    <t xml:space="preserve">LAMPADA LED, TUBULAR, TBDH-18W, 100/240V  </t>
  </si>
  <si>
    <t xml:space="preserve">02052/ORSE         </t>
  </si>
  <si>
    <t xml:space="preserve">SUPORTE ( RECEPTÁCULO) P/ LÂMPADA FLUORESCENTE              </t>
  </si>
  <si>
    <t xml:space="preserve">01344/ORSE         </t>
  </si>
  <si>
    <t xml:space="preserve">LUMINÁRIA (CALHA) P/ LAMPADA FLUORESCENTE 2 X 20W           </t>
  </si>
  <si>
    <t xml:space="preserve">39387/SINAP        </t>
  </si>
  <si>
    <t xml:space="preserve">LAMPADA LED TUBULAR BIVOLT 18/20 W, BASE G13                </t>
  </si>
  <si>
    <t xml:space="preserve">12700/ORSE         </t>
  </si>
  <si>
    <t xml:space="preserve">LUMINÁRIA DE EMERGÊNCIA, DE SOBREPOR, TIPO BLOCO AUTÔNOMO, COM AUTONOMIA DE 1H, MODELO LLE-LLEDDF, DA  </t>
  </si>
  <si>
    <t xml:space="preserve">SUPORTE PARAFUSADO COM PLACA DE ENCAIXE 4" X 2" MÉDIO (1,30 M DO PISO) PARA PONTO ELÉTRICO - FORNECIMENTO E INSTALAÇÃO. AF_12/2015  </t>
  </si>
  <si>
    <t xml:space="preserve">INTERRUPTOR SIMPLES (1 MÓDULO), 10A/250V, SEM SUPORTE E SEM PLACA - FORNECIMENTO E INSTALAÇÃO. AF_12/2015  </t>
  </si>
  <si>
    <t xml:space="preserve">INTERRUPTOR PARALELO (1 MÓDULO), 10A/250V, SEM SUPORTE E SEM PLACA - FORNECIMENTO E INSTALAÇÃO. AF_12/2015  </t>
  </si>
  <si>
    <t xml:space="preserve">INTERRUPTOR SIMPLES (1 MÓDULO) COM 1 TOMADA DE EMBUTIR 2P+T 10 A,  SEM SUPORTE E SEM PLACA - FORNECIMENTO E INSTALAÇÃO. AF_12/2015  </t>
  </si>
  <si>
    <t xml:space="preserve">INTERRUPTOR PARALELO (1 MÓDULO) COM 1 TOMADA DE EMBUTIR 2P+T 10 A,  SEM SUPORTE E SEM PLACA - FORNECIMENTO E INSTALAÇÃO. AF_12/2015  </t>
  </si>
  <si>
    <t xml:space="preserve">TOMADA MÉDIA DE EMBUTIR (1 MÓDULO), 2P+T 10 A, SEM SUPORTE E SEM PLACA - FORNECIMENTO E INSTALAÇÃO. AF_12/2015  </t>
  </si>
  <si>
    <t xml:space="preserve">TOMADA MÉDIA DE EMBUTIR (2 MÓDULOS), 2P+T 10 A, SEM SUPORTE E SEM PLACA - FORNECIMENTO E INSTALAÇÃO. AF_12/2015  </t>
  </si>
  <si>
    <t xml:space="preserve">TAMPA CEGA PLÁSTICA 4"X2" COM FURO CENTRAL (PARA TV/SOM...)  </t>
  </si>
  <si>
    <t xml:space="preserve">GUINDAUTO HIDRÁULICO, CAPACIDADE MÁXIMA DE CARGA 6200 KG, MOMENTO MÁXIMO DE CARGA 11,7 TM, ALCANCE MÁXIMO HORIZONTAL 9,70 M, INCLUSIVE CAMINHÃO TOCO PBT 16.000 KG, POTÊNCIA DE 189 CV - CHP DIURNO. AF_06/2014  </t>
  </si>
  <si>
    <t xml:space="preserve">CABO DE COBRE NU 35 MM2 MEIO-DURO  </t>
  </si>
  <si>
    <t xml:space="preserve">LUMINARIA ABERTA P/ ILUMINACAO PUBLICA, TIPO X-57 PETERCO OU EQUIV  </t>
  </si>
  <si>
    <t xml:space="preserve">POSTE CONICO CONTINUO EM ACO GALVANIZADO, CURVO, BRACO SIMPLES, ENGASTADO,  H = 9 M, DIAMETRO INFERIOR = *135* MM  </t>
  </si>
  <si>
    <t xml:space="preserve">PARA-RAIOS TIPO FRANKLIN 350 MM, EM LATAO CROMADO, DUAS DESCIDAS, PARA PROTECAO DE EDIFICACOES CONTRA DESCARGAS ATMOSFERICAS  </t>
  </si>
  <si>
    <t xml:space="preserve">11052/ORSE         </t>
  </si>
  <si>
    <t xml:space="preserve">TERMINAL AÉREO BASE DUPLA GALVANIZADA 25MM                  </t>
  </si>
  <si>
    <t xml:space="preserve">                                       </t>
  </si>
  <si>
    <t xml:space="preserve">I9160              </t>
  </si>
  <si>
    <t xml:space="preserve">CAIXA DE EQUIPOTENCIALIZAÇÃO 40X40X15, COM BARRAMENTO PARA NEUTRO  </t>
  </si>
  <si>
    <t xml:space="preserve">HASTE DE ATERRAMENTO EM ACO COM 3,00 M DE COMPRIMENTO E DN = 5/8", REVESTIDA COM BAIXA CAMADA DE COBRE, SEM CONECTOR  </t>
  </si>
  <si>
    <t xml:space="preserve">SUPORTE ISOLADOR PARA CORDOALHA DE COBRE - FORNECIMENTO E INSTALAÇÃO. AF_12/2017  </t>
  </si>
  <si>
    <t xml:space="preserve">CABO DE COBRE NU 50 MM2 MEIO-DURO  </t>
  </si>
  <si>
    <t xml:space="preserve">ACO CA-25, 10,0 MM, OU 12,5 MM, OU 16,0 MM, OU 20,0 MM, OU 25,0 MM, VERGALHAO  </t>
  </si>
  <si>
    <t xml:space="preserve">01902/ORSE         </t>
  </si>
  <si>
    <t xml:space="preserve">RACK DE PISO 19" X 16 U X 570MM (GABINETE) PARA MODEMS E SOM C/PORTA DE VIDRO  </t>
  </si>
  <si>
    <t xml:space="preserve">PATCH PANEL, 24 PORTAS, CATEGORIA 6, COM RACKS DE 19" E 1 U DE ALTURA  </t>
  </si>
  <si>
    <t xml:space="preserve">07615/ORSE         </t>
  </si>
  <si>
    <t xml:space="preserve">SWITCH 24 PORTAS 10/100 MBPS                                </t>
  </si>
  <si>
    <t xml:space="preserve">08841/ORSE         </t>
  </si>
  <si>
    <t xml:space="preserve">CENTRAL PABX, CAPACIDADE 8 LINHAS E 24 RAMAIS, MOD.CORP 8000, INTELBRÁS OU SIMILAR  </t>
  </si>
  <si>
    <t xml:space="preserve">CABO DE PAR TRANCADO UTP, 4 PARES, CATEGORIA 6  </t>
  </si>
  <si>
    <t xml:space="preserve">CABO TELEFONICO CCI 50, 2 PARES, USO INTERNO, SEM BLINDAGEM  </t>
  </si>
  <si>
    <t xml:space="preserve">CABO TELEFONICO CTP - APL - 50, 10 PARES, USO EXTERNO  </t>
  </si>
  <si>
    <t xml:space="preserve">                                                                                      </t>
  </si>
  <si>
    <t xml:space="preserve">TOMADA RJ11, 2 FIOS (APENAS MODULO)  </t>
  </si>
  <si>
    <t xml:space="preserve">TOMADA TIPO RJ45, DE EMBUTIR, COMPLETA,PARA LOGICA  </t>
  </si>
  <si>
    <t xml:space="preserve">07485/ORSE         </t>
  </si>
  <si>
    <t xml:space="preserve">TOMADA DUPLA PARA LÓGICA RJ45, 4"X4", EMBUTIR, COMPLETA     </t>
  </si>
  <si>
    <t xml:space="preserve">TOMADA RJ11, 2 FIOS, CONJUNTO MONTADO PARA EMBUTIR 4" X 2" (PLACA + SUPORTE + MODULO)  </t>
  </si>
  <si>
    <t xml:space="preserve">02657/ORSE         </t>
  </si>
  <si>
    <t xml:space="preserve">BLOCO CERÂMICO 6 FUROS 9 X 19 X 24 CM                       </t>
  </si>
  <si>
    <t xml:space="preserve">14112/SINAP        </t>
  </si>
  <si>
    <t xml:space="preserve">TAMPA FOFO TP R1 PADRAO TELEBRAS 385 X 630MM 25KG CARGA MAX1500KG P/ CAIXA TELEFONE  </t>
  </si>
  <si>
    <t xml:space="preserve">ARGAMASSA TRAÇO 1:1:6 (EM VOLUME DE CIMENTO, CAL E AREIA MÉDIA ÚMIDA) PARA EMBOÇO/MASSA ÚNICA/ASSENTAMENTO DE ALVENARIA DE VEDAÇÃO, PREPARO MANUAL. AF_08/2019  </t>
  </si>
  <si>
    <t xml:space="preserve">CAIXA DE PASSAGEM/ LUZ / TELEFONIA, DE EMBUTIR,  EM CHAPA DE ACO GALVANIZADO, DIMENSOES 40 X 40 X *12* CM (PADRAO CONCESSIONARIA LOCAL)  </t>
  </si>
  <si>
    <t xml:space="preserve">CAIXA DE PASSAGEM, EM PVC, DE 4" X 4", PARA ELETRODUTO FLEXIVEL CORRUGADO  </t>
  </si>
  <si>
    <t xml:space="preserve">                                                   </t>
  </si>
  <si>
    <t xml:space="preserve">CAIXA DE PASSAGEM METALICA DE EMBUTIR 20X20X10 CM  </t>
  </si>
  <si>
    <t xml:space="preserve">ELETROCALHA LISA, SEM VIROLA, MED. (100X50X3000)MM, PRE-ZINCADA, SEM TAMPA  </t>
  </si>
  <si>
    <t xml:space="preserve">SUPORTE SUSPENSAO OMEGA P/ELETROCALHA PERFURADA OU LISA 100X50MM (LARGURA X ABA)  </t>
  </si>
  <si>
    <t xml:space="preserve">TAMPA DE ENCAIXE PARA ELETROCALHA PERFURADA OU LISA, 100X3000MM  </t>
  </si>
  <si>
    <t xml:space="preserve">TE HORIZONTAL 90°, PARA ELETROCALHA PERFURADA OU LISA, 100X50MM, PRE-ZINCADA  </t>
  </si>
  <si>
    <t xml:space="preserve">CURVA VERTICAL EXTERNA 90º, PARA ELETROCALHA PERFURADA OU LISA, 100X50MM, PRE-ZINCADA  </t>
  </si>
  <si>
    <t xml:space="preserve">TERMINAL DE FECHAMENTO LISO, PARA ELETROCALHA PERFURADA OU LISA, 100X50MM, PRE-ZINCADA  </t>
  </si>
  <si>
    <t xml:space="preserve">ELETRODUTODUTO PEAD FLEXIVEL PAREDE SIMPLES, CORRUGACAO HELICOIDAL, COR PRETA, SEM ROSCA, DE 1 1/2",  PARA CABEAMENTO SUBTERRANEO (NBR 15715)  </t>
  </si>
  <si>
    <t xml:space="preserve">SAIDA HORIZONTAL PARA ELETRODUTO D=3/4"  </t>
  </si>
  <si>
    <t xml:space="preserve">BOX RETO DIAMETRO 1"  </t>
  </si>
  <si>
    <t xml:space="preserve">CONDULETE DE ALUMÍNIO TIPO C COM TAMPA - 2                  </t>
  </si>
  <si>
    <t xml:space="preserve">07611/ORSE         </t>
  </si>
  <si>
    <t xml:space="preserve">ACIONADOR MANUAL (BOTOEIRA) TIPO QUEBRA-VIDRO, P/INCENDIO   </t>
  </si>
  <si>
    <t xml:space="preserve">                                                                                     </t>
  </si>
  <si>
    <t xml:space="preserve">SIRENE AUDIO VISUAL, P/SISTEMA DE ALARMECONTRA INCENDIO  </t>
  </si>
  <si>
    <t xml:space="preserve">12660/ORSE         </t>
  </si>
  <si>
    <t xml:space="preserve">CENTRAL DE ALARME ENDEREÇÁVEL DE INCENDIO COM SISTEMA P/ ATÉ 250 DISPOSITIVOS, MARCAL VERIN OU SIMILAR  </t>
  </si>
  <si>
    <t xml:space="preserve">12685/ORSE         </t>
  </si>
  <si>
    <t xml:space="preserve">TUBO DE COBRE FLEXIVEL, D = 3/8 ", E = 0,79 MM, PARA AR-CONDICIONADO/ INSTALACOES GAS RESIDENCIAIS E COMERCIAIS  </t>
  </si>
  <si>
    <t xml:space="preserve">TUBO DE BORRACHA ELASTOMERICA FLEXIVEL, PRETA, PARA ISOLAMENTO TERMICO DE TUBULACAO, DN 3/8" (10 MM), E= 19 MM, COEFICIENTE DE CONDUTIVIDADE TERMICA 0,036W/mK, VAPOR DE AGUA MAIOR OU IGUAL A 10.000  </t>
  </si>
  <si>
    <t xml:space="preserve">TUBO DE COBRE FLEXIVEL, D = 5/8 ", E = 0,79 MM, PARA AR-CONDICIONADO/ INSTALACOES GAS RESIDENCIAIS E COMERCIAIS  </t>
  </si>
  <si>
    <t xml:space="preserve">TUBO DE BORRACHA ELASTOMERICA FLEXIVEL, PRETA, PARA ISOLAMENTO TERMICO DE TUBULACAO, DN 5/8" (15 MM), E= 19 MM, COEFICIENTE DE CONDUTIVIDADE TERMICA 0,036W/MK, VAPOR DE AGUA MAIOR OU IGUAL A 10.000  </t>
  </si>
  <si>
    <t xml:space="preserve">TUBO DE COBRE FLEXIVEL, D = 1/4 ", E = 0,79 MM, PARA AR-CONDICIONADO/ INSTALACOES GAS RESIDENCIAIS E COMERCIAIS  </t>
  </si>
  <si>
    <t xml:space="preserve">TUBO DE BORRACHA ELASTOMERICA FLEXIVEL, PRETA, PARA ISOLAMENTO TERMICO DE TUBULACAO, DN 1/4" (6 MM), E= 9 MM, COEFICIENTE DE CONDUTIVIDADE TERMICA 0,036W/mK, VAPOR DE AGUA MAIOR OU IGUAL A 10.000  </t>
  </si>
  <si>
    <t xml:space="preserve">CONDICIONADOR DE AR TIPO SPLIT, DE 18.000BTU`S, COM 1 CONDENSADOR E 1 EVAPORADOR  </t>
  </si>
  <si>
    <t xml:space="preserve">CONDICIONADOR DE AR TIPO SPLIT 24000 BTU'S COMPREENDENDO 1 CONDENSADOR E 1 EVAPORADOR(VIDE INSTALACAO,ASSENTAMENTO E INTERLIGACOES FAMILIA 15.005).FORNECIMENTO  </t>
  </si>
  <si>
    <t xml:space="preserve">CONDICIONADOR DE AR TIPO SPLIT, DE 24.000BTU`S, COM 1 CONDENSADOR E 1 EVAPORADOR  </t>
  </si>
  <si>
    <t xml:space="preserve">CONDICIONADOR DE AR TIPO SPLIT, DE 36.000BTU`S, COM 1 CONDENSADOR E 1 EVAPORADOR  </t>
  </si>
  <si>
    <t xml:space="preserve">04137/ORSE         </t>
  </si>
  <si>
    <t xml:space="preserve">INSTALAÇÃO DE CONDICIONADOR DE AR TIPO SPLIT HIGH WALL,18000 BTU  </t>
  </si>
  <si>
    <t xml:space="preserve">INSTALAÇÃO DE CONDICIONADOR DE AR TIPO SPLIT HIGH WALL, 24000 BTU  </t>
  </si>
  <si>
    <t xml:space="preserve">04138/ORSE         </t>
  </si>
  <si>
    <t xml:space="preserve">INSTALAÇÃO DE CONDICIONADOR DE AR TIPO SPLIT HIGH WALL,24000 BTU  </t>
  </si>
  <si>
    <t xml:space="preserve">04142/ORSE         </t>
  </si>
  <si>
    <t xml:space="preserve">INSTALAÇÃO DE CONDICIONADOR DE AR TIPO SPLIT HIGH WALL,36000 BTU  </t>
  </si>
  <si>
    <t xml:space="preserve">TUBO ACO GALVANIZADO COM COSTURA, CLASSE MEDIA, DN 3/4", E = *2,65* MM, PESO *1,58* KG/M (NBR 5580)  </t>
  </si>
  <si>
    <t xml:space="preserve">09088/ORSE         </t>
  </si>
  <si>
    <t xml:space="preserve">MANGUEIRA PARA GÁS GLP D=3/8" X 120CM, EM PVC TRANSPARENTE C/TARJA AMARELA, USO DOMESTICO, ALIANÇA OU SIMILAR  </t>
  </si>
  <si>
    <t xml:space="preserve">COTOVELO 90 GRAUS DE FERRO GALVANIZADO, COM ROSCA BSP, DE 1/2"  </t>
  </si>
  <si>
    <t xml:space="preserve">COTOVELO 90 GRAUS DE FERRO GALVANIZADO, COM ROSCA BSP, DE 3/4"  </t>
  </si>
  <si>
    <t xml:space="preserve">NIPLE DE FERRO GALVANIZADO, COM ROSCA BSP, DE 3/4"  </t>
  </si>
  <si>
    <t xml:space="preserve">NIPLE DE FERRO GALVANIZADO, COM ROSCA BSP, DE 1/2"  </t>
  </si>
  <si>
    <t xml:space="preserve">06302/SINAP        </t>
  </si>
  <si>
    <t xml:space="preserve">TE REDUCAO FERRO GALV 90G ROSCA 3/4  X 1/2  </t>
  </si>
  <si>
    <t xml:space="preserve">TE DE FERRO GALVANIZADO, DE 3/4"  </t>
  </si>
  <si>
    <t xml:space="preserve">UNIAO DE FERRO GALVANIZADO, COM ROSCA BSP, COM ASSENTO PLANO, DE 3/4"  </t>
  </si>
  <si>
    <t xml:space="preserve">LUVA DE REDUCAO DE FERRO GALVANIZADO, COM ROSCA BSP, DE 3/4" X 1/2"  </t>
  </si>
  <si>
    <t xml:space="preserve">01163/SINAP        </t>
  </si>
  <si>
    <t xml:space="preserve">CAP OU TAMPAO FERRO GALV ROSCA 3/4  </t>
  </si>
  <si>
    <t xml:space="preserve">REGISTRO GAVETA BRUTO EM LATAO FORJADO, BITOLA 3/4 " (REF 1509)  </t>
  </si>
  <si>
    <t xml:space="preserve">11112/ORSE         </t>
  </si>
  <si>
    <t xml:space="preserve">REGISTRO DE FECHO RÁPIDO 1/2" NPT                           </t>
  </si>
  <si>
    <t xml:space="preserve">09377/ORSE         </t>
  </si>
  <si>
    <t xml:space="preserve">REGULADOR BAIXA PRESSÃO TIPO FISHER, 15MM, CLASSE 300, 2º ESTAGIO  </t>
  </si>
  <si>
    <t xml:space="preserve">09376/ORSE         </t>
  </si>
  <si>
    <t xml:space="preserve">REGULADOR ALTA PRESSÃO TIPO FISHER, 28MM, CLASSE 300, 1º ESTAGIO  </t>
  </si>
  <si>
    <t xml:space="preserve">VALVULA DE ESFERA BRUTA EM BRONZE, BITOLA 1/2 " (REF 1552-B)  </t>
  </si>
  <si>
    <t xml:space="preserve">VALVULA DE ESFERA BRUTA EM BRONZE, BITOLA 3/4 " (REF 1552-B)  </t>
  </si>
  <si>
    <t xml:space="preserve">MANOMETRO COM CAIXA EM ACO PINTADO, ESCALA *10* KGF/CM2 (*10* BAR), DIAMETRO NOMINAL DE *63* MM, CONEXAO DE 1/4"  </t>
  </si>
  <si>
    <t xml:space="preserve">BOTIJAO GAS ENGARRAFADO, DE 45KG  </t>
  </si>
  <si>
    <t xml:space="preserve">                                                                                                                                                     </t>
  </si>
  <si>
    <t xml:space="preserve">TUBO ACO GALVANIZADO COM COSTURA, CLASSE MEDIA, DN 2.1/2", E = *3,65* MM, PESO *6,51* KG/M (NBR 5580)  </t>
  </si>
  <si>
    <t xml:space="preserve">                                                                                                                                                                                                                 </t>
  </si>
  <si>
    <t xml:space="preserve">COTOVELO 90 GRAUS DE FERRO GALVANIZADO, COM ROSCA BSP, DE 2 1/2"  </t>
  </si>
  <si>
    <t xml:space="preserve">CURVA 90 GRAUS EM ACO CARBONO, RAIO CURTO, SOLDAVEL, PRESSAO 3.000 LBS, DN 2 1/2"  </t>
  </si>
  <si>
    <t xml:space="preserve">TE DE FERRO GALVANIZADO, DE 2 1/2"  </t>
  </si>
  <si>
    <t xml:space="preserve">NIPLE DE FERRO GALVANIZADO, COM ROSCA BSP, DE 2 1/2"  </t>
  </si>
  <si>
    <t xml:space="preserve">                                                                                                                                                                                                         </t>
  </si>
  <si>
    <t xml:space="preserve">ADAPTADOR, EM LATAO, ENGATE RAPIDO 2 1/2" X ROSCA INTERNA 5 FIOS 2 1/2",  PARA INSTALACAO PREDIAL DE COMBATE A INCENDIO  </t>
  </si>
  <si>
    <t xml:space="preserve">CAIXA DE INCENDIO/ABRIGO PARA MANGUEIRA, DE EMBUTIR/INTERNA, COM 75 X 45 X 17 CM, EM CHAPA DE ACO, PORTA COM VENTILACAO, VISOR COM A INSCRICAO "INCENDIO", SUPORTE/CESTA INTERNA PARA A MANGUEIRA, PINTURA ELETROSTATICA VERMELHA  </t>
  </si>
  <si>
    <t xml:space="preserve">ESGUICHO TIPO JATO SOLIDO, EM LATAO, ENGATE RAPIDO 1 1/2" X 13 MM, PARA MANGUEIRA EM INSTALACAO PREDIAL COMBATE A INCENDIO  </t>
  </si>
  <si>
    <t xml:space="preserve">MANGUEIRA DE INCENDIO, TIPO 1, DE 1 1/2", COMPRIMENTO = 15 M, TECIDO EM FIO DE POLIESTER E TUBO INTERNO EM BORRACHA SINTETICA, COM UNIOES ENGATE RAPIDO  </t>
  </si>
  <si>
    <t xml:space="preserve">REDUCAO FIXA TIPO STORZ, ENGATE RAPIDO 2.1/2" X 1.1/2", EM LATAO, PARA INSTALACAO PREDIAL COMBATE A INCENDIO PREDIAL  </t>
  </si>
  <si>
    <t xml:space="preserve">REGISTRO OU VALVULA GLOBO ANGULAR EM LATAO, PARA HIDRANTES EM INSTALACAO PREDIAL DE INCENDIO, 45 GRAUS, DIAMETRO DE 2 1/2", COM VOLANTE, CLASSE DE PRESSAO DE ATE 200 PSI  </t>
  </si>
  <si>
    <t xml:space="preserve">HIDRANTE SUBTERRANEO, EM FERRO FUNDIDO, COM CURVA LONGA E CAIXA, DN 75 MM  </t>
  </si>
  <si>
    <t xml:space="preserve">TUBO ACO GALVANIZADO COM COSTURA, CLASSE MEDIA, DN 1", E = 3,38 MM, PESO 2,50 KG/M (NBR 5580)  </t>
  </si>
  <si>
    <t xml:space="preserve">                                                                                                                                                                              </t>
  </si>
  <si>
    <t xml:space="preserve">TUBO ACO GALVANIZADO COM COSTURA, CLASSE MEDIA, DN 1.1/4", E = *3,25* MM, PESO *3,14* KG/M (NBR 5580)  </t>
  </si>
  <si>
    <t xml:space="preserve">TUBO ACO GALVANIZADO COM COSTURA, CLASSE MEDIA, DN 3", E = *4,05* MM, PESO *8,47* KG/M (NBR 5580)  </t>
  </si>
  <si>
    <t xml:space="preserve">LUVA DE REDUCAO DE FERRO GALVANIZADO, COM ROSCA BSP, DE 1" X 3/4"  </t>
  </si>
  <si>
    <t xml:space="preserve">LUVA DE REDUCAO DE FERRO GALVANIZADO, COM ROSCA BSP, DE 1 1/4" X 3/4"  </t>
  </si>
  <si>
    <t xml:space="preserve">LUVA DE REDUCAO DE FERRO GALVANIZADO, COM ROSCA BSP, DE 2 1/2" X 1 1/2"  </t>
  </si>
  <si>
    <t xml:space="preserve">LUVA DE REDUCAO DE FERRO GALVANIZADO, COM ROSCA BSP, DE 3" X 2"  </t>
  </si>
  <si>
    <t xml:space="preserve">LUVA DE REDUCAO DE FERRO GALVANIZADO, COM ROSCA BSP, DE 3" X 2 1/2"  </t>
  </si>
  <si>
    <t xml:space="preserve">TE DE FERRO GALVANIZADO, DE 3"  </t>
  </si>
  <si>
    <t xml:space="preserve">06319/SINAP        </t>
  </si>
  <si>
    <t xml:space="preserve">TE REDUCAO FERRO GALV 90G ROSCA 1.1/2  X 1  </t>
  </si>
  <si>
    <t xml:space="preserve">11290/ORSE         </t>
  </si>
  <si>
    <t xml:space="preserve">TÊ REDUÇÃO FERRO GALVANIZADO D=2 1/2 X 1"                   </t>
  </si>
  <si>
    <t xml:space="preserve">NIPLE DE FERRO GALVANIZADO, COM ROSCA BSP, DE 1"  </t>
  </si>
  <si>
    <t xml:space="preserve">NIPLE DE FERRO GALVANIZADO, COM ROSCA BSP, DE 1 1/4"  </t>
  </si>
  <si>
    <t xml:space="preserve">NIPLE DE FERRO GALVANIZADO, COM ROSCA BSP, DE 1 1/2"  </t>
  </si>
  <si>
    <t xml:space="preserve">NIPLE DE FERRO GALVANIZADO, COM ROSCA BSP, DE 2"  </t>
  </si>
  <si>
    <t xml:space="preserve">NIPLE DE FERRO GALVANIZADO, COM ROSCA BSP, DE 3"  </t>
  </si>
  <si>
    <t xml:space="preserve">UNIAO DE FERRO GALVANIZADO, COM ROSCA BSP, COM ASSENTO PLANO, DE 1"  </t>
  </si>
  <si>
    <t xml:space="preserve">UNIAO DE FERRO GALVANIZADO, COM ROSCA BSP, COM ASSENTO PLANO, DE 1 1/4"  </t>
  </si>
  <si>
    <t xml:space="preserve">UNIAO DE FERRO GALVANIZADO, COM ROSCA BSP, COM ASSENTO PLANO, DE 2 1/2"  </t>
  </si>
  <si>
    <t xml:space="preserve">UNIAO DE FERRO GALVANIZADO, COM ROSCA BSP, COM ASSENTO PLANO, DE 3"  </t>
  </si>
  <si>
    <t xml:space="preserve">COTOVELO 90 GRAUS DE FERRO GALVANIZADO, COM ROSCA BSP, DE 1"  </t>
  </si>
  <si>
    <t xml:space="preserve">COTOVELO 90 GRAUS DE FERRO GALVANIZADO, COM ROSCA BSP, DE 1 1/2"  </t>
  </si>
  <si>
    <t xml:space="preserve">COTOVELO 90 GRAUS DE FERRO GALVANIZADO, COM ROSCA BSP, DE 3"  </t>
  </si>
  <si>
    <t xml:space="preserve">03268/SINAP        </t>
  </si>
  <si>
    <t xml:space="preserve">FLANGE SEXTAVADO FERRO GALV ROSCA REF. 3  </t>
  </si>
  <si>
    <t xml:space="preserve">                  </t>
  </si>
  <si>
    <t xml:space="preserve">H604               </t>
  </si>
  <si>
    <t xml:space="preserve">CHAVE DE FLUXO 1"  </t>
  </si>
  <si>
    <t xml:space="preserve">10341/ORSE         </t>
  </si>
  <si>
    <t xml:space="preserve">TANQUE DE PRESSÃO CAP. 30 LTS.                              </t>
  </si>
  <si>
    <t xml:space="preserve">REGISTRO GAVETA BRUTO EM LATAO FORJADO, BITOLA 1 1/4 " (REF 1509)  </t>
  </si>
  <si>
    <t xml:space="preserve">REGISTRO GAVETA BRUTO EM LATAO FORJADO, BITOLA 2 1/2 " (REF 1509)  </t>
  </si>
  <si>
    <t xml:space="preserve">VALVULA DE ESFERA BRUTA EM BRONZE, BITOLA 1 " (REF 1552-B)  </t>
  </si>
  <si>
    <t xml:space="preserve">                                                                                                                                                                                         </t>
  </si>
  <si>
    <t xml:space="preserve">VALVULA DE ESFERA BRUTA EM BRONZE, BITOLA 1 1/4 " (REF 1552-B)  </t>
  </si>
  <si>
    <t xml:space="preserve">VALVULA DE RETENCAO VERTICAL, DE BRONZE (PN-16), 1", 200 PSI, EXTREMIDADES COM ROSCA  </t>
  </si>
  <si>
    <t xml:space="preserve">VALVULA DE RETENCAO HORIZONTAL, DE BRONZE (PN-25), 2 1/2", 400 PSI, TAMPA DE PORCA DE UNIAO, EXTREMIDADES COM ROSCA  </t>
  </si>
  <si>
    <t xml:space="preserve">                         </t>
  </si>
  <si>
    <t xml:space="preserve">H624               </t>
  </si>
  <si>
    <t xml:space="preserve">BOMBA SCHNEIDER MOD BPI ACOPLADA EM MOTOR ELÉTRICO 5 CV  </t>
  </si>
  <si>
    <t xml:space="preserve">                                                         </t>
  </si>
  <si>
    <t xml:space="preserve">07616/ORSE         </t>
  </si>
  <si>
    <t xml:space="preserve">BOMBA SCHNEIDER MOD BPI, 5CV, C/MOTOR ELÉTRICO, SUCÇÃO E RECALQUE D=2 1/2" (FAMAC OU SIMILAR)  </t>
  </si>
  <si>
    <t xml:space="preserve">BOMBA CENTRIFUGA C/ MOTOR ELETRICO TRIFASICO 1CV  </t>
  </si>
  <si>
    <t xml:space="preserve">BOMBA CENTRIFUGA MOTOR ELETRICO TRIFASICO 0,99HP DIAMETRO DE SUCCAO X ELEVACAO 1" X 1", DIAMETRO DO ROTOR 145 MM, HM/Q: 14 M / 8,4 M3/H A 40 M / 0,60 M3/H  </t>
  </si>
  <si>
    <t xml:space="preserve">                                                                                                                                                                                                                            </t>
  </si>
  <si>
    <t xml:space="preserve">PLACA LUMINESCENTE SINALIZACAO SEG.INCENDIO,INDICACAO CONTINUADA ROTA DE FUGA, APROX. (7X20) NBR 13434-2  </t>
  </si>
  <si>
    <t xml:space="preserve">PLACA DE SINALIZACAO BASICA PARA SAIDA DE EMERGENCIA, EM PVC ANTICHAMA,DIMENSOES APROX. (15X15)CM, NBR 13434-2  </t>
  </si>
  <si>
    <t xml:space="preserve">                                                                                                                                                                                                                         </t>
  </si>
  <si>
    <t xml:space="preserve">PLACA FOTOLUMINESCENTE SINALIZACAO SEG. INCENDIO, INDIC. NUM. PAVIMENTOS APROX. (10X10) NBR 13434-2  </t>
  </si>
  <si>
    <t xml:space="preserve">                                                 </t>
  </si>
  <si>
    <t xml:space="preserve">BUCHA DE NYLON, DIAMETRO DO FURO 8 MM, COMPRIMENTO 40 MM, COM PARAFUSO DE ROSCA SOBERBA, CABECA CHATA, FENDA SIMPLES, 4,8 X 50 MM  </t>
  </si>
  <si>
    <t xml:space="preserve">EXTINTOR DE INCENDIO PORTATIL COM CARGA DE GAS CARBONICO CO2 DE 6 KG, CLASSE BC  </t>
  </si>
  <si>
    <t xml:space="preserve">                                                                                                                                                                                                                                                                                            </t>
  </si>
  <si>
    <t xml:space="preserve">55.100.0002-1      </t>
  </si>
  <si>
    <t xml:space="preserve">COMPOSICAO BASICA - ENSAIO DE LABORATORIO  </t>
  </si>
  <si>
    <t xml:space="preserve">58.002.0331-1      </t>
  </si>
  <si>
    <t xml:space="preserve">MOLDAGEM E COLETA DE CORPO DE PROVA DE CONCRETO,EXEC.POR FIR  </t>
  </si>
  <si>
    <t xml:space="preserve">COT.09.0001        </t>
  </si>
  <si>
    <t xml:space="preserve">COT.09.0002        </t>
  </si>
  <si>
    <t xml:space="preserve">01997/ORSE         </t>
  </si>
  <si>
    <t xml:space="preserve">SABÃO EM PÓ                                                 </t>
  </si>
  <si>
    <t xml:space="preserve">02414/ORSE         </t>
  </si>
  <si>
    <t xml:space="preserve">VASSOURA PIAÇAVA                                            </t>
  </si>
  <si>
    <t xml:space="preserve">CURSO DE CAPACITAÇÃO PARA MESTRE DE OBRAS (ENCARGOS COMPLEMENTARES) - MENSALISTA  </t>
  </si>
  <si>
    <t xml:space="preserve">MESTRE DE OBRAS (MENSALISTA)  </t>
  </si>
  <si>
    <t xml:space="preserve">EXAMES - MENSALISTA (ENCARGOS COMPLEMENTARES (COLETADO CAIXA)  </t>
  </si>
  <si>
    <t xml:space="preserve">SEGURO - MENSALISTA (ENCARGOS COMPLEMENTARES) (COLETADO CAIXA)  </t>
  </si>
  <si>
    <t xml:space="preserve">EPI - FAMILIA ENCARREGADO GERAL - MENSALISTA (ENCARGOS COMPLEMENTARES - COLETADO CAIXA)  </t>
  </si>
  <si>
    <t xml:space="preserve">FERRAMENTAS - FAMILIA ENCARREGADO GERAL - MENSALISTA (ENCARGOS COMPLEMENTARES - COLETADO CAIXA)  </t>
  </si>
  <si>
    <t xml:space="preserve">CURSO DE CAPACITAÇÃO PARA ENGENHEIRO CIVIL DE OBRA PLENO (ENCARGOS COMPLEMENTARES) - MENSALISTA  </t>
  </si>
  <si>
    <t xml:space="preserve">ENGENHEIRO CIVIL DE OBRA PLENO (MENSALISTA)  </t>
  </si>
  <si>
    <t xml:space="preserve">EPI - FAMILIA ENGENHEIRO CIVIL - MENSALISTA (ENCARGOS COMPLEMENTARES - COLETADO CAIXA)  </t>
  </si>
  <si>
    <t xml:space="preserve">FERRAMENTAS - FAMILIA ENGENHEIRO CIVIL - MENSALISTA (ENCARGOS COMPLEMENTARES - COLETADO CAIXA)  </t>
  </si>
  <si>
    <t xml:space="preserve">CURSO DE CAPACITAÇÃO PARA TÉCNICO EM SEGURANÇA DO TRABALHO (ENCARGOS COMPLEMENTARES) - MENSALISTA  </t>
  </si>
  <si>
    <t xml:space="preserve">TECNICO EM SEGURANCA DO TRABALHO (MENSALISTA)  </t>
  </si>
  <si>
    <t xml:space="preserve">EPI - FAMILIA ALMOXARIFE - MENSALISTA (ENCARGOS COMPLEMENTARES - COLETADO CAIXA)  </t>
  </si>
  <si>
    <t xml:space="preserve">FERRAMENTAS - FAMILIA ALMOXARIFE - MENSALISTA (ENCARGOS COMPLEMENTARES - COLETADO CAIXA)  </t>
  </si>
  <si>
    <t>10630/PREFSP</t>
  </si>
  <si>
    <t xml:space="preserve"> 02. 00.000.</t>
  </si>
  <si>
    <t xml:space="preserve"> 02. 01.000.</t>
  </si>
  <si>
    <t>CANTEIRO DE OBRAS</t>
  </si>
  <si>
    <t xml:space="preserve"> 02. 01.100.</t>
  </si>
  <si>
    <t>CONSTRUÇÕES PROVISÓRIAS</t>
  </si>
  <si>
    <t xml:space="preserve"> 02. 01.101.</t>
  </si>
  <si>
    <t>ESCRITÓRIOS</t>
  </si>
  <si>
    <t xml:space="preserve"> 02. 01.101.  1.</t>
  </si>
  <si>
    <t xml:space="preserve"> 02. 01.102.</t>
  </si>
  <si>
    <t>DEPÓSITOS</t>
  </si>
  <si>
    <t xml:space="preserve"> 02. 01.102.  1.</t>
  </si>
  <si>
    <t xml:space="preserve"> 02. 01.102.  2.</t>
  </si>
  <si>
    <t xml:space="preserve"> 02. 01.103.</t>
  </si>
  <si>
    <t>OFICINAS</t>
  </si>
  <si>
    <t xml:space="preserve"> 02. 01.103.  1.</t>
  </si>
  <si>
    <t xml:space="preserve"> 02. 01.103.  2.</t>
  </si>
  <si>
    <t xml:space="preserve"> 02. 01.103.  3.</t>
  </si>
  <si>
    <t xml:space="preserve"> 02. 01.103.  4.</t>
  </si>
  <si>
    <t xml:space="preserve"> 02. 01.103.  5.</t>
  </si>
  <si>
    <t xml:space="preserve"> 02. 01.104.</t>
  </si>
  <si>
    <t>REFEITÓRIO</t>
  </si>
  <si>
    <t xml:space="preserve"> 02. 01.104.  1.</t>
  </si>
  <si>
    <t xml:space="preserve"> 02. 01.105.</t>
  </si>
  <si>
    <t>VESTIÁRIOS E SANITÁRIOS</t>
  </si>
  <si>
    <t xml:space="preserve"> 02. 01.105.  1.</t>
  </si>
  <si>
    <t xml:space="preserve"> 02. 01.200.</t>
  </si>
  <si>
    <t>LIGAÇÕES PROVISÓRIAS</t>
  </si>
  <si>
    <t xml:space="preserve"> 02. 01.201.</t>
  </si>
  <si>
    <t>LIGAÇÕES PROVISÓRIAS DE ÁGUA</t>
  </si>
  <si>
    <t xml:space="preserve"> 02. 01.201.  1.</t>
  </si>
  <si>
    <t>02.015.0001-0/EMOP</t>
  </si>
  <si>
    <t xml:space="preserve"> 02. 01.202.</t>
  </si>
  <si>
    <t>LIGAÇÕES PROVISÓRIAS DE ENERGIA ELÉTRICA</t>
  </si>
  <si>
    <t xml:space="preserve"> 02. 01.202.  1.</t>
  </si>
  <si>
    <t xml:space="preserve"> 02. 01.400.</t>
  </si>
  <si>
    <t>PROTEÇÃO E SINALIZAÇÃO</t>
  </si>
  <si>
    <t xml:space="preserve"> 02. 01.401.</t>
  </si>
  <si>
    <t>TAPUMES</t>
  </si>
  <si>
    <t xml:space="preserve"> 02. 01.401.  1.</t>
  </si>
  <si>
    <t xml:space="preserve"> 02. 01.404.</t>
  </si>
  <si>
    <t>PLACAS</t>
  </si>
  <si>
    <t xml:space="preserve"> 02. 01.404.  1.</t>
  </si>
  <si>
    <t xml:space="preserve"> 02. 01.500.</t>
  </si>
  <si>
    <t>CAIXA D'ÁGUA</t>
  </si>
  <si>
    <t xml:space="preserve"> 02. 01.500.  1.</t>
  </si>
  <si>
    <t xml:space="preserve"> 02. 03.000.</t>
  </si>
  <si>
    <t>LOCAÇÃO DE OBRAS</t>
  </si>
  <si>
    <t xml:space="preserve"> 02. 03.100.</t>
  </si>
  <si>
    <t>DE EDIFICAÇÕES</t>
  </si>
  <si>
    <t xml:space="preserve"> 02. 03.100.  1.</t>
  </si>
  <si>
    <t xml:space="preserve"> 02. 03.101.</t>
  </si>
  <si>
    <t>LIMPEZA E PREPARO DA ÁREA</t>
  </si>
  <si>
    <t xml:space="preserve"> 02. 03.101.  1.</t>
  </si>
  <si>
    <t xml:space="preserve"> 02. 04.000.</t>
  </si>
  <si>
    <t>TERRAPLENAGEM</t>
  </si>
  <si>
    <t xml:space="preserve"> 02. 04.200.</t>
  </si>
  <si>
    <t>CORTES DE SOLO</t>
  </si>
  <si>
    <t xml:space="preserve"> 02. 04.201.</t>
  </si>
  <si>
    <t>EM MATERIAL DE 1ª CATEGORIA</t>
  </si>
  <si>
    <t xml:space="preserve"> 02. 04.201.  1.</t>
  </si>
  <si>
    <t xml:space="preserve"> 02. 04.300.</t>
  </si>
  <si>
    <t>ATERROS COMPACTADOS</t>
  </si>
  <si>
    <t xml:space="preserve"> 02. 04.300.  1.</t>
  </si>
  <si>
    <t xml:space="preserve"> 02. 04.400.</t>
  </si>
  <si>
    <t>TRANSPORTE, LANÇAMENTO E ESPALHAMENTO</t>
  </si>
  <si>
    <t xml:space="preserve"> 02. 04.400.  1.</t>
  </si>
  <si>
    <t xml:space="preserve"> 02. 04.400.  2.</t>
  </si>
  <si>
    <t>TRANSPORTE COM CAMINHÃO BASCULANTE DE 10 M3, (MASSA ESPECÍFICA SOLTA DE MATERIAL DE 1ª CATEGORIA =1,5T/M3 - FONTE: DNIT - MANUAL DE CUSTROS DE INFRAESTRUTURA DE TRANSPORTES VOLUME 10 - CONTEÚDO 11 "TRANSPORTES" - TABELA 07 "MASSAS ESPECÍFICAS REFERENCIAIS DOS SOLOS E AGREGADOS" - DMT 19KM) EM VIA URBANA PAVIMENTADA, DMT ATÉ 30 KM (UNIDADE: TXKM). AF_12/2016 REF.: 95879 SINAPI AGO/2020</t>
  </si>
  <si>
    <t xml:space="preserve"> 03. 00.000.</t>
  </si>
  <si>
    <t xml:space="preserve"> 03. 01.000.</t>
  </si>
  <si>
    <t>FUNDAÇÕES</t>
  </si>
  <si>
    <t xml:space="preserve"> 03. 01.300.</t>
  </si>
  <si>
    <t>GUARITA</t>
  </si>
  <si>
    <t xml:space="preserve"> 03. 01.300.425.</t>
  </si>
  <si>
    <t>CCU.03.0004</t>
  </si>
  <si>
    <t>ESTACA HÉLICE CONTÍNUA, DIÂMETRO DE 40 CM, INCLUSO CONCRETO FCK=30MPA E ARMADURA MÍNIMA (EXCLUSIVE MOBILIZAÇÃO E DESMOBILIZAÇÃO). AF_12/2019</t>
  </si>
  <si>
    <t xml:space="preserve"> 03. 01.300.500.</t>
  </si>
  <si>
    <t xml:space="preserve"> 03. 01.300.501.</t>
  </si>
  <si>
    <t xml:space="preserve"> 03. 01.300.502.</t>
  </si>
  <si>
    <t xml:space="preserve"> 03. 01.300.503.</t>
  </si>
  <si>
    <t xml:space="preserve"> 03. 01.300.504.</t>
  </si>
  <si>
    <t xml:space="preserve"> 03. 01.300.505.</t>
  </si>
  <si>
    <t xml:space="preserve"> 03. 01.300.600.</t>
  </si>
  <si>
    <t xml:space="preserve"> 03. 01.300.601.</t>
  </si>
  <si>
    <t xml:space="preserve"> 03. 01.300.602.</t>
  </si>
  <si>
    <t xml:space="preserve"> 03. 01.300.603.</t>
  </si>
  <si>
    <t xml:space="preserve"> 03. 01.300.604.</t>
  </si>
  <si>
    <t xml:space="preserve"> 03. 01.300.605.</t>
  </si>
  <si>
    <t xml:space="preserve"> 03. 01.500.</t>
  </si>
  <si>
    <t>PRÉDIO PRINCIPAL</t>
  </si>
  <si>
    <t xml:space="preserve"> 03. 01.500.425.</t>
  </si>
  <si>
    <t>ESTACA HÉLICE CONTÍNUA , DIÂMETRO DE 50 CM, INCLUSO CONCRETO FCK=20MPA E ARMADURA MÍNIMA (EXCLUSIVE MOBILIZAÇÃO E DESMOBILIZAÇÃO). AF_12/2019</t>
  </si>
  <si>
    <t xml:space="preserve"> 03. 01.500.500.</t>
  </si>
  <si>
    <t xml:space="preserve"> 03. 01.500.501.</t>
  </si>
  <si>
    <t xml:space="preserve"> 03. 01.500.501.  1</t>
  </si>
  <si>
    <t xml:space="preserve"> 03. 01.500.501.  2</t>
  </si>
  <si>
    <t xml:space="preserve"> 03. 01.500.501.  3</t>
  </si>
  <si>
    <t xml:space="preserve"> 03. 01.500.502.</t>
  </si>
  <si>
    <t xml:space="preserve"> 03. 01.500.503.</t>
  </si>
  <si>
    <t xml:space="preserve"> 03. 01.500.504.</t>
  </si>
  <si>
    <t xml:space="preserve"> 03. 01.500.505.</t>
  </si>
  <si>
    <t xml:space="preserve"> 03. 01.500.600.</t>
  </si>
  <si>
    <t xml:space="preserve"> 03. 01.500.601.</t>
  </si>
  <si>
    <t xml:space="preserve"> 03. 01.500.602.</t>
  </si>
  <si>
    <t xml:space="preserve"> 03. 01.500.603.</t>
  </si>
  <si>
    <t xml:space="preserve"> 03. 01.500.604.</t>
  </si>
  <si>
    <t xml:space="preserve"> 03. 01.500.605.</t>
  </si>
  <si>
    <t xml:space="preserve"> 03. 01.700.</t>
  </si>
  <si>
    <t>RESERVATÓRIO PADRÃO ADASA</t>
  </si>
  <si>
    <t xml:space="preserve"> 03. 01.700.100.</t>
  </si>
  <si>
    <t xml:space="preserve"> 03. 01.700.425.</t>
  </si>
  <si>
    <t xml:space="preserve"> 03. 01.700.425.  1</t>
  </si>
  <si>
    <t xml:space="preserve"> 03. 01.700.425.  2</t>
  </si>
  <si>
    <t xml:space="preserve"> 03. 01.700.425.  3</t>
  </si>
  <si>
    <t xml:space="preserve"> 03. 01.700.425.  4</t>
  </si>
  <si>
    <t xml:space="preserve"> 03. 01.700.500.</t>
  </si>
  <si>
    <t xml:space="preserve"> 03. 01.700.501.</t>
  </si>
  <si>
    <t xml:space="preserve"> 03. 01.700.501.  1</t>
  </si>
  <si>
    <t xml:space="preserve"> 03. 01.700.501.  2</t>
  </si>
  <si>
    <t xml:space="preserve"> 03. 01.700.501.  3</t>
  </si>
  <si>
    <t xml:space="preserve"> 03. 01.700.502.</t>
  </si>
  <si>
    <t xml:space="preserve"> 03. 01.700.502.  1</t>
  </si>
  <si>
    <t xml:space="preserve"> 03. 01.700.503.</t>
  </si>
  <si>
    <t xml:space="preserve"> 03. 01.700.503.  1</t>
  </si>
  <si>
    <t xml:space="preserve"> 03. 01.700.503.  2</t>
  </si>
  <si>
    <t xml:space="preserve"> 03. 01.700.504.</t>
  </si>
  <si>
    <t xml:space="preserve"> 03. 01.700.504.  1</t>
  </si>
  <si>
    <t xml:space="preserve"> 03. 01.700.504.  2</t>
  </si>
  <si>
    <t xml:space="preserve"> 03. 01.700.505.</t>
  </si>
  <si>
    <t xml:space="preserve"> 03. 01.700.505.  1</t>
  </si>
  <si>
    <t xml:space="preserve"> 03. 01.800.</t>
  </si>
  <si>
    <t>MURO E GRADIL</t>
  </si>
  <si>
    <t xml:space="preserve"> 03. 01.800.425.</t>
  </si>
  <si>
    <t xml:space="preserve"> 03. 01.800.600.</t>
  </si>
  <si>
    <t>BALDRAMES, BLOCOS E BASES DAS PAREDES DE PREPARO</t>
  </si>
  <si>
    <t xml:space="preserve"> 03. 01.800.601.</t>
  </si>
  <si>
    <t xml:space="preserve"> 03. 01.800.602.</t>
  </si>
  <si>
    <t xml:space="preserve"> 03. 01.800.603.</t>
  </si>
  <si>
    <t xml:space="preserve"> 03. 01.800.603.  3</t>
  </si>
  <si>
    <t xml:space="preserve"> 03. 01.800.604.</t>
  </si>
  <si>
    <t xml:space="preserve"> 03. 01.800.605.</t>
  </si>
  <si>
    <t>ABRIGO DE GÁS</t>
  </si>
  <si>
    <t xml:space="preserve"> 03. 02.000.</t>
  </si>
  <si>
    <t>ESTRUTURAS DE CONCRETO</t>
  </si>
  <si>
    <t xml:space="preserve"> 03. 02.000. 01.</t>
  </si>
  <si>
    <t>JUNTAS DE DILATAÇÃO</t>
  </si>
  <si>
    <t xml:space="preserve"> 03. 02.300.</t>
  </si>
  <si>
    <t xml:space="preserve"> 03. 02.300.110.</t>
  </si>
  <si>
    <t xml:space="preserve"> 03. 02.300.111.</t>
  </si>
  <si>
    <t xml:space="preserve"> 03. 02.300.112.</t>
  </si>
  <si>
    <t xml:space="preserve"> 03. 02.300.113.</t>
  </si>
  <si>
    <t xml:space="preserve"> 03. 02.300.120.</t>
  </si>
  <si>
    <t xml:space="preserve"> 03. 02.300.121.</t>
  </si>
  <si>
    <t xml:space="preserve"> 03. 02.300.122.</t>
  </si>
  <si>
    <t xml:space="preserve"> 03. 02.300.123.</t>
  </si>
  <si>
    <t xml:space="preserve"> 03. 02.300.130.</t>
  </si>
  <si>
    <t xml:space="preserve"> 03. 02.300.131.</t>
  </si>
  <si>
    <t xml:space="preserve"> 03. 02.300.132.</t>
  </si>
  <si>
    <t xml:space="preserve"> 03. 02.300.133.</t>
  </si>
  <si>
    <t xml:space="preserve"> 03. 02.500.</t>
  </si>
  <si>
    <t xml:space="preserve"> 03. 02.500.110.</t>
  </si>
  <si>
    <t xml:space="preserve"> 03. 02.500.111.</t>
  </si>
  <si>
    <t xml:space="preserve"> 03. 02.500.112.</t>
  </si>
  <si>
    <t xml:space="preserve"> 03. 02.500.113.</t>
  </si>
  <si>
    <t xml:space="preserve"> 03. 02.500.120.</t>
  </si>
  <si>
    <t xml:space="preserve"> 03. 02.500.121.</t>
  </si>
  <si>
    <t xml:space="preserve"> 03. 02.500.122.</t>
  </si>
  <si>
    <t xml:space="preserve"> 03. 02.500.123.</t>
  </si>
  <si>
    <t xml:space="preserve"> 03. 02.500.130.</t>
  </si>
  <si>
    <t xml:space="preserve"> 03. 02.500.131.</t>
  </si>
  <si>
    <t xml:space="preserve"> 03. 02.500.132.</t>
  </si>
  <si>
    <t xml:space="preserve"> 03. 02.500.133.</t>
  </si>
  <si>
    <t xml:space="preserve"> 03. 02.500.140.</t>
  </si>
  <si>
    <t>RESERVATÓRIOS ELEVADOS</t>
  </si>
  <si>
    <t xml:space="preserve"> 03. 02.500.141.</t>
  </si>
  <si>
    <t xml:space="preserve"> 03. 02.500.142.</t>
  </si>
  <si>
    <t xml:space="preserve"> 03. 02.500.143.</t>
  </si>
  <si>
    <t xml:space="preserve"> 03. 02.500.144.</t>
  </si>
  <si>
    <t xml:space="preserve"> 03. 02.500.180.</t>
  </si>
  <si>
    <t>ESCADAS</t>
  </si>
  <si>
    <t xml:space="preserve"> 03. 02.500.181.</t>
  </si>
  <si>
    <t xml:space="preserve"> 03. 02.500.182.</t>
  </si>
  <si>
    <t xml:space="preserve"> 03. 02.500.183.</t>
  </si>
  <si>
    <t xml:space="preserve"> 03. 02.700.</t>
  </si>
  <si>
    <t xml:space="preserve"> 03. 02.700.110.</t>
  </si>
  <si>
    <t xml:space="preserve"> 03. 02.700.111.</t>
  </si>
  <si>
    <t xml:space="preserve"> 03. 02.700.112.</t>
  </si>
  <si>
    <t xml:space="preserve"> 03. 02.700.113.</t>
  </si>
  <si>
    <t xml:space="preserve"> 03. 02.700.120.</t>
  </si>
  <si>
    <t xml:space="preserve"> 03. 02.700.121.</t>
  </si>
  <si>
    <t xml:space="preserve"> 03. 02.700.122.</t>
  </si>
  <si>
    <t xml:space="preserve"> 03. 02.700.123.</t>
  </si>
  <si>
    <t xml:space="preserve"> 03. 02.700.140.</t>
  </si>
  <si>
    <t xml:space="preserve"> 03. 02.700.141.</t>
  </si>
  <si>
    <t xml:space="preserve"> 03. 02.700.142.</t>
  </si>
  <si>
    <t xml:space="preserve"> 03. 02.700.143.</t>
  </si>
  <si>
    <t xml:space="preserve"> 03. 02.700.144.</t>
  </si>
  <si>
    <t xml:space="preserve"> 03. 02.800.</t>
  </si>
  <si>
    <t xml:space="preserve"> 03. 02.800.110.</t>
  </si>
  <si>
    <t xml:space="preserve"> 03. 02.800.111.</t>
  </si>
  <si>
    <t xml:space="preserve"> 03. 02.800.112.</t>
  </si>
  <si>
    <t xml:space="preserve"> 03. 02.800.113.</t>
  </si>
  <si>
    <t xml:space="preserve"> 03. 02.800.120.</t>
  </si>
  <si>
    <t xml:space="preserve"> 03. 02.800.121.</t>
  </si>
  <si>
    <t xml:space="preserve"> 03. 02.800.122.</t>
  </si>
  <si>
    <t xml:space="preserve"> 03. 02.800.123.</t>
  </si>
  <si>
    <t xml:space="preserve"> 03. 02.900.134.</t>
  </si>
  <si>
    <t xml:space="preserve"> 03. 03.000.</t>
  </si>
  <si>
    <t>ESTRUTURAS METÁLICAS</t>
  </si>
  <si>
    <t xml:space="preserve"> 03. 03.200.</t>
  </si>
  <si>
    <t>EM PERFIL U ENRIJECIDO ASTM A36</t>
  </si>
  <si>
    <t xml:space="preserve"> 03. 03.200.  1.</t>
  </si>
  <si>
    <t xml:space="preserve"> 03. 03.400.</t>
  </si>
  <si>
    <t>PINTURA DA ESTRUTURA METÁLICA</t>
  </si>
  <si>
    <t xml:space="preserve"> 03. 03.400.  1.</t>
  </si>
  <si>
    <t xml:space="preserve"> 04. 00.000.</t>
  </si>
  <si>
    <t>ARQUITETURA E URBANISMO</t>
  </si>
  <si>
    <t xml:space="preserve"> 04. 01.000.</t>
  </si>
  <si>
    <t>ARQUITETURA</t>
  </si>
  <si>
    <t xml:space="preserve"> 04. 01.100.</t>
  </si>
  <si>
    <t>PAREDES</t>
  </si>
  <si>
    <t xml:space="preserve"> 04. 01.102.</t>
  </si>
  <si>
    <t>ALVENARIA DE TIJOLOS FURADOS DE BARRO</t>
  </si>
  <si>
    <t xml:space="preserve"> 04. 01.102.  1.</t>
  </si>
  <si>
    <t xml:space="preserve"> 04. 01.103.</t>
  </si>
  <si>
    <t xml:space="preserve"> 04. 01.103.  1.</t>
  </si>
  <si>
    <t xml:space="preserve"> 04. 01.113.</t>
  </si>
  <si>
    <t>ALVENARIA DE ELEMENTOS VAZADOS DE CONCRETO</t>
  </si>
  <si>
    <t xml:space="preserve"> 04. 01.113.  1.</t>
  </si>
  <si>
    <t>12.007.0040-A/EMOP</t>
  </si>
  <si>
    <t xml:space="preserve"> 04. 01.120.</t>
  </si>
  <si>
    <t>DIVISÓRIA DE GRANITO</t>
  </si>
  <si>
    <t xml:space="preserve"> 04. 01.120.  1.</t>
  </si>
  <si>
    <t xml:space="preserve"> 04. 01.200.</t>
  </si>
  <si>
    <t>ESQUADRIAS</t>
  </si>
  <si>
    <t xml:space="preserve"> 04. 01.203.</t>
  </si>
  <si>
    <t>PORTA DE FERRO EM VENEZIANA</t>
  </si>
  <si>
    <t xml:space="preserve"> 04. 01.203.  1.</t>
  </si>
  <si>
    <t xml:space="preserve"> 04. 01.205.</t>
  </si>
  <si>
    <t>PORTA CORTA FOGO</t>
  </si>
  <si>
    <t xml:space="preserve"> 04. 01.205.  1.</t>
  </si>
  <si>
    <t xml:space="preserve"> 04. 01.206.</t>
  </si>
  <si>
    <t>PORTA EM MDF</t>
  </si>
  <si>
    <t xml:space="preserve"> 04. 01.207.</t>
  </si>
  <si>
    <t>PORTAS E PORTÕES DE FERRO</t>
  </si>
  <si>
    <t xml:space="preserve"> 04. 01.207.  1.</t>
  </si>
  <si>
    <t xml:space="preserve"> 04. 01.207.  2.</t>
  </si>
  <si>
    <t xml:space="preserve"> 04. 01.207.  3.</t>
  </si>
  <si>
    <t>14.002.0412-0/EMOP</t>
  </si>
  <si>
    <t xml:space="preserve"> 04. 01.207.  4.</t>
  </si>
  <si>
    <t xml:space="preserve"> 04. 01.207.  5.</t>
  </si>
  <si>
    <t xml:space="preserve"> 04. 01.207.  6.</t>
  </si>
  <si>
    <t xml:space="preserve"> 04. 01.222.</t>
  </si>
  <si>
    <t>JANELA DE ENROLAR DE FERRO</t>
  </si>
  <si>
    <t xml:space="preserve"> 04. 01.222.  1.</t>
  </si>
  <si>
    <t xml:space="preserve"> 04. 01.226.</t>
  </si>
  <si>
    <t>JANELA DE CORRER/BASCULANTE EM CHAPA MACIÇA DE ALUMÍNIO.</t>
  </si>
  <si>
    <t xml:space="preserve"> 04. 01.226.  1.</t>
  </si>
  <si>
    <t xml:space="preserve"> 04. 01.226.  2.</t>
  </si>
  <si>
    <t xml:space="preserve"> 04. 01.226.  3.</t>
  </si>
  <si>
    <t>14.003.0161-0/EMOP</t>
  </si>
  <si>
    <t xml:space="preserve"> 04. 01.243.</t>
  </si>
  <si>
    <t>FERRAGENS COMPLETAS DIV. BANHEIRO</t>
  </si>
  <si>
    <t xml:space="preserve"> 04. 01.243.  1.</t>
  </si>
  <si>
    <t xml:space="preserve"> 04. 01.247.</t>
  </si>
  <si>
    <t>PUXADORES</t>
  </si>
  <si>
    <t xml:space="preserve"> 04. 01.247.  1.</t>
  </si>
  <si>
    <t xml:space="preserve"> 04. 01.248.</t>
  </si>
  <si>
    <t>MOLA AÉREA PARA PORTA</t>
  </si>
  <si>
    <t xml:space="preserve"> 04. 01.248.  1.</t>
  </si>
  <si>
    <t>14.007.0314-0/EMOP</t>
  </si>
  <si>
    <t xml:space="preserve"> 04. 01.249.</t>
  </si>
  <si>
    <t>PINTURA DE ESQUADRIAS</t>
  </si>
  <si>
    <t xml:space="preserve"> 04. 01.249.  1.</t>
  </si>
  <si>
    <t xml:space="preserve"> 04. 01.300.</t>
  </si>
  <si>
    <t>VIDROS E PLÁSTICOS</t>
  </si>
  <si>
    <t xml:space="preserve"> 04. 01.300.  1.</t>
  </si>
  <si>
    <t xml:space="preserve"> 04. 01.300.  2.</t>
  </si>
  <si>
    <t xml:space="preserve"> 04. 01.300.  3.</t>
  </si>
  <si>
    <t xml:space="preserve"> 04. 01.312.</t>
  </si>
  <si>
    <t>ESPELHOS DE CRISTAL</t>
  </si>
  <si>
    <t xml:space="preserve"> 04. 01.312.  1.</t>
  </si>
  <si>
    <t xml:space="preserve"> 04. 01.400.</t>
  </si>
  <si>
    <t>COBERTURA E FECHAMENTO LATERAL</t>
  </si>
  <si>
    <t xml:space="preserve"> 04. 01.407.</t>
  </si>
  <si>
    <t>TELHAS DE CHAPA METÁLICA</t>
  </si>
  <si>
    <t xml:space="preserve"> 04. 01.407.  1.</t>
  </si>
  <si>
    <t xml:space="preserve"> 04. 01.407.  2.</t>
  </si>
  <si>
    <t xml:space="preserve"> 04. 01.500.</t>
  </si>
  <si>
    <t>REVESTIMENTOS</t>
  </si>
  <si>
    <t xml:space="preserve"> 04. 01.510.</t>
  </si>
  <si>
    <t>REVESTIMENTOS DE PISOS</t>
  </si>
  <si>
    <t xml:space="preserve"> 04. 01.511.</t>
  </si>
  <si>
    <t>PISOS CIMENTADOS</t>
  </si>
  <si>
    <t xml:space="preserve"> 04. 01.511. 01.</t>
  </si>
  <si>
    <t xml:space="preserve"> 04. 01.511. 02.</t>
  </si>
  <si>
    <t xml:space="preserve"> 04. 01.511. 03.</t>
  </si>
  <si>
    <t xml:space="preserve"> 04. 01.512.</t>
  </si>
  <si>
    <t>PISOS CERÂMICOS</t>
  </si>
  <si>
    <t xml:space="preserve"> 04. 01.512.  1.</t>
  </si>
  <si>
    <t xml:space="preserve"> 04. 01.513.</t>
  </si>
  <si>
    <t>PISOS DE GRANITO</t>
  </si>
  <si>
    <t xml:space="preserve"> 04. 01.513.  1.</t>
  </si>
  <si>
    <t xml:space="preserve"> 04. 01.517.</t>
  </si>
  <si>
    <t>PISOS EMBORRACHADOS</t>
  </si>
  <si>
    <t xml:space="preserve"> 04. 01.517.  1.</t>
  </si>
  <si>
    <t xml:space="preserve"> 04. 01.519.</t>
  </si>
  <si>
    <t>PISO TÁTIL</t>
  </si>
  <si>
    <t xml:space="preserve"> 04. 01.519.  1.</t>
  </si>
  <si>
    <t xml:space="preserve"> 04. 01.528.</t>
  </si>
  <si>
    <t>CONTRAPISO E REGULARIZAÇÃO DA BASE</t>
  </si>
  <si>
    <t xml:space="preserve"> 04. 01.528.  1.</t>
  </si>
  <si>
    <t xml:space="preserve"> 04. 01.528.  2.</t>
  </si>
  <si>
    <t xml:space="preserve"> 04. 01.528.  3.</t>
  </si>
  <si>
    <t xml:space="preserve"> 04. 01.530.</t>
  </si>
  <si>
    <t>REVESTIMENTO DE PAREDE</t>
  </si>
  <si>
    <t xml:space="preserve"> 04. 01.531.</t>
  </si>
  <si>
    <t>CHAPISCO</t>
  </si>
  <si>
    <t xml:space="preserve"> 04. 01.531.  1.</t>
  </si>
  <si>
    <t xml:space="preserve"> 04. 01.531.  2.</t>
  </si>
  <si>
    <t xml:space="preserve"> 04. 01.533.</t>
  </si>
  <si>
    <t>REBOCO</t>
  </si>
  <si>
    <t xml:space="preserve"> 04. 01.533.  1.</t>
  </si>
  <si>
    <t xml:space="preserve"> 04. 01.533.  2.</t>
  </si>
  <si>
    <t xml:space="preserve"> 04. 01.534.</t>
  </si>
  <si>
    <t>CERÂMICA</t>
  </si>
  <si>
    <t xml:space="preserve"> 04. 01.534.  1.</t>
  </si>
  <si>
    <t xml:space="preserve"> 04. 01.534.  2.</t>
  </si>
  <si>
    <t xml:space="preserve"> 04. 01.534.  3.</t>
  </si>
  <si>
    <t xml:space="preserve"> 04. 01.549.</t>
  </si>
  <si>
    <t>MASSA</t>
  </si>
  <si>
    <t xml:space="preserve"> 04. 01.549.  1.</t>
  </si>
  <si>
    <t xml:space="preserve"> 04. 01.549.  2.</t>
  </si>
  <si>
    <t xml:space="preserve"> 04. 01.549.  3.</t>
  </si>
  <si>
    <t xml:space="preserve"> 04. 01.550.</t>
  </si>
  <si>
    <t>REVESTIMENTO DE FORRO</t>
  </si>
  <si>
    <t xml:space="preserve"> 04. 01.551.</t>
  </si>
  <si>
    <t>FORRO MINERAL</t>
  </si>
  <si>
    <t xml:space="preserve"> 04. 01.551.  1.</t>
  </si>
  <si>
    <t xml:space="preserve"> 04. 01.554.</t>
  </si>
  <si>
    <t>FORRO DE GESSO AUTOPORTANTE ACARTONADO</t>
  </si>
  <si>
    <t xml:space="preserve"> 04. 01.554.  1.</t>
  </si>
  <si>
    <t xml:space="preserve"> 04. 01.560.</t>
  </si>
  <si>
    <t>PINTURAS</t>
  </si>
  <si>
    <t xml:space="preserve"> 04. 01.566.</t>
  </si>
  <si>
    <t>PINTURA COM TINTA À BASE DE LÁTEX</t>
  </si>
  <si>
    <t xml:space="preserve"> 04. 01.566.100.</t>
  </si>
  <si>
    <t>PINTURA DE FORRO</t>
  </si>
  <si>
    <t xml:space="preserve"> 04. 01.569.</t>
  </si>
  <si>
    <t>PINTURA COM TINTA DE BASE ACRÍLICA.</t>
  </si>
  <si>
    <t xml:space="preserve"> 04. 01.569.  1.</t>
  </si>
  <si>
    <t xml:space="preserve"> 04. 01.573.</t>
  </si>
  <si>
    <t>PINTURA COM TINTA TEXTURIZADA</t>
  </si>
  <si>
    <t xml:space="preserve"> 04. 01.573.  1.</t>
  </si>
  <si>
    <t xml:space="preserve"> 04. 01.574.</t>
  </si>
  <si>
    <t>PINTURA ESMALTE SINTÉTICO</t>
  </si>
  <si>
    <t xml:space="preserve"> 04. 01.574.  1.</t>
  </si>
  <si>
    <t xml:space="preserve"> 04. 01.576.</t>
  </si>
  <si>
    <t>VERNIZES</t>
  </si>
  <si>
    <t xml:space="preserve"> 04. 01.576.  1.</t>
  </si>
  <si>
    <t xml:space="preserve"> 04. 01.577.</t>
  </si>
  <si>
    <t>ANDAIMES</t>
  </si>
  <si>
    <t xml:space="preserve"> 04. 01.577.  1.</t>
  </si>
  <si>
    <t xml:space="preserve"> 04. 01.577.  2.</t>
  </si>
  <si>
    <t xml:space="preserve"> 04. 01.700.</t>
  </si>
  <si>
    <t>ACABAMENTOS E ARREMATES</t>
  </si>
  <si>
    <t xml:space="preserve"> 04. 01.701.</t>
  </si>
  <si>
    <t>RODAPÉS</t>
  </si>
  <si>
    <t xml:space="preserve"> 04. 01.701.  1.</t>
  </si>
  <si>
    <t xml:space="preserve"> 04. 01.701.  2.</t>
  </si>
  <si>
    <t xml:space="preserve"> 04. 01.701.  3.</t>
  </si>
  <si>
    <t xml:space="preserve"> 04. 01.702.</t>
  </si>
  <si>
    <t>SOLEIRAS</t>
  </si>
  <si>
    <t xml:space="preserve"> 04. 01.702.  1.</t>
  </si>
  <si>
    <t xml:space="preserve"> 04. 01.703.</t>
  </si>
  <si>
    <t>RUFO</t>
  </si>
  <si>
    <t xml:space="preserve"> 04. 01.703.  1.</t>
  </si>
  <si>
    <t xml:space="preserve"> 04. 01.708.</t>
  </si>
  <si>
    <t>CALHAS</t>
  </si>
  <si>
    <t xml:space="preserve"> 04. 01.708.  1.</t>
  </si>
  <si>
    <t xml:space="preserve"> 04. 01.708.  2.</t>
  </si>
  <si>
    <t xml:space="preserve"> 04. 01.709.</t>
  </si>
  <si>
    <t>CUMEEIRAS</t>
  </si>
  <si>
    <t xml:space="preserve"> 04. 01.709.  1.</t>
  </si>
  <si>
    <t>16.007.0023-0/EMOP</t>
  </si>
  <si>
    <t xml:space="preserve"> 04. 01.710.</t>
  </si>
  <si>
    <t>PROTETOR DE PAREDES</t>
  </si>
  <si>
    <t xml:space="preserve"> 04. 01.710.  1.</t>
  </si>
  <si>
    <t xml:space="preserve"> 04. 01.711.</t>
  </si>
  <si>
    <t>BANCADAS</t>
  </si>
  <si>
    <t xml:space="preserve"> 04. 01.711.  1.</t>
  </si>
  <si>
    <t xml:space="preserve"> 04. 01.711.  2.</t>
  </si>
  <si>
    <t xml:space="preserve"> 04. 01.712.</t>
  </si>
  <si>
    <t>BEBEDOUROS</t>
  </si>
  <si>
    <t xml:space="preserve"> 04. 01.712.  1.</t>
  </si>
  <si>
    <t xml:space="preserve"> 04. 01.712.  2.</t>
  </si>
  <si>
    <t xml:space="preserve"> 04. 01.800.</t>
  </si>
  <si>
    <t>EQUIPAMENTOS E ACESSÓRIOS</t>
  </si>
  <si>
    <t xml:space="preserve"> 04. 01.802.</t>
  </si>
  <si>
    <t>BRISES</t>
  </si>
  <si>
    <t xml:space="preserve"> 04. 01.802.  1.</t>
  </si>
  <si>
    <t xml:space="preserve"> 04. 01.802.  2.</t>
  </si>
  <si>
    <t xml:space="preserve"> 04. 01.802.  3.</t>
  </si>
  <si>
    <t xml:space="preserve"> 04. 01.802.  4.</t>
  </si>
  <si>
    <t xml:space="preserve"> 04. 01.803.</t>
  </si>
  <si>
    <t>GUARDA CORPO</t>
  </si>
  <si>
    <t xml:space="preserve"> 04. 01.803.  1.</t>
  </si>
  <si>
    <t xml:space="preserve"> 04. 01.803.  2.</t>
  </si>
  <si>
    <t>13.348.0050-0/EMOP</t>
  </si>
  <si>
    <t xml:space="preserve"> 04. 01.804.</t>
  </si>
  <si>
    <t>ALÇAPÕES</t>
  </si>
  <si>
    <t xml:space="preserve"> 04. 01.804.  1.</t>
  </si>
  <si>
    <t xml:space="preserve"> 04. 01.805.</t>
  </si>
  <si>
    <t>ESCADAS DE MARINHEIRO</t>
  </si>
  <si>
    <t xml:space="preserve"> 04. 01.805.  1.</t>
  </si>
  <si>
    <t xml:space="preserve"> 04. 01.806.</t>
  </si>
  <si>
    <t>PINTURAS COM ESMALTE SINTÉTICO DO GUARDA CORPO, ALÇAPÃO E ESCADA DE MARINHEIRO.</t>
  </si>
  <si>
    <t xml:space="preserve"> 04. 01.806.  1.</t>
  </si>
  <si>
    <t xml:space="preserve"> 04. 01.810.</t>
  </si>
  <si>
    <t>DE SANITÁRIOS</t>
  </si>
  <si>
    <t xml:space="preserve"> 04. 01.810.100.</t>
  </si>
  <si>
    <t>LOUÇAS</t>
  </si>
  <si>
    <t xml:space="preserve"> 04. 01.810.200.</t>
  </si>
  <si>
    <t>METAIS</t>
  </si>
  <si>
    <t xml:space="preserve"> 04. 01.810.300.</t>
  </si>
  <si>
    <t>BARRAS DE APOIO</t>
  </si>
  <si>
    <t xml:space="preserve"> 04. 01.810.400.</t>
  </si>
  <si>
    <t>SABONETEIRAS, PAPELEIRAS E CABIDES</t>
  </si>
  <si>
    <t xml:space="preserve"> 04. 01.810.500.</t>
  </si>
  <si>
    <t>EQUIPAMENTOS PNE</t>
  </si>
  <si>
    <t xml:space="preserve"> 04. 01.810.600.</t>
  </si>
  <si>
    <t>CHUVEIROS E DUCHAS HIGIÊNICAS</t>
  </si>
  <si>
    <t xml:space="preserve"> 04. 01.830.</t>
  </si>
  <si>
    <t>DE COZINHA</t>
  </si>
  <si>
    <t xml:space="preserve"> 04. 01.830.100.</t>
  </si>
  <si>
    <t>CUBAS</t>
  </si>
  <si>
    <t xml:space="preserve"> 04. 01.830.200.</t>
  </si>
  <si>
    <t>LAVATÓRIOS</t>
  </si>
  <si>
    <t xml:space="preserve"> 04. 01.830.300.</t>
  </si>
  <si>
    <t>TORNEIRAS</t>
  </si>
  <si>
    <t xml:space="preserve"> 04. 01.830.400.</t>
  </si>
  <si>
    <t>TANQUES</t>
  </si>
  <si>
    <t xml:space="preserve"> 04. 01.880.</t>
  </si>
  <si>
    <t>TELA MOSQUITEIRA</t>
  </si>
  <si>
    <t xml:space="preserve"> 04. 01.880.  1.</t>
  </si>
  <si>
    <t xml:space="preserve"> 04. 02.000.</t>
  </si>
  <si>
    <t>COMUNICAÇÃO VISUAL</t>
  </si>
  <si>
    <t xml:space="preserve"> 04. 02.100.</t>
  </si>
  <si>
    <t>APLICAÇÕES E EQUIPAMENTOS</t>
  </si>
  <si>
    <t xml:space="preserve"> 04. 02.101.</t>
  </si>
  <si>
    <t>MASTROS PARA BANDEIRA</t>
  </si>
  <si>
    <t xml:space="preserve"> 04. 02.101.  1.</t>
  </si>
  <si>
    <t xml:space="preserve"> 04. 02.102.</t>
  </si>
  <si>
    <t xml:space="preserve"> 04. 02.102. 01.</t>
  </si>
  <si>
    <t>LETREIROS</t>
  </si>
  <si>
    <t xml:space="preserve"> 04. 02.102. 02.</t>
  </si>
  <si>
    <t>IDENTIFICAÇÃO DE DEPENDÊNCIAS</t>
  </si>
  <si>
    <t xml:space="preserve"> 04. 02.102. 03.</t>
  </si>
  <si>
    <t>PLACA DE INAUGURAÇÃO</t>
  </si>
  <si>
    <t xml:space="preserve"> 04. 02.102. 04.</t>
  </si>
  <si>
    <t>QUADRO BRANCO</t>
  </si>
  <si>
    <t xml:space="preserve"> 04. 04.000.</t>
  </si>
  <si>
    <t>PAISAGISMO</t>
  </si>
  <si>
    <t xml:space="preserve"> 04. 04.100.</t>
  </si>
  <si>
    <t xml:space="preserve"> 04. 04.100.  1.</t>
  </si>
  <si>
    <t xml:space="preserve"> 04. 04.100.  2.</t>
  </si>
  <si>
    <t xml:space="preserve"> 04. 04.100.  3.</t>
  </si>
  <si>
    <t xml:space="preserve"> 04. 04.101.</t>
  </si>
  <si>
    <t>TORNEIRAS DE JARDIM</t>
  </si>
  <si>
    <t xml:space="preserve"> 04. 04.101.  1.</t>
  </si>
  <si>
    <t xml:space="preserve"> 04. 04.101.  2.</t>
  </si>
  <si>
    <t xml:space="preserve"> 04. 04.102.</t>
  </si>
  <si>
    <t>BANCOS DE CONCRETO</t>
  </si>
  <si>
    <t xml:space="preserve"> 04. 04.102.  1.</t>
  </si>
  <si>
    <t xml:space="preserve"> 04. 04.102.  2.</t>
  </si>
  <si>
    <t xml:space="preserve"> 04. 04.106.</t>
  </si>
  <si>
    <t>GUARITAS</t>
  </si>
  <si>
    <t xml:space="preserve"> 04. 04.106. 11.</t>
  </si>
  <si>
    <t>COBERTURA</t>
  </si>
  <si>
    <t>TELHAMENTO COM TELHA DE AÇO/ALUMÍNIO E = 0,5 MM, COM ATÉ 2 ÁGUAS, INCLUSO IÇAMENTO. AF_06/2016</t>
  </si>
  <si>
    <t xml:space="preserve"> 04. 04.106. 12.</t>
  </si>
  <si>
    <t>PINTURA E PREPARO</t>
  </si>
  <si>
    <t xml:space="preserve"> 04. 04.106. 13.</t>
  </si>
  <si>
    <t>REVESTIMENTO DE PISO</t>
  </si>
  <si>
    <t xml:space="preserve"> 04. 04.106. 14.</t>
  </si>
  <si>
    <t>LOUÇAS E METAIS</t>
  </si>
  <si>
    <t xml:space="preserve"> 04. 04.106. 15.</t>
  </si>
  <si>
    <t xml:space="preserve"> 04. 04.107.</t>
  </si>
  <si>
    <t xml:space="preserve"> 04. 04.107.  1.</t>
  </si>
  <si>
    <t xml:space="preserve"> 04. 04.107.  2.</t>
  </si>
  <si>
    <t xml:space="preserve"> 04. 04.107.  3.</t>
  </si>
  <si>
    <t xml:space="preserve"> 04. 04.107.  4.</t>
  </si>
  <si>
    <t xml:space="preserve"> 04. 04.107.  5.</t>
  </si>
  <si>
    <t xml:space="preserve"> 04. 04.107.  6.</t>
  </si>
  <si>
    <t xml:space="preserve"> 04. 04.107.  8.</t>
  </si>
  <si>
    <t xml:space="preserve"> 04. 04.107.  9.</t>
  </si>
  <si>
    <t xml:space="preserve"> 04. 04.107. 10.</t>
  </si>
  <si>
    <t xml:space="preserve"> 04. 04.107. 11.</t>
  </si>
  <si>
    <t xml:space="preserve"> 04. 04.107. 12.</t>
  </si>
  <si>
    <t xml:space="preserve"> 04. 04.107. 13.</t>
  </si>
  <si>
    <t xml:space="preserve"> 04. 04.109.</t>
  </si>
  <si>
    <t>MUROS</t>
  </si>
  <si>
    <t xml:space="preserve"> 04. 04.109.  1.</t>
  </si>
  <si>
    <t xml:space="preserve"> 04. 04.109.  2.</t>
  </si>
  <si>
    <t xml:space="preserve"> 04. 04.109.  3.</t>
  </si>
  <si>
    <t xml:space="preserve"> 04. 04.109.  4.</t>
  </si>
  <si>
    <t xml:space="preserve"> 04. 04.109.  5.</t>
  </si>
  <si>
    <t xml:space="preserve"> 04. 04.109.  6.</t>
  </si>
  <si>
    <t xml:space="preserve"> 04. 04.110.</t>
  </si>
  <si>
    <t>BICICLETÁRIO</t>
  </si>
  <si>
    <t xml:space="preserve"> 04. 04.110.  1.</t>
  </si>
  <si>
    <t xml:space="preserve"> 04. 05.000.</t>
  </si>
  <si>
    <t>PAVIMENTAÇÃO</t>
  </si>
  <si>
    <t xml:space="preserve"> 04. 05.600.</t>
  </si>
  <si>
    <t xml:space="preserve"> 04. 05.603.</t>
  </si>
  <si>
    <t>PAVIMENTO ARTICULADO DE CONCRETO</t>
  </si>
  <si>
    <t xml:space="preserve"> 04. 05.603. 01.</t>
  </si>
  <si>
    <t xml:space="preserve"> 04. 05.603. 02.</t>
  </si>
  <si>
    <t xml:space="preserve"> 04. 05.604.</t>
  </si>
  <si>
    <t>MEIO FIO</t>
  </si>
  <si>
    <t xml:space="preserve"> 04. 05.604.  1.</t>
  </si>
  <si>
    <t xml:space="preserve"> 04. 05.604.  2.</t>
  </si>
  <si>
    <t xml:space="preserve"> 04. 05.605.</t>
  </si>
  <si>
    <t>PINTURA PARA IDENTIFICAÇÃO DE VAGAS DE ESTACIONAMENTO</t>
  </si>
  <si>
    <t xml:space="preserve"> 04. 05.605.  1.</t>
  </si>
  <si>
    <t xml:space="preserve">TOTAL ITEM:  02   </t>
  </si>
  <si>
    <t xml:space="preserve">TOTAL ITEM:  03   </t>
  </si>
  <si>
    <t xml:space="preserve">TOTAL ITEM:  04   </t>
  </si>
  <si>
    <t xml:space="preserve"> 05. 00.000.</t>
  </si>
  <si>
    <t xml:space="preserve"> 05. 01.000.</t>
  </si>
  <si>
    <t>ÁGUA POTÁVEL</t>
  </si>
  <si>
    <t xml:space="preserve"> 05. 01.200.</t>
  </si>
  <si>
    <t>TUBULAÇÕES E CONEXÕES PVC RÍG.</t>
  </si>
  <si>
    <t xml:space="preserve"> 05. 01.201.</t>
  </si>
  <si>
    <t>TUBOS</t>
  </si>
  <si>
    <t xml:space="preserve"> 05. 01.201.  1.</t>
  </si>
  <si>
    <t xml:space="preserve"> 05. 01.201.  2.</t>
  </si>
  <si>
    <t xml:space="preserve"> 05. 01.201.  3.</t>
  </si>
  <si>
    <t xml:space="preserve"> 05. 01.201.  4.</t>
  </si>
  <si>
    <t xml:space="preserve"> 05. 01.201.  5.</t>
  </si>
  <si>
    <t xml:space="preserve"> 05. 01.201.  6.</t>
  </si>
  <si>
    <t xml:space="preserve"> 05. 01.201.  7.</t>
  </si>
  <si>
    <t xml:space="preserve"> 05. 01.202.</t>
  </si>
  <si>
    <t>ADAPTADOR</t>
  </si>
  <si>
    <t xml:space="preserve"> 05. 01.202.  1.</t>
  </si>
  <si>
    <t xml:space="preserve"> 05. 01.202.  2.</t>
  </si>
  <si>
    <t xml:space="preserve"> 05. 01.202.  3.</t>
  </si>
  <si>
    <t xml:space="preserve"> 05. 01.203.</t>
  </si>
  <si>
    <t>BUCHA DE REDUÇÃO</t>
  </si>
  <si>
    <t xml:space="preserve"> 05. 01.203.  1.</t>
  </si>
  <si>
    <t xml:space="preserve"> 05. 01.203.  2.</t>
  </si>
  <si>
    <t xml:space="preserve"> 05. 01.203.  3.</t>
  </si>
  <si>
    <t xml:space="preserve"> 05. 01.203.  4.</t>
  </si>
  <si>
    <t xml:space="preserve"> 05. 01.203.  5.</t>
  </si>
  <si>
    <t xml:space="preserve"> 05. 01.203.  6.</t>
  </si>
  <si>
    <t xml:space="preserve"> 05. 01.203.  7.</t>
  </si>
  <si>
    <t xml:space="preserve"> 05. 01.203.  8.</t>
  </si>
  <si>
    <t xml:space="preserve"> 05. 01.203.  9.</t>
  </si>
  <si>
    <t xml:space="preserve"> 05. 01.204.</t>
  </si>
  <si>
    <t>LUVA</t>
  </si>
  <si>
    <t xml:space="preserve"> 05. 01.204.  1.</t>
  </si>
  <si>
    <t xml:space="preserve"> 05. 01.204.  2.</t>
  </si>
  <si>
    <t xml:space="preserve"> 05. 01.204.  3.</t>
  </si>
  <si>
    <t xml:space="preserve"> 05. 01.204.  4.</t>
  </si>
  <si>
    <t xml:space="preserve"> 05. 01.204.  5.</t>
  </si>
  <si>
    <t xml:space="preserve"> 05. 01.205.</t>
  </si>
  <si>
    <t>CURVA</t>
  </si>
  <si>
    <t xml:space="preserve"> 05. 01.205.  1.</t>
  </si>
  <si>
    <t xml:space="preserve"> 05. 01.205.  2.</t>
  </si>
  <si>
    <t xml:space="preserve"> 05. 01.207.</t>
  </si>
  <si>
    <t>JOELHO</t>
  </si>
  <si>
    <t xml:space="preserve"> 05. 01.207. 01.</t>
  </si>
  <si>
    <t xml:space="preserve"> 05. 01.207. 02.</t>
  </si>
  <si>
    <t xml:space="preserve"> 05. 01.207. 03.</t>
  </si>
  <si>
    <t xml:space="preserve"> 05. 01.207. 04.</t>
  </si>
  <si>
    <t xml:space="preserve"> 05. 01.207. 05.</t>
  </si>
  <si>
    <t xml:space="preserve"> 05. 01.207. 06.</t>
  </si>
  <si>
    <t xml:space="preserve"> 05. 01.207. 07.</t>
  </si>
  <si>
    <t xml:space="preserve"> 05. 01.207. 08.</t>
  </si>
  <si>
    <t xml:space="preserve"> 05. 01.207. 09.</t>
  </si>
  <si>
    <t xml:space="preserve"> 05. 01.207. 10.</t>
  </si>
  <si>
    <t xml:space="preserve"> 05. 01.207. 11.</t>
  </si>
  <si>
    <t xml:space="preserve"> 05. 01.208.</t>
  </si>
  <si>
    <t>CURVA DE TRANSPOSIÇÃO</t>
  </si>
  <si>
    <t xml:space="preserve"> 05. 01.208.  1.</t>
  </si>
  <si>
    <t xml:space="preserve"> 05. 01.209.</t>
  </si>
  <si>
    <t>TÊ</t>
  </si>
  <si>
    <t xml:space="preserve"> 05. 01.209. 01.</t>
  </si>
  <si>
    <t xml:space="preserve"> 05. 01.209. 02.</t>
  </si>
  <si>
    <t xml:space="preserve"> 05. 01.209. 03.</t>
  </si>
  <si>
    <t xml:space="preserve"> 05. 01.209. 04.</t>
  </si>
  <si>
    <t xml:space="preserve"> 05. 01.209. 05.</t>
  </si>
  <si>
    <t xml:space="preserve"> 05. 01.209. 06.</t>
  </si>
  <si>
    <t xml:space="preserve"> 05. 01.209. 07.</t>
  </si>
  <si>
    <t xml:space="preserve"> 05. 01.209. 08.</t>
  </si>
  <si>
    <t xml:space="preserve"> 05. 01.209. 09.</t>
  </si>
  <si>
    <t xml:space="preserve"> 05. 01.209. 10.</t>
  </si>
  <si>
    <t xml:space="preserve"> 05. 01.210.</t>
  </si>
  <si>
    <t>UNIÃO</t>
  </si>
  <si>
    <t xml:space="preserve"> 05. 01.210.  1.</t>
  </si>
  <si>
    <t xml:space="preserve"> 05. 01.500.</t>
  </si>
  <si>
    <t>APARELHOS E ACESSÓRIOS SANIT.</t>
  </si>
  <si>
    <t xml:space="preserve"> 05. 01.514.</t>
  </si>
  <si>
    <t>VÁLVULA</t>
  </si>
  <si>
    <t xml:space="preserve"> 05. 01.514.  1.</t>
  </si>
  <si>
    <t xml:space="preserve"> 05. 01.514.  2.</t>
  </si>
  <si>
    <t xml:space="preserve"> 05. 01.514.  3.</t>
  </si>
  <si>
    <t xml:space="preserve"> 05. 01.515.</t>
  </si>
  <si>
    <t>REGISTRO DE PRESSÃO</t>
  </si>
  <si>
    <t xml:space="preserve"> 05. 01.515.  1.</t>
  </si>
  <si>
    <t xml:space="preserve"> 05. 01.516.</t>
  </si>
  <si>
    <t>REGISTRO DE GAVETA</t>
  </si>
  <si>
    <t xml:space="preserve"> 05. 01.516.  1.</t>
  </si>
  <si>
    <t xml:space="preserve"> 05. 01.516.  2.</t>
  </si>
  <si>
    <t xml:space="preserve"> 05. 01.516.  3.</t>
  </si>
  <si>
    <t xml:space="preserve"> 05. 01.516.  4.</t>
  </si>
  <si>
    <t xml:space="preserve"> 05. 01.516.  5.</t>
  </si>
  <si>
    <t xml:space="preserve"> 05. 01.600.</t>
  </si>
  <si>
    <t xml:space="preserve"> 05. 01.609.</t>
  </si>
  <si>
    <t>HIDRÔMETRO</t>
  </si>
  <si>
    <t xml:space="preserve"> 05. 01.609.  1.</t>
  </si>
  <si>
    <t xml:space="preserve"> 05. 01.609.  2.</t>
  </si>
  <si>
    <t>15.001.0079-0/EMOP</t>
  </si>
  <si>
    <t xml:space="preserve"> 05. 01.700.</t>
  </si>
  <si>
    <t xml:space="preserve"> 05. 01.701.</t>
  </si>
  <si>
    <t>ESCAVAÇÃO DE VALA</t>
  </si>
  <si>
    <t xml:space="preserve"> 05. 01.701.  1.</t>
  </si>
  <si>
    <t xml:space="preserve"> 05. 01.702.</t>
  </si>
  <si>
    <t>APILOAMENTO DE VALA</t>
  </si>
  <si>
    <t xml:space="preserve"> 05. 01.702.  1.</t>
  </si>
  <si>
    <t xml:space="preserve"> 05. 01.703.</t>
  </si>
  <si>
    <t>REATERRO</t>
  </si>
  <si>
    <t xml:space="preserve"> 05. 01.703.  1.</t>
  </si>
  <si>
    <t xml:space="preserve"> 05. 01.951.</t>
  </si>
  <si>
    <t>BARRILETES DOS CASTELOS D´ÁGUA</t>
  </si>
  <si>
    <t xml:space="preserve"> 05. 01.951.200.</t>
  </si>
  <si>
    <t>TUBULAÇÕES E CONEXÕES DE PVC RÍGIDO</t>
  </si>
  <si>
    <t xml:space="preserve"> 05. 01.951.201.</t>
  </si>
  <si>
    <t>TUBO</t>
  </si>
  <si>
    <t xml:space="preserve"> 05. 01.951.202.</t>
  </si>
  <si>
    <t xml:space="preserve"> 05. 01.951.203.</t>
  </si>
  <si>
    <t xml:space="preserve"> 05. 01.951.207.</t>
  </si>
  <si>
    <t xml:space="preserve"> 05. 01.951.500.</t>
  </si>
  <si>
    <t>APARELHOS E ACESSÓRIOS SANITÁRIOS</t>
  </si>
  <si>
    <t xml:space="preserve"> 05. 01.951.513.</t>
  </si>
  <si>
    <t>Torneira Bóia para Caixa d´Água 1'', Água Fria - TIGRE</t>
  </si>
  <si>
    <t xml:space="preserve"> 05. 01.951.516.</t>
  </si>
  <si>
    <t xml:space="preserve"> 05. 01.951.527.</t>
  </si>
  <si>
    <t>Válvula de retenção vertical 1 1/4" - DocolBásicos</t>
  </si>
  <si>
    <t xml:space="preserve"> 05. 01.951.600.</t>
  </si>
  <si>
    <t xml:space="preserve"> 05. 01.951.603.</t>
  </si>
  <si>
    <t>Bóia Elétrica para Caixa d´Água 2 cv, 220V</t>
  </si>
  <si>
    <t xml:space="preserve"> 05. 01.951.604.</t>
  </si>
  <si>
    <t>BOMBAS</t>
  </si>
  <si>
    <t xml:space="preserve"> 05. 01.951.605.</t>
  </si>
  <si>
    <t>FILTROS</t>
  </si>
  <si>
    <t xml:space="preserve"> 05. 02.000.</t>
  </si>
  <si>
    <t>ÁGUA DE REUSO</t>
  </si>
  <si>
    <t xml:space="preserve"> 05. 02.200.</t>
  </si>
  <si>
    <t>TUBULAÇÕES E CONEXÕES PVC RIG.</t>
  </si>
  <si>
    <t xml:space="preserve"> 05. 02.201.</t>
  </si>
  <si>
    <t xml:space="preserve"> 05. 02.201.  1.</t>
  </si>
  <si>
    <t xml:space="preserve"> 05. 02.201.  2.</t>
  </si>
  <si>
    <t xml:space="preserve"> 05. 02.201.  3.</t>
  </si>
  <si>
    <t xml:space="preserve"> 05. 02.201.  4.</t>
  </si>
  <si>
    <t xml:space="preserve"> 05. 02.201.  5.</t>
  </si>
  <si>
    <t xml:space="preserve"> 05. 02.201.  6.</t>
  </si>
  <si>
    <t xml:space="preserve"> 05. 02.202.</t>
  </si>
  <si>
    <t xml:space="preserve"> 05. 02.202.  1.</t>
  </si>
  <si>
    <t xml:space="preserve"> 05. 02.202.  2.</t>
  </si>
  <si>
    <t xml:space="preserve"> 05. 02.202.  3.</t>
  </si>
  <si>
    <t xml:space="preserve"> 05. 02.202.  4.</t>
  </si>
  <si>
    <t xml:space="preserve"> 05. 02.202.  5.</t>
  </si>
  <si>
    <t xml:space="preserve"> 05. 02.202.  6.</t>
  </si>
  <si>
    <t xml:space="preserve"> 05. 02.203.</t>
  </si>
  <si>
    <t xml:space="preserve"> 05. 02.203.  1.</t>
  </si>
  <si>
    <t xml:space="preserve"> 05. 02.203.  2.</t>
  </si>
  <si>
    <t xml:space="preserve"> 05. 02.203.  3.</t>
  </si>
  <si>
    <t xml:space="preserve"> 05. 02.203.  4.</t>
  </si>
  <si>
    <t xml:space="preserve"> 05. 02.203.  5.</t>
  </si>
  <si>
    <t xml:space="preserve"> 05. 02.203.  6.</t>
  </si>
  <si>
    <t xml:space="preserve"> 05. 02.203.  7.</t>
  </si>
  <si>
    <t xml:space="preserve"> 05. 02.203.  8.</t>
  </si>
  <si>
    <t xml:space="preserve"> 05. 02.203.  9.</t>
  </si>
  <si>
    <t xml:space="preserve"> 05. 02.204.</t>
  </si>
  <si>
    <t xml:space="preserve"> 05. 02.204.  1.</t>
  </si>
  <si>
    <t xml:space="preserve"> 05. 02.204.  2.</t>
  </si>
  <si>
    <t xml:space="preserve"> 05. 02.207.</t>
  </si>
  <si>
    <t xml:space="preserve"> 05. 02.207.  1.</t>
  </si>
  <si>
    <t xml:space="preserve"> 05. 02.207.  2.</t>
  </si>
  <si>
    <t xml:space="preserve"> 05. 02.207.  3.</t>
  </si>
  <si>
    <t xml:space="preserve"> 05. 02.207.  4.</t>
  </si>
  <si>
    <t xml:space="preserve"> 05. 02.207.  5.</t>
  </si>
  <si>
    <t xml:space="preserve"> 05. 02.207.  6.</t>
  </si>
  <si>
    <t xml:space="preserve"> 05. 02.207.  7.</t>
  </si>
  <si>
    <t xml:space="preserve"> 05. 02.207.  8.</t>
  </si>
  <si>
    <t xml:space="preserve"> 05. 02.207.  9.</t>
  </si>
  <si>
    <t xml:space="preserve"> 05. 02.209.</t>
  </si>
  <si>
    <t xml:space="preserve"> 05. 02.209.  1.</t>
  </si>
  <si>
    <t xml:space="preserve"> 05. 02.209.  2.</t>
  </si>
  <si>
    <t xml:space="preserve"> 05. 02.209.  3.</t>
  </si>
  <si>
    <t xml:space="preserve"> 05. 02.209.  4.</t>
  </si>
  <si>
    <t xml:space="preserve"> 05. 02.209.  5.</t>
  </si>
  <si>
    <t xml:space="preserve"> 05. 02.209.  6.</t>
  </si>
  <si>
    <t xml:space="preserve"> 05. 02.209.  7.</t>
  </si>
  <si>
    <t xml:space="preserve"> 05. 02.209.  8.</t>
  </si>
  <si>
    <t xml:space="preserve"> 05. 02.209.  9.</t>
  </si>
  <si>
    <t xml:space="preserve"> 05. 02.210.</t>
  </si>
  <si>
    <t xml:space="preserve"> 05. 02.210.  1.</t>
  </si>
  <si>
    <t xml:space="preserve"> 05. 03.000.</t>
  </si>
  <si>
    <t>DRENAGEM DE ÁGUAS PLUVIAIS</t>
  </si>
  <si>
    <t xml:space="preserve"> 05. 03.300.</t>
  </si>
  <si>
    <t>TUBULAÇÕES E CONEXÕES DE PVC</t>
  </si>
  <si>
    <t xml:space="preserve"> 05. 03.301.</t>
  </si>
  <si>
    <t xml:space="preserve"> 05. 03.301.  1.</t>
  </si>
  <si>
    <t xml:space="preserve"> 05. 03.301.  2.</t>
  </si>
  <si>
    <t xml:space="preserve"> 05. 03.301.  3.</t>
  </si>
  <si>
    <t xml:space="preserve"> 05. 03.301.  4.</t>
  </si>
  <si>
    <t xml:space="preserve"> 05. 03.301.  5.</t>
  </si>
  <si>
    <t xml:space="preserve"> 05. 03.301.  6.</t>
  </si>
  <si>
    <t xml:space="preserve"> 05. 03.304.</t>
  </si>
  <si>
    <t xml:space="preserve"> 05. 03.304.  1.</t>
  </si>
  <si>
    <t xml:space="preserve"> 05. 03.304.  2.</t>
  </si>
  <si>
    <t xml:space="preserve"> 05. 03.305.</t>
  </si>
  <si>
    <t xml:space="preserve"> 05. 03.305.  1.</t>
  </si>
  <si>
    <t xml:space="preserve"> 05. 03.305.  2.</t>
  </si>
  <si>
    <t xml:space="preserve"> 05. 03.305.  4.</t>
  </si>
  <si>
    <t xml:space="preserve"> 05. 03.311.</t>
  </si>
  <si>
    <t>RALO</t>
  </si>
  <si>
    <t xml:space="preserve"> 05. 03.311.  1.</t>
  </si>
  <si>
    <t xml:space="preserve"> 05. 03.311.  2.</t>
  </si>
  <si>
    <t xml:space="preserve"> 05. 03.500.</t>
  </si>
  <si>
    <t>TUBULAÇÕES DE CONCRETO</t>
  </si>
  <si>
    <t xml:space="preserve"> 05. 03.502.</t>
  </si>
  <si>
    <t xml:space="preserve"> 05. 03.502.  1.</t>
  </si>
  <si>
    <t xml:space="preserve"> 05. 03.502.  2.</t>
  </si>
  <si>
    <t xml:space="preserve"> 05. 03.600.</t>
  </si>
  <si>
    <t>BARRILETE RESERVATÓRIO SUBTERRÂNEO</t>
  </si>
  <si>
    <t xml:space="preserve"> 05. 03.600.  1.</t>
  </si>
  <si>
    <t xml:space="preserve"> 05. 03.600.  2.</t>
  </si>
  <si>
    <t>15.003.0395-0/EMOP</t>
  </si>
  <si>
    <t xml:space="preserve"> 05. 03.600.  3.</t>
  </si>
  <si>
    <t xml:space="preserve"> 05. 03.600.  4.</t>
  </si>
  <si>
    <t xml:space="preserve"> 05. 03.600.  5.</t>
  </si>
  <si>
    <t xml:space="preserve"> 05. 03.600.  7.</t>
  </si>
  <si>
    <t xml:space="preserve"> 05. 03.600.  8.</t>
  </si>
  <si>
    <t xml:space="preserve"> 05. 03.600.  9.</t>
  </si>
  <si>
    <t>18.029.0080-0/EMOP</t>
  </si>
  <si>
    <t xml:space="preserve"> 05. 03.600. 10.</t>
  </si>
  <si>
    <t xml:space="preserve"> 05. 03.600. 11.</t>
  </si>
  <si>
    <t>15.038.0090-A/EMOP</t>
  </si>
  <si>
    <t xml:space="preserve"> 05. 03.600. 12.</t>
  </si>
  <si>
    <t xml:space="preserve"> 05. 03.700.</t>
  </si>
  <si>
    <t>BARRILETE RESERVATÓRIO REUSO</t>
  </si>
  <si>
    <t xml:space="preserve"> 05. 03.700.  1.</t>
  </si>
  <si>
    <t xml:space="preserve"> 05. 03.700.  2.</t>
  </si>
  <si>
    <t xml:space="preserve"> 05. 03.700.  4.</t>
  </si>
  <si>
    <t xml:space="preserve"> 05. 03.700.  5.</t>
  </si>
  <si>
    <t xml:space="preserve"> 05. 03.700.  6.</t>
  </si>
  <si>
    <t xml:space="preserve"> 05. 03.700.  7.</t>
  </si>
  <si>
    <t>18.029.0085-0/EMOP</t>
  </si>
  <si>
    <t xml:space="preserve"> 05. 03.700.  8.</t>
  </si>
  <si>
    <t xml:space="preserve"> 05. 03.700.  9.</t>
  </si>
  <si>
    <t xml:space="preserve"> 05. 03.700. 10.</t>
  </si>
  <si>
    <t xml:space="preserve"> 05. 03.800.</t>
  </si>
  <si>
    <t xml:space="preserve"> 05. 03.800.  1.</t>
  </si>
  <si>
    <t xml:space="preserve"> 05. 03.900.</t>
  </si>
  <si>
    <t>ACESSÓRIOS</t>
  </si>
  <si>
    <t xml:space="preserve"> 05. 03.901.</t>
  </si>
  <si>
    <t>CAIXAS E POÇOS DE VISITA ALVENARIA</t>
  </si>
  <si>
    <t xml:space="preserve"> 05. 03.901.  1.</t>
  </si>
  <si>
    <t xml:space="preserve"> 05. 03.901.  2.</t>
  </si>
  <si>
    <t xml:space="preserve"> 05. 03.901.  3.</t>
  </si>
  <si>
    <t xml:space="preserve"> 05. 03.901.  4.</t>
  </si>
  <si>
    <t xml:space="preserve"> 05. 03.910.</t>
  </si>
  <si>
    <t>SERVIÇOS DIVERSOS</t>
  </si>
  <si>
    <t xml:space="preserve"> 05. 03.911.</t>
  </si>
  <si>
    <t>ESCAVAÇÃO DE VALAS</t>
  </si>
  <si>
    <t xml:space="preserve"> 05. 03.911.  1.</t>
  </si>
  <si>
    <t>MANUAL</t>
  </si>
  <si>
    <t xml:space="preserve"> 05. 03.911.  2.</t>
  </si>
  <si>
    <t>REATERRO COMPACTADO</t>
  </si>
  <si>
    <t xml:space="preserve"> 05. 03.913.</t>
  </si>
  <si>
    <t>BOCA DE LOBO</t>
  </si>
  <si>
    <t xml:space="preserve"> 05. 03.913.  1.</t>
  </si>
  <si>
    <t xml:space="preserve"> 05. 04.000.</t>
  </si>
  <si>
    <t>ESGOTOS SANITÁRIOS</t>
  </si>
  <si>
    <t xml:space="preserve"> 05. 04.300.</t>
  </si>
  <si>
    <t xml:space="preserve"> 05. 04.301.</t>
  </si>
  <si>
    <t xml:space="preserve"> 05. 04.301.  1.</t>
  </si>
  <si>
    <t xml:space="preserve"> 05. 04.301.  2.</t>
  </si>
  <si>
    <t xml:space="preserve"> 05. 04.301.  3.</t>
  </si>
  <si>
    <t xml:space="preserve"> 05. 04.301.  4.</t>
  </si>
  <si>
    <t xml:space="preserve"> 05. 04.301.  5.</t>
  </si>
  <si>
    <t xml:space="preserve"> 05. 04.303.</t>
  </si>
  <si>
    <t>REDUÇÃO</t>
  </si>
  <si>
    <t xml:space="preserve"> 05. 04.303.  1.</t>
  </si>
  <si>
    <t>082101/AGETOP</t>
  </si>
  <si>
    <t>REDUCAO EXCENTRICA 75 X 50 MM</t>
  </si>
  <si>
    <t xml:space="preserve"> 05. 04.303.  2.</t>
  </si>
  <si>
    <t>082103/AGETOP</t>
  </si>
  <si>
    <t>REDUCAO EXCENTRICA 100 X 50 MM</t>
  </si>
  <si>
    <t xml:space="preserve"> 05. 04.304.</t>
  </si>
  <si>
    <t xml:space="preserve"> 05. 04.304.  1.</t>
  </si>
  <si>
    <t>081551/AGETOP</t>
  </si>
  <si>
    <t>CURVA 45 GRAUS SOLDAVEL DIAMETRO 75 MM</t>
  </si>
  <si>
    <t xml:space="preserve"> 05. 04.304.  2.</t>
  </si>
  <si>
    <t>01613/ORSE</t>
  </si>
  <si>
    <t>CURVA 45° CURTA EM PVC RÍGIDO C/ ANÉIS, DIÂM = 100MM</t>
  </si>
  <si>
    <t xml:space="preserve"> 05. 04.304.  3.</t>
  </si>
  <si>
    <t>081701/AGETOP</t>
  </si>
  <si>
    <t>CURVA 45 GRAUS DIAMETRO 40 MM</t>
  </si>
  <si>
    <t xml:space="preserve"> 05. 04.304.  4.</t>
  </si>
  <si>
    <t>01619/ORSE</t>
  </si>
  <si>
    <t>CURVA 45° LONGA EM PVC RÍGIDO C/ ANÉIS, DIÂM = 50MM</t>
  </si>
  <si>
    <t xml:space="preserve"> 05. 04.304.  5.</t>
  </si>
  <si>
    <t>01544/ORSE</t>
  </si>
  <si>
    <t>CURVA 45° LONGA EM PVC RÍGIDO SOLDÁVEL, DIÂM = 75MM</t>
  </si>
  <si>
    <t xml:space="preserve"> 05. 04.304.  6.</t>
  </si>
  <si>
    <t>01545/ORSE</t>
  </si>
  <si>
    <t>CURVA 45° LONGA EM PVC RÍGIDO SOLDÁVEL, DIÂM = 100MM</t>
  </si>
  <si>
    <t xml:space="preserve"> 05. 04.304.  7.</t>
  </si>
  <si>
    <t xml:space="preserve"> 05. 04.304.  8.</t>
  </si>
  <si>
    <t xml:space="preserve"> 05. 04.304.  9.</t>
  </si>
  <si>
    <t xml:space="preserve"> 05. 04.304. 10.</t>
  </si>
  <si>
    <t xml:space="preserve"> 05. 04.305.</t>
  </si>
  <si>
    <t xml:space="preserve"> 05. 04.305.  1.</t>
  </si>
  <si>
    <t xml:space="preserve"> 05. 04.305.  2.</t>
  </si>
  <si>
    <t xml:space="preserve"> 05. 04.305.  3.</t>
  </si>
  <si>
    <t xml:space="preserve"> 05. 04.305.  4.</t>
  </si>
  <si>
    <t xml:space="preserve"> 05. 04.305.  5.</t>
  </si>
  <si>
    <t xml:space="preserve"> 05. 04.305.  6.</t>
  </si>
  <si>
    <t xml:space="preserve"> 05. 04.305.  7.</t>
  </si>
  <si>
    <t>081927/AGETOP</t>
  </si>
  <si>
    <t>JOELHO 90 GRAUS C/ANEL 40 mm</t>
  </si>
  <si>
    <t xml:space="preserve"> 05. 04.306.</t>
  </si>
  <si>
    <t>JUNÇÃO</t>
  </si>
  <si>
    <t xml:space="preserve"> 05. 04.306.  1.</t>
  </si>
  <si>
    <t xml:space="preserve"> 05. 04.306.  3.</t>
  </si>
  <si>
    <t xml:space="preserve"> 05. 04.306.  6.</t>
  </si>
  <si>
    <t xml:space="preserve"> 05. 04.306.  7.</t>
  </si>
  <si>
    <t>01636/ORSE</t>
  </si>
  <si>
    <t>JUNÇÃO SIMPLES EM PVC RÍGIDO C/ ANÉIS, PARA ESGOTO PRIMÁRIO, DIÂM =100 X 50MM</t>
  </si>
  <si>
    <t xml:space="preserve"> 05. 04.307.</t>
  </si>
  <si>
    <t xml:space="preserve"> 05. 04.307.  1.</t>
  </si>
  <si>
    <t xml:space="preserve"> 05. 04.307.  2.</t>
  </si>
  <si>
    <t xml:space="preserve"> 05. 04.316.</t>
  </si>
  <si>
    <t xml:space="preserve"> 05. 04.316.  1.</t>
  </si>
  <si>
    <t xml:space="preserve"> 05. 04.316.  3.</t>
  </si>
  <si>
    <t xml:space="preserve"> 05. 04.316.  4.</t>
  </si>
  <si>
    <t xml:space="preserve"> 05. 04.316.  5.</t>
  </si>
  <si>
    <t xml:space="preserve"> 05. 04.316.  7.</t>
  </si>
  <si>
    <t xml:space="preserve"> 05. 04.317.</t>
  </si>
  <si>
    <t xml:space="preserve"> 05. 04.317.  1.</t>
  </si>
  <si>
    <t xml:space="preserve"> 05. 04.800.</t>
  </si>
  <si>
    <t xml:space="preserve"> 05. 04.801.</t>
  </si>
  <si>
    <t>CAIXA SIFONADA</t>
  </si>
  <si>
    <t xml:space="preserve"> 05. 04.801.  1.</t>
  </si>
  <si>
    <t xml:space="preserve"> 05. 04.801.  3.</t>
  </si>
  <si>
    <t xml:space="preserve"> 05. 04.801.  4.</t>
  </si>
  <si>
    <t xml:space="preserve"> 05. 04.805.</t>
  </si>
  <si>
    <t>CAIXA DE GORDURA</t>
  </si>
  <si>
    <t xml:space="preserve"> 05. 04.805.  1.</t>
  </si>
  <si>
    <t xml:space="preserve"> 05. 04.809.</t>
  </si>
  <si>
    <t>CAIXA DE INSPEÇÃO</t>
  </si>
  <si>
    <t xml:space="preserve"> 05. 04.809.  1.</t>
  </si>
  <si>
    <t xml:space="preserve"> 05. 04.809.  2.</t>
  </si>
  <si>
    <t>02800/ORSE</t>
  </si>
  <si>
    <t>CAIXA DE PASSAGEM EM ALVENARIA DE TIJOLOS MACIÇOS ESP. = 0,17M, DIM. INT. = 0.80 X 0.80 X 1.00M</t>
  </si>
  <si>
    <t xml:space="preserve"> 05. 04.809.  3.</t>
  </si>
  <si>
    <t xml:space="preserve"> 05. 04.810.</t>
  </si>
  <si>
    <t>POÇO DE VISITA</t>
  </si>
  <si>
    <t xml:space="preserve"> 05. 04.810.  1.</t>
  </si>
  <si>
    <t xml:space="preserve"> 05. 04.810.  2.</t>
  </si>
  <si>
    <t xml:space="preserve"> 05. 04.900.</t>
  </si>
  <si>
    <t xml:space="preserve"> 05. 04.901.</t>
  </si>
  <si>
    <t>ESCAVAÇÃO MECANIZADA DE VALAS</t>
  </si>
  <si>
    <t xml:space="preserve"> 05. 04.901.  1.</t>
  </si>
  <si>
    <t xml:space="preserve"> 05. 04.902.</t>
  </si>
  <si>
    <t xml:space="preserve"> 05. 04.902.  1.</t>
  </si>
  <si>
    <t xml:space="preserve"> 05. 04.904.</t>
  </si>
  <si>
    <t xml:space="preserve"> 05. 04.904.  1.</t>
  </si>
  <si>
    <t xml:space="preserve">TOTAL ITEM:  05   </t>
  </si>
  <si>
    <t xml:space="preserve"> 06. 00.000.</t>
  </si>
  <si>
    <t xml:space="preserve"> 06. 01.000.</t>
  </si>
  <si>
    <t>INSTALAÇÕES ELÉTRICAS</t>
  </si>
  <si>
    <t xml:space="preserve"> 06. 01.200.</t>
  </si>
  <si>
    <t>ENTRADA E MEDIÇÃO DE ENERGIA EM MT E AT</t>
  </si>
  <si>
    <t xml:space="preserve"> 06. 01.200.  1.</t>
  </si>
  <si>
    <t xml:space="preserve"> 06. 01.300.</t>
  </si>
  <si>
    <t>REDES EM MÉDIA E BAIXA TENSÃO</t>
  </si>
  <si>
    <t xml:space="preserve"> 06. 01.301.</t>
  </si>
  <si>
    <t>QUADRO GERAL DE BAIXA TENSÃO</t>
  </si>
  <si>
    <t xml:space="preserve"> 06. 01.301.  1.</t>
  </si>
  <si>
    <t>FORNECIMENTO, INSTALAÇÃO E MONTAGEM DE QUADRO ELÉTRICO (QGBT1) CONFORME ESPECÍFICADO EM PROJETO E CADERNO TÉCNICO.</t>
  </si>
  <si>
    <t xml:space="preserve"> 06. 01.301.  2.</t>
  </si>
  <si>
    <t>FORNECIMENTO, INSTALAÇÃO E MONTAGEM DE QUADRO ELÉTRICO (QDAR1) CONFORME ESPECÍFICADO EM PROJETO E CADERNO TÉCNICO.</t>
  </si>
  <si>
    <t xml:space="preserve"> 06. 01.301.  3.</t>
  </si>
  <si>
    <t>FORNECIMENTO, INSTALAÇÃO E MONTAGEM DE QUADRO ELÉTRICO (QFCOZ1) CONFORME ESPECÍFICADO EM PROJETO E CADERNO TÉCNICO.</t>
  </si>
  <si>
    <t xml:space="preserve"> 06. 01.301.  4.</t>
  </si>
  <si>
    <t>FORNECIMENTO, INSTALAÇÃO E MONTAGEM DE QUADRO ELÉTRICO (QDF1) CONFORME ESPECÍFICADO EM PROJETO E CADERNO TÉCNICO.</t>
  </si>
  <si>
    <t xml:space="preserve"> 06. 01.301.  5.</t>
  </si>
  <si>
    <t>FORNECIMENTO, INSTALAÇÃO E MONTAGEM DE QUADRO ELÉTRICO (QDL1) CONFORME ESPECÍFICADO EM PROJETO E CADERNO TÉCNICO.</t>
  </si>
  <si>
    <t xml:space="preserve"> 06. 01.301.  9.</t>
  </si>
  <si>
    <t>FORNECIMENTO, INSTALAÇÃO E MONTAGEM DE QUADRO ELÉTRICO (QF-INC1) CONFORME ESPECÍFICADO EM PROJETO E CADERNO TÉCNICO.</t>
  </si>
  <si>
    <t xml:space="preserve"> 06. 01.301. 11.</t>
  </si>
  <si>
    <t>FORNECIMENTO, INSTALAÇÃO E MONTAGEM DE QUADRO ELÉTRICO (QF-BREC1) CONFORME ESPECÍFICADO EM PROJETO E CADERNO TÉCNICO.</t>
  </si>
  <si>
    <t xml:space="preserve"> 06. 01.301. 12.</t>
  </si>
  <si>
    <t>FORNECIMENTO, INSTALAÇÃO E MONTAGEM DE QUADRO ELÉTRICO (QF-ADASA1) CONFORME ESPECÍFICADO EM PROJETO E CADERNO TÉCNICO.</t>
  </si>
  <si>
    <t xml:space="preserve"> 06. 01.301. 13.</t>
  </si>
  <si>
    <t>FORNECIMENTO, INSTALAÇÃO E MONTAGEM DE QUADRO ELÉTRICO (QDFL-CAST1) CONFORME ESPECÍFICADO EM PROJETO E CADERNO TÉCNICO.</t>
  </si>
  <si>
    <t xml:space="preserve"> 06. 01.304.</t>
  </si>
  <si>
    <t>ELETRODUTOS</t>
  </si>
  <si>
    <t xml:space="preserve"> 06. 01.304.100.</t>
  </si>
  <si>
    <t>PVC FLEXÍVEL</t>
  </si>
  <si>
    <t xml:space="preserve"> 06. 01.304.100.  4</t>
  </si>
  <si>
    <t xml:space="preserve"> 06. 01.304.200.</t>
  </si>
  <si>
    <t>PVC RÍGIDO ROSCÁVEL</t>
  </si>
  <si>
    <t xml:space="preserve"> 06. 01.304.300.</t>
  </si>
  <si>
    <t>METÁLICO</t>
  </si>
  <si>
    <t xml:space="preserve"> 06. 01.305.</t>
  </si>
  <si>
    <t>CABOS E FIOS(CONDUTORES)</t>
  </si>
  <si>
    <t xml:space="preserve"> 06. 01.305.  1.</t>
  </si>
  <si>
    <t xml:space="preserve"> 06. 01.305.  2.</t>
  </si>
  <si>
    <t xml:space="preserve"> 06. 01.305.  3.</t>
  </si>
  <si>
    <t xml:space="preserve"> 06. 01.305.  4.</t>
  </si>
  <si>
    <t xml:space="preserve"> 06. 01.305.  5.</t>
  </si>
  <si>
    <t xml:space="preserve"> 06. 01.305.  6.</t>
  </si>
  <si>
    <t xml:space="preserve"> 06. 01.305.  7.</t>
  </si>
  <si>
    <t xml:space="preserve"> 06. 01.305.  8.</t>
  </si>
  <si>
    <t xml:space="preserve"> 06. 01.305.  9.</t>
  </si>
  <si>
    <t xml:space="preserve"> 06. 01.305. 10.</t>
  </si>
  <si>
    <t xml:space="preserve"> 06. 01.306.</t>
  </si>
  <si>
    <t>CAIXAS DE PASSAGEM</t>
  </si>
  <si>
    <t xml:space="preserve"> 06. 01.306.100.</t>
  </si>
  <si>
    <t>EM PVC</t>
  </si>
  <si>
    <t xml:space="preserve"> 06. 01.306.200.</t>
  </si>
  <si>
    <t>EM METAL</t>
  </si>
  <si>
    <t xml:space="preserve"> 06. 01.306.300.</t>
  </si>
  <si>
    <t>EM ALVENARIA</t>
  </si>
  <si>
    <t xml:space="preserve"> 06. 01.312.</t>
  </si>
  <si>
    <t>ELETROCALHAS</t>
  </si>
  <si>
    <t xml:space="preserve"> 06. 01.312.  1.</t>
  </si>
  <si>
    <t>15.018.0500-0/EMOP</t>
  </si>
  <si>
    <t xml:space="preserve"> 06. 01.313.</t>
  </si>
  <si>
    <t>CONEXÕES E ACESSÓRIOS PARA ELETRODUTOS</t>
  </si>
  <si>
    <t xml:space="preserve"> 06. 01.313.  1.</t>
  </si>
  <si>
    <t xml:space="preserve"> 06. 01.313.  2.</t>
  </si>
  <si>
    <t xml:space="preserve"> 06. 01.313.  3.</t>
  </si>
  <si>
    <t xml:space="preserve"> 06. 01.313.  4.</t>
  </si>
  <si>
    <t xml:space="preserve"> 06. 01.313.  5.</t>
  </si>
  <si>
    <t xml:space="preserve"> 06. 01.313.  6.</t>
  </si>
  <si>
    <t xml:space="preserve"> 06. 01.313.  7.</t>
  </si>
  <si>
    <t xml:space="preserve"> 06. 01.314.</t>
  </si>
  <si>
    <t>CONEXÕES E ACESSÓRIOS PARA ELETROCALHAS</t>
  </si>
  <si>
    <t xml:space="preserve"> 06. 01.314.  1.</t>
  </si>
  <si>
    <t xml:space="preserve"> 06. 01.314.  2.</t>
  </si>
  <si>
    <t>15.018.0751-0/EMOP</t>
  </si>
  <si>
    <t xml:space="preserve"> 06. 01.314.  3.</t>
  </si>
  <si>
    <t xml:space="preserve"> 06. 01.314.  4.</t>
  </si>
  <si>
    <t>15.018.0961-0/EMOP</t>
  </si>
  <si>
    <t xml:space="preserve"> 06. 01.315.</t>
  </si>
  <si>
    <t>ACESSÓRIOS DE USO GERAL</t>
  </si>
  <si>
    <t xml:space="preserve"> 06. 01.315.  1.</t>
  </si>
  <si>
    <t xml:space="preserve"> 06. 01.315.  2.</t>
  </si>
  <si>
    <t xml:space="preserve"> 06. 01.315.  3.</t>
  </si>
  <si>
    <t xml:space="preserve"> 06. 01.315.  4.</t>
  </si>
  <si>
    <t xml:space="preserve"> 06. 01.315.  5.</t>
  </si>
  <si>
    <t xml:space="preserve"> 06. 01.315.  6.</t>
  </si>
  <si>
    <t xml:space="preserve"> 06. 01.315.  7.</t>
  </si>
  <si>
    <t xml:space="preserve"> 06. 01.315.  8.</t>
  </si>
  <si>
    <t xml:space="preserve"> 06. 01.400.</t>
  </si>
  <si>
    <t>ILUMINAÇÃO E TOMADAS</t>
  </si>
  <si>
    <t xml:space="preserve"> 06. 01.401.</t>
  </si>
  <si>
    <t>LUMINÁRIAS</t>
  </si>
  <si>
    <t xml:space="preserve"> 06. 01.401.  1.</t>
  </si>
  <si>
    <t>18.027.0496-0/EMOP</t>
  </si>
  <si>
    <t xml:space="preserve"> 06. 01.401.  2.</t>
  </si>
  <si>
    <t xml:space="preserve"> 06. 01.401.  3.</t>
  </si>
  <si>
    <t xml:space="preserve"> 06. 01.401.  4.</t>
  </si>
  <si>
    <t xml:space="preserve"> 06. 01.403.</t>
  </si>
  <si>
    <t>INTERRUPTORES</t>
  </si>
  <si>
    <t xml:space="preserve"> 06. 01.403.  1.</t>
  </si>
  <si>
    <t xml:space="preserve"> 06. 01.403.  2.</t>
  </si>
  <si>
    <t xml:space="preserve"> 06. 01.403.  3.</t>
  </si>
  <si>
    <t xml:space="preserve"> 06. 01.403.  4.</t>
  </si>
  <si>
    <t xml:space="preserve"> 06. 01.404.</t>
  </si>
  <si>
    <t>TOMADAS</t>
  </si>
  <si>
    <t xml:space="preserve"> 06. 01.404.  1.</t>
  </si>
  <si>
    <t xml:space="preserve"> 06. 01.404.  2.</t>
  </si>
  <si>
    <t xml:space="preserve"> 06. 01.404.  3.</t>
  </si>
  <si>
    <t xml:space="preserve"> 06. 01.405.</t>
  </si>
  <si>
    <t>POSTES E BRAÇOS</t>
  </si>
  <si>
    <t xml:space="preserve"> 06. 01.405.  1.</t>
  </si>
  <si>
    <t xml:space="preserve"> 06. 01.500.</t>
  </si>
  <si>
    <t>ATERRAMENTO E PROTEÇÃO CONTRA DESCARGAS ATMOSFÉRICAS</t>
  </si>
  <si>
    <t xml:space="preserve"> 06. 01.501.</t>
  </si>
  <si>
    <t>CAPTOR</t>
  </si>
  <si>
    <t xml:space="preserve"> 06. 01.501.  1.</t>
  </si>
  <si>
    <t xml:space="preserve"> 06. 01.501.  2.</t>
  </si>
  <si>
    <t xml:space="preserve"> 06. 01.501.  3.</t>
  </si>
  <si>
    <t xml:space="preserve"> 06. 01.503.</t>
  </si>
  <si>
    <t>ISOLADORES</t>
  </si>
  <si>
    <t xml:space="preserve"> 06. 01.503.  1.</t>
  </si>
  <si>
    <t xml:space="preserve"> 06. 01.503.  2.</t>
  </si>
  <si>
    <t xml:space="preserve"> 06. 01.504.</t>
  </si>
  <si>
    <t>CABOS DE DESCIDA</t>
  </si>
  <si>
    <t xml:space="preserve"> 06. 01.504.  1.</t>
  </si>
  <si>
    <t xml:space="preserve"> 06. 01.504.  2.</t>
  </si>
  <si>
    <t xml:space="preserve"> 06. 01.504.  3.</t>
  </si>
  <si>
    <t xml:space="preserve"> 06. 02.000.</t>
  </si>
  <si>
    <t>TELEFONIA</t>
  </si>
  <si>
    <t xml:space="preserve"> 06. 02.002.</t>
  </si>
  <si>
    <t>PAINEL DE DISTRIBUIÇÃO</t>
  </si>
  <si>
    <t xml:space="preserve"> 06. 02.002.  1.</t>
  </si>
  <si>
    <t xml:space="preserve"> 06. 02.002.  2.</t>
  </si>
  <si>
    <t xml:space="preserve"> 06. 02.002.  3.</t>
  </si>
  <si>
    <t xml:space="preserve"> 06. 02.002.  4.</t>
  </si>
  <si>
    <t xml:space="preserve"> 06. 02.002.  5.</t>
  </si>
  <si>
    <t xml:space="preserve"> 06. 02.006.</t>
  </si>
  <si>
    <t>CABOS DE CONEXÃO</t>
  </si>
  <si>
    <t xml:space="preserve"> 06. 02.006.  1.</t>
  </si>
  <si>
    <t xml:space="preserve"> 06. 02.006.  2.</t>
  </si>
  <si>
    <t xml:space="preserve"> 06. 02.006.  3.</t>
  </si>
  <si>
    <t xml:space="preserve"> 06. 02.007.</t>
  </si>
  <si>
    <t xml:space="preserve"> 06. 02.007.  1.</t>
  </si>
  <si>
    <t xml:space="preserve"> 06. 02.007.  2.</t>
  </si>
  <si>
    <t xml:space="preserve"> 06. 02.007.  3.</t>
  </si>
  <si>
    <t xml:space="preserve"> 06. 02.008.</t>
  </si>
  <si>
    <t>CAIXAS PARA TOMADAS</t>
  </si>
  <si>
    <t xml:space="preserve"> 06. 02.008.  1.</t>
  </si>
  <si>
    <t xml:space="preserve"> 06. 02.008.  2.</t>
  </si>
  <si>
    <t xml:space="preserve"> 06. 02.008.  3.</t>
  </si>
  <si>
    <t xml:space="preserve"> 06. 02.008.  4.</t>
  </si>
  <si>
    <t xml:space="preserve"> 06. 02.008.  5.</t>
  </si>
  <si>
    <t xml:space="preserve"> 06. 02.009.</t>
  </si>
  <si>
    <t>ELETROCALHAS (INCLUSIVE ACESSÓRIOS DE CONEXÃO, SUPORTE E FIXAÇÃO)</t>
  </si>
  <si>
    <t xml:space="preserve"> 06. 02.009.100.</t>
  </si>
  <si>
    <t>LEITOS</t>
  </si>
  <si>
    <t>15.018.0550-0/EMOP</t>
  </si>
  <si>
    <t xml:space="preserve"> 06. 02.009.200.</t>
  </si>
  <si>
    <t>CONEXÕES</t>
  </si>
  <si>
    <t>15.018.0750-0/EMOP</t>
  </si>
  <si>
    <t>15.018.0670-0/EMOP</t>
  </si>
  <si>
    <t>15.018.0940-0/EMOP</t>
  </si>
  <si>
    <t xml:space="preserve"> 06. 02.010.</t>
  </si>
  <si>
    <t>ELETRODUTOS (INCLUSIVE ACESSÓRIOS DE CONEXÃO</t>
  </si>
  <si>
    <t xml:space="preserve"> 06. 02.010.100.</t>
  </si>
  <si>
    <t xml:space="preserve"> 06. 02.010.110.</t>
  </si>
  <si>
    <t>FLEXÍVEL</t>
  </si>
  <si>
    <t xml:space="preserve"> 06. 02.010.120.</t>
  </si>
  <si>
    <t>RÍGIDO</t>
  </si>
  <si>
    <t xml:space="preserve"> 06. 02.010.200.</t>
  </si>
  <si>
    <t xml:space="preserve"> 06. 02.010.300.</t>
  </si>
  <si>
    <t>CONDULETES</t>
  </si>
  <si>
    <t xml:space="preserve"> 06. 03.000.</t>
  </si>
  <si>
    <t>DETECÇÃO E ALARME DE INCÊNDIO</t>
  </si>
  <si>
    <t xml:space="preserve"> 06. 03.200.</t>
  </si>
  <si>
    <t>EQUIPAMENTOS DE DETECÇÃO</t>
  </si>
  <si>
    <t xml:space="preserve"> 06. 03.200.  1.</t>
  </si>
  <si>
    <t xml:space="preserve"> 06. 03.200.  2.</t>
  </si>
  <si>
    <t>18.038.0030-0/EMOP</t>
  </si>
  <si>
    <t xml:space="preserve"> 06. 03.200.  3.</t>
  </si>
  <si>
    <t xml:space="preserve"> 06. 03.300.</t>
  </si>
  <si>
    <t>ELETRODUTOS (INCLUSIVE ACESSÓRIOS DE CONEXÃO, SUPORTE E FIXAÇÃO)</t>
  </si>
  <si>
    <t xml:space="preserve"> 06. 03.300.  1.</t>
  </si>
  <si>
    <t xml:space="preserve"> 06. 03.400.</t>
  </si>
  <si>
    <t>CABOS E FIOS</t>
  </si>
  <si>
    <t xml:space="preserve"> 06. 03.400.  1.</t>
  </si>
  <si>
    <t xml:space="preserve"> 06. 03.400.  2.</t>
  </si>
  <si>
    <t xml:space="preserve"> 06. 03.600.</t>
  </si>
  <si>
    <t xml:space="preserve"> 06. 03.600.100.</t>
  </si>
  <si>
    <t>CONDULETES METÁLICOS</t>
  </si>
  <si>
    <t xml:space="preserve"> 06. 03.600.200.</t>
  </si>
  <si>
    <t>DE PVC</t>
  </si>
  <si>
    <t xml:space="preserve">TOTAL ITEM:  06   </t>
  </si>
  <si>
    <t xml:space="preserve"> 07. 00.000.</t>
  </si>
  <si>
    <t>INSTALAÇÕES MECÂNICAS E DE UTILIDADES</t>
  </si>
  <si>
    <t xml:space="preserve"> 07. 02.000.</t>
  </si>
  <si>
    <t>AR CONDICIONADO CENTRAL</t>
  </si>
  <si>
    <t xml:space="preserve"> 07. 02.100.</t>
  </si>
  <si>
    <t>INFRAESTRUTURA</t>
  </si>
  <si>
    <t xml:space="preserve"> 07. 02.100.100.</t>
  </si>
  <si>
    <t>TUBULAÇÕES</t>
  </si>
  <si>
    <t xml:space="preserve"> 07. 02.100.110.</t>
  </si>
  <si>
    <t>EM COBRE</t>
  </si>
  <si>
    <t xml:space="preserve"> 07. 02.100.120.</t>
  </si>
  <si>
    <t xml:space="preserve"> 07. 02.100.200.</t>
  </si>
  <si>
    <t>18.030.0003-0/EMOP</t>
  </si>
  <si>
    <t>18.030.0005-0/EMOP</t>
  </si>
  <si>
    <t>CONDICIONADOR DE AR TIPO SPLIT 24000 BTU'S COMPREENDENDO 1 CONDENSADOR E 1 EVAPORADOR(VIDE INSTALACAO,ASSENTAMENTO E INTERLIGACOES FAMILIA 15.005).FORNECIMENTO</t>
  </si>
  <si>
    <t>18.030.0008-0/EMOP</t>
  </si>
  <si>
    <t xml:space="preserve"> 07. 02.300.</t>
  </si>
  <si>
    <t>INSTALAÇÃO DE APARELHOS</t>
  </si>
  <si>
    <t xml:space="preserve"> 07. 02.300.  1.</t>
  </si>
  <si>
    <t xml:space="preserve"> 07. 02.300.  2.</t>
  </si>
  <si>
    <t>04469/ORSE</t>
  </si>
  <si>
    <t>INSTALAÇÃO DE CONDICIONADOR DE AR TIPO SPLIT HIGH WALL, 24000 BTU</t>
  </si>
  <si>
    <t xml:space="preserve"> 07. 02.300.  3.</t>
  </si>
  <si>
    <t xml:space="preserve"> 07. 07.000.</t>
  </si>
  <si>
    <t>GÁS COMBUSTÍVEL</t>
  </si>
  <si>
    <t xml:space="preserve"> 07. 07.100.</t>
  </si>
  <si>
    <t xml:space="preserve"> 07. 07.100.  1.</t>
  </si>
  <si>
    <t xml:space="preserve"> 07. 07.100.  2.</t>
  </si>
  <si>
    <t xml:space="preserve"> 07. 07.200.</t>
  </si>
  <si>
    <t xml:space="preserve"> 07. 07.200.100.</t>
  </si>
  <si>
    <t>COTOVELOS</t>
  </si>
  <si>
    <t xml:space="preserve"> 07. 07.200.200.</t>
  </si>
  <si>
    <t>NIPLE</t>
  </si>
  <si>
    <t xml:space="preserve"> 07. 07.200.300.</t>
  </si>
  <si>
    <t xml:space="preserve"> 07. 07.200.400.</t>
  </si>
  <si>
    <t xml:space="preserve"> 07. 07.200.500.</t>
  </si>
  <si>
    <t xml:space="preserve"> 07. 07.200.600.</t>
  </si>
  <si>
    <t>TAMPÃO (CAP)</t>
  </si>
  <si>
    <t xml:space="preserve"> 07. 07.300.</t>
  </si>
  <si>
    <t>REGISTROS, REGULADORES E VÁLVULAS</t>
  </si>
  <si>
    <t xml:space="preserve"> 07. 07.300.  1.</t>
  </si>
  <si>
    <t xml:space="preserve"> 07. 07.300.  2.</t>
  </si>
  <si>
    <t xml:space="preserve"> 07. 07.300.  3.</t>
  </si>
  <si>
    <t xml:space="preserve"> 07. 07.300.  4.</t>
  </si>
  <si>
    <t xml:space="preserve"> 07. 07.300.  5.</t>
  </si>
  <si>
    <t xml:space="preserve"> 07. 07.300.  6.</t>
  </si>
  <si>
    <t xml:space="preserve"> 07. 07.400.</t>
  </si>
  <si>
    <t xml:space="preserve"> 07. 07.400.  1.</t>
  </si>
  <si>
    <t xml:space="preserve"> 07. 07.400.  2.</t>
  </si>
  <si>
    <t>18.033.0015-0/EMOP</t>
  </si>
  <si>
    <t xml:space="preserve">TOTAL ITEM:  07   </t>
  </si>
  <si>
    <t xml:space="preserve"> 08. 00.000.</t>
  </si>
  <si>
    <t xml:space="preserve"> 08. 01.000.</t>
  </si>
  <si>
    <t>PREVENÇÃO E COMBATE A INCÊNDIO</t>
  </si>
  <si>
    <t xml:space="preserve"> 08. 01.100.</t>
  </si>
  <si>
    <t>TUBOS E CONEXÕES</t>
  </si>
  <si>
    <t xml:space="preserve"> 08. 01.101.</t>
  </si>
  <si>
    <t xml:space="preserve"> 08. 01.101.  1.</t>
  </si>
  <si>
    <t xml:space="preserve"> 08. 01.102.</t>
  </si>
  <si>
    <t xml:space="preserve"> 08. 01.103.</t>
  </si>
  <si>
    <t>COTOVELOS E CURVAS</t>
  </si>
  <si>
    <t xml:space="preserve"> 08. 01.103.  1.</t>
  </si>
  <si>
    <t xml:space="preserve"> 08. 01.103.  2.</t>
  </si>
  <si>
    <t xml:space="preserve"> 08. 01.104.</t>
  </si>
  <si>
    <t xml:space="preserve"> 08. 01.104.  1.</t>
  </si>
  <si>
    <t xml:space="preserve"> 08. 01.108.</t>
  </si>
  <si>
    <t xml:space="preserve"> 08. 01.108.  1.</t>
  </si>
  <si>
    <t xml:space="preserve"> 08. 01.200.</t>
  </si>
  <si>
    <t>HIDRANTES</t>
  </si>
  <si>
    <t xml:space="preserve"> 08. 01.200.  1.</t>
  </si>
  <si>
    <t xml:space="preserve"> 08. 01.200.  2.</t>
  </si>
  <si>
    <t xml:space="preserve"> 08. 01.300.</t>
  </si>
  <si>
    <t>BARRILHETE</t>
  </si>
  <si>
    <t xml:space="preserve"> 08. 01.300.100.</t>
  </si>
  <si>
    <t xml:space="preserve"> 08. 01.300.200.</t>
  </si>
  <si>
    <t xml:space="preserve"> 08. 01.300.201.</t>
  </si>
  <si>
    <t>LUVAS DE REDUÇÃO</t>
  </si>
  <si>
    <t xml:space="preserve"> 08. 01.300.202.</t>
  </si>
  <si>
    <t xml:space="preserve"> 08. 01.300.203.</t>
  </si>
  <si>
    <t xml:space="preserve"> 08. 01.300.204.</t>
  </si>
  <si>
    <t xml:space="preserve"> 08. 01.300.205.</t>
  </si>
  <si>
    <t>COTOVELO</t>
  </si>
  <si>
    <t xml:space="preserve"> 08. 01.300.206.</t>
  </si>
  <si>
    <t>ADAPTADORES</t>
  </si>
  <si>
    <t xml:space="preserve"> 08. 01.300.300.</t>
  </si>
  <si>
    <t>REGISTROS E ACESSÓRIOS</t>
  </si>
  <si>
    <t xml:space="preserve"> 08. 01.300.400.</t>
  </si>
  <si>
    <t>EQUIPAMENTOS ELÉTRICOS</t>
  </si>
  <si>
    <t xml:space="preserve"> 08. 01.300.500.</t>
  </si>
  <si>
    <t>07868/ORSE</t>
  </si>
  <si>
    <t>BOMBA SCHNEIDER MOD BPI ACOPLADA EM MOTOR ELÉTRICO 5 CV</t>
  </si>
  <si>
    <t>BOMBA CENTRIFUGA C/ MOTOR ELETRICO TRIFASICO 1CV</t>
  </si>
  <si>
    <t xml:space="preserve"> 08. 01.400.</t>
  </si>
  <si>
    <t>SINALIZAÇÃO DE EMERGÊNCIA</t>
  </si>
  <si>
    <t xml:space="preserve"> 08. 01.400.  1.</t>
  </si>
  <si>
    <t>05.054.0104-0/EMOP</t>
  </si>
  <si>
    <t xml:space="preserve"> 08. 01.400.  2.</t>
  </si>
  <si>
    <t>05.054.0105-0/EMOP</t>
  </si>
  <si>
    <t xml:space="preserve"> 08. 01.400.  3.</t>
  </si>
  <si>
    <t>05.054.0103-0/EMOP</t>
  </si>
  <si>
    <t xml:space="preserve"> 08. 01.500.</t>
  </si>
  <si>
    <t>EXTINTORES PORTÁTEIS</t>
  </si>
  <si>
    <t xml:space="preserve"> 08. 01.500.  1.</t>
  </si>
  <si>
    <t xml:space="preserve"> 08. 01.500.  2.</t>
  </si>
  <si>
    <t xml:space="preserve">TOTAL ITEM:  08   </t>
  </si>
  <si>
    <t xml:space="preserve"> 09. 00.000.</t>
  </si>
  <si>
    <t xml:space="preserve"> 09. 01.000.</t>
  </si>
  <si>
    <t>ENSAIOS E TESTES</t>
  </si>
  <si>
    <t xml:space="preserve"> 09. 01.100.</t>
  </si>
  <si>
    <t>ENSAIOS</t>
  </si>
  <si>
    <t xml:space="preserve"> 09. 01.103.</t>
  </si>
  <si>
    <t>ENSAIOS DE CONCRETO</t>
  </si>
  <si>
    <t xml:space="preserve"> 09. 01.103.  1.</t>
  </si>
  <si>
    <t>01.001.0150-0/EMOP</t>
  </si>
  <si>
    <t xml:space="preserve"> 09. 01.200.</t>
  </si>
  <si>
    <t>TESTES</t>
  </si>
  <si>
    <t xml:space="preserve"> 09. 01.203.</t>
  </si>
  <si>
    <t>ELÉTRICA, ELETRÔNICA E SPDA</t>
  </si>
  <si>
    <t xml:space="preserve"> 09. 01.203.  1.</t>
  </si>
  <si>
    <t xml:space="preserve"> 09. 01.203.  2.</t>
  </si>
  <si>
    <t xml:space="preserve"> 09. 02.000.</t>
  </si>
  <si>
    <t>LIMPEZA DE OBRAS</t>
  </si>
  <si>
    <t xml:space="preserve"> 09. 02.000.  1.</t>
  </si>
  <si>
    <t xml:space="preserve">TOTAL ITEM:  09   </t>
  </si>
  <si>
    <t xml:space="preserve"> 10. 00.000.</t>
  </si>
  <si>
    <t xml:space="preserve"> 10. 01.000.</t>
  </si>
  <si>
    <t>PESSOAL</t>
  </si>
  <si>
    <t xml:space="preserve"> 10. 01.100.</t>
  </si>
  <si>
    <t>MÃO DE OBRA</t>
  </si>
  <si>
    <t xml:space="preserve"> 10. 01.111.</t>
  </si>
  <si>
    <t xml:space="preserve"> 10. 01.111.  1.</t>
  </si>
  <si>
    <t xml:space="preserve"> 10. 01.200.</t>
  </si>
  <si>
    <t>ADMINISTRAÇÃO</t>
  </si>
  <si>
    <t xml:space="preserve"> 10. 01.201.</t>
  </si>
  <si>
    <t>ENGENHEIRO CIVIL</t>
  </si>
  <si>
    <t xml:space="preserve"> 10. 01.201.  1.</t>
  </si>
  <si>
    <t xml:space="preserve"> 10. 01.202.</t>
  </si>
  <si>
    <t>AUXILIARES TÉCNICOS</t>
  </si>
  <si>
    <t xml:space="preserve"> 10. 01.202.  1.</t>
  </si>
  <si>
    <t xml:space="preserve"> 10. 01.205.</t>
  </si>
  <si>
    <t>VIGIAS</t>
  </si>
  <si>
    <t xml:space="preserve"> 10. 01.205.  1.</t>
  </si>
  <si>
    <t xml:space="preserve"> 10. 01.205.  2.</t>
  </si>
  <si>
    <t xml:space="preserve">TOTAL ITEM:  10   </t>
  </si>
  <si>
    <t>TOTAL MÓDULO 01.......................................................................................................</t>
  </si>
  <si>
    <t>CONSTRUÇÃO DO CENTRO DE ENSINO INFANTIL QN12 RIACHO FUNDO II</t>
  </si>
  <si>
    <t>314-08-CEI-QN12-RF II</t>
  </si>
  <si>
    <t>QN 12 A CONJUNTO 09 LOTE 01 – RIACHO FUNDO II RA XXI – BRASÍLIA/DF</t>
  </si>
  <si>
    <t xml:space="preserve">Especificações referentes aos serviços para urbanização do terreno com área de 3.842,29 m² localizado na QN 12 A conjunto 09 lote 01 - Parque do Riacho - Riacho Fundo II, RA XXI-DF, e área construída de 3.014,84 m², onde será implantado o projeto padrão de CEI – Centro de Educação Infantil, constando de estacionamento com vagas reservadas para pessoas com deficiência, idosos, motos e embarque/desembarque, guarita com sanitário, paraciclo, mastro de bandeiras, parquinho, duchas infantis, pátio descoberto, bancos, lixeiras, postes de iluminação, torneiras de jardim, grelhas para captação de água pluvial, central de gás, bosque, arquibancada a céu aberto, praça cívica, canteiros e área verde com tratamento paisagístico. Contém ainda, fechamentos com gradil e muro, calçadas e desníveis tratados em conformidade com a NBR 9050. O projeto padrão do CEI consta de edificação de 2(dois) pavimentos composta por 14 Salas de Atividades para a Educação Infantil, Laboratório de Informática, Sala de Recurso, Sala de Atendimento Pedagógico (Reforço), Brinquedoteca e Sala Sensório Motora, Auditório/ Espaço Multiuso, Diretoria e Vice Diretoria, Secretaria, Sala de Professores com espaço para Coordenador, Arquivo, Sala do Supervisor, Mecanografia, Sala de Reunião, SOE, Depósito Administrativo, Depósito Pedagógico, Depósito de Limpeza, Sala de Apoio a Aprendizagem, EEAA,
Rouparia, Refeitório, Pré-Lavagem, Copa Servidores, Pátio Coberto, Jardim Interno, Sanitários para alunos e Sanitários para professores/comunidade, Sanitários PCD, Playground, Cozinha, Depósito de Gêneros Alimentícios, Depósitos além de rampa e escadas de acesso. </t>
  </si>
  <si>
    <t>ÁREA DE CONSTRUÇÃO: 3.014,84m²</t>
  </si>
  <si>
    <t>ÁREA CONSTRUÇÃO: 3.014,84 m²</t>
  </si>
  <si>
    <t>Dalmo Blanco Cinnanti   CREA 7.962/D-DF - ART: 0720200080040</t>
  </si>
  <si>
    <t xml:space="preserve">ARMAÇÃO DE PILAR OU VIGA DE UMA ESTRUTURA CONVENCIONAL DE CONCRETO ARMADO EM UMA EDIFICAÇÃO TÉRREA OU SOBRADO UTILIZANDO AÇO CA-50 DE 6,3 MM - MONTAGEM. AF_12/2015  </t>
  </si>
  <si>
    <t xml:space="preserve">ARMAÇÃO DE PILAR OU VIGA DE UMA ESTRUTURA CONVENCIONAL DE CONCRETO ARMADO EM UMA EDIFICAÇÃO TÉRREA OU SOBRADO UTILIZANDO AÇO CA-50 DE 8,0 MM - MONTAGEM. AF_12/2015  </t>
  </si>
  <si>
    <t xml:space="preserve">ARMAÇÃO DE LAJE DE UMA ESTRUTURA CONVENCIONAL DE CONCRETO ARMADO EM UMA EDIFICAÇÃO TÉRREA OU SOBRADO UTILIZANDO AÇO CA-50 DE 12,5 MM - MONTAGEM. AF_12/2015  </t>
  </si>
  <si>
    <t xml:space="preserve">CORTE E DOBRA DE AÇO CA-50, DIÂMETRO DE 12,5 MM, UTILIZADO EM LAJE. AF_12/2015  </t>
  </si>
  <si>
    <t xml:space="preserve">ARMAÇÃO DE LAJE DE UMA ESTRUTURA CONVENCIONAL DE CONCRETO ARMADO EM UMA EDIFICAÇÃO TÉRREA OU SOBRADO UTILIZANDO AÇO CA-50 DE 16,0 MM - MONTAGEM. AF_12/2015  </t>
  </si>
  <si>
    <t xml:space="preserve">CORTE E DOBRA DE AÇO CA-50, DIÂMETRO DE 16,0 MM, UTILIZADO EM LAJE. AF_12/2015  </t>
  </si>
  <si>
    <t xml:space="preserve">ARMAÇÃO DE PILAR OU VIGA DE UMA ESTRUTURA CONVENCIONAL DE CONCRETO ARMADO EM UM EDIFÍCIO DE MÚLTIPLOS PAVIMENTOS UTILIZANDO AÇO CA-60 DE 5,0 MM - MONTAGEM. AF_12/2015  </t>
  </si>
  <si>
    <t xml:space="preserve">ARMAÇÃO DE PILAR OU VIGA DE UMA ESTRUTURA CONVENCIONAL DE CONCRETO ARMADO EM UM EDIFÍCIO DE MÚLTIPLOS PAVIMENTOS UTILIZANDO AÇO CA-50 DE 6,3 MM - MONTAGEM. AF_12/2015  </t>
  </si>
  <si>
    <t xml:space="preserve">ARMAÇÃO DE PILAR OU VIGA DE UMA ESTRUTURA CONVENCIONAL DE CONCRETO ARMADO EM UM EDIFÍCIO DE MÚLTIPLOS PAVIMENTOS UTILIZANDO AÇO CA-50 DE 10,0 MM - MONTAGEM. AF_12/2015  </t>
  </si>
  <si>
    <t xml:space="preserve">ARMAÇÃO DE PILAR OU VIGA DE UMA ESTRUTURA CONVENCIONAL DE CONCRETO ARMADO EM UM EDIFÍCIO DE MÚLTIPLOS PAVIMENTOS UTILIZANDO AÇO CA-50 DE 12,5 MM - MONTAGEM. AF_12/2015  </t>
  </si>
  <si>
    <t xml:space="preserve">ARMAÇÃO DE PILAR OU VIGA DE UMA ESTRUTURA CONVENCIONAL DE CONCRETO ARMADO EM UM EDIFÍCIO DE MÚLTIPLOS PAVIMENTOS UTILIZANDO AÇO CA-50 DE 16,0 MM - MONTAGEM. AF_12/2015  </t>
  </si>
  <si>
    <t xml:space="preserve">ARMAÇÃO DE PILAR OU VIGA DE UMA ESTRUTURA CONVENCIONAL DE CONCRETO ARMADO EM UM EDIFÍCIO DE MÚLTIPLOS PAVIMENTOS UTILIZANDO AÇO CA-50 DE 20,0 MM - MONTAGEM. AF_12/2015  </t>
  </si>
  <si>
    <t xml:space="preserve">ARMAÇÃO DE PILAR OU VIGA DE UMA ESTRUTURA CONVENCIONAL DE CONCRETO ARMADO EM UM EDIFÍCIO DE MÚLTIPLOS PAVIMENTOS UTILIZANDO AÇO CA-50 DE 8,0 MM - MONTAGEM. AF_12/2015  </t>
  </si>
  <si>
    <t xml:space="preserve">ARMAÇÃO DE PILAR OU VIGA DE UMA ESTRUTURA CONVENCIONAL DE CONCRETO ARMADO EM UM EDIFÍCIO DE MÚLTIPLOS PAVIMENTOS UTILIZANDO AÇO CA-50 DE 25,0 MM - MONTAGEM. AF_12/2015  </t>
  </si>
  <si>
    <t xml:space="preserve">ARMAÇÃO DE LAJE DE UMA ESTRUTURA CONVENCIONAL DE CONCRETO ARMADO EM UM EDIFÍCIO DE MÚLTIPLOS PAVIMENTOS UTILIZANDO AÇO CA-60 DE 5,0 MM - MONTAGEM. AF_12/2015  </t>
  </si>
  <si>
    <t xml:space="preserve">CORTE E DOBRA DE AÇO CA-60, DIÂMETRO DE 5,0 MM, UTILIZADO EM LAJE. AF_12/2015  </t>
  </si>
  <si>
    <t xml:space="preserve">ARMAÇÃO DE LAJE DE UMA ESTRUTURA CONVENCIONAL DE CONCRETO ARMADO EM UM EDIFÍCIO DE MÚLTIPLOS PAVIMENTOS UTILIZANDO AÇO CA-50 DE 6,3 MM - MONTAGEM. AF_12/2015  </t>
  </si>
  <si>
    <t xml:space="preserve">ARMAÇÃO DE LAJE DE UMA ESTRUTURA CONVENCIONAL DE CONCRETO ARMADO EM UM EDIFÍCIO DE MÚLTIPLOS PAVIMENTOS UTILIZANDO AÇO CA-50 DE 8,0 MM - MONTAGEM. AF_12/2015  </t>
  </si>
  <si>
    <t xml:space="preserve">ARMAÇÃO DE LAJE DE UMA ESTRUTURA CONVENCIONAL DE CONCRETO ARMADO EM UM EDIFÍCIO DE MÚLTIPLOS PAVIMENTOS UTILIZANDO AÇO CA-50 DE 10,0 MM - MONTAGEM. AF_12/2015  </t>
  </si>
  <si>
    <t xml:space="preserve">ARMAÇÃO DE LAJE DE UMA ESTRUTURA CONVENCIONAL DE CONCRETO ARMADO EM UM EDIFÍCIO DE MÚLTIPLOS PAVIMENTOS UTILIZANDO AÇO CA-50 DE 12,5 MM - MONTAGEM. AF_12/2015  </t>
  </si>
  <si>
    <t xml:space="preserve">ARMAÇÃO DE LAJE DE UMA ESTRUTURA CONVENCIONAL DE CONCRETO ARMADO EM UM EDIFÍCIO DE MÚLTIPLOS PAVIMENTOS UTILIZANDO AÇO CA-50 DE 16,0 MM - MONTAGEM. AF_12/2015  </t>
  </si>
  <si>
    <t xml:space="preserve">ARMAÇÃO DE ESTRUTURAS DE CONCRETO ARMADO, EXCETO VIGAS, PILARES, LAJES E FUNDAÇÕES, UTILIZANDO AÇO CA-50 DE 6,3 MM - MONTAGEM. AF_12/2015  </t>
  </si>
  <si>
    <t xml:space="preserve">ARMAÇÃO DE ESTRUTURAS DE CONCRETO ARMADO, EXCETO VIGAS, PILARES, LAJES E FUNDAÇÕES, UTILIZANDO AÇO CA-50 DE 8,0 MM - MONTAGEM. AF_12/2015  </t>
  </si>
  <si>
    <t xml:space="preserve">ARMAÇÃO DE ESTRUTURAS DE CONCRETO ARMADO, EXCETO VIGAS, PILARES, LAJES E FUNDAÇÕES, UTILIZANDO AÇO CA-50 DE 10,0 MM - MONTAGEM. AF_12/2015  </t>
  </si>
  <si>
    <t xml:space="preserve">ARMAÇÃO DE ESTRUTURAS DE CONCRETO ARMADO, EXCETO VIGAS, PILARES, LAJES E FUNDAÇÕES, UTILIZANDO AÇO CA-50 DE 12,5 MM - MONTAGEM. AF_12/2015  </t>
  </si>
  <si>
    <t xml:space="preserve">ARMAÇÃO DE ESTRUTURAS DE CONCRETO ARMADO, EXCETO VIGAS, PILARES, LAJES E FUNDAÇÕES, UTILIZANDO AÇO CA-50 DE 16,0 MM - MONTAGEM. AF_12/2015  </t>
  </si>
  <si>
    <t xml:space="preserve">ARMAÇÃO DE ESCADA, COM 2 LANCES, DE UMA ESTRUTURA CONVENCIONAL DE CONCRETO ARMADO UTILIZANDO AÇO CA-50 DE 6,3 MM - MONTAGEM. AF_01/2017  </t>
  </si>
  <si>
    <t xml:space="preserve">ARMAÇÃO DE ESCADA, COM 2 LANCES, DE UMA ESTRUTURA CONVENCIONAL DE CONCRETO ARMADO UTILIZANDO AÇO CA-50 DE 8,0 MM - MONTAGEM. AF_01/2017  </t>
  </si>
  <si>
    <t xml:space="preserve">ARMAÇÃO DE ESCADA, COM 2 LANCES, DE UMA ESTRUTURA CONVENCIONAL DE CONCRETO ARMADO UTILIZANDO AÇO CA-50 DE 10,0 MM - MONTAGEM. AF_01/2017  </t>
  </si>
  <si>
    <t xml:space="preserve">ARMAÇÃO DE PILAR OU VIGA DE UMA ESTRUTURA CONVENCIONAL DE CONCRETO ARMADO EM UMA EDIFICAÇÃO TÉRREA OU SOBRADO UTILIZANDO AÇO CA-50 DE 12,5 MM - MONTAGEM. AF_12/2015  </t>
  </si>
  <si>
    <t xml:space="preserve">ARMAÇÃO DE PILAR OU VIGA DE UMA ESTRUTURA CONVENCIONAL DE CONCRETO ARMADO EM UMA EDIFICAÇÃO TÉRREA OU SOBRADO UTILIZANDO AÇO CA-50 DE 16,0 MM - MONTAGEM. AF_12/2015  </t>
  </si>
  <si>
    <t xml:space="preserve">CONCRETO SIMPLES USINADO FCK=30MPA, BOMBEADO, LANÇADO E ADENSADO  </t>
  </si>
  <si>
    <t xml:space="preserve">34494/SINAP        </t>
  </si>
  <si>
    <t xml:space="preserve">CONCRETO USINADO BOMBEAVEL COM BRITA 0 E 1, SLUMP = 100 MM +/- 20 MM, FCK = 30 MPA (EXCLUI SERVICO DE  </t>
  </si>
  <si>
    <t xml:space="preserve">03767/SINAP        </t>
  </si>
  <si>
    <t xml:space="preserve">LIXA P/ PAREDE OU MADEIRA  </t>
  </si>
  <si>
    <t xml:space="preserve">DISJUNTOR TIPO NEMA, TRIPOLAR 60 ATE 100 A, TENSAO MAXIMA DE 415 V  </t>
  </si>
  <si>
    <t xml:space="preserve">DISJUNTOR TERMOMAGNETICO TRIPOLAR 300 A / 600 V, TIPO JXD / ICC - 40 KA  </t>
  </si>
  <si>
    <t xml:space="preserve">DISPOSITIVO DPS CLASSE II, 1 POLO, TENSAO MAXIMA DE 275 V, CORRENTE MAXIMA DE *20* KA (TIPO AC)  </t>
  </si>
  <si>
    <t xml:space="preserve">QUADRO DE DISTRIBUICAO COM BARRAMENTO TRIFASICO, DE EMBUTIR, EM CHAPA DE ACO GALVANIZADO, PARA 24 DISJUNTORES DIN, 100 A  </t>
  </si>
  <si>
    <t xml:space="preserve">QUADRO DE DISTRIBUICAO COM BARRAMENTO TRIFASICO, DE EMBUTIR, EM CHAPA DE ACO GALVANIZADO, PARA 12 DISJUNTORES DIN, 100 A  </t>
  </si>
  <si>
    <t xml:space="preserve">MASTRO SIMPLES GALVANIZADO DIAMETRO NOMINAL 1 1/2"  </t>
  </si>
  <si>
    <t>03346/ORSE</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</si>
  <si>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</si>
  <si>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</si>
  <si>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</si>
  <si>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</si>
  <si>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</si>
  <si>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</si>
  <si>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</si>
  <si>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</si>
  <si>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</si>
  <si>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</si>
  <si>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</si>
  <si>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</si>
  <si>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</si>
  <si>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</si>
  <si>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</si>
  <si>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</si>
  <si>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</si>
  <si>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</si>
  <si>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</si>
  <si>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</si>
  <si>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</si>
  <si>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</si>
  <si>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</si>
  <si>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</si>
  <si>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</si>
  <si>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</si>
  <si>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</si>
  <si>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</si>
  <si>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</si>
  <si>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</si>
  <si>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</si>
  <si>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</si>
  <si>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</si>
  <si>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</si>
  <si>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</si>
  <si>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</si>
  <si>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</si>
  <si>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</si>
  <si>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</si>
  <si>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</si>
  <si>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</si>
  <si>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</si>
  <si>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</si>
  <si>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</si>
  <si>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</si>
  <si>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</si>
  <si>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</si>
  <si>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</si>
  <si>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</si>
  <si>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</si>
  <si>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</si>
  <si>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</si>
  <si>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</si>
  <si>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</si>
  <si>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</si>
  <si>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</si>
  <si>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</si>
  <si>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</si>
  <si>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</si>
  <si>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</si>
  <si>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</si>
  <si>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</si>
  <si>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</si>
  <si>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</si>
  <si>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</si>
  <si>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</si>
  <si>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</si>
  <si>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</si>
  <si>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</si>
  <si>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</si>
  <si>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</si>
  <si>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</si>
  <si>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</si>
  <si>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</si>
  <si>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</si>
  <si>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</si>
  <si>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</si>
  <si>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</si>
  <si>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</si>
  <si>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</si>
  <si>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</si>
  <si>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</si>
  <si>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</si>
  <si>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</si>
  <si>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</si>
  <si>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</si>
  <si>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</si>
  <si>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</si>
  <si>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</si>
  <si>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</si>
  <si>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</si>
  <si>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</si>
  <si>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</si>
  <si>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</si>
  <si>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</si>
  <si>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</si>
  <si>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</si>
  <si>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</si>
  <si>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</si>
  <si>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</si>
  <si>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</si>
  <si>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</si>
  <si>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</si>
  <si>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</si>
  <si>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</si>
  <si>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</si>
  <si>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</si>
  <si>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</si>
  <si>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</si>
  <si>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</si>
  <si>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</si>
  <si>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</si>
  <si>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</si>
  <si>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</si>
  <si>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</si>
  <si>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</si>
  <si>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</si>
  <si>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</si>
  <si>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</si>
  <si>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</si>
  <si>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</si>
  <si>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</si>
  <si>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</si>
  <si>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</si>
  <si>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</si>
  <si>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</si>
  <si>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</si>
  <si>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</si>
  <si>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</si>
  <si>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</si>
  <si>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</si>
  <si>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</si>
  <si>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</si>
  <si>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</si>
  <si>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</si>
  <si>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</si>
  <si>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</si>
  <si>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</si>
  <si>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</si>
  <si>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</si>
  <si>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</si>
  <si>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</si>
  <si>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</si>
  <si>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</si>
  <si>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</si>
  <si>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</si>
  <si>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</si>
  <si>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</si>
  <si>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</si>
  <si>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</si>
  <si>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</si>
  <si>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</si>
  <si>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</si>
  <si>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</si>
  <si>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</si>
  <si>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</si>
  <si>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</si>
  <si>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</si>
  <si>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</si>
  <si>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</si>
  <si>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</si>
  <si>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</si>
  <si>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</si>
  <si>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</si>
  <si>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</si>
  <si>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</si>
  <si>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</si>
  <si>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</si>
  <si>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</si>
  <si>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</si>
  <si>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</si>
  <si>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</si>
  <si>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</si>
  <si>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</si>
  <si>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</si>
  <si>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</si>
  <si>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</si>
  <si>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</si>
  <si>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</si>
  <si>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</si>
  <si>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</si>
  <si>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</si>
  <si>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</si>
  <si>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</si>
  <si>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</si>
  <si>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</si>
  <si>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</si>
  <si>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</si>
  <si>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</si>
  <si>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</si>
  <si>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</si>
  <si>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</si>
  <si>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</si>
  <si>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</si>
  <si>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</si>
  <si>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</si>
  <si>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</si>
  <si>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</si>
  <si>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</si>
  <si>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</si>
  <si>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</si>
  <si>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</si>
  <si>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</si>
  <si>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</si>
  <si>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</si>
  <si>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</si>
  <si>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</si>
  <si>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</si>
  <si>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</si>
  <si>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</si>
  <si>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</si>
  <si>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</si>
  <si>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</si>
  <si>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</si>
  <si>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</si>
  <si>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</si>
  <si>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</si>
  <si>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</si>
  <si>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</si>
  <si>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</si>
  <si>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</si>
  <si>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</si>
  <si>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</si>
  <si>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</si>
  <si>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</si>
  <si>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</si>
  <si>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</si>
  <si>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</si>
  <si>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</si>
  <si>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</si>
  <si>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</si>
  <si>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</si>
  <si>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</si>
  <si>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</si>
  <si>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</si>
  <si>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</si>
  <si>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</si>
  <si>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</si>
  <si>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</si>
  <si>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</si>
  <si>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</si>
  <si>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</si>
  <si>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</si>
  <si>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</si>
  <si>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</si>
  <si>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</si>
  <si>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</si>
  <si>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</si>
  <si>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</si>
  <si>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</si>
  <si>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</si>
  <si>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</si>
  <si>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</si>
  <si>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</si>
  <si>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</si>
  <si>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</si>
  <si>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</si>
  <si>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</si>
  <si>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</si>
  <si>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</si>
  <si>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</si>
  <si>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</si>
  <si>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</si>
  <si>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</si>
  <si>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</si>
  <si>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</si>
  <si>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</si>
  <si>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</si>
  <si>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</si>
  <si>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</si>
  <si>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</si>
  <si>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</si>
  <si>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</si>
  <si>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</si>
  <si>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</si>
  <si>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</si>
  <si>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</si>
  <si>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</si>
  <si>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</si>
  <si>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</si>
  <si>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</si>
  <si>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</si>
  <si>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</si>
  <si>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</si>
  <si>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</si>
  <si>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</si>
  <si>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</si>
  <si>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</si>
  <si>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</si>
  <si>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</si>
  <si>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</si>
  <si>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</si>
  <si>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</si>
  <si>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</si>
  <si>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</si>
  <si>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</si>
  <si>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</si>
  <si>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</si>
  <si>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</si>
  <si>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</si>
  <si>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</si>
  <si>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</si>
  <si>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</si>
  <si>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</si>
  <si>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</si>
  <si>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</si>
  <si>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</si>
  <si>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</si>
  <si>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</si>
  <si>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</si>
  <si>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</si>
  <si>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</si>
  <si>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</si>
  <si>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</si>
  <si>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</si>
  <si>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</si>
  <si>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</si>
  <si>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</si>
  <si>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</si>
  <si>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</si>
  <si>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</si>
  <si>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</si>
  <si>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</si>
  <si>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</si>
  <si>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</si>
  <si>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</si>
  <si>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</si>
  <si>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</si>
  <si>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</si>
  <si>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</si>
  <si>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</si>
  <si>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</si>
  <si>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</si>
  <si>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</si>
  <si>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</si>
  <si>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</si>
  <si>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</si>
  <si>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</si>
  <si>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</si>
  <si>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</si>
  <si>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</si>
  <si>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</si>
  <si>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</si>
  <si>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</si>
  <si>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</si>
  <si>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</si>
  <si>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</si>
  <si>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</si>
  <si>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</si>
  <si>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</si>
  <si>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</si>
  <si>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</si>
  <si>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</si>
  <si>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</si>
  <si>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</si>
  <si>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</si>
  <si>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</si>
  <si>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</si>
  <si>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</si>
  <si>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</si>
  <si>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</si>
  <si>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</si>
  <si>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</si>
  <si>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</si>
  <si>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</si>
  <si>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</si>
  <si>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</si>
  <si>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</si>
  <si>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</si>
  <si>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</si>
  <si>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</si>
  <si>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</si>
  <si>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</si>
  <si>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</si>
  <si>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</si>
  <si>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</si>
  <si>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</si>
  <si>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</si>
  <si>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</si>
  <si>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</si>
  <si>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</si>
  <si>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</si>
  <si>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</si>
  <si>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</si>
  <si>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</si>
  <si>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</si>
  <si>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</si>
  <si>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</si>
  <si>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</si>
  <si>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</si>
  <si>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</si>
  <si>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</si>
  <si>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</si>
  <si>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</si>
  <si>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</si>
  <si>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</si>
  <si>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</si>
  <si>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</si>
  <si>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</si>
  <si>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</si>
  <si>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</si>
  <si>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</si>
  <si>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</si>
  <si>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</si>
  <si>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</si>
  <si>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</si>
  <si>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</si>
  <si>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</si>
  <si>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</si>
  <si>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</si>
  <si>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</si>
  <si>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</si>
  <si>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</si>
  <si>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</si>
  <si>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</si>
  <si>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</si>
  <si>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</si>
  <si>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</si>
  <si>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</si>
  <si>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</si>
  <si>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</si>
  <si>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</si>
  <si>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</si>
  <si>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</si>
  <si>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</si>
  <si>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</si>
  <si>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</si>
  <si>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</si>
  <si>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</si>
  <si>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</si>
  <si>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</si>
  <si>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</si>
  <si>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</si>
  <si>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</si>
  <si>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</si>
  <si>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</si>
  <si>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</si>
  <si>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</si>
  <si>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</si>
  <si>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</si>
  <si>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</si>
  <si>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</si>
  <si>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</si>
  <si>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</si>
  <si>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</si>
  <si>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</si>
  <si>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</si>
  <si>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</si>
  <si>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</si>
  <si>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</si>
  <si>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</si>
  <si>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</si>
  <si>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</si>
  <si>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</si>
  <si>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</si>
  <si>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</si>
  <si>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</si>
  <si>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</si>
  <si>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</si>
  <si>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</si>
  <si>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</si>
  <si>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</si>
  <si>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</si>
  <si>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</si>
  <si>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</si>
  <si>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</si>
  <si>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</si>
  <si>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</si>
  <si>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</si>
  <si>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</si>
  <si>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</si>
  <si>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</si>
  <si>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</si>
  <si>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</si>
  <si>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</si>
  <si>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</si>
  <si>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</si>
  <si>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</si>
  <si>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</si>
  <si>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</si>
  <si>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</si>
  <si>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</si>
  <si>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</si>
  <si>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</si>
  <si>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</si>
  <si>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</si>
  <si>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</si>
  <si>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</si>
  <si>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</si>
  <si>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</si>
  <si>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</si>
  <si>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</si>
  <si>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</si>
  <si>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</si>
  <si>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</si>
  <si>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</si>
  <si>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</si>
  <si>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</si>
  <si>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</si>
  <si>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</si>
  <si>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</si>
  <si>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</si>
  <si>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</si>
  <si>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</si>
  <si>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</si>
  <si>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</si>
  <si>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</si>
  <si>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</si>
  <si>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</si>
  <si>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</si>
  <si>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</si>
  <si>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</si>
  <si>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</si>
  <si>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</si>
  <si>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</si>
  <si>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</si>
  <si>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</si>
  <si>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</si>
  <si>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</si>
  <si>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</si>
  <si>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</si>
  <si>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</si>
  <si>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</si>
  <si>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</si>
  <si>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</si>
  <si>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</si>
  <si>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</si>
  <si>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</si>
  <si>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</si>
  <si>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</si>
  <si>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</si>
  <si>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</si>
  <si>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</si>
  <si>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</si>
  <si>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</si>
  <si>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</si>
  <si>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</si>
  <si>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</si>
  <si>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</si>
  <si>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</si>
  <si>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</si>
  <si>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</si>
  <si>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</si>
  <si>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</si>
  <si>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</si>
  <si>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</si>
  <si>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</si>
  <si>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</si>
  <si>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</si>
  <si>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</si>
  <si>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</si>
  <si>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</si>
  <si>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</si>
  <si>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</si>
  <si>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</si>
  <si>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</si>
  <si>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</si>
  <si>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</si>
  <si>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</si>
  <si>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</si>
  <si>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</si>
  <si>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</si>
  <si>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</si>
  <si>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</si>
  <si>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</si>
  <si>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</si>
  <si>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</si>
  <si>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</si>
  <si>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</si>
  <si>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</si>
  <si>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</si>
  <si>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</si>
  <si>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</si>
  <si>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</si>
  <si>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</si>
  <si>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</si>
  <si>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</si>
  <si>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</si>
  <si>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</si>
  <si>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</si>
  <si>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</si>
  <si>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</si>
  <si>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</si>
  <si>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</si>
  <si>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</si>
  <si>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</si>
  <si>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</si>
  <si>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</si>
  <si>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</si>
  <si>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</si>
  <si>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</si>
  <si>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</si>
  <si>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</si>
  <si>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</si>
  <si>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</si>
  <si>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</si>
  <si>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</si>
  <si>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</si>
  <si>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</si>
  <si>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</si>
  <si>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</si>
  <si>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</si>
  <si>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</si>
  <si>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</si>
  <si>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</si>
  <si>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</si>
  <si>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</si>
  <si>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</si>
  <si>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</si>
  <si>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</si>
  <si>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</si>
  <si>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</si>
  <si>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</si>
  <si>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</si>
  <si>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</si>
  <si>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</si>
  <si>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</si>
  <si>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</si>
  <si>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</si>
  <si>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</si>
  <si>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</si>
  <si>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</si>
  <si>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</si>
  <si>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</si>
  <si>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</si>
  <si>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</si>
  <si>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</si>
  <si>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</si>
  <si>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</si>
  <si>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</si>
  <si>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</si>
  <si>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</si>
  <si>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</si>
  <si>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</si>
  <si>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</si>
  <si>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 xml:space="preserve">        PRECOS DE INSUMOS</t>
  </si>
  <si>
    <t>MES DE COLETA: 09/2021</t>
  </si>
  <si>
    <t>LOCALIDADE: 4495 - BRASILIA</t>
  </si>
  <si>
    <t>ENCARGOS SOCIAIS (%) HORISTA  83,99  MENSALISTA  48,96</t>
  </si>
  <si>
    <t>ACABAMENTO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</si>
  <si>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</si>
  <si>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</si>
  <si>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</si>
  <si>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</si>
  <si>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</si>
  <si>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</si>
  <si>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</si>
  <si>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</si>
  <si>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</si>
  <si>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ANEL DE VEDACAO, PVC FLEXIVEL, 100 MM, PARA SAIDA DE BACIA / VASO SANITARIO</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</si>
  <si>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</si>
  <si>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</si>
  <si>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</si>
  <si>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</si>
  <si>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</si>
  <si>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</si>
  <si>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</si>
  <si>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</si>
  <si>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</si>
  <si>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</si>
  <si>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</si>
  <si>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</si>
  <si>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</si>
  <si>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</si>
  <si>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</si>
  <si>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</si>
  <si>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</si>
  <si>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BLOCO / TIJOLO DE VIDRO INCOLOR, CANELADO / ONDULADO, *19 X 19 X 8* CM (A X L X E)</t>
  </si>
  <si>
    <t>BLOCO / TIJOLO DE VIDRO INCOLOR, XADREZ, *20 X 20 X 10* CM (A X L X E)</t>
  </si>
  <si>
    <t>BLOCO DE VIDRO / ELEMENTO VAZADO, INCOLOR, VENEZIANA, *20 X 20 X 6* CM (A X L X E)</t>
  </si>
  <si>
    <t>BLOCO DE VIDRO / ELEMENTO VAZADO, INCOLOR, VENEZIANA, DE *20 X 10 X 8* CM (A X L X E)</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</si>
  <si>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</si>
  <si>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</si>
  <si>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</si>
  <si>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</si>
  <si>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</si>
  <si>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</si>
  <si>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</si>
  <si>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</si>
  <si>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</si>
  <si>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</si>
  <si>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</si>
  <si>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</si>
  <si>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</si>
  <si>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</si>
  <si>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</si>
  <si>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</si>
  <si>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</si>
  <si>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CIMENTO PORTLAND DE ALTO FORNO (AF) CP III-40</t>
  </si>
  <si>
    <t>COLA PARA TUBOS E MANTAS ELASTOMERICAS, A BASE DE SOLVENTE</t>
  </si>
  <si>
    <t>DESINFETANTE PRONTO USO</t>
  </si>
  <si>
    <t>DETERGENTE NEUTRO USO GERAL, CONCENTRADO</t>
  </si>
  <si>
    <t>DILUENTE AGUARRAS</t>
  </si>
  <si>
    <t>DUCHA / CHUVEIRO METALICO, DE PAREDE, ARTICULAVEL, COM BRACO/CANO, SEM DESVIADOR</t>
  </si>
  <si>
    <t>DUCHA / CHUVEIRO METALICO, DE PAREDE, ARTICULAVEL, COM DESVIADOR E DUCHA MANUAL</t>
  </si>
  <si>
    <t>DUCHA / CHUVEIRO PLASTICO SIMPLES, 5 '', BRANCO, PARA ACOPLAR EM HASTE 1/2 ", AGUA FRIA</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</si>
  <si>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</si>
  <si>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</si>
  <si>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</si>
  <si>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FITA / CINTA AUTOADESIVA ELASTOMERICA PARA VEDACAO, L= 50 MM, E = 3 MM</t>
  </si>
  <si>
    <t>GONZO DE EMBUTIR, EM LATAO / ZAMAC, *20 X 48* MM, PARA JANELA BASCULANTE / PIVOTANTE, JOGO COM 4 PECAS (PAR)  - INCLUI PARAFUSOS</t>
  </si>
  <si>
    <t>GRELHA FIXA, EM PVC BRANCA, QUADRADA, 150 X 150 MM, PARA RALOS E CAIXAS</t>
  </si>
  <si>
    <t>GRELHA FIXA, PVC CROMADA, REDONDA, 150 MM, PARA RALOS E CAIXAS</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</si>
  <si>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</si>
  <si>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</si>
  <si>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</si>
  <si>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</si>
  <si>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</si>
  <si>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</si>
  <si>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</si>
  <si>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</si>
  <si>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</si>
  <si>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</si>
  <si>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</si>
  <si>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</si>
  <si>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</si>
  <si>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</si>
  <si>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</si>
  <si>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</si>
  <si>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</si>
  <si>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</si>
  <si>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</si>
  <si>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</si>
  <si>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</si>
  <si>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</si>
  <si>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</si>
  <si>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</si>
  <si>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</si>
  <si>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</si>
  <si>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</si>
  <si>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</si>
  <si>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</si>
  <si>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</si>
  <si>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</si>
  <si>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</si>
  <si>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</si>
  <si>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</si>
  <si>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</si>
  <si>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</si>
  <si>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</si>
  <si>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</si>
  <si>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</si>
  <si>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</si>
  <si>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</si>
  <si>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</si>
  <si>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</si>
  <si>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</si>
  <si>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CROMADO DE MESA, BICA BAIXA, PARA LAVATORIO (REF 1875)</t>
  </si>
  <si>
    <t>MISTURADOR CROMADO DE PAREDE PARA LAVATORIO (REF 1878)</t>
  </si>
  <si>
    <t>MISTURADOR DE PAREDE, CROMADO, PARA COZINHA, BICA ALTA MOVEL, COM AREJADOR ARTICULADO (REF 1258)</t>
  </si>
  <si>
    <t>MISTURADOR MONOCOMANDO PARA CHUVEIRO, BASE BRUTA, ACABAMENTO CROMADO</t>
  </si>
  <si>
    <t>MISTURADOR, BASE PARA CHUVEIRO/BANHEIRA, 1/2 " OU 3/4 ", SOLDAVEL OU ROSCAVEL (NAO INCLUI ACABAMENTOS)</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</si>
  <si>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</si>
  <si>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</si>
  <si>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</si>
  <si>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</si>
  <si>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</si>
  <si>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</si>
  <si>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PISO FULGET (GRANITO LAVADO) EM PLACAS DE *40 X 40* CM, E = 2,0 CM (SEM COLOCACAO)</t>
  </si>
  <si>
    <t>PISO FULGET (GRANITO LAVADO) EM PLACAS DE *75 X 75* CM, E = 2,0 CM (SEM COLOCACAO)</t>
  </si>
  <si>
    <t>PLACA DE OBRA (PARA CONSTRUCAO CIVIL) EM CHAPA GALVANIZADA *N. 22*, ADESIVADA, DE *2,0 X 1,125*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</si>
  <si>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</si>
  <si>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</si>
  <si>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</si>
  <si>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</si>
  <si>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</si>
  <si>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</si>
  <si>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</si>
  <si>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</si>
  <si>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</si>
  <si>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</si>
  <si>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</si>
  <si>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</si>
  <si>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</si>
  <si>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</si>
  <si>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</si>
  <si>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</si>
  <si>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</si>
  <si>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</si>
  <si>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</si>
  <si>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</si>
  <si>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</si>
  <si>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</si>
  <si>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SELADOR ACRILICO OPACO PREMIUM INTERIOR/EXTERIOR</t>
  </si>
  <si>
    <t>SOLUCAO PREPARADORA / LIMPADORA PARA PVC, FRASCO COM 1000 CM3</t>
  </si>
  <si>
    <t>TANQUE DE LOUCA BRANCA, COM COLUNA, *30* L</t>
  </si>
  <si>
    <t>TANQUE DE LOUCA BRANCA, SUSPENSO, *20* L</t>
  </si>
  <si>
    <t>TARUGO DELIMITADOR DE PROFUNDIDADE EM ESPUMA DE POLIETILENO DE BAIXA DENSIDADE 10 MM, CINZA</t>
  </si>
  <si>
    <t>TESTE</t>
  </si>
  <si>
    <t xml:space="preserve">CX    </t>
  </si>
  <si>
    <t>TINTA A BASE DE RESINA ACRILICA EMULSIONADA EM AGUA, PARA SINALIZACAO HORIZONTAL VIARIA (NBR 13699:2012)</t>
  </si>
  <si>
    <t>TINTA ACRILICA A BASE DE SOLVENTE, PARA SINALIZACAO HORIZONTAL VIARIA (NBR 11862)</t>
  </si>
  <si>
    <t>TINTA BORRACHA CLORADA, ACABAMENTO SEMIBRILHO, QUALQUER COR</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</si>
  <si>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</si>
  <si>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</si>
  <si>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</si>
  <si>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</si>
  <si>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</si>
  <si>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</si>
  <si>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</si>
  <si>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</si>
  <si>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</si>
  <si>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</si>
  <si>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</si>
  <si>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</si>
  <si>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</si>
  <si>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</si>
  <si>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</si>
  <si>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</si>
  <si>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</si>
  <si>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</si>
  <si>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</si>
  <si>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</si>
  <si>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</si>
  <si>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</si>
  <si>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</si>
  <si>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</si>
  <si>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</si>
  <si>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</si>
  <si>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</si>
  <si>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</si>
  <si>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</si>
  <si>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DE DESCARGA, TIPO BENGALA, PARA LIGACAO CAIXA DE DESCARGA - EMBUTIR, PVC, 40 MM X 150 CM</t>
  </si>
  <si>
    <t>VALVULA DE ESCOAMENTO PARA TANQUE, EM METAL CROMADO, 1.1/2 ", SEM LADRAO, COM TAMPAO PLASTICO</t>
  </si>
  <si>
    <t>TOTAL DE INSUMOS : 5205</t>
  </si>
  <si>
    <t>ENCARGOS SOCIAIS (%) HORISTA 113,69  MENSALISTA  73,06</t>
  </si>
  <si>
    <t>TABELA DE REFERÊNCIA:. SINAPI - SETEMBRO DE 2021 COM DESONERAÇÃO</t>
  </si>
  <si>
    <t>TABELA DE REFERÊNCIA:. SINAPI - SETEMBRO DE 2021 SEM DESONERAÇÃO</t>
  </si>
  <si>
    <t xml:space="preserve"> 02. 01.500.  2.</t>
  </si>
  <si>
    <t xml:space="preserve"> 03. 02.300.112.  3</t>
  </si>
  <si>
    <t xml:space="preserve"> 03. 02.500.112.  1</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</si>
  <si>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</si>
  <si>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</si>
  <si>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</si>
  <si>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 xml:space="preserve"> 03. 02.800.134.</t>
  </si>
  <si>
    <t xml:space="preserve"> 03. 02.800.134.  1</t>
  </si>
  <si>
    <t xml:space="preserve"> 03. 02.900.</t>
  </si>
  <si>
    <t xml:space="preserve"> 03. 02.900.110.</t>
  </si>
  <si>
    <t xml:space="preserve"> 03. 02.900.111.</t>
  </si>
  <si>
    <t>MONTAGEM E DESMONTAGEM DE FÔRMA DE PILARES RETANGULARES E ESTRUTURAS SIMILARES COM ÁREA MÉDIA DAS SEÇÕES MENOR OU IGUAL A 0,25 M², PÉ-DIREITO SIMPLES, EM CHAPA DE MADEIRA COMPENSADA PLASTIFICADA, 10 UTILIZAÇÕES. AF_12/2015</t>
  </si>
  <si>
    <t xml:space="preserve"> 03. 02.900.112.</t>
  </si>
  <si>
    <t xml:space="preserve"> 03. 02.900.113.</t>
  </si>
  <si>
    <t>CONCRETO SIMPLES USINADO FCK=30MPA, BOMBEADO, LANÇADO E ADENSADO</t>
  </si>
  <si>
    <t xml:space="preserve"> 03. 02.900.130.</t>
  </si>
  <si>
    <t xml:space="preserve"> 03. 02.900.131.</t>
  </si>
  <si>
    <t>MONTAGEM E DESMONTAGEM DE FÔRMA DE LAJE MACIÇA COM ÁREA MÉDIA MENOR OU IGUAL A 20 M², PÉ-DIREITO SIMPLES, EM CHAPA DE MADEIRA COMPENSADA PLASTIFICADA, 10 UTILIZAÇÕES. AF_12/2015</t>
  </si>
  <si>
    <t xml:space="preserve"> 03. 02.900.132.</t>
  </si>
  <si>
    <t xml:space="preserve"> 03. 02.900.133.</t>
  </si>
  <si>
    <t>ALVENARIA EM TIJOLOS CERÂMICOS MACIÇOS</t>
  </si>
  <si>
    <t xml:space="preserve"> 06. 01.401.  5.</t>
  </si>
  <si>
    <t xml:space="preserve">LUMINÁRIA DE LED PARA ILUMINAÇÃO PÚBLICA, DE 98 W ATÉ 137 W - FORNECIMENTO E INSTALAÇÃO. AF_08/2020  </t>
  </si>
  <si>
    <t xml:space="preserve">LUMINARIA DE LED PARA ILUMINACAO PUBLICA, DE 98 W ATE 137 W, INVOLUCRO EM ALUMINIO OU ACO INOX  </t>
  </si>
  <si>
    <t>Data: 03/11/2021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</si>
</sst>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0.000"/>
    <numFmt numFmtId="165" formatCode="###,###,##0.00"/>
    <numFmt numFmtId="166" formatCode="&quot;R$&quot;\ #,##0.00"/>
    <numFmt numFmtId="167" formatCode="00"/>
    <numFmt numFmtId="168" formatCode="0.000000%"/>
    <numFmt numFmtId="169" formatCode="_(&quot;R$&quot;* #,##0.00_);_(&quot;R$&quot;* \(#,##0.00\);_(&quot;R$&quot;* &quot;-&quot;??_);_(@_)"/>
    <numFmt numFmtId="170" formatCode="_-&quot;R$&quot;\ * #,##0.0000_-;\-&quot;R$&quot;\ * #,##0.0000_-;_-&quot;R$&quot;\ * &quot;-&quot;??_-;_-@_-"/>
    <numFmt numFmtId="171" formatCode="0.00000%"/>
    <numFmt numFmtId="172" formatCode="#,##0.00;[Red]#,##0.00"/>
    <numFmt numFmtId="173" formatCode="_(* #,##0.00_);_(* \(#,##0.00\);_(* &quot;-&quot;??_);_(@_)"/>
    <numFmt numFmtId="174" formatCode="0.000%"/>
    <numFmt numFmtId="175" formatCode="0.00000"/>
    <numFmt numFmtId="176" formatCode="_-[$R$-416]\ * #,##0.00_-;\-[$R$-416]\ * #,##0.00_-;_-[$R$-416]\ * &quot;-&quot;????_-;_-@_-"/>
    <numFmt numFmtId="177" formatCode="_-[$R$-416]\ * #,##0.0000_-;\-[$R$-416]\ * #,##0.0000_-;_-[$R$-416]\ * &quot;-&quot;????_-;_-@_-"/>
    <numFmt numFmtId="178" formatCode="0.00\ &quot;H/dia&quot;"/>
    <numFmt numFmtId="179" formatCode="0.00\ &quot;H/mês&quot;"/>
    <numFmt numFmtId="180" formatCode="0.0\ &quot;dias/mês&quot;"/>
    <numFmt numFmtId="181" formatCode="_-[$R$-416]\ * #,##0.00_-;\-[$R$-416]\ * #,##0.00_-;_-[$R$-416]\ * &quot;-&quot;??_-;_-@_-"/>
    <numFmt numFmtId="182" formatCode="dd/mm/yy;@"/>
  </numFmts>
  <fonts count="6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name val="Arial"/>
      <family val="2"/>
    </font>
    <font>
      <sz val="10"/>
      <name val="Courier New"/>
      <family val="3"/>
    </font>
    <font>
      <sz val="12"/>
      <color theme="1"/>
      <name val="Calibri"/>
      <family val="2"/>
      <scheme val="minor"/>
    </font>
    <font>
      <b/>
      <sz val="18"/>
      <color theme="1"/>
      <name val="Calibri"/>
      <family val="2"/>
      <scheme val="minor"/>
    </font>
    <font>
      <sz val="11"/>
      <color rgb="FF000000"/>
      <name val="Calibri"/>
      <family val="2"/>
    </font>
    <font>
      <b/>
      <sz val="12"/>
      <color theme="0"/>
      <name val="Calibri"/>
      <family val="2"/>
      <scheme val="minor"/>
    </font>
    <font>
      <b/>
      <sz val="12"/>
      <color rgb="FF0070C0"/>
      <name val="Calibri"/>
      <family val="2"/>
      <scheme val="minor"/>
    </font>
    <font>
      <b/>
      <sz val="12"/>
      <color rgb="FFC00000"/>
      <name val="Calibri"/>
      <family val="2"/>
      <scheme val="minor"/>
    </font>
    <font>
      <b/>
      <sz val="12"/>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b/>
      <sz val="10"/>
      <color theme="1"/>
      <name val="Calibri"/>
      <family val="2"/>
      <scheme val="minor"/>
    </font>
    <font>
      <b/>
      <sz val="10"/>
      <name val="Calibri"/>
      <family val="2"/>
      <scheme val="minor"/>
    </font>
    <font>
      <sz val="10"/>
      <name val="Times New Roman"/>
      <family val="1"/>
    </font>
    <font>
      <b/>
      <sz val="16"/>
      <color rgb="FF92D050"/>
      <name val="Calibri"/>
      <family val="2"/>
      <scheme val="minor"/>
    </font>
    <font>
      <sz val="11"/>
      <color rgb="FF00000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sz val="10"/>
      <name val="Calibri"/>
      <family val="2"/>
      <scheme val="minor"/>
    </font>
    <font>
      <b/>
      <sz val="10"/>
      <name val="Times New Roman"/>
      <family val="1"/>
    </font>
    <font>
      <b/>
      <sz val="10"/>
      <color rgb="FFFF0000"/>
      <name val="Calibri"/>
      <family val="2"/>
      <scheme val="minor"/>
    </font>
    <font>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i/>
      <sz val="12"/>
      <name val="Calibri"/>
      <family val="2"/>
      <scheme val="minor"/>
    </font>
    <font>
      <b/>
      <i/>
      <sz val="9"/>
      <name val="Calibri"/>
      <family val="2"/>
      <scheme val="minor"/>
    </font>
    <font>
      <i/>
      <sz val="9"/>
      <color theme="1"/>
      <name val="Calibri"/>
      <family val="2"/>
      <scheme val="minor"/>
    </font>
    <font>
      <b/>
      <sz val="14"/>
      <name val="Calibri"/>
      <family val="2"/>
      <scheme val="minor"/>
    </font>
    <font>
      <b/>
      <sz val="11"/>
      <color rgb="FFFF0000"/>
      <name val="Calibri"/>
      <family val="2"/>
      <scheme val="minor"/>
    </font>
    <font>
      <sz val="10"/>
      <color theme="1"/>
      <name val="Calibri"/>
      <family val="2"/>
      <scheme val="minor"/>
    </font>
    <font>
      <b/>
      <sz val="10"/>
      <color theme="0"/>
      <name val="Calibri"/>
      <family val="2"/>
      <scheme val="minor"/>
    </font>
    <font>
      <b/>
      <i/>
      <sz val="10"/>
      <name val="Calibri"/>
      <family val="2"/>
      <scheme val="minor"/>
    </font>
    <font>
      <b/>
      <sz val="14"/>
      <color theme="0"/>
      <name val="Calibri"/>
      <family val="2"/>
      <scheme val="minor"/>
    </font>
    <font>
      <b/>
      <sz val="10"/>
      <color rgb="FF000000"/>
      <name val="Calibri"/>
      <family val="2"/>
      <scheme val="minor"/>
    </font>
    <font>
      <sz val="10"/>
      <color indexed="24"/>
      <name val="Calibri"/>
      <family val="2"/>
      <scheme val="minor"/>
    </font>
    <font>
      <b/>
      <sz val="18"/>
      <color theme="0"/>
      <name val="Calibri"/>
      <family val="2"/>
      <scheme val="minor"/>
    </font>
    <font>
      <i/>
      <sz val="10"/>
      <name val="Calibri"/>
      <family val="2"/>
      <scheme val="minor"/>
    </font>
    <font>
      <b/>
      <sz val="10"/>
      <name val="Calibri"/>
      <family val="2"/>
    </font>
    <font>
      <b/>
      <sz val="10"/>
      <color rgb="FF000000"/>
      <name val="Calibri"/>
      <family val="2"/>
    </font>
    <font>
      <sz val="10"/>
      <name val="Calibri"/>
      <family val="2"/>
    </font>
    <font>
      <sz val="10"/>
      <color rgb="FF000000"/>
      <name val="Calibri"/>
      <family val="2"/>
    </font>
    <font>
      <sz val="11"/>
      <color theme="0" tint="-4.9989318521683403E-2"/>
      <name val="Calibri"/>
      <family val="2"/>
      <scheme val="minor"/>
    </font>
    <font>
      <sz val="10"/>
      <color rgb="FF000000"/>
      <name val="Arial"/>
      <family val="1"/>
    </font>
    <font>
      <sz val="8"/>
      <name val="Calibri"/>
      <family val="2"/>
      <scheme val="minor"/>
    </font>
    <font>
      <u/>
      <sz val="11"/>
      <color theme="10"/>
      <name val="Calibri"/>
      <family val="2"/>
      <scheme val="minor"/>
    </font>
    <font>
      <sz val="10"/>
      <color theme="2" tint="-0.249977111117893"/>
      <name val="Calibri"/>
      <family val="2"/>
      <scheme val="minor"/>
    </font>
    <font>
      <sz val="10"/>
      <color rgb="FF404040"/>
      <name val="Arial"/>
      <family val="2"/>
    </font>
    <font>
      <b/>
      <sz val="11"/>
      <name val="Calibri"/>
      <family val="2"/>
      <scheme val="minor"/>
    </font>
    <font>
      <b/>
      <sz val="10"/>
      <name val="Arial"/>
      <family val="1"/>
    </font>
    <font>
      <b/>
      <sz val="10"/>
      <color theme="0"/>
      <name val="Arial"/>
      <family val="1"/>
    </font>
  </fonts>
  <fills count="19">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A6A6A6"/>
        <bgColor rgb="FF000000"/>
      </patternFill>
    </fill>
    <fill>
      <patternFill patternType="solid">
        <fgColor rgb="FFD0CECE"/>
        <bgColor rgb="FF000000"/>
      </patternFill>
    </fill>
    <fill>
      <patternFill patternType="solid">
        <fgColor rgb="FFFFFFFF"/>
        <bgColor rgb="FF000000"/>
      </patternFill>
    </fill>
    <fill>
      <patternFill patternType="solid">
        <fgColor rgb="FFDDEBF7"/>
        <bgColor rgb="FF000000"/>
      </patternFill>
    </fill>
    <fill>
      <patternFill patternType="solid">
        <fgColor rgb="FFD9D9D9"/>
        <bgColor rgb="FF000000"/>
      </patternFill>
    </fill>
    <fill>
      <patternFill patternType="solid">
        <fgColor rgb="FF808080"/>
        <bgColor rgb="FF000000"/>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6" tint="0.3999755851924192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FFFFFF"/>
      </left>
      <right style="thin">
        <color rgb="FFFFFFFF"/>
      </right>
      <top/>
      <bottom style="thin">
        <color rgb="FFFFFFFF"/>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diagonal/>
    </border>
    <border>
      <left/>
      <right/>
      <top style="thin">
        <color rgb="FFC00000"/>
      </top>
      <bottom style="thin">
        <color rgb="FFC00000"/>
      </bottom>
      <diagonal/>
    </border>
    <border>
      <left style="thin">
        <color rgb="FFC00000"/>
      </left>
      <right style="thin">
        <color rgb="FFC00000"/>
      </right>
      <top/>
      <bottom style="thin">
        <color rgb="FFC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top/>
      <bottom style="thin">
        <color rgb="FFC00000"/>
      </bottom>
      <diagonal/>
    </border>
    <border>
      <left/>
      <right style="thin">
        <color indexed="64"/>
      </right>
      <top/>
      <bottom style="thin">
        <color rgb="FFC00000"/>
      </bottom>
      <diagonal/>
    </border>
    <border>
      <left style="thin">
        <color indexed="64"/>
      </left>
      <right style="thin">
        <color rgb="FFC00000"/>
      </right>
      <top style="thin">
        <color rgb="FFC00000"/>
      </top>
      <bottom/>
      <diagonal/>
    </border>
    <border>
      <left style="thin">
        <color rgb="FFC00000"/>
      </left>
      <right style="thin">
        <color indexed="64"/>
      </right>
      <top style="thin">
        <color rgb="FFC00000"/>
      </top>
      <bottom/>
      <diagonal/>
    </border>
    <border>
      <left/>
      <right style="thin">
        <color rgb="FFC00000"/>
      </right>
      <top/>
      <bottom style="thin">
        <color rgb="FFC00000"/>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indexed="64"/>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diagonal/>
    </border>
    <border>
      <left/>
      <right/>
      <top style="thin">
        <color rgb="FFC00000"/>
      </top>
      <bottom/>
      <diagonal/>
    </border>
    <border>
      <left/>
      <right style="thin">
        <color rgb="FFC00000"/>
      </right>
      <top style="thin">
        <color rgb="FFC00000"/>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9" fillId="0" borderId="0"/>
    <xf numFmtId="0" fontId="5" fillId="0" borderId="0"/>
    <xf numFmtId="0" fontId="19" fillId="0" borderId="0"/>
    <xf numFmtId="0" fontId="5" fillId="0" borderId="0"/>
    <xf numFmtId="0" fontId="1" fillId="0" borderId="0"/>
    <xf numFmtId="9" fontId="5" fillId="0" borderId="0" applyFont="0" applyFill="0" applyBorder="0" applyAlignment="0" applyProtection="0"/>
    <xf numFmtId="0" fontId="21" fillId="0" borderId="0"/>
    <xf numFmtId="0" fontId="5" fillId="0" borderId="0"/>
    <xf numFmtId="169" fontId="5"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73" fontId="5" fillId="0" borderId="0" applyNumberFormat="0" applyFill="0" applyBorder="0" applyAlignment="0" applyProtection="0"/>
    <xf numFmtId="9" fontId="9" fillId="0" borderId="0" applyFont="0" applyFill="0" applyBorder="0" applyAlignment="0" applyProtection="0"/>
    <xf numFmtId="0" fontId="56" fillId="0" borderId="0" applyNumberFormat="0" applyFill="0" applyBorder="0" applyAlignment="0" applyProtection="0"/>
  </cellStyleXfs>
  <cellXfs count="708">
    <xf numFmtId="0" fontId="0" fillId="0" borderId="0" xfId="0"/>
    <xf numFmtId="0" fontId="0" fillId="0" borderId="0" xfId="0" applyAlignment="1">
      <alignment wrapText="1"/>
    </xf>
    <xf numFmtId="0" fontId="0" fillId="0" borderId="0" xfId="0"/>
    <xf numFmtId="0" fontId="0" fillId="0" borderId="0" xfId="0" applyAlignment="1">
      <alignment vertical="center"/>
    </xf>
    <xf numFmtId="0" fontId="0" fillId="0" borderId="0" xfId="0" applyAlignment="1">
      <alignment vertical="center" wrapText="1"/>
    </xf>
    <xf numFmtId="0" fontId="5" fillId="0" borderId="0" xfId="5"/>
    <xf numFmtId="0" fontId="7" fillId="0" borderId="0" xfId="0" applyFont="1" applyAlignment="1">
      <alignment horizontal="center" vertical="center"/>
    </xf>
    <xf numFmtId="166" fontId="7" fillId="0" borderId="1" xfId="0" applyNumberFormat="1" applyFont="1" applyBorder="1" applyAlignment="1">
      <alignment horizontal="center" vertical="center"/>
    </xf>
    <xf numFmtId="0" fontId="8" fillId="0" borderId="5" xfId="0" applyFont="1" applyBorder="1" applyAlignment="1">
      <alignment horizontal="center" vertical="center"/>
    </xf>
    <xf numFmtId="0" fontId="8" fillId="0" borderId="0" xfId="0" applyFont="1" applyAlignment="1">
      <alignment horizontal="center" vertical="center"/>
    </xf>
    <xf numFmtId="0" fontId="10" fillId="2" borderId="6" xfId="6" applyFont="1" applyFill="1" applyBorder="1" applyAlignment="1">
      <alignment horizontal="center" vertical="center"/>
    </xf>
    <xf numFmtId="0" fontId="11" fillId="0" borderId="6" xfId="0" applyFont="1" applyBorder="1" applyAlignment="1">
      <alignment horizontal="center" vertical="center"/>
    </xf>
    <xf numFmtId="10" fontId="11" fillId="0" borderId="6" xfId="3" applyNumberFormat="1" applyFont="1" applyFill="1" applyBorder="1" applyAlignment="1">
      <alignment horizontal="center" vertical="center"/>
    </xf>
    <xf numFmtId="10" fontId="7" fillId="0" borderId="0" xfId="0" applyNumberFormat="1" applyFont="1" applyAlignment="1">
      <alignment horizontal="center" vertical="center"/>
    </xf>
    <xf numFmtId="0" fontId="12" fillId="0" borderId="6" xfId="0" applyFont="1" applyBorder="1" applyAlignment="1">
      <alignment horizontal="center" vertical="center"/>
    </xf>
    <xf numFmtId="10" fontId="12" fillId="0" borderId="6" xfId="3" applyNumberFormat="1" applyFont="1" applyFill="1" applyBorder="1" applyAlignment="1">
      <alignment horizontal="center" vertical="center"/>
    </xf>
    <xf numFmtId="0" fontId="13" fillId="0" borderId="1" xfId="0" applyFont="1" applyBorder="1" applyAlignment="1">
      <alignment vertical="center"/>
    </xf>
    <xf numFmtId="44" fontId="7" fillId="0" borderId="0" xfId="0" applyNumberFormat="1" applyFont="1" applyAlignment="1">
      <alignment horizontal="center" vertical="center"/>
    </xf>
    <xf numFmtId="0" fontId="0" fillId="3" borderId="0" xfId="0" applyFill="1"/>
    <xf numFmtId="0" fontId="4" fillId="3" borderId="1" xfId="0" applyFont="1" applyFill="1" applyBorder="1" applyAlignment="1">
      <alignment horizontal="center"/>
    </xf>
    <xf numFmtId="0" fontId="4" fillId="3" borderId="1" xfId="0" applyFont="1" applyFill="1" applyBorder="1"/>
    <xf numFmtId="0" fontId="4" fillId="3" borderId="1" xfId="0" applyFont="1" applyFill="1" applyBorder="1" applyAlignment="1">
      <alignment horizontal="center" vertical="center"/>
    </xf>
    <xf numFmtId="0" fontId="0" fillId="3" borderId="1" xfId="0" applyFill="1" applyBorder="1" applyAlignment="1">
      <alignment horizontal="center" wrapText="1"/>
    </xf>
    <xf numFmtId="0" fontId="4" fillId="4" borderId="1" xfId="0" applyFont="1" applyFill="1" applyBorder="1" applyAlignment="1">
      <alignment horizontal="center"/>
    </xf>
    <xf numFmtId="0" fontId="0" fillId="4" borderId="1" xfId="0" applyFill="1" applyBorder="1" applyAlignment="1">
      <alignment horizontal="center"/>
    </xf>
    <xf numFmtId="0" fontId="0" fillId="3" borderId="1" xfId="0" applyFill="1" applyBorder="1" applyAlignment="1">
      <alignment horizontal="center"/>
    </xf>
    <xf numFmtId="10" fontId="1" fillId="3" borderId="1" xfId="3" applyNumberFormat="1" applyFont="1" applyFill="1" applyBorder="1" applyAlignment="1">
      <alignment horizontal="center"/>
    </xf>
    <xf numFmtId="10" fontId="4" fillId="4" borderId="1" xfId="0" applyNumberFormat="1" applyFont="1" applyFill="1" applyBorder="1" applyAlignment="1">
      <alignment horizontal="center"/>
    </xf>
    <xf numFmtId="0" fontId="0" fillId="3" borderId="1" xfId="0" applyFill="1" applyBorder="1"/>
    <xf numFmtId="0" fontId="0" fillId="4" borderId="1" xfId="0" applyFill="1" applyBorder="1"/>
    <xf numFmtId="10" fontId="4" fillId="4" borderId="1" xfId="3" applyNumberFormat="1" applyFont="1" applyFill="1" applyBorder="1" applyAlignment="1">
      <alignment horizontal="center"/>
    </xf>
    <xf numFmtId="0" fontId="16" fillId="3" borderId="11" xfId="0" applyFont="1" applyFill="1" applyBorder="1" applyAlignment="1">
      <alignment horizontal="center"/>
    </xf>
    <xf numFmtId="0" fontId="0" fillId="3" borderId="7" xfId="0" applyFill="1" applyBorder="1" applyAlignment="1">
      <alignment horizontal="center"/>
    </xf>
    <xf numFmtId="0" fontId="0" fillId="3" borderId="0" xfId="0" applyFill="1" applyAlignment="1">
      <alignment horizontal="left"/>
    </xf>
    <xf numFmtId="0" fontId="0" fillId="3" borderId="1" xfId="0" applyFill="1" applyBorder="1" applyAlignment="1">
      <alignment horizontal="left"/>
    </xf>
    <xf numFmtId="0" fontId="0" fillId="0" borderId="0" xfId="0" applyAlignment="1">
      <alignment horizontal="left"/>
    </xf>
    <xf numFmtId="10" fontId="0" fillId="3" borderId="1" xfId="3" applyNumberFormat="1" applyFont="1" applyFill="1" applyBorder="1" applyAlignment="1">
      <alignment horizontal="center"/>
    </xf>
    <xf numFmtId="0" fontId="17" fillId="0" borderId="16" xfId="0" applyFont="1" applyBorder="1" applyAlignment="1">
      <alignment vertical="center"/>
    </xf>
    <xf numFmtId="0" fontId="17" fillId="0" borderId="17" xfId="0" applyFont="1" applyBorder="1" applyAlignment="1">
      <alignment vertical="center"/>
    </xf>
    <xf numFmtId="0" fontId="17" fillId="0" borderId="18" xfId="0" applyFont="1" applyBorder="1" applyAlignment="1">
      <alignment vertical="center"/>
    </xf>
    <xf numFmtId="0" fontId="17" fillId="0" borderId="0" xfId="0" applyFont="1" applyAlignment="1">
      <alignment vertical="center"/>
    </xf>
    <xf numFmtId="0" fontId="17" fillId="0" borderId="19" xfId="0" applyFont="1" applyBorder="1" applyAlignment="1">
      <alignment vertical="center"/>
    </xf>
    <xf numFmtId="0" fontId="17" fillId="0" borderId="20" xfId="0" applyFont="1" applyBorder="1" applyAlignment="1">
      <alignment vertical="center"/>
    </xf>
    <xf numFmtId="0" fontId="17" fillId="0" borderId="21" xfId="0" applyFont="1" applyBorder="1" applyAlignment="1">
      <alignment vertical="center"/>
    </xf>
    <xf numFmtId="0" fontId="10" fillId="5" borderId="0" xfId="0" applyFont="1" applyFill="1" applyAlignment="1">
      <alignment vertical="center"/>
    </xf>
    <xf numFmtId="0" fontId="2" fillId="5" borderId="0" xfId="0" applyFont="1" applyFill="1" applyAlignment="1">
      <alignment horizontal="right" vertical="center"/>
    </xf>
    <xf numFmtId="0" fontId="17" fillId="0" borderId="0" xfId="0" applyFont="1" applyAlignment="1">
      <alignment horizontal="right" vertical="center"/>
    </xf>
    <xf numFmtId="0" fontId="18" fillId="0" borderId="0" xfId="7" applyFont="1" applyAlignment="1">
      <alignment horizontal="left" vertical="center"/>
    </xf>
    <xf numFmtId="0" fontId="18" fillId="0" borderId="0" xfId="8" applyFont="1" applyAlignment="1">
      <alignment vertical="center" wrapText="1"/>
    </xf>
    <xf numFmtId="0" fontId="10" fillId="6" borderId="22" xfId="9" applyFont="1" applyFill="1" applyBorder="1" applyAlignment="1">
      <alignment horizontal="center" vertical="center" wrapText="1"/>
    </xf>
    <xf numFmtId="0" fontId="10" fillId="6" borderId="22" xfId="9" applyFont="1" applyFill="1" applyBorder="1" applyAlignment="1">
      <alignment horizontal="center" vertical="center"/>
    </xf>
    <xf numFmtId="0" fontId="18" fillId="0" borderId="22" xfId="10" applyFont="1" applyBorder="1" applyAlignment="1">
      <alignment horizontal="center" vertical="center"/>
    </xf>
    <xf numFmtId="4" fontId="18" fillId="0" borderId="22" xfId="10" applyNumberFormat="1" applyFont="1" applyBorder="1" applyAlignment="1">
      <alignment horizontal="center" vertical="center"/>
    </xf>
    <xf numFmtId="167" fontId="10" fillId="6" borderId="22" xfId="10" applyNumberFormat="1" applyFont="1" applyFill="1" applyBorder="1" applyAlignment="1">
      <alignment horizontal="center" vertical="center"/>
    </xf>
    <xf numFmtId="167" fontId="18" fillId="0" borderId="22" xfId="10" applyNumberFormat="1" applyFont="1" applyBorder="1" applyAlignment="1">
      <alignment horizontal="center" vertical="center" wrapText="1"/>
    </xf>
    <xf numFmtId="0" fontId="18" fillId="0" borderId="22" xfId="10" applyFont="1" applyBorder="1" applyAlignment="1">
      <alignment horizontal="justify" vertical="center" wrapText="1"/>
    </xf>
    <xf numFmtId="10" fontId="18" fillId="0" borderId="22" xfId="11" applyNumberFormat="1" applyFont="1" applyFill="1" applyBorder="1" applyAlignment="1">
      <alignment horizontal="center" vertical="center"/>
    </xf>
    <xf numFmtId="167" fontId="18" fillId="7" borderId="22" xfId="10" applyNumberFormat="1" applyFont="1" applyFill="1" applyBorder="1" applyAlignment="1">
      <alignment horizontal="center" vertical="center" wrapText="1"/>
    </xf>
    <xf numFmtId="0" fontId="18" fillId="7" borderId="22" xfId="10" applyFont="1" applyFill="1" applyBorder="1" applyAlignment="1">
      <alignment horizontal="justify" vertical="center" wrapText="1"/>
    </xf>
    <xf numFmtId="10" fontId="18" fillId="7" borderId="22" xfId="11" applyNumberFormat="1" applyFont="1" applyFill="1" applyBorder="1" applyAlignment="1">
      <alignment horizontal="center" vertical="center"/>
    </xf>
    <xf numFmtId="0" fontId="18" fillId="0" borderId="22" xfId="10" applyFont="1" applyBorder="1" applyAlignment="1">
      <alignment horizontal="center" vertical="center" wrapText="1"/>
    </xf>
    <xf numFmtId="0" fontId="18" fillId="7" borderId="22" xfId="10" applyFont="1" applyFill="1" applyBorder="1" applyAlignment="1">
      <alignment horizontal="center" vertical="center" wrapText="1"/>
    </xf>
    <xf numFmtId="0" fontId="10" fillId="6" borderId="22" xfId="10" applyFont="1" applyFill="1" applyBorder="1" applyAlignment="1">
      <alignment horizontal="center" vertical="center"/>
    </xf>
    <xf numFmtId="10" fontId="10" fillId="6" borderId="22" xfId="11" applyNumberFormat="1" applyFont="1" applyFill="1" applyBorder="1" applyAlignment="1">
      <alignment horizontal="center" vertical="center"/>
    </xf>
    <xf numFmtId="0" fontId="18" fillId="3" borderId="0" xfId="0" applyFont="1" applyFill="1" applyAlignment="1">
      <alignment horizontal="center" vertical="center"/>
    </xf>
    <xf numFmtId="0" fontId="0" fillId="0" borderId="12" xfId="0" applyBorder="1"/>
    <xf numFmtId="0" fontId="0" fillId="0" borderId="11" xfId="0" applyBorder="1"/>
    <xf numFmtId="0" fontId="0" fillId="0" borderId="13" xfId="0" applyBorder="1"/>
    <xf numFmtId="0" fontId="0" fillId="0" borderId="23" xfId="0" applyBorder="1"/>
    <xf numFmtId="0" fontId="0" fillId="0" borderId="24" xfId="0" applyBorder="1"/>
    <xf numFmtId="0" fontId="22" fillId="0" borderId="23" xfId="0" applyFont="1" applyBorder="1" applyAlignment="1">
      <alignment horizontal="center"/>
    </xf>
    <xf numFmtId="0" fontId="22" fillId="0" borderId="0" xfId="0" applyFont="1" applyAlignment="1">
      <alignment horizontal="center"/>
    </xf>
    <xf numFmtId="0" fontId="22" fillId="0" borderId="24" xfId="0" applyFont="1" applyBorder="1" applyAlignment="1">
      <alignment horizontal="center"/>
    </xf>
    <xf numFmtId="0" fontId="25" fillId="0" borderId="24" xfId="0" applyFont="1" applyBorder="1" applyAlignment="1">
      <alignment horizontal="center"/>
    </xf>
    <xf numFmtId="0" fontId="26" fillId="0" borderId="0" xfId="0" applyFont="1" applyAlignment="1">
      <alignment horizontal="left"/>
    </xf>
    <xf numFmtId="0" fontId="5" fillId="0" borderId="23" xfId="0" applyFont="1" applyBorder="1"/>
    <xf numFmtId="0" fontId="18" fillId="0" borderId="12" xfId="0" applyFont="1" applyBorder="1" applyAlignment="1">
      <alignment horizontal="left"/>
    </xf>
    <xf numFmtId="0" fontId="28" fillId="0" borderId="24" xfId="0" applyFont="1" applyBorder="1" applyAlignment="1">
      <alignment horizontal="left"/>
    </xf>
    <xf numFmtId="0" fontId="5" fillId="0" borderId="0" xfId="0" applyFont="1"/>
    <xf numFmtId="0" fontId="18" fillId="0" borderId="23" xfId="0" applyFont="1" applyBorder="1" applyAlignment="1">
      <alignment horizontal="left" vertical="center" wrapText="1"/>
    </xf>
    <xf numFmtId="0" fontId="18" fillId="0" borderId="23" xfId="0" applyFont="1" applyBorder="1" applyAlignment="1">
      <alignment horizontal="left"/>
    </xf>
    <xf numFmtId="0" fontId="18" fillId="0" borderId="23" xfId="0" applyFont="1" applyBorder="1" applyAlignment="1">
      <alignment horizontal="left" vertical="top"/>
    </xf>
    <xf numFmtId="0" fontId="18" fillId="0" borderId="23" xfId="0" applyFont="1" applyBorder="1" applyAlignment="1">
      <alignment horizontal="left" vertical="center"/>
    </xf>
    <xf numFmtId="0" fontId="28" fillId="0" borderId="24" xfId="0" applyFont="1" applyBorder="1" applyAlignment="1">
      <alignment horizontal="center" wrapText="1"/>
    </xf>
    <xf numFmtId="1" fontId="0" fillId="0" borderId="0" xfId="0" applyNumberFormat="1"/>
    <xf numFmtId="0" fontId="5" fillId="0" borderId="24" xfId="0" applyFont="1" applyBorder="1"/>
    <xf numFmtId="17" fontId="27" fillId="0" borderId="0" xfId="0" applyNumberFormat="1" applyFont="1" applyAlignment="1">
      <alignment horizontal="left" vertical="top"/>
    </xf>
    <xf numFmtId="0" fontId="27" fillId="0" borderId="24" xfId="0" applyFont="1" applyBorder="1" applyAlignment="1">
      <alignment vertical="top"/>
    </xf>
    <xf numFmtId="0" fontId="27" fillId="0" borderId="24" xfId="0" applyFont="1" applyBorder="1" applyAlignment="1">
      <alignment horizontal="left" vertical="top"/>
    </xf>
    <xf numFmtId="0" fontId="29" fillId="0" borderId="23" xfId="0" applyFont="1" applyBorder="1" applyAlignment="1">
      <alignment horizontal="left"/>
    </xf>
    <xf numFmtId="0" fontId="30" fillId="0" borderId="0" xfId="13" applyFont="1" applyAlignment="1">
      <alignment vertical="top"/>
    </xf>
    <xf numFmtId="0" fontId="27" fillId="0" borderId="24" xfId="13" applyFont="1" applyBorder="1" applyAlignment="1">
      <alignment vertical="top"/>
    </xf>
    <xf numFmtId="0" fontId="18" fillId="0" borderId="23" xfId="0" applyFont="1" applyBorder="1" applyAlignment="1">
      <alignment vertical="top"/>
    </xf>
    <xf numFmtId="0" fontId="5" fillId="0" borderId="23" xfId="0" applyFont="1" applyBorder="1" applyAlignment="1">
      <alignment vertical="top"/>
    </xf>
    <xf numFmtId="0" fontId="18" fillId="0" borderId="14" xfId="0" applyFont="1" applyBorder="1" applyAlignment="1">
      <alignment horizontal="left" vertical="top"/>
    </xf>
    <xf numFmtId="0" fontId="5" fillId="0" borderId="24" xfId="0" applyFont="1" applyBorder="1" applyAlignment="1">
      <alignment vertical="top"/>
    </xf>
    <xf numFmtId="0" fontId="5" fillId="0" borderId="0" xfId="0" applyFont="1" applyAlignment="1">
      <alignment vertical="top"/>
    </xf>
    <xf numFmtId="0" fontId="31" fillId="0" borderId="0" xfId="0" applyFont="1"/>
    <xf numFmtId="0" fontId="31" fillId="0" borderId="0" xfId="0" applyFont="1" applyAlignment="1">
      <alignment horizontal="left"/>
    </xf>
    <xf numFmtId="168" fontId="0" fillId="0" borderId="0" xfId="3" applyNumberFormat="1" applyFont="1"/>
    <xf numFmtId="0" fontId="34" fillId="0" borderId="23" xfId="0" applyFont="1" applyBorder="1"/>
    <xf numFmtId="0" fontId="13" fillId="0" borderId="23" xfId="0" applyFont="1" applyBorder="1" applyAlignment="1">
      <alignment vertical="center"/>
    </xf>
    <xf numFmtId="0" fontId="13" fillId="0" borderId="0" xfId="0" applyFont="1" applyAlignment="1">
      <alignment vertical="center"/>
    </xf>
    <xf numFmtId="169" fontId="13" fillId="0" borderId="24" xfId="14" applyFont="1" applyFill="1" applyBorder="1" applyAlignment="1" applyProtection="1">
      <alignment vertical="center"/>
    </xf>
    <xf numFmtId="0" fontId="34" fillId="0" borderId="24" xfId="0" applyFont="1" applyBorder="1"/>
    <xf numFmtId="0" fontId="34" fillId="0" borderId="0" xfId="0" applyFont="1"/>
    <xf numFmtId="44" fontId="0" fillId="0" borderId="0" xfId="2" applyFont="1"/>
    <xf numFmtId="10" fontId="0" fillId="0" borderId="0" xfId="3" applyNumberFormat="1" applyFont="1"/>
    <xf numFmtId="44" fontId="0" fillId="0" borderId="0" xfId="0" applyNumberFormat="1"/>
    <xf numFmtId="0" fontId="35" fillId="0" borderId="23" xfId="0" applyFont="1" applyBorder="1"/>
    <xf numFmtId="170" fontId="0" fillId="0" borderId="0" xfId="0" applyNumberFormat="1"/>
    <xf numFmtId="10" fontId="0" fillId="0" borderId="0" xfId="0" applyNumberFormat="1"/>
    <xf numFmtId="0" fontId="36" fillId="0" borderId="23" xfId="0" applyFont="1" applyBorder="1" applyAlignment="1">
      <alignment vertical="center"/>
    </xf>
    <xf numFmtId="0" fontId="35" fillId="0" borderId="24" xfId="0" applyFont="1" applyBorder="1"/>
    <xf numFmtId="0" fontId="35" fillId="0" borderId="0" xfId="0" applyFont="1"/>
    <xf numFmtId="0" fontId="34" fillId="0" borderId="25" xfId="0" applyFont="1" applyBorder="1"/>
    <xf numFmtId="0" fontId="35" fillId="0" borderId="25" xfId="0" applyFont="1" applyBorder="1"/>
    <xf numFmtId="171" fontId="0" fillId="0" borderId="0" xfId="3" applyNumberFormat="1" applyFont="1"/>
    <xf numFmtId="4" fontId="0" fillId="0" borderId="0" xfId="0" applyNumberFormat="1"/>
    <xf numFmtId="44" fontId="38" fillId="0" borderId="0" xfId="2" applyFont="1" applyAlignment="1">
      <alignment horizontal="center" vertical="center"/>
    </xf>
    <xf numFmtId="0" fontId="38" fillId="0" borderId="0" xfId="0" applyFont="1" applyAlignment="1">
      <alignment horizontal="center" vertical="center"/>
    </xf>
    <xf numFmtId="4" fontId="38" fillId="0" borderId="0" xfId="0" applyNumberFormat="1" applyFont="1" applyAlignment="1">
      <alignment horizontal="center" vertical="center"/>
    </xf>
    <xf numFmtId="44" fontId="3" fillId="0" borderId="0" xfId="0" applyNumberFormat="1" applyFont="1"/>
    <xf numFmtId="0" fontId="5" fillId="0" borderId="25" xfId="0" applyFont="1" applyBorder="1"/>
    <xf numFmtId="0" fontId="36" fillId="0" borderId="0" xfId="0" applyFont="1" applyAlignment="1">
      <alignment vertical="center"/>
    </xf>
    <xf numFmtId="0" fontId="39" fillId="0" borderId="0" xfId="0" applyFont="1" applyAlignment="1">
      <alignment vertical="center"/>
    </xf>
    <xf numFmtId="169" fontId="39" fillId="0" borderId="24" xfId="14" applyFont="1" applyFill="1" applyBorder="1" applyAlignment="1" applyProtection="1">
      <alignment vertical="center"/>
    </xf>
    <xf numFmtId="169" fontId="13" fillId="0" borderId="15" xfId="14" applyFont="1" applyFill="1" applyBorder="1" applyAlignment="1" applyProtection="1">
      <alignment vertical="center"/>
    </xf>
    <xf numFmtId="172" fontId="0" fillId="0" borderId="0" xfId="0" applyNumberFormat="1"/>
    <xf numFmtId="169" fontId="5" fillId="0" borderId="0" xfId="14" applyFont="1" applyBorder="1" applyProtection="1"/>
    <xf numFmtId="0" fontId="18" fillId="0" borderId="8" xfId="0" applyFont="1" applyBorder="1" applyAlignment="1">
      <alignment horizontal="left" vertical="top"/>
    </xf>
    <xf numFmtId="0" fontId="5" fillId="0" borderId="14" xfId="0" applyFont="1" applyBorder="1"/>
    <xf numFmtId="0" fontId="5" fillId="0" borderId="7" xfId="0" applyFont="1" applyBorder="1"/>
    <xf numFmtId="0" fontId="5" fillId="0" borderId="15" xfId="0" applyFont="1" applyBorder="1"/>
    <xf numFmtId="4" fontId="0" fillId="0" borderId="0" xfId="0" applyNumberFormat="1" applyAlignment="1">
      <alignment vertical="top" wrapText="1"/>
    </xf>
    <xf numFmtId="172" fontId="40" fillId="0" borderId="0" xfId="0" applyNumberFormat="1" applyFont="1"/>
    <xf numFmtId="0" fontId="27" fillId="0" borderId="0" xfId="15" applyFont="1" applyAlignment="1">
      <alignment horizontal="left" vertical="center"/>
    </xf>
    <xf numFmtId="0" fontId="27" fillId="0" borderId="0" xfId="15" applyFont="1" applyAlignment="1">
      <alignment horizontal="left" vertical="center" wrapText="1"/>
    </xf>
    <xf numFmtId="0" fontId="27" fillId="0" borderId="0" xfId="15" applyFont="1" applyAlignment="1">
      <alignment horizontal="center" vertical="center"/>
    </xf>
    <xf numFmtId="0" fontId="41" fillId="0" borderId="0" xfId="15" applyFont="1" applyAlignment="1">
      <alignment vertical="center"/>
    </xf>
    <xf numFmtId="10" fontId="18" fillId="0" borderId="28" xfId="16" applyNumberFormat="1" applyFont="1" applyFill="1" applyBorder="1" applyAlignment="1">
      <alignment horizontal="right" vertical="center"/>
    </xf>
    <xf numFmtId="0" fontId="17" fillId="0" borderId="0" xfId="15" applyFont="1" applyAlignment="1">
      <alignment vertical="center"/>
    </xf>
    <xf numFmtId="0" fontId="1" fillId="0" borderId="0" xfId="15"/>
    <xf numFmtId="4" fontId="43" fillId="0" borderId="0" xfId="15" applyNumberFormat="1" applyFont="1" applyAlignment="1">
      <alignment horizontal="left" vertical="center" wrapText="1"/>
    </xf>
    <xf numFmtId="4" fontId="43" fillId="0" borderId="0" xfId="15" applyNumberFormat="1" applyFont="1" applyAlignment="1">
      <alignment horizontal="center" vertical="center" wrapText="1"/>
    </xf>
    <xf numFmtId="4" fontId="41" fillId="0" borderId="0" xfId="15" applyNumberFormat="1" applyFont="1" applyAlignment="1">
      <alignment horizontal="center" vertical="center"/>
    </xf>
    <xf numFmtId="4" fontId="43" fillId="0" borderId="0" xfId="15" applyNumberFormat="1" applyFont="1" applyAlignment="1">
      <alignment horizontal="right" vertical="center" wrapText="1"/>
    </xf>
    <xf numFmtId="166" fontId="43" fillId="0" borderId="0" xfId="17" applyNumberFormat="1" applyFont="1" applyFill="1" applyBorder="1" applyAlignment="1">
      <alignment horizontal="right" vertical="center" wrapText="1"/>
    </xf>
    <xf numFmtId="4" fontId="18" fillId="0" borderId="0" xfId="15" applyNumberFormat="1" applyFont="1" applyAlignment="1">
      <alignment horizontal="left" vertical="center" wrapText="1"/>
    </xf>
    <xf numFmtId="4" fontId="18" fillId="0" borderId="0" xfId="15" applyNumberFormat="1" applyFont="1" applyAlignment="1">
      <alignment horizontal="center" vertical="center" wrapText="1"/>
    </xf>
    <xf numFmtId="4" fontId="18" fillId="0" borderId="0" xfId="15" applyNumberFormat="1" applyFont="1" applyAlignment="1">
      <alignment horizontal="right" vertical="center" wrapText="1"/>
    </xf>
    <xf numFmtId="166" fontId="18" fillId="0" borderId="0" xfId="17" applyNumberFormat="1" applyFont="1" applyFill="1" applyBorder="1" applyAlignment="1" applyProtection="1">
      <alignment horizontal="right" vertical="center" wrapText="1"/>
    </xf>
    <xf numFmtId="49" fontId="18" fillId="0" borderId="0" xfId="6" applyNumberFormat="1" applyFont="1" applyAlignment="1">
      <alignment horizontal="left" vertical="center"/>
    </xf>
    <xf numFmtId="0" fontId="18" fillId="0" borderId="0" xfId="15" applyFont="1" applyAlignment="1">
      <alignment horizontal="left" vertical="center" wrapText="1"/>
    </xf>
    <xf numFmtId="0" fontId="18" fillId="0" borderId="0" xfId="15" applyFont="1" applyAlignment="1">
      <alignment horizontal="center" vertical="center" wrapText="1"/>
    </xf>
    <xf numFmtId="4" fontId="41" fillId="0" borderId="0" xfId="15" applyNumberFormat="1" applyFont="1" applyAlignment="1">
      <alignment horizontal="right" vertical="center"/>
    </xf>
    <xf numFmtId="166" fontId="41" fillId="0" borderId="0" xfId="17" applyNumberFormat="1" applyFont="1" applyAlignment="1">
      <alignment horizontal="right" vertical="center"/>
    </xf>
    <xf numFmtId="166" fontId="18" fillId="0" borderId="29" xfId="17" applyNumberFormat="1" applyFont="1" applyFill="1" applyBorder="1" applyAlignment="1" applyProtection="1">
      <alignment horizontal="right" vertical="center"/>
    </xf>
    <xf numFmtId="166" fontId="41" fillId="0" borderId="0" xfId="17" applyNumberFormat="1" applyFont="1" applyAlignment="1">
      <alignment vertical="center"/>
    </xf>
    <xf numFmtId="166" fontId="18" fillId="0" borderId="0" xfId="17" applyNumberFormat="1" applyFont="1" applyFill="1" applyBorder="1" applyAlignment="1" applyProtection="1">
      <alignment horizontal="right" vertical="center"/>
    </xf>
    <xf numFmtId="4" fontId="18" fillId="0" borderId="0" xfId="6" applyNumberFormat="1" applyFont="1" applyAlignment="1">
      <alignment horizontal="left" vertical="center"/>
    </xf>
    <xf numFmtId="10" fontId="18" fillId="0" borderId="0" xfId="17" applyNumberFormat="1" applyFont="1" applyFill="1" applyBorder="1" applyAlignment="1" applyProtection="1">
      <alignment horizontal="right" vertical="center"/>
    </xf>
    <xf numFmtId="4" fontId="18" fillId="0" borderId="0" xfId="15" applyNumberFormat="1" applyFont="1" applyAlignment="1">
      <alignment horizontal="right" vertical="center"/>
    </xf>
    <xf numFmtId="0" fontId="41" fillId="0" borderId="0" xfId="0" applyFont="1" applyAlignment="1">
      <alignment vertical="center"/>
    </xf>
    <xf numFmtId="44" fontId="0" fillId="0" borderId="1" xfId="2" applyFont="1" applyBorder="1"/>
    <xf numFmtId="166" fontId="42" fillId="2" borderId="28" xfId="2" applyNumberFormat="1" applyFont="1" applyFill="1" applyBorder="1" applyAlignment="1">
      <alignment horizontal="center" vertical="center" wrapText="1"/>
    </xf>
    <xf numFmtId="0" fontId="41" fillId="0" borderId="0" xfId="0" applyFont="1"/>
    <xf numFmtId="0" fontId="42" fillId="2" borderId="28" xfId="2" applyNumberFormat="1" applyFont="1" applyFill="1" applyBorder="1" applyAlignment="1">
      <alignment horizontal="center" vertical="center" wrapText="1"/>
    </xf>
    <xf numFmtId="10" fontId="18" fillId="0" borderId="35" xfId="18" applyNumberFormat="1" applyFont="1" applyFill="1" applyBorder="1" applyAlignment="1">
      <alignment horizontal="center" vertical="center" wrapText="1"/>
    </xf>
    <xf numFmtId="0" fontId="45" fillId="0" borderId="35" xfId="0" applyFont="1" applyBorder="1" applyAlignment="1">
      <alignment horizontal="left" vertical="center" wrapText="1"/>
    </xf>
    <xf numFmtId="173" fontId="45" fillId="0" borderId="25" xfId="1" applyNumberFormat="1" applyFont="1" applyFill="1" applyBorder="1" applyAlignment="1">
      <alignment horizontal="center" vertical="center" wrapText="1"/>
    </xf>
    <xf numFmtId="10" fontId="18" fillId="8" borderId="35" xfId="18" applyNumberFormat="1" applyFont="1" applyFill="1" applyBorder="1" applyAlignment="1">
      <alignment horizontal="center" vertical="center" wrapText="1"/>
    </xf>
    <xf numFmtId="10"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0" borderId="8" xfId="0" applyFont="1" applyBorder="1" applyAlignment="1">
      <alignment horizontal="center" vertical="center" wrapText="1"/>
    </xf>
    <xf numFmtId="173" fontId="18" fillId="0" borderId="1" xfId="1" applyNumberFormat="1" applyFont="1" applyFill="1" applyBorder="1" applyAlignment="1">
      <alignment horizontal="center" vertical="center" wrapText="1"/>
    </xf>
    <xf numFmtId="173" fontId="18" fillId="0" borderId="1" xfId="0" applyNumberFormat="1" applyFont="1" applyBorder="1" applyAlignment="1">
      <alignment horizontal="center" vertical="center" wrapText="1"/>
    </xf>
    <xf numFmtId="173" fontId="27" fillId="0" borderId="1" xfId="0" applyNumberFormat="1" applyFont="1" applyBorder="1" applyAlignment="1">
      <alignment horizontal="center" vertical="center" wrapText="1"/>
    </xf>
    <xf numFmtId="173" fontId="18" fillId="0" borderId="35" xfId="0" applyNumberFormat="1" applyFont="1" applyBorder="1" applyAlignment="1">
      <alignment horizontal="center" vertical="center" wrapText="1"/>
    </xf>
    <xf numFmtId="0" fontId="18" fillId="0" borderId="8" xfId="0" applyFont="1" applyBorder="1" applyAlignment="1">
      <alignment horizontal="left" vertical="center" wrapText="1"/>
    </xf>
    <xf numFmtId="10" fontId="18" fillId="0" borderId="1" xfId="18" applyNumberFormat="1" applyFont="1" applyFill="1" applyBorder="1" applyAlignment="1">
      <alignment horizontal="center" vertical="center" wrapText="1"/>
    </xf>
    <xf numFmtId="10" fontId="18" fillId="0" borderId="8" xfId="18" applyNumberFormat="1" applyFont="1" applyFill="1" applyBorder="1" applyAlignment="1">
      <alignment horizontal="left" vertical="center" wrapText="1"/>
    </xf>
    <xf numFmtId="43" fontId="17" fillId="0" borderId="0" xfId="0" applyNumberFormat="1" applyFont="1"/>
    <xf numFmtId="0" fontId="17" fillId="0" borderId="0" xfId="0" applyFont="1"/>
    <xf numFmtId="0" fontId="45" fillId="0" borderId="1" xfId="0" applyFont="1" applyBorder="1" applyAlignment="1">
      <alignment horizontal="left" vertical="center" wrapText="1"/>
    </xf>
    <xf numFmtId="0" fontId="30" fillId="0" borderId="1" xfId="0" applyFont="1" applyBorder="1"/>
    <xf numFmtId="0" fontId="41" fillId="0" borderId="1" xfId="0" applyFont="1" applyBorder="1"/>
    <xf numFmtId="0" fontId="18" fillId="0" borderId="36" xfId="0" applyFont="1" applyBorder="1" applyAlignment="1">
      <alignment horizontal="center" vertical="center" wrapText="1"/>
    </xf>
    <xf numFmtId="0" fontId="18" fillId="0" borderId="37" xfId="0" applyFont="1" applyBorder="1" applyAlignment="1">
      <alignment horizontal="left" vertical="center" wrapText="1"/>
    </xf>
    <xf numFmtId="173" fontId="18" fillId="0" borderId="36" xfId="1" applyNumberFormat="1" applyFont="1" applyFill="1" applyBorder="1" applyAlignment="1">
      <alignment horizontal="center" vertical="center" wrapText="1"/>
    </xf>
    <xf numFmtId="173" fontId="18" fillId="0" borderId="38" xfId="1" applyNumberFormat="1" applyFont="1" applyFill="1" applyBorder="1" applyAlignment="1">
      <alignment horizontal="center" vertical="center" wrapText="1"/>
    </xf>
    <xf numFmtId="39" fontId="18" fillId="8" borderId="38" xfId="19" applyNumberFormat="1" applyFont="1" applyFill="1" applyBorder="1" applyAlignment="1">
      <alignment horizontal="right" vertical="center" wrapText="1"/>
    </xf>
    <xf numFmtId="0" fontId="18" fillId="0" borderId="1" xfId="0" applyFont="1" applyBorder="1" applyAlignment="1">
      <alignment horizontal="left" vertical="center" wrapText="1"/>
    </xf>
    <xf numFmtId="4" fontId="18" fillId="0" borderId="1" xfId="0" applyNumberFormat="1" applyFont="1" applyBorder="1" applyAlignment="1">
      <alignment horizontal="center" vertical="center" wrapText="1"/>
    </xf>
    <xf numFmtId="39" fontId="18" fillId="8" borderId="1" xfId="19" applyNumberFormat="1" applyFont="1" applyFill="1" applyBorder="1" applyAlignment="1">
      <alignment horizontal="right" vertical="center" wrapText="1"/>
    </xf>
    <xf numFmtId="10" fontId="18" fillId="8" borderId="1" xfId="0" applyNumberFormat="1" applyFont="1" applyFill="1" applyBorder="1" applyAlignment="1">
      <alignment horizontal="center" vertical="center" wrapText="1"/>
    </xf>
    <xf numFmtId="10" fontId="18" fillId="8" borderId="1" xfId="1" applyNumberFormat="1" applyFont="1" applyFill="1" applyBorder="1" applyAlignment="1">
      <alignment horizontal="right" vertical="center" wrapText="1"/>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18" fillId="3" borderId="0" xfId="0" applyFont="1" applyFill="1" applyAlignment="1">
      <alignment vertical="center" wrapText="1"/>
    </xf>
    <xf numFmtId="0" fontId="45" fillId="0" borderId="0" xfId="0" applyFont="1" applyAlignment="1">
      <alignment vertical="center"/>
    </xf>
    <xf numFmtId="0" fontId="41" fillId="0" borderId="0" xfId="0" applyFont="1" applyAlignment="1">
      <alignment horizontal="center" vertical="center"/>
    </xf>
    <xf numFmtId="4" fontId="0" fillId="0" borderId="0" xfId="0" applyNumberFormat="1" applyAlignment="1">
      <alignment vertical="center"/>
    </xf>
    <xf numFmtId="166" fontId="42" fillId="2" borderId="42" xfId="2" applyNumberFormat="1" applyFont="1" applyFill="1" applyBorder="1" applyAlignment="1">
      <alignment horizontal="left" vertical="center" wrapText="1"/>
    </xf>
    <xf numFmtId="166" fontId="42" fillId="2" borderId="32" xfId="2" applyNumberFormat="1" applyFont="1" applyFill="1" applyBorder="1" applyAlignment="1">
      <alignment horizontal="center" vertical="center" wrapText="1"/>
    </xf>
    <xf numFmtId="4" fontId="42" fillId="2" borderId="32" xfId="2" applyNumberFormat="1" applyFont="1" applyFill="1" applyBorder="1" applyAlignment="1">
      <alignment horizontal="center" vertical="center" wrapText="1"/>
    </xf>
    <xf numFmtId="174" fontId="42" fillId="2" borderId="43" xfId="2" applyNumberFormat="1" applyFont="1" applyFill="1" applyBorder="1" applyAlignment="1">
      <alignment horizontal="center" vertical="center" wrapText="1"/>
    </xf>
    <xf numFmtId="0" fontId="0" fillId="0" borderId="36" xfId="0" applyBorder="1" applyAlignment="1">
      <alignment horizontal="left" vertical="center"/>
    </xf>
    <xf numFmtId="0" fontId="0" fillId="0" borderId="36" xfId="0" applyBorder="1" applyAlignment="1">
      <alignment vertical="center" wrapText="1"/>
    </xf>
    <xf numFmtId="0" fontId="0" fillId="0" borderId="36" xfId="0" applyBorder="1" applyAlignment="1">
      <alignment horizontal="center" vertical="center"/>
    </xf>
    <xf numFmtId="4" fontId="0" fillId="0" borderId="36" xfId="0" applyNumberFormat="1" applyBorder="1" applyAlignment="1">
      <alignment vertical="center"/>
    </xf>
    <xf numFmtId="44" fontId="0" fillId="0" borderId="36" xfId="2" applyFont="1" applyBorder="1" applyAlignment="1">
      <alignment vertical="center"/>
    </xf>
    <xf numFmtId="10" fontId="0" fillId="0" borderId="36" xfId="3" applyNumberFormat="1" applyFont="1" applyBorder="1" applyAlignment="1">
      <alignment vertical="center"/>
    </xf>
    <xf numFmtId="0" fontId="0" fillId="0" borderId="1" xfId="0" applyBorder="1" applyAlignment="1">
      <alignment horizontal="left" vertical="center"/>
    </xf>
    <xf numFmtId="0" fontId="0" fillId="0" borderId="1" xfId="0" applyBorder="1" applyAlignment="1">
      <alignment vertical="center" wrapText="1"/>
    </xf>
    <xf numFmtId="0" fontId="0" fillId="0" borderId="1" xfId="0" applyBorder="1" applyAlignment="1">
      <alignment horizontal="center" vertical="center"/>
    </xf>
    <xf numFmtId="4" fontId="0" fillId="0" borderId="1" xfId="0" applyNumberFormat="1" applyBorder="1" applyAlignment="1">
      <alignment vertical="center"/>
    </xf>
    <xf numFmtId="43" fontId="0" fillId="0" borderId="1" xfId="1" applyFont="1" applyBorder="1" applyAlignment="1">
      <alignment vertical="center"/>
    </xf>
    <xf numFmtId="0" fontId="27" fillId="0" borderId="0" xfId="0" applyFont="1" applyAlignment="1">
      <alignment horizontal="center" vertical="center"/>
    </xf>
    <xf numFmtId="0" fontId="41" fillId="0" borderId="0" xfId="0" applyFont="1" applyAlignment="1">
      <alignment horizontal="center"/>
    </xf>
    <xf numFmtId="10" fontId="48" fillId="9" borderId="35" xfId="3" applyNumberFormat="1" applyFont="1" applyFill="1" applyBorder="1" applyAlignment="1">
      <alignment horizontal="right" vertical="center" wrapText="1"/>
    </xf>
    <xf numFmtId="175" fontId="48" fillId="3" borderId="1" xfId="2" applyNumberFormat="1" applyFont="1" applyFill="1" applyBorder="1" applyAlignment="1">
      <alignment horizontal="center" vertical="center" wrapText="1"/>
    </xf>
    <xf numFmtId="175" fontId="41" fillId="0" borderId="0" xfId="0" applyNumberFormat="1" applyFont="1" applyAlignment="1">
      <alignment horizontal="center"/>
    </xf>
    <xf numFmtId="10" fontId="48" fillId="9" borderId="1" xfId="3" applyNumberFormat="1" applyFont="1" applyFill="1" applyBorder="1" applyAlignment="1">
      <alignment horizontal="right" vertical="center" wrapText="1"/>
    </xf>
    <xf numFmtId="0" fontId="49" fillId="10" borderId="29" xfId="1" applyNumberFormat="1" applyFont="1" applyFill="1" applyBorder="1" applyAlignment="1">
      <alignment horizontal="center" vertical="center" wrapText="1"/>
    </xf>
    <xf numFmtId="0" fontId="50" fillId="10" borderId="29" xfId="0" applyFont="1" applyFill="1" applyBorder="1" applyAlignment="1">
      <alignment vertical="center"/>
    </xf>
    <xf numFmtId="0" fontId="50" fillId="10" borderId="29" xfId="0" applyFont="1" applyFill="1" applyBorder="1" applyAlignment="1">
      <alignment vertical="center" wrapText="1"/>
    </xf>
    <xf numFmtId="166" fontId="50" fillId="10" borderId="29" xfId="2" applyNumberFormat="1" applyFont="1" applyFill="1" applyBorder="1" applyAlignment="1">
      <alignment horizontal="center" vertical="center" wrapText="1"/>
    </xf>
    <xf numFmtId="1" fontId="50" fillId="10" borderId="29" xfId="2" applyNumberFormat="1" applyFont="1" applyFill="1" applyBorder="1" applyAlignment="1">
      <alignment horizontal="center" vertical="center" wrapText="1"/>
    </xf>
    <xf numFmtId="166" fontId="50" fillId="10" borderId="29" xfId="0" applyNumberFormat="1" applyFont="1" applyFill="1" applyBorder="1" applyAlignment="1">
      <alignment vertical="center" wrapText="1"/>
    </xf>
    <xf numFmtId="0" fontId="50" fillId="0" borderId="45" xfId="12" applyFont="1" applyBorder="1" applyAlignment="1">
      <alignment horizontal="center" vertical="center" wrapText="1"/>
    </xf>
    <xf numFmtId="0" fontId="51" fillId="11" borderId="45" xfId="0" applyFont="1" applyFill="1" applyBorder="1" applyAlignment="1">
      <alignment vertical="center" wrapText="1"/>
    </xf>
    <xf numFmtId="176" fontId="51" fillId="11" borderId="45" xfId="0" applyNumberFormat="1" applyFont="1" applyFill="1" applyBorder="1" applyAlignment="1" applyProtection="1">
      <alignment horizontal="center" vertical="center" wrapText="1"/>
      <protection locked="0"/>
    </xf>
    <xf numFmtId="176" fontId="51" fillId="11" borderId="45" xfId="0" applyNumberFormat="1" applyFont="1" applyFill="1" applyBorder="1" applyAlignment="1" applyProtection="1">
      <alignment horizontal="right" vertical="center" wrapText="1"/>
      <protection locked="0"/>
    </xf>
    <xf numFmtId="0" fontId="41" fillId="0" borderId="0" xfId="15" applyFont="1"/>
    <xf numFmtId="0" fontId="52" fillId="0" borderId="45" xfId="15" applyFont="1" applyBorder="1"/>
    <xf numFmtId="0" fontId="51" fillId="12" borderId="45" xfId="15" applyFont="1" applyFill="1" applyBorder="1" applyAlignment="1">
      <alignment horizontal="right" vertical="center" wrapText="1"/>
    </xf>
    <xf numFmtId="0" fontId="51" fillId="13" borderId="45" xfId="0" applyFont="1" applyFill="1" applyBorder="1" applyAlignment="1">
      <alignment vertical="center" wrapText="1"/>
    </xf>
    <xf numFmtId="176" fontId="51" fillId="13" borderId="45" xfId="0" applyNumberFormat="1" applyFont="1" applyFill="1" applyBorder="1" applyAlignment="1" applyProtection="1">
      <alignment horizontal="center" vertical="center" wrapText="1"/>
      <protection locked="0"/>
    </xf>
    <xf numFmtId="44" fontId="51" fillId="13" borderId="45" xfId="2" applyFont="1" applyFill="1" applyBorder="1" applyAlignment="1" applyProtection="1">
      <alignment horizontal="right" vertical="center" wrapText="1"/>
      <protection locked="0"/>
    </xf>
    <xf numFmtId="0" fontId="51" fillId="0" borderId="45" xfId="15" applyFont="1" applyBorder="1" applyAlignment="1">
      <alignment horizontal="right" vertical="center" wrapText="1"/>
    </xf>
    <xf numFmtId="0" fontId="51" fillId="0" borderId="45" xfId="0" applyFont="1" applyBorder="1" applyAlignment="1">
      <alignment horizontal="left" vertical="center" wrapText="1"/>
    </xf>
    <xf numFmtId="0" fontId="51" fillId="0" borderId="45" xfId="0" applyFont="1" applyBorder="1" applyAlignment="1">
      <alignment vertical="center" wrapText="1"/>
    </xf>
    <xf numFmtId="176" fontId="51" fillId="0" borderId="45" xfId="0" applyNumberFormat="1" applyFont="1" applyBorder="1" applyAlignment="1" applyProtection="1">
      <alignment horizontal="center" vertical="center" wrapText="1"/>
      <protection locked="0"/>
    </xf>
    <xf numFmtId="176" fontId="51" fillId="0" borderId="45" xfId="0" applyNumberFormat="1" applyFont="1" applyBorder="1" applyAlignment="1" applyProtection="1">
      <alignment horizontal="right" vertical="center" wrapText="1"/>
      <protection locked="0"/>
    </xf>
    <xf numFmtId="177" fontId="51" fillId="13" borderId="45" xfId="0" applyNumberFormat="1" applyFont="1" applyFill="1" applyBorder="1" applyAlignment="1" applyProtection="1">
      <alignment horizontal="right" vertical="center" wrapText="1"/>
      <protection locked="0"/>
    </xf>
    <xf numFmtId="176" fontId="51" fillId="13" borderId="45" xfId="0" applyNumberFormat="1" applyFont="1" applyFill="1" applyBorder="1" applyAlignment="1">
      <alignment horizontal="right" vertical="top" wrapText="1"/>
    </xf>
    <xf numFmtId="177" fontId="51" fillId="13" borderId="45" xfId="0" applyNumberFormat="1" applyFont="1" applyFill="1" applyBorder="1" applyAlignment="1">
      <alignment horizontal="right" vertical="center" wrapText="1"/>
    </xf>
    <xf numFmtId="0" fontId="52" fillId="0" borderId="45" xfId="12" applyFont="1" applyBorder="1" applyAlignment="1">
      <alignment horizontal="left" vertical="top" wrapText="1"/>
    </xf>
    <xf numFmtId="0" fontId="52" fillId="0" borderId="45" xfId="12" applyFont="1" applyBorder="1" applyAlignment="1">
      <alignment horizontal="center" vertical="top" wrapText="1"/>
    </xf>
    <xf numFmtId="0" fontId="49" fillId="14" borderId="29" xfId="1" applyNumberFormat="1" applyFont="1" applyFill="1" applyBorder="1" applyAlignment="1">
      <alignment horizontal="center" vertical="center" wrapText="1"/>
    </xf>
    <xf numFmtId="0" fontId="50" fillId="14" borderId="29" xfId="0" applyFont="1" applyFill="1" applyBorder="1" applyAlignment="1">
      <alignment vertical="center" wrapText="1"/>
    </xf>
    <xf numFmtId="166" fontId="50" fillId="14" borderId="29" xfId="2" applyNumberFormat="1" applyFont="1" applyFill="1" applyBorder="1" applyAlignment="1">
      <alignment horizontal="center" vertical="center" wrapText="1"/>
    </xf>
    <xf numFmtId="1" fontId="50" fillId="14" borderId="29" xfId="2" applyNumberFormat="1" applyFont="1" applyFill="1" applyBorder="1" applyAlignment="1">
      <alignment horizontal="center" vertical="center" wrapText="1"/>
    </xf>
    <xf numFmtId="166" fontId="50" fillId="14" borderId="29" xfId="0" applyNumberFormat="1" applyFont="1" applyFill="1" applyBorder="1" applyAlignment="1">
      <alignment vertical="center" wrapText="1"/>
    </xf>
    <xf numFmtId="0" fontId="49" fillId="11" borderId="45" xfId="0" applyFont="1" applyFill="1" applyBorder="1" applyAlignment="1">
      <alignment vertical="center" wrapText="1"/>
    </xf>
    <xf numFmtId="176" fontId="49" fillId="11" borderId="45" xfId="0" applyNumberFormat="1" applyFont="1" applyFill="1" applyBorder="1" applyAlignment="1" applyProtection="1">
      <alignment horizontal="center" vertical="center" wrapText="1"/>
      <protection locked="0"/>
    </xf>
    <xf numFmtId="176" fontId="49" fillId="11" borderId="45" xfId="0" applyNumberFormat="1" applyFont="1" applyFill="1" applyBorder="1" applyAlignment="1" applyProtection="1">
      <alignment horizontal="right" vertical="center" wrapText="1"/>
      <protection locked="0"/>
    </xf>
    <xf numFmtId="175" fontId="51" fillId="13" borderId="45" xfId="0" applyNumberFormat="1" applyFont="1" applyFill="1" applyBorder="1" applyAlignment="1" applyProtection="1">
      <alignment horizontal="center" vertical="center" wrapText="1"/>
      <protection locked="0"/>
    </xf>
    <xf numFmtId="176" fontId="51" fillId="13" borderId="45" xfId="0" applyNumberFormat="1" applyFont="1" applyFill="1" applyBorder="1" applyAlignment="1" applyProtection="1">
      <alignment horizontal="right" vertical="center" wrapText="1"/>
      <protection locked="0"/>
    </xf>
    <xf numFmtId="0" fontId="52" fillId="0" borderId="45" xfId="12" applyFont="1" applyBorder="1" applyAlignment="1">
      <alignment horizontal="left" vertical="top"/>
    </xf>
    <xf numFmtId="181" fontId="41" fillId="0" borderId="0" xfId="0" applyNumberFormat="1" applyFont="1" applyAlignment="1">
      <alignment vertical="center"/>
    </xf>
    <xf numFmtId="0" fontId="52" fillId="0" borderId="0" xfId="0" applyFont="1"/>
    <xf numFmtId="176" fontId="41" fillId="0" borderId="0" xfId="0" applyNumberFormat="1" applyFont="1" applyAlignment="1">
      <alignment vertical="center"/>
    </xf>
    <xf numFmtId="0" fontId="18" fillId="3" borderId="0" xfId="0" applyFont="1" applyFill="1" applyAlignment="1">
      <alignment vertical="center"/>
    </xf>
    <xf numFmtId="0" fontId="2" fillId="2" borderId="32" xfId="0" applyFont="1" applyFill="1" applyBorder="1" applyAlignment="1">
      <alignment horizontal="center" vertical="center" wrapText="1"/>
    </xf>
    <xf numFmtId="44" fontId="2" fillId="2" borderId="32" xfId="2" applyFont="1" applyFill="1" applyBorder="1" applyAlignment="1">
      <alignment horizontal="center" vertical="center" wrapText="1"/>
    </xf>
    <xf numFmtId="0" fontId="41" fillId="0" borderId="0" xfId="15" applyFont="1" applyAlignment="1">
      <alignment horizontal="center" vertical="center"/>
    </xf>
    <xf numFmtId="4" fontId="18" fillId="0" borderId="0" xfId="15" applyNumberFormat="1" applyFont="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16" borderId="11" xfId="0" applyFont="1" applyFill="1" applyBorder="1" applyAlignment="1">
      <alignment vertical="center"/>
    </xf>
    <xf numFmtId="0" fontId="4" fillId="16" borderId="11" xfId="0" applyFont="1" applyFill="1" applyBorder="1" applyAlignment="1">
      <alignment vertical="center" wrapText="1"/>
    </xf>
    <xf numFmtId="0" fontId="4" fillId="16" borderId="13" xfId="0" applyFont="1" applyFill="1" applyBorder="1" applyAlignment="1">
      <alignment vertical="center"/>
    </xf>
    <xf numFmtId="0" fontId="4" fillId="16" borderId="7" xfId="0" applyFont="1" applyFill="1" applyBorder="1" applyAlignment="1">
      <alignment vertical="center"/>
    </xf>
    <xf numFmtId="0" fontId="4" fillId="16" borderId="7" xfId="0" applyFont="1" applyFill="1" applyBorder="1" applyAlignment="1">
      <alignment vertical="center" wrapText="1"/>
    </xf>
    <xf numFmtId="0" fontId="4" fillId="16" borderId="15" xfId="0" applyFont="1" applyFill="1" applyBorder="1" applyAlignment="1">
      <alignment vertical="center"/>
    </xf>
    <xf numFmtId="0" fontId="4" fillId="16" borderId="12" xfId="0" applyFont="1" applyFill="1" applyBorder="1" applyAlignment="1">
      <alignment vertical="center"/>
    </xf>
    <xf numFmtId="0" fontId="4" fillId="16" borderId="14" xfId="0" applyFont="1" applyFill="1" applyBorder="1" applyAlignment="1">
      <alignment vertical="center"/>
    </xf>
    <xf numFmtId="0" fontId="4" fillId="16" borderId="0" xfId="0" applyFont="1" applyFill="1" applyBorder="1" applyAlignment="1">
      <alignment vertical="center" wrapText="1"/>
    </xf>
    <xf numFmtId="0" fontId="4" fillId="16" borderId="0" xfId="0" applyFont="1" applyFill="1" applyBorder="1" applyAlignment="1">
      <alignment vertical="center"/>
    </xf>
    <xf numFmtId="0" fontId="0" fillId="0" borderId="1" xfId="0" applyBorder="1" applyAlignment="1">
      <alignment vertical="center"/>
    </xf>
    <xf numFmtId="0" fontId="0" fillId="0" borderId="0" xfId="0" applyAlignment="1">
      <alignment horizontal="center"/>
    </xf>
    <xf numFmtId="44" fontId="3" fillId="0" borderId="0" xfId="2" applyFont="1"/>
    <xf numFmtId="39" fontId="17" fillId="0" borderId="0" xfId="0" applyNumberFormat="1" applyFont="1"/>
    <xf numFmtId="0" fontId="4" fillId="0" borderId="0" xfId="0" applyFont="1"/>
    <xf numFmtId="0" fontId="42" fillId="2" borderId="42" xfId="0" applyFont="1" applyFill="1" applyBorder="1" applyAlignment="1">
      <alignment horizontal="center" vertical="center" wrapText="1"/>
    </xf>
    <xf numFmtId="0" fontId="42" fillId="2" borderId="32" xfId="0" applyFont="1" applyFill="1" applyBorder="1" applyAlignment="1">
      <alignment horizontal="center" vertical="center" wrapText="1"/>
    </xf>
    <xf numFmtId="4" fontId="42" fillId="2" borderId="32" xfId="1" applyNumberFormat="1" applyFont="1" applyFill="1" applyBorder="1" applyAlignment="1">
      <alignment horizontal="center" vertical="center" wrapText="1"/>
    </xf>
    <xf numFmtId="44" fontId="42" fillId="2" borderId="32" xfId="2" applyFont="1" applyFill="1" applyBorder="1" applyAlignment="1">
      <alignment horizontal="center" vertical="center" wrapText="1"/>
    </xf>
    <xf numFmtId="44" fontId="42" fillId="2" borderId="43" xfId="2" applyFont="1" applyFill="1" applyBorder="1" applyAlignment="1">
      <alignment horizontal="center" vertical="center" wrapText="1"/>
    </xf>
    <xf numFmtId="164" fontId="0" fillId="0" borderId="1" xfId="0" applyNumberFormat="1" applyBorder="1" applyAlignment="1">
      <alignment vertical="center"/>
    </xf>
    <xf numFmtId="165" fontId="0" fillId="0" borderId="1" xfId="0" applyNumberFormat="1" applyBorder="1" applyAlignment="1">
      <alignment vertical="center"/>
    </xf>
    <xf numFmtId="44" fontId="54" fillId="0" borderId="1" xfId="2" applyFont="1" applyFill="1" applyBorder="1" applyAlignment="1">
      <alignment horizontal="right" vertical="center" wrapText="1"/>
    </xf>
    <xf numFmtId="0" fontId="0" fillId="0" borderId="1" xfId="0" quotePrefix="1" applyBorder="1" applyAlignment="1">
      <alignment horizontal="left" vertical="center"/>
    </xf>
    <xf numFmtId="0" fontId="0" fillId="0" borderId="12" xfId="0" applyBorder="1" applyAlignment="1">
      <alignment vertical="center"/>
    </xf>
    <xf numFmtId="0" fontId="0" fillId="0" borderId="11" xfId="0" applyBorder="1" applyAlignment="1">
      <alignment horizontal="left" vertical="center"/>
    </xf>
    <xf numFmtId="0" fontId="0" fillId="0" borderId="11" xfId="0" applyBorder="1" applyAlignment="1">
      <alignment vertical="center" wrapText="1"/>
    </xf>
    <xf numFmtId="0" fontId="0" fillId="0" borderId="11" xfId="0" applyBorder="1" applyAlignment="1">
      <alignment vertical="center"/>
    </xf>
    <xf numFmtId="0" fontId="0" fillId="0" borderId="13" xfId="0" applyBorder="1" applyAlignment="1">
      <alignment vertical="center"/>
    </xf>
    <xf numFmtId="0" fontId="2" fillId="2" borderId="26" xfId="0" applyFont="1" applyFill="1" applyBorder="1" applyAlignment="1">
      <alignment vertical="center"/>
    </xf>
    <xf numFmtId="0" fontId="2" fillId="2" borderId="33" xfId="0" applyFont="1" applyFill="1" applyBorder="1" applyAlignment="1">
      <alignment horizontal="left" vertical="center"/>
    </xf>
    <xf numFmtId="0" fontId="2" fillId="2" borderId="33" xfId="0" applyFont="1" applyFill="1" applyBorder="1" applyAlignment="1">
      <alignment vertical="center" wrapText="1"/>
    </xf>
    <xf numFmtId="0" fontId="2" fillId="2" borderId="33" xfId="0" applyFont="1" applyFill="1" applyBorder="1" applyAlignment="1">
      <alignment vertical="center"/>
    </xf>
    <xf numFmtId="44" fontId="2" fillId="2" borderId="27" xfId="2" applyFont="1" applyFill="1" applyBorder="1" applyAlignment="1">
      <alignment vertical="center"/>
    </xf>
    <xf numFmtId="0" fontId="0" fillId="0" borderId="23" xfId="0" applyBorder="1" applyAlignment="1">
      <alignment vertical="center"/>
    </xf>
    <xf numFmtId="0" fontId="0" fillId="0" borderId="0" xfId="0" applyBorder="1" applyAlignment="1">
      <alignment horizontal="left" vertical="center"/>
    </xf>
    <xf numFmtId="0" fontId="0" fillId="0" borderId="0" xfId="0" applyBorder="1" applyAlignment="1">
      <alignment vertical="center" wrapText="1"/>
    </xf>
    <xf numFmtId="0" fontId="0" fillId="0" borderId="0" xfId="0" applyBorder="1" applyAlignment="1">
      <alignment vertical="center"/>
    </xf>
    <xf numFmtId="0" fontId="0" fillId="0" borderId="24" xfId="0" applyBorder="1" applyAlignment="1">
      <alignment vertical="center"/>
    </xf>
    <xf numFmtId="0" fontId="4" fillId="16" borderId="11" xfId="0" quotePrefix="1" applyFont="1" applyFill="1" applyBorder="1" applyAlignment="1">
      <alignment horizontal="left" vertical="center"/>
    </xf>
    <xf numFmtId="164" fontId="4" fillId="16" borderId="11" xfId="0" applyNumberFormat="1" applyFont="1" applyFill="1" applyBorder="1" applyAlignment="1">
      <alignment vertical="center"/>
    </xf>
    <xf numFmtId="165" fontId="4" fillId="16" borderId="11" xfId="0" applyNumberFormat="1" applyFont="1" applyFill="1" applyBorder="1" applyAlignment="1">
      <alignment vertical="center"/>
    </xf>
    <xf numFmtId="0" fontId="4" fillId="16" borderId="23" xfId="0" applyFont="1" applyFill="1" applyBorder="1" applyAlignment="1">
      <alignment vertical="center"/>
    </xf>
    <xf numFmtId="0" fontId="4" fillId="16" borderId="0" xfId="0" quotePrefix="1" applyFont="1" applyFill="1" applyBorder="1" applyAlignment="1">
      <alignment horizontal="left" vertical="center"/>
    </xf>
    <xf numFmtId="164" fontId="4" fillId="16" borderId="0" xfId="0" applyNumberFormat="1" applyFont="1" applyFill="1" applyBorder="1" applyAlignment="1">
      <alignment vertical="center"/>
    </xf>
    <xf numFmtId="165" fontId="4" fillId="16" borderId="0" xfId="0" applyNumberFormat="1" applyFont="1" applyFill="1" applyBorder="1" applyAlignment="1">
      <alignment vertical="center"/>
    </xf>
    <xf numFmtId="0" fontId="4" fillId="16" borderId="24" xfId="0" applyFont="1" applyFill="1" applyBorder="1" applyAlignment="1">
      <alignment vertical="center"/>
    </xf>
    <xf numFmtId="0" fontId="4" fillId="16" borderId="7" xfId="0" quotePrefix="1" applyFont="1" applyFill="1" applyBorder="1" applyAlignment="1">
      <alignment horizontal="left" vertical="center"/>
    </xf>
    <xf numFmtId="164" fontId="4" fillId="16" borderId="7" xfId="0" applyNumberFormat="1" applyFont="1" applyFill="1" applyBorder="1" applyAlignment="1">
      <alignment vertical="center"/>
    </xf>
    <xf numFmtId="165" fontId="4" fillId="16" borderId="7" xfId="0" applyNumberFormat="1" applyFont="1" applyFill="1" applyBorder="1" applyAlignment="1">
      <alignment vertical="center"/>
    </xf>
    <xf numFmtId="0" fontId="0" fillId="0" borderId="35" xfId="0" applyBorder="1" applyAlignment="1">
      <alignment vertical="center"/>
    </xf>
    <xf numFmtId="0" fontId="0" fillId="0" borderId="35" xfId="0" applyBorder="1" applyAlignment="1">
      <alignment vertical="center" wrapText="1"/>
    </xf>
    <xf numFmtId="164" fontId="0" fillId="0" borderId="35" xfId="0" applyNumberFormat="1" applyBorder="1" applyAlignment="1">
      <alignment vertical="center"/>
    </xf>
    <xf numFmtId="165" fontId="0" fillId="0" borderId="35" xfId="0" applyNumberFormat="1" applyBorder="1" applyAlignment="1">
      <alignment vertical="center"/>
    </xf>
    <xf numFmtId="10" fontId="0" fillId="0" borderId="35" xfId="3" applyNumberFormat="1" applyFont="1" applyBorder="1" applyAlignment="1">
      <alignment vertical="center"/>
    </xf>
    <xf numFmtId="44" fontId="54" fillId="0" borderId="35" xfId="2" applyFont="1" applyFill="1" applyBorder="1" applyAlignment="1">
      <alignment horizontal="right" vertical="center" wrapText="1"/>
    </xf>
    <xf numFmtId="0" fontId="0" fillId="0" borderId="35" xfId="0" quotePrefix="1" applyBorder="1" applyAlignment="1">
      <alignment horizontal="left" vertical="center"/>
    </xf>
    <xf numFmtId="4" fontId="41" fillId="0" borderId="0" xfId="0" applyNumberFormat="1" applyFont="1" applyAlignment="1">
      <alignment horizontal="center" vertical="center"/>
    </xf>
    <xf numFmtId="0" fontId="42" fillId="2" borderId="28" xfId="0" applyFont="1" applyFill="1" applyBorder="1" applyAlignment="1">
      <alignment horizontal="center" vertical="center" wrapText="1"/>
    </xf>
    <xf numFmtId="2" fontId="41" fillId="0" borderId="0" xfId="0" applyNumberFormat="1" applyFont="1" applyAlignment="1">
      <alignment vertical="center"/>
    </xf>
    <xf numFmtId="0" fontId="45" fillId="17" borderId="28" xfId="0" applyFont="1" applyFill="1" applyBorder="1" applyAlignment="1">
      <alignment horizontal="left" vertical="center" wrapText="1"/>
    </xf>
    <xf numFmtId="0" fontId="45" fillId="17" borderId="28" xfId="0" applyFont="1" applyFill="1" applyBorder="1" applyAlignment="1">
      <alignment vertical="center" wrapText="1"/>
    </xf>
    <xf numFmtId="0" fontId="45" fillId="17" borderId="28" xfId="0" applyFont="1" applyFill="1" applyBorder="1" applyAlignment="1">
      <alignment horizontal="center" vertical="center" wrapText="1"/>
    </xf>
    <xf numFmtId="0" fontId="18" fillId="17" borderId="28" xfId="0" applyFont="1" applyFill="1" applyBorder="1" applyAlignment="1">
      <alignment horizontal="center" vertical="center"/>
    </xf>
    <xf numFmtId="166" fontId="18" fillId="17" borderId="26" xfId="2" applyNumberFormat="1" applyFont="1" applyFill="1" applyBorder="1" applyAlignment="1">
      <alignment horizontal="center" vertical="center"/>
    </xf>
    <xf numFmtId="166" fontId="27" fillId="17" borderId="28" xfId="2" applyNumberFormat="1" applyFont="1" applyFill="1" applyBorder="1" applyAlignment="1">
      <alignment horizontal="center" vertical="center" wrapText="1"/>
    </xf>
    <xf numFmtId="0" fontId="41" fillId="17" borderId="28" xfId="0" applyFont="1" applyFill="1" applyBorder="1" applyAlignment="1">
      <alignment horizontal="center" vertical="center" wrapText="1"/>
    </xf>
    <xf numFmtId="4" fontId="41" fillId="17" borderId="28" xfId="0" applyNumberFormat="1" applyFont="1" applyFill="1" applyBorder="1" applyAlignment="1">
      <alignment horizontal="center" vertical="center"/>
    </xf>
    <xf numFmtId="14" fontId="41" fillId="17" borderId="28" xfId="0" applyNumberFormat="1" applyFont="1" applyFill="1" applyBorder="1" applyAlignment="1">
      <alignment horizontal="center" vertical="center" wrapText="1"/>
    </xf>
    <xf numFmtId="182" fontId="41" fillId="17" borderId="28" xfId="0" applyNumberFormat="1" applyFont="1" applyFill="1" applyBorder="1" applyAlignment="1">
      <alignment horizontal="center" vertical="center" wrapText="1"/>
    </xf>
    <xf numFmtId="9" fontId="57" fillId="0" borderId="51" xfId="0" applyNumberFormat="1" applyFont="1" applyBorder="1" applyAlignment="1">
      <alignment vertical="center" wrapText="1"/>
    </xf>
    <xf numFmtId="9" fontId="18" fillId="0" borderId="0" xfId="3" applyFont="1" applyFill="1" applyBorder="1" applyAlignment="1">
      <alignment vertical="center" wrapText="1"/>
    </xf>
    <xf numFmtId="9" fontId="18" fillId="0" borderId="0" xfId="3" applyFont="1" applyFill="1" applyBorder="1" applyAlignment="1">
      <alignment horizontal="center" vertical="center" wrapText="1"/>
    </xf>
    <xf numFmtId="2" fontId="27" fillId="0" borderId="0" xfId="3" applyNumberFormat="1" applyFont="1" applyFill="1" applyBorder="1" applyAlignment="1">
      <alignment vertical="center" wrapText="1"/>
    </xf>
    <xf numFmtId="166" fontId="27" fillId="0" borderId="28" xfId="2" applyNumberFormat="1" applyFont="1" applyFill="1" applyBorder="1" applyAlignment="1">
      <alignment horizontal="center" vertical="center" wrapText="1"/>
    </xf>
    <xf numFmtId="166" fontId="27" fillId="0" borderId="28" xfId="0" applyNumberFormat="1" applyFont="1" applyBorder="1" applyAlignment="1">
      <alignment horizontal="center" vertical="center" wrapText="1"/>
    </xf>
    <xf numFmtId="0" fontId="41" fillId="0" borderId="28" xfId="0" applyFont="1" applyBorder="1" applyAlignment="1">
      <alignment horizontal="center" vertical="center" wrapText="1"/>
    </xf>
    <xf numFmtId="0" fontId="56" fillId="0" borderId="28" xfId="21" applyFill="1" applyBorder="1" applyAlignment="1">
      <alignment horizontal="center" vertical="center" wrapText="1"/>
    </xf>
    <xf numFmtId="14" fontId="41" fillId="0" borderId="28" xfId="0" applyNumberFormat="1" applyFont="1" applyBorder="1" applyAlignment="1">
      <alignment horizontal="center" vertical="center" wrapText="1"/>
    </xf>
    <xf numFmtId="182" fontId="41" fillId="0" borderId="28" xfId="0" applyNumberFormat="1" applyFont="1" applyBorder="1" applyAlignment="1">
      <alignment horizontal="center" vertical="center" wrapText="1"/>
    </xf>
    <xf numFmtId="9" fontId="27" fillId="0" borderId="0" xfId="3" applyFont="1" applyFill="1" applyBorder="1" applyAlignment="1">
      <alignment vertical="center" wrapText="1"/>
    </xf>
    <xf numFmtId="0" fontId="41" fillId="0" borderId="28" xfId="2" applyNumberFormat="1" applyFont="1" applyFill="1" applyBorder="1" applyAlignment="1">
      <alignment horizontal="center" vertical="center" wrapText="1"/>
    </xf>
    <xf numFmtId="9" fontId="57" fillId="0" borderId="30" xfId="0" applyNumberFormat="1" applyFont="1" applyBorder="1" applyAlignment="1">
      <alignment vertical="center" wrapText="1"/>
    </xf>
    <xf numFmtId="9" fontId="18" fillId="0" borderId="31" xfId="3" applyFont="1" applyFill="1" applyBorder="1" applyAlignment="1">
      <alignment vertical="center" wrapText="1"/>
    </xf>
    <xf numFmtId="9" fontId="18" fillId="0" borderId="31" xfId="3" applyFont="1" applyFill="1" applyBorder="1" applyAlignment="1">
      <alignment horizontal="center" vertical="center" wrapText="1"/>
    </xf>
    <xf numFmtId="9" fontId="27" fillId="0" borderId="31" xfId="3" applyFont="1" applyFill="1" applyBorder="1" applyAlignment="1">
      <alignment vertical="center" wrapText="1"/>
    </xf>
    <xf numFmtId="0" fontId="56" fillId="0" borderId="28" xfId="21" applyBorder="1" applyAlignment="1">
      <alignment horizontal="center" vertical="center" wrapText="1"/>
    </xf>
    <xf numFmtId="0" fontId="5" fillId="0" borderId="0" xfId="0" applyFont="1" applyAlignment="1">
      <alignment horizontal="center"/>
    </xf>
    <xf numFmtId="0" fontId="27" fillId="0" borderId="28" xfId="21" applyFont="1" applyFill="1" applyBorder="1" applyAlignment="1">
      <alignment horizontal="center" vertical="center" wrapText="1"/>
    </xf>
    <xf numFmtId="0" fontId="56" fillId="0" borderId="0" xfId="21" applyAlignment="1">
      <alignment horizontal="center"/>
    </xf>
    <xf numFmtId="0" fontId="0" fillId="0" borderId="0" xfId="0" applyAlignment="1">
      <alignment horizontal="left" vertical="center" wrapText="1" indent="2"/>
    </xf>
    <xf numFmtId="0" fontId="41" fillId="0" borderId="0" xfId="0" applyFont="1" applyAlignment="1">
      <alignment vertical="center" wrapText="1"/>
    </xf>
    <xf numFmtId="14" fontId="41" fillId="0" borderId="0" xfId="0" applyNumberFormat="1" applyFont="1" applyAlignment="1">
      <alignment vertical="center"/>
    </xf>
    <xf numFmtId="4" fontId="0" fillId="0" borderId="36" xfId="1" applyNumberFormat="1" applyFont="1" applyBorder="1" applyAlignment="1">
      <alignment vertical="center"/>
    </xf>
    <xf numFmtId="0" fontId="5" fillId="0" borderId="0" xfId="5"/>
    <xf numFmtId="0" fontId="5" fillId="0" borderId="0" xfId="9"/>
    <xf numFmtId="0" fontId="5" fillId="0" borderId="0" xfId="9" applyAlignment="1">
      <alignment horizontal="right"/>
    </xf>
    <xf numFmtId="0" fontId="5" fillId="0" borderId="0" xfId="5" applyAlignment="1"/>
    <xf numFmtId="44" fontId="17" fillId="0" borderId="0" xfId="2" applyFont="1" applyAlignment="1">
      <alignment vertical="center"/>
    </xf>
    <xf numFmtId="44" fontId="41" fillId="0" borderId="0" xfId="2" applyFont="1" applyAlignment="1">
      <alignment horizontal="center" vertical="center"/>
    </xf>
    <xf numFmtId="44" fontId="41" fillId="0" borderId="0" xfId="2" applyFont="1" applyAlignment="1">
      <alignment vertical="center"/>
    </xf>
    <xf numFmtId="44" fontId="18" fillId="0" borderId="0" xfId="2" applyFont="1" applyFill="1" applyBorder="1" applyAlignment="1" applyProtection="1">
      <alignment horizontal="right" vertical="center"/>
    </xf>
    <xf numFmtId="44" fontId="0" fillId="0" borderId="0" xfId="2" applyFont="1" applyAlignment="1">
      <alignment vertical="center"/>
    </xf>
    <xf numFmtId="10" fontId="18" fillId="0" borderId="28" xfId="3" applyNumberFormat="1" applyFont="1" applyFill="1" applyBorder="1" applyAlignment="1">
      <alignment horizontal="right" vertical="center"/>
    </xf>
    <xf numFmtId="0" fontId="1" fillId="0" borderId="0" xfId="15" applyAlignment="1">
      <alignment vertical="center"/>
    </xf>
    <xf numFmtId="0" fontId="27" fillId="0" borderId="0" xfId="15" applyFont="1" applyAlignment="1">
      <alignment horizontal="justify" vertical="center" wrapText="1"/>
    </xf>
    <xf numFmtId="4" fontId="43" fillId="0" borderId="0" xfId="15" applyNumberFormat="1" applyFont="1" applyAlignment="1">
      <alignment horizontal="justify" vertical="center" wrapText="1"/>
    </xf>
    <xf numFmtId="4" fontId="18" fillId="0" borderId="0" xfId="15" applyNumberFormat="1" applyFont="1" applyAlignment="1">
      <alignment horizontal="justify" vertical="center" wrapText="1"/>
    </xf>
    <xf numFmtId="0" fontId="0" fillId="0" borderId="0" xfId="0" applyAlignment="1">
      <alignment horizontal="justify" vertical="center" wrapText="1"/>
    </xf>
    <xf numFmtId="43" fontId="41" fillId="0" borderId="0" xfId="1" applyFont="1" applyAlignment="1">
      <alignment vertical="center"/>
    </xf>
    <xf numFmtId="43" fontId="43" fillId="0" borderId="0" xfId="1" applyFont="1" applyAlignment="1">
      <alignment horizontal="right" vertical="center" wrapText="1"/>
    </xf>
    <xf numFmtId="43" fontId="18" fillId="0" borderId="0" xfId="1" applyFont="1" applyAlignment="1">
      <alignment horizontal="right" vertical="center" wrapText="1"/>
    </xf>
    <xf numFmtId="43" fontId="18" fillId="0" borderId="0" xfId="1" applyFont="1" applyAlignment="1">
      <alignment horizontal="right" vertical="center"/>
    </xf>
    <xf numFmtId="43" fontId="42" fillId="2" borderId="32" xfId="1" applyFont="1" applyFill="1" applyBorder="1" applyAlignment="1">
      <alignment horizontal="center" vertical="center" wrapText="1"/>
    </xf>
    <xf numFmtId="43" fontId="0" fillId="0" borderId="0" xfId="1" applyFont="1" applyAlignment="1">
      <alignment vertical="center"/>
    </xf>
    <xf numFmtId="0" fontId="0" fillId="0" borderId="0" xfId="0"/>
    <xf numFmtId="0" fontId="0" fillId="0" borderId="0" xfId="0"/>
    <xf numFmtId="0" fontId="0" fillId="0" borderId="1" xfId="0" applyBorder="1"/>
    <xf numFmtId="0" fontId="53" fillId="0" borderId="1" xfId="0" applyFont="1" applyFill="1" applyBorder="1" applyAlignment="1">
      <alignment horizontal="left" vertical="center"/>
    </xf>
    <xf numFmtId="0" fontId="0" fillId="0" borderId="1" xfId="0" applyFont="1" applyFill="1" applyBorder="1" applyAlignment="1">
      <alignment horizontal="left" vertical="center"/>
    </xf>
    <xf numFmtId="0" fontId="0" fillId="0" borderId="1" xfId="0" applyFont="1" applyFill="1" applyBorder="1" applyAlignment="1">
      <alignment horizontal="justify"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44" fontId="1" fillId="0" borderId="1" xfId="2" applyFont="1" applyFill="1" applyBorder="1" applyAlignment="1">
      <alignment vertical="center"/>
    </xf>
    <xf numFmtId="0" fontId="0" fillId="0" borderId="1" xfId="0" applyFont="1" applyFill="1" applyBorder="1" applyAlignment="1">
      <alignment vertical="center" wrapText="1"/>
    </xf>
    <xf numFmtId="10" fontId="1" fillId="0" borderId="1" xfId="3" applyNumberFormat="1" applyFont="1" applyFill="1" applyBorder="1" applyAlignment="1">
      <alignment vertical="center"/>
    </xf>
    <xf numFmtId="0" fontId="0" fillId="0" borderId="36" xfId="0" applyFont="1" applyFill="1" applyBorder="1" applyAlignment="1">
      <alignment vertical="center"/>
    </xf>
    <xf numFmtId="0" fontId="0" fillId="0" borderId="36" xfId="0" applyFont="1" applyFill="1" applyBorder="1" applyAlignment="1">
      <alignment horizontal="center" vertical="center"/>
    </xf>
    <xf numFmtId="0" fontId="0" fillId="0" borderId="35" xfId="0" applyFont="1" applyFill="1" applyBorder="1" applyAlignment="1">
      <alignment vertical="center"/>
    </xf>
    <xf numFmtId="0" fontId="0" fillId="0" borderId="35" xfId="0" applyFont="1" applyFill="1" applyBorder="1" applyAlignment="1">
      <alignment horizontal="center" vertical="center"/>
    </xf>
    <xf numFmtId="0" fontId="0" fillId="0" borderId="1" xfId="0" quotePrefix="1" applyNumberFormat="1" applyFont="1" applyFill="1" applyBorder="1" applyAlignment="1">
      <alignment horizontal="left" vertical="center"/>
    </xf>
    <xf numFmtId="44" fontId="54" fillId="0" borderId="1" xfId="2" applyFont="1" applyFill="1" applyBorder="1" applyAlignment="1">
      <alignment horizontal="right" vertical="center"/>
    </xf>
    <xf numFmtId="0" fontId="0" fillId="0" borderId="0" xfId="0" applyNumberFormat="1"/>
    <xf numFmtId="0" fontId="59" fillId="18" borderId="12" xfId="0" applyFont="1" applyFill="1" applyBorder="1" applyAlignment="1">
      <alignment vertical="center"/>
    </xf>
    <xf numFmtId="0" fontId="59" fillId="18" borderId="11" xfId="0" applyFont="1" applyFill="1" applyBorder="1" applyAlignment="1">
      <alignment vertical="center" wrapText="1"/>
    </xf>
    <xf numFmtId="0" fontId="59" fillId="18" borderId="11" xfId="0" applyFont="1" applyFill="1" applyBorder="1" applyAlignment="1">
      <alignment horizontal="center" vertical="center"/>
    </xf>
    <xf numFmtId="43" fontId="59" fillId="18" borderId="11" xfId="1" applyFont="1" applyFill="1" applyBorder="1" applyAlignment="1">
      <alignment vertical="center"/>
    </xf>
    <xf numFmtId="44" fontId="59" fillId="18" borderId="11" xfId="2" applyFont="1" applyFill="1" applyBorder="1" applyAlignment="1">
      <alignment vertical="center"/>
    </xf>
    <xf numFmtId="0" fontId="59" fillId="18" borderId="11" xfId="0" applyFont="1" applyFill="1" applyBorder="1" applyAlignment="1">
      <alignment vertical="center"/>
    </xf>
    <xf numFmtId="0" fontId="59" fillId="18" borderId="13" xfId="0" applyFont="1" applyFill="1" applyBorder="1" applyAlignment="1">
      <alignment vertical="center"/>
    </xf>
    <xf numFmtId="0" fontId="59" fillId="18" borderId="23" xfId="0" applyFont="1" applyFill="1" applyBorder="1" applyAlignment="1">
      <alignment vertical="center"/>
    </xf>
    <xf numFmtId="0" fontId="59" fillId="18" borderId="0" xfId="0" applyFont="1" applyFill="1" applyBorder="1" applyAlignment="1">
      <alignment vertical="center" wrapText="1"/>
    </xf>
    <xf numFmtId="0" fontId="59" fillId="18" borderId="0" xfId="0" applyFont="1" applyFill="1" applyBorder="1" applyAlignment="1">
      <alignment horizontal="center" vertical="center"/>
    </xf>
    <xf numFmtId="43" fontId="59" fillId="18" borderId="0" xfId="1" applyFont="1" applyFill="1" applyBorder="1" applyAlignment="1">
      <alignment vertical="center"/>
    </xf>
    <xf numFmtId="44" fontId="59" fillId="18" borderId="0" xfId="2" applyFont="1" applyFill="1" applyBorder="1" applyAlignment="1">
      <alignment vertical="center"/>
    </xf>
    <xf numFmtId="0" fontId="59" fillId="18" borderId="24" xfId="0" applyFont="1" applyFill="1" applyBorder="1" applyAlignment="1">
      <alignment vertical="center"/>
    </xf>
    <xf numFmtId="0" fontId="59" fillId="18" borderId="14" xfId="0" applyFont="1" applyFill="1" applyBorder="1" applyAlignment="1">
      <alignment vertical="center"/>
    </xf>
    <xf numFmtId="0" fontId="59" fillId="18" borderId="7" xfId="0" applyFont="1" applyFill="1" applyBorder="1" applyAlignment="1">
      <alignment vertical="center" wrapText="1"/>
    </xf>
    <xf numFmtId="0" fontId="59" fillId="18" borderId="7" xfId="0" applyFont="1" applyFill="1" applyBorder="1" applyAlignment="1">
      <alignment horizontal="center" vertical="center"/>
    </xf>
    <xf numFmtId="43" fontId="59" fillId="18" borderId="7" xfId="1" applyFont="1" applyFill="1" applyBorder="1" applyAlignment="1">
      <alignment vertical="center"/>
    </xf>
    <xf numFmtId="44" fontId="59" fillId="18" borderId="7" xfId="2" applyFont="1" applyFill="1" applyBorder="1" applyAlignment="1">
      <alignment vertical="center"/>
    </xf>
    <xf numFmtId="0" fontId="59" fillId="18" borderId="7" xfId="0" applyFont="1" applyFill="1" applyBorder="1" applyAlignment="1">
      <alignment vertical="center"/>
    </xf>
    <xf numFmtId="0" fontId="59" fillId="18" borderId="15" xfId="0" applyFont="1" applyFill="1" applyBorder="1" applyAlignment="1">
      <alignment vertical="center"/>
    </xf>
    <xf numFmtId="0" fontId="59" fillId="18" borderId="9" xfId="0" applyFont="1" applyFill="1" applyBorder="1" applyAlignment="1">
      <alignment vertical="center"/>
    </xf>
    <xf numFmtId="0" fontId="59" fillId="18" borderId="9" xfId="0" applyFont="1" applyFill="1" applyBorder="1" applyAlignment="1">
      <alignment horizontal="center" vertical="center"/>
    </xf>
    <xf numFmtId="44" fontId="59" fillId="18" borderId="9" xfId="2" applyFont="1" applyFill="1" applyBorder="1" applyAlignment="1">
      <alignment vertical="center"/>
    </xf>
    <xf numFmtId="10" fontId="59" fillId="18" borderId="7" xfId="3" applyNumberFormat="1" applyFont="1" applyFill="1" applyBorder="1" applyAlignment="1">
      <alignment vertical="center"/>
    </xf>
    <xf numFmtId="0" fontId="59" fillId="18" borderId="11" xfId="0" applyFont="1" applyFill="1" applyBorder="1" applyAlignment="1">
      <alignment horizontal="left" vertical="center"/>
    </xf>
    <xf numFmtId="0" fontId="59" fillId="18" borderId="11" xfId="0" quotePrefix="1" applyNumberFormat="1" applyFont="1" applyFill="1" applyBorder="1" applyAlignment="1">
      <alignment horizontal="left" vertical="center"/>
    </xf>
    <xf numFmtId="10" fontId="59" fillId="18" borderId="11" xfId="3" applyNumberFormat="1" applyFont="1" applyFill="1" applyBorder="1" applyAlignment="1">
      <alignment vertical="center"/>
    </xf>
    <xf numFmtId="10" fontId="59" fillId="18" borderId="0" xfId="3" applyNumberFormat="1" applyFont="1" applyFill="1" applyBorder="1" applyAlignment="1">
      <alignment vertical="center"/>
    </xf>
    <xf numFmtId="0" fontId="59" fillId="18" borderId="7" xfId="0" quotePrefix="1" applyNumberFormat="1" applyFont="1" applyFill="1" applyBorder="1" applyAlignment="1">
      <alignment horizontal="left" vertical="center"/>
    </xf>
    <xf numFmtId="0" fontId="59" fillId="18" borderId="0" xfId="0" quotePrefix="1" applyNumberFormat="1" applyFont="1" applyFill="1" applyBorder="1" applyAlignment="1">
      <alignment horizontal="left" vertical="center"/>
    </xf>
    <xf numFmtId="0" fontId="59" fillId="18" borderId="9" xfId="0" applyFont="1" applyFill="1" applyBorder="1" applyAlignment="1">
      <alignment horizontal="left" vertical="center"/>
    </xf>
    <xf numFmtId="0" fontId="59" fillId="18" borderId="7" xfId="0" applyFont="1" applyFill="1" applyBorder="1" applyAlignment="1">
      <alignment horizontal="left" vertical="center"/>
    </xf>
    <xf numFmtId="44" fontId="2" fillId="2" borderId="58" xfId="2" applyFont="1" applyFill="1" applyBorder="1" applyAlignment="1">
      <alignment vertical="center"/>
    </xf>
    <xf numFmtId="0" fontId="2" fillId="2" borderId="57" xfId="0" applyFont="1" applyFill="1" applyBorder="1" applyAlignment="1">
      <alignment vertical="center" wrapText="1"/>
    </xf>
    <xf numFmtId="44" fontId="2" fillId="2" borderId="58" xfId="0" applyNumberFormat="1" applyFont="1" applyFill="1" applyBorder="1" applyAlignment="1">
      <alignment vertical="center"/>
    </xf>
    <xf numFmtId="0" fontId="0" fillId="0" borderId="1" xfId="0" applyBorder="1" applyAlignment="1">
      <alignment wrapText="1"/>
    </xf>
    <xf numFmtId="0" fontId="53" fillId="0" borderId="36" xfId="0" applyFont="1" applyFill="1" applyBorder="1" applyAlignment="1">
      <alignment horizontal="left" vertical="center"/>
    </xf>
    <xf numFmtId="0" fontId="0" fillId="0" borderId="36" xfId="0" applyFont="1" applyFill="1" applyBorder="1" applyAlignment="1">
      <alignment horizontal="left" vertical="center"/>
    </xf>
    <xf numFmtId="0" fontId="0" fillId="0" borderId="36" xfId="0" applyFont="1" applyFill="1" applyBorder="1" applyAlignment="1">
      <alignment horizontal="justify" vertical="center" wrapText="1"/>
    </xf>
    <xf numFmtId="44" fontId="1" fillId="0" borderId="36" xfId="2" applyFont="1" applyFill="1" applyBorder="1" applyAlignment="1">
      <alignment vertical="center"/>
    </xf>
    <xf numFmtId="0" fontId="53" fillId="0" borderId="25" xfId="0" applyFont="1" applyFill="1" applyBorder="1" applyAlignment="1">
      <alignment horizontal="left" vertical="center"/>
    </xf>
    <xf numFmtId="0" fontId="0" fillId="0" borderId="25" xfId="0" applyFont="1" applyFill="1" applyBorder="1" applyAlignment="1">
      <alignment horizontal="left" vertical="center"/>
    </xf>
    <xf numFmtId="0" fontId="0" fillId="0" borderId="25" xfId="0" applyFont="1" applyFill="1" applyBorder="1" applyAlignment="1">
      <alignment horizontal="justify" vertical="center" wrapText="1"/>
    </xf>
    <xf numFmtId="0" fontId="0" fillId="0" borderId="25" xfId="0" applyFont="1" applyFill="1" applyBorder="1" applyAlignment="1">
      <alignment horizontal="center" vertical="center"/>
    </xf>
    <xf numFmtId="0" fontId="0" fillId="0" borderId="25" xfId="0" applyFont="1" applyFill="1" applyBorder="1" applyAlignment="1">
      <alignment vertical="center"/>
    </xf>
    <xf numFmtId="44" fontId="1" fillId="0" borderId="25" xfId="2" applyFont="1" applyFill="1" applyBorder="1" applyAlignment="1">
      <alignment vertical="center"/>
    </xf>
    <xf numFmtId="0" fontId="53" fillId="0" borderId="35" xfId="0" applyFont="1" applyFill="1" applyBorder="1" applyAlignment="1">
      <alignment horizontal="left" vertical="center"/>
    </xf>
    <xf numFmtId="0" fontId="0" fillId="0" borderId="35" xfId="0" applyFont="1" applyFill="1" applyBorder="1" applyAlignment="1">
      <alignment horizontal="left" vertical="center"/>
    </xf>
    <xf numFmtId="0" fontId="0" fillId="0" borderId="35" xfId="0" applyFont="1" applyFill="1" applyBorder="1" applyAlignment="1">
      <alignment horizontal="justify" vertical="center" wrapText="1"/>
    </xf>
    <xf numFmtId="44" fontId="1" fillId="0" borderId="35" xfId="2" applyFont="1" applyFill="1" applyBorder="1" applyAlignment="1">
      <alignment vertical="center"/>
    </xf>
    <xf numFmtId="0" fontId="0" fillId="0" borderId="0" xfId="0" applyBorder="1" applyAlignment="1">
      <alignment horizontal="left"/>
    </xf>
    <xf numFmtId="0" fontId="0" fillId="0" borderId="0" xfId="0" applyBorder="1" applyAlignment="1">
      <alignment wrapText="1"/>
    </xf>
    <xf numFmtId="0" fontId="0" fillId="0" borderId="0" xfId="0" applyBorder="1"/>
    <xf numFmtId="0" fontId="0" fillId="0" borderId="0" xfId="0" applyFont="1" applyFill="1" applyBorder="1" applyAlignment="1">
      <alignment horizontal="center" vertical="center"/>
    </xf>
    <xf numFmtId="0" fontId="0" fillId="0" borderId="0" xfId="0" applyFont="1" applyFill="1" applyBorder="1" applyAlignment="1">
      <alignment vertical="center"/>
    </xf>
    <xf numFmtId="44" fontId="1" fillId="0" borderId="0" xfId="2" applyFont="1" applyFill="1" applyBorder="1" applyAlignment="1">
      <alignment vertical="center"/>
    </xf>
    <xf numFmtId="0" fontId="59" fillId="18" borderId="0" xfId="0" applyFont="1" applyFill="1" applyBorder="1" applyAlignment="1">
      <alignment horizontal="left"/>
    </xf>
    <xf numFmtId="0" fontId="59" fillId="18" borderId="0" xfId="0" applyFont="1" applyFill="1" applyBorder="1" applyAlignment="1">
      <alignment wrapText="1"/>
    </xf>
    <xf numFmtId="0" fontId="59" fillId="18" borderId="0" xfId="0" applyFont="1" applyFill="1" applyBorder="1"/>
    <xf numFmtId="0" fontId="59" fillId="18" borderId="8" xfId="0" applyFont="1" applyFill="1" applyBorder="1" applyAlignment="1">
      <alignment horizontal="left" vertical="center"/>
    </xf>
    <xf numFmtId="0" fontId="59" fillId="18" borderId="9" xfId="0" applyFont="1" applyFill="1" applyBorder="1" applyAlignment="1">
      <alignment horizontal="justify" vertical="center" wrapText="1"/>
    </xf>
    <xf numFmtId="44" fontId="59" fillId="18" borderId="10" xfId="2" applyFont="1" applyFill="1" applyBorder="1" applyAlignment="1">
      <alignment vertical="center"/>
    </xf>
    <xf numFmtId="0" fontId="59" fillId="18" borderId="9" xfId="0" applyFont="1" applyFill="1" applyBorder="1" applyAlignment="1">
      <alignment horizontal="left"/>
    </xf>
    <xf numFmtId="0" fontId="59" fillId="18" borderId="9" xfId="0" applyFont="1" applyFill="1" applyBorder="1" applyAlignment="1">
      <alignment wrapText="1"/>
    </xf>
    <xf numFmtId="0" fontId="59" fillId="18" borderId="9" xfId="0" applyFont="1" applyFill="1" applyBorder="1"/>
    <xf numFmtId="0" fontId="59" fillId="18" borderId="12" xfId="0" applyFont="1" applyFill="1" applyBorder="1" applyAlignment="1">
      <alignment horizontal="left" vertical="center"/>
    </xf>
    <xf numFmtId="0" fontId="59" fillId="18" borderId="11" xfId="0" applyFont="1" applyFill="1" applyBorder="1" applyAlignment="1">
      <alignment horizontal="justify" vertical="center" wrapText="1"/>
    </xf>
    <xf numFmtId="0" fontId="59" fillId="18" borderId="14" xfId="0" applyFont="1" applyFill="1" applyBorder="1" applyAlignment="1">
      <alignment horizontal="left" vertical="center"/>
    </xf>
    <xf numFmtId="0" fontId="59" fillId="18" borderId="7" xfId="0" applyFont="1" applyFill="1" applyBorder="1" applyAlignment="1">
      <alignment horizontal="justify" vertical="center" wrapText="1"/>
    </xf>
    <xf numFmtId="0" fontId="6" fillId="0" borderId="0" xfId="0" applyFont="1" applyAlignment="1">
      <alignment horizontal="left"/>
    </xf>
    <xf numFmtId="0" fontId="6" fillId="0" borderId="0" xfId="0" applyFont="1" applyAlignment="1">
      <alignment horizontal="right"/>
    </xf>
    <xf numFmtId="4" fontId="6" fillId="0" borderId="0" xfId="0" applyNumberFormat="1" applyFont="1" applyAlignment="1">
      <alignment horizontal="right"/>
    </xf>
    <xf numFmtId="0" fontId="5" fillId="0" borderId="0" xfId="4"/>
    <xf numFmtId="0" fontId="5" fillId="0" borderId="0" xfId="4" applyAlignment="1">
      <alignment horizontal="right"/>
    </xf>
    <xf numFmtId="4" fontId="5" fillId="0" borderId="0" xfId="4" applyNumberFormat="1" applyAlignment="1">
      <alignment horizontal="right"/>
    </xf>
    <xf numFmtId="0" fontId="6" fillId="0" borderId="0" xfId="4" applyFont="1" applyAlignment="1">
      <alignment horizontal="left"/>
    </xf>
    <xf numFmtId="0" fontId="6" fillId="0" borderId="0" xfId="4" applyFont="1" applyAlignment="1">
      <alignment horizontal="right"/>
    </xf>
    <xf numFmtId="4" fontId="6" fillId="0" borderId="0" xfId="4" applyNumberFormat="1" applyFont="1" applyAlignment="1">
      <alignment horizontal="right"/>
    </xf>
    <xf numFmtId="0" fontId="0" fillId="0" borderId="0" xfId="0" quotePrefix="1" applyNumberFormat="1" applyFont="1" applyFill="1" applyBorder="1" applyAlignment="1">
      <alignment horizontal="left" vertical="center"/>
    </xf>
    <xf numFmtId="0" fontId="0" fillId="0" borderId="0" xfId="0" applyFont="1" applyFill="1" applyBorder="1" applyAlignment="1">
      <alignment vertical="center" wrapText="1"/>
    </xf>
    <xf numFmtId="43" fontId="1" fillId="0" borderId="0" xfId="1" applyFont="1" applyFill="1" applyBorder="1" applyAlignment="1">
      <alignment vertical="center"/>
    </xf>
    <xf numFmtId="10" fontId="1" fillId="0" borderId="0" xfId="3" applyNumberFormat="1" applyFont="1" applyFill="1" applyBorder="1" applyAlignment="1">
      <alignment vertical="center"/>
    </xf>
    <xf numFmtId="44" fontId="54" fillId="0" borderId="0" xfId="2" applyFont="1" applyFill="1" applyBorder="1" applyAlignment="1">
      <alignment horizontal="right" vertical="center"/>
    </xf>
    <xf numFmtId="0" fontId="59" fillId="18" borderId="12" xfId="0" applyFont="1" applyFill="1" applyBorder="1" applyAlignment="1">
      <alignment horizontal="left"/>
    </xf>
    <xf numFmtId="0" fontId="59" fillId="18" borderId="11" xfId="0" applyFont="1" applyFill="1" applyBorder="1" applyAlignment="1">
      <alignment horizontal="left"/>
    </xf>
    <xf numFmtId="0" fontId="59" fillId="18" borderId="11" xfId="0" applyFont="1" applyFill="1" applyBorder="1" applyAlignment="1">
      <alignment wrapText="1"/>
    </xf>
    <xf numFmtId="0" fontId="59" fillId="18" borderId="11" xfId="0" applyFont="1" applyFill="1" applyBorder="1"/>
    <xf numFmtId="0" fontId="59" fillId="18" borderId="13" xfId="0" applyFont="1" applyFill="1" applyBorder="1"/>
    <xf numFmtId="0" fontId="59" fillId="18" borderId="23" xfId="0" applyFont="1" applyFill="1" applyBorder="1" applyAlignment="1">
      <alignment horizontal="left"/>
    </xf>
    <xf numFmtId="0" fontId="59" fillId="18" borderId="24" xfId="0" applyFont="1" applyFill="1" applyBorder="1"/>
    <xf numFmtId="0" fontId="59" fillId="18" borderId="14" xfId="0" applyFont="1" applyFill="1" applyBorder="1" applyAlignment="1">
      <alignment horizontal="left"/>
    </xf>
    <xf numFmtId="0" fontId="59" fillId="18" borderId="7" xfId="0" applyFont="1" applyFill="1" applyBorder="1" applyAlignment="1">
      <alignment horizontal="left"/>
    </xf>
    <xf numFmtId="0" fontId="59" fillId="18" borderId="7" xfId="0" applyFont="1" applyFill="1" applyBorder="1" applyAlignment="1">
      <alignment wrapText="1"/>
    </xf>
    <xf numFmtId="0" fontId="59" fillId="18" borderId="7" xfId="0" applyFont="1" applyFill="1" applyBorder="1"/>
    <xf numFmtId="0" fontId="59" fillId="18" borderId="15" xfId="0" applyFont="1" applyFill="1" applyBorder="1"/>
    <xf numFmtId="44" fontId="60" fillId="18" borderId="11" xfId="2" applyFont="1" applyFill="1" applyBorder="1" applyAlignment="1">
      <alignment horizontal="right" vertical="center"/>
    </xf>
    <xf numFmtId="44" fontId="60" fillId="18" borderId="7" xfId="2" applyFont="1" applyFill="1" applyBorder="1" applyAlignment="1">
      <alignment horizontal="right" vertical="center"/>
    </xf>
    <xf numFmtId="44" fontId="60" fillId="18" borderId="0" xfId="2" applyFont="1" applyFill="1" applyBorder="1" applyAlignment="1">
      <alignment horizontal="right" vertical="center"/>
    </xf>
    <xf numFmtId="0" fontId="2" fillId="2" borderId="56" xfId="0" applyFont="1" applyFill="1" applyBorder="1" applyAlignment="1">
      <alignment vertical="center"/>
    </xf>
    <xf numFmtId="0" fontId="2" fillId="2" borderId="57" xfId="0" quotePrefix="1" applyNumberFormat="1" applyFont="1" applyFill="1" applyBorder="1" applyAlignment="1">
      <alignment horizontal="left" vertical="center"/>
    </xf>
    <xf numFmtId="0" fontId="2" fillId="2" borderId="57" xfId="0" applyFont="1" applyFill="1" applyBorder="1" applyAlignment="1">
      <alignment horizontal="center" vertical="center"/>
    </xf>
    <xf numFmtId="43" fontId="2" fillId="2" borderId="57" xfId="1" applyFont="1" applyFill="1" applyBorder="1" applyAlignment="1">
      <alignment vertical="center"/>
    </xf>
    <xf numFmtId="44" fontId="2" fillId="2" borderId="57" xfId="2" applyFont="1" applyFill="1" applyBorder="1" applyAlignment="1">
      <alignment vertical="center"/>
    </xf>
    <xf numFmtId="10" fontId="2" fillId="2" borderId="57" xfId="3" applyNumberFormat="1" applyFont="1" applyFill="1" applyBorder="1" applyAlignment="1">
      <alignment vertical="center"/>
    </xf>
    <xf numFmtId="44" fontId="61" fillId="2" borderId="57" xfId="2" applyFont="1" applyFill="1" applyBorder="1" applyAlignment="1">
      <alignment horizontal="right" vertical="center"/>
    </xf>
    <xf numFmtId="2" fontId="1" fillId="0" borderId="1" xfId="1" applyNumberFormat="1" applyFont="1" applyFill="1" applyBorder="1" applyAlignment="1">
      <alignment vertical="center"/>
    </xf>
    <xf numFmtId="0" fontId="0" fillId="0" borderId="36" xfId="0" quotePrefix="1" applyNumberFormat="1" applyFont="1" applyFill="1" applyBorder="1" applyAlignment="1">
      <alignment horizontal="left" vertical="center"/>
    </xf>
    <xf numFmtId="0" fontId="0" fillId="0" borderId="36" xfId="0" applyFont="1" applyFill="1" applyBorder="1" applyAlignment="1">
      <alignment vertical="center" wrapText="1"/>
    </xf>
    <xf numFmtId="2" fontId="1" fillId="0" borderId="36" xfId="1" applyNumberFormat="1" applyFont="1" applyFill="1" applyBorder="1" applyAlignment="1">
      <alignment vertical="center"/>
    </xf>
    <xf numFmtId="10" fontId="1" fillId="0" borderId="36" xfId="3" applyNumberFormat="1" applyFont="1" applyFill="1" applyBorder="1" applyAlignment="1">
      <alignment vertical="center"/>
    </xf>
    <xf numFmtId="44" fontId="54" fillId="0" borderId="36" xfId="2" applyFont="1" applyFill="1" applyBorder="1" applyAlignment="1">
      <alignment horizontal="right" vertical="center"/>
    </xf>
    <xf numFmtId="0" fontId="0" fillId="0" borderId="35" xfId="0" quotePrefix="1" applyNumberFormat="1" applyFont="1" applyFill="1" applyBorder="1" applyAlignment="1">
      <alignment horizontal="left" vertical="center"/>
    </xf>
    <xf numFmtId="0" fontId="0" fillId="0" borderId="35" xfId="0" applyFont="1" applyFill="1" applyBorder="1" applyAlignment="1">
      <alignment vertical="center" wrapText="1"/>
    </xf>
    <xf numFmtId="2" fontId="1" fillId="0" borderId="35" xfId="1" applyNumberFormat="1" applyFont="1" applyFill="1" applyBorder="1" applyAlignment="1">
      <alignment vertical="center"/>
    </xf>
    <xf numFmtId="10" fontId="1" fillId="0" borderId="35" xfId="3" applyNumberFormat="1" applyFont="1" applyFill="1" applyBorder="1" applyAlignment="1">
      <alignment vertical="center"/>
    </xf>
    <xf numFmtId="44" fontId="54" fillId="0" borderId="35" xfId="2" applyFont="1" applyFill="1" applyBorder="1" applyAlignment="1">
      <alignment horizontal="right" vertical="center"/>
    </xf>
    <xf numFmtId="0" fontId="0" fillId="0" borderId="25" xfId="0" quotePrefix="1" applyNumberFormat="1" applyFont="1" applyFill="1" applyBorder="1" applyAlignment="1">
      <alignment horizontal="left" vertical="center"/>
    </xf>
    <xf numFmtId="0" fontId="0" fillId="0" borderId="25" xfId="0" applyFont="1" applyFill="1" applyBorder="1" applyAlignment="1">
      <alignment vertical="center" wrapText="1"/>
    </xf>
    <xf numFmtId="2" fontId="1" fillId="0" borderId="25" xfId="1" applyNumberFormat="1" applyFont="1" applyFill="1" applyBorder="1" applyAlignment="1">
      <alignment vertical="center"/>
    </xf>
    <xf numFmtId="10" fontId="1" fillId="0" borderId="25" xfId="3" applyNumberFormat="1" applyFont="1" applyFill="1" applyBorder="1" applyAlignment="1">
      <alignment vertical="center"/>
    </xf>
    <xf numFmtId="44" fontId="54" fillId="0" borderId="25" xfId="2" applyFont="1" applyFill="1" applyBorder="1" applyAlignment="1">
      <alignment horizontal="right" vertical="center"/>
    </xf>
    <xf numFmtId="0" fontId="59" fillId="18" borderId="8" xfId="0" applyFont="1" applyFill="1" applyBorder="1" applyAlignment="1">
      <alignment vertical="center"/>
    </xf>
    <xf numFmtId="0" fontId="59" fillId="18" borderId="9" xfId="0" quotePrefix="1" applyNumberFormat="1" applyFont="1" applyFill="1" applyBorder="1" applyAlignment="1">
      <alignment horizontal="left" vertical="center"/>
    </xf>
    <xf numFmtId="0" fontId="59" fillId="18" borderId="9" xfId="0" applyFont="1" applyFill="1" applyBorder="1" applyAlignment="1">
      <alignment vertical="center" wrapText="1"/>
    </xf>
    <xf numFmtId="43" fontId="59" fillId="18" borderId="9" xfId="1" applyFont="1" applyFill="1" applyBorder="1" applyAlignment="1">
      <alignment vertical="center"/>
    </xf>
    <xf numFmtId="10" fontId="59" fillId="18" borderId="9" xfId="3" applyNumberFormat="1" applyFont="1" applyFill="1" applyBorder="1" applyAlignment="1">
      <alignment vertical="center"/>
    </xf>
    <xf numFmtId="44" fontId="60" fillId="18" borderId="9" xfId="2" applyFont="1" applyFill="1" applyBorder="1" applyAlignment="1">
      <alignment horizontal="right" vertical="center"/>
    </xf>
    <xf numFmtId="0" fontId="59" fillId="18" borderId="10" xfId="0" applyFont="1" applyFill="1" applyBorder="1" applyAlignment="1">
      <alignment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10" fillId="2" borderId="2" xfId="6" applyFont="1" applyFill="1" applyBorder="1" applyAlignment="1">
      <alignment horizontal="center" vertical="center"/>
    </xf>
    <xf numFmtId="0" fontId="10" fillId="2" borderId="4" xfId="6" applyFont="1" applyFill="1" applyBorder="1" applyAlignment="1">
      <alignment horizontal="center" vertical="center"/>
    </xf>
    <xf numFmtId="0" fontId="0" fillId="3" borderId="0" xfId="0" applyFill="1" applyAlignment="1">
      <alignment horizontal="center"/>
    </xf>
    <xf numFmtId="0" fontId="4" fillId="3" borderId="7" xfId="0" applyFont="1" applyFill="1" applyBorder="1" applyAlignment="1">
      <alignment horizontal="center" vertical="top" wrapText="1"/>
    </xf>
    <xf numFmtId="0" fontId="4" fillId="3" borderId="7" xfId="0" applyFont="1" applyFill="1" applyBorder="1" applyAlignment="1">
      <alignment horizontal="center" vertical="top"/>
    </xf>
    <xf numFmtId="0" fontId="4" fillId="3" borderId="8" xfId="0" applyFont="1" applyFill="1" applyBorder="1" applyAlignment="1">
      <alignment horizontal="center"/>
    </xf>
    <xf numFmtId="0" fontId="4" fillId="3" borderId="9" xfId="0" applyFont="1" applyFill="1" applyBorder="1" applyAlignment="1">
      <alignment horizontal="center"/>
    </xf>
    <xf numFmtId="0" fontId="4" fillId="3" borderId="10" xfId="0" applyFont="1" applyFill="1" applyBorder="1" applyAlignment="1">
      <alignment horizontal="center"/>
    </xf>
    <xf numFmtId="0" fontId="0" fillId="3" borderId="1" xfId="0" applyFill="1" applyBorder="1" applyAlignment="1">
      <alignment vertical="center" wrapText="1"/>
    </xf>
    <xf numFmtId="0" fontId="4" fillId="3" borderId="11" xfId="0" applyFont="1" applyFill="1" applyBorder="1" applyAlignment="1">
      <alignment horizontal="center"/>
    </xf>
    <xf numFmtId="0" fontId="0" fillId="3" borderId="1" xfId="0"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0" fillId="3" borderId="8" xfId="0" applyFill="1" applyBorder="1" applyAlignment="1">
      <alignment horizontal="left"/>
    </xf>
    <xf numFmtId="0" fontId="0" fillId="3" borderId="9" xfId="0" applyFill="1" applyBorder="1" applyAlignment="1">
      <alignment horizontal="left"/>
    </xf>
    <xf numFmtId="0" fontId="0" fillId="3" borderId="10" xfId="0" applyFill="1" applyBorder="1" applyAlignment="1">
      <alignment horizontal="left"/>
    </xf>
    <xf numFmtId="0" fontId="0" fillId="4" borderId="8"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0" fillId="3" borderId="10" xfId="0" applyFill="1" applyBorder="1" applyAlignment="1">
      <alignment horizontal="center"/>
    </xf>
    <xf numFmtId="0" fontId="0" fillId="3" borderId="11" xfId="0" applyFill="1" applyBorder="1" applyAlignment="1">
      <alignment horizontal="center"/>
    </xf>
    <xf numFmtId="0" fontId="4" fillId="3" borderId="1" xfId="0" applyFont="1" applyFill="1" applyBorder="1" applyAlignment="1">
      <alignment horizontal="center"/>
    </xf>
    <xf numFmtId="0" fontId="0" fillId="3" borderId="12" xfId="0" applyFill="1" applyBorder="1" applyAlignment="1">
      <alignment horizontal="right" vertical="center"/>
    </xf>
    <xf numFmtId="0" fontId="0" fillId="3" borderId="14" xfId="0" applyFill="1" applyBorder="1" applyAlignment="1">
      <alignment horizontal="right" vertical="center"/>
    </xf>
    <xf numFmtId="0" fontId="15" fillId="3" borderId="11" xfId="0" applyFont="1" applyFill="1" applyBorder="1" applyAlignment="1">
      <alignment horizontal="right" vertical="center"/>
    </xf>
    <xf numFmtId="0" fontId="15" fillId="3" borderId="7" xfId="0" applyFont="1" applyFill="1" applyBorder="1" applyAlignment="1">
      <alignment horizontal="right" vertical="center"/>
    </xf>
    <xf numFmtId="0" fontId="15" fillId="3" borderId="11" xfId="0" applyFont="1" applyFill="1" applyBorder="1" applyAlignment="1">
      <alignment vertical="center"/>
    </xf>
    <xf numFmtId="0" fontId="15" fillId="3" borderId="7" xfId="0" applyFont="1" applyFill="1" applyBorder="1" applyAlignment="1">
      <alignment vertical="center"/>
    </xf>
    <xf numFmtId="0" fontId="0" fillId="3" borderId="11" xfId="0" applyFill="1" applyBorder="1" applyAlignment="1">
      <alignment horizontal="center" vertical="center"/>
    </xf>
    <xf numFmtId="0" fontId="0" fillId="3" borderId="7" xfId="0" applyFill="1" applyBorder="1" applyAlignment="1">
      <alignment horizontal="center" vertical="center"/>
    </xf>
    <xf numFmtId="0" fontId="15" fillId="3" borderId="11" xfId="0" applyFont="1" applyFill="1" applyBorder="1" applyAlignment="1">
      <alignment horizontal="left" vertical="center"/>
    </xf>
    <xf numFmtId="0" fontId="15" fillId="3" borderId="7" xfId="0" applyFont="1" applyFill="1" applyBorder="1" applyAlignment="1">
      <alignment horizontal="left" vertical="center"/>
    </xf>
    <xf numFmtId="0" fontId="0" fillId="3" borderId="13" xfId="0" applyFill="1" applyBorder="1" applyAlignment="1">
      <alignment horizontal="left" vertical="center"/>
    </xf>
    <xf numFmtId="0" fontId="0" fillId="3" borderId="15" xfId="0" applyFill="1" applyBorder="1" applyAlignment="1">
      <alignment horizontal="left" vertical="center"/>
    </xf>
    <xf numFmtId="0" fontId="0" fillId="3" borderId="1" xfId="0" applyFill="1" applyBorder="1" applyAlignment="1">
      <alignment horizontal="left"/>
    </xf>
    <xf numFmtId="0" fontId="0" fillId="3" borderId="1" xfId="0" applyFill="1" applyBorder="1" applyAlignment="1">
      <alignment horizontal="left"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4" fontId="2" fillId="5" borderId="54" xfId="10" applyNumberFormat="1" applyFont="1" applyFill="1" applyBorder="1" applyAlignment="1">
      <alignment horizontal="center" vertical="center"/>
    </xf>
    <xf numFmtId="4" fontId="2" fillId="5" borderId="55" xfId="10" applyNumberFormat="1" applyFont="1" applyFill="1" applyBorder="1" applyAlignment="1">
      <alignment horizontal="center" vertical="center"/>
    </xf>
    <xf numFmtId="0" fontId="24" fillId="0" borderId="23" xfId="0" applyFont="1" applyBorder="1" applyAlignment="1">
      <alignment horizontal="center"/>
    </xf>
    <xf numFmtId="0" fontId="24" fillId="0" borderId="0" xfId="0" applyFont="1" applyAlignment="1">
      <alignment horizontal="center"/>
    </xf>
    <xf numFmtId="0" fontId="24" fillId="0" borderId="24" xfId="0" applyFont="1" applyBorder="1" applyAlignment="1">
      <alignment horizontal="center"/>
    </xf>
    <xf numFmtId="0" fontId="20" fillId="0" borderId="0" xfId="0" applyFont="1" applyAlignment="1">
      <alignment horizontal="center" vertical="center" wrapText="1"/>
    </xf>
    <xf numFmtId="0" fontId="13" fillId="0" borderId="23" xfId="12" applyFont="1" applyBorder="1" applyAlignment="1">
      <alignment horizontal="center"/>
    </xf>
    <xf numFmtId="0" fontId="13" fillId="0" borderId="0" xfId="12" applyFont="1" applyAlignment="1">
      <alignment horizontal="center"/>
    </xf>
    <xf numFmtId="0" fontId="13" fillId="0" borderId="24" xfId="12" applyFont="1" applyBorder="1" applyAlignment="1">
      <alignment horizontal="center"/>
    </xf>
    <xf numFmtId="0" fontId="22" fillId="0" borderId="23" xfId="0" applyFont="1" applyBorder="1" applyAlignment="1">
      <alignment horizontal="center"/>
    </xf>
    <xf numFmtId="0" fontId="22" fillId="0" borderId="0" xfId="0" applyFont="1" applyAlignment="1">
      <alignment horizontal="center"/>
    </xf>
    <xf numFmtId="0" fontId="22" fillId="0" borderId="24" xfId="0" applyFont="1" applyBorder="1" applyAlignment="1">
      <alignment horizontal="center"/>
    </xf>
    <xf numFmtId="0" fontId="23" fillId="0" borderId="23" xfId="0" applyFont="1" applyBorder="1" applyAlignment="1">
      <alignment horizontal="center"/>
    </xf>
    <xf numFmtId="0" fontId="23" fillId="0" borderId="0" xfId="0" applyFont="1" applyAlignment="1">
      <alignment horizontal="center"/>
    </xf>
    <xf numFmtId="0" fontId="23" fillId="0" borderId="24" xfId="0" applyFont="1" applyBorder="1" applyAlignment="1">
      <alignment horizontal="center"/>
    </xf>
    <xf numFmtId="0" fontId="18" fillId="0" borderId="7" xfId="0" applyFont="1" applyBorder="1" applyAlignment="1">
      <alignment horizontal="left" vertical="top"/>
    </xf>
    <xf numFmtId="0" fontId="18" fillId="0" borderId="15" xfId="0" applyFont="1" applyBorder="1" applyAlignment="1">
      <alignment horizontal="left" vertical="top"/>
    </xf>
    <xf numFmtId="0" fontId="0" fillId="0" borderId="14" xfId="0"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49" fontId="27" fillId="0" borderId="11" xfId="0" applyNumberFormat="1" applyFont="1" applyBorder="1" applyAlignment="1">
      <alignment horizontal="left" vertical="top"/>
    </xf>
    <xf numFmtId="49" fontId="27" fillId="0" borderId="13" xfId="0" applyNumberFormat="1" applyFont="1" applyBorder="1" applyAlignment="1">
      <alignment horizontal="left" vertical="top"/>
    </xf>
    <xf numFmtId="49" fontId="27" fillId="0" borderId="0" xfId="0" applyNumberFormat="1" applyFont="1" applyAlignment="1">
      <alignment horizontal="justify" vertical="top" wrapText="1"/>
    </xf>
    <xf numFmtId="49" fontId="27" fillId="0" borderId="24" xfId="0" applyNumberFormat="1" applyFont="1" applyBorder="1" applyAlignment="1">
      <alignment horizontal="justify" vertical="top" wrapText="1"/>
    </xf>
    <xf numFmtId="49" fontId="27" fillId="0" borderId="0" xfId="0" applyNumberFormat="1" applyFont="1" applyAlignment="1">
      <alignment horizontal="left" vertical="top"/>
    </xf>
    <xf numFmtId="49" fontId="27" fillId="0" borderId="24" xfId="0" applyNumberFormat="1" applyFont="1" applyBorder="1" applyAlignment="1">
      <alignment horizontal="left" vertical="top"/>
    </xf>
    <xf numFmtId="49" fontId="27" fillId="0" borderId="0" xfId="0" applyNumberFormat="1" applyFont="1" applyAlignment="1">
      <alignment horizontal="left" vertical="top" wrapText="1"/>
    </xf>
    <xf numFmtId="49" fontId="27" fillId="0" borderId="24" xfId="0" applyNumberFormat="1" applyFont="1" applyBorder="1" applyAlignment="1">
      <alignment horizontal="left" vertical="top" wrapText="1"/>
    </xf>
    <xf numFmtId="14" fontId="27" fillId="0" borderId="0" xfId="0" applyNumberFormat="1" applyFont="1" applyAlignment="1">
      <alignment horizontal="left" vertical="top"/>
    </xf>
    <xf numFmtId="14" fontId="27" fillId="0" borderId="24" xfId="0" applyNumberFormat="1" applyFont="1" applyBorder="1" applyAlignment="1">
      <alignment horizontal="left" vertical="top"/>
    </xf>
    <xf numFmtId="0" fontId="27" fillId="0" borderId="0" xfId="0" applyFont="1" applyAlignment="1">
      <alignment horizontal="left" vertical="top" wrapText="1"/>
    </xf>
    <xf numFmtId="0" fontId="27" fillId="0" borderId="24" xfId="0" applyFont="1" applyBorder="1" applyAlignment="1">
      <alignment horizontal="left" vertical="top" wrapText="1"/>
    </xf>
    <xf numFmtId="0" fontId="27" fillId="0" borderId="0" xfId="0" applyFont="1" applyAlignment="1">
      <alignment horizontal="left" vertical="top"/>
    </xf>
    <xf numFmtId="0" fontId="27" fillId="0" borderId="24" xfId="0" applyFont="1" applyBorder="1" applyAlignment="1">
      <alignment horizontal="left" vertical="top"/>
    </xf>
    <xf numFmtId="0" fontId="27" fillId="0" borderId="0" xfId="0" applyFont="1" applyAlignment="1">
      <alignment horizontal="justify" vertical="top" wrapText="1"/>
    </xf>
    <xf numFmtId="0" fontId="27" fillId="0" borderId="24" xfId="0" applyFont="1" applyBorder="1" applyAlignment="1">
      <alignment horizontal="justify" vertical="top" wrapText="1"/>
    </xf>
    <xf numFmtId="0" fontId="27" fillId="0" borderId="9" xfId="0" applyFont="1" applyBorder="1" applyAlignment="1">
      <alignment horizontal="justify" vertical="center" wrapText="1"/>
    </xf>
    <xf numFmtId="0" fontId="27" fillId="0" borderId="10" xfId="0" applyFont="1" applyBorder="1" applyAlignment="1">
      <alignment horizontal="justify" vertical="center" wrapText="1"/>
    </xf>
    <xf numFmtId="0" fontId="32" fillId="0" borderId="12" xfId="0" applyFont="1" applyBorder="1" applyAlignment="1">
      <alignment horizontal="left" vertical="center"/>
    </xf>
    <xf numFmtId="0" fontId="33" fillId="0" borderId="11" xfId="0" applyFont="1" applyBorder="1" applyAlignment="1">
      <alignment horizontal="left" vertical="center"/>
    </xf>
    <xf numFmtId="0" fontId="33" fillId="0" borderId="13" xfId="0" applyFont="1" applyBorder="1" applyAlignment="1">
      <alignment horizontal="left" vertical="center"/>
    </xf>
    <xf numFmtId="0" fontId="37" fillId="0" borderId="0" xfId="0" quotePrefix="1" applyFont="1" applyAlignment="1">
      <alignment horizontal="center" vertical="center"/>
    </xf>
    <xf numFmtId="0" fontId="37" fillId="0" borderId="24" xfId="0" quotePrefix="1" applyFont="1" applyBorder="1" applyAlignment="1">
      <alignment horizontal="center" vertical="center"/>
    </xf>
    <xf numFmtId="0" fontId="32" fillId="0" borderId="0" xfId="0" applyFont="1" applyAlignment="1">
      <alignment horizontal="left" vertical="center"/>
    </xf>
    <xf numFmtId="0" fontId="33" fillId="0" borderId="0" xfId="0" applyFont="1" applyAlignment="1">
      <alignment horizontal="left" vertical="center"/>
    </xf>
    <xf numFmtId="0" fontId="33" fillId="0" borderId="24" xfId="0" applyFont="1" applyBorder="1" applyAlignment="1">
      <alignment horizontal="left" vertical="center"/>
    </xf>
    <xf numFmtId="0" fontId="13" fillId="0" borderId="7" xfId="0" applyFont="1" applyBorder="1" applyAlignment="1">
      <alignment horizontal="left" vertical="center"/>
    </xf>
    <xf numFmtId="43" fontId="17" fillId="0" borderId="11" xfId="0" applyNumberFormat="1" applyFont="1" applyBorder="1" applyAlignment="1">
      <alignment horizontal="center" vertical="center" wrapText="1"/>
    </xf>
    <xf numFmtId="43" fontId="17" fillId="0" borderId="11" xfId="0" applyNumberFormat="1" applyFont="1" applyBorder="1" applyAlignment="1">
      <alignment horizontal="center" vertical="center"/>
    </xf>
    <xf numFmtId="39" fontId="18" fillId="8" borderId="39" xfId="19" applyNumberFormat="1" applyFont="1" applyFill="1" applyBorder="1" applyAlignment="1">
      <alignment horizontal="center" vertical="center" wrapText="1"/>
    </xf>
    <xf numFmtId="39" fontId="18" fillId="8" borderId="35" xfId="19" applyNumberFormat="1" applyFont="1" applyFill="1" applyBorder="1" applyAlignment="1">
      <alignment horizontal="center" vertical="center" wrapText="1"/>
    </xf>
    <xf numFmtId="0" fontId="42" fillId="2" borderId="26" xfId="6" applyFont="1" applyFill="1" applyBorder="1" applyAlignment="1">
      <alignment horizontal="center" vertical="center"/>
    </xf>
    <xf numFmtId="0" fontId="42" fillId="2" borderId="27" xfId="6" applyFont="1" applyFill="1" applyBorder="1" applyAlignment="1">
      <alignment horizontal="center" vertical="center"/>
    </xf>
    <xf numFmtId="0" fontId="18" fillId="3" borderId="0" xfId="0" applyFont="1" applyFill="1" applyAlignment="1">
      <alignment horizontal="center" vertical="center"/>
    </xf>
    <xf numFmtId="0" fontId="18" fillId="0" borderId="1" xfId="0" applyFont="1" applyBorder="1" applyAlignment="1">
      <alignment horizontal="left" vertical="center" wrapText="1"/>
    </xf>
    <xf numFmtId="4" fontId="44" fillId="2" borderId="30" xfId="0" applyNumberFormat="1" applyFont="1" applyFill="1" applyBorder="1" applyAlignment="1">
      <alignment horizontal="center" vertical="center" wrapText="1"/>
    </xf>
    <xf numFmtId="4" fontId="44" fillId="2" borderId="31" xfId="0" applyNumberFormat="1" applyFont="1" applyFill="1" applyBorder="1" applyAlignment="1">
      <alignment horizontal="center" vertical="center" wrapText="1"/>
    </xf>
    <xf numFmtId="166" fontId="42" fillId="2" borderId="32" xfId="2" applyNumberFormat="1" applyFont="1" applyFill="1" applyBorder="1" applyAlignment="1">
      <alignment horizontal="center" vertical="center" wrapText="1"/>
    </xf>
    <xf numFmtId="166" fontId="42" fillId="2" borderId="34" xfId="2" applyNumberFormat="1" applyFont="1" applyFill="1" applyBorder="1" applyAlignment="1">
      <alignment horizontal="center" vertical="center" wrapText="1"/>
    </xf>
    <xf numFmtId="166" fontId="42" fillId="2" borderId="26" xfId="2" applyNumberFormat="1" applyFont="1" applyFill="1" applyBorder="1" applyAlignment="1">
      <alignment horizontal="center" vertical="center" wrapText="1"/>
    </xf>
    <xf numFmtId="166" fontId="42" fillId="2" borderId="33" xfId="2" applyNumberFormat="1" applyFont="1" applyFill="1" applyBorder="1" applyAlignment="1">
      <alignment horizontal="center" vertical="center" wrapText="1"/>
    </xf>
    <xf numFmtId="0" fontId="18" fillId="0" borderId="38" xfId="0" applyFont="1" applyBorder="1" applyAlignment="1">
      <alignment horizontal="left" vertical="center" wrapText="1"/>
    </xf>
    <xf numFmtId="4" fontId="47" fillId="2" borderId="40" xfId="0" applyNumberFormat="1" applyFont="1" applyFill="1" applyBorder="1" applyAlignment="1">
      <alignment horizontal="center" vertical="center" wrapText="1"/>
    </xf>
    <xf numFmtId="4" fontId="47" fillId="2" borderId="31" xfId="0" applyNumberFormat="1" applyFont="1" applyFill="1" applyBorder="1" applyAlignment="1">
      <alignment horizontal="center" vertical="center" wrapText="1"/>
    </xf>
    <xf numFmtId="4" fontId="47" fillId="2" borderId="41" xfId="0" applyNumberFormat="1" applyFont="1" applyFill="1" applyBorder="1" applyAlignment="1">
      <alignment horizontal="center" vertical="center" wrapText="1"/>
    </xf>
    <xf numFmtId="4" fontId="44" fillId="2" borderId="49" xfId="0" applyNumberFormat="1" applyFont="1" applyFill="1" applyBorder="1" applyAlignment="1">
      <alignment horizontal="center" vertical="center" wrapText="1"/>
    </xf>
    <xf numFmtId="4" fontId="44" fillId="2" borderId="33" xfId="0" applyNumberFormat="1" applyFont="1" applyFill="1" applyBorder="1" applyAlignment="1">
      <alignment horizontal="left" vertical="center" wrapText="1"/>
    </xf>
    <xf numFmtId="4" fontId="44" fillId="2" borderId="33" xfId="0" applyNumberFormat="1" applyFont="1" applyFill="1" applyBorder="1" applyAlignment="1">
      <alignment horizontal="center" vertical="center" wrapText="1"/>
    </xf>
    <xf numFmtId="4" fontId="44" fillId="2" borderId="50" xfId="0" applyNumberFormat="1" applyFont="1" applyFill="1" applyBorder="1" applyAlignment="1">
      <alignment horizontal="center" vertical="center" wrapText="1"/>
    </xf>
    <xf numFmtId="0" fontId="47" fillId="2" borderId="26" xfId="0" applyFont="1" applyFill="1" applyBorder="1" applyAlignment="1">
      <alignment horizontal="center" vertical="center"/>
    </xf>
    <xf numFmtId="0" fontId="47" fillId="2" borderId="33" xfId="0" applyFont="1" applyFill="1" applyBorder="1" applyAlignment="1">
      <alignment horizontal="center" vertical="center"/>
    </xf>
    <xf numFmtId="0" fontId="47" fillId="2" borderId="27" xfId="0" applyFont="1" applyFill="1" applyBorder="1" applyAlignment="1">
      <alignment horizontal="center" vertical="center"/>
    </xf>
    <xf numFmtId="0" fontId="51" fillId="13" borderId="46" xfId="0" applyFont="1" applyFill="1" applyBorder="1" applyAlignment="1">
      <alignment horizontal="left" vertical="center" wrapText="1"/>
    </xf>
    <xf numFmtId="0" fontId="51" fillId="13" borderId="47" xfId="0" applyFont="1" applyFill="1" applyBorder="1" applyAlignment="1">
      <alignment horizontal="left" vertical="center" wrapText="1"/>
    </xf>
    <xf numFmtId="0" fontId="51" fillId="13" borderId="48" xfId="0" applyFont="1" applyFill="1" applyBorder="1" applyAlignment="1">
      <alignment horizontal="left" vertical="center" wrapText="1"/>
    </xf>
    <xf numFmtId="0" fontId="49" fillId="10" borderId="46" xfId="0" applyFont="1" applyFill="1" applyBorder="1" applyAlignment="1">
      <alignment horizontal="right" vertical="center"/>
    </xf>
    <xf numFmtId="0" fontId="49" fillId="10" borderId="47" xfId="0" applyFont="1" applyFill="1" applyBorder="1" applyAlignment="1">
      <alignment horizontal="right" vertical="center"/>
    </xf>
    <xf numFmtId="0" fontId="49" fillId="10" borderId="48" xfId="0" applyFont="1" applyFill="1" applyBorder="1" applyAlignment="1">
      <alignment horizontal="right" vertical="center"/>
    </xf>
    <xf numFmtId="166" fontId="49" fillId="15" borderId="46" xfId="2" applyNumberFormat="1" applyFont="1" applyFill="1" applyBorder="1" applyAlignment="1" applyProtection="1">
      <alignment horizontal="center" vertical="center" wrapText="1"/>
      <protection locked="0"/>
    </xf>
    <xf numFmtId="166" fontId="49" fillId="15" borderId="48" xfId="2" applyNumberFormat="1" applyFont="1" applyFill="1" applyBorder="1" applyAlignment="1" applyProtection="1">
      <alignment horizontal="center" vertical="center" wrapText="1"/>
      <protection locked="0"/>
    </xf>
    <xf numFmtId="0" fontId="49" fillId="12" borderId="0" xfId="0" applyFont="1" applyFill="1" applyAlignment="1">
      <alignment horizontal="center" vertical="center"/>
    </xf>
    <xf numFmtId="0" fontId="50" fillId="14" borderId="46" xfId="0" applyFont="1" applyFill="1" applyBorder="1" applyAlignment="1">
      <alignment horizontal="left" vertical="center" wrapText="1"/>
    </xf>
    <xf numFmtId="0" fontId="50" fillId="14" borderId="47" xfId="0" applyFont="1" applyFill="1" applyBorder="1" applyAlignment="1">
      <alignment horizontal="left" vertical="center" wrapText="1"/>
    </xf>
    <xf numFmtId="0" fontId="50" fillId="14" borderId="48" xfId="0" applyFont="1" applyFill="1" applyBorder="1" applyAlignment="1">
      <alignment horizontal="left" vertical="center" wrapText="1"/>
    </xf>
    <xf numFmtId="0" fontId="49" fillId="11" borderId="46" xfId="0" applyFont="1" applyFill="1" applyBorder="1" applyAlignment="1">
      <alignment horizontal="center" vertical="center" wrapText="1"/>
    </xf>
    <xf numFmtId="0" fontId="49" fillId="11" borderId="47" xfId="0" applyFont="1" applyFill="1" applyBorder="1" applyAlignment="1">
      <alignment horizontal="center" vertical="center" wrapText="1"/>
    </xf>
    <xf numFmtId="0" fontId="49" fillId="11" borderId="48" xfId="0" applyFont="1" applyFill="1" applyBorder="1" applyAlignment="1">
      <alignment horizontal="center" vertical="center" wrapText="1"/>
    </xf>
    <xf numFmtId="0" fontId="51" fillId="13" borderId="46" xfId="0" applyFont="1" applyFill="1" applyBorder="1" applyAlignment="1">
      <alignment horizontal="right" vertical="center" wrapText="1"/>
    </xf>
    <xf numFmtId="0" fontId="51" fillId="13" borderId="47" xfId="0" applyFont="1" applyFill="1" applyBorder="1" applyAlignment="1">
      <alignment horizontal="right" vertical="center" wrapText="1"/>
    </xf>
    <xf numFmtId="0" fontId="51" fillId="13" borderId="48" xfId="0" applyFont="1" applyFill="1" applyBorder="1" applyAlignment="1">
      <alignment horizontal="right" vertical="center" wrapText="1"/>
    </xf>
    <xf numFmtId="179" fontId="51" fillId="13" borderId="46" xfId="0" applyNumberFormat="1" applyFont="1" applyFill="1" applyBorder="1" applyAlignment="1">
      <alignment horizontal="center" vertical="center" wrapText="1"/>
    </xf>
    <xf numFmtId="179" fontId="51" fillId="13" borderId="48" xfId="0" applyNumberFormat="1" applyFont="1" applyFill="1" applyBorder="1" applyAlignment="1">
      <alignment horizontal="center" vertical="center" wrapText="1"/>
    </xf>
    <xf numFmtId="2" fontId="51" fillId="13" borderId="46" xfId="0" applyNumberFormat="1" applyFont="1" applyFill="1" applyBorder="1" applyAlignment="1">
      <alignment horizontal="center" vertical="center" wrapText="1"/>
    </xf>
    <xf numFmtId="2" fontId="51" fillId="13" borderId="48" xfId="0" applyNumberFormat="1" applyFont="1" applyFill="1" applyBorder="1" applyAlignment="1">
      <alignment horizontal="center" vertical="center" wrapText="1"/>
    </xf>
    <xf numFmtId="0" fontId="49" fillId="13" borderId="46" xfId="0" applyFont="1" applyFill="1" applyBorder="1" applyAlignment="1">
      <alignment horizontal="right" vertical="center"/>
    </xf>
    <xf numFmtId="0" fontId="49" fillId="13" borderId="47" xfId="0" applyFont="1" applyFill="1" applyBorder="1" applyAlignment="1">
      <alignment horizontal="right" vertical="center"/>
    </xf>
    <xf numFmtId="0" fontId="49" fillId="13" borderId="48" xfId="0" applyFont="1" applyFill="1" applyBorder="1" applyAlignment="1">
      <alignment horizontal="right" vertical="center"/>
    </xf>
    <xf numFmtId="166" fontId="49" fillId="11" borderId="46" xfId="2" applyNumberFormat="1" applyFont="1" applyFill="1" applyBorder="1" applyAlignment="1" applyProtection="1">
      <alignment horizontal="center" vertical="center" wrapText="1"/>
      <protection locked="0"/>
    </xf>
    <xf numFmtId="166" fontId="49" fillId="11" borderId="48" xfId="2" applyNumberFormat="1" applyFont="1" applyFill="1" applyBorder="1" applyAlignment="1" applyProtection="1">
      <alignment horizontal="center" vertical="center" wrapText="1"/>
      <protection locked="0"/>
    </xf>
    <xf numFmtId="180" fontId="51" fillId="13" borderId="46" xfId="0" applyNumberFormat="1" applyFont="1" applyFill="1" applyBorder="1" applyAlignment="1">
      <alignment horizontal="center" vertical="center" wrapText="1"/>
    </xf>
    <xf numFmtId="180" fontId="51" fillId="13" borderId="48" xfId="0" applyNumberFormat="1" applyFont="1" applyFill="1" applyBorder="1" applyAlignment="1">
      <alignment horizontal="center" vertical="center" wrapText="1"/>
    </xf>
    <xf numFmtId="0" fontId="51" fillId="13" borderId="46" xfId="0" applyFont="1" applyFill="1" applyBorder="1" applyAlignment="1">
      <alignment horizontal="right" vertical="top" wrapText="1"/>
    </xf>
    <xf numFmtId="0" fontId="51" fillId="13" borderId="47" xfId="0" applyFont="1" applyFill="1" applyBorder="1" applyAlignment="1">
      <alignment horizontal="right" vertical="top" wrapText="1"/>
    </xf>
    <xf numFmtId="0" fontId="51" fillId="13" borderId="48" xfId="0" applyFont="1" applyFill="1" applyBorder="1" applyAlignment="1">
      <alignment horizontal="right" vertical="top" wrapText="1"/>
    </xf>
    <xf numFmtId="178" fontId="51" fillId="13" borderId="46" xfId="0" applyNumberFormat="1" applyFont="1" applyFill="1" applyBorder="1" applyAlignment="1">
      <alignment horizontal="center" vertical="center" wrapText="1"/>
    </xf>
    <xf numFmtId="178" fontId="51" fillId="13" borderId="48" xfId="0" applyNumberFormat="1" applyFont="1" applyFill="1" applyBorder="1" applyAlignment="1">
      <alignment horizontal="center" vertical="center" wrapText="1"/>
    </xf>
    <xf numFmtId="166" fontId="42" fillId="2" borderId="30" xfId="2" applyNumberFormat="1" applyFont="1" applyFill="1" applyBorder="1" applyAlignment="1">
      <alignment horizontal="center" vertical="center" wrapText="1"/>
    </xf>
    <xf numFmtId="166" fontId="42" fillId="2" borderId="31" xfId="2" applyNumberFormat="1" applyFont="1" applyFill="1" applyBorder="1" applyAlignment="1">
      <alignment horizontal="center" vertical="center" wrapText="1"/>
    </xf>
    <xf numFmtId="166" fontId="42" fillId="2" borderId="44" xfId="2" applyNumberFormat="1" applyFont="1" applyFill="1" applyBorder="1" applyAlignment="1">
      <alignment horizontal="center" vertical="center" wrapText="1"/>
    </xf>
    <xf numFmtId="0" fontId="51" fillId="11" borderId="46" xfId="0" applyFont="1" applyFill="1" applyBorder="1" applyAlignment="1">
      <alignment horizontal="left" vertical="center" wrapText="1"/>
    </xf>
    <xf numFmtId="0" fontId="51" fillId="11" borderId="47" xfId="0" applyFont="1" applyFill="1" applyBorder="1" applyAlignment="1">
      <alignment horizontal="left" vertical="center" wrapText="1"/>
    </xf>
    <xf numFmtId="0" fontId="51" fillId="11" borderId="48" xfId="0" applyFont="1" applyFill="1" applyBorder="1" applyAlignment="1">
      <alignment horizontal="left" vertical="center" wrapText="1"/>
    </xf>
    <xf numFmtId="0" fontId="51" fillId="11" borderId="46" xfId="0" applyFont="1" applyFill="1" applyBorder="1" applyAlignment="1">
      <alignment horizontal="center" vertical="center" wrapText="1"/>
    </xf>
    <xf numFmtId="0" fontId="51" fillId="11" borderId="47" xfId="0" applyFont="1" applyFill="1" applyBorder="1" applyAlignment="1">
      <alignment horizontal="center" vertical="center" wrapText="1"/>
    </xf>
    <xf numFmtId="0" fontId="51" fillId="11" borderId="48" xfId="0" applyFont="1" applyFill="1" applyBorder="1" applyAlignment="1">
      <alignment horizontal="center" vertical="center" wrapText="1"/>
    </xf>
    <xf numFmtId="0" fontId="51" fillId="13" borderId="46" xfId="0" applyFont="1" applyFill="1" applyBorder="1" applyAlignment="1">
      <alignment horizontal="right" vertical="center"/>
    </xf>
    <xf numFmtId="0" fontId="51" fillId="13" borderId="48" xfId="0" applyFont="1" applyFill="1" applyBorder="1" applyAlignment="1">
      <alignment horizontal="right" vertical="center"/>
    </xf>
    <xf numFmtId="10" fontId="51" fillId="13" borderId="46" xfId="20" applyNumberFormat="1" applyFont="1" applyFill="1" applyBorder="1" applyAlignment="1">
      <alignment horizontal="center" vertical="center" wrapText="1"/>
    </xf>
    <xf numFmtId="10" fontId="51" fillId="13" borderId="48" xfId="20" applyNumberFormat="1" applyFont="1" applyFill="1" applyBorder="1" applyAlignment="1">
      <alignment horizontal="center" vertical="center" wrapText="1"/>
    </xf>
    <xf numFmtId="166" fontId="10" fillId="2" borderId="1" xfId="2" applyNumberFormat="1" applyFont="1" applyFill="1" applyBorder="1" applyAlignment="1">
      <alignment horizontal="center" vertical="center" wrapText="1"/>
    </xf>
    <xf numFmtId="0" fontId="48" fillId="8" borderId="35" xfId="0" applyFont="1" applyFill="1" applyBorder="1" applyAlignment="1">
      <alignment horizontal="center" vertical="center" wrapText="1"/>
    </xf>
    <xf numFmtId="0" fontId="48" fillId="8" borderId="1" xfId="0" applyFont="1" applyFill="1" applyBorder="1" applyAlignment="1">
      <alignment horizontal="center" vertical="center" wrapText="1"/>
    </xf>
    <xf numFmtId="0" fontId="48" fillId="8" borderId="1" xfId="0" applyFont="1" applyFill="1" applyBorder="1" applyAlignment="1">
      <alignment horizontal="center" vertical="center"/>
    </xf>
    <xf numFmtId="0" fontId="58" fillId="0" borderId="52" xfId="0" applyFont="1" applyBorder="1" applyAlignment="1">
      <alignment horizontal="center"/>
    </xf>
    <xf numFmtId="0" fontId="58" fillId="0" borderId="53" xfId="0" applyFont="1" applyBorder="1" applyAlignment="1">
      <alignment horizontal="center"/>
    </xf>
    <xf numFmtId="4" fontId="44" fillId="2" borderId="40" xfId="0" applyNumberFormat="1" applyFont="1" applyFill="1" applyBorder="1" applyAlignment="1">
      <alignment horizontal="center" vertical="center" wrapText="1"/>
    </xf>
    <xf numFmtId="4" fontId="44" fillId="2" borderId="41" xfId="0" applyNumberFormat="1" applyFont="1" applyFill="1" applyBorder="1" applyAlignment="1">
      <alignment horizontal="center" vertical="center" wrapText="1"/>
    </xf>
    <xf numFmtId="0" fontId="42" fillId="2" borderId="49" xfId="0" applyFont="1" applyFill="1" applyBorder="1" applyAlignment="1">
      <alignment horizontal="center" vertical="center" wrapText="1"/>
    </xf>
    <xf numFmtId="0" fontId="42" fillId="2" borderId="27" xfId="0" applyFont="1" applyFill="1" applyBorder="1" applyAlignment="1">
      <alignment horizontal="center" vertical="center" wrapText="1"/>
    </xf>
    <xf numFmtId="0" fontId="42" fillId="2" borderId="26" xfId="0" applyFont="1" applyFill="1" applyBorder="1" applyAlignment="1">
      <alignment horizontal="center" vertical="center" wrapText="1"/>
    </xf>
    <xf numFmtId="0" fontId="42" fillId="2" borderId="50" xfId="0" applyFont="1" applyFill="1" applyBorder="1" applyAlignment="1">
      <alignment horizontal="center" vertical="center" wrapText="1"/>
    </xf>
  </cellXfs>
  <cellStyles count="22">
    <cellStyle name="Hiperlink" xfId="21" builtinId="8"/>
    <cellStyle name="Moeda" xfId="2" builtinId="4"/>
    <cellStyle name="Moeda 3" xfId="17" xr:uid="{7F89FC03-D831-4DA7-8218-F85AA8D3BF14}"/>
    <cellStyle name="Moeda_capa 54107" xfId="14" xr:uid="{CF72CAB2-283B-4748-B491-FF7AC259A87F}"/>
    <cellStyle name="Normal" xfId="0" builtinId="0"/>
    <cellStyle name="Normal 11 3" xfId="15" xr:uid="{9679D28E-DD8A-4691-ABF7-AC1CD0DE90F4}"/>
    <cellStyle name="Normal 2" xfId="4" xr:uid="{7598E66B-5C16-4CED-A370-3E448E8A53C8}"/>
    <cellStyle name="Normal 2 10" xfId="9" xr:uid="{2FD9C3B8-515A-465A-826C-5F1764EF0D57}"/>
    <cellStyle name="Normal 2 4 2" xfId="12" xr:uid="{4C4991E9-A811-4F0C-BEE6-66D4784DFC99}"/>
    <cellStyle name="Normal 3" xfId="5" xr:uid="{6ED9A635-2EA2-4053-96DD-AD0FAA2083B5}"/>
    <cellStyle name="Normal 4" xfId="6" xr:uid="{387597B1-0D4A-4757-AC2C-DB046ED7CA9E}"/>
    <cellStyle name="Normal 51" xfId="10" xr:uid="{9B0D76F8-CDF7-4D8B-B545-C711711D728A}"/>
    <cellStyle name="Normal 6 2" xfId="13" xr:uid="{7B6701A9-DED8-490B-B80A-27FE55EB13BC}"/>
    <cellStyle name="Normal_aPlanilha Orçamentária Modelo" xfId="8" xr:uid="{65C64A5C-E598-4399-A8CD-2F6052BCF265}"/>
    <cellStyle name="Normal_Orçamento_Sinalização Viária" xfId="7" xr:uid="{248321DF-2436-4C62-AF73-2F6412A7E841}"/>
    <cellStyle name="Porcentagem" xfId="3" builtinId="5"/>
    <cellStyle name="Porcentagem 2" xfId="20" xr:uid="{7701F152-0662-4648-902A-DF8AA98EE2CA}"/>
    <cellStyle name="Porcentagem 3" xfId="18" xr:uid="{86F00067-7F16-49A3-81E7-FEB77183E0CC}"/>
    <cellStyle name="Porcentagem 3 2" xfId="11" xr:uid="{25EEFE3A-3FD1-485D-AB66-9BA46C9AFFB3}"/>
    <cellStyle name="Porcentagem 4" xfId="16" xr:uid="{A548F99A-3474-4798-A037-E679BA48F15C}"/>
    <cellStyle name="Separador de milhares_Pasta1" xfId="19" xr:uid="{1C29047A-8D03-40D6-BBEB-8AC771FEFA96}"/>
    <cellStyle name="Vírgula" xfId="1" builtinId="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8AB67AFE-E19D-458C-B912-0E002492E323}"/>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600075</xdr:colOff>
      <xdr:row>2</xdr:row>
      <xdr:rowOff>159766</xdr:rowOff>
    </xdr:to>
    <xdr:pic>
      <xdr:nvPicPr>
        <xdr:cNvPr id="2" name="Imagem 1">
          <a:extLst>
            <a:ext uri="{FF2B5EF4-FFF2-40B4-BE49-F238E27FC236}">
              <a16:creationId xmlns:a16="http://schemas.microsoft.com/office/drawing/2014/main" id="{63433302-A03B-424E-A4CD-7554A27A1C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32818</xdr:rowOff>
    </xdr:from>
    <xdr:to>
      <xdr:col>6</xdr:col>
      <xdr:colOff>368673</xdr:colOff>
      <xdr:row>7</xdr:row>
      <xdr:rowOff>142774</xdr:rowOff>
    </xdr:to>
    <xdr:pic>
      <xdr:nvPicPr>
        <xdr:cNvPr id="3" name="Imagem 2" descr="Z:\_ASCOM ARQUIVOS\_Logomarcas GDF\GDF 2014 - LOGO\2000px-Brasão_do_Distrito_Federal_(Brasil).svg-jpg.jpg">
          <a:extLst>
            <a:ext uri="{FF2B5EF4-FFF2-40B4-BE49-F238E27FC236}">
              <a16:creationId xmlns:a16="http://schemas.microsoft.com/office/drawing/2014/main" id="{A12AEC96-9B5B-49D6-AE86-57E1AB11A18B}"/>
            </a:ext>
          </a:extLst>
        </xdr:cNvPr>
        <xdr:cNvPicPr/>
      </xdr:nvPicPr>
      <xdr:blipFill>
        <a:blip xmlns:r="http://schemas.openxmlformats.org/officeDocument/2006/relationships" r:embed="rId2" cstate="print"/>
        <a:srcRect/>
        <a:stretch>
          <a:fillRect/>
        </a:stretch>
      </xdr:blipFill>
      <xdr:spPr bwMode="auto">
        <a:xfrm>
          <a:off x="8471647" y="32818"/>
          <a:ext cx="1155326" cy="144345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600075</xdr:colOff>
      <xdr:row>2</xdr:row>
      <xdr:rowOff>159766</xdr:rowOff>
    </xdr:to>
    <xdr:pic>
      <xdr:nvPicPr>
        <xdr:cNvPr id="2" name="Imagem 1">
          <a:extLst>
            <a:ext uri="{FF2B5EF4-FFF2-40B4-BE49-F238E27FC236}">
              <a16:creationId xmlns:a16="http://schemas.microsoft.com/office/drawing/2014/main" id="{14C04A8F-D2DC-4417-916D-0FF2790848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32818</xdr:rowOff>
    </xdr:from>
    <xdr:to>
      <xdr:col>6</xdr:col>
      <xdr:colOff>368674</xdr:colOff>
      <xdr:row>7</xdr:row>
      <xdr:rowOff>142774</xdr:rowOff>
    </xdr:to>
    <xdr:pic>
      <xdr:nvPicPr>
        <xdr:cNvPr id="3" name="Imagem 2" descr="Z:\_ASCOM ARQUIVOS\_Logomarcas GDF\GDF 2014 - LOGO\2000px-Brasão_do_Distrito_Federal_(Brasil).svg-jpg.jpg">
          <a:extLst>
            <a:ext uri="{FF2B5EF4-FFF2-40B4-BE49-F238E27FC236}">
              <a16:creationId xmlns:a16="http://schemas.microsoft.com/office/drawing/2014/main" id="{E5C87ACA-6924-45FF-B2E9-C4A5E7051919}"/>
            </a:ext>
          </a:extLst>
        </xdr:cNvPr>
        <xdr:cNvPicPr/>
      </xdr:nvPicPr>
      <xdr:blipFill>
        <a:blip xmlns:r="http://schemas.openxmlformats.org/officeDocument/2006/relationships" r:embed="rId2" cstate="print"/>
        <a:srcRect/>
        <a:stretch>
          <a:fillRect/>
        </a:stretch>
      </xdr:blipFill>
      <xdr:spPr bwMode="auto">
        <a:xfrm>
          <a:off x="8195422" y="32818"/>
          <a:ext cx="1155326" cy="144345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571500</xdr:colOff>
      <xdr:row>2</xdr:row>
      <xdr:rowOff>159766</xdr:rowOff>
    </xdr:to>
    <xdr:pic>
      <xdr:nvPicPr>
        <xdr:cNvPr id="2" name="Imagem 1">
          <a:extLst>
            <a:ext uri="{FF2B5EF4-FFF2-40B4-BE49-F238E27FC236}">
              <a16:creationId xmlns:a16="http://schemas.microsoft.com/office/drawing/2014/main" id="{EBBAC2E4-27EE-411D-9E48-EF6EBDE6F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3</xdr:col>
      <xdr:colOff>3269637</xdr:colOff>
      <xdr:row>0</xdr:row>
      <xdr:rowOff>81643</xdr:rowOff>
    </xdr:from>
    <xdr:to>
      <xdr:col>4</xdr:col>
      <xdr:colOff>243286</xdr:colOff>
      <xdr:row>7</xdr:row>
      <xdr:rowOff>27214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6FB3F84-8916-47D5-B243-782653C57733}"/>
            </a:ext>
          </a:extLst>
        </xdr:cNvPr>
        <xdr:cNvPicPr/>
      </xdr:nvPicPr>
      <xdr:blipFill>
        <a:blip xmlns:r="http://schemas.openxmlformats.org/officeDocument/2006/relationships" r:embed="rId2" cstate="print"/>
        <a:srcRect/>
        <a:stretch>
          <a:fillRect/>
        </a:stretch>
      </xdr:blipFill>
      <xdr:spPr bwMode="auto">
        <a:xfrm>
          <a:off x="9243173" y="81643"/>
          <a:ext cx="1028577" cy="127907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495300</xdr:colOff>
      <xdr:row>3</xdr:row>
      <xdr:rowOff>54991</xdr:rowOff>
    </xdr:to>
    <xdr:pic>
      <xdr:nvPicPr>
        <xdr:cNvPr id="2" name="Imagem 1">
          <a:extLst>
            <a:ext uri="{FF2B5EF4-FFF2-40B4-BE49-F238E27FC236}">
              <a16:creationId xmlns:a16="http://schemas.microsoft.com/office/drawing/2014/main" id="{09E17A7C-C1DD-445C-9A5B-311AB228D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0"/>
          <a:ext cx="1876425" cy="626491"/>
        </a:xfrm>
        <a:prstGeom prst="rect">
          <a:avLst/>
        </a:prstGeom>
      </xdr:spPr>
    </xdr:pic>
    <xdr:clientData/>
  </xdr:twoCellAnchor>
  <xdr:twoCellAnchor editAs="oneCell">
    <xdr:from>
      <xdr:col>8</xdr:col>
      <xdr:colOff>92528</xdr:colOff>
      <xdr:row>0</xdr:row>
      <xdr:rowOff>76200</xdr:rowOff>
    </xdr:from>
    <xdr:to>
      <xdr:col>9</xdr:col>
      <xdr:colOff>438149</xdr:colOff>
      <xdr:row>7</xdr:row>
      <xdr:rowOff>143511</xdr:rowOff>
    </xdr:to>
    <xdr:pic>
      <xdr:nvPicPr>
        <xdr:cNvPr id="3" name="Imagem 2" descr="Z:\_ASCOM ARQUIVOS\_Logomarcas GDF\GDF 2014 - LOGO\2000px-Brasão_do_Distrito_Federal_(Brasil).svg-jpg.jpg">
          <a:extLst>
            <a:ext uri="{FF2B5EF4-FFF2-40B4-BE49-F238E27FC236}">
              <a16:creationId xmlns:a16="http://schemas.microsoft.com/office/drawing/2014/main" id="{366030FA-2EFD-4EC7-81F0-54976D6D5FCC}"/>
            </a:ext>
          </a:extLst>
        </xdr:cNvPr>
        <xdr:cNvPicPr/>
      </xdr:nvPicPr>
      <xdr:blipFill>
        <a:blip xmlns:r="http://schemas.openxmlformats.org/officeDocument/2006/relationships" r:embed="rId2" cstate="print"/>
        <a:srcRect/>
        <a:stretch>
          <a:fillRect/>
        </a:stretch>
      </xdr:blipFill>
      <xdr:spPr bwMode="auto">
        <a:xfrm>
          <a:off x="5426528" y="76200"/>
          <a:ext cx="955221" cy="1400811"/>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809625</xdr:colOff>
      <xdr:row>3</xdr:row>
      <xdr:rowOff>54991</xdr:rowOff>
    </xdr:to>
    <xdr:pic>
      <xdr:nvPicPr>
        <xdr:cNvPr id="2" name="Imagem 1">
          <a:extLst>
            <a:ext uri="{FF2B5EF4-FFF2-40B4-BE49-F238E27FC236}">
              <a16:creationId xmlns:a16="http://schemas.microsoft.com/office/drawing/2014/main" id="{8E247952-6084-4679-AF9A-E85DE8724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626491"/>
        </a:xfrm>
        <a:prstGeom prst="rect">
          <a:avLst/>
        </a:prstGeom>
      </xdr:spPr>
    </xdr:pic>
    <xdr:clientData/>
  </xdr:twoCellAnchor>
  <xdr:twoCellAnchor editAs="oneCell">
    <xdr:from>
      <xdr:col>7</xdr:col>
      <xdr:colOff>643458</xdr:colOff>
      <xdr:row>0</xdr:row>
      <xdr:rowOff>0</xdr:rowOff>
    </xdr:from>
    <xdr:to>
      <xdr:col>8</xdr:col>
      <xdr:colOff>612321</xdr:colOff>
      <xdr:row>8</xdr:row>
      <xdr:rowOff>62481</xdr:rowOff>
    </xdr:to>
    <xdr:pic>
      <xdr:nvPicPr>
        <xdr:cNvPr id="3" name="Imagem 2" descr="Z:\_ASCOM ARQUIVOS\_Logomarcas GDF\GDF 2014 - LOGO\2000px-Brasão_do_Distrito_Federal_(Brasil).svg-jpg.jpg">
          <a:extLst>
            <a:ext uri="{FF2B5EF4-FFF2-40B4-BE49-F238E27FC236}">
              <a16:creationId xmlns:a16="http://schemas.microsoft.com/office/drawing/2014/main" id="{4ABFB62B-24AB-45C4-BB48-3DB22C546068}"/>
            </a:ext>
          </a:extLst>
        </xdr:cNvPr>
        <xdr:cNvPicPr/>
      </xdr:nvPicPr>
      <xdr:blipFill>
        <a:blip xmlns:r="http://schemas.openxmlformats.org/officeDocument/2006/relationships" r:embed="rId2" cstate="print"/>
        <a:srcRect/>
        <a:stretch>
          <a:fillRect/>
        </a:stretch>
      </xdr:blipFill>
      <xdr:spPr bwMode="auto">
        <a:xfrm>
          <a:off x="8539683" y="0"/>
          <a:ext cx="1102338" cy="158648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6F655107-31B5-4747-A5C6-76E283E514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52466174-7456-45AA-B079-2E360FABC5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22C9751A-12F4-4392-9C13-662529132E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122667</xdr:rowOff>
    </xdr:to>
    <xdr:pic>
      <xdr:nvPicPr>
        <xdr:cNvPr id="2" name="Imagem 1">
          <a:extLst>
            <a:ext uri="{FF2B5EF4-FFF2-40B4-BE49-F238E27FC236}">
              <a16:creationId xmlns:a16="http://schemas.microsoft.com/office/drawing/2014/main" id="{3C4F983F-FEA9-418F-A191-41C6ADE71D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1533526</xdr:colOff>
      <xdr:row>11</xdr:row>
      <xdr:rowOff>165924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F36FAB11-14E8-47A3-B104-06F25AB2B080}"/>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952500</xdr:colOff>
      <xdr:row>2</xdr:row>
      <xdr:rowOff>159766</xdr:rowOff>
    </xdr:to>
    <xdr:pic>
      <xdr:nvPicPr>
        <xdr:cNvPr id="2" name="Imagem 1">
          <a:extLst>
            <a:ext uri="{FF2B5EF4-FFF2-40B4-BE49-F238E27FC236}">
              <a16:creationId xmlns:a16="http://schemas.microsoft.com/office/drawing/2014/main" id="{8356842C-D6E9-40EB-9485-7FB688121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10</xdr:col>
      <xdr:colOff>18184</xdr:colOff>
      <xdr:row>0</xdr:row>
      <xdr:rowOff>32817</xdr:rowOff>
    </xdr:from>
    <xdr:to>
      <xdr:col>11</xdr:col>
      <xdr:colOff>419261</xdr:colOff>
      <xdr:row>8</xdr:row>
      <xdr:rowOff>154964</xdr:rowOff>
    </xdr:to>
    <xdr:pic>
      <xdr:nvPicPr>
        <xdr:cNvPr id="3" name="Imagem 2" descr="Z:\_ASCOM ARQUIVOS\_Logomarcas GDF\GDF 2014 - LOGO\2000px-Brasão_do_Distrito_Federal_(Brasil).svg-jpg.jpg">
          <a:extLst>
            <a:ext uri="{FF2B5EF4-FFF2-40B4-BE49-F238E27FC236}">
              <a16:creationId xmlns:a16="http://schemas.microsoft.com/office/drawing/2014/main" id="{AFCC5AEC-5BC0-4FB5-8AE0-982960BE919E}"/>
            </a:ext>
          </a:extLst>
        </xdr:cNvPr>
        <xdr:cNvPicPr/>
      </xdr:nvPicPr>
      <xdr:blipFill>
        <a:blip xmlns:r="http://schemas.openxmlformats.org/officeDocument/2006/relationships" r:embed="rId2" cstate="print"/>
        <a:srcRect/>
        <a:stretch>
          <a:fillRect/>
        </a:stretch>
      </xdr:blipFill>
      <xdr:spPr bwMode="auto">
        <a:xfrm>
          <a:off x="10183957" y="32817"/>
          <a:ext cx="1318939" cy="164614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866775</xdr:colOff>
      <xdr:row>2</xdr:row>
      <xdr:rowOff>159766</xdr:rowOff>
    </xdr:to>
    <xdr:pic>
      <xdr:nvPicPr>
        <xdr:cNvPr id="2" name="Imagem 1">
          <a:extLst>
            <a:ext uri="{FF2B5EF4-FFF2-40B4-BE49-F238E27FC236}">
              <a16:creationId xmlns:a16="http://schemas.microsoft.com/office/drawing/2014/main" id="{21A1FE10-728A-41D2-884B-2B74FAF020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32817</xdr:rowOff>
    </xdr:from>
    <xdr:to>
      <xdr:col>6</xdr:col>
      <xdr:colOff>247650</xdr:colOff>
      <xdr:row>7</xdr:row>
      <xdr:rowOff>158958</xdr:rowOff>
    </xdr:to>
    <xdr:pic>
      <xdr:nvPicPr>
        <xdr:cNvPr id="3" name="Imagem 2" descr="Z:\_ASCOM ARQUIVOS\_Logomarcas GDF\GDF 2014 - LOGO\2000px-Brasão_do_Distrito_Federal_(Brasil).svg-jpg.jpg">
          <a:extLst>
            <a:ext uri="{FF2B5EF4-FFF2-40B4-BE49-F238E27FC236}">
              <a16:creationId xmlns:a16="http://schemas.microsoft.com/office/drawing/2014/main" id="{2E6F798B-D95A-41C6-85CD-F84A2A40C739}"/>
            </a:ext>
          </a:extLst>
        </xdr:cNvPr>
        <xdr:cNvPicPr/>
      </xdr:nvPicPr>
      <xdr:blipFill>
        <a:blip xmlns:r="http://schemas.openxmlformats.org/officeDocument/2006/relationships" r:embed="rId2" cstate="print"/>
        <a:srcRect/>
        <a:stretch>
          <a:fillRect/>
        </a:stretch>
      </xdr:blipFill>
      <xdr:spPr bwMode="auto">
        <a:xfrm>
          <a:off x="7871572" y="32817"/>
          <a:ext cx="1167653" cy="145964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600075</xdr:colOff>
      <xdr:row>2</xdr:row>
      <xdr:rowOff>159766</xdr:rowOff>
    </xdr:to>
    <xdr:pic>
      <xdr:nvPicPr>
        <xdr:cNvPr id="4" name="Imagem 3">
          <a:extLst>
            <a:ext uri="{FF2B5EF4-FFF2-40B4-BE49-F238E27FC236}">
              <a16:creationId xmlns:a16="http://schemas.microsoft.com/office/drawing/2014/main" id="{84CC2684-A62B-4A2F-91F6-4BB05210A8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32818</xdr:rowOff>
    </xdr:from>
    <xdr:to>
      <xdr:col>6</xdr:col>
      <xdr:colOff>368673</xdr:colOff>
      <xdr:row>7</xdr:row>
      <xdr:rowOff>142774</xdr:rowOff>
    </xdr:to>
    <xdr:pic>
      <xdr:nvPicPr>
        <xdr:cNvPr id="5" name="Imagem 4" descr="Z:\_ASCOM ARQUIVOS\_Logomarcas GDF\GDF 2014 - LOGO\2000px-Brasão_do_Distrito_Federal_(Brasil).svg-jpg.jpg">
          <a:extLst>
            <a:ext uri="{FF2B5EF4-FFF2-40B4-BE49-F238E27FC236}">
              <a16:creationId xmlns:a16="http://schemas.microsoft.com/office/drawing/2014/main" id="{4C9376D0-9578-4B0E-9F7F-20449DFDA120}"/>
            </a:ext>
          </a:extLst>
        </xdr:cNvPr>
        <xdr:cNvPicPr/>
      </xdr:nvPicPr>
      <xdr:blipFill>
        <a:blip xmlns:r="http://schemas.openxmlformats.org/officeDocument/2006/relationships" r:embed="rId2" cstate="print"/>
        <a:srcRect/>
        <a:stretch>
          <a:fillRect/>
        </a:stretch>
      </xdr:blipFill>
      <xdr:spPr bwMode="auto">
        <a:xfrm>
          <a:off x="7871572" y="32818"/>
          <a:ext cx="1155326" cy="144345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569118</xdr:colOff>
      <xdr:row>2</xdr:row>
      <xdr:rowOff>159766</xdr:rowOff>
    </xdr:to>
    <xdr:pic>
      <xdr:nvPicPr>
        <xdr:cNvPr id="2" name="Imagem 1">
          <a:extLst>
            <a:ext uri="{FF2B5EF4-FFF2-40B4-BE49-F238E27FC236}">
              <a16:creationId xmlns:a16="http://schemas.microsoft.com/office/drawing/2014/main" id="{BC45A26B-0CCC-466C-B48C-8189188E7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6425" cy="540766"/>
        </a:xfrm>
        <a:prstGeom prst="rect">
          <a:avLst/>
        </a:prstGeom>
      </xdr:spPr>
    </xdr:pic>
    <xdr:clientData/>
  </xdr:twoCellAnchor>
  <xdr:twoCellAnchor editAs="oneCell">
    <xdr:from>
      <xdr:col>5</xdr:col>
      <xdr:colOff>194422</xdr:colOff>
      <xdr:row>0</xdr:row>
      <xdr:rowOff>32818</xdr:rowOff>
    </xdr:from>
    <xdr:to>
      <xdr:col>6</xdr:col>
      <xdr:colOff>235323</xdr:colOff>
      <xdr:row>7</xdr:row>
      <xdr:rowOff>142774</xdr:rowOff>
    </xdr:to>
    <xdr:pic>
      <xdr:nvPicPr>
        <xdr:cNvPr id="3" name="Imagem 2" descr="Z:\_ASCOM ARQUIVOS\_Logomarcas GDF\GDF 2014 - LOGO\2000px-Brasão_do_Distrito_Federal_(Brasil).svg-jpg.jpg">
          <a:extLst>
            <a:ext uri="{FF2B5EF4-FFF2-40B4-BE49-F238E27FC236}">
              <a16:creationId xmlns:a16="http://schemas.microsoft.com/office/drawing/2014/main" id="{3552F229-47E4-4F98-9500-FB1D89AEFB96}"/>
            </a:ext>
          </a:extLst>
        </xdr:cNvPr>
        <xdr:cNvPicPr/>
      </xdr:nvPicPr>
      <xdr:blipFill>
        <a:blip xmlns:r="http://schemas.openxmlformats.org/officeDocument/2006/relationships" r:embed="rId2" cstate="print"/>
        <a:srcRect/>
        <a:stretch>
          <a:fillRect/>
        </a:stretch>
      </xdr:blipFill>
      <xdr:spPr bwMode="auto">
        <a:xfrm>
          <a:off x="7871572" y="32818"/>
          <a:ext cx="1155326" cy="144345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4-SEEDF/CONTRATO%202020/314-08-%20CEI-QN12-RF%20II/01-ENTREGA/04-OR&#199;AMENTO/00-PLANILHAS%20OR&#199;AMENT&#193;RIAS/XLSX/COM%20DESONERA&#199;&#195;O%20-%20FORMATA&#199;&#195;O%20PRELIMIN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_Materiais"/>
      <sheetName val="BDI_Equipamentos"/>
      <sheetName val="Encargos Sociais"/>
      <sheetName val="CAPA"/>
      <sheetName val="Cronograma"/>
      <sheetName val="CURVA ABC (MOD 1)"/>
      <sheetName val="MOD 1"/>
      <sheetName val="CURVA ABC (MOD 2)"/>
      <sheetName val="MOD 2"/>
      <sheetName val="EQUIPAMENTOS"/>
      <sheetName val="COMP ANL"/>
      <sheetName val="CMP SIN 10-2020"/>
      <sheetName val="INS SIN 10-2020"/>
      <sheetName val="CPM_Comp.Mensal_Mão_Obra"/>
      <sheetName val="Mapa_de_Cotação"/>
    </sheetNames>
    <sheetDataSet>
      <sheetData sheetId="0"/>
      <sheetData sheetId="1"/>
      <sheetData sheetId="2"/>
      <sheetData sheetId="3"/>
      <sheetData sheetId="4"/>
      <sheetData sheetId="5"/>
      <sheetData sheetId="6"/>
      <sheetData sheetId="7"/>
      <sheetData sheetId="8"/>
      <sheetData sheetId="9">
        <row r="44">
          <cell r="J44"/>
        </row>
      </sheetData>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3" Type="http://schemas.openxmlformats.org/officeDocument/2006/relationships/hyperlink" Target="http://eloscimento.com.br/" TargetMode="External"/><Relationship Id="rId18" Type="http://schemas.openxmlformats.org/officeDocument/2006/relationships/hyperlink" Target="https://www.magazineluiza.com.br/" TargetMode="External"/><Relationship Id="rId26" Type="http://schemas.openxmlformats.org/officeDocument/2006/relationships/hyperlink" Target="https://www.b2c.dimensional.com.br/" TargetMode="External"/><Relationship Id="rId39" Type="http://schemas.openxmlformats.org/officeDocument/2006/relationships/drawing" Target="../drawings/drawing14.xml"/><Relationship Id="rId21" Type="http://schemas.openxmlformats.org/officeDocument/2006/relationships/hyperlink" Target="https://www.ferreiracosta.com/" TargetMode="External"/><Relationship Id="rId34" Type="http://schemas.openxmlformats.org/officeDocument/2006/relationships/hyperlink" Target="https://www.magazineluiza.com.br/" TargetMode="External"/><Relationship Id="rId7" Type="http://schemas.openxmlformats.org/officeDocument/2006/relationships/hyperlink" Target="https://www.b2c.dimensional.com.br/" TargetMode="External"/><Relationship Id="rId12" Type="http://schemas.openxmlformats.org/officeDocument/2006/relationships/hyperlink" Target="https://www.americanas.com.br/" TargetMode="External"/><Relationship Id="rId17" Type="http://schemas.openxmlformats.org/officeDocument/2006/relationships/hyperlink" Target="https://www.casanovamadeiras.com.br/" TargetMode="External"/><Relationship Id="rId25" Type="http://schemas.openxmlformats.org/officeDocument/2006/relationships/hyperlink" Target="http://eloscimento.com.br/" TargetMode="External"/><Relationship Id="rId33" Type="http://schemas.openxmlformats.org/officeDocument/2006/relationships/hyperlink" Target="https://www.netalarmes.com.br/" TargetMode="External"/><Relationship Id="rId38" Type="http://schemas.openxmlformats.org/officeDocument/2006/relationships/printerSettings" Target="../printerSettings/printerSettings13.bin"/><Relationship Id="rId2" Type="http://schemas.openxmlformats.org/officeDocument/2006/relationships/hyperlink" Target="https://www.copafer.com.br/" TargetMode="External"/><Relationship Id="rId16" Type="http://schemas.openxmlformats.org/officeDocument/2006/relationships/hyperlink" Target="https://www.magazineluiza.com.br/" TargetMode="External"/><Relationship Id="rId20" Type="http://schemas.openxmlformats.org/officeDocument/2006/relationships/hyperlink" Target="https://www.casamimosa.com.br/" TargetMode="External"/><Relationship Id="rId29" Type="http://schemas.openxmlformats.org/officeDocument/2006/relationships/hyperlink" Target="https://www.b2c.dimensional.com.br/" TargetMode="External"/><Relationship Id="rId1" Type="http://schemas.openxmlformats.org/officeDocument/2006/relationships/hyperlink" Target="mailto:thamires.santana@skop.com.br" TargetMode="External"/><Relationship Id="rId6" Type="http://schemas.openxmlformats.org/officeDocument/2006/relationships/hyperlink" Target="https://www.viewtech.ind.br/" TargetMode="External"/><Relationship Id="rId11" Type="http://schemas.openxmlformats.org/officeDocument/2006/relationships/hyperlink" Target="https://www.americanas.com.br/" TargetMode="External"/><Relationship Id="rId24" Type="http://schemas.openxmlformats.org/officeDocument/2006/relationships/hyperlink" Target="https://www.padovani.com.br/" TargetMode="External"/><Relationship Id="rId32" Type="http://schemas.openxmlformats.org/officeDocument/2006/relationships/hyperlink" Target="https://www.americanas.com.br/" TargetMode="External"/><Relationship Id="rId37" Type="http://schemas.openxmlformats.org/officeDocument/2006/relationships/hyperlink" Target="https://www.lojaqualitytubos.com.br/" TargetMode="External"/><Relationship Id="rId5" Type="http://schemas.openxmlformats.org/officeDocument/2006/relationships/hyperlink" Target="https://www.lojaagrometal.com.br/" TargetMode="External"/><Relationship Id="rId15" Type="http://schemas.openxmlformats.org/officeDocument/2006/relationships/hyperlink" Target="https://www.telhanorte.com.br/" TargetMode="External"/><Relationship Id="rId23" Type="http://schemas.openxmlformats.org/officeDocument/2006/relationships/hyperlink" Target="https://www.netalarmes.com.br/" TargetMode="External"/><Relationship Id="rId28" Type="http://schemas.openxmlformats.org/officeDocument/2006/relationships/hyperlink" Target="mailto:wagner@acquacontroll.com.br" TargetMode="External"/><Relationship Id="rId36" Type="http://schemas.openxmlformats.org/officeDocument/2006/relationships/hyperlink" Target="https://www.americanas.com.br/" TargetMode="External"/><Relationship Id="rId10" Type="http://schemas.openxmlformats.org/officeDocument/2006/relationships/hyperlink" Target="tel:" TargetMode="External"/><Relationship Id="rId19" Type="http://schemas.openxmlformats.org/officeDocument/2006/relationships/hyperlink" Target="https://www.casanovamadeiras.com.br/" TargetMode="External"/><Relationship Id="rId31" Type="http://schemas.openxmlformats.org/officeDocument/2006/relationships/hyperlink" Target="mailto:gabybrazd@gmail.com" TargetMode="External"/><Relationship Id="rId4" Type="http://schemas.openxmlformats.org/officeDocument/2006/relationships/hyperlink" Target="https://www.padovani.com.br/" TargetMode="External"/><Relationship Id="rId9" Type="http://schemas.openxmlformats.org/officeDocument/2006/relationships/hyperlink" Target="https://www.americanas.com.br/" TargetMode="External"/><Relationship Id="rId14" Type="http://schemas.openxmlformats.org/officeDocument/2006/relationships/hyperlink" Target="https://www.americanas.com.br/" TargetMode="External"/><Relationship Id="rId22" Type="http://schemas.openxmlformats.org/officeDocument/2006/relationships/hyperlink" Target="https://www.americanas.com.br/" TargetMode="External"/><Relationship Id="rId27" Type="http://schemas.openxmlformats.org/officeDocument/2006/relationships/hyperlink" Target="https://www.eletroinfocia.com.br/" TargetMode="External"/><Relationship Id="rId30" Type="http://schemas.openxmlformats.org/officeDocument/2006/relationships/hyperlink" Target="https://www.tudoemconstrucao.com/" TargetMode="External"/><Relationship Id="rId35" Type="http://schemas.openxmlformats.org/officeDocument/2006/relationships/hyperlink" Target="https://www.acasasaopaulo.com.br/" TargetMode="External"/><Relationship Id="rId8" Type="http://schemas.openxmlformats.org/officeDocument/2006/relationships/hyperlink" Target="https://www.anhangueraferramentas.com.br/" TargetMode="External"/><Relationship Id="rId3" Type="http://schemas.openxmlformats.org/officeDocument/2006/relationships/hyperlink" Target="http://eloscimento.com.br/"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D0B75-2227-448B-AF5A-BDFCF9F4BA85}">
  <sheetPr>
    <tabColor theme="1"/>
  </sheetPr>
  <dimension ref="B2:J11"/>
  <sheetViews>
    <sheetView showGridLines="0" workbookViewId="0">
      <selection activeCell="G3" sqref="G3"/>
    </sheetView>
  </sheetViews>
  <sheetFormatPr defaultRowHeight="15.75" x14ac:dyDescent="0.25"/>
  <cols>
    <col min="1" max="1" width="4" style="6" customWidth="1"/>
    <col min="2" max="2" width="18.140625" style="6" customWidth="1"/>
    <col min="3" max="4" width="24" style="6" customWidth="1"/>
    <col min="5" max="5" width="36.5703125" style="6" customWidth="1"/>
    <col min="6" max="6" width="13.140625" style="6" customWidth="1"/>
    <col min="7" max="7" width="36.5703125" style="6" customWidth="1"/>
    <col min="8" max="8" width="13.7109375" style="6" customWidth="1"/>
    <col min="9" max="9" width="74.85546875" style="6" customWidth="1"/>
    <col min="10" max="16384" width="9.140625" style="6"/>
  </cols>
  <sheetData>
    <row r="2" spans="2:10" x14ac:dyDescent="0.25">
      <c r="G2" s="7">
        <f>CAPA!D54</f>
        <v>10300466.529999994</v>
      </c>
    </row>
    <row r="3" spans="2:10" ht="64.5" customHeight="1" x14ac:dyDescent="0.25">
      <c r="B3" s="532" t="s">
        <v>12034</v>
      </c>
      <c r="C3" s="533"/>
      <c r="D3" s="533"/>
      <c r="E3" s="533"/>
      <c r="F3" s="534"/>
      <c r="G3" s="8" t="s">
        <v>12043</v>
      </c>
      <c r="H3" s="9"/>
    </row>
    <row r="5" spans="2:10" ht="39" customHeight="1" x14ac:dyDescent="0.25">
      <c r="B5" s="10"/>
      <c r="C5" s="10" t="s">
        <v>12036</v>
      </c>
      <c r="D5" s="10" t="s">
        <v>12037</v>
      </c>
      <c r="E5" s="535" t="s">
        <v>12038</v>
      </c>
      <c r="F5" s="536"/>
      <c r="G5" s="535" t="s">
        <v>12039</v>
      </c>
      <c r="H5" s="536"/>
      <c r="I5" s="10" t="s">
        <v>12040</v>
      </c>
    </row>
    <row r="6" spans="2:10" ht="39" customHeight="1" x14ac:dyDescent="0.25">
      <c r="B6" s="11" t="s">
        <v>12035</v>
      </c>
      <c r="C6" s="12">
        <v>0.26219999999999999</v>
      </c>
      <c r="D6" s="12">
        <v>0.1326</v>
      </c>
      <c r="E6" s="12" t="s">
        <v>12041</v>
      </c>
      <c r="F6" s="12">
        <v>0.83989999999999987</v>
      </c>
      <c r="G6" s="12" t="s">
        <v>12042</v>
      </c>
      <c r="H6" s="12">
        <v>0.48959999999999998</v>
      </c>
      <c r="I6" s="12" t="s">
        <v>16905</v>
      </c>
      <c r="J6" s="13"/>
    </row>
    <row r="7" spans="2:10" ht="39" customHeight="1" x14ac:dyDescent="0.25">
      <c r="B7" s="14" t="s">
        <v>12043</v>
      </c>
      <c r="C7" s="15">
        <v>0.2026</v>
      </c>
      <c r="D7" s="15">
        <v>0.1326</v>
      </c>
      <c r="E7" s="15" t="s">
        <v>12044</v>
      </c>
      <c r="F7" s="15">
        <v>1.1369</v>
      </c>
      <c r="G7" s="15" t="s">
        <v>12045</v>
      </c>
      <c r="H7" s="15">
        <v>0.73060000000000003</v>
      </c>
      <c r="I7" s="15" t="s">
        <v>16906</v>
      </c>
    </row>
    <row r="8" spans="2:10" x14ac:dyDescent="0.25">
      <c r="C8" s="16" t="s">
        <v>12046</v>
      </c>
      <c r="D8" s="16" t="s">
        <v>12047</v>
      </c>
      <c r="E8" s="6" t="s">
        <v>12047</v>
      </c>
    </row>
    <row r="9" spans="2:10" x14ac:dyDescent="0.25">
      <c r="C9" s="16" t="s">
        <v>12048</v>
      </c>
      <c r="D9" s="16"/>
      <c r="E9" s="6" t="s">
        <v>12047</v>
      </c>
    </row>
    <row r="10" spans="2:10" x14ac:dyDescent="0.25">
      <c r="C10" s="16" t="s">
        <v>12049</v>
      </c>
    </row>
    <row r="11" spans="2:10" x14ac:dyDescent="0.25">
      <c r="G11" s="17"/>
    </row>
  </sheetData>
  <mergeCells count="3">
    <mergeCell ref="B3:F3"/>
    <mergeCell ref="E5:F5"/>
    <mergeCell ref="G5:H5"/>
  </mergeCells>
  <dataValidations count="1">
    <dataValidation type="list" allowBlank="1" showInputMessage="1" showErrorMessage="1" sqref="G3" xr:uid="{106CD266-E789-4A44-AC3F-146649D512BF}">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08C6-4547-40A0-843A-4C0AC4204933}">
  <sheetPr>
    <tabColor theme="7" tint="0.39997558519241921"/>
  </sheetPr>
  <dimension ref="A1:AA271"/>
  <sheetViews>
    <sheetView showGridLines="0" view="pageBreakPreview" zoomScaleNormal="70" zoomScaleSheetLayoutView="100" workbookViewId="0">
      <selection activeCell="B13" sqref="B13"/>
    </sheetView>
  </sheetViews>
  <sheetFormatPr defaultRowHeight="15" x14ac:dyDescent="0.25"/>
  <cols>
    <col min="1" max="1" width="19.140625" style="3" bestFit="1" customWidth="1"/>
    <col min="2" max="2" width="20.28515625" style="270" customWidth="1"/>
    <col min="3" max="3" width="61.7109375" style="4" customWidth="1"/>
    <col min="4" max="4" width="9.5703125" style="269" customWidth="1"/>
    <col min="5" max="5" width="14.7109375" style="385" customWidth="1"/>
    <col min="6" max="6" width="14.7109375" style="373" customWidth="1"/>
    <col min="7" max="8" width="14.7109375" style="3" customWidth="1"/>
    <col min="9" max="9" width="22" style="3" bestFit="1" customWidth="1"/>
    <col min="10" max="10" width="19.140625" style="3" customWidth="1"/>
    <col min="11" max="11" width="18" style="387" bestFit="1" customWidth="1"/>
    <col min="12" max="14" width="9.140625" style="387" customWidth="1"/>
    <col min="15" max="16384" width="9.140625" style="387"/>
  </cols>
  <sheetData>
    <row r="1" spans="1:27" s="139" customFormat="1" x14ac:dyDescent="0.25">
      <c r="A1" s="136"/>
      <c r="B1" s="136"/>
      <c r="C1" s="137"/>
      <c r="D1" s="138"/>
      <c r="E1" s="380"/>
      <c r="F1" s="371"/>
      <c r="H1" s="628" t="s">
        <v>12036</v>
      </c>
      <c r="I1" s="629"/>
      <c r="J1" s="140">
        <f>BDI_Materiais!$H$27</f>
        <v>0.2026</v>
      </c>
      <c r="K1" s="141"/>
      <c r="L1" s="141"/>
      <c r="M1" s="141"/>
      <c r="N1" s="141"/>
      <c r="P1" s="142"/>
      <c r="Q1" s="202"/>
      <c r="R1" s="387"/>
      <c r="S1" s="387"/>
      <c r="T1" s="387"/>
      <c r="U1" s="387"/>
      <c r="V1" s="142"/>
      <c r="W1" s="142"/>
      <c r="X1" s="142"/>
      <c r="Y1" s="142"/>
      <c r="Z1" s="142"/>
      <c r="AA1" s="142"/>
    </row>
    <row r="2" spans="1:27" s="139" customFormat="1" x14ac:dyDescent="0.25">
      <c r="A2" s="136"/>
      <c r="B2" s="143"/>
      <c r="C2" s="143"/>
      <c r="D2" s="144"/>
      <c r="E2" s="380"/>
      <c r="F2" s="371"/>
      <c r="G2" s="145"/>
      <c r="H2" s="628" t="s">
        <v>12037</v>
      </c>
      <c r="I2" s="629"/>
      <c r="J2" s="140">
        <f>BDI_Equipamentos!$H$27</f>
        <v>0.1326</v>
      </c>
      <c r="K2" s="141"/>
      <c r="L2" s="141"/>
      <c r="M2" s="141"/>
      <c r="N2" s="141"/>
      <c r="P2" s="142"/>
      <c r="Q2" s="202"/>
      <c r="R2" s="387"/>
      <c r="S2" s="387"/>
      <c r="T2" s="387"/>
      <c r="U2" s="387"/>
      <c r="V2" s="142"/>
      <c r="W2" s="142"/>
      <c r="X2" s="142"/>
      <c r="Y2" s="142"/>
      <c r="Z2" s="142"/>
      <c r="AA2" s="142"/>
    </row>
    <row r="3" spans="1:27" s="139" customFormat="1" x14ac:dyDescent="0.25">
      <c r="A3" s="136"/>
      <c r="B3" s="143"/>
      <c r="C3" s="143"/>
      <c r="D3" s="144"/>
      <c r="E3" s="381"/>
      <c r="F3" s="371"/>
      <c r="G3" s="145"/>
      <c r="H3" s="145"/>
      <c r="I3" s="145"/>
      <c r="J3" s="145"/>
      <c r="K3" s="141"/>
      <c r="L3" s="141"/>
      <c r="M3" s="141"/>
      <c r="N3" s="141"/>
      <c r="P3" s="142"/>
      <c r="Q3" s="202"/>
      <c r="R3" s="387"/>
      <c r="S3" s="387"/>
      <c r="T3" s="387"/>
      <c r="U3" s="387"/>
      <c r="V3" s="142"/>
      <c r="W3" s="142"/>
      <c r="X3" s="142"/>
      <c r="Y3" s="142"/>
      <c r="Z3" s="142"/>
      <c r="AA3" s="142"/>
    </row>
    <row r="4" spans="1:27" s="139" customFormat="1" x14ac:dyDescent="0.25">
      <c r="A4" s="148"/>
      <c r="B4" s="148"/>
      <c r="C4" s="148"/>
      <c r="D4" s="149"/>
      <c r="E4" s="382"/>
      <c r="F4" s="371"/>
      <c r="G4" s="145"/>
      <c r="H4" s="145"/>
      <c r="I4" s="145"/>
      <c r="K4" s="141"/>
      <c r="L4" s="141"/>
      <c r="M4" s="141"/>
      <c r="N4" s="141"/>
      <c r="P4" s="142"/>
      <c r="Q4" s="202"/>
      <c r="R4" s="387"/>
      <c r="S4" s="387"/>
      <c r="T4" s="387"/>
      <c r="U4" s="387"/>
      <c r="V4" s="142"/>
      <c r="W4" s="142"/>
      <c r="X4" s="142"/>
      <c r="Y4" s="142"/>
      <c r="Z4" s="142"/>
      <c r="AA4" s="142"/>
    </row>
    <row r="5" spans="1:27" s="139" customFormat="1" x14ac:dyDescent="0.25">
      <c r="A5" s="152" t="s">
        <v>16029</v>
      </c>
      <c r="B5" s="153"/>
      <c r="C5" s="153"/>
      <c r="D5" s="154"/>
      <c r="E5" s="155"/>
      <c r="J5" s="157" t="s">
        <v>16931</v>
      </c>
      <c r="K5" s="141"/>
      <c r="L5" s="141"/>
      <c r="M5" s="141"/>
      <c r="N5" s="141"/>
      <c r="P5" s="142"/>
      <c r="Q5" s="202"/>
      <c r="R5" s="387"/>
      <c r="S5" s="387"/>
      <c r="T5" s="387"/>
      <c r="U5" s="387"/>
      <c r="V5" s="142"/>
      <c r="W5" s="142"/>
      <c r="X5" s="142"/>
      <c r="Y5" s="142"/>
      <c r="Z5" s="142"/>
      <c r="AA5" s="142"/>
    </row>
    <row r="6" spans="1:27" s="139" customFormat="1" x14ac:dyDescent="0.25">
      <c r="A6" s="152" t="s">
        <v>16031</v>
      </c>
      <c r="B6" s="148"/>
      <c r="C6" s="148"/>
      <c r="D6" s="149"/>
      <c r="J6" s="159" t="s">
        <v>16034</v>
      </c>
      <c r="K6" s="141"/>
      <c r="L6" s="141"/>
      <c r="M6" s="141"/>
      <c r="N6" s="141"/>
      <c r="P6" s="142"/>
      <c r="Q6" s="202"/>
      <c r="R6" s="387"/>
      <c r="S6" s="387"/>
      <c r="T6" s="387"/>
      <c r="U6" s="387"/>
      <c r="V6" s="142"/>
      <c r="W6" s="142"/>
      <c r="X6" s="142"/>
      <c r="Y6" s="142"/>
      <c r="Z6" s="142"/>
      <c r="AA6" s="142"/>
    </row>
    <row r="7" spans="1:27" s="139" customFormat="1" x14ac:dyDescent="0.25">
      <c r="A7" s="160" t="s">
        <v>12175</v>
      </c>
      <c r="B7" s="148"/>
      <c r="C7" s="148"/>
      <c r="D7" s="149"/>
      <c r="E7" s="380"/>
      <c r="F7" s="371"/>
      <c r="J7" s="161" t="str">
        <f>IF('!Dados'!$G$3="Com Desoneração",'!Dados'!$E$6,'!Dados'!$E$7)</f>
        <v>LEIS SOCIAIS HORISTAS: 113,69%</v>
      </c>
      <c r="K7" s="161"/>
      <c r="L7" s="161"/>
      <c r="M7" s="141"/>
      <c r="N7" s="141"/>
      <c r="P7" s="142"/>
      <c r="Q7" s="202"/>
      <c r="R7" s="387"/>
      <c r="S7" s="387"/>
      <c r="T7" s="387"/>
      <c r="U7" s="387"/>
      <c r="V7" s="142"/>
      <c r="W7" s="142"/>
      <c r="X7" s="142"/>
      <c r="Y7" s="142"/>
      <c r="Z7" s="142"/>
      <c r="AA7" s="142"/>
    </row>
    <row r="8" spans="1:27" s="139" customFormat="1" x14ac:dyDescent="0.25">
      <c r="A8" s="160" t="s">
        <v>12205</v>
      </c>
      <c r="B8" s="148"/>
      <c r="C8" s="148"/>
      <c r="D8" s="149"/>
      <c r="E8" s="383"/>
      <c r="F8" s="371"/>
      <c r="J8" s="159" t="str">
        <f>IF('!Dados'!$G$3="Com Desoneração",'!Dados'!$G$6,'!Dados'!$G$7)</f>
        <v>LEIS SOCIAIS MENSALISTAS: 73,06%</v>
      </c>
      <c r="K8" s="141"/>
      <c r="L8" s="141"/>
      <c r="M8" s="141"/>
      <c r="N8" s="141"/>
      <c r="P8" s="142"/>
      <c r="Q8" s="202"/>
      <c r="R8" s="387"/>
      <c r="S8" s="387"/>
      <c r="T8" s="387"/>
      <c r="U8" s="387"/>
      <c r="V8" s="142"/>
      <c r="W8" s="142"/>
      <c r="X8" s="142"/>
      <c r="Y8" s="142"/>
      <c r="Z8" s="142"/>
      <c r="AA8" s="142"/>
    </row>
    <row r="9" spans="1:27" s="139" customFormat="1" x14ac:dyDescent="0.25">
      <c r="A9" s="160" t="s">
        <v>12206</v>
      </c>
      <c r="B9" s="148"/>
      <c r="C9" s="148"/>
      <c r="D9" s="138"/>
      <c r="E9" s="383"/>
      <c r="F9" s="371"/>
      <c r="J9" s="159" t="str">
        <f>IF('!Dados'!$G$3="Com Desoneração",'!Dados'!$I$6,'!Dados'!$I$7)</f>
        <v>TABELA DE REFERÊNCIA:. SINAPI - SETEMBRO DE 2021 SEM DESONERAÇÃO</v>
      </c>
      <c r="K9" s="141"/>
      <c r="L9" s="141"/>
      <c r="M9" s="141"/>
      <c r="N9" s="141"/>
      <c r="P9" s="142"/>
      <c r="Q9" s="202"/>
      <c r="R9" s="387"/>
      <c r="S9" s="387"/>
      <c r="T9" s="387"/>
      <c r="U9" s="387"/>
      <c r="V9" s="142"/>
      <c r="W9" s="142"/>
      <c r="X9" s="142"/>
      <c r="Y9" s="142"/>
      <c r="Z9" s="142"/>
      <c r="AA9" s="142"/>
    </row>
    <row r="10" spans="1:27" ht="18.75" x14ac:dyDescent="0.25">
      <c r="A10" s="642" t="s">
        <v>12196</v>
      </c>
      <c r="B10" s="643"/>
      <c r="C10" s="644"/>
      <c r="D10" s="644"/>
      <c r="E10" s="644"/>
      <c r="F10" s="644"/>
      <c r="G10" s="644"/>
      <c r="H10" s="644"/>
      <c r="I10" s="644"/>
      <c r="J10" s="645"/>
      <c r="N10" s="106"/>
    </row>
    <row r="11" spans="1:27" ht="18.75" x14ac:dyDescent="0.25">
      <c r="A11" s="642" t="s">
        <v>12315</v>
      </c>
      <c r="B11" s="643"/>
      <c r="C11" s="644"/>
      <c r="D11" s="644"/>
      <c r="E11" s="644"/>
      <c r="F11" s="644"/>
      <c r="G11" s="644"/>
      <c r="H11" s="644"/>
      <c r="I11" s="644"/>
      <c r="J11" s="645"/>
      <c r="N11" s="106"/>
    </row>
    <row r="12" spans="1:27" ht="25.5" x14ac:dyDescent="0.25">
      <c r="A12" s="286" t="s">
        <v>12208</v>
      </c>
      <c r="B12" s="287" t="s">
        <v>12107</v>
      </c>
      <c r="C12" s="287" t="s">
        <v>12108</v>
      </c>
      <c r="D12" s="287" t="s">
        <v>12239</v>
      </c>
      <c r="E12" s="384" t="s">
        <v>12240</v>
      </c>
      <c r="F12" s="289" t="s">
        <v>12316</v>
      </c>
      <c r="G12" s="289" t="s">
        <v>12317</v>
      </c>
      <c r="H12" s="289" t="s">
        <v>12318</v>
      </c>
      <c r="I12" s="289" t="s">
        <v>12276</v>
      </c>
      <c r="J12" s="290" t="s">
        <v>12319</v>
      </c>
      <c r="N12" s="106"/>
    </row>
    <row r="13" spans="1:27" x14ac:dyDescent="0.25">
      <c r="A13" s="487" t="s">
        <v>14808</v>
      </c>
      <c r="B13" s="488" t="s">
        <v>12047</v>
      </c>
      <c r="C13" s="489" t="s">
        <v>12214</v>
      </c>
      <c r="D13" s="490"/>
      <c r="E13" s="490"/>
      <c r="F13" s="490" t="s">
        <v>12047</v>
      </c>
      <c r="G13" s="490"/>
      <c r="H13" s="490"/>
      <c r="I13" s="490"/>
      <c r="J13" s="491"/>
    </row>
    <row r="14" spans="1:27" x14ac:dyDescent="0.25">
      <c r="A14" s="492" t="s">
        <v>14809</v>
      </c>
      <c r="B14" s="460" t="s">
        <v>12047</v>
      </c>
      <c r="C14" s="461" t="s">
        <v>14810</v>
      </c>
      <c r="D14" s="462"/>
      <c r="E14" s="462"/>
      <c r="F14" s="462" t="s">
        <v>12047</v>
      </c>
      <c r="G14" s="462"/>
      <c r="H14" s="462"/>
      <c r="I14" s="462"/>
      <c r="J14" s="493"/>
    </row>
    <row r="15" spans="1:27" x14ac:dyDescent="0.25">
      <c r="A15" s="492" t="s">
        <v>14811</v>
      </c>
      <c r="B15" s="460" t="s">
        <v>12047</v>
      </c>
      <c r="C15" s="461" t="s">
        <v>14812</v>
      </c>
      <c r="D15" s="462"/>
      <c r="E15" s="462"/>
      <c r="F15" s="462" t="s">
        <v>12047</v>
      </c>
      <c r="G15" s="462"/>
      <c r="H15" s="462"/>
      <c r="I15" s="462"/>
      <c r="J15" s="493"/>
    </row>
    <row r="16" spans="1:27" x14ac:dyDescent="0.25">
      <c r="A16" s="494" t="s">
        <v>14813</v>
      </c>
      <c r="B16" s="495" t="s">
        <v>12047</v>
      </c>
      <c r="C16" s="496" t="s">
        <v>14814</v>
      </c>
      <c r="D16" s="497"/>
      <c r="E16" s="497"/>
      <c r="F16" s="497" t="s">
        <v>12047</v>
      </c>
      <c r="G16" s="497"/>
      <c r="H16" s="497"/>
      <c r="I16" s="497"/>
      <c r="J16" s="498"/>
    </row>
    <row r="17" spans="1:10" ht="45" x14ac:dyDescent="0.25">
      <c r="A17" s="393" t="s">
        <v>14815</v>
      </c>
      <c r="B17" s="401">
        <v>93207</v>
      </c>
      <c r="C17" s="395" t="s">
        <v>912</v>
      </c>
      <c r="D17" s="392" t="s">
        <v>913</v>
      </c>
      <c r="E17" s="509">
        <v>34</v>
      </c>
      <c r="F17" s="394">
        <f>VLOOKUP(B17,'Relatório de Composições'!A:I,9,0)</f>
        <v>1109.6999999999998</v>
      </c>
      <c r="G17" s="396">
        <f>$J$1</f>
        <v>0.2026</v>
      </c>
      <c r="H17" s="402">
        <f>F17*(1+G17)</f>
        <v>1334.5252199999998</v>
      </c>
      <c r="I17" s="402">
        <f>ROUND((E17*H17),2)</f>
        <v>45373.86</v>
      </c>
      <c r="J17" s="393"/>
    </row>
    <row r="18" spans="1:10" x14ac:dyDescent="0.25">
      <c r="A18" s="417" t="s">
        <v>14816</v>
      </c>
      <c r="B18" s="432" t="s">
        <v>12047</v>
      </c>
      <c r="C18" s="418" t="s">
        <v>14817</v>
      </c>
      <c r="D18" s="419"/>
      <c r="E18" s="420"/>
      <c r="F18" s="421" t="s">
        <v>12047</v>
      </c>
      <c r="G18" s="427"/>
      <c r="H18" s="500"/>
      <c r="I18" s="500"/>
      <c r="J18" s="423"/>
    </row>
    <row r="19" spans="1:10" ht="30" x14ac:dyDescent="0.25">
      <c r="A19" s="393" t="s">
        <v>14818</v>
      </c>
      <c r="B19" s="401">
        <v>93208</v>
      </c>
      <c r="C19" s="395" t="s">
        <v>983</v>
      </c>
      <c r="D19" s="392" t="s">
        <v>913</v>
      </c>
      <c r="E19" s="509">
        <v>34</v>
      </c>
      <c r="F19" s="394">
        <f>VLOOKUP(B19,'Relatório de Composições'!A:I,9,0)</f>
        <v>921.65999999999974</v>
      </c>
      <c r="G19" s="396">
        <f t="shared" ref="G19:G20" si="0">$J$1</f>
        <v>0.2026</v>
      </c>
      <c r="H19" s="402">
        <f t="shared" ref="H19:H20" si="1">F19*(1+G19)</f>
        <v>1108.3883159999996</v>
      </c>
      <c r="I19" s="402">
        <f t="shared" ref="I19:I20" si="2">ROUND((E19*H19),2)</f>
        <v>37685.199999999997</v>
      </c>
      <c r="J19" s="393"/>
    </row>
    <row r="20" spans="1:10" ht="30" x14ac:dyDescent="0.25">
      <c r="A20" s="393" t="s">
        <v>14819</v>
      </c>
      <c r="B20" s="401">
        <v>93584</v>
      </c>
      <c r="C20" s="395" t="s">
        <v>987</v>
      </c>
      <c r="D20" s="392" t="s">
        <v>913</v>
      </c>
      <c r="E20" s="509">
        <v>16</v>
      </c>
      <c r="F20" s="394">
        <f>VLOOKUP(B20,'Relatório de Composições'!A:I,9,0)</f>
        <v>897.70999999999992</v>
      </c>
      <c r="G20" s="396">
        <f t="shared" si="0"/>
        <v>0.2026</v>
      </c>
      <c r="H20" s="402">
        <f t="shared" si="1"/>
        <v>1079.5860459999999</v>
      </c>
      <c r="I20" s="402">
        <f t="shared" si="2"/>
        <v>17273.38</v>
      </c>
      <c r="J20" s="393"/>
    </row>
    <row r="21" spans="1:10" x14ac:dyDescent="0.25">
      <c r="A21" s="417" t="s">
        <v>14820</v>
      </c>
      <c r="B21" s="432" t="s">
        <v>12047</v>
      </c>
      <c r="C21" s="418" t="s">
        <v>14821</v>
      </c>
      <c r="D21" s="419"/>
      <c r="E21" s="420"/>
      <c r="F21" s="421" t="s">
        <v>12047</v>
      </c>
      <c r="G21" s="427"/>
      <c r="H21" s="500"/>
      <c r="I21" s="500"/>
      <c r="J21" s="423"/>
    </row>
    <row r="22" spans="1:10" ht="30" x14ac:dyDescent="0.25">
      <c r="A22" s="393" t="s">
        <v>14822</v>
      </c>
      <c r="B22" s="401">
        <v>93582</v>
      </c>
      <c r="C22" s="395" t="s">
        <v>989</v>
      </c>
      <c r="D22" s="392" t="s">
        <v>913</v>
      </c>
      <c r="E22" s="509">
        <v>36</v>
      </c>
      <c r="F22" s="394">
        <f>VLOOKUP(B22,'Relatório de Composições'!A:I,9,0)</f>
        <v>277.78000000000003</v>
      </c>
      <c r="G22" s="396">
        <f t="shared" ref="G22:G26" si="3">$J$1</f>
        <v>0.2026</v>
      </c>
      <c r="H22" s="402">
        <f t="shared" ref="H22:H26" si="4">F22*(1+G22)</f>
        <v>334.05822799999999</v>
      </c>
      <c r="I22" s="402">
        <f t="shared" ref="I22:I26" si="5">ROUND((E22*H22),2)</f>
        <v>12026.1</v>
      </c>
      <c r="J22" s="393"/>
    </row>
    <row r="23" spans="1:10" ht="45" x14ac:dyDescent="0.25">
      <c r="A23" s="393" t="s">
        <v>14823</v>
      </c>
      <c r="B23" s="401">
        <v>93583</v>
      </c>
      <c r="C23" s="395" t="s">
        <v>992</v>
      </c>
      <c r="D23" s="392" t="s">
        <v>913</v>
      </c>
      <c r="E23" s="509">
        <v>20</v>
      </c>
      <c r="F23" s="394">
        <f>VLOOKUP(B23,'Relatório de Composições'!A:I,9,0)</f>
        <v>445.56000000000006</v>
      </c>
      <c r="G23" s="396">
        <f t="shared" si="3"/>
        <v>0.2026</v>
      </c>
      <c r="H23" s="402">
        <f t="shared" si="4"/>
        <v>535.83045600000003</v>
      </c>
      <c r="I23" s="402">
        <f t="shared" si="5"/>
        <v>10716.61</v>
      </c>
      <c r="J23" s="393"/>
    </row>
    <row r="24" spans="1:10" ht="30" x14ac:dyDescent="0.25">
      <c r="A24" s="393" t="s">
        <v>14824</v>
      </c>
      <c r="B24" s="401" t="s">
        <v>993</v>
      </c>
      <c r="C24" s="395" t="s">
        <v>994</v>
      </c>
      <c r="D24" s="392" t="s">
        <v>925</v>
      </c>
      <c r="E24" s="509">
        <v>1</v>
      </c>
      <c r="F24" s="394">
        <f>VLOOKUP(B24,'Relatório de Composições'!A:I,9,0)</f>
        <v>2086.88</v>
      </c>
      <c r="G24" s="396">
        <f t="shared" si="3"/>
        <v>0.2026</v>
      </c>
      <c r="H24" s="402">
        <f t="shared" si="4"/>
        <v>2509.6818880000001</v>
      </c>
      <c r="I24" s="402">
        <f t="shared" si="5"/>
        <v>2509.6799999999998</v>
      </c>
      <c r="J24" s="393"/>
    </row>
    <row r="25" spans="1:10" ht="45" x14ac:dyDescent="0.25">
      <c r="A25" s="393" t="s">
        <v>14825</v>
      </c>
      <c r="B25" s="401" t="s">
        <v>998</v>
      </c>
      <c r="C25" s="395" t="s">
        <v>999</v>
      </c>
      <c r="D25" s="392" t="s">
        <v>925</v>
      </c>
      <c r="E25" s="509">
        <v>1</v>
      </c>
      <c r="F25" s="394">
        <f>VLOOKUP(B25,'Relatório de Composições'!A:I,9,0)</f>
        <v>1182.98</v>
      </c>
      <c r="G25" s="396">
        <f t="shared" si="3"/>
        <v>0.2026</v>
      </c>
      <c r="H25" s="402">
        <f t="shared" si="4"/>
        <v>1422.651748</v>
      </c>
      <c r="I25" s="402">
        <f t="shared" si="5"/>
        <v>1422.65</v>
      </c>
      <c r="J25" s="393"/>
    </row>
    <row r="26" spans="1:10" ht="30" x14ac:dyDescent="0.25">
      <c r="A26" s="393" t="s">
        <v>14826</v>
      </c>
      <c r="B26" s="401" t="s">
        <v>1000</v>
      </c>
      <c r="C26" s="395" t="s">
        <v>1001</v>
      </c>
      <c r="D26" s="392" t="s">
        <v>925</v>
      </c>
      <c r="E26" s="509">
        <v>1</v>
      </c>
      <c r="F26" s="394">
        <f>VLOOKUP(B26,'Relatório de Composições'!A:I,9,0)</f>
        <v>857.38</v>
      </c>
      <c r="G26" s="396">
        <f t="shared" si="3"/>
        <v>0.2026</v>
      </c>
      <c r="H26" s="402">
        <f t="shared" si="4"/>
        <v>1031.0851879999998</v>
      </c>
      <c r="I26" s="402">
        <f t="shared" si="5"/>
        <v>1031.0899999999999</v>
      </c>
      <c r="J26" s="393"/>
    </row>
    <row r="27" spans="1:10" x14ac:dyDescent="0.25">
      <c r="A27" s="417" t="s">
        <v>14827</v>
      </c>
      <c r="B27" s="432" t="s">
        <v>12047</v>
      </c>
      <c r="C27" s="418" t="s">
        <v>14828</v>
      </c>
      <c r="D27" s="419"/>
      <c r="E27" s="420"/>
      <c r="F27" s="421" t="s">
        <v>12047</v>
      </c>
      <c r="G27" s="427"/>
      <c r="H27" s="500"/>
      <c r="I27" s="500"/>
      <c r="J27" s="423"/>
    </row>
    <row r="28" spans="1:10" ht="45" x14ac:dyDescent="0.25">
      <c r="A28" s="393" t="s">
        <v>14829</v>
      </c>
      <c r="B28" s="401">
        <v>93210</v>
      </c>
      <c r="C28" s="395" t="s">
        <v>1002</v>
      </c>
      <c r="D28" s="392" t="s">
        <v>913</v>
      </c>
      <c r="E28" s="509">
        <v>60</v>
      </c>
      <c r="F28" s="394">
        <f>VLOOKUP(B28,'Relatório de Composições'!A:I,9,0)</f>
        <v>590.97000000000014</v>
      </c>
      <c r="G28" s="396">
        <f>$J$1</f>
        <v>0.2026</v>
      </c>
      <c r="H28" s="402">
        <f>F28*(1+G28)</f>
        <v>710.70052200000009</v>
      </c>
      <c r="I28" s="402">
        <f>ROUND((E28*H28),2)</f>
        <v>42642.03</v>
      </c>
      <c r="J28" s="393"/>
    </row>
    <row r="29" spans="1:10" x14ac:dyDescent="0.25">
      <c r="A29" s="417" t="s">
        <v>14830</v>
      </c>
      <c r="B29" s="432" t="s">
        <v>12047</v>
      </c>
      <c r="C29" s="418" t="s">
        <v>14831</v>
      </c>
      <c r="D29" s="419"/>
      <c r="E29" s="420"/>
      <c r="F29" s="421" t="s">
        <v>12047</v>
      </c>
      <c r="G29" s="427"/>
      <c r="H29" s="500"/>
      <c r="I29" s="500"/>
      <c r="J29" s="423"/>
    </row>
    <row r="30" spans="1:10" ht="45" x14ac:dyDescent="0.25">
      <c r="A30" s="393" t="s">
        <v>14832</v>
      </c>
      <c r="B30" s="401">
        <v>93212</v>
      </c>
      <c r="C30" s="395" t="s">
        <v>1004</v>
      </c>
      <c r="D30" s="392" t="s">
        <v>913</v>
      </c>
      <c r="E30" s="509">
        <v>60</v>
      </c>
      <c r="F30" s="394">
        <f>VLOOKUP(B30,'Relatório de Composições'!A:I,9,0)</f>
        <v>985.04999999999984</v>
      </c>
      <c r="G30" s="396">
        <f>$J$1</f>
        <v>0.2026</v>
      </c>
      <c r="H30" s="402">
        <f>F30*(1+G30)</f>
        <v>1184.6211299999998</v>
      </c>
      <c r="I30" s="402">
        <f>ROUND((E30*H30),2)</f>
        <v>71077.27</v>
      </c>
      <c r="J30" s="393"/>
    </row>
    <row r="31" spans="1:10" x14ac:dyDescent="0.25">
      <c r="A31" s="411" t="s">
        <v>14833</v>
      </c>
      <c r="B31" s="433" t="s">
        <v>12047</v>
      </c>
      <c r="C31" s="412" t="s">
        <v>14834</v>
      </c>
      <c r="D31" s="413"/>
      <c r="E31" s="414"/>
      <c r="F31" s="415" t="s">
        <v>12047</v>
      </c>
      <c r="G31" s="431"/>
      <c r="H31" s="501"/>
      <c r="I31" s="501"/>
      <c r="J31" s="416"/>
    </row>
    <row r="32" spans="1:10" x14ac:dyDescent="0.25">
      <c r="A32" s="417" t="s">
        <v>14835</v>
      </c>
      <c r="B32" s="432" t="s">
        <v>12047</v>
      </c>
      <c r="C32" s="418" t="s">
        <v>14836</v>
      </c>
      <c r="D32" s="419"/>
      <c r="E32" s="420"/>
      <c r="F32" s="421" t="s">
        <v>12047</v>
      </c>
      <c r="G32" s="427"/>
      <c r="H32" s="500"/>
      <c r="I32" s="500"/>
      <c r="J32" s="423"/>
    </row>
    <row r="33" spans="1:10" ht="60" x14ac:dyDescent="0.25">
      <c r="A33" s="393" t="s">
        <v>14837</v>
      </c>
      <c r="B33" s="401" t="s">
        <v>14838</v>
      </c>
      <c r="C33" s="395" t="s">
        <v>1021</v>
      </c>
      <c r="D33" s="392" t="s">
        <v>925</v>
      </c>
      <c r="E33" s="509">
        <v>1</v>
      </c>
      <c r="F33" s="394">
        <f>VLOOKUP(B33,'Relatório de Composições'!A:I,9,0)</f>
        <v>3202.6400000000003</v>
      </c>
      <c r="G33" s="396">
        <f>$J$1</f>
        <v>0.2026</v>
      </c>
      <c r="H33" s="402">
        <f>F33*(1+G33)</f>
        <v>3851.4948640000002</v>
      </c>
      <c r="I33" s="402">
        <f>ROUND((E33*H33),2)</f>
        <v>3851.49</v>
      </c>
      <c r="J33" s="393"/>
    </row>
    <row r="34" spans="1:10" x14ac:dyDescent="0.25">
      <c r="A34" s="417" t="s">
        <v>14839</v>
      </c>
      <c r="B34" s="432" t="s">
        <v>12047</v>
      </c>
      <c r="C34" s="418" t="s">
        <v>14840</v>
      </c>
      <c r="D34" s="419"/>
      <c r="E34" s="420"/>
      <c r="F34" s="421" t="s">
        <v>12047</v>
      </c>
      <c r="G34" s="427"/>
      <c r="H34" s="500"/>
      <c r="I34" s="500"/>
      <c r="J34" s="423"/>
    </row>
    <row r="35" spans="1:10" ht="30" x14ac:dyDescent="0.25">
      <c r="A35" s="393" t="s">
        <v>14841</v>
      </c>
      <c r="B35" s="401" t="s">
        <v>1025</v>
      </c>
      <c r="C35" s="395" t="s">
        <v>1026</v>
      </c>
      <c r="D35" s="392" t="s">
        <v>913</v>
      </c>
      <c r="E35" s="509">
        <v>1</v>
      </c>
      <c r="F35" s="394">
        <f>VLOOKUP(B35,'Relatório de Composições'!A:I,9,0)</f>
        <v>276.02000000000004</v>
      </c>
      <c r="G35" s="396">
        <f>$J$1</f>
        <v>0.2026</v>
      </c>
      <c r="H35" s="402">
        <f>F35*(1+G35)</f>
        <v>331.94165200000003</v>
      </c>
      <c r="I35" s="402">
        <f>ROUND((E35*H35),2)</f>
        <v>331.94</v>
      </c>
      <c r="J35" s="393"/>
    </row>
    <row r="36" spans="1:10" x14ac:dyDescent="0.25">
      <c r="A36" s="411" t="s">
        <v>14842</v>
      </c>
      <c r="B36" s="433" t="s">
        <v>12047</v>
      </c>
      <c r="C36" s="412" t="s">
        <v>14843</v>
      </c>
      <c r="D36" s="413"/>
      <c r="E36" s="414"/>
      <c r="F36" s="415" t="s">
        <v>12047</v>
      </c>
      <c r="G36" s="431"/>
      <c r="H36" s="501"/>
      <c r="I36" s="501"/>
      <c r="J36" s="416"/>
    </row>
    <row r="37" spans="1:10" x14ac:dyDescent="0.25">
      <c r="A37" s="417" t="s">
        <v>14844</v>
      </c>
      <c r="B37" s="432" t="s">
        <v>12047</v>
      </c>
      <c r="C37" s="418" t="s">
        <v>14845</v>
      </c>
      <c r="D37" s="419"/>
      <c r="E37" s="420"/>
      <c r="F37" s="421" t="s">
        <v>12047</v>
      </c>
      <c r="G37" s="427"/>
      <c r="H37" s="500"/>
      <c r="I37" s="500"/>
      <c r="J37" s="423"/>
    </row>
    <row r="38" spans="1:10" x14ac:dyDescent="0.25">
      <c r="A38" s="393" t="s">
        <v>14846</v>
      </c>
      <c r="B38" s="401">
        <v>98458</v>
      </c>
      <c r="C38" s="395" t="s">
        <v>1027</v>
      </c>
      <c r="D38" s="392" t="s">
        <v>913</v>
      </c>
      <c r="E38" s="509">
        <v>654.37</v>
      </c>
      <c r="F38" s="394">
        <f>VLOOKUP(B38,'Relatório de Composições'!A:I,9,0)</f>
        <v>148.46</v>
      </c>
      <c r="G38" s="396">
        <f>$J$1</f>
        <v>0.2026</v>
      </c>
      <c r="H38" s="402">
        <f>F38*(1+G38)</f>
        <v>178.53799599999999</v>
      </c>
      <c r="I38" s="402">
        <f>ROUND((E38*H38),2)</f>
        <v>116829.91</v>
      </c>
      <c r="J38" s="393"/>
    </row>
    <row r="39" spans="1:10" x14ac:dyDescent="0.25">
      <c r="A39" s="417" t="s">
        <v>14847</v>
      </c>
      <c r="B39" s="432" t="s">
        <v>12047</v>
      </c>
      <c r="C39" s="418" t="s">
        <v>14848</v>
      </c>
      <c r="D39" s="419"/>
      <c r="E39" s="420"/>
      <c r="F39" s="421" t="s">
        <v>12047</v>
      </c>
      <c r="G39" s="427"/>
      <c r="H39" s="500"/>
      <c r="I39" s="500"/>
      <c r="J39" s="423"/>
    </row>
    <row r="40" spans="1:10" ht="30" x14ac:dyDescent="0.25">
      <c r="A40" s="393" t="s">
        <v>14849</v>
      </c>
      <c r="B40" s="401" t="s">
        <v>13329</v>
      </c>
      <c r="C40" s="395" t="s">
        <v>13330</v>
      </c>
      <c r="D40" s="392" t="s">
        <v>1034</v>
      </c>
      <c r="E40" s="509">
        <v>12</v>
      </c>
      <c r="F40" s="394">
        <f>VLOOKUP(B40,'Relatório de Composições'!A:I,9,0)</f>
        <v>1.0900000000000001</v>
      </c>
      <c r="G40" s="396">
        <f>$J$1</f>
        <v>0.2026</v>
      </c>
      <c r="H40" s="402">
        <f>F40*(1+G40)</f>
        <v>1.3108340000000001</v>
      </c>
      <c r="I40" s="402">
        <f>ROUND((E40*H40),2)</f>
        <v>15.73</v>
      </c>
      <c r="J40" s="393"/>
    </row>
    <row r="41" spans="1:10" x14ac:dyDescent="0.25">
      <c r="A41" s="417" t="s">
        <v>14850</v>
      </c>
      <c r="B41" s="432" t="s">
        <v>12047</v>
      </c>
      <c r="C41" s="418" t="s">
        <v>14851</v>
      </c>
      <c r="D41" s="419"/>
      <c r="E41" s="420"/>
      <c r="F41" s="421" t="s">
        <v>12047</v>
      </c>
      <c r="G41" s="427"/>
      <c r="H41" s="500"/>
      <c r="I41" s="500"/>
      <c r="J41" s="423"/>
    </row>
    <row r="42" spans="1:10" x14ac:dyDescent="0.25">
      <c r="A42" s="393" t="s">
        <v>14852</v>
      </c>
      <c r="B42" s="401">
        <v>88503</v>
      </c>
      <c r="C42" s="395" t="s">
        <v>1037</v>
      </c>
      <c r="D42" s="392" t="s">
        <v>925</v>
      </c>
      <c r="E42" s="509">
        <v>2</v>
      </c>
      <c r="F42" s="394">
        <f>VLOOKUP(B42,'Relatório de Composições'!A:I,9,0)</f>
        <v>1025.68</v>
      </c>
      <c r="G42" s="396">
        <f t="shared" ref="G42:G43" si="6">$J$1</f>
        <v>0.2026</v>
      </c>
      <c r="H42" s="402">
        <f t="shared" ref="H42:H43" si="7">F42*(1+G42)</f>
        <v>1233.4827680000001</v>
      </c>
      <c r="I42" s="402">
        <f t="shared" ref="I42:I43" si="8">ROUND((E42*H42),2)</f>
        <v>2466.9699999999998</v>
      </c>
      <c r="J42" s="393"/>
    </row>
    <row r="43" spans="1:10" ht="30" x14ac:dyDescent="0.25">
      <c r="A43" s="393" t="s">
        <v>16907</v>
      </c>
      <c r="B43" s="401">
        <v>98461</v>
      </c>
      <c r="C43" s="395" t="s">
        <v>1050</v>
      </c>
      <c r="D43" s="392" t="s">
        <v>925</v>
      </c>
      <c r="E43" s="509">
        <v>2</v>
      </c>
      <c r="F43" s="394">
        <f>VLOOKUP(B43,'Relatório de Composições'!A:I,9,0)</f>
        <v>5481.08</v>
      </c>
      <c r="G43" s="396">
        <f t="shared" si="6"/>
        <v>0.2026</v>
      </c>
      <c r="H43" s="402">
        <f t="shared" si="7"/>
        <v>6591.5468079999991</v>
      </c>
      <c r="I43" s="402">
        <f t="shared" si="8"/>
        <v>13183.09</v>
      </c>
      <c r="J43" s="393"/>
    </row>
    <row r="44" spans="1:10" x14ac:dyDescent="0.25">
      <c r="A44" s="411" t="s">
        <v>14853</v>
      </c>
      <c r="B44" s="433" t="s">
        <v>12047</v>
      </c>
      <c r="C44" s="412" t="s">
        <v>14854</v>
      </c>
      <c r="D44" s="413"/>
      <c r="E44" s="414"/>
      <c r="F44" s="415" t="s">
        <v>12047</v>
      </c>
      <c r="G44" s="431"/>
      <c r="H44" s="501"/>
      <c r="I44" s="501"/>
      <c r="J44" s="416"/>
    </row>
    <row r="45" spans="1:10" x14ac:dyDescent="0.25">
      <c r="A45" s="417" t="s">
        <v>14855</v>
      </c>
      <c r="B45" s="432" t="s">
        <v>12047</v>
      </c>
      <c r="C45" s="418" t="s">
        <v>14856</v>
      </c>
      <c r="D45" s="419"/>
      <c r="E45" s="420"/>
      <c r="F45" s="421" t="s">
        <v>12047</v>
      </c>
      <c r="G45" s="427"/>
      <c r="H45" s="500"/>
      <c r="I45" s="500"/>
      <c r="J45" s="423"/>
    </row>
    <row r="46" spans="1:10" ht="45" x14ac:dyDescent="0.25">
      <c r="A46" s="393" t="s">
        <v>14857</v>
      </c>
      <c r="B46" s="401" t="s">
        <v>1052</v>
      </c>
      <c r="C46" s="395" t="s">
        <v>1053</v>
      </c>
      <c r="D46" s="392" t="s">
        <v>913</v>
      </c>
      <c r="E46" s="509">
        <v>3014.84</v>
      </c>
      <c r="F46" s="394">
        <f>VLOOKUP(B46,'Relatório de Composições'!A:I,9,0)</f>
        <v>3.7099999999999995</v>
      </c>
      <c r="G46" s="396">
        <f>$J$1</f>
        <v>0.2026</v>
      </c>
      <c r="H46" s="402">
        <f>F46*(1+G46)</f>
        <v>4.4616459999999991</v>
      </c>
      <c r="I46" s="402">
        <f>ROUND((E46*H46),2)</f>
        <v>13451.15</v>
      </c>
      <c r="J46" s="393"/>
    </row>
    <row r="47" spans="1:10" x14ac:dyDescent="0.25">
      <c r="A47" s="417" t="s">
        <v>14858</v>
      </c>
      <c r="B47" s="432" t="s">
        <v>12047</v>
      </c>
      <c r="C47" s="418" t="s">
        <v>14859</v>
      </c>
      <c r="D47" s="419"/>
      <c r="E47" s="420"/>
      <c r="F47" s="421" t="s">
        <v>12047</v>
      </c>
      <c r="G47" s="427"/>
      <c r="H47" s="500"/>
      <c r="I47" s="500"/>
      <c r="J47" s="423"/>
    </row>
    <row r="48" spans="1:10" ht="45" x14ac:dyDescent="0.25">
      <c r="A48" s="393" t="s">
        <v>14860</v>
      </c>
      <c r="B48" s="401">
        <v>98525</v>
      </c>
      <c r="C48" s="395" t="s">
        <v>1054</v>
      </c>
      <c r="D48" s="392" t="s">
        <v>913</v>
      </c>
      <c r="E48" s="509">
        <v>3842.29</v>
      </c>
      <c r="F48" s="394">
        <f>VLOOKUP(B48,'Relatório de Composições'!A:I,9,0)</f>
        <v>0.3</v>
      </c>
      <c r="G48" s="396">
        <f>$J$1</f>
        <v>0.2026</v>
      </c>
      <c r="H48" s="402">
        <f>F48*(1+G48)</f>
        <v>0.36077999999999993</v>
      </c>
      <c r="I48" s="402">
        <f>ROUND((E48*H48),2)</f>
        <v>1386.22</v>
      </c>
      <c r="J48" s="393"/>
    </row>
    <row r="49" spans="1:10" x14ac:dyDescent="0.25">
      <c r="A49" s="411" t="s">
        <v>14861</v>
      </c>
      <c r="B49" s="433" t="s">
        <v>12047</v>
      </c>
      <c r="C49" s="412" t="s">
        <v>14862</v>
      </c>
      <c r="D49" s="413"/>
      <c r="E49" s="414"/>
      <c r="F49" s="415" t="s">
        <v>12047</v>
      </c>
      <c r="G49" s="431"/>
      <c r="H49" s="501"/>
      <c r="I49" s="501"/>
      <c r="J49" s="416"/>
    </row>
    <row r="50" spans="1:10" x14ac:dyDescent="0.25">
      <c r="A50" s="411" t="s">
        <v>14863</v>
      </c>
      <c r="B50" s="433" t="s">
        <v>12047</v>
      </c>
      <c r="C50" s="412" t="s">
        <v>14864</v>
      </c>
      <c r="D50" s="413"/>
      <c r="E50" s="414"/>
      <c r="F50" s="415" t="s">
        <v>12047</v>
      </c>
      <c r="G50" s="431"/>
      <c r="H50" s="501"/>
      <c r="I50" s="501"/>
      <c r="J50" s="416"/>
    </row>
    <row r="51" spans="1:10" x14ac:dyDescent="0.25">
      <c r="A51" s="417" t="s">
        <v>14865</v>
      </c>
      <c r="B51" s="432" t="s">
        <v>12047</v>
      </c>
      <c r="C51" s="418" t="s">
        <v>14866</v>
      </c>
      <c r="D51" s="419"/>
      <c r="E51" s="420"/>
      <c r="F51" s="421" t="s">
        <v>12047</v>
      </c>
      <c r="G51" s="427"/>
      <c r="H51" s="500"/>
      <c r="I51" s="500"/>
      <c r="J51" s="423"/>
    </row>
    <row r="52" spans="1:10" ht="45" x14ac:dyDescent="0.25">
      <c r="A52" s="393" t="s">
        <v>14867</v>
      </c>
      <c r="B52" s="401" t="s">
        <v>1058</v>
      </c>
      <c r="C52" s="395" t="s">
        <v>1059</v>
      </c>
      <c r="D52" s="392" t="s">
        <v>932</v>
      </c>
      <c r="E52" s="509">
        <v>818.19</v>
      </c>
      <c r="F52" s="394">
        <f>VLOOKUP(B52,'Relatório de Composições'!A:I,9,0)</f>
        <v>3.27</v>
      </c>
      <c r="G52" s="396">
        <f>$J$1</f>
        <v>0.2026</v>
      </c>
      <c r="H52" s="402">
        <f>F52*(1+G52)</f>
        <v>3.9325019999999995</v>
      </c>
      <c r="I52" s="402">
        <f>ROUND((E52*H52),2)</f>
        <v>3217.53</v>
      </c>
      <c r="J52" s="393"/>
    </row>
    <row r="53" spans="1:10" x14ac:dyDescent="0.25">
      <c r="A53" s="417" t="s">
        <v>14868</v>
      </c>
      <c r="B53" s="432" t="s">
        <v>12047</v>
      </c>
      <c r="C53" s="418" t="s">
        <v>14869</v>
      </c>
      <c r="D53" s="419"/>
      <c r="E53" s="420"/>
      <c r="F53" s="421" t="s">
        <v>12047</v>
      </c>
      <c r="G53" s="427"/>
      <c r="H53" s="500"/>
      <c r="I53" s="500"/>
      <c r="J53" s="423"/>
    </row>
    <row r="54" spans="1:10" ht="45" x14ac:dyDescent="0.25">
      <c r="A54" s="393" t="s">
        <v>14870</v>
      </c>
      <c r="B54" s="401" t="s">
        <v>1060</v>
      </c>
      <c r="C54" s="395" t="s">
        <v>1061</v>
      </c>
      <c r="D54" s="392" t="s">
        <v>932</v>
      </c>
      <c r="E54" s="509">
        <v>206.89</v>
      </c>
      <c r="F54" s="394">
        <f>VLOOKUP(B54,'Relatório de Composições'!A:I,9,0)</f>
        <v>46.49</v>
      </c>
      <c r="G54" s="396">
        <f>$J$1</f>
        <v>0.2026</v>
      </c>
      <c r="H54" s="402">
        <f>F54*(1+G54)</f>
        <v>55.908873999999997</v>
      </c>
      <c r="I54" s="402">
        <f>ROUND((E54*H54),2)</f>
        <v>11566.99</v>
      </c>
      <c r="J54" s="393"/>
    </row>
    <row r="55" spans="1:10" x14ac:dyDescent="0.25">
      <c r="A55" s="417" t="s">
        <v>14871</v>
      </c>
      <c r="B55" s="432" t="s">
        <v>12047</v>
      </c>
      <c r="C55" s="418" t="s">
        <v>14872</v>
      </c>
      <c r="D55" s="419"/>
      <c r="E55" s="420"/>
      <c r="F55" s="421" t="s">
        <v>12047</v>
      </c>
      <c r="G55" s="427"/>
      <c r="H55" s="500"/>
      <c r="I55" s="500"/>
      <c r="J55" s="423"/>
    </row>
    <row r="56" spans="1:10" ht="60" x14ac:dyDescent="0.25">
      <c r="A56" s="393" t="s">
        <v>14873</v>
      </c>
      <c r="B56" s="401">
        <v>100975</v>
      </c>
      <c r="C56" s="395" t="s">
        <v>1069</v>
      </c>
      <c r="D56" s="392" t="s">
        <v>932</v>
      </c>
      <c r="E56" s="509">
        <v>611.29999999999995</v>
      </c>
      <c r="F56" s="394">
        <f>VLOOKUP(B56,'Relatório de Composições'!A:I,9,0)</f>
        <v>6.5499999999999989</v>
      </c>
      <c r="G56" s="396">
        <f t="shared" ref="G56:G57" si="9">$J$1</f>
        <v>0.2026</v>
      </c>
      <c r="H56" s="402">
        <f t="shared" ref="H56:H57" si="10">F56*(1+G56)</f>
        <v>7.8770299999999978</v>
      </c>
      <c r="I56" s="402">
        <f t="shared" ref="I56:I57" si="11">ROUND((E56*H56),2)</f>
        <v>4815.2299999999996</v>
      </c>
      <c r="J56" s="393"/>
    </row>
    <row r="57" spans="1:10" ht="120" x14ac:dyDescent="0.25">
      <c r="A57" s="393" t="s">
        <v>14874</v>
      </c>
      <c r="B57" s="401" t="s">
        <v>13329</v>
      </c>
      <c r="C57" s="395" t="s">
        <v>14875</v>
      </c>
      <c r="D57" s="392" t="s">
        <v>1034</v>
      </c>
      <c r="E57" s="509">
        <v>20723.080000000002</v>
      </c>
      <c r="F57" s="394">
        <f>VLOOKUP(B57,'Relatório de Composições'!A:I,9,0)</f>
        <v>1.0900000000000001</v>
      </c>
      <c r="G57" s="396">
        <f t="shared" si="9"/>
        <v>0.2026</v>
      </c>
      <c r="H57" s="402">
        <f t="shared" si="10"/>
        <v>1.3108340000000001</v>
      </c>
      <c r="I57" s="402">
        <f t="shared" si="11"/>
        <v>27164.52</v>
      </c>
      <c r="J57" s="393"/>
    </row>
    <row r="58" spans="1:10" x14ac:dyDescent="0.25">
      <c r="A58" s="458"/>
      <c r="B58" s="482"/>
      <c r="C58" s="483"/>
      <c r="D58" s="457"/>
      <c r="E58" s="484"/>
      <c r="F58" s="459"/>
      <c r="G58" s="485"/>
      <c r="H58" s="486"/>
      <c r="I58" s="486"/>
      <c r="J58" s="458"/>
    </row>
    <row r="59" spans="1:10" x14ac:dyDescent="0.25">
      <c r="A59" s="502"/>
      <c r="B59" s="503"/>
      <c r="C59" s="437" t="s">
        <v>15333</v>
      </c>
      <c r="D59" s="504"/>
      <c r="E59" s="505"/>
      <c r="F59" s="506"/>
      <c r="G59" s="507"/>
      <c r="H59" s="508"/>
      <c r="I59" s="508"/>
      <c r="J59" s="436">
        <f>SUM(I13:I57)</f>
        <v>440038.63999999996</v>
      </c>
    </row>
    <row r="60" spans="1:10" x14ac:dyDescent="0.25">
      <c r="A60" s="458"/>
      <c r="B60" s="482"/>
      <c r="C60" s="483"/>
      <c r="D60" s="457"/>
      <c r="E60" s="484"/>
      <c r="F60" s="459"/>
      <c r="G60" s="485"/>
      <c r="H60" s="486"/>
      <c r="I60" s="486"/>
      <c r="J60" s="458"/>
    </row>
    <row r="61" spans="1:10" x14ac:dyDescent="0.25">
      <c r="A61" s="404" t="s">
        <v>14876</v>
      </c>
      <c r="B61" s="429" t="s">
        <v>12047</v>
      </c>
      <c r="C61" s="405" t="s">
        <v>12216</v>
      </c>
      <c r="D61" s="406"/>
      <c r="E61" s="407"/>
      <c r="F61" s="408" t="s">
        <v>12047</v>
      </c>
      <c r="G61" s="430"/>
      <c r="H61" s="499"/>
      <c r="I61" s="499"/>
      <c r="J61" s="410"/>
    </row>
    <row r="62" spans="1:10" x14ac:dyDescent="0.25">
      <c r="A62" s="411" t="s">
        <v>14877</v>
      </c>
      <c r="B62" s="433" t="s">
        <v>12047</v>
      </c>
      <c r="C62" s="412" t="s">
        <v>14878</v>
      </c>
      <c r="D62" s="413"/>
      <c r="E62" s="414"/>
      <c r="F62" s="415" t="s">
        <v>12047</v>
      </c>
      <c r="G62" s="431"/>
      <c r="H62" s="501"/>
      <c r="I62" s="501"/>
      <c r="J62" s="416"/>
    </row>
    <row r="63" spans="1:10" x14ac:dyDescent="0.25">
      <c r="A63" s="411" t="s">
        <v>14879</v>
      </c>
      <c r="B63" s="433" t="s">
        <v>12047</v>
      </c>
      <c r="C63" s="412" t="s">
        <v>14880</v>
      </c>
      <c r="D63" s="413"/>
      <c r="E63" s="414"/>
      <c r="F63" s="415" t="s">
        <v>12047</v>
      </c>
      <c r="G63" s="431"/>
      <c r="H63" s="501"/>
      <c r="I63" s="501"/>
      <c r="J63" s="416"/>
    </row>
    <row r="64" spans="1:10" x14ac:dyDescent="0.25">
      <c r="A64" s="411" t="s">
        <v>14884</v>
      </c>
      <c r="B64" s="433" t="s">
        <v>12047</v>
      </c>
      <c r="C64" s="412" t="s">
        <v>13353</v>
      </c>
      <c r="D64" s="413"/>
      <c r="E64" s="414"/>
      <c r="F64" s="415" t="s">
        <v>12047</v>
      </c>
      <c r="G64" s="431"/>
      <c r="H64" s="501"/>
      <c r="I64" s="501"/>
      <c r="J64" s="416"/>
    </row>
    <row r="65" spans="1:10" x14ac:dyDescent="0.25">
      <c r="A65" s="417" t="s">
        <v>14885</v>
      </c>
      <c r="B65" s="432" t="s">
        <v>12047</v>
      </c>
      <c r="C65" s="418" t="s">
        <v>13354</v>
      </c>
      <c r="D65" s="419"/>
      <c r="E65" s="420"/>
      <c r="F65" s="421" t="s">
        <v>12047</v>
      </c>
      <c r="G65" s="427"/>
      <c r="H65" s="500"/>
      <c r="I65" s="500"/>
      <c r="J65" s="423"/>
    </row>
    <row r="66" spans="1:10" ht="30" x14ac:dyDescent="0.25">
      <c r="A66" s="393" t="s">
        <v>52</v>
      </c>
      <c r="B66" s="401">
        <v>96523</v>
      </c>
      <c r="C66" s="395" t="s">
        <v>1092</v>
      </c>
      <c r="D66" s="392" t="s">
        <v>932</v>
      </c>
      <c r="E66" s="509">
        <v>10.14</v>
      </c>
      <c r="F66" s="394">
        <f>VLOOKUP(B66,'Relatório de Composições'!A:I,9,0)</f>
        <v>82.17</v>
      </c>
      <c r="G66" s="396">
        <f t="shared" ref="G66:G67" si="12">$J$1</f>
        <v>0.2026</v>
      </c>
      <c r="H66" s="402">
        <f t="shared" ref="H66:H67" si="13">F66*(1+G66)</f>
        <v>98.817641999999992</v>
      </c>
      <c r="I66" s="402">
        <f t="shared" ref="I66:I67" si="14">ROUND((E66*H66),2)</f>
        <v>1002.01</v>
      </c>
      <c r="J66" s="393"/>
    </row>
    <row r="67" spans="1:10" ht="30" x14ac:dyDescent="0.25">
      <c r="A67" s="393" t="s">
        <v>54</v>
      </c>
      <c r="B67" s="401">
        <v>93382</v>
      </c>
      <c r="C67" s="395" t="s">
        <v>1094</v>
      </c>
      <c r="D67" s="392" t="s">
        <v>932</v>
      </c>
      <c r="E67" s="509">
        <v>7.17</v>
      </c>
      <c r="F67" s="394">
        <f>VLOOKUP(B67,'Relatório de Composições'!A:I,9,0)</f>
        <v>25.369999999999997</v>
      </c>
      <c r="G67" s="396">
        <f t="shared" si="12"/>
        <v>0.2026</v>
      </c>
      <c r="H67" s="402">
        <f t="shared" si="13"/>
        <v>30.509961999999994</v>
      </c>
      <c r="I67" s="402">
        <f t="shared" si="14"/>
        <v>218.76</v>
      </c>
      <c r="J67" s="393"/>
    </row>
    <row r="68" spans="1:10" x14ac:dyDescent="0.25">
      <c r="A68" s="411" t="s">
        <v>14890</v>
      </c>
      <c r="B68" s="433" t="s">
        <v>12047</v>
      </c>
      <c r="C68" s="412" t="s">
        <v>13357</v>
      </c>
      <c r="D68" s="413"/>
      <c r="E68" s="414"/>
      <c r="F68" s="415" t="s">
        <v>12047</v>
      </c>
      <c r="G68" s="431"/>
      <c r="H68" s="501"/>
      <c r="I68" s="501"/>
      <c r="J68" s="416"/>
    </row>
    <row r="69" spans="1:10" x14ac:dyDescent="0.25">
      <c r="A69" s="417" t="s">
        <v>14891</v>
      </c>
      <c r="B69" s="432" t="s">
        <v>12047</v>
      </c>
      <c r="C69" s="418" t="s">
        <v>13354</v>
      </c>
      <c r="D69" s="419"/>
      <c r="E69" s="420"/>
      <c r="F69" s="421" t="s">
        <v>12047</v>
      </c>
      <c r="G69" s="427"/>
      <c r="H69" s="500"/>
      <c r="I69" s="500"/>
      <c r="J69" s="423"/>
    </row>
    <row r="70" spans="1:10" ht="30" x14ac:dyDescent="0.25">
      <c r="A70" s="393" t="s">
        <v>59</v>
      </c>
      <c r="B70" s="401">
        <v>96527</v>
      </c>
      <c r="C70" s="395" t="s">
        <v>1120</v>
      </c>
      <c r="D70" s="392" t="s">
        <v>932</v>
      </c>
      <c r="E70" s="509">
        <v>4.7300000000000004</v>
      </c>
      <c r="F70" s="394">
        <f>VLOOKUP(B70,'Relatório de Composições'!A:I,9,0)</f>
        <v>107.74000000000001</v>
      </c>
      <c r="G70" s="396">
        <f t="shared" ref="G70:G71" si="15">$J$1</f>
        <v>0.2026</v>
      </c>
      <c r="H70" s="402">
        <f t="shared" ref="H70:H71" si="16">F70*(1+G70)</f>
        <v>129.56812400000001</v>
      </c>
      <c r="I70" s="402">
        <f t="shared" ref="I70:I71" si="17">ROUND((E70*H70),2)</f>
        <v>612.86</v>
      </c>
      <c r="J70" s="393"/>
    </row>
    <row r="71" spans="1:10" ht="30" x14ac:dyDescent="0.25">
      <c r="A71" s="393" t="s">
        <v>61</v>
      </c>
      <c r="B71" s="401">
        <v>93382</v>
      </c>
      <c r="C71" s="395" t="s">
        <v>1094</v>
      </c>
      <c r="D71" s="392" t="s">
        <v>932</v>
      </c>
      <c r="E71" s="509">
        <v>3.73</v>
      </c>
      <c r="F71" s="394">
        <f>VLOOKUP(B71,'Relatório de Composições'!A:I,9,0)</f>
        <v>25.369999999999997</v>
      </c>
      <c r="G71" s="396">
        <f t="shared" si="15"/>
        <v>0.2026</v>
      </c>
      <c r="H71" s="402">
        <f t="shared" si="16"/>
        <v>30.509961999999994</v>
      </c>
      <c r="I71" s="402">
        <f t="shared" si="17"/>
        <v>113.8</v>
      </c>
      <c r="J71" s="393"/>
    </row>
    <row r="72" spans="1:10" x14ac:dyDescent="0.25">
      <c r="A72" s="411" t="s">
        <v>14896</v>
      </c>
      <c r="B72" s="433" t="s">
        <v>12047</v>
      </c>
      <c r="C72" s="412" t="s">
        <v>14897</v>
      </c>
      <c r="D72" s="413"/>
      <c r="E72" s="414"/>
      <c r="F72" s="415" t="s">
        <v>12047</v>
      </c>
      <c r="G72" s="431"/>
      <c r="H72" s="501"/>
      <c r="I72" s="501"/>
      <c r="J72" s="416"/>
    </row>
    <row r="73" spans="1:10" x14ac:dyDescent="0.25">
      <c r="A73" s="411" t="s">
        <v>14900</v>
      </c>
      <c r="B73" s="433" t="s">
        <v>12047</v>
      </c>
      <c r="C73" s="412" t="s">
        <v>13353</v>
      </c>
      <c r="D73" s="413"/>
      <c r="E73" s="414"/>
      <c r="F73" s="415" t="s">
        <v>12047</v>
      </c>
      <c r="G73" s="431"/>
      <c r="H73" s="501"/>
      <c r="I73" s="501"/>
      <c r="J73" s="416"/>
    </row>
    <row r="74" spans="1:10" x14ac:dyDescent="0.25">
      <c r="A74" s="417" t="s">
        <v>14901</v>
      </c>
      <c r="B74" s="432" t="s">
        <v>12047</v>
      </c>
      <c r="C74" s="418" t="s">
        <v>13354</v>
      </c>
      <c r="D74" s="419"/>
      <c r="E74" s="420"/>
      <c r="F74" s="421" t="s">
        <v>12047</v>
      </c>
      <c r="G74" s="427"/>
      <c r="H74" s="500"/>
      <c r="I74" s="500"/>
      <c r="J74" s="423"/>
    </row>
    <row r="75" spans="1:10" ht="30" x14ac:dyDescent="0.25">
      <c r="A75" s="393" t="s">
        <v>14902</v>
      </c>
      <c r="B75" s="401">
        <v>96523</v>
      </c>
      <c r="C75" s="395" t="s">
        <v>1092</v>
      </c>
      <c r="D75" s="392" t="s">
        <v>932</v>
      </c>
      <c r="E75" s="509">
        <v>406.34</v>
      </c>
      <c r="F75" s="394">
        <f>VLOOKUP(B75,'Relatório de Composições'!A:I,9,0)</f>
        <v>82.17</v>
      </c>
      <c r="G75" s="396">
        <f t="shared" ref="G75:G76" si="18">$J$1</f>
        <v>0.2026</v>
      </c>
      <c r="H75" s="402">
        <f t="shared" ref="H75:H76" si="19">F75*(1+G75)</f>
        <v>98.817641999999992</v>
      </c>
      <c r="I75" s="402">
        <f t="shared" ref="I75:I76" si="20">ROUND((E75*H75),2)</f>
        <v>40153.56</v>
      </c>
      <c r="J75" s="393"/>
    </row>
    <row r="76" spans="1:10" ht="30" x14ac:dyDescent="0.25">
      <c r="A76" s="393" t="s">
        <v>14904</v>
      </c>
      <c r="B76" s="401">
        <v>93382</v>
      </c>
      <c r="C76" s="395" t="s">
        <v>1094</v>
      </c>
      <c r="D76" s="392" t="s">
        <v>932</v>
      </c>
      <c r="E76" s="509">
        <v>181.9</v>
      </c>
      <c r="F76" s="394">
        <f>VLOOKUP(B76,'Relatório de Composições'!A:I,9,0)</f>
        <v>25.369999999999997</v>
      </c>
      <c r="G76" s="396">
        <f t="shared" si="18"/>
        <v>0.2026</v>
      </c>
      <c r="H76" s="402">
        <f t="shared" si="19"/>
        <v>30.509961999999994</v>
      </c>
      <c r="I76" s="402">
        <f t="shared" si="20"/>
        <v>5549.76</v>
      </c>
      <c r="J76" s="393"/>
    </row>
    <row r="77" spans="1:10" x14ac:dyDescent="0.25">
      <c r="A77" s="411" t="s">
        <v>14909</v>
      </c>
      <c r="B77" s="433" t="s">
        <v>12047</v>
      </c>
      <c r="C77" s="412" t="s">
        <v>13357</v>
      </c>
      <c r="D77" s="413"/>
      <c r="E77" s="414"/>
      <c r="F77" s="415" t="s">
        <v>12047</v>
      </c>
      <c r="G77" s="431"/>
      <c r="H77" s="501"/>
      <c r="I77" s="501"/>
      <c r="J77" s="416"/>
    </row>
    <row r="78" spans="1:10" x14ac:dyDescent="0.25">
      <c r="A78" s="417" t="s">
        <v>14910</v>
      </c>
      <c r="B78" s="432" t="s">
        <v>12047</v>
      </c>
      <c r="C78" s="418" t="s">
        <v>13354</v>
      </c>
      <c r="D78" s="419"/>
      <c r="E78" s="420"/>
      <c r="F78" s="421" t="s">
        <v>12047</v>
      </c>
      <c r="G78" s="427"/>
      <c r="H78" s="500"/>
      <c r="I78" s="500"/>
      <c r="J78" s="423"/>
    </row>
    <row r="79" spans="1:10" ht="30" x14ac:dyDescent="0.25">
      <c r="A79" s="393" t="s">
        <v>72</v>
      </c>
      <c r="B79" s="401">
        <v>96527</v>
      </c>
      <c r="C79" s="395" t="s">
        <v>1120</v>
      </c>
      <c r="D79" s="392" t="s">
        <v>932</v>
      </c>
      <c r="E79" s="509">
        <v>268.18</v>
      </c>
      <c r="F79" s="394">
        <f>VLOOKUP(B79,'Relatório de Composições'!A:I,9,0)</f>
        <v>107.74000000000001</v>
      </c>
      <c r="G79" s="396">
        <f t="shared" ref="G79:G80" si="21">$J$1</f>
        <v>0.2026</v>
      </c>
      <c r="H79" s="402">
        <f t="shared" ref="H79:H80" si="22">F79*(1+G79)</f>
        <v>129.56812400000001</v>
      </c>
      <c r="I79" s="402">
        <f t="shared" ref="I79:I80" si="23">ROUND((E79*H79),2)</f>
        <v>34747.58</v>
      </c>
      <c r="J79" s="393"/>
    </row>
    <row r="80" spans="1:10" ht="30" x14ac:dyDescent="0.25">
      <c r="A80" s="393" t="s">
        <v>75</v>
      </c>
      <c r="B80" s="401">
        <v>93382</v>
      </c>
      <c r="C80" s="395" t="s">
        <v>1094</v>
      </c>
      <c r="D80" s="392" t="s">
        <v>932</v>
      </c>
      <c r="E80" s="509">
        <v>195.47</v>
      </c>
      <c r="F80" s="394">
        <f>VLOOKUP(B80,'Relatório de Composições'!A:I,9,0)</f>
        <v>25.369999999999997</v>
      </c>
      <c r="G80" s="396">
        <f t="shared" si="21"/>
        <v>0.2026</v>
      </c>
      <c r="H80" s="402">
        <f t="shared" si="22"/>
        <v>30.509961999999994</v>
      </c>
      <c r="I80" s="402">
        <f t="shared" si="23"/>
        <v>5963.78</v>
      </c>
      <c r="J80" s="393"/>
    </row>
    <row r="81" spans="1:10" x14ac:dyDescent="0.25">
      <c r="A81" s="411" t="s">
        <v>14915</v>
      </c>
      <c r="B81" s="433" t="s">
        <v>12047</v>
      </c>
      <c r="C81" s="412" t="s">
        <v>14916</v>
      </c>
      <c r="D81" s="413"/>
      <c r="E81" s="414"/>
      <c r="F81" s="415" t="s">
        <v>12047</v>
      </c>
      <c r="G81" s="431"/>
      <c r="H81" s="501"/>
      <c r="I81" s="501"/>
      <c r="J81" s="416"/>
    </row>
    <row r="82" spans="1:10" x14ac:dyDescent="0.25">
      <c r="A82" s="417" t="s">
        <v>14917</v>
      </c>
      <c r="B82" s="432" t="s">
        <v>12047</v>
      </c>
      <c r="C82" s="418" t="s">
        <v>13354</v>
      </c>
      <c r="D82" s="419"/>
      <c r="E82" s="420"/>
      <c r="F82" s="421" t="s">
        <v>12047</v>
      </c>
      <c r="G82" s="427"/>
      <c r="H82" s="500"/>
      <c r="I82" s="500"/>
      <c r="J82" s="423"/>
    </row>
    <row r="83" spans="1:10" ht="75" x14ac:dyDescent="0.25">
      <c r="A83" s="393" t="s">
        <v>88</v>
      </c>
      <c r="B83" s="401">
        <v>101207</v>
      </c>
      <c r="C83" s="395" t="s">
        <v>1134</v>
      </c>
      <c r="D83" s="392" t="s">
        <v>932</v>
      </c>
      <c r="E83" s="509">
        <v>607.05999999999995</v>
      </c>
      <c r="F83" s="394">
        <f>VLOOKUP(B83,'Relatório de Composições'!A:I,9,0)</f>
        <v>8.16</v>
      </c>
      <c r="G83" s="396">
        <f t="shared" ref="G83:G84" si="24">$J$1</f>
        <v>0.2026</v>
      </c>
      <c r="H83" s="402">
        <f t="shared" ref="H83:H84" si="25">F83*(1+G83)</f>
        <v>9.8132159999999988</v>
      </c>
      <c r="I83" s="402">
        <f t="shared" ref="I83:I84" si="26">ROUND((E83*H83),2)</f>
        <v>5957.21</v>
      </c>
      <c r="J83" s="393"/>
    </row>
    <row r="84" spans="1:10" ht="30" x14ac:dyDescent="0.25">
      <c r="A84" s="393" t="s">
        <v>90</v>
      </c>
      <c r="B84" s="401">
        <v>93382</v>
      </c>
      <c r="C84" s="395" t="s">
        <v>1094</v>
      </c>
      <c r="D84" s="392" t="s">
        <v>932</v>
      </c>
      <c r="E84" s="509">
        <v>337.47</v>
      </c>
      <c r="F84" s="394">
        <f>VLOOKUP(B84,'Relatório de Composições'!A:I,9,0)</f>
        <v>25.369999999999997</v>
      </c>
      <c r="G84" s="396">
        <f t="shared" si="24"/>
        <v>0.2026</v>
      </c>
      <c r="H84" s="402">
        <f t="shared" si="25"/>
        <v>30.509961999999994</v>
      </c>
      <c r="I84" s="402">
        <f t="shared" si="26"/>
        <v>10296.200000000001</v>
      </c>
      <c r="J84" s="393"/>
    </row>
    <row r="85" spans="1:10" x14ac:dyDescent="0.25">
      <c r="A85" s="411" t="s">
        <v>14923</v>
      </c>
      <c r="B85" s="433" t="s">
        <v>12047</v>
      </c>
      <c r="C85" s="412" t="s">
        <v>13353</v>
      </c>
      <c r="D85" s="413"/>
      <c r="E85" s="414"/>
      <c r="F85" s="415" t="s">
        <v>12047</v>
      </c>
      <c r="G85" s="431"/>
      <c r="H85" s="501"/>
      <c r="I85" s="501"/>
      <c r="J85" s="416"/>
    </row>
    <row r="86" spans="1:10" x14ac:dyDescent="0.25">
      <c r="A86" s="417" t="s">
        <v>14924</v>
      </c>
      <c r="B86" s="432" t="s">
        <v>12047</v>
      </c>
      <c r="C86" s="418" t="s">
        <v>13354</v>
      </c>
      <c r="D86" s="419"/>
      <c r="E86" s="420"/>
      <c r="F86" s="421" t="s">
        <v>12047</v>
      </c>
      <c r="G86" s="427"/>
      <c r="H86" s="500"/>
      <c r="I86" s="500"/>
      <c r="J86" s="423"/>
    </row>
    <row r="87" spans="1:10" ht="30" x14ac:dyDescent="0.25">
      <c r="A87" s="393" t="s">
        <v>14925</v>
      </c>
      <c r="B87" s="401">
        <v>96523</v>
      </c>
      <c r="C87" s="395" t="s">
        <v>1092</v>
      </c>
      <c r="D87" s="392" t="s">
        <v>932</v>
      </c>
      <c r="E87" s="509">
        <v>4.99</v>
      </c>
      <c r="F87" s="394">
        <f>VLOOKUP(B87,'Relatório de Composições'!A:I,9,0)</f>
        <v>82.17</v>
      </c>
      <c r="G87" s="396">
        <f t="shared" ref="G87:G88" si="27">$J$1</f>
        <v>0.2026</v>
      </c>
      <c r="H87" s="402">
        <f t="shared" ref="H87:H88" si="28">F87*(1+G87)</f>
        <v>98.817641999999992</v>
      </c>
      <c r="I87" s="402">
        <f t="shared" ref="I87:I88" si="29">ROUND((E87*H87),2)</f>
        <v>493.1</v>
      </c>
      <c r="J87" s="393"/>
    </row>
    <row r="88" spans="1:10" ht="30" x14ac:dyDescent="0.25">
      <c r="A88" s="393" t="s">
        <v>14927</v>
      </c>
      <c r="B88" s="401">
        <v>93382</v>
      </c>
      <c r="C88" s="395" t="s">
        <v>1094</v>
      </c>
      <c r="D88" s="392" t="s">
        <v>932</v>
      </c>
      <c r="E88" s="509">
        <v>3.34</v>
      </c>
      <c r="F88" s="394">
        <f>VLOOKUP(B88,'Relatório de Composições'!A:I,9,0)</f>
        <v>25.369999999999997</v>
      </c>
      <c r="G88" s="396">
        <f t="shared" si="27"/>
        <v>0.2026</v>
      </c>
      <c r="H88" s="402">
        <f t="shared" si="28"/>
        <v>30.509961999999994</v>
      </c>
      <c r="I88" s="402">
        <f t="shared" si="29"/>
        <v>101.9</v>
      </c>
      <c r="J88" s="393"/>
    </row>
    <row r="89" spans="1:10" x14ac:dyDescent="0.25">
      <c r="A89" s="411" t="s">
        <v>14938</v>
      </c>
      <c r="B89" s="433" t="s">
        <v>12047</v>
      </c>
      <c r="C89" s="412" t="s">
        <v>14939</v>
      </c>
      <c r="D89" s="413"/>
      <c r="E89" s="414"/>
      <c r="F89" s="415" t="s">
        <v>12047</v>
      </c>
      <c r="G89" s="431"/>
      <c r="H89" s="501"/>
      <c r="I89" s="501"/>
      <c r="J89" s="416"/>
    </row>
    <row r="90" spans="1:10" x14ac:dyDescent="0.25">
      <c r="A90" s="417" t="s">
        <v>14940</v>
      </c>
      <c r="B90" s="432" t="s">
        <v>12047</v>
      </c>
      <c r="C90" s="418" t="s">
        <v>13352</v>
      </c>
      <c r="D90" s="419"/>
      <c r="E90" s="420"/>
      <c r="F90" s="421" t="s">
        <v>12047</v>
      </c>
      <c r="G90" s="427"/>
      <c r="H90" s="500"/>
      <c r="I90" s="500"/>
      <c r="J90" s="423"/>
    </row>
    <row r="91" spans="1:10" ht="60" x14ac:dyDescent="0.25">
      <c r="A91" s="393" t="s">
        <v>91</v>
      </c>
      <c r="B91" s="401">
        <v>100897</v>
      </c>
      <c r="C91" s="395" t="s">
        <v>1074</v>
      </c>
      <c r="D91" s="392" t="s">
        <v>934</v>
      </c>
      <c r="E91" s="509">
        <v>153</v>
      </c>
      <c r="F91" s="394">
        <f>VLOOKUP(B91,'Relatório de Composições'!A:I,9,0)</f>
        <v>88.2</v>
      </c>
      <c r="G91" s="396">
        <f t="shared" ref="G91:G94" si="30">$J$1</f>
        <v>0.2026</v>
      </c>
      <c r="H91" s="402">
        <f t="shared" ref="H91:H94" si="31">F91*(1+G91)</f>
        <v>106.06931999999999</v>
      </c>
      <c r="I91" s="402">
        <f t="shared" ref="I91:I94" si="32">ROUND((E91*H91),2)</f>
        <v>16228.61</v>
      </c>
      <c r="J91" s="393"/>
    </row>
    <row r="92" spans="1:10" ht="30" x14ac:dyDescent="0.25">
      <c r="A92" s="393" t="s">
        <v>92</v>
      </c>
      <c r="B92" s="401">
        <v>95583</v>
      </c>
      <c r="C92" s="395" t="s">
        <v>1080</v>
      </c>
      <c r="D92" s="392" t="s">
        <v>997</v>
      </c>
      <c r="E92" s="509">
        <v>178.74</v>
      </c>
      <c r="F92" s="394">
        <f>VLOOKUP(B92,'Relatório de Composições'!A:I,9,0)</f>
        <v>17.61</v>
      </c>
      <c r="G92" s="396">
        <f t="shared" si="30"/>
        <v>0.2026</v>
      </c>
      <c r="H92" s="402">
        <f t="shared" si="31"/>
        <v>21.177785999999998</v>
      </c>
      <c r="I92" s="402">
        <f t="shared" si="32"/>
        <v>3785.32</v>
      </c>
      <c r="J92" s="393"/>
    </row>
    <row r="93" spans="1:10" ht="30" x14ac:dyDescent="0.25">
      <c r="A93" s="393" t="s">
        <v>94</v>
      </c>
      <c r="B93" s="401">
        <v>95577</v>
      </c>
      <c r="C93" s="395" t="s">
        <v>1137</v>
      </c>
      <c r="D93" s="392" t="s">
        <v>997</v>
      </c>
      <c r="E93" s="509">
        <v>566.41</v>
      </c>
      <c r="F93" s="394">
        <f>VLOOKUP(B93,'Relatório de Composições'!A:I,9,0)</f>
        <v>14.8</v>
      </c>
      <c r="G93" s="396">
        <f t="shared" si="30"/>
        <v>0.2026</v>
      </c>
      <c r="H93" s="402">
        <f t="shared" si="31"/>
        <v>17.798479999999998</v>
      </c>
      <c r="I93" s="402">
        <f t="shared" si="32"/>
        <v>10081.24</v>
      </c>
      <c r="J93" s="393"/>
    </row>
    <row r="94" spans="1:10" ht="30" x14ac:dyDescent="0.25">
      <c r="A94" s="393" t="s">
        <v>95</v>
      </c>
      <c r="B94" s="401">
        <v>95601</v>
      </c>
      <c r="C94" s="395" t="s">
        <v>1085</v>
      </c>
      <c r="D94" s="392" t="s">
        <v>925</v>
      </c>
      <c r="E94" s="509">
        <v>87</v>
      </c>
      <c r="F94" s="394">
        <f>VLOOKUP(B94,'Relatório de Composições'!A:I,9,0)</f>
        <v>13.89</v>
      </c>
      <c r="G94" s="396">
        <f t="shared" si="30"/>
        <v>0.2026</v>
      </c>
      <c r="H94" s="402">
        <f t="shared" si="31"/>
        <v>16.704114000000001</v>
      </c>
      <c r="I94" s="402">
        <f t="shared" si="32"/>
        <v>1453.26</v>
      </c>
      <c r="J94" s="393"/>
    </row>
    <row r="95" spans="1:10" x14ac:dyDescent="0.25">
      <c r="A95" s="411" t="s">
        <v>14941</v>
      </c>
      <c r="B95" s="433" t="s">
        <v>12047</v>
      </c>
      <c r="C95" s="412" t="s">
        <v>14942</v>
      </c>
      <c r="D95" s="413"/>
      <c r="E95" s="414"/>
      <c r="F95" s="415" t="s">
        <v>12047</v>
      </c>
      <c r="G95" s="431"/>
      <c r="H95" s="501"/>
      <c r="I95" s="501"/>
      <c r="J95" s="416"/>
    </row>
    <row r="96" spans="1:10" x14ac:dyDescent="0.25">
      <c r="A96" s="417" t="s">
        <v>14943</v>
      </c>
      <c r="B96" s="432" t="s">
        <v>12047</v>
      </c>
      <c r="C96" s="418" t="s">
        <v>13354</v>
      </c>
      <c r="D96" s="419"/>
      <c r="E96" s="420"/>
      <c r="F96" s="421" t="s">
        <v>12047</v>
      </c>
      <c r="G96" s="427"/>
      <c r="H96" s="500"/>
      <c r="I96" s="500"/>
      <c r="J96" s="423"/>
    </row>
    <row r="97" spans="1:10" ht="30" x14ac:dyDescent="0.25">
      <c r="A97" s="393" t="s">
        <v>96</v>
      </c>
      <c r="B97" s="401">
        <v>96523</v>
      </c>
      <c r="C97" s="395" t="s">
        <v>1092</v>
      </c>
      <c r="D97" s="392" t="s">
        <v>932</v>
      </c>
      <c r="E97" s="509">
        <v>57.18</v>
      </c>
      <c r="F97" s="394">
        <f>VLOOKUP(B97,'Relatório de Composições'!A:I,9,0)</f>
        <v>82.17</v>
      </c>
      <c r="G97" s="396">
        <f t="shared" ref="G97:G99" si="33">$J$1</f>
        <v>0.2026</v>
      </c>
      <c r="H97" s="402">
        <f t="shared" ref="H97:H99" si="34">F97*(1+G97)</f>
        <v>98.817641999999992</v>
      </c>
      <c r="I97" s="402">
        <f t="shared" ref="I97:I99" si="35">ROUND((E97*H97),2)</f>
        <v>5650.39</v>
      </c>
      <c r="J97" s="393"/>
    </row>
    <row r="98" spans="1:10" ht="30" x14ac:dyDescent="0.25">
      <c r="A98" s="393" t="s">
        <v>97</v>
      </c>
      <c r="B98" s="401">
        <v>96619</v>
      </c>
      <c r="C98" s="395" t="s">
        <v>1093</v>
      </c>
      <c r="D98" s="392" t="s">
        <v>913</v>
      </c>
      <c r="E98" s="509">
        <v>52.98</v>
      </c>
      <c r="F98" s="394">
        <f>VLOOKUP(B98,'Relatório de Composições'!A:I,9,0)</f>
        <v>29.080000000000002</v>
      </c>
      <c r="G98" s="396">
        <f t="shared" si="33"/>
        <v>0.2026</v>
      </c>
      <c r="H98" s="402">
        <f t="shared" si="34"/>
        <v>34.971607999999996</v>
      </c>
      <c r="I98" s="402">
        <f t="shared" si="35"/>
        <v>1852.8</v>
      </c>
      <c r="J98" s="393"/>
    </row>
    <row r="99" spans="1:10" ht="30" x14ac:dyDescent="0.25">
      <c r="A99" s="393" t="s">
        <v>98</v>
      </c>
      <c r="B99" s="401">
        <v>93382</v>
      </c>
      <c r="C99" s="395" t="s">
        <v>1094</v>
      </c>
      <c r="D99" s="392" t="s">
        <v>932</v>
      </c>
      <c r="E99" s="509">
        <v>45.26</v>
      </c>
      <c r="F99" s="394">
        <f>VLOOKUP(B99,'Relatório de Composições'!A:I,9,0)</f>
        <v>25.369999999999997</v>
      </c>
      <c r="G99" s="396">
        <f t="shared" si="33"/>
        <v>0.2026</v>
      </c>
      <c r="H99" s="402">
        <f t="shared" si="34"/>
        <v>30.509961999999994</v>
      </c>
      <c r="I99" s="402">
        <f t="shared" si="35"/>
        <v>1380.88</v>
      </c>
      <c r="J99" s="393"/>
    </row>
    <row r="100" spans="1:10" x14ac:dyDescent="0.25">
      <c r="A100" s="417" t="s">
        <v>14944</v>
      </c>
      <c r="B100" s="432" t="s">
        <v>12047</v>
      </c>
      <c r="C100" s="418" t="s">
        <v>13355</v>
      </c>
      <c r="D100" s="419"/>
      <c r="E100" s="420"/>
      <c r="F100" s="421" t="s">
        <v>12047</v>
      </c>
      <c r="G100" s="427"/>
      <c r="H100" s="500"/>
      <c r="I100" s="500"/>
      <c r="J100" s="423"/>
    </row>
    <row r="101" spans="1:10" ht="30" x14ac:dyDescent="0.25">
      <c r="A101" s="393" t="s">
        <v>99</v>
      </c>
      <c r="B101" s="401">
        <v>92265</v>
      </c>
      <c r="C101" s="395" t="s">
        <v>1133</v>
      </c>
      <c r="D101" s="392" t="s">
        <v>913</v>
      </c>
      <c r="E101" s="509">
        <v>194.4</v>
      </c>
      <c r="F101" s="394">
        <f>VLOOKUP(B101,'Relatório de Composições'!A:I,9,0)</f>
        <v>118.63</v>
      </c>
      <c r="G101" s="396">
        <f>$J$1</f>
        <v>0.2026</v>
      </c>
      <c r="H101" s="402">
        <f>F101*(1+G101)</f>
        <v>142.66443799999999</v>
      </c>
      <c r="I101" s="402">
        <f>ROUND((E101*H101),2)</f>
        <v>27733.97</v>
      </c>
      <c r="J101" s="393"/>
    </row>
    <row r="102" spans="1:10" x14ac:dyDescent="0.25">
      <c r="A102" s="417" t="s">
        <v>14945</v>
      </c>
      <c r="B102" s="432" t="s">
        <v>12047</v>
      </c>
      <c r="C102" s="418" t="s">
        <v>12456</v>
      </c>
      <c r="D102" s="419"/>
      <c r="E102" s="420"/>
      <c r="F102" s="421" t="s">
        <v>12047</v>
      </c>
      <c r="G102" s="427"/>
      <c r="H102" s="500"/>
      <c r="I102" s="500"/>
      <c r="J102" s="423"/>
    </row>
    <row r="103" spans="1:10" ht="30" x14ac:dyDescent="0.25">
      <c r="A103" s="393" t="s">
        <v>100</v>
      </c>
      <c r="B103" s="401">
        <v>96543</v>
      </c>
      <c r="C103" s="395" t="s">
        <v>1125</v>
      </c>
      <c r="D103" s="392" t="s">
        <v>997</v>
      </c>
      <c r="E103" s="509">
        <v>208.2</v>
      </c>
      <c r="F103" s="394">
        <f>VLOOKUP(B103,'Relatório de Composições'!A:I,9,0)</f>
        <v>20.819999999999997</v>
      </c>
      <c r="G103" s="396">
        <f t="shared" ref="G103:G105" si="36">$J$1</f>
        <v>0.2026</v>
      </c>
      <c r="H103" s="402">
        <f t="shared" ref="H103:H105" si="37">F103*(1+G103)</f>
        <v>25.038131999999994</v>
      </c>
      <c r="I103" s="402">
        <f t="shared" ref="I103:I105" si="38">ROUND((E103*H103),2)</f>
        <v>5212.9399999999996</v>
      </c>
      <c r="J103" s="393"/>
    </row>
    <row r="104" spans="1:10" ht="30" x14ac:dyDescent="0.25">
      <c r="A104" s="393" t="s">
        <v>101</v>
      </c>
      <c r="B104" s="401">
        <v>96545</v>
      </c>
      <c r="C104" s="395" t="s">
        <v>1106</v>
      </c>
      <c r="D104" s="392" t="s">
        <v>997</v>
      </c>
      <c r="E104" s="509">
        <v>426.2</v>
      </c>
      <c r="F104" s="394">
        <f>VLOOKUP(B104,'Relatório de Composições'!A:I,9,0)</f>
        <v>18.739999999999995</v>
      </c>
      <c r="G104" s="396">
        <f t="shared" si="36"/>
        <v>0.2026</v>
      </c>
      <c r="H104" s="402">
        <f t="shared" si="37"/>
        <v>22.536723999999992</v>
      </c>
      <c r="I104" s="402">
        <f t="shared" si="38"/>
        <v>9605.15</v>
      </c>
      <c r="J104" s="393"/>
    </row>
    <row r="105" spans="1:10" ht="30" x14ac:dyDescent="0.25">
      <c r="A105" s="393" t="s">
        <v>14946</v>
      </c>
      <c r="B105" s="401">
        <v>96546</v>
      </c>
      <c r="C105" s="395" t="s">
        <v>1127</v>
      </c>
      <c r="D105" s="392" t="s">
        <v>997</v>
      </c>
      <c r="E105" s="509">
        <v>199.8</v>
      </c>
      <c r="F105" s="394">
        <f>VLOOKUP(B105,'Relatório de Composições'!A:I,9,0)</f>
        <v>16.819999999999997</v>
      </c>
      <c r="G105" s="396">
        <f t="shared" si="36"/>
        <v>0.2026</v>
      </c>
      <c r="H105" s="402">
        <f t="shared" si="37"/>
        <v>20.227731999999992</v>
      </c>
      <c r="I105" s="402">
        <f t="shared" si="38"/>
        <v>4041.5</v>
      </c>
      <c r="J105" s="393"/>
    </row>
    <row r="106" spans="1:10" x14ac:dyDescent="0.25">
      <c r="A106" s="417" t="s">
        <v>14947</v>
      </c>
      <c r="B106" s="432" t="s">
        <v>12047</v>
      </c>
      <c r="C106" s="418" t="s">
        <v>12457</v>
      </c>
      <c r="D106" s="419"/>
      <c r="E106" s="420"/>
      <c r="F106" s="421" t="s">
        <v>12047</v>
      </c>
      <c r="G106" s="427"/>
      <c r="H106" s="500"/>
      <c r="I106" s="500"/>
      <c r="J106" s="423"/>
    </row>
    <row r="107" spans="1:10" x14ac:dyDescent="0.25">
      <c r="A107" s="393" t="s">
        <v>102</v>
      </c>
      <c r="B107" s="401" t="s">
        <v>1111</v>
      </c>
      <c r="C107" s="395" t="s">
        <v>1112</v>
      </c>
      <c r="D107" s="392" t="s">
        <v>932</v>
      </c>
      <c r="E107" s="509">
        <v>11.03</v>
      </c>
      <c r="F107" s="394">
        <f>VLOOKUP(B107,'Relatório de Composições'!A:I,9,0)</f>
        <v>305.91000000000003</v>
      </c>
      <c r="G107" s="396">
        <f t="shared" ref="G107:G108" si="39">$J$1</f>
        <v>0.2026</v>
      </c>
      <c r="H107" s="402">
        <f t="shared" ref="H107:H108" si="40">F107*(1+G107)</f>
        <v>367.88736599999999</v>
      </c>
      <c r="I107" s="402">
        <f t="shared" ref="I107:I108" si="41">ROUND((E107*H107),2)</f>
        <v>4057.8</v>
      </c>
      <c r="J107" s="393"/>
    </row>
    <row r="108" spans="1:10" ht="30" x14ac:dyDescent="0.25">
      <c r="A108" s="393" t="s">
        <v>103</v>
      </c>
      <c r="B108" s="401">
        <v>92874</v>
      </c>
      <c r="C108" s="395" t="s">
        <v>1113</v>
      </c>
      <c r="D108" s="392" t="s">
        <v>932</v>
      </c>
      <c r="E108" s="509">
        <v>11.03</v>
      </c>
      <c r="F108" s="394">
        <f>VLOOKUP(B108,'Relatório de Composições'!A:I,9,0)</f>
        <v>30.59</v>
      </c>
      <c r="G108" s="396">
        <f t="shared" si="39"/>
        <v>0.2026</v>
      </c>
      <c r="H108" s="402">
        <f t="shared" si="40"/>
        <v>36.787533999999994</v>
      </c>
      <c r="I108" s="402">
        <f t="shared" si="41"/>
        <v>405.77</v>
      </c>
      <c r="J108" s="393"/>
    </row>
    <row r="109" spans="1:10" x14ac:dyDescent="0.25">
      <c r="A109" s="417" t="s">
        <v>14948</v>
      </c>
      <c r="B109" s="432" t="s">
        <v>12047</v>
      </c>
      <c r="C109" s="418" t="s">
        <v>13356</v>
      </c>
      <c r="D109" s="419"/>
      <c r="E109" s="420"/>
      <c r="F109" s="421" t="s">
        <v>12047</v>
      </c>
      <c r="G109" s="427"/>
      <c r="H109" s="500"/>
      <c r="I109" s="500"/>
      <c r="J109" s="423"/>
    </row>
    <row r="110" spans="1:10" ht="30" x14ac:dyDescent="0.25">
      <c r="A110" s="393" t="s">
        <v>104</v>
      </c>
      <c r="B110" s="401">
        <v>98557</v>
      </c>
      <c r="C110" s="395" t="s">
        <v>1116</v>
      </c>
      <c r="D110" s="392" t="s">
        <v>913</v>
      </c>
      <c r="E110" s="509">
        <v>163.38</v>
      </c>
      <c r="F110" s="394">
        <f>VLOOKUP(B110,'Relatório de Composições'!A:I,9,0)</f>
        <v>36.019999999999996</v>
      </c>
      <c r="G110" s="396">
        <f>$J$1</f>
        <v>0.2026</v>
      </c>
      <c r="H110" s="402">
        <f>F110*(1+G110)</f>
        <v>43.317651999999988</v>
      </c>
      <c r="I110" s="402">
        <f>ROUND((E110*H110),2)</f>
        <v>7077.24</v>
      </c>
      <c r="J110" s="393"/>
    </row>
    <row r="111" spans="1:10" x14ac:dyDescent="0.25">
      <c r="A111" s="411" t="s">
        <v>14950</v>
      </c>
      <c r="B111" s="433" t="s">
        <v>12047</v>
      </c>
      <c r="C111" s="412" t="s">
        <v>14951</v>
      </c>
      <c r="D111" s="413"/>
      <c r="E111" s="414"/>
      <c r="F111" s="415" t="s">
        <v>12047</v>
      </c>
      <c r="G111" s="431"/>
      <c r="H111" s="501"/>
      <c r="I111" s="501"/>
      <c r="J111" s="416"/>
    </row>
    <row r="112" spans="1:10" x14ac:dyDescent="0.25">
      <c r="A112" s="411" t="s">
        <v>15005</v>
      </c>
      <c r="B112" s="433" t="s">
        <v>12047</v>
      </c>
      <c r="C112" s="412" t="s">
        <v>14939</v>
      </c>
      <c r="D112" s="413"/>
      <c r="E112" s="414"/>
      <c r="F112" s="415" t="s">
        <v>12047</v>
      </c>
      <c r="G112" s="431"/>
      <c r="H112" s="501"/>
      <c r="I112" s="501"/>
      <c r="J112" s="416"/>
    </row>
    <row r="113" spans="1:10" x14ac:dyDescent="0.25">
      <c r="A113" s="411" t="s">
        <v>15006</v>
      </c>
      <c r="B113" s="433" t="s">
        <v>12047</v>
      </c>
      <c r="C113" s="412" t="s">
        <v>13358</v>
      </c>
      <c r="D113" s="413"/>
      <c r="E113" s="414"/>
      <c r="F113" s="415" t="s">
        <v>12047</v>
      </c>
      <c r="G113" s="431"/>
      <c r="H113" s="501"/>
      <c r="I113" s="501"/>
      <c r="J113" s="416"/>
    </row>
    <row r="114" spans="1:10" x14ac:dyDescent="0.25">
      <c r="A114" s="417" t="s">
        <v>15007</v>
      </c>
      <c r="B114" s="432" t="s">
        <v>12047</v>
      </c>
      <c r="C114" s="418" t="s">
        <v>12459</v>
      </c>
      <c r="D114" s="419"/>
      <c r="E114" s="420"/>
      <c r="F114" s="421" t="s">
        <v>12047</v>
      </c>
      <c r="G114" s="427"/>
      <c r="H114" s="500"/>
      <c r="I114" s="500"/>
      <c r="J114" s="423"/>
    </row>
    <row r="115" spans="1:10" ht="45" x14ac:dyDescent="0.25">
      <c r="A115" s="393" t="s">
        <v>196</v>
      </c>
      <c r="B115" s="401">
        <v>92263</v>
      </c>
      <c r="C115" s="395" t="s">
        <v>1148</v>
      </c>
      <c r="D115" s="392" t="s">
        <v>913</v>
      </c>
      <c r="E115" s="509">
        <v>84.66</v>
      </c>
      <c r="F115" s="394">
        <f>VLOOKUP(B115,'Relatório de Composições'!A:I,9,0)</f>
        <v>161.93</v>
      </c>
      <c r="G115" s="396">
        <f>$J$1</f>
        <v>0.2026</v>
      </c>
      <c r="H115" s="402">
        <f>F115*(1+G115)</f>
        <v>194.73701799999998</v>
      </c>
      <c r="I115" s="402">
        <f>ROUND((E115*H115),2)</f>
        <v>16486.439999999999</v>
      </c>
      <c r="J115" s="393"/>
    </row>
    <row r="116" spans="1:10" x14ac:dyDescent="0.25">
      <c r="A116" s="417" t="s">
        <v>15008</v>
      </c>
      <c r="B116" s="432" t="s">
        <v>12047</v>
      </c>
      <c r="C116" s="418" t="s">
        <v>12456</v>
      </c>
      <c r="D116" s="419"/>
      <c r="E116" s="420"/>
      <c r="F116" s="421" t="s">
        <v>12047</v>
      </c>
      <c r="G116" s="427"/>
      <c r="H116" s="500"/>
      <c r="I116" s="500"/>
      <c r="J116" s="423"/>
    </row>
    <row r="117" spans="1:10" ht="60" x14ac:dyDescent="0.25">
      <c r="A117" s="393" t="s">
        <v>197</v>
      </c>
      <c r="B117" s="401">
        <v>92775</v>
      </c>
      <c r="C117" s="395" t="s">
        <v>1173</v>
      </c>
      <c r="D117" s="392" t="s">
        <v>997</v>
      </c>
      <c r="E117" s="509">
        <v>125.7</v>
      </c>
      <c r="F117" s="394">
        <f>VLOOKUP(B117,'Relatório de Composições'!A:I,9,0)</f>
        <v>20.859999999999996</v>
      </c>
      <c r="G117" s="396">
        <f t="shared" ref="G117:G118" si="42">$J$1</f>
        <v>0.2026</v>
      </c>
      <c r="H117" s="402">
        <f t="shared" ref="H117:H118" si="43">F117*(1+G117)</f>
        <v>25.086235999999992</v>
      </c>
      <c r="I117" s="402">
        <f t="shared" ref="I117:I118" si="44">ROUND((E117*H117),2)</f>
        <v>3153.34</v>
      </c>
      <c r="J117" s="393"/>
    </row>
    <row r="118" spans="1:10" ht="60" x14ac:dyDescent="0.25">
      <c r="A118" s="393" t="s">
        <v>198</v>
      </c>
      <c r="B118" s="401">
        <v>92778</v>
      </c>
      <c r="C118" s="395" t="s">
        <v>1174</v>
      </c>
      <c r="D118" s="392" t="s">
        <v>997</v>
      </c>
      <c r="E118" s="509">
        <v>332.4</v>
      </c>
      <c r="F118" s="394">
        <f>VLOOKUP(B118,'Relatório de Composições'!A:I,9,0)</f>
        <v>16.749999999999996</v>
      </c>
      <c r="G118" s="396">
        <f t="shared" si="42"/>
        <v>0.2026</v>
      </c>
      <c r="H118" s="402">
        <f t="shared" si="43"/>
        <v>20.143549999999994</v>
      </c>
      <c r="I118" s="402">
        <f t="shared" si="44"/>
        <v>6695.72</v>
      </c>
      <c r="J118" s="393"/>
    </row>
    <row r="119" spans="1:10" x14ac:dyDescent="0.25">
      <c r="A119" s="417" t="s">
        <v>15009</v>
      </c>
      <c r="B119" s="432" t="s">
        <v>12047</v>
      </c>
      <c r="C119" s="418" t="s">
        <v>12457</v>
      </c>
      <c r="D119" s="419"/>
      <c r="E119" s="420"/>
      <c r="F119" s="421" t="s">
        <v>12047</v>
      </c>
      <c r="G119" s="427"/>
      <c r="H119" s="500"/>
      <c r="I119" s="500"/>
      <c r="J119" s="423"/>
    </row>
    <row r="120" spans="1:10" x14ac:dyDescent="0.25">
      <c r="A120" s="393" t="s">
        <v>199</v>
      </c>
      <c r="B120" s="401" t="s">
        <v>1111</v>
      </c>
      <c r="C120" s="395" t="s">
        <v>1112</v>
      </c>
      <c r="D120" s="392" t="s">
        <v>932</v>
      </c>
      <c r="E120" s="509">
        <v>4.1399999999999997</v>
      </c>
      <c r="F120" s="394">
        <f>VLOOKUP(B120,'Relatório de Composições'!A:I,9,0)</f>
        <v>305.91000000000003</v>
      </c>
      <c r="G120" s="396">
        <f t="shared" ref="G120:G121" si="45">$J$1</f>
        <v>0.2026</v>
      </c>
      <c r="H120" s="402">
        <f t="shared" ref="H120:H121" si="46">F120*(1+G120)</f>
        <v>367.88736599999999</v>
      </c>
      <c r="I120" s="402">
        <f t="shared" ref="I120:I121" si="47">ROUND((E120*H120),2)</f>
        <v>1523.05</v>
      </c>
      <c r="J120" s="393"/>
    </row>
    <row r="121" spans="1:10" ht="30" x14ac:dyDescent="0.25">
      <c r="A121" s="393" t="s">
        <v>200</v>
      </c>
      <c r="B121" s="401">
        <v>92874</v>
      </c>
      <c r="C121" s="395" t="s">
        <v>1113</v>
      </c>
      <c r="D121" s="392" t="s">
        <v>932</v>
      </c>
      <c r="E121" s="509">
        <v>4.1399999999999997</v>
      </c>
      <c r="F121" s="394">
        <f>VLOOKUP(B121,'Relatório de Composições'!A:I,9,0)</f>
        <v>30.59</v>
      </c>
      <c r="G121" s="396">
        <f t="shared" si="45"/>
        <v>0.2026</v>
      </c>
      <c r="H121" s="402">
        <f t="shared" si="46"/>
        <v>36.787533999999994</v>
      </c>
      <c r="I121" s="402">
        <f t="shared" si="47"/>
        <v>152.30000000000001</v>
      </c>
      <c r="J121" s="393"/>
    </row>
    <row r="122" spans="1:10" x14ac:dyDescent="0.25">
      <c r="A122" s="411" t="s">
        <v>15010</v>
      </c>
      <c r="B122" s="433" t="s">
        <v>12047</v>
      </c>
      <c r="C122" s="412" t="s">
        <v>12458</v>
      </c>
      <c r="D122" s="413"/>
      <c r="E122" s="414"/>
      <c r="F122" s="415" t="s">
        <v>12047</v>
      </c>
      <c r="G122" s="431"/>
      <c r="H122" s="501"/>
      <c r="I122" s="501"/>
      <c r="J122" s="416"/>
    </row>
    <row r="123" spans="1:10" x14ac:dyDescent="0.25">
      <c r="A123" s="417" t="s">
        <v>15011</v>
      </c>
      <c r="B123" s="432" t="s">
        <v>12047</v>
      </c>
      <c r="C123" s="418" t="s">
        <v>12459</v>
      </c>
      <c r="D123" s="419"/>
      <c r="E123" s="420"/>
      <c r="F123" s="421" t="s">
        <v>12047</v>
      </c>
      <c r="G123" s="427"/>
      <c r="H123" s="500"/>
      <c r="I123" s="500"/>
      <c r="J123" s="423"/>
    </row>
    <row r="124" spans="1:10" ht="30" x14ac:dyDescent="0.25">
      <c r="A124" s="393" t="s">
        <v>201</v>
      </c>
      <c r="B124" s="401">
        <v>92265</v>
      </c>
      <c r="C124" s="395" t="s">
        <v>1133</v>
      </c>
      <c r="D124" s="392" t="s">
        <v>913</v>
      </c>
      <c r="E124" s="509">
        <v>32.729999999999997</v>
      </c>
      <c r="F124" s="394">
        <f>VLOOKUP(B124,'Relatório de Composições'!A:I,9,0)</f>
        <v>118.63</v>
      </c>
      <c r="G124" s="396">
        <f>$J$1</f>
        <v>0.2026</v>
      </c>
      <c r="H124" s="402">
        <f>F124*(1+G124)</f>
        <v>142.66443799999999</v>
      </c>
      <c r="I124" s="402">
        <f>ROUND((E124*H124),2)</f>
        <v>4669.41</v>
      </c>
      <c r="J124" s="393"/>
    </row>
    <row r="125" spans="1:10" x14ac:dyDescent="0.25">
      <c r="A125" s="417" t="s">
        <v>15012</v>
      </c>
      <c r="B125" s="432" t="s">
        <v>12047</v>
      </c>
      <c r="C125" s="418" t="s">
        <v>12456</v>
      </c>
      <c r="D125" s="419"/>
      <c r="E125" s="420"/>
      <c r="F125" s="421" t="s">
        <v>12047</v>
      </c>
      <c r="G125" s="427"/>
      <c r="H125" s="500"/>
      <c r="I125" s="500"/>
      <c r="J125" s="423"/>
    </row>
    <row r="126" spans="1:10" ht="60" x14ac:dyDescent="0.25">
      <c r="A126" s="393" t="s">
        <v>202</v>
      </c>
      <c r="B126" s="401">
        <v>92775</v>
      </c>
      <c r="C126" s="395" t="s">
        <v>1173</v>
      </c>
      <c r="D126" s="392" t="s">
        <v>997</v>
      </c>
      <c r="E126" s="509">
        <v>30.5</v>
      </c>
      <c r="F126" s="394">
        <f>VLOOKUP(B126,'Relatório de Composições'!A:I,9,0)</f>
        <v>20.859999999999996</v>
      </c>
      <c r="G126" s="396">
        <f t="shared" ref="G126:G127" si="48">$J$1</f>
        <v>0.2026</v>
      </c>
      <c r="H126" s="402">
        <f t="shared" ref="H126:H127" si="49">F126*(1+G126)</f>
        <v>25.086235999999992</v>
      </c>
      <c r="I126" s="402">
        <f t="shared" ref="I126:I127" si="50">ROUND((E126*H126),2)</f>
        <v>765.13</v>
      </c>
      <c r="J126" s="393"/>
    </row>
    <row r="127" spans="1:10" ht="60" x14ac:dyDescent="0.25">
      <c r="A127" s="393" t="s">
        <v>203</v>
      </c>
      <c r="B127" s="401">
        <v>92777</v>
      </c>
      <c r="C127" s="395" t="s">
        <v>3837</v>
      </c>
      <c r="D127" s="392" t="s">
        <v>997</v>
      </c>
      <c r="E127" s="509">
        <v>72.900000000000006</v>
      </c>
      <c r="F127" s="394">
        <f>VLOOKUP(B127,'Relatório de Composições'!A:I,9,0)</f>
        <v>18.72</v>
      </c>
      <c r="G127" s="396">
        <f t="shared" si="48"/>
        <v>0.2026</v>
      </c>
      <c r="H127" s="402">
        <f t="shared" si="49"/>
        <v>22.512671999999995</v>
      </c>
      <c r="I127" s="402">
        <f t="shared" si="50"/>
        <v>1641.17</v>
      </c>
      <c r="J127" s="393"/>
    </row>
    <row r="128" spans="1:10" x14ac:dyDescent="0.25">
      <c r="A128" s="417" t="s">
        <v>15013</v>
      </c>
      <c r="B128" s="432" t="s">
        <v>12047</v>
      </c>
      <c r="C128" s="418" t="s">
        <v>12457</v>
      </c>
      <c r="D128" s="419"/>
      <c r="E128" s="420"/>
      <c r="F128" s="421" t="s">
        <v>12047</v>
      </c>
      <c r="G128" s="427"/>
      <c r="H128" s="500"/>
      <c r="I128" s="500"/>
      <c r="J128" s="423"/>
    </row>
    <row r="129" spans="1:10" x14ac:dyDescent="0.25">
      <c r="A129" s="393" t="s">
        <v>204</v>
      </c>
      <c r="B129" s="401" t="s">
        <v>1111</v>
      </c>
      <c r="C129" s="395" t="s">
        <v>1112</v>
      </c>
      <c r="D129" s="392" t="s">
        <v>932</v>
      </c>
      <c r="E129" s="509">
        <v>1.86</v>
      </c>
      <c r="F129" s="394">
        <f>VLOOKUP(B129,'Relatório de Composições'!A:I,9,0)</f>
        <v>305.91000000000003</v>
      </c>
      <c r="G129" s="396">
        <f t="shared" ref="G129:G130" si="51">$J$1</f>
        <v>0.2026</v>
      </c>
      <c r="H129" s="402">
        <f t="shared" ref="H129:H130" si="52">F129*(1+G129)</f>
        <v>367.88736599999999</v>
      </c>
      <c r="I129" s="402">
        <f t="shared" ref="I129:I130" si="53">ROUND((E129*H129),2)</f>
        <v>684.27</v>
      </c>
      <c r="J129" s="393"/>
    </row>
    <row r="130" spans="1:10" ht="30" x14ac:dyDescent="0.25">
      <c r="A130" s="393" t="s">
        <v>205</v>
      </c>
      <c r="B130" s="401">
        <v>92874</v>
      </c>
      <c r="C130" s="395" t="s">
        <v>1113</v>
      </c>
      <c r="D130" s="392" t="s">
        <v>932</v>
      </c>
      <c r="E130" s="509">
        <v>1.86</v>
      </c>
      <c r="F130" s="394">
        <f>VLOOKUP(B130,'Relatório de Composições'!A:I,9,0)</f>
        <v>30.59</v>
      </c>
      <c r="G130" s="396">
        <f t="shared" si="51"/>
        <v>0.2026</v>
      </c>
      <c r="H130" s="402">
        <f t="shared" si="52"/>
        <v>36.787533999999994</v>
      </c>
      <c r="I130" s="402">
        <f t="shared" si="53"/>
        <v>68.42</v>
      </c>
      <c r="J130" s="393"/>
    </row>
    <row r="131" spans="1:10" x14ac:dyDescent="0.25">
      <c r="A131" s="417" t="s">
        <v>16913</v>
      </c>
      <c r="B131" s="432" t="s">
        <v>12047</v>
      </c>
      <c r="C131" s="418" t="s">
        <v>13356</v>
      </c>
      <c r="D131" s="419"/>
      <c r="E131" s="420"/>
      <c r="F131" s="421" t="s">
        <v>12047</v>
      </c>
      <c r="G131" s="427"/>
      <c r="H131" s="500"/>
      <c r="I131" s="500"/>
      <c r="J131" s="423"/>
    </row>
    <row r="132" spans="1:10" ht="45" x14ac:dyDescent="0.25">
      <c r="A132" s="393" t="s">
        <v>16914</v>
      </c>
      <c r="B132" s="401">
        <v>98546</v>
      </c>
      <c r="C132" s="395" t="s">
        <v>1181</v>
      </c>
      <c r="D132" s="392" t="s">
        <v>913</v>
      </c>
      <c r="E132" s="509">
        <v>4.6900000000000004</v>
      </c>
      <c r="F132" s="394">
        <f>VLOOKUP(B132,'Relatório de Composições'!A:I,9,0)</f>
        <v>84.57</v>
      </c>
      <c r="G132" s="396">
        <f>$J$1</f>
        <v>0.2026</v>
      </c>
      <c r="H132" s="402">
        <f>F132*(1+G132)</f>
        <v>101.70388199999998</v>
      </c>
      <c r="I132" s="402">
        <f>ROUND((E132*H132),2)</f>
        <v>476.99</v>
      </c>
      <c r="J132" s="393"/>
    </row>
    <row r="133" spans="1:10" x14ac:dyDescent="0.25">
      <c r="A133" s="458"/>
      <c r="B133" s="482"/>
      <c r="C133" s="483"/>
      <c r="D133" s="457"/>
      <c r="E133" s="484"/>
      <c r="F133" s="459"/>
      <c r="G133" s="485"/>
      <c r="H133" s="486"/>
      <c r="I133" s="486"/>
      <c r="J133" s="458"/>
    </row>
    <row r="134" spans="1:10" x14ac:dyDescent="0.25">
      <c r="A134" s="502"/>
      <c r="B134" s="503"/>
      <c r="C134" s="437" t="s">
        <v>15334</v>
      </c>
      <c r="D134" s="504"/>
      <c r="E134" s="505"/>
      <c r="F134" s="506"/>
      <c r="G134" s="507"/>
      <c r="H134" s="508"/>
      <c r="I134" s="508"/>
      <c r="J134" s="436">
        <f>SUM(I61:I132)</f>
        <v>240093.62999999998</v>
      </c>
    </row>
    <row r="135" spans="1:10" x14ac:dyDescent="0.25">
      <c r="A135" s="458"/>
      <c r="B135" s="482"/>
      <c r="C135" s="483"/>
      <c r="D135" s="457"/>
      <c r="E135" s="484"/>
      <c r="F135" s="459"/>
      <c r="G135" s="485"/>
      <c r="H135" s="486"/>
      <c r="I135" s="486"/>
      <c r="J135" s="458"/>
    </row>
    <row r="136" spans="1:10" x14ac:dyDescent="0.25">
      <c r="A136" s="404" t="s">
        <v>15023</v>
      </c>
      <c r="B136" s="429" t="s">
        <v>12047</v>
      </c>
      <c r="C136" s="405" t="s">
        <v>15024</v>
      </c>
      <c r="D136" s="406"/>
      <c r="E136" s="407"/>
      <c r="F136" s="408" t="s">
        <v>12047</v>
      </c>
      <c r="G136" s="430"/>
      <c r="H136" s="499"/>
      <c r="I136" s="499"/>
      <c r="J136" s="410"/>
    </row>
    <row r="137" spans="1:10" x14ac:dyDescent="0.25">
      <c r="A137" s="411" t="s">
        <v>15025</v>
      </c>
      <c r="B137" s="433" t="s">
        <v>12047</v>
      </c>
      <c r="C137" s="412" t="s">
        <v>15026</v>
      </c>
      <c r="D137" s="413"/>
      <c r="E137" s="414"/>
      <c r="F137" s="415" t="s">
        <v>12047</v>
      </c>
      <c r="G137" s="431"/>
      <c r="H137" s="501"/>
      <c r="I137" s="501"/>
      <c r="J137" s="416"/>
    </row>
    <row r="138" spans="1:10" x14ac:dyDescent="0.25">
      <c r="A138" s="411" t="s">
        <v>15096</v>
      </c>
      <c r="B138" s="433" t="s">
        <v>12047</v>
      </c>
      <c r="C138" s="412" t="s">
        <v>15097</v>
      </c>
      <c r="D138" s="413"/>
      <c r="E138" s="414"/>
      <c r="F138" s="415" t="s">
        <v>12047</v>
      </c>
      <c r="G138" s="431"/>
      <c r="H138" s="501"/>
      <c r="I138" s="501"/>
      <c r="J138" s="416"/>
    </row>
    <row r="139" spans="1:10" x14ac:dyDescent="0.25">
      <c r="A139" s="417" t="s">
        <v>15168</v>
      </c>
      <c r="B139" s="432" t="s">
        <v>12047</v>
      </c>
      <c r="C139" s="418" t="s">
        <v>15169</v>
      </c>
      <c r="D139" s="419"/>
      <c r="E139" s="420"/>
      <c r="F139" s="421" t="s">
        <v>12047</v>
      </c>
      <c r="G139" s="427"/>
      <c r="H139" s="500"/>
      <c r="I139" s="500"/>
      <c r="J139" s="423"/>
    </row>
    <row r="140" spans="1:10" ht="60" x14ac:dyDescent="0.25">
      <c r="A140" s="393" t="s">
        <v>15170</v>
      </c>
      <c r="B140" s="401">
        <v>97063</v>
      </c>
      <c r="C140" s="395" t="s">
        <v>1326</v>
      </c>
      <c r="D140" s="392" t="s">
        <v>913</v>
      </c>
      <c r="E140" s="509">
        <v>935.23</v>
      </c>
      <c r="F140" s="394">
        <f>VLOOKUP(B140,'Relatório de Composições'!A:I,9,0)</f>
        <v>8.2000000000000011</v>
      </c>
      <c r="G140" s="396">
        <f t="shared" ref="G140:G141" si="54">$J$1</f>
        <v>0.2026</v>
      </c>
      <c r="H140" s="402">
        <f t="shared" ref="H140:H141" si="55">F140*(1+G140)</f>
        <v>9.861320000000001</v>
      </c>
      <c r="I140" s="402">
        <f t="shared" ref="I140:I141" si="56">ROUND((E140*H140),2)</f>
        <v>9222.6</v>
      </c>
      <c r="J140" s="393"/>
    </row>
    <row r="141" spans="1:10" x14ac:dyDescent="0.25">
      <c r="A141" s="393" t="s">
        <v>15171</v>
      </c>
      <c r="B141" s="401" t="s">
        <v>13331</v>
      </c>
      <c r="C141" s="395" t="s">
        <v>1329</v>
      </c>
      <c r="D141" s="392" t="s">
        <v>932</v>
      </c>
      <c r="E141" s="509">
        <v>686.13</v>
      </c>
      <c r="F141" s="394">
        <f>VLOOKUP(B141,'Relatório de Composições'!A:I,9,0)</f>
        <v>5.79</v>
      </c>
      <c r="G141" s="396">
        <f t="shared" si="54"/>
        <v>0.2026</v>
      </c>
      <c r="H141" s="402">
        <f t="shared" si="55"/>
        <v>6.9630539999999996</v>
      </c>
      <c r="I141" s="402">
        <f t="shared" si="56"/>
        <v>4777.5600000000004</v>
      </c>
      <c r="J141" s="393"/>
    </row>
    <row r="142" spans="1:10" x14ac:dyDescent="0.25">
      <c r="A142" s="411" t="s">
        <v>15172</v>
      </c>
      <c r="B142" s="433" t="s">
        <v>12047</v>
      </c>
      <c r="C142" s="412" t="s">
        <v>15173</v>
      </c>
      <c r="D142" s="413"/>
      <c r="E142" s="414"/>
      <c r="F142" s="415" t="s">
        <v>12047</v>
      </c>
      <c r="G142" s="431"/>
      <c r="H142" s="501"/>
      <c r="I142" s="501"/>
      <c r="J142" s="416"/>
    </row>
    <row r="143" spans="1:10" x14ac:dyDescent="0.25">
      <c r="A143" s="417" t="s">
        <v>15200</v>
      </c>
      <c r="B143" s="432" t="s">
        <v>12047</v>
      </c>
      <c r="C143" s="418" t="s">
        <v>15201</v>
      </c>
      <c r="D143" s="419"/>
      <c r="E143" s="420"/>
      <c r="F143" s="421" t="s">
        <v>12047</v>
      </c>
      <c r="G143" s="427"/>
      <c r="H143" s="500"/>
      <c r="I143" s="500"/>
      <c r="J143" s="423"/>
    </row>
    <row r="144" spans="1:10" ht="30" x14ac:dyDescent="0.25">
      <c r="A144" s="393" t="s">
        <v>15202</v>
      </c>
      <c r="B144" s="401" t="s">
        <v>1358</v>
      </c>
      <c r="C144" s="395" t="s">
        <v>1359</v>
      </c>
      <c r="D144" s="392" t="s">
        <v>934</v>
      </c>
      <c r="E144" s="509">
        <v>11.7</v>
      </c>
      <c r="F144" s="394">
        <f>VLOOKUP(B144,'Relatório de Composições'!A:I,9,0)</f>
        <v>1207.3699999999999</v>
      </c>
      <c r="G144" s="396">
        <f t="shared" ref="G144:G145" si="57">$J$1</f>
        <v>0.2026</v>
      </c>
      <c r="H144" s="402">
        <f t="shared" ref="H144:H145" si="58">F144*(1+G144)</f>
        <v>1451.9831619999998</v>
      </c>
      <c r="I144" s="402">
        <f t="shared" ref="I144:I145" si="59">ROUND((E144*H144),2)</f>
        <v>16988.2</v>
      </c>
      <c r="J144" s="393"/>
    </row>
    <row r="145" spans="1:10" ht="30" x14ac:dyDescent="0.25">
      <c r="A145" s="393" t="s">
        <v>15203</v>
      </c>
      <c r="B145" s="401" t="s">
        <v>1361</v>
      </c>
      <c r="C145" s="395" t="s">
        <v>1362</v>
      </c>
      <c r="D145" s="392" t="s">
        <v>925</v>
      </c>
      <c r="E145" s="509">
        <v>8</v>
      </c>
      <c r="F145" s="394">
        <f>VLOOKUP(B145,'Relatório de Composições'!A:I,9,0)</f>
        <v>93.03</v>
      </c>
      <c r="G145" s="396">
        <f t="shared" si="57"/>
        <v>0.2026</v>
      </c>
      <c r="H145" s="402">
        <f t="shared" si="58"/>
        <v>111.877878</v>
      </c>
      <c r="I145" s="402">
        <f t="shared" si="59"/>
        <v>895.02</v>
      </c>
      <c r="J145" s="393"/>
    </row>
    <row r="146" spans="1:10" x14ac:dyDescent="0.25">
      <c r="A146" s="411" t="s">
        <v>15253</v>
      </c>
      <c r="B146" s="433" t="s">
        <v>12047</v>
      </c>
      <c r="C146" s="412" t="s">
        <v>15254</v>
      </c>
      <c r="D146" s="413"/>
      <c r="E146" s="414"/>
      <c r="F146" s="415" t="s">
        <v>12047</v>
      </c>
      <c r="G146" s="431"/>
      <c r="H146" s="501"/>
      <c r="I146" s="501"/>
      <c r="J146" s="416"/>
    </row>
    <row r="147" spans="1:10" x14ac:dyDescent="0.25">
      <c r="A147" s="411" t="s">
        <v>15269</v>
      </c>
      <c r="B147" s="433" t="s">
        <v>12047</v>
      </c>
      <c r="C147" s="412" t="s">
        <v>15270</v>
      </c>
      <c r="D147" s="413"/>
      <c r="E147" s="414"/>
      <c r="F147" s="415" t="s">
        <v>12047</v>
      </c>
      <c r="G147" s="431"/>
      <c r="H147" s="501"/>
      <c r="I147" s="501"/>
      <c r="J147" s="416"/>
    </row>
    <row r="148" spans="1:10" x14ac:dyDescent="0.25">
      <c r="A148" s="417" t="s">
        <v>15271</v>
      </c>
      <c r="B148" s="432" t="s">
        <v>12047</v>
      </c>
      <c r="C148" s="418" t="s">
        <v>15205</v>
      </c>
      <c r="D148" s="419"/>
      <c r="E148" s="420"/>
      <c r="F148" s="421" t="s">
        <v>12047</v>
      </c>
      <c r="G148" s="427"/>
      <c r="H148" s="500"/>
      <c r="I148" s="500"/>
      <c r="J148" s="423"/>
    </row>
    <row r="149" spans="1:10" ht="30" x14ac:dyDescent="0.25">
      <c r="A149" s="393" t="s">
        <v>15272</v>
      </c>
      <c r="B149" s="401">
        <v>98511</v>
      </c>
      <c r="C149" s="395" t="s">
        <v>1476</v>
      </c>
      <c r="D149" s="392" t="s">
        <v>925</v>
      </c>
      <c r="E149" s="509">
        <v>31</v>
      </c>
      <c r="F149" s="394">
        <f>VLOOKUP(B149,'Relatório de Composições'!A:I,9,0)</f>
        <v>118.22</v>
      </c>
      <c r="G149" s="396">
        <f t="shared" ref="G149:G151" si="60">$J$1</f>
        <v>0.2026</v>
      </c>
      <c r="H149" s="402">
        <f t="shared" ref="H149:H151" si="61">F149*(1+G149)</f>
        <v>142.17137199999999</v>
      </c>
      <c r="I149" s="402">
        <f t="shared" ref="I149:I151" si="62">ROUND((E149*H149),2)</f>
        <v>4407.3100000000004</v>
      </c>
      <c r="J149" s="393"/>
    </row>
    <row r="150" spans="1:10" x14ac:dyDescent="0.25">
      <c r="A150" s="393" t="s">
        <v>15273</v>
      </c>
      <c r="B150" s="401">
        <v>98509</v>
      </c>
      <c r="C150" s="395" t="s">
        <v>1478</v>
      </c>
      <c r="D150" s="392" t="s">
        <v>925</v>
      </c>
      <c r="E150" s="509">
        <v>123</v>
      </c>
      <c r="F150" s="394">
        <f>VLOOKUP(B150,'Relatório de Composições'!A:I,9,0)</f>
        <v>40.669999999999995</v>
      </c>
      <c r="G150" s="396">
        <f t="shared" si="60"/>
        <v>0.2026</v>
      </c>
      <c r="H150" s="402">
        <f t="shared" si="61"/>
        <v>48.909741999999987</v>
      </c>
      <c r="I150" s="402">
        <f t="shared" si="62"/>
        <v>6015.9</v>
      </c>
      <c r="J150" s="393"/>
    </row>
    <row r="151" spans="1:10" x14ac:dyDescent="0.25">
      <c r="A151" s="393" t="s">
        <v>15274</v>
      </c>
      <c r="B151" s="401">
        <v>98504</v>
      </c>
      <c r="C151" s="395" t="s">
        <v>1480</v>
      </c>
      <c r="D151" s="392" t="s">
        <v>913</v>
      </c>
      <c r="E151" s="509">
        <v>1078.6500000000001</v>
      </c>
      <c r="F151" s="394">
        <f>VLOOKUP(B151,'Relatório de Composições'!A:I,9,0)</f>
        <v>12.07</v>
      </c>
      <c r="G151" s="396">
        <f t="shared" si="60"/>
        <v>0.2026</v>
      </c>
      <c r="H151" s="402">
        <f t="shared" si="61"/>
        <v>14.515381999999999</v>
      </c>
      <c r="I151" s="402">
        <f t="shared" si="62"/>
        <v>15657.02</v>
      </c>
      <c r="J151" s="393"/>
    </row>
    <row r="152" spans="1:10" x14ac:dyDescent="0.25">
      <c r="A152" s="417" t="s">
        <v>15275</v>
      </c>
      <c r="B152" s="432" t="s">
        <v>12047</v>
      </c>
      <c r="C152" s="418" t="s">
        <v>15276</v>
      </c>
      <c r="D152" s="419"/>
      <c r="E152" s="420"/>
      <c r="F152" s="421" t="s">
        <v>12047</v>
      </c>
      <c r="G152" s="427"/>
      <c r="H152" s="500"/>
      <c r="I152" s="500"/>
      <c r="J152" s="423"/>
    </row>
    <row r="153" spans="1:10" ht="30" x14ac:dyDescent="0.25">
      <c r="A153" s="393" t="s">
        <v>15277</v>
      </c>
      <c r="B153" s="401" t="s">
        <v>1482</v>
      </c>
      <c r="C153" s="395" t="s">
        <v>1483</v>
      </c>
      <c r="D153" s="392" t="s">
        <v>925</v>
      </c>
      <c r="E153" s="509">
        <v>6</v>
      </c>
      <c r="F153" s="394">
        <f>VLOOKUP(B153,'Relatório de Composições'!A:I,9,0)</f>
        <v>58.54</v>
      </c>
      <c r="G153" s="396">
        <f t="shared" ref="G153:G154" si="63">$J$1</f>
        <v>0.2026</v>
      </c>
      <c r="H153" s="402">
        <f t="shared" ref="H153:H154" si="64">F153*(1+G153)</f>
        <v>70.400203999999988</v>
      </c>
      <c r="I153" s="402">
        <f t="shared" ref="I153:I154" si="65">ROUND((E153*H153),2)</f>
        <v>422.4</v>
      </c>
      <c r="J153" s="393"/>
    </row>
    <row r="154" spans="1:10" ht="45" x14ac:dyDescent="0.25">
      <c r="A154" s="393" t="s">
        <v>15278</v>
      </c>
      <c r="B154" s="401">
        <v>99250</v>
      </c>
      <c r="C154" s="395" t="s">
        <v>1484</v>
      </c>
      <c r="D154" s="392" t="s">
        <v>925</v>
      </c>
      <c r="E154" s="509">
        <v>6</v>
      </c>
      <c r="F154" s="394">
        <f>VLOOKUP(B154,'Relatório de Composições'!A:I,9,0)</f>
        <v>183.31</v>
      </c>
      <c r="G154" s="396">
        <f t="shared" si="63"/>
        <v>0.2026</v>
      </c>
      <c r="H154" s="402">
        <f t="shared" si="64"/>
        <v>220.44860599999998</v>
      </c>
      <c r="I154" s="402">
        <f t="shared" si="65"/>
        <v>1322.69</v>
      </c>
      <c r="J154" s="393"/>
    </row>
    <row r="155" spans="1:10" x14ac:dyDescent="0.25">
      <c r="A155" s="417" t="s">
        <v>15279</v>
      </c>
      <c r="B155" s="432" t="s">
        <v>12047</v>
      </c>
      <c r="C155" s="418" t="s">
        <v>15280</v>
      </c>
      <c r="D155" s="419"/>
      <c r="E155" s="420"/>
      <c r="F155" s="421" t="s">
        <v>12047</v>
      </c>
      <c r="G155" s="427"/>
      <c r="H155" s="500"/>
      <c r="I155" s="500"/>
      <c r="J155" s="423"/>
    </row>
    <row r="156" spans="1:10" ht="30" x14ac:dyDescent="0.25">
      <c r="A156" s="393" t="s">
        <v>15281</v>
      </c>
      <c r="B156" s="401" t="s">
        <v>1488</v>
      </c>
      <c r="C156" s="395" t="s">
        <v>1489</v>
      </c>
      <c r="D156" s="392" t="s">
        <v>934</v>
      </c>
      <c r="E156" s="509">
        <v>40.93</v>
      </c>
      <c r="F156" s="394">
        <f>VLOOKUP(B156,'Relatório de Composições'!A:I,9,0)</f>
        <v>269.51</v>
      </c>
      <c r="G156" s="396">
        <f t="shared" ref="G156:G157" si="66">$J$1</f>
        <v>0.2026</v>
      </c>
      <c r="H156" s="402">
        <f t="shared" ref="H156:H157" si="67">F156*(1+G156)</f>
        <v>324.11272599999995</v>
      </c>
      <c r="I156" s="402">
        <f t="shared" ref="I156:I157" si="68">ROUND((E156*H156),2)</f>
        <v>13265.93</v>
      </c>
      <c r="J156" s="393"/>
    </row>
    <row r="157" spans="1:10" ht="45" x14ac:dyDescent="0.25">
      <c r="A157" s="393" t="s">
        <v>15282</v>
      </c>
      <c r="B157" s="401" t="s">
        <v>1491</v>
      </c>
      <c r="C157" s="395" t="s">
        <v>1492</v>
      </c>
      <c r="D157" s="392" t="s">
        <v>934</v>
      </c>
      <c r="E157" s="509">
        <v>9.1999999999999993</v>
      </c>
      <c r="F157" s="394">
        <f>VLOOKUP(B157,'Relatório de Composições'!A:I,9,0)</f>
        <v>202.26999999999998</v>
      </c>
      <c r="G157" s="396">
        <f t="shared" si="66"/>
        <v>0.2026</v>
      </c>
      <c r="H157" s="402">
        <f t="shared" si="67"/>
        <v>243.24990199999996</v>
      </c>
      <c r="I157" s="402">
        <f t="shared" si="68"/>
        <v>2237.9</v>
      </c>
      <c r="J157" s="393"/>
    </row>
    <row r="158" spans="1:10" x14ac:dyDescent="0.25">
      <c r="A158" s="417" t="s">
        <v>15308</v>
      </c>
      <c r="B158" s="432" t="s">
        <v>12047</v>
      </c>
      <c r="C158" s="418" t="s">
        <v>15309</v>
      </c>
      <c r="D158" s="419"/>
      <c r="E158" s="420"/>
      <c r="F158" s="421" t="s">
        <v>12047</v>
      </c>
      <c r="G158" s="427"/>
      <c r="H158" s="500"/>
      <c r="I158" s="500"/>
      <c r="J158" s="423"/>
    </row>
    <row r="159" spans="1:10" ht="60" x14ac:dyDescent="0.25">
      <c r="A159" s="393" t="s">
        <v>15310</v>
      </c>
      <c r="B159" s="401">
        <v>89453</v>
      </c>
      <c r="C159" s="395" t="s">
        <v>1519</v>
      </c>
      <c r="D159" s="392" t="s">
        <v>913</v>
      </c>
      <c r="E159" s="509">
        <v>403.36</v>
      </c>
      <c r="F159" s="394">
        <f>VLOOKUP(B159,'Relatório de Composições'!A:I,9,0)</f>
        <v>79.20999999999998</v>
      </c>
      <c r="G159" s="396">
        <f t="shared" ref="G159:G164" si="69">$J$1</f>
        <v>0.2026</v>
      </c>
      <c r="H159" s="402">
        <f t="shared" ref="H159:H164" si="70">F159*(1+G159)</f>
        <v>95.257945999999961</v>
      </c>
      <c r="I159" s="402">
        <f t="shared" ref="I159:I164" si="71">ROUND((E159*H159),2)</f>
        <v>38423.25</v>
      </c>
      <c r="J159" s="393"/>
    </row>
    <row r="160" spans="1:10" ht="45" x14ac:dyDescent="0.25">
      <c r="A160" s="393" t="s">
        <v>15311</v>
      </c>
      <c r="B160" s="401">
        <v>87879</v>
      </c>
      <c r="C160" s="395" t="s">
        <v>1518</v>
      </c>
      <c r="D160" s="392" t="s">
        <v>913</v>
      </c>
      <c r="E160" s="509">
        <v>806.72</v>
      </c>
      <c r="F160" s="394">
        <f>VLOOKUP(B160,'Relatório de Composições'!A:I,9,0)</f>
        <v>3.67</v>
      </c>
      <c r="G160" s="396">
        <f t="shared" si="69"/>
        <v>0.2026</v>
      </c>
      <c r="H160" s="402">
        <f t="shared" si="70"/>
        <v>4.4135419999999996</v>
      </c>
      <c r="I160" s="402">
        <f t="shared" si="71"/>
        <v>3560.49</v>
      </c>
      <c r="J160" s="393"/>
    </row>
    <row r="161" spans="1:10" ht="60" x14ac:dyDescent="0.25">
      <c r="A161" s="393" t="s">
        <v>15312</v>
      </c>
      <c r="B161" s="401">
        <v>87792</v>
      </c>
      <c r="C161" s="395" t="s">
        <v>1296</v>
      </c>
      <c r="D161" s="392" t="s">
        <v>913</v>
      </c>
      <c r="E161" s="509">
        <v>403.36</v>
      </c>
      <c r="F161" s="394">
        <f>VLOOKUP(B161,'Relatório de Composições'!A:I,9,0)</f>
        <v>35.76</v>
      </c>
      <c r="G161" s="396">
        <f t="shared" si="69"/>
        <v>0.2026</v>
      </c>
      <c r="H161" s="402">
        <f t="shared" si="70"/>
        <v>43.004975999999992</v>
      </c>
      <c r="I161" s="402">
        <f t="shared" si="71"/>
        <v>17346.490000000002</v>
      </c>
      <c r="J161" s="393"/>
    </row>
    <row r="162" spans="1:10" ht="60" x14ac:dyDescent="0.25">
      <c r="A162" s="393" t="s">
        <v>15313</v>
      </c>
      <c r="B162" s="401">
        <v>88417</v>
      </c>
      <c r="C162" s="395" t="s">
        <v>1522</v>
      </c>
      <c r="D162" s="392" t="s">
        <v>913</v>
      </c>
      <c r="E162" s="509">
        <v>403.36</v>
      </c>
      <c r="F162" s="394">
        <f>VLOOKUP(B162,'Relatório de Composições'!A:I,9,0)</f>
        <v>17.440000000000001</v>
      </c>
      <c r="G162" s="396">
        <f t="shared" si="69"/>
        <v>0.2026</v>
      </c>
      <c r="H162" s="402">
        <f t="shared" si="70"/>
        <v>20.973344000000001</v>
      </c>
      <c r="I162" s="402">
        <f t="shared" si="71"/>
        <v>8459.81</v>
      </c>
      <c r="J162" s="393"/>
    </row>
    <row r="163" spans="1:10" x14ac:dyDescent="0.25">
      <c r="A163" s="393" t="s">
        <v>15314</v>
      </c>
      <c r="B163" s="401" t="s">
        <v>1523</v>
      </c>
      <c r="C163" s="395" t="s">
        <v>1524</v>
      </c>
      <c r="D163" s="392" t="s">
        <v>913</v>
      </c>
      <c r="E163" s="509">
        <v>403.36</v>
      </c>
      <c r="F163" s="394">
        <f>VLOOKUP(B163,'Relatório de Composições'!A:I,9,0)</f>
        <v>2.15</v>
      </c>
      <c r="G163" s="396">
        <f t="shared" si="69"/>
        <v>0.2026</v>
      </c>
      <c r="H163" s="402">
        <f t="shared" si="70"/>
        <v>2.5855899999999998</v>
      </c>
      <c r="I163" s="402">
        <f t="shared" si="71"/>
        <v>1042.92</v>
      </c>
      <c r="J163" s="393"/>
    </row>
    <row r="164" spans="1:10" ht="105" x14ac:dyDescent="0.25">
      <c r="A164" s="393" t="s">
        <v>15315</v>
      </c>
      <c r="B164" s="401" t="s">
        <v>1525</v>
      </c>
      <c r="C164" s="395" t="s">
        <v>1526</v>
      </c>
      <c r="D164" s="392" t="s">
        <v>913</v>
      </c>
      <c r="E164" s="509">
        <v>239.9</v>
      </c>
      <c r="F164" s="394">
        <f>VLOOKUP(B164,'Relatório de Composições'!A:I,9,0)</f>
        <v>94.550000000000011</v>
      </c>
      <c r="G164" s="396">
        <f t="shared" si="69"/>
        <v>0.2026</v>
      </c>
      <c r="H164" s="402">
        <f t="shared" si="70"/>
        <v>113.70583000000001</v>
      </c>
      <c r="I164" s="402">
        <f t="shared" si="71"/>
        <v>27278.03</v>
      </c>
      <c r="J164" s="393"/>
    </row>
    <row r="165" spans="1:10" x14ac:dyDescent="0.25">
      <c r="A165" s="417" t="s">
        <v>15316</v>
      </c>
      <c r="B165" s="432" t="s">
        <v>12047</v>
      </c>
      <c r="C165" s="418" t="s">
        <v>15317</v>
      </c>
      <c r="D165" s="419"/>
      <c r="E165" s="420"/>
      <c r="F165" s="421" t="s">
        <v>12047</v>
      </c>
      <c r="G165" s="427"/>
      <c r="H165" s="500"/>
      <c r="I165" s="500"/>
      <c r="J165" s="423"/>
    </row>
    <row r="166" spans="1:10" x14ac:dyDescent="0.25">
      <c r="A166" s="393" t="s">
        <v>15318</v>
      </c>
      <c r="B166" s="401" t="s">
        <v>1527</v>
      </c>
      <c r="C166" s="395" t="s">
        <v>1528</v>
      </c>
      <c r="D166" s="392" t="s">
        <v>934</v>
      </c>
      <c r="E166" s="509">
        <v>47.7</v>
      </c>
      <c r="F166" s="394">
        <f>VLOOKUP(B166,'Relatório de Composições'!A:I,9,0)</f>
        <v>121.97999999999999</v>
      </c>
      <c r="G166" s="396">
        <f>$J$1</f>
        <v>0.2026</v>
      </c>
      <c r="H166" s="402">
        <f>F166*(1+G166)</f>
        <v>146.69314799999998</v>
      </c>
      <c r="I166" s="402">
        <f>ROUND((E166*H166),2)</f>
        <v>6997.26</v>
      </c>
      <c r="J166" s="393"/>
    </row>
    <row r="167" spans="1:10" x14ac:dyDescent="0.25">
      <c r="A167" s="411" t="s">
        <v>15319</v>
      </c>
      <c r="B167" s="433" t="s">
        <v>12047</v>
      </c>
      <c r="C167" s="412" t="s">
        <v>15320</v>
      </c>
      <c r="D167" s="413"/>
      <c r="E167" s="414"/>
      <c r="F167" s="415" t="s">
        <v>12047</v>
      </c>
      <c r="G167" s="431"/>
      <c r="H167" s="501"/>
      <c r="I167" s="501"/>
      <c r="J167" s="416"/>
    </row>
    <row r="168" spans="1:10" x14ac:dyDescent="0.25">
      <c r="A168" s="411" t="s">
        <v>15321</v>
      </c>
      <c r="B168" s="433" t="s">
        <v>12047</v>
      </c>
      <c r="C168" s="412" t="s">
        <v>15097</v>
      </c>
      <c r="D168" s="413"/>
      <c r="E168" s="414"/>
      <c r="F168" s="415" t="s">
        <v>12047</v>
      </c>
      <c r="G168" s="431"/>
      <c r="H168" s="501"/>
      <c r="I168" s="501"/>
      <c r="J168" s="416"/>
    </row>
    <row r="169" spans="1:10" x14ac:dyDescent="0.25">
      <c r="A169" s="417" t="s">
        <v>15322</v>
      </c>
      <c r="B169" s="432" t="s">
        <v>12047</v>
      </c>
      <c r="C169" s="418" t="s">
        <v>15323</v>
      </c>
      <c r="D169" s="419"/>
      <c r="E169" s="420"/>
      <c r="F169" s="421" t="s">
        <v>12047</v>
      </c>
      <c r="G169" s="427"/>
      <c r="H169" s="500"/>
      <c r="I169" s="500"/>
      <c r="J169" s="423"/>
    </row>
    <row r="170" spans="1:10" ht="30" x14ac:dyDescent="0.25">
      <c r="A170" s="393" t="s">
        <v>15324</v>
      </c>
      <c r="B170" s="401">
        <v>92405</v>
      </c>
      <c r="C170" s="395" t="s">
        <v>1529</v>
      </c>
      <c r="D170" s="392" t="s">
        <v>913</v>
      </c>
      <c r="E170" s="509">
        <v>223.87</v>
      </c>
      <c r="F170" s="394">
        <f>VLOOKUP(B170,'Relatório de Composições'!A:I,9,0)</f>
        <v>81.180000000000007</v>
      </c>
      <c r="G170" s="396">
        <f t="shared" ref="G170:G171" si="72">$J$1</f>
        <v>0.2026</v>
      </c>
      <c r="H170" s="402">
        <f t="shared" ref="H170:H171" si="73">F170*(1+G170)</f>
        <v>97.627067999999994</v>
      </c>
      <c r="I170" s="402">
        <f t="shared" ref="I170:I171" si="74">ROUND((E170*H170),2)</f>
        <v>21855.77</v>
      </c>
      <c r="J170" s="393"/>
    </row>
    <row r="171" spans="1:10" ht="30" x14ac:dyDescent="0.25">
      <c r="A171" s="393" t="s">
        <v>15325</v>
      </c>
      <c r="B171" s="401">
        <v>92392</v>
      </c>
      <c r="C171" s="395" t="s">
        <v>1534</v>
      </c>
      <c r="D171" s="392" t="s">
        <v>913</v>
      </c>
      <c r="E171" s="509">
        <v>336.88</v>
      </c>
      <c r="F171" s="394">
        <f>VLOOKUP(B171,'Relatório de Composições'!A:I,9,0)</f>
        <v>125.51</v>
      </c>
      <c r="G171" s="396">
        <f t="shared" si="72"/>
        <v>0.2026</v>
      </c>
      <c r="H171" s="402">
        <f t="shared" si="73"/>
        <v>150.93832599999999</v>
      </c>
      <c r="I171" s="402">
        <f t="shared" si="74"/>
        <v>50848.1</v>
      </c>
      <c r="J171" s="393"/>
    </row>
    <row r="172" spans="1:10" x14ac:dyDescent="0.25">
      <c r="A172" s="417" t="s">
        <v>15326</v>
      </c>
      <c r="B172" s="432" t="s">
        <v>12047</v>
      </c>
      <c r="C172" s="418" t="s">
        <v>15327</v>
      </c>
      <c r="D172" s="419"/>
      <c r="E172" s="420"/>
      <c r="F172" s="421" t="s">
        <v>12047</v>
      </c>
      <c r="G172" s="427"/>
      <c r="H172" s="500"/>
      <c r="I172" s="500"/>
      <c r="J172" s="423"/>
    </row>
    <row r="173" spans="1:10" ht="75" x14ac:dyDescent="0.25">
      <c r="A173" s="393" t="s">
        <v>15328</v>
      </c>
      <c r="B173" s="401">
        <v>94273</v>
      </c>
      <c r="C173" s="395" t="s">
        <v>1535</v>
      </c>
      <c r="D173" s="392" t="s">
        <v>934</v>
      </c>
      <c r="E173" s="509">
        <v>53.3</v>
      </c>
      <c r="F173" s="394">
        <f>VLOOKUP(B173,'Relatório de Composições'!A:I,9,0)</f>
        <v>50.239999999999995</v>
      </c>
      <c r="G173" s="396">
        <f t="shared" ref="G173:G174" si="75">$J$1</f>
        <v>0.2026</v>
      </c>
      <c r="H173" s="402">
        <f t="shared" ref="H173:H174" si="76">F173*(1+G173)</f>
        <v>60.418623999999987</v>
      </c>
      <c r="I173" s="402">
        <f t="shared" ref="I173:I174" si="77">ROUND((E173*H173),2)</f>
        <v>3220.31</v>
      </c>
      <c r="J173" s="393"/>
    </row>
    <row r="174" spans="1:10" ht="45" x14ac:dyDescent="0.25">
      <c r="A174" s="393" t="s">
        <v>15329</v>
      </c>
      <c r="B174" s="401">
        <v>101159</v>
      </c>
      <c r="C174" s="395" t="s">
        <v>1197</v>
      </c>
      <c r="D174" s="392" t="s">
        <v>913</v>
      </c>
      <c r="E174" s="509">
        <v>24.1</v>
      </c>
      <c r="F174" s="394">
        <f>VLOOKUP(B174,'Relatório de Composições'!A:I,9,0)</f>
        <v>133.64999999999998</v>
      </c>
      <c r="G174" s="396">
        <f t="shared" si="75"/>
        <v>0.2026</v>
      </c>
      <c r="H174" s="402">
        <f t="shared" si="76"/>
        <v>160.72748999999996</v>
      </c>
      <c r="I174" s="402">
        <f t="shared" si="77"/>
        <v>3873.53</v>
      </c>
      <c r="J174" s="393"/>
    </row>
    <row r="175" spans="1:10" x14ac:dyDescent="0.25">
      <c r="A175" s="417" t="s">
        <v>15330</v>
      </c>
      <c r="B175" s="432" t="s">
        <v>12047</v>
      </c>
      <c r="C175" s="418" t="s">
        <v>15331</v>
      </c>
      <c r="D175" s="419"/>
      <c r="E175" s="420"/>
      <c r="F175" s="421" t="s">
        <v>12047</v>
      </c>
      <c r="G175" s="427"/>
      <c r="H175" s="500"/>
      <c r="I175" s="500"/>
      <c r="J175" s="423"/>
    </row>
    <row r="176" spans="1:10" ht="60" x14ac:dyDescent="0.25">
      <c r="A176" s="393" t="s">
        <v>15332</v>
      </c>
      <c r="B176" s="401" t="s">
        <v>1536</v>
      </c>
      <c r="C176" s="395" t="s">
        <v>1537</v>
      </c>
      <c r="D176" s="392" t="s">
        <v>913</v>
      </c>
      <c r="E176" s="509">
        <v>9.8800000000000008</v>
      </c>
      <c r="F176" s="394">
        <f>VLOOKUP(B176,'Relatório de Composições'!A:I,9,0)</f>
        <v>51.419999999999995</v>
      </c>
      <c r="G176" s="396">
        <f>$J$1</f>
        <v>0.2026</v>
      </c>
      <c r="H176" s="402">
        <f>F176*(1+G176)</f>
        <v>61.83769199999999</v>
      </c>
      <c r="I176" s="402">
        <f>ROUND((E176*H176),2)</f>
        <v>610.96</v>
      </c>
      <c r="J176" s="393"/>
    </row>
    <row r="177" spans="1:10" x14ac:dyDescent="0.25">
      <c r="A177" s="458"/>
      <c r="B177" s="482"/>
      <c r="C177" s="483"/>
      <c r="D177" s="457"/>
      <c r="E177" s="484"/>
      <c r="F177" s="459"/>
      <c r="G177" s="485"/>
      <c r="H177" s="486"/>
      <c r="I177" s="486"/>
      <c r="J177" s="458"/>
    </row>
    <row r="178" spans="1:10" x14ac:dyDescent="0.25">
      <c r="A178" s="502"/>
      <c r="B178" s="503"/>
      <c r="C178" s="437" t="s">
        <v>15335</v>
      </c>
      <c r="D178" s="504"/>
      <c r="E178" s="505"/>
      <c r="F178" s="506"/>
      <c r="G178" s="507"/>
      <c r="H178" s="508"/>
      <c r="I178" s="508"/>
      <c r="J178" s="438">
        <f>SUM(I136:I176)</f>
        <v>258729.45</v>
      </c>
    </row>
    <row r="179" spans="1:10" x14ac:dyDescent="0.25">
      <c r="A179" s="458"/>
      <c r="B179" s="482"/>
      <c r="C179" s="483"/>
      <c r="D179" s="457"/>
      <c r="E179" s="484"/>
      <c r="F179" s="459"/>
      <c r="G179" s="485"/>
      <c r="H179" s="486"/>
      <c r="I179" s="486"/>
      <c r="J179" s="458"/>
    </row>
    <row r="180" spans="1:10" x14ac:dyDescent="0.25">
      <c r="A180" s="404" t="s">
        <v>15336</v>
      </c>
      <c r="B180" s="429" t="s">
        <v>12047</v>
      </c>
      <c r="C180" s="405" t="s">
        <v>12221</v>
      </c>
      <c r="D180" s="406"/>
      <c r="E180" s="407"/>
      <c r="F180" s="408" t="s">
        <v>12047</v>
      </c>
      <c r="G180" s="430"/>
      <c r="H180" s="499"/>
      <c r="I180" s="499"/>
      <c r="J180" s="410"/>
    </row>
    <row r="181" spans="1:10" x14ac:dyDescent="0.25">
      <c r="A181" s="411" t="s">
        <v>15337</v>
      </c>
      <c r="B181" s="433" t="s">
        <v>12047</v>
      </c>
      <c r="C181" s="412" t="s">
        <v>15338</v>
      </c>
      <c r="D181" s="413"/>
      <c r="E181" s="414"/>
      <c r="F181" s="415" t="s">
        <v>12047</v>
      </c>
      <c r="G181" s="431"/>
      <c r="H181" s="501"/>
      <c r="I181" s="501"/>
      <c r="J181" s="416"/>
    </row>
    <row r="182" spans="1:10" x14ac:dyDescent="0.25">
      <c r="A182" s="411" t="s">
        <v>15431</v>
      </c>
      <c r="B182" s="433" t="s">
        <v>12047</v>
      </c>
      <c r="C182" s="412" t="s">
        <v>12313</v>
      </c>
      <c r="D182" s="413"/>
      <c r="E182" s="414"/>
      <c r="F182" s="415" t="s">
        <v>12047</v>
      </c>
      <c r="G182" s="431"/>
      <c r="H182" s="501"/>
      <c r="I182" s="501"/>
      <c r="J182" s="416"/>
    </row>
    <row r="183" spans="1:10" x14ac:dyDescent="0.25">
      <c r="A183" s="417" t="s">
        <v>15432</v>
      </c>
      <c r="B183" s="432" t="s">
        <v>12047</v>
      </c>
      <c r="C183" s="418" t="s">
        <v>15433</v>
      </c>
      <c r="D183" s="419"/>
      <c r="E183" s="420"/>
      <c r="F183" s="421" t="s">
        <v>12047</v>
      </c>
      <c r="G183" s="427"/>
      <c r="H183" s="500"/>
      <c r="I183" s="500"/>
      <c r="J183" s="423"/>
    </row>
    <row r="184" spans="1:10" ht="30" x14ac:dyDescent="0.25">
      <c r="A184" s="393" t="s">
        <v>15434</v>
      </c>
      <c r="B184" s="401">
        <v>93358</v>
      </c>
      <c r="C184" s="395" t="s">
        <v>973</v>
      </c>
      <c r="D184" s="392" t="s">
        <v>932</v>
      </c>
      <c r="E184" s="509">
        <v>151.34</v>
      </c>
      <c r="F184" s="394">
        <f>VLOOKUP(B184,'Relatório de Composições'!A:I,9,0)</f>
        <v>69.66</v>
      </c>
      <c r="G184" s="396">
        <f>$J$1</f>
        <v>0.2026</v>
      </c>
      <c r="H184" s="402">
        <f>F184*(1+G184)</f>
        <v>83.773115999999987</v>
      </c>
      <c r="I184" s="402">
        <f>ROUND((E184*H184),2)</f>
        <v>12678.22</v>
      </c>
      <c r="J184" s="393"/>
    </row>
    <row r="185" spans="1:10" x14ac:dyDescent="0.25">
      <c r="A185" s="417" t="s">
        <v>15435</v>
      </c>
      <c r="B185" s="432" t="s">
        <v>12047</v>
      </c>
      <c r="C185" s="418" t="s">
        <v>15436</v>
      </c>
      <c r="D185" s="419"/>
      <c r="E185" s="420"/>
      <c r="F185" s="421" t="s">
        <v>12047</v>
      </c>
      <c r="G185" s="427"/>
      <c r="H185" s="500"/>
      <c r="I185" s="500"/>
      <c r="J185" s="423"/>
    </row>
    <row r="186" spans="1:10" ht="30" x14ac:dyDescent="0.25">
      <c r="A186" s="393" t="s">
        <v>15437</v>
      </c>
      <c r="B186" s="401">
        <v>97083</v>
      </c>
      <c r="C186" s="395" t="s">
        <v>1272</v>
      </c>
      <c r="D186" s="392" t="s">
        <v>913</v>
      </c>
      <c r="E186" s="509">
        <v>756.72</v>
      </c>
      <c r="F186" s="394">
        <f>VLOOKUP(B186,'Relatório de Composições'!A:I,9,0)</f>
        <v>2.82</v>
      </c>
      <c r="G186" s="396">
        <f>$J$1</f>
        <v>0.2026</v>
      </c>
      <c r="H186" s="402">
        <f>F186*(1+G186)</f>
        <v>3.3913319999999993</v>
      </c>
      <c r="I186" s="402">
        <f>ROUND((E186*H186),2)</f>
        <v>2566.29</v>
      </c>
      <c r="J186" s="393"/>
    </row>
    <row r="187" spans="1:10" x14ac:dyDescent="0.25">
      <c r="A187" s="417" t="s">
        <v>15438</v>
      </c>
      <c r="B187" s="432" t="s">
        <v>12047</v>
      </c>
      <c r="C187" s="418" t="s">
        <v>15439</v>
      </c>
      <c r="D187" s="419"/>
      <c r="E187" s="420"/>
      <c r="F187" s="421" t="s">
        <v>12047</v>
      </c>
      <c r="G187" s="427"/>
      <c r="H187" s="500"/>
      <c r="I187" s="500"/>
      <c r="J187" s="423"/>
    </row>
    <row r="188" spans="1:10" x14ac:dyDescent="0.25">
      <c r="A188" s="393" t="s">
        <v>15440</v>
      </c>
      <c r="B188" s="401">
        <v>96995</v>
      </c>
      <c r="C188" s="395" t="s">
        <v>974</v>
      </c>
      <c r="D188" s="392" t="s">
        <v>932</v>
      </c>
      <c r="E188" s="509">
        <v>121.07</v>
      </c>
      <c r="F188" s="394">
        <f>VLOOKUP(B188,'Relatório de Composições'!A:I,9,0)</f>
        <v>42.23</v>
      </c>
      <c r="G188" s="396">
        <f>$J$1</f>
        <v>0.2026</v>
      </c>
      <c r="H188" s="402">
        <f>F188*(1+G188)</f>
        <v>50.785797999999993</v>
      </c>
      <c r="I188" s="402">
        <f>ROUND((E188*H188),2)</f>
        <v>6148.64</v>
      </c>
      <c r="J188" s="393"/>
    </row>
    <row r="189" spans="1:10" x14ac:dyDescent="0.25">
      <c r="A189" s="411" t="s">
        <v>15441</v>
      </c>
      <c r="B189" s="433" t="s">
        <v>12047</v>
      </c>
      <c r="C189" s="412" t="s">
        <v>15442</v>
      </c>
      <c r="D189" s="413"/>
      <c r="E189" s="414"/>
      <c r="F189" s="415" t="s">
        <v>12047</v>
      </c>
      <c r="G189" s="431"/>
      <c r="H189" s="501"/>
      <c r="I189" s="501"/>
      <c r="J189" s="416"/>
    </row>
    <row r="190" spans="1:10" x14ac:dyDescent="0.25">
      <c r="A190" s="411" t="s">
        <v>15457</v>
      </c>
      <c r="B190" s="433" t="s">
        <v>12047</v>
      </c>
      <c r="C190" s="412" t="s">
        <v>12198</v>
      </c>
      <c r="D190" s="413"/>
      <c r="E190" s="414"/>
      <c r="F190" s="415" t="s">
        <v>12047</v>
      </c>
      <c r="G190" s="431"/>
      <c r="H190" s="501"/>
      <c r="I190" s="501"/>
      <c r="J190" s="416"/>
    </row>
    <row r="191" spans="1:10" x14ac:dyDescent="0.25">
      <c r="A191" s="417" t="s">
        <v>15458</v>
      </c>
      <c r="B191" s="432" t="s">
        <v>12047</v>
      </c>
      <c r="C191" s="418" t="s">
        <v>15459</v>
      </c>
      <c r="D191" s="419"/>
      <c r="E191" s="420"/>
      <c r="F191" s="421" t="s">
        <v>12047</v>
      </c>
      <c r="G191" s="427"/>
      <c r="H191" s="500"/>
      <c r="I191" s="500"/>
      <c r="J191" s="423"/>
    </row>
    <row r="192" spans="1:10" ht="30" x14ac:dyDescent="0.25">
      <c r="A192" s="393" t="s">
        <v>549</v>
      </c>
      <c r="B192" s="401">
        <v>88547</v>
      </c>
      <c r="C192" s="395" t="s">
        <v>1685</v>
      </c>
      <c r="D192" s="392" t="s">
        <v>925</v>
      </c>
      <c r="E192" s="509">
        <v>2</v>
      </c>
      <c r="F192" s="394">
        <f>VLOOKUP(B192,'Relatório de Composições'!A:I,9,0)</f>
        <v>90.95</v>
      </c>
      <c r="G192" s="396">
        <f>$J$1</f>
        <v>0.2026</v>
      </c>
      <c r="H192" s="402">
        <f>F192*(1+G192)</f>
        <v>109.37647</v>
      </c>
      <c r="I192" s="402">
        <f>ROUND((E192*H192),2)</f>
        <v>218.75</v>
      </c>
      <c r="J192" s="393"/>
    </row>
    <row r="193" spans="1:10" x14ac:dyDescent="0.25">
      <c r="A193" s="417" t="s">
        <v>15460</v>
      </c>
      <c r="B193" s="432" t="s">
        <v>12047</v>
      </c>
      <c r="C193" s="418" t="s">
        <v>15461</v>
      </c>
      <c r="D193" s="419"/>
      <c r="E193" s="420"/>
      <c r="F193" s="421" t="s">
        <v>12047</v>
      </c>
      <c r="G193" s="427"/>
      <c r="H193" s="500"/>
      <c r="I193" s="500"/>
      <c r="J193" s="423"/>
    </row>
    <row r="194" spans="1:10" x14ac:dyDescent="0.25">
      <c r="A194" s="393" t="s">
        <v>551</v>
      </c>
      <c r="B194" s="401">
        <v>83646</v>
      </c>
      <c r="C194" s="395" t="s">
        <v>1687</v>
      </c>
      <c r="D194" s="392" t="s">
        <v>925</v>
      </c>
      <c r="E194" s="509">
        <v>2</v>
      </c>
      <c r="F194" s="394">
        <f>VLOOKUP(B194,'Relatório de Composições'!A:I,9,0)</f>
        <v>2848.49</v>
      </c>
      <c r="G194" s="396">
        <f>$J$1</f>
        <v>0.2026</v>
      </c>
      <c r="H194" s="402">
        <f>F194*(1+G194)</f>
        <v>3425.5940739999996</v>
      </c>
      <c r="I194" s="402">
        <f>ROUND((E194*H194),2)</f>
        <v>6851.19</v>
      </c>
      <c r="J194" s="393"/>
    </row>
    <row r="195" spans="1:10" x14ac:dyDescent="0.25">
      <c r="A195" s="417" t="s">
        <v>15462</v>
      </c>
      <c r="B195" s="432" t="s">
        <v>12047</v>
      </c>
      <c r="C195" s="418" t="s">
        <v>15463</v>
      </c>
      <c r="D195" s="419"/>
      <c r="E195" s="420"/>
      <c r="F195" s="421" t="s">
        <v>12047</v>
      </c>
      <c r="G195" s="427"/>
      <c r="H195" s="500"/>
      <c r="I195" s="500"/>
      <c r="J195" s="423"/>
    </row>
    <row r="196" spans="1:10" ht="30" x14ac:dyDescent="0.25">
      <c r="A196" s="393" t="s">
        <v>553</v>
      </c>
      <c r="B196" s="401" t="s">
        <v>1689</v>
      </c>
      <c r="C196" s="395" t="s">
        <v>1690</v>
      </c>
      <c r="D196" s="392" t="s">
        <v>925</v>
      </c>
      <c r="E196" s="509">
        <v>1</v>
      </c>
      <c r="F196" s="394">
        <f>VLOOKUP(B196,'Relatório de Composições'!A:I,9,0)</f>
        <v>3700</v>
      </c>
      <c r="G196" s="396">
        <f>$J$1</f>
        <v>0.2026</v>
      </c>
      <c r="H196" s="402">
        <f>F196*(1+G196)</f>
        <v>4449.62</v>
      </c>
      <c r="I196" s="402">
        <f>ROUND((E196*H196),2)</f>
        <v>4449.62</v>
      </c>
      <c r="J196" s="393"/>
    </row>
    <row r="197" spans="1:10" x14ac:dyDescent="0.25">
      <c r="A197" s="411" t="s">
        <v>15517</v>
      </c>
      <c r="B197" s="433" t="s">
        <v>12047</v>
      </c>
      <c r="C197" s="412" t="s">
        <v>15518</v>
      </c>
      <c r="D197" s="413"/>
      <c r="E197" s="414"/>
      <c r="F197" s="415" t="s">
        <v>12047</v>
      </c>
      <c r="G197" s="431"/>
      <c r="H197" s="501"/>
      <c r="I197" s="501"/>
      <c r="J197" s="416"/>
    </row>
    <row r="198" spans="1:10" x14ac:dyDescent="0.25">
      <c r="A198" s="417" t="s">
        <v>15572</v>
      </c>
      <c r="B198" s="432" t="s">
        <v>12047</v>
      </c>
      <c r="C198" s="418" t="s">
        <v>15463</v>
      </c>
      <c r="D198" s="419"/>
      <c r="E198" s="420"/>
      <c r="F198" s="421" t="s">
        <v>12047</v>
      </c>
      <c r="G198" s="427"/>
      <c r="H198" s="500"/>
      <c r="I198" s="500"/>
      <c r="J198" s="423"/>
    </row>
    <row r="199" spans="1:10" ht="30" x14ac:dyDescent="0.25">
      <c r="A199" s="393" t="s">
        <v>15573</v>
      </c>
      <c r="B199" s="401" t="s">
        <v>1775</v>
      </c>
      <c r="C199" s="395" t="s">
        <v>1776</v>
      </c>
      <c r="D199" s="392" t="s">
        <v>925</v>
      </c>
      <c r="E199" s="509">
        <v>1</v>
      </c>
      <c r="F199" s="394">
        <f>VLOOKUP(B199,'Relatório de Composições'!A:I,9,0)</f>
        <v>20370</v>
      </c>
      <c r="G199" s="396">
        <f>$J$1</f>
        <v>0.2026</v>
      </c>
      <c r="H199" s="402">
        <f>F199*(1+G199)</f>
        <v>24496.962</v>
      </c>
      <c r="I199" s="402">
        <f>ROUND((E199*H199),2)</f>
        <v>24496.959999999999</v>
      </c>
      <c r="J199" s="393"/>
    </row>
    <row r="200" spans="1:10" x14ac:dyDescent="0.25">
      <c r="A200" s="411" t="s">
        <v>15574</v>
      </c>
      <c r="B200" s="433" t="s">
        <v>12047</v>
      </c>
      <c r="C200" s="412" t="s">
        <v>15575</v>
      </c>
      <c r="D200" s="413"/>
      <c r="E200" s="414"/>
      <c r="F200" s="415" t="s">
        <v>12047</v>
      </c>
      <c r="G200" s="431"/>
      <c r="H200" s="501"/>
      <c r="I200" s="501"/>
      <c r="J200" s="416"/>
    </row>
    <row r="201" spans="1:10" x14ac:dyDescent="0.25">
      <c r="A201" s="411" t="s">
        <v>15582</v>
      </c>
      <c r="B201" s="433" t="s">
        <v>12047</v>
      </c>
      <c r="C201" s="412" t="s">
        <v>15583</v>
      </c>
      <c r="D201" s="413"/>
      <c r="E201" s="414"/>
      <c r="F201" s="415" t="s">
        <v>12047</v>
      </c>
      <c r="G201" s="431"/>
      <c r="H201" s="501"/>
      <c r="I201" s="501"/>
      <c r="J201" s="416"/>
    </row>
    <row r="202" spans="1:10" x14ac:dyDescent="0.25">
      <c r="A202" s="411" t="s">
        <v>15584</v>
      </c>
      <c r="B202" s="433" t="s">
        <v>12047</v>
      </c>
      <c r="C202" s="412" t="s">
        <v>15585</v>
      </c>
      <c r="D202" s="413"/>
      <c r="E202" s="414"/>
      <c r="F202" s="415" t="s">
        <v>12047</v>
      </c>
      <c r="G202" s="431"/>
      <c r="H202" s="501"/>
      <c r="I202" s="501"/>
      <c r="J202" s="416"/>
    </row>
    <row r="203" spans="1:10" x14ac:dyDescent="0.25">
      <c r="A203" s="417" t="s">
        <v>15586</v>
      </c>
      <c r="B203" s="432" t="s">
        <v>12047</v>
      </c>
      <c r="C203" s="418" t="s">
        <v>15587</v>
      </c>
      <c r="D203" s="419"/>
      <c r="E203" s="420"/>
      <c r="F203" s="421" t="s">
        <v>12047</v>
      </c>
      <c r="G203" s="427"/>
      <c r="H203" s="500"/>
      <c r="I203" s="500"/>
      <c r="J203" s="423"/>
    </row>
    <row r="204" spans="1:10" ht="30" x14ac:dyDescent="0.25">
      <c r="A204" s="393" t="s">
        <v>603</v>
      </c>
      <c r="B204" s="401">
        <v>93358</v>
      </c>
      <c r="C204" s="395" t="s">
        <v>973</v>
      </c>
      <c r="D204" s="392" t="s">
        <v>932</v>
      </c>
      <c r="E204" s="509">
        <v>25.23</v>
      </c>
      <c r="F204" s="394">
        <f>VLOOKUP(B204,'Relatório de Composições'!A:I,9,0)</f>
        <v>69.66</v>
      </c>
      <c r="G204" s="396">
        <f>$J$1</f>
        <v>0.2026</v>
      </c>
      <c r="H204" s="402">
        <f>F204*(1+G204)</f>
        <v>83.773115999999987</v>
      </c>
      <c r="I204" s="402">
        <f>ROUND((E204*H204),2)</f>
        <v>2113.6</v>
      </c>
      <c r="J204" s="393"/>
    </row>
    <row r="205" spans="1:10" x14ac:dyDescent="0.25">
      <c r="A205" s="417" t="s">
        <v>15588</v>
      </c>
      <c r="B205" s="432" t="s">
        <v>12047</v>
      </c>
      <c r="C205" s="418" t="s">
        <v>15589</v>
      </c>
      <c r="D205" s="419"/>
      <c r="E205" s="420"/>
      <c r="F205" s="421" t="s">
        <v>12047</v>
      </c>
      <c r="G205" s="427"/>
      <c r="H205" s="500"/>
      <c r="I205" s="500"/>
      <c r="J205" s="423"/>
    </row>
    <row r="206" spans="1:10" x14ac:dyDescent="0.25">
      <c r="A206" s="393" t="s">
        <v>604</v>
      </c>
      <c r="B206" s="401">
        <v>96995</v>
      </c>
      <c r="C206" s="395" t="s">
        <v>974</v>
      </c>
      <c r="D206" s="392" t="s">
        <v>932</v>
      </c>
      <c r="E206" s="509">
        <v>55.33</v>
      </c>
      <c r="F206" s="394">
        <f>VLOOKUP(B206,'Relatório de Composições'!A:I,9,0)</f>
        <v>42.23</v>
      </c>
      <c r="G206" s="396">
        <f>$J$1</f>
        <v>0.2026</v>
      </c>
      <c r="H206" s="402">
        <f>F206*(1+G206)</f>
        <v>50.785797999999993</v>
      </c>
      <c r="I206" s="402">
        <f>ROUND((E206*H206),2)</f>
        <v>2809.98</v>
      </c>
      <c r="J206" s="393"/>
    </row>
    <row r="207" spans="1:10" x14ac:dyDescent="0.25">
      <c r="A207" s="417" t="s">
        <v>15590</v>
      </c>
      <c r="B207" s="432" t="s">
        <v>12047</v>
      </c>
      <c r="C207" s="418" t="s">
        <v>15591</v>
      </c>
      <c r="D207" s="419"/>
      <c r="E207" s="420"/>
      <c r="F207" s="421" t="s">
        <v>12047</v>
      </c>
      <c r="G207" s="427"/>
      <c r="H207" s="500"/>
      <c r="I207" s="500"/>
      <c r="J207" s="423"/>
    </row>
    <row r="208" spans="1:10" ht="45" x14ac:dyDescent="0.25">
      <c r="A208" s="393" t="s">
        <v>15592</v>
      </c>
      <c r="B208" s="401">
        <v>83659</v>
      </c>
      <c r="C208" s="395" t="s">
        <v>1789</v>
      </c>
      <c r="D208" s="392" t="s">
        <v>925</v>
      </c>
      <c r="E208" s="509">
        <v>3</v>
      </c>
      <c r="F208" s="394">
        <f>VLOOKUP(B208,'Relatório de Composições'!A:I,9,0)</f>
        <v>1081.57</v>
      </c>
      <c r="G208" s="396">
        <f>$J$1</f>
        <v>0.2026</v>
      </c>
      <c r="H208" s="402">
        <f>F208*(1+G208)</f>
        <v>1300.6960819999997</v>
      </c>
      <c r="I208" s="402">
        <f>ROUND((E208*H208),2)</f>
        <v>3902.09</v>
      </c>
      <c r="J208" s="393"/>
    </row>
    <row r="209" spans="1:10" x14ac:dyDescent="0.25">
      <c r="A209" s="411" t="s">
        <v>15593</v>
      </c>
      <c r="B209" s="433" t="s">
        <v>12047</v>
      </c>
      <c r="C209" s="412" t="s">
        <v>15594</v>
      </c>
      <c r="D209" s="413"/>
      <c r="E209" s="414"/>
      <c r="F209" s="415" t="s">
        <v>12047</v>
      </c>
      <c r="G209" s="431"/>
      <c r="H209" s="501"/>
      <c r="I209" s="501"/>
      <c r="J209" s="416"/>
    </row>
    <row r="210" spans="1:10" x14ac:dyDescent="0.25">
      <c r="A210" s="411" t="s">
        <v>15682</v>
      </c>
      <c r="B210" s="433" t="s">
        <v>12047</v>
      </c>
      <c r="C210" s="412" t="s">
        <v>12313</v>
      </c>
      <c r="D210" s="413"/>
      <c r="E210" s="414"/>
      <c r="F210" s="415" t="s">
        <v>12047</v>
      </c>
      <c r="G210" s="431"/>
      <c r="H210" s="501"/>
      <c r="I210" s="501"/>
      <c r="J210" s="416"/>
    </row>
    <row r="211" spans="1:10" x14ac:dyDescent="0.25">
      <c r="A211" s="417" t="s">
        <v>15683</v>
      </c>
      <c r="B211" s="432" t="s">
        <v>12047</v>
      </c>
      <c r="C211" s="418" t="s">
        <v>15684</v>
      </c>
      <c r="D211" s="419"/>
      <c r="E211" s="420"/>
      <c r="F211" s="421" t="s">
        <v>12047</v>
      </c>
      <c r="G211" s="427"/>
      <c r="H211" s="500"/>
      <c r="I211" s="500"/>
      <c r="J211" s="423"/>
    </row>
    <row r="212" spans="1:10" ht="75" x14ac:dyDescent="0.25">
      <c r="A212" s="393" t="s">
        <v>15685</v>
      </c>
      <c r="B212" s="401">
        <v>90082</v>
      </c>
      <c r="C212" s="395" t="s">
        <v>1847</v>
      </c>
      <c r="D212" s="392" t="s">
        <v>932</v>
      </c>
      <c r="E212" s="509">
        <v>499.73</v>
      </c>
      <c r="F212" s="394">
        <f>VLOOKUP(B212,'Relatório de Composições'!A:I,9,0)</f>
        <v>8.2799999999999994</v>
      </c>
      <c r="G212" s="396">
        <f>$J$1</f>
        <v>0.2026</v>
      </c>
      <c r="H212" s="402">
        <f>F212*(1+G212)</f>
        <v>9.9575279999999982</v>
      </c>
      <c r="I212" s="402">
        <f>ROUND((E212*H212),2)</f>
        <v>4976.08</v>
      </c>
      <c r="J212" s="393"/>
    </row>
    <row r="213" spans="1:10" x14ac:dyDescent="0.25">
      <c r="A213" s="417" t="s">
        <v>15686</v>
      </c>
      <c r="B213" s="432" t="s">
        <v>12047</v>
      </c>
      <c r="C213" s="418" t="s">
        <v>15436</v>
      </c>
      <c r="D213" s="419"/>
      <c r="E213" s="420"/>
      <c r="F213" s="421" t="s">
        <v>12047</v>
      </c>
      <c r="G213" s="427"/>
      <c r="H213" s="500"/>
      <c r="I213" s="500"/>
      <c r="J213" s="423"/>
    </row>
    <row r="214" spans="1:10" ht="30" x14ac:dyDescent="0.25">
      <c r="A214" s="393" t="s">
        <v>15687</v>
      </c>
      <c r="B214" s="401">
        <v>97083</v>
      </c>
      <c r="C214" s="395" t="s">
        <v>1272</v>
      </c>
      <c r="D214" s="392" t="s">
        <v>913</v>
      </c>
      <c r="E214" s="509">
        <v>416.44</v>
      </c>
      <c r="F214" s="394">
        <f>VLOOKUP(B214,'Relatório de Composições'!A:I,9,0)</f>
        <v>2.82</v>
      </c>
      <c r="G214" s="396">
        <f>$J$1</f>
        <v>0.2026</v>
      </c>
      <c r="H214" s="402">
        <f>F214*(1+G214)</f>
        <v>3.3913319999999993</v>
      </c>
      <c r="I214" s="402">
        <f>ROUND((E214*H214),2)</f>
        <v>1412.29</v>
      </c>
      <c r="J214" s="393"/>
    </row>
    <row r="215" spans="1:10" x14ac:dyDescent="0.25">
      <c r="A215" s="417" t="s">
        <v>15688</v>
      </c>
      <c r="B215" s="432" t="s">
        <v>12047</v>
      </c>
      <c r="C215" s="418" t="s">
        <v>15439</v>
      </c>
      <c r="D215" s="419"/>
      <c r="E215" s="420"/>
      <c r="F215" s="421" t="s">
        <v>12047</v>
      </c>
      <c r="G215" s="427"/>
      <c r="H215" s="500"/>
      <c r="I215" s="500"/>
      <c r="J215" s="423"/>
    </row>
    <row r="216" spans="1:10" x14ac:dyDescent="0.25">
      <c r="A216" s="393" t="s">
        <v>15689</v>
      </c>
      <c r="B216" s="401">
        <v>96995</v>
      </c>
      <c r="C216" s="395" t="s">
        <v>974</v>
      </c>
      <c r="D216" s="392" t="s">
        <v>932</v>
      </c>
      <c r="E216" s="509">
        <v>499.73</v>
      </c>
      <c r="F216" s="394">
        <f>VLOOKUP(B216,'Relatório de Composições'!A:I,9,0)</f>
        <v>42.23</v>
      </c>
      <c r="G216" s="396">
        <f>$J$1</f>
        <v>0.2026</v>
      </c>
      <c r="H216" s="402">
        <f>F216*(1+G216)</f>
        <v>50.785797999999993</v>
      </c>
      <c r="I216" s="402">
        <f>ROUND((E216*H216),2)</f>
        <v>25379.19</v>
      </c>
      <c r="J216" s="393"/>
    </row>
    <row r="217" spans="1:10" x14ac:dyDescent="0.25">
      <c r="A217" s="458"/>
      <c r="B217" s="482"/>
      <c r="C217" s="483"/>
      <c r="D217" s="457"/>
      <c r="E217" s="484"/>
      <c r="F217" s="459"/>
      <c r="G217" s="485"/>
      <c r="H217" s="486"/>
      <c r="I217" s="486"/>
      <c r="J217" s="458"/>
    </row>
    <row r="218" spans="1:10" x14ac:dyDescent="0.25">
      <c r="A218" s="502"/>
      <c r="B218" s="503"/>
      <c r="C218" s="437" t="s">
        <v>15690</v>
      </c>
      <c r="D218" s="504"/>
      <c r="E218" s="505"/>
      <c r="F218" s="506"/>
      <c r="G218" s="507"/>
      <c r="H218" s="508"/>
      <c r="I218" s="508"/>
      <c r="J218" s="438">
        <f>SUM(I180:I216)</f>
        <v>98002.9</v>
      </c>
    </row>
    <row r="219" spans="1:10" x14ac:dyDescent="0.25">
      <c r="A219" s="458"/>
      <c r="B219" s="482"/>
      <c r="C219" s="483"/>
      <c r="D219" s="457"/>
      <c r="E219" s="484"/>
      <c r="F219" s="459"/>
      <c r="G219" s="485"/>
      <c r="H219" s="486"/>
      <c r="I219" s="486"/>
      <c r="J219" s="458"/>
    </row>
    <row r="220" spans="1:10" x14ac:dyDescent="0.25">
      <c r="A220" s="404" t="s">
        <v>15691</v>
      </c>
      <c r="B220" s="429" t="s">
        <v>12047</v>
      </c>
      <c r="C220" s="405" t="s">
        <v>12223</v>
      </c>
      <c r="D220" s="406"/>
      <c r="E220" s="407"/>
      <c r="F220" s="408" t="s">
        <v>12047</v>
      </c>
      <c r="G220" s="430"/>
      <c r="H220" s="499"/>
      <c r="I220" s="499"/>
      <c r="J220" s="410"/>
    </row>
    <row r="221" spans="1:10" x14ac:dyDescent="0.25">
      <c r="A221" s="411" t="s">
        <v>15692</v>
      </c>
      <c r="B221" s="433" t="s">
        <v>12047</v>
      </c>
      <c r="C221" s="412" t="s">
        <v>15693</v>
      </c>
      <c r="D221" s="413"/>
      <c r="E221" s="414"/>
      <c r="F221" s="415" t="s">
        <v>12047</v>
      </c>
      <c r="G221" s="431"/>
      <c r="H221" s="501"/>
      <c r="I221" s="501"/>
      <c r="J221" s="416"/>
    </row>
    <row r="222" spans="1:10" x14ac:dyDescent="0.25">
      <c r="A222" s="417" t="s">
        <v>15694</v>
      </c>
      <c r="B222" s="432" t="s">
        <v>12047</v>
      </c>
      <c r="C222" s="418" t="s">
        <v>15695</v>
      </c>
      <c r="D222" s="419"/>
      <c r="E222" s="420"/>
      <c r="F222" s="421" t="s">
        <v>12047</v>
      </c>
      <c r="G222" s="427"/>
      <c r="H222" s="500"/>
      <c r="I222" s="500"/>
      <c r="J222" s="423"/>
    </row>
    <row r="223" spans="1:10" ht="45" x14ac:dyDescent="0.25">
      <c r="A223" s="393" t="s">
        <v>15696</v>
      </c>
      <c r="B223" s="401" t="s">
        <v>1848</v>
      </c>
      <c r="C223" s="395" t="s">
        <v>1849</v>
      </c>
      <c r="D223" s="392" t="s">
        <v>925</v>
      </c>
      <c r="E223" s="509">
        <v>1</v>
      </c>
      <c r="F223" s="394">
        <f>VLOOKUP(B223,'Relatório de Composições'!A:I,9,0)</f>
        <v>24997.47</v>
      </c>
      <c r="G223" s="396">
        <f>$J$1</f>
        <v>0.2026</v>
      </c>
      <c r="H223" s="402">
        <f>F223*(1+G223)</f>
        <v>30061.957421999999</v>
      </c>
      <c r="I223" s="402">
        <f>ROUND((E223*H223),2)</f>
        <v>30061.96</v>
      </c>
      <c r="J223" s="393"/>
    </row>
    <row r="224" spans="1:10" x14ac:dyDescent="0.25">
      <c r="A224" s="458"/>
      <c r="B224" s="482"/>
      <c r="C224" s="483"/>
      <c r="D224" s="457"/>
      <c r="E224" s="484"/>
      <c r="F224" s="459"/>
      <c r="G224" s="485"/>
      <c r="H224" s="486"/>
      <c r="I224" s="486"/>
      <c r="J224" s="458"/>
    </row>
    <row r="225" spans="1:10" x14ac:dyDescent="0.25">
      <c r="A225" s="502"/>
      <c r="B225" s="503"/>
      <c r="C225" s="437" t="s">
        <v>15883</v>
      </c>
      <c r="D225" s="504"/>
      <c r="E225" s="505"/>
      <c r="F225" s="506"/>
      <c r="G225" s="507"/>
      <c r="H225" s="508"/>
      <c r="I225" s="508"/>
      <c r="J225" s="438">
        <f>SUM(I220:I223)</f>
        <v>30061.96</v>
      </c>
    </row>
    <row r="226" spans="1:10" x14ac:dyDescent="0.25">
      <c r="A226" s="458"/>
      <c r="B226" s="482"/>
      <c r="C226" s="483"/>
      <c r="D226" s="457"/>
      <c r="E226" s="484"/>
      <c r="F226" s="459"/>
      <c r="G226" s="485"/>
      <c r="H226" s="486"/>
      <c r="I226" s="486"/>
      <c r="J226" s="458"/>
    </row>
    <row r="227" spans="1:10" x14ac:dyDescent="0.25">
      <c r="A227" s="404" t="s">
        <v>15884</v>
      </c>
      <c r="B227" s="429" t="s">
        <v>12047</v>
      </c>
      <c r="C227" s="405" t="s">
        <v>15885</v>
      </c>
      <c r="D227" s="406"/>
      <c r="E227" s="407"/>
      <c r="F227" s="408" t="s">
        <v>12047</v>
      </c>
      <c r="G227" s="430"/>
      <c r="H227" s="499"/>
      <c r="I227" s="499"/>
      <c r="J227" s="410"/>
    </row>
    <row r="228" spans="1:10" x14ac:dyDescent="0.25">
      <c r="A228" s="411" t="s">
        <v>15886</v>
      </c>
      <c r="B228" s="433" t="s">
        <v>12047</v>
      </c>
      <c r="C228" s="412" t="s">
        <v>15887</v>
      </c>
      <c r="D228" s="413"/>
      <c r="E228" s="414"/>
      <c r="F228" s="415" t="s">
        <v>12047</v>
      </c>
      <c r="G228" s="431"/>
      <c r="H228" s="501"/>
      <c r="I228" s="501"/>
      <c r="J228" s="416"/>
    </row>
    <row r="229" spans="1:10" x14ac:dyDescent="0.25">
      <c r="A229" s="417" t="s">
        <v>15900</v>
      </c>
      <c r="B229" s="432" t="s">
        <v>12047</v>
      </c>
      <c r="C229" s="418" t="s">
        <v>15901</v>
      </c>
      <c r="D229" s="419"/>
      <c r="E229" s="420"/>
      <c r="F229" s="421" t="s">
        <v>12047</v>
      </c>
      <c r="G229" s="427"/>
      <c r="H229" s="500"/>
      <c r="I229" s="500"/>
      <c r="J229" s="423"/>
    </row>
    <row r="230" spans="1:10" ht="30" x14ac:dyDescent="0.25">
      <c r="A230" s="393" t="s">
        <v>15902</v>
      </c>
      <c r="B230" s="401" t="s">
        <v>2052</v>
      </c>
      <c r="C230" s="395" t="s">
        <v>2053</v>
      </c>
      <c r="D230" s="392" t="s">
        <v>925</v>
      </c>
      <c r="E230" s="509">
        <v>7</v>
      </c>
      <c r="F230" s="394">
        <f>VLOOKUP(B230,'Relatório de Composições'!A:I,9,0)</f>
        <v>450</v>
      </c>
      <c r="G230" s="396">
        <f t="shared" ref="G230:G232" si="78">$J$1</f>
        <v>0.2026</v>
      </c>
      <c r="H230" s="402">
        <f t="shared" ref="H230:H232" si="79">F230*(1+G230)</f>
        <v>541.16999999999996</v>
      </c>
      <c r="I230" s="402">
        <f t="shared" ref="I230:I232" si="80">ROUND((E230*H230),2)</f>
        <v>3788.19</v>
      </c>
      <c r="J230" s="393"/>
    </row>
    <row r="231" spans="1:10" ht="30" x14ac:dyDescent="0.25">
      <c r="A231" s="393" t="s">
        <v>15903</v>
      </c>
      <c r="B231" s="401" t="s">
        <v>15904</v>
      </c>
      <c r="C231" s="395" t="s">
        <v>15905</v>
      </c>
      <c r="D231" s="392" t="s">
        <v>925</v>
      </c>
      <c r="E231" s="509">
        <v>1</v>
      </c>
      <c r="F231" s="394">
        <f>VLOOKUP(B231,'Relatório de Composições'!A:I,9,0)</f>
        <v>500</v>
      </c>
      <c r="G231" s="396">
        <f t="shared" si="78"/>
        <v>0.2026</v>
      </c>
      <c r="H231" s="402">
        <f t="shared" si="79"/>
        <v>601.29999999999995</v>
      </c>
      <c r="I231" s="402">
        <f t="shared" si="80"/>
        <v>601.29999999999995</v>
      </c>
      <c r="J231" s="393"/>
    </row>
    <row r="232" spans="1:10" ht="30" x14ac:dyDescent="0.25">
      <c r="A232" s="393" t="s">
        <v>15906</v>
      </c>
      <c r="B232" s="401" t="s">
        <v>2054</v>
      </c>
      <c r="C232" s="395" t="s">
        <v>2055</v>
      </c>
      <c r="D232" s="392" t="s">
        <v>925</v>
      </c>
      <c r="E232" s="509">
        <v>7</v>
      </c>
      <c r="F232" s="394">
        <f>VLOOKUP(B232,'Relatório de Composições'!A:I,9,0)</f>
        <v>650</v>
      </c>
      <c r="G232" s="396">
        <f t="shared" si="78"/>
        <v>0.2026</v>
      </c>
      <c r="H232" s="402">
        <f t="shared" si="79"/>
        <v>781.68999999999994</v>
      </c>
      <c r="I232" s="402">
        <f t="shared" si="80"/>
        <v>5471.83</v>
      </c>
      <c r="J232" s="393"/>
    </row>
    <row r="233" spans="1:10" x14ac:dyDescent="0.25">
      <c r="A233" s="411" t="s">
        <v>15907</v>
      </c>
      <c r="B233" s="433" t="s">
        <v>12047</v>
      </c>
      <c r="C233" s="412" t="s">
        <v>15908</v>
      </c>
      <c r="D233" s="413"/>
      <c r="E233" s="414"/>
      <c r="F233" s="415" t="s">
        <v>12047</v>
      </c>
      <c r="G233" s="431"/>
      <c r="H233" s="501"/>
      <c r="I233" s="501"/>
      <c r="J233" s="416"/>
    </row>
    <row r="234" spans="1:10" x14ac:dyDescent="0.25">
      <c r="A234" s="417" t="s">
        <v>15930</v>
      </c>
      <c r="B234" s="432" t="s">
        <v>12047</v>
      </c>
      <c r="C234" s="418" t="s">
        <v>12198</v>
      </c>
      <c r="D234" s="419"/>
      <c r="E234" s="420"/>
      <c r="F234" s="421" t="s">
        <v>12047</v>
      </c>
      <c r="G234" s="427"/>
      <c r="H234" s="500"/>
      <c r="I234" s="500"/>
      <c r="J234" s="423"/>
    </row>
    <row r="235" spans="1:10" ht="30" x14ac:dyDescent="0.25">
      <c r="A235" s="393" t="s">
        <v>15931</v>
      </c>
      <c r="B235" s="401">
        <v>85120</v>
      </c>
      <c r="C235" s="395" t="s">
        <v>2091</v>
      </c>
      <c r="D235" s="392" t="s">
        <v>925</v>
      </c>
      <c r="E235" s="509">
        <v>1</v>
      </c>
      <c r="F235" s="394">
        <f>VLOOKUP(B235,'Relatório de Composições'!A:I,9,0)</f>
        <v>115.38000000000001</v>
      </c>
      <c r="G235" s="396">
        <f t="shared" ref="G235:G236" si="81">$J$1</f>
        <v>0.2026</v>
      </c>
      <c r="H235" s="402">
        <f t="shared" ref="H235:H236" si="82">F235*(1+G235)</f>
        <v>138.755988</v>
      </c>
      <c r="I235" s="402">
        <f t="shared" ref="I235:I236" si="83">ROUND((E235*H235),2)</f>
        <v>138.76</v>
      </c>
      <c r="J235" s="393"/>
    </row>
    <row r="236" spans="1:10" ht="30" x14ac:dyDescent="0.25">
      <c r="A236" s="393" t="s">
        <v>15932</v>
      </c>
      <c r="B236" s="401" t="s">
        <v>15933</v>
      </c>
      <c r="C236" s="395" t="s">
        <v>2093</v>
      </c>
      <c r="D236" s="392" t="s">
        <v>925</v>
      </c>
      <c r="E236" s="509">
        <v>6</v>
      </c>
      <c r="F236" s="394">
        <f>VLOOKUP(B236,'Relatório de Composições'!A:I,9,0)</f>
        <v>705.55</v>
      </c>
      <c r="G236" s="396">
        <f t="shared" si="81"/>
        <v>0.2026</v>
      </c>
      <c r="H236" s="402">
        <f t="shared" si="82"/>
        <v>848.49442999999985</v>
      </c>
      <c r="I236" s="402">
        <f t="shared" si="83"/>
        <v>5090.97</v>
      </c>
      <c r="J236" s="393"/>
    </row>
    <row r="237" spans="1:10" x14ac:dyDescent="0.25">
      <c r="A237" s="458"/>
      <c r="B237" s="482"/>
      <c r="C237" s="483"/>
      <c r="D237" s="457"/>
      <c r="E237" s="484"/>
      <c r="F237" s="459"/>
      <c r="G237" s="485"/>
      <c r="H237" s="486"/>
      <c r="I237" s="486"/>
      <c r="J237" s="458"/>
    </row>
    <row r="238" spans="1:10" x14ac:dyDescent="0.25">
      <c r="A238" s="502"/>
      <c r="B238" s="503"/>
      <c r="C238" s="437" t="s">
        <v>15934</v>
      </c>
      <c r="D238" s="504"/>
      <c r="E238" s="505"/>
      <c r="F238" s="506"/>
      <c r="G238" s="507"/>
      <c r="H238" s="508"/>
      <c r="I238" s="508"/>
      <c r="J238" s="438">
        <f>SUM(I227:I236)</f>
        <v>15091.05</v>
      </c>
    </row>
    <row r="239" spans="1:10" x14ac:dyDescent="0.25">
      <c r="A239" s="458"/>
      <c r="B239" s="482"/>
      <c r="C239" s="483"/>
      <c r="D239" s="457"/>
      <c r="E239" s="484"/>
      <c r="F239" s="459"/>
      <c r="G239" s="485"/>
      <c r="H239" s="486"/>
      <c r="I239" s="486"/>
      <c r="J239" s="458"/>
    </row>
    <row r="240" spans="1:10" x14ac:dyDescent="0.25">
      <c r="A240" s="404" t="s">
        <v>15989</v>
      </c>
      <c r="B240" s="429" t="s">
        <v>12047</v>
      </c>
      <c r="C240" s="405" t="s">
        <v>12313</v>
      </c>
      <c r="D240" s="406"/>
      <c r="E240" s="407"/>
      <c r="F240" s="408" t="s">
        <v>12047</v>
      </c>
      <c r="G240" s="430"/>
      <c r="H240" s="499"/>
      <c r="I240" s="499"/>
      <c r="J240" s="410"/>
    </row>
    <row r="241" spans="1:10" x14ac:dyDescent="0.25">
      <c r="A241" s="411" t="s">
        <v>15990</v>
      </c>
      <c r="B241" s="433" t="s">
        <v>12047</v>
      </c>
      <c r="C241" s="412" t="s">
        <v>15991</v>
      </c>
      <c r="D241" s="413"/>
      <c r="E241" s="414"/>
      <c r="F241" s="415" t="s">
        <v>12047</v>
      </c>
      <c r="G241" s="431"/>
      <c r="H241" s="501"/>
      <c r="I241" s="501"/>
      <c r="J241" s="416"/>
    </row>
    <row r="242" spans="1:10" x14ac:dyDescent="0.25">
      <c r="A242" s="411" t="s">
        <v>15992</v>
      </c>
      <c r="B242" s="433" t="s">
        <v>12047</v>
      </c>
      <c r="C242" s="412" t="s">
        <v>15993</v>
      </c>
      <c r="D242" s="413"/>
      <c r="E242" s="414"/>
      <c r="F242" s="415" t="s">
        <v>12047</v>
      </c>
      <c r="G242" s="431"/>
      <c r="H242" s="501"/>
      <c r="I242" s="501"/>
      <c r="J242" s="416"/>
    </row>
    <row r="243" spans="1:10" x14ac:dyDescent="0.25">
      <c r="A243" s="417" t="s">
        <v>15994</v>
      </c>
      <c r="B243" s="432" t="s">
        <v>12047</v>
      </c>
      <c r="C243" s="418" t="s">
        <v>15995</v>
      </c>
      <c r="D243" s="419"/>
      <c r="E243" s="420"/>
      <c r="F243" s="421" t="s">
        <v>12047</v>
      </c>
      <c r="G243" s="427"/>
      <c r="H243" s="500"/>
      <c r="I243" s="500"/>
      <c r="J243" s="423"/>
    </row>
    <row r="244" spans="1:10" ht="90" x14ac:dyDescent="0.25">
      <c r="A244" s="393" t="s">
        <v>15996</v>
      </c>
      <c r="B244" s="401" t="s">
        <v>15997</v>
      </c>
      <c r="C244" s="395" t="s">
        <v>2192</v>
      </c>
      <c r="D244" s="392" t="s">
        <v>932</v>
      </c>
      <c r="E244" s="509">
        <v>705.88</v>
      </c>
      <c r="F244" s="394">
        <f>VLOOKUP(B244,'Relatório de Composições'!A:I,9,0)</f>
        <v>17.990000000000002</v>
      </c>
      <c r="G244" s="396">
        <f>$J$1</f>
        <v>0.2026</v>
      </c>
      <c r="H244" s="402">
        <f>F244*(1+G244)</f>
        <v>21.634774</v>
      </c>
      <c r="I244" s="402">
        <f>ROUND((E244*H244),2)</f>
        <v>15271.55</v>
      </c>
      <c r="J244" s="393"/>
    </row>
    <row r="245" spans="1:10" x14ac:dyDescent="0.25">
      <c r="A245" s="411" t="s">
        <v>15998</v>
      </c>
      <c r="B245" s="433" t="s">
        <v>12047</v>
      </c>
      <c r="C245" s="412" t="s">
        <v>15999</v>
      </c>
      <c r="D245" s="413"/>
      <c r="E245" s="414"/>
      <c r="F245" s="415" t="s">
        <v>12047</v>
      </c>
      <c r="G245" s="431"/>
      <c r="H245" s="501"/>
      <c r="I245" s="501"/>
      <c r="J245" s="416"/>
    </row>
    <row r="246" spans="1:10" x14ac:dyDescent="0.25">
      <c r="A246" s="417" t="s">
        <v>16000</v>
      </c>
      <c r="B246" s="432" t="s">
        <v>12047</v>
      </c>
      <c r="C246" s="418" t="s">
        <v>16001</v>
      </c>
      <c r="D246" s="419"/>
      <c r="E246" s="420"/>
      <c r="F246" s="421" t="s">
        <v>12047</v>
      </c>
      <c r="G246" s="427"/>
      <c r="H246" s="500"/>
      <c r="I246" s="500"/>
      <c r="J246" s="423"/>
    </row>
    <row r="247" spans="1:10" x14ac:dyDescent="0.25">
      <c r="A247" s="393" t="s">
        <v>16002</v>
      </c>
      <c r="B247" s="401" t="s">
        <v>2193</v>
      </c>
      <c r="C247" s="395" t="s">
        <v>2194</v>
      </c>
      <c r="D247" s="392" t="s">
        <v>925</v>
      </c>
      <c r="E247" s="509">
        <v>1</v>
      </c>
      <c r="F247" s="394">
        <f>VLOOKUP(B247,'Relatório de Composições'!A:I,9,0)</f>
        <v>1000</v>
      </c>
      <c r="G247" s="396">
        <f t="shared" ref="G247:G248" si="84">$J$1</f>
        <v>0.2026</v>
      </c>
      <c r="H247" s="402">
        <f t="shared" ref="H247:H248" si="85">F247*(1+G247)</f>
        <v>1202.5999999999999</v>
      </c>
      <c r="I247" s="402">
        <f t="shared" ref="I247:I248" si="86">ROUND((E247*H247),2)</f>
        <v>1202.5999999999999</v>
      </c>
      <c r="J247" s="393"/>
    </row>
    <row r="248" spans="1:10" x14ac:dyDescent="0.25">
      <c r="A248" s="393" t="s">
        <v>16003</v>
      </c>
      <c r="B248" s="401" t="s">
        <v>2195</v>
      </c>
      <c r="C248" s="395" t="s">
        <v>2196</v>
      </c>
      <c r="D248" s="392" t="s">
        <v>925</v>
      </c>
      <c r="E248" s="509">
        <v>1</v>
      </c>
      <c r="F248" s="394">
        <f>VLOOKUP(B248,'Relatório de Composições'!A:I,9,0)</f>
        <v>1000</v>
      </c>
      <c r="G248" s="396">
        <f t="shared" si="84"/>
        <v>0.2026</v>
      </c>
      <c r="H248" s="402">
        <f t="shared" si="85"/>
        <v>1202.5999999999999</v>
      </c>
      <c r="I248" s="402">
        <f t="shared" si="86"/>
        <v>1202.5999999999999</v>
      </c>
      <c r="J248" s="393"/>
    </row>
    <row r="249" spans="1:10" x14ac:dyDescent="0.25">
      <c r="A249" s="417" t="s">
        <v>16004</v>
      </c>
      <c r="B249" s="432" t="s">
        <v>12047</v>
      </c>
      <c r="C249" s="418" t="s">
        <v>16005</v>
      </c>
      <c r="D249" s="419"/>
      <c r="E249" s="420"/>
      <c r="F249" s="421" t="s">
        <v>12047</v>
      </c>
      <c r="G249" s="427"/>
      <c r="H249" s="500"/>
      <c r="I249" s="500"/>
      <c r="J249" s="423"/>
    </row>
    <row r="250" spans="1:10" x14ac:dyDescent="0.25">
      <c r="A250" s="393" t="s">
        <v>16006</v>
      </c>
      <c r="B250" s="401" t="s">
        <v>2197</v>
      </c>
      <c r="C250" s="395" t="s">
        <v>2198</v>
      </c>
      <c r="D250" s="392" t="s">
        <v>913</v>
      </c>
      <c r="E250" s="509">
        <v>1560.62</v>
      </c>
      <c r="F250" s="394">
        <f>VLOOKUP(B250,'Relatório de Composições'!A:I,9,0)</f>
        <v>2.1800000000000002</v>
      </c>
      <c r="G250" s="396">
        <f>$J$1</f>
        <v>0.2026</v>
      </c>
      <c r="H250" s="402">
        <f>F250*(1+G250)</f>
        <v>2.6216680000000001</v>
      </c>
      <c r="I250" s="402">
        <f>ROUND((E250*H250),2)</f>
        <v>4091.43</v>
      </c>
      <c r="J250" s="393"/>
    </row>
    <row r="251" spans="1:10" x14ac:dyDescent="0.25">
      <c r="A251" s="458"/>
      <c r="B251" s="482"/>
      <c r="C251" s="483"/>
      <c r="D251" s="457"/>
      <c r="E251" s="484"/>
      <c r="F251" s="459"/>
      <c r="G251" s="485"/>
      <c r="H251" s="486"/>
      <c r="I251" s="486"/>
      <c r="J251" s="458"/>
    </row>
    <row r="252" spans="1:10" x14ac:dyDescent="0.25">
      <c r="A252" s="502"/>
      <c r="B252" s="503"/>
      <c r="C252" s="437" t="s">
        <v>16007</v>
      </c>
      <c r="D252" s="504"/>
      <c r="E252" s="505"/>
      <c r="F252" s="506"/>
      <c r="G252" s="507"/>
      <c r="H252" s="508"/>
      <c r="I252" s="508"/>
      <c r="J252" s="438">
        <f>SUM(I240:I250)</f>
        <v>21768.179999999997</v>
      </c>
    </row>
    <row r="253" spans="1:10" x14ac:dyDescent="0.25">
      <c r="A253" s="458"/>
      <c r="B253" s="482"/>
      <c r="C253" s="483"/>
      <c r="D253" s="457"/>
      <c r="E253" s="484"/>
      <c r="F253" s="459"/>
      <c r="G253" s="485"/>
      <c r="H253" s="486"/>
      <c r="I253" s="486"/>
      <c r="J253" s="458"/>
    </row>
    <row r="254" spans="1:10" x14ac:dyDescent="0.25">
      <c r="A254" s="404" t="s">
        <v>16008</v>
      </c>
      <c r="B254" s="429" t="s">
        <v>12047</v>
      </c>
      <c r="C254" s="405" t="s">
        <v>12314</v>
      </c>
      <c r="D254" s="406"/>
      <c r="E254" s="407"/>
      <c r="F254" s="408" t="s">
        <v>12047</v>
      </c>
      <c r="G254" s="430"/>
      <c r="H254" s="499"/>
      <c r="I254" s="499"/>
      <c r="J254" s="410"/>
    </row>
    <row r="255" spans="1:10" x14ac:dyDescent="0.25">
      <c r="A255" s="411" t="s">
        <v>16009</v>
      </c>
      <c r="B255" s="433" t="s">
        <v>12047</v>
      </c>
      <c r="C255" s="412" t="s">
        <v>16010</v>
      </c>
      <c r="D255" s="413"/>
      <c r="E255" s="414"/>
      <c r="F255" s="415" t="s">
        <v>12047</v>
      </c>
      <c r="G255" s="431"/>
      <c r="H255" s="501"/>
      <c r="I255" s="501"/>
      <c r="J255" s="416"/>
    </row>
    <row r="256" spans="1:10" x14ac:dyDescent="0.25">
      <c r="A256" s="411" t="s">
        <v>16011</v>
      </c>
      <c r="B256" s="433" t="s">
        <v>12047</v>
      </c>
      <c r="C256" s="412" t="s">
        <v>16012</v>
      </c>
      <c r="D256" s="413"/>
      <c r="E256" s="414"/>
      <c r="F256" s="415" t="s">
        <v>12047</v>
      </c>
      <c r="G256" s="431"/>
      <c r="H256" s="501"/>
      <c r="I256" s="501"/>
      <c r="J256" s="416"/>
    </row>
    <row r="257" spans="1:11" x14ac:dyDescent="0.25">
      <c r="A257" s="417" t="s">
        <v>16013</v>
      </c>
      <c r="B257" s="432" t="s">
        <v>12047</v>
      </c>
      <c r="C257" s="418" t="s">
        <v>10396</v>
      </c>
      <c r="D257" s="419"/>
      <c r="E257" s="420"/>
      <c r="F257" s="421" t="s">
        <v>12047</v>
      </c>
      <c r="G257" s="427"/>
      <c r="H257" s="500"/>
      <c r="I257" s="500"/>
      <c r="J257" s="423"/>
    </row>
    <row r="258" spans="1:11" x14ac:dyDescent="0.25">
      <c r="A258" s="393" t="s">
        <v>16014</v>
      </c>
      <c r="B258" s="401">
        <v>94295</v>
      </c>
      <c r="C258" s="395" t="s">
        <v>2199</v>
      </c>
      <c r="D258" s="392" t="s">
        <v>1161</v>
      </c>
      <c r="E258" s="509">
        <v>14</v>
      </c>
      <c r="F258" s="394">
        <f>VLOOKUP(B258,'Relatório de Composições'!A:I,9,0)</f>
        <v>5100.3999999999996</v>
      </c>
      <c r="G258" s="396">
        <f>$J$1</f>
        <v>0.2026</v>
      </c>
      <c r="H258" s="402">
        <f>F258*(1+G258)</f>
        <v>6133.741039999999</v>
      </c>
      <c r="I258" s="402">
        <f>ROUND((E258*H258),2)</f>
        <v>85872.37</v>
      </c>
      <c r="J258" s="393"/>
    </row>
    <row r="259" spans="1:11" x14ac:dyDescent="0.25">
      <c r="A259" s="411" t="s">
        <v>16015</v>
      </c>
      <c r="B259" s="433" t="s">
        <v>12047</v>
      </c>
      <c r="C259" s="412" t="s">
        <v>16016</v>
      </c>
      <c r="D259" s="413"/>
      <c r="E259" s="414"/>
      <c r="F259" s="415" t="s">
        <v>12047</v>
      </c>
      <c r="G259" s="431"/>
      <c r="H259" s="501"/>
      <c r="I259" s="501"/>
      <c r="J259" s="416"/>
    </row>
    <row r="260" spans="1:11" x14ac:dyDescent="0.25">
      <c r="A260" s="417" t="s">
        <v>16017</v>
      </c>
      <c r="B260" s="432" t="s">
        <v>12047</v>
      </c>
      <c r="C260" s="418" t="s">
        <v>16018</v>
      </c>
      <c r="D260" s="419"/>
      <c r="E260" s="420"/>
      <c r="F260" s="421" t="s">
        <v>12047</v>
      </c>
      <c r="G260" s="427"/>
      <c r="H260" s="500"/>
      <c r="I260" s="500"/>
      <c r="J260" s="423"/>
    </row>
    <row r="261" spans="1:11" ht="30" x14ac:dyDescent="0.25">
      <c r="A261" s="393" t="s">
        <v>16019</v>
      </c>
      <c r="B261" s="401">
        <v>93567</v>
      </c>
      <c r="C261" s="395" t="s">
        <v>1076</v>
      </c>
      <c r="D261" s="392" t="s">
        <v>1161</v>
      </c>
      <c r="E261" s="509">
        <v>14</v>
      </c>
      <c r="F261" s="394">
        <f>VLOOKUP(B261,'Relatório de Composições'!A:I,9,0)</f>
        <v>18786.25</v>
      </c>
      <c r="G261" s="396">
        <f>$J$1</f>
        <v>0.2026</v>
      </c>
      <c r="H261" s="402">
        <f>F261*(1+G261)</f>
        <v>22592.344249999998</v>
      </c>
      <c r="I261" s="402">
        <f>ROUND((E261*H261),2)</f>
        <v>316292.82</v>
      </c>
      <c r="J261" s="393"/>
    </row>
    <row r="262" spans="1:11" x14ac:dyDescent="0.25">
      <c r="A262" s="417" t="s">
        <v>16020</v>
      </c>
      <c r="B262" s="432" t="s">
        <v>12047</v>
      </c>
      <c r="C262" s="418" t="s">
        <v>16021</v>
      </c>
      <c r="D262" s="419"/>
      <c r="E262" s="420"/>
      <c r="F262" s="421" t="s">
        <v>12047</v>
      </c>
      <c r="G262" s="427"/>
      <c r="H262" s="500"/>
      <c r="I262" s="500"/>
      <c r="J262" s="423"/>
    </row>
    <row r="263" spans="1:11" ht="30" x14ac:dyDescent="0.25">
      <c r="A263" s="393" t="s">
        <v>16022</v>
      </c>
      <c r="B263" s="401">
        <v>100321</v>
      </c>
      <c r="C263" s="395" t="s">
        <v>2210</v>
      </c>
      <c r="D263" s="392" t="s">
        <v>1161</v>
      </c>
      <c r="E263" s="509">
        <v>14</v>
      </c>
      <c r="F263" s="394">
        <f>VLOOKUP(B263,'Relatório de Composições'!A:I,9,0)</f>
        <v>7342.71</v>
      </c>
      <c r="G263" s="396">
        <f>$J$1</f>
        <v>0.2026</v>
      </c>
      <c r="H263" s="402">
        <f>F263*(1+G263)</f>
        <v>8830.343046</v>
      </c>
      <c r="I263" s="402">
        <f>ROUND((E263*H263),2)</f>
        <v>123624.8</v>
      </c>
      <c r="J263" s="393"/>
    </row>
    <row r="264" spans="1:11" x14ac:dyDescent="0.25">
      <c r="A264" s="417" t="s">
        <v>16023</v>
      </c>
      <c r="B264" s="432" t="s">
        <v>12047</v>
      </c>
      <c r="C264" s="418" t="s">
        <v>16024</v>
      </c>
      <c r="D264" s="419"/>
      <c r="E264" s="420"/>
      <c r="F264" s="421" t="s">
        <v>12047</v>
      </c>
      <c r="G264" s="427"/>
      <c r="H264" s="500"/>
      <c r="I264" s="500"/>
      <c r="J264" s="423"/>
    </row>
    <row r="265" spans="1:11" ht="30" x14ac:dyDescent="0.25">
      <c r="A265" s="393" t="s">
        <v>16025</v>
      </c>
      <c r="B265" s="401" t="s">
        <v>2215</v>
      </c>
      <c r="C265" s="395" t="str">
        <f>'CPM_Comp.Mensal_Mão_Obra'!C14</f>
        <v>VIGIA NOTURNO COM ENCARGOS COMPLEMENTARES (MENSALISTA) ( 2 VIGIAS)</v>
      </c>
      <c r="D265" s="392" t="s">
        <v>1161</v>
      </c>
      <c r="E265" s="509">
        <v>14</v>
      </c>
      <c r="F265" s="394">
        <f>'CPM_Comp.Mensal_Mão_Obra'!M14</f>
        <v>7568.66536</v>
      </c>
      <c r="G265" s="396">
        <f t="shared" ref="G265:G266" si="87">$J$1</f>
        <v>0.2026</v>
      </c>
      <c r="H265" s="402">
        <f t="shared" ref="H265:H266" si="88">F265*(1+G265)</f>
        <v>9102.0769619359999</v>
      </c>
      <c r="I265" s="402">
        <f t="shared" ref="I265:I266" si="89">ROUND((E265*H265),2)</f>
        <v>127429.08</v>
      </c>
      <c r="J265" s="393"/>
    </row>
    <row r="266" spans="1:11" ht="30" x14ac:dyDescent="0.25">
      <c r="A266" s="393" t="s">
        <v>16026</v>
      </c>
      <c r="B266" s="401" t="s">
        <v>2216</v>
      </c>
      <c r="C266" s="395" t="str">
        <f>'CPM_Comp.Mensal_Mão_Obra'!C51</f>
        <v>VIGIA DIURNO COM ENCARGOS COMPLEMENTARES (MENSALISTA) (2 VIGIAS)</v>
      </c>
      <c r="D266" s="392" t="s">
        <v>1161</v>
      </c>
      <c r="E266" s="509">
        <v>14</v>
      </c>
      <c r="F266" s="394">
        <f>'CPM_Comp.Mensal_Mão_Obra'!M51</f>
        <v>5994.7873320000008</v>
      </c>
      <c r="G266" s="396">
        <f t="shared" si="87"/>
        <v>0.2026</v>
      </c>
      <c r="H266" s="402">
        <f t="shared" si="88"/>
        <v>7209.3312454632005</v>
      </c>
      <c r="I266" s="402">
        <f t="shared" si="89"/>
        <v>100930.64</v>
      </c>
      <c r="J266" s="393"/>
    </row>
    <row r="267" spans="1:11" x14ac:dyDescent="0.25">
      <c r="A267" s="454"/>
      <c r="B267" s="454"/>
      <c r="C267" s="455"/>
      <c r="D267" s="456"/>
      <c r="E267" s="456"/>
      <c r="F267" s="456"/>
      <c r="G267" s="456"/>
      <c r="H267" s="456"/>
      <c r="I267" s="456"/>
      <c r="J267" s="456"/>
    </row>
    <row r="268" spans="1:11" x14ac:dyDescent="0.25">
      <c r="A268" s="502"/>
      <c r="B268" s="503"/>
      <c r="C268" s="437" t="s">
        <v>16027</v>
      </c>
      <c r="D268" s="504"/>
      <c r="E268" s="505"/>
      <c r="F268" s="506"/>
      <c r="G268" s="507"/>
      <c r="H268" s="508"/>
      <c r="I268" s="508"/>
      <c r="J268" s="438">
        <f>SUM(I254:I266)</f>
        <v>754149.71</v>
      </c>
    </row>
    <row r="269" spans="1:11" x14ac:dyDescent="0.25">
      <c r="A269" s="454"/>
      <c r="B269" s="454"/>
      <c r="C269" s="455"/>
      <c r="D269" s="456"/>
      <c r="E269" s="456"/>
      <c r="F269" s="456"/>
      <c r="G269" s="456"/>
      <c r="H269" s="456"/>
      <c r="I269" s="456"/>
      <c r="J269" s="456"/>
    </row>
    <row r="270" spans="1:11" x14ac:dyDescent="0.25">
      <c r="A270" s="454"/>
      <c r="B270" s="454"/>
      <c r="C270" s="455"/>
      <c r="D270" s="456"/>
      <c r="E270" s="456"/>
      <c r="F270" s="456"/>
      <c r="G270" s="456"/>
      <c r="H270" s="456"/>
      <c r="I270" s="456"/>
      <c r="J270" s="456"/>
    </row>
    <row r="271" spans="1:11" x14ac:dyDescent="0.25">
      <c r="A271" s="502"/>
      <c r="B271" s="503"/>
      <c r="C271" s="437" t="s">
        <v>911</v>
      </c>
      <c r="D271" s="504"/>
      <c r="E271" s="505"/>
      <c r="F271" s="506"/>
      <c r="G271" s="507"/>
      <c r="H271" s="508"/>
      <c r="I271" s="508"/>
      <c r="J271" s="436">
        <f>SUM(J13:J270)</f>
        <v>1857935.52</v>
      </c>
      <c r="K271" s="108"/>
    </row>
  </sheetData>
  <autoFilter ref="A12:J271" xr:uid="{B07E9179-31D0-48C8-81F9-00B2B8EBAC8F}"/>
  <mergeCells count="4">
    <mergeCell ref="H1:I1"/>
    <mergeCell ref="H2:I2"/>
    <mergeCell ref="A10:J10"/>
    <mergeCell ref="A11:J11"/>
  </mergeCells>
  <pageMargins left="0.511811024" right="0.511811024" top="0.78740157499999996" bottom="0.78740157499999996" header="0.31496062000000002" footer="0.31496062000000002"/>
  <pageSetup paperSize="9" scale="44" orientation="portrait" horizontalDpi="1200" verticalDpi="1200" r:id="rId1"/>
  <rowBreaks count="1" manualBreakCount="1">
    <brk id="8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D1EA0-C104-462B-B8E4-F55E3C5C1367}">
  <sheetPr>
    <tabColor theme="7" tint="0.39997558519241921"/>
  </sheetPr>
  <dimension ref="A1:AA22"/>
  <sheetViews>
    <sheetView showGridLines="0" view="pageBreakPreview" zoomScaleNormal="70" zoomScaleSheetLayoutView="100" workbookViewId="0">
      <selection activeCell="B16" sqref="B16:E18"/>
    </sheetView>
  </sheetViews>
  <sheetFormatPr defaultRowHeight="15" x14ac:dyDescent="0.25"/>
  <cols>
    <col min="1" max="1" width="19.140625" style="3" bestFit="1" customWidth="1"/>
    <col min="2" max="2" width="20.42578125" style="270" customWidth="1"/>
    <col min="3" max="3" width="61.7109375" style="4" customWidth="1"/>
    <col min="4" max="4" width="8.7109375" style="3" customWidth="1"/>
    <col min="5" max="9" width="14.7109375" style="3" customWidth="1"/>
    <col min="10" max="10" width="16" style="3" bestFit="1" customWidth="1"/>
    <col min="11" max="11" width="6.7109375" style="2" hidden="1" customWidth="1"/>
    <col min="12" max="16384" width="9.140625" style="2"/>
  </cols>
  <sheetData>
    <row r="1" spans="1:27" s="139" customFormat="1" x14ac:dyDescent="0.25">
      <c r="A1" s="136"/>
      <c r="B1" s="136"/>
      <c r="C1" s="137"/>
      <c r="D1" s="138"/>
      <c r="H1" s="628" t="s">
        <v>12036</v>
      </c>
      <c r="I1" s="629"/>
      <c r="J1" s="140">
        <f>BDI_Materiais!$H$27</f>
        <v>0.2026</v>
      </c>
      <c r="K1" s="141"/>
      <c r="L1" s="141"/>
      <c r="M1" s="141"/>
      <c r="N1" s="141"/>
      <c r="P1" s="142"/>
      <c r="Q1" s="202"/>
      <c r="R1" s="2"/>
      <c r="S1" s="2"/>
      <c r="T1" s="2"/>
      <c r="U1" s="2"/>
      <c r="V1" s="142"/>
      <c r="W1" s="142"/>
      <c r="X1" s="142"/>
      <c r="Y1" s="142"/>
      <c r="Z1" s="142"/>
      <c r="AA1" s="142"/>
    </row>
    <row r="2" spans="1:27" s="139" customFormat="1" x14ac:dyDescent="0.25">
      <c r="A2" s="136"/>
      <c r="B2" s="143"/>
      <c r="C2" s="143"/>
      <c r="D2" s="144"/>
      <c r="G2" s="145"/>
      <c r="H2" s="628" t="s">
        <v>12037</v>
      </c>
      <c r="I2" s="629"/>
      <c r="J2" s="140">
        <f>BDI_Equipamentos!$H$27</f>
        <v>0.1326</v>
      </c>
      <c r="K2" s="141"/>
      <c r="L2" s="141"/>
      <c r="M2" s="141"/>
      <c r="N2" s="141"/>
      <c r="P2" s="142"/>
      <c r="Q2" s="202"/>
      <c r="R2" s="2"/>
      <c r="S2" s="2"/>
      <c r="T2" s="2"/>
      <c r="U2" s="2"/>
      <c r="V2" s="142"/>
      <c r="W2" s="142"/>
      <c r="X2" s="142"/>
      <c r="Y2" s="142"/>
      <c r="Z2" s="142"/>
      <c r="AA2" s="142"/>
    </row>
    <row r="3" spans="1:27" s="139" customFormat="1" x14ac:dyDescent="0.25">
      <c r="A3" s="136"/>
      <c r="B3" s="143"/>
      <c r="C3" s="143"/>
      <c r="D3" s="144"/>
      <c r="E3" s="146"/>
      <c r="G3" s="145"/>
      <c r="H3" s="145"/>
      <c r="I3" s="145"/>
      <c r="J3" s="145"/>
      <c r="K3" s="141"/>
      <c r="L3" s="141"/>
      <c r="M3" s="141"/>
      <c r="N3" s="141"/>
      <c r="P3" s="142"/>
      <c r="Q3" s="202"/>
      <c r="R3" s="2"/>
      <c r="S3" s="2"/>
      <c r="T3" s="2"/>
      <c r="U3" s="2"/>
      <c r="V3" s="142"/>
      <c r="W3" s="142"/>
      <c r="X3" s="142"/>
      <c r="Y3" s="142"/>
      <c r="Z3" s="142"/>
      <c r="AA3" s="142"/>
    </row>
    <row r="4" spans="1:27" s="139" customFormat="1" x14ac:dyDescent="0.25">
      <c r="A4" s="148"/>
      <c r="B4" s="148"/>
      <c r="C4" s="148"/>
      <c r="D4" s="149"/>
      <c r="E4" s="150"/>
      <c r="G4" s="145"/>
      <c r="H4" s="145"/>
      <c r="I4" s="145"/>
      <c r="K4" s="141"/>
      <c r="L4" s="141"/>
      <c r="M4" s="141"/>
      <c r="N4" s="141"/>
      <c r="P4" s="142"/>
      <c r="Q4" s="202"/>
      <c r="R4" s="2"/>
      <c r="S4" s="2"/>
      <c r="T4" s="2"/>
      <c r="U4" s="2"/>
      <c r="V4" s="142"/>
      <c r="W4" s="142"/>
      <c r="X4" s="142"/>
      <c r="Y4" s="142"/>
      <c r="Z4" s="142"/>
      <c r="AA4" s="142"/>
    </row>
    <row r="5" spans="1:27" s="139" customFormat="1" x14ac:dyDescent="0.25">
      <c r="A5" s="152" t="s">
        <v>16029</v>
      </c>
      <c r="B5" s="153"/>
      <c r="C5" s="153"/>
      <c r="D5" s="154"/>
      <c r="E5" s="155"/>
      <c r="J5" s="157" t="s">
        <v>16931</v>
      </c>
      <c r="K5" s="141"/>
      <c r="L5" s="141"/>
      <c r="M5" s="141"/>
      <c r="N5" s="141"/>
      <c r="P5" s="142"/>
      <c r="Q5" s="202"/>
      <c r="R5" s="2"/>
      <c r="S5" s="2"/>
      <c r="T5" s="2"/>
      <c r="U5" s="2"/>
      <c r="V5" s="142"/>
      <c r="W5" s="142"/>
      <c r="X5" s="142"/>
      <c r="Y5" s="142"/>
      <c r="Z5" s="142"/>
      <c r="AA5" s="142"/>
    </row>
    <row r="6" spans="1:27" s="139" customFormat="1" x14ac:dyDescent="0.25">
      <c r="A6" s="152" t="s">
        <v>16031</v>
      </c>
      <c r="B6" s="148"/>
      <c r="C6" s="148"/>
      <c r="D6" s="149"/>
      <c r="J6" s="159" t="s">
        <v>16034</v>
      </c>
      <c r="K6" s="141"/>
      <c r="L6" s="141"/>
      <c r="M6" s="141"/>
      <c r="N6" s="141"/>
      <c r="P6" s="142"/>
      <c r="Q6" s="202"/>
      <c r="R6" s="2"/>
      <c r="S6" s="2"/>
      <c r="T6" s="2"/>
      <c r="U6" s="2"/>
      <c r="V6" s="142"/>
      <c r="W6" s="142"/>
      <c r="X6" s="142"/>
      <c r="Y6" s="142"/>
      <c r="Z6" s="142"/>
      <c r="AA6" s="142"/>
    </row>
    <row r="7" spans="1:27" s="139" customFormat="1" x14ac:dyDescent="0.25">
      <c r="A7" s="160" t="s">
        <v>12175</v>
      </c>
      <c r="B7" s="148"/>
      <c r="C7" s="148"/>
      <c r="D7" s="149"/>
      <c r="J7" s="161" t="str">
        <f>IF('!Dados'!$G$3="Com Desoneração",'!Dados'!$E$6,'!Dados'!$E$7)</f>
        <v>LEIS SOCIAIS HORISTAS: 113,69%</v>
      </c>
      <c r="K7" s="161"/>
      <c r="L7" s="161"/>
      <c r="M7" s="141"/>
      <c r="N7" s="141"/>
      <c r="P7" s="142"/>
      <c r="Q7" s="202"/>
      <c r="R7" s="2"/>
      <c r="S7" s="2"/>
      <c r="T7" s="2"/>
      <c r="U7" s="2"/>
      <c r="V7" s="142"/>
      <c r="W7" s="142"/>
      <c r="X7" s="142"/>
      <c r="Y7" s="142"/>
      <c r="Z7" s="142"/>
      <c r="AA7" s="142"/>
    </row>
    <row r="8" spans="1:27" s="139" customFormat="1" x14ac:dyDescent="0.25">
      <c r="A8" s="160" t="s">
        <v>12205</v>
      </c>
      <c r="B8" s="148"/>
      <c r="C8" s="148"/>
      <c r="D8" s="149"/>
      <c r="E8" s="162"/>
      <c r="J8" s="159" t="str">
        <f>IF('!Dados'!$G$3="Com Desoneração",'!Dados'!$G$6,'!Dados'!$G$7)</f>
        <v>LEIS SOCIAIS MENSALISTAS: 73,06%</v>
      </c>
      <c r="K8" s="141"/>
      <c r="L8" s="141"/>
      <c r="M8" s="141"/>
      <c r="N8" s="141"/>
      <c r="P8" s="142"/>
      <c r="Q8" s="202"/>
      <c r="R8" s="2"/>
      <c r="S8" s="2"/>
      <c r="T8" s="2"/>
      <c r="U8" s="2"/>
      <c r="V8" s="142"/>
      <c r="W8" s="142"/>
      <c r="X8" s="142"/>
      <c r="Y8" s="142"/>
      <c r="Z8" s="142"/>
      <c r="AA8" s="142"/>
    </row>
    <row r="9" spans="1:27" s="139" customFormat="1" x14ac:dyDescent="0.25">
      <c r="A9" s="160" t="s">
        <v>12206</v>
      </c>
      <c r="B9" s="148"/>
      <c r="C9" s="148"/>
      <c r="D9" s="138"/>
      <c r="E9" s="162"/>
      <c r="J9" s="159" t="str">
        <f>IF('!Dados'!$G$3="Com Desoneração",'!Dados'!$I$6,'!Dados'!$I$7)</f>
        <v>TABELA DE REFERÊNCIA:. SINAPI - SETEMBRO DE 2021 SEM DESONERAÇÃO</v>
      </c>
      <c r="K9" s="141"/>
      <c r="L9" s="141"/>
      <c r="M9" s="141"/>
      <c r="N9" s="141"/>
      <c r="P9" s="142"/>
      <c r="Q9" s="202"/>
      <c r="R9" s="2"/>
      <c r="S9" s="2"/>
      <c r="T9" s="2"/>
      <c r="U9" s="2"/>
      <c r="V9" s="142"/>
      <c r="W9" s="142"/>
      <c r="X9" s="142"/>
      <c r="Y9" s="142"/>
      <c r="Z9" s="142"/>
      <c r="AA9" s="142"/>
    </row>
    <row r="10" spans="1:27" ht="18.75" x14ac:dyDescent="0.25">
      <c r="A10" s="642" t="s">
        <v>12453</v>
      </c>
      <c r="B10" s="643"/>
      <c r="C10" s="644"/>
      <c r="D10" s="644"/>
      <c r="E10" s="644"/>
      <c r="F10" s="644"/>
      <c r="G10" s="644"/>
      <c r="H10" s="644"/>
      <c r="I10" s="644"/>
      <c r="J10" s="645"/>
      <c r="N10" s="106"/>
    </row>
    <row r="11" spans="1:27" ht="18.75" x14ac:dyDescent="0.25">
      <c r="A11" s="642" t="s">
        <v>12454</v>
      </c>
      <c r="B11" s="643"/>
      <c r="C11" s="644"/>
      <c r="D11" s="644"/>
      <c r="E11" s="644"/>
      <c r="F11" s="644"/>
      <c r="G11" s="644"/>
      <c r="H11" s="644"/>
      <c r="I11" s="644"/>
      <c r="J11" s="645"/>
      <c r="N11" s="106"/>
    </row>
    <row r="12" spans="1:27" ht="39.75" customHeight="1" x14ac:dyDescent="0.25">
      <c r="A12" s="286" t="s">
        <v>12208</v>
      </c>
      <c r="B12" s="287" t="s">
        <v>12107</v>
      </c>
      <c r="C12" s="287" t="s">
        <v>12108</v>
      </c>
      <c r="D12" s="287" t="s">
        <v>12239</v>
      </c>
      <c r="E12" s="288" t="s">
        <v>12240</v>
      </c>
      <c r="F12" s="289" t="s">
        <v>12316</v>
      </c>
      <c r="G12" s="289" t="s">
        <v>12317</v>
      </c>
      <c r="H12" s="289" t="s">
        <v>12318</v>
      </c>
      <c r="I12" s="289" t="s">
        <v>12276</v>
      </c>
      <c r="J12" s="290" t="s">
        <v>12319</v>
      </c>
      <c r="N12" s="106"/>
    </row>
    <row r="13" spans="1:27" x14ac:dyDescent="0.25">
      <c r="A13" s="277" t="s">
        <v>758</v>
      </c>
      <c r="B13" s="310"/>
      <c r="C13" s="272" t="s">
        <v>757</v>
      </c>
      <c r="D13" s="271" t="s">
        <v>1</v>
      </c>
      <c r="E13" s="311"/>
      <c r="F13" s="271"/>
      <c r="G13" s="271"/>
      <c r="H13" s="271"/>
      <c r="I13" s="312"/>
      <c r="J13" s="273"/>
      <c r="K13" s="2" t="s">
        <v>1</v>
      </c>
    </row>
    <row r="14" spans="1:27" x14ac:dyDescent="0.25">
      <c r="A14" s="313" t="s">
        <v>760</v>
      </c>
      <c r="B14" s="314"/>
      <c r="C14" s="279" t="s">
        <v>759</v>
      </c>
      <c r="D14" s="280" t="s">
        <v>1</v>
      </c>
      <c r="E14" s="315"/>
      <c r="F14" s="280"/>
      <c r="G14" s="280"/>
      <c r="H14" s="280"/>
      <c r="I14" s="316"/>
      <c r="J14" s="317"/>
      <c r="K14" s="2" t="s">
        <v>1</v>
      </c>
    </row>
    <row r="15" spans="1:27" x14ac:dyDescent="0.25">
      <c r="A15" s="278" t="s">
        <v>770</v>
      </c>
      <c r="B15" s="318"/>
      <c r="C15" s="275" t="s">
        <v>769</v>
      </c>
      <c r="D15" s="274" t="s">
        <v>1</v>
      </c>
      <c r="E15" s="319"/>
      <c r="F15" s="274"/>
      <c r="G15" s="274"/>
      <c r="H15" s="274"/>
      <c r="I15" s="320"/>
      <c r="J15" s="276"/>
      <c r="K15" s="2" t="s">
        <v>1</v>
      </c>
    </row>
    <row r="16" spans="1:27" ht="60" x14ac:dyDescent="0.25">
      <c r="A16" s="321" t="s">
        <v>772</v>
      </c>
      <c r="B16" s="327" t="s">
        <v>15896</v>
      </c>
      <c r="C16" s="322" t="s">
        <v>774</v>
      </c>
      <c r="D16" s="321" t="s">
        <v>9</v>
      </c>
      <c r="E16" s="323">
        <v>7</v>
      </c>
      <c r="F16" s="324">
        <f>VLOOKUP(B16,'Relatório de Composições'!A:I,9,0)</f>
        <v>1703.98</v>
      </c>
      <c r="G16" s="325">
        <f>$J$2</f>
        <v>0.1326</v>
      </c>
      <c r="H16" s="326">
        <f t="shared" ref="H16:H18" si="0">F16*(1+G16)</f>
        <v>1929.9277480000001</v>
      </c>
      <c r="I16" s="326">
        <f t="shared" ref="I16:I18" si="1">ROUND((E16*H16),2)</f>
        <v>13509.49</v>
      </c>
      <c r="J16" s="321"/>
      <c r="K16" s="2" t="s">
        <v>771</v>
      </c>
    </row>
    <row r="17" spans="1:11" ht="60" x14ac:dyDescent="0.25">
      <c r="A17" s="281" t="s">
        <v>775</v>
      </c>
      <c r="B17" s="294" t="s">
        <v>15897</v>
      </c>
      <c r="C17" s="214" t="s">
        <v>15898</v>
      </c>
      <c r="D17" s="281" t="s">
        <v>9</v>
      </c>
      <c r="E17" s="291">
        <v>1</v>
      </c>
      <c r="F17" s="292">
        <f>VLOOKUP(B17,'Relatório de Composições'!A:I,9,0)</f>
        <v>2522.6799999999998</v>
      </c>
      <c r="G17" s="325">
        <f t="shared" ref="G17:G18" si="2">$J$2</f>
        <v>0.1326</v>
      </c>
      <c r="H17" s="293">
        <f t="shared" si="0"/>
        <v>2857.1873679999999</v>
      </c>
      <c r="I17" s="293">
        <f t="shared" si="1"/>
        <v>2857.19</v>
      </c>
      <c r="J17" s="281"/>
      <c r="K17" s="2" t="s">
        <v>773</v>
      </c>
    </row>
    <row r="18" spans="1:11" ht="60" x14ac:dyDescent="0.25">
      <c r="A18" s="281" t="s">
        <v>778</v>
      </c>
      <c r="B18" s="294" t="s">
        <v>15899</v>
      </c>
      <c r="C18" s="214" t="s">
        <v>777</v>
      </c>
      <c r="D18" s="281" t="s">
        <v>9</v>
      </c>
      <c r="E18" s="291">
        <v>7</v>
      </c>
      <c r="F18" s="292">
        <f>VLOOKUP(B18,'Relatório de Composições'!A:I,9,0)</f>
        <v>4794.55</v>
      </c>
      <c r="G18" s="325">
        <f t="shared" si="2"/>
        <v>0.1326</v>
      </c>
      <c r="H18" s="293">
        <f t="shared" si="0"/>
        <v>5430.3073300000005</v>
      </c>
      <c r="I18" s="293">
        <f t="shared" si="1"/>
        <v>38012.15</v>
      </c>
      <c r="J18" s="281"/>
      <c r="K18" s="2" t="s">
        <v>776</v>
      </c>
    </row>
    <row r="19" spans="1:11" x14ac:dyDescent="0.25">
      <c r="A19" s="295"/>
      <c r="B19" s="296"/>
      <c r="C19" s="297"/>
      <c r="D19" s="298"/>
      <c r="E19" s="298"/>
      <c r="F19" s="298"/>
      <c r="G19" s="298"/>
      <c r="H19" s="298"/>
      <c r="I19" s="298"/>
      <c r="J19" s="299"/>
    </row>
    <row r="20" spans="1:11" x14ac:dyDescent="0.25">
      <c r="A20" s="300"/>
      <c r="B20" s="301"/>
      <c r="C20" s="302" t="s">
        <v>809</v>
      </c>
      <c r="D20" s="303"/>
      <c r="E20" s="303"/>
      <c r="F20" s="303"/>
      <c r="G20" s="303"/>
      <c r="H20" s="303"/>
      <c r="I20" s="303"/>
      <c r="J20" s="304">
        <f>SUM(I13:I18)</f>
        <v>54378.83</v>
      </c>
    </row>
    <row r="21" spans="1:11" x14ac:dyDescent="0.25">
      <c r="A21" s="305"/>
      <c r="B21" s="306"/>
      <c r="C21" s="307"/>
      <c r="D21" s="308"/>
      <c r="E21" s="308"/>
      <c r="F21" s="308"/>
      <c r="G21" s="308"/>
      <c r="H21" s="308"/>
      <c r="I21" s="308"/>
      <c r="J21" s="309"/>
    </row>
    <row r="22" spans="1:11" x14ac:dyDescent="0.25">
      <c r="A22" s="300"/>
      <c r="B22" s="301"/>
      <c r="C22" s="302" t="s">
        <v>911</v>
      </c>
      <c r="D22" s="303"/>
      <c r="E22" s="303"/>
      <c r="F22" s="303"/>
      <c r="G22" s="303"/>
      <c r="H22" s="303"/>
      <c r="I22" s="303"/>
      <c r="J22" s="304">
        <f>SUM(J13:J21)</f>
        <v>54378.83</v>
      </c>
    </row>
  </sheetData>
  <autoFilter ref="A12:J22" xr:uid="{565ABF7D-9A6B-4411-BFFA-7846C8FE3FC7}"/>
  <mergeCells count="4">
    <mergeCell ref="H1:I1"/>
    <mergeCell ref="H2:I2"/>
    <mergeCell ref="A10:J10"/>
    <mergeCell ref="A11:J11"/>
  </mergeCells>
  <pageMargins left="0.511811024" right="0.511811024" top="0.78740157499999996" bottom="0.78740157499999996" header="0.31496062000000002" footer="0.31496062000000002"/>
  <pageSetup paperSize="9" scale="46"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650AD-82E8-4B87-BDFC-A4EAFF3102D6}">
  <sheetPr>
    <tabColor theme="8" tint="-0.499984740745262"/>
  </sheetPr>
  <dimension ref="A1:X4416"/>
  <sheetViews>
    <sheetView showGridLines="0" view="pageBreakPreview" zoomScale="80" zoomScaleNormal="55" zoomScaleSheetLayoutView="80" workbookViewId="0">
      <selection activeCell="J1" sqref="J1:O1048576"/>
    </sheetView>
  </sheetViews>
  <sheetFormatPr defaultRowHeight="15" x14ac:dyDescent="0.25"/>
  <cols>
    <col min="1" max="1" width="19.5703125" style="270" bestFit="1" customWidth="1"/>
    <col min="2" max="2" width="16.28515625" style="270" bestFit="1" customWidth="1"/>
    <col min="3" max="4" width="60.7109375" style="379" customWidth="1"/>
    <col min="5" max="5" width="9.140625" style="269"/>
    <col min="6" max="6" width="11" style="269" customWidth="1"/>
    <col min="7" max="7" width="13.5703125" style="3" bestFit="1" customWidth="1"/>
    <col min="8" max="8" width="18.7109375" style="373" bestFit="1" customWidth="1"/>
    <col min="9" max="9" width="14.85546875" style="373" customWidth="1"/>
    <col min="10" max="11" width="14.28515625" style="373" hidden="1" customWidth="1"/>
    <col min="12" max="12" width="15" style="373" hidden="1" customWidth="1"/>
    <col min="13" max="13" width="14.28515625" style="373" hidden="1" customWidth="1"/>
    <col min="14" max="14" width="13.42578125" style="3" hidden="1" customWidth="1"/>
    <col min="15" max="15" width="20.5703125" style="3" hidden="1" customWidth="1"/>
  </cols>
  <sheetData>
    <row r="1" spans="1:24" s="139" customFormat="1" x14ac:dyDescent="0.25">
      <c r="A1" s="136"/>
      <c r="B1" s="136"/>
      <c r="C1" s="376"/>
      <c r="D1" s="376"/>
      <c r="E1" s="267"/>
      <c r="F1" s="267"/>
      <c r="G1" s="628" t="s">
        <v>12036</v>
      </c>
      <c r="H1" s="629"/>
      <c r="I1" s="374">
        <f>BDI_Materiais!$H$27</f>
        <v>0.2026</v>
      </c>
      <c r="J1" s="369"/>
      <c r="K1" s="369"/>
      <c r="L1" s="369"/>
      <c r="M1" s="369"/>
      <c r="O1" s="375"/>
      <c r="P1" s="2"/>
      <c r="Q1" s="2"/>
      <c r="R1" s="2"/>
      <c r="S1" s="142"/>
      <c r="T1" s="142"/>
      <c r="U1" s="142"/>
      <c r="V1" s="142"/>
      <c r="W1" s="142"/>
      <c r="X1" s="142"/>
    </row>
    <row r="2" spans="1:24" s="139" customFormat="1" x14ac:dyDescent="0.25">
      <c r="A2" s="136"/>
      <c r="B2" s="143"/>
      <c r="C2" s="377"/>
      <c r="D2" s="377"/>
      <c r="E2" s="267"/>
      <c r="F2" s="267"/>
      <c r="G2" s="628" t="s">
        <v>12037</v>
      </c>
      <c r="H2" s="629"/>
      <c r="I2" s="374">
        <f>BDI_Equipamentos!$H$27</f>
        <v>0.1326</v>
      </c>
      <c r="J2" s="369"/>
      <c r="K2" s="369"/>
      <c r="L2" s="369"/>
      <c r="M2" s="369"/>
      <c r="O2" s="375"/>
      <c r="P2" s="2"/>
      <c r="Q2" s="2"/>
      <c r="R2" s="2"/>
      <c r="S2" s="142"/>
      <c r="T2" s="142"/>
      <c r="U2" s="142"/>
      <c r="V2" s="142"/>
      <c r="W2" s="142"/>
      <c r="X2" s="142"/>
    </row>
    <row r="3" spans="1:24" s="139" customFormat="1" x14ac:dyDescent="0.25">
      <c r="A3" s="136"/>
      <c r="B3" s="143"/>
      <c r="C3" s="377"/>
      <c r="D3" s="377"/>
      <c r="E3" s="144"/>
      <c r="F3" s="267"/>
      <c r="G3" s="145"/>
      <c r="H3" s="370"/>
      <c r="I3" s="370"/>
      <c r="J3" s="369"/>
      <c r="K3" s="369"/>
      <c r="L3" s="369"/>
      <c r="M3" s="369"/>
      <c r="O3" s="375"/>
      <c r="P3" s="2"/>
      <c r="Q3" s="2"/>
      <c r="R3" s="2"/>
      <c r="S3" s="142"/>
      <c r="T3" s="142"/>
      <c r="U3" s="142"/>
      <c r="V3" s="142"/>
      <c r="W3" s="142"/>
      <c r="X3" s="142"/>
    </row>
    <row r="4" spans="1:24" s="139" customFormat="1" x14ac:dyDescent="0.25">
      <c r="A4" s="148"/>
      <c r="B4" s="148"/>
      <c r="C4" s="378"/>
      <c r="D4" s="378"/>
      <c r="E4" s="149"/>
      <c r="F4" s="267"/>
      <c r="G4" s="145"/>
      <c r="H4" s="370"/>
      <c r="I4" s="371"/>
      <c r="J4" s="369"/>
      <c r="K4" s="369"/>
      <c r="L4" s="369"/>
      <c r="M4" s="369"/>
      <c r="O4" s="375"/>
      <c r="P4" s="2"/>
      <c r="Q4" s="2"/>
      <c r="R4" s="2"/>
      <c r="S4" s="142"/>
      <c r="T4" s="142"/>
      <c r="U4" s="142"/>
      <c r="V4" s="142"/>
      <c r="W4" s="142"/>
      <c r="X4" s="142"/>
    </row>
    <row r="5" spans="1:24" s="139" customFormat="1" x14ac:dyDescent="0.25">
      <c r="A5" s="152" t="s">
        <v>16029</v>
      </c>
      <c r="B5" s="153"/>
      <c r="C5" s="153"/>
      <c r="D5" s="154"/>
      <c r="E5" s="155"/>
      <c r="I5" s="157" t="s">
        <v>16931</v>
      </c>
      <c r="K5" s="369"/>
      <c r="L5" s="369"/>
      <c r="M5" s="369"/>
      <c r="O5" s="375"/>
      <c r="P5" s="2"/>
      <c r="Q5" s="2"/>
      <c r="R5" s="2"/>
      <c r="S5" s="142"/>
      <c r="T5" s="142"/>
      <c r="U5" s="142"/>
      <c r="V5" s="142"/>
      <c r="W5" s="142"/>
      <c r="X5" s="142"/>
    </row>
    <row r="6" spans="1:24" s="139" customFormat="1" x14ac:dyDescent="0.25">
      <c r="A6" s="152" t="s">
        <v>16031</v>
      </c>
      <c r="B6" s="148"/>
      <c r="C6" s="148"/>
      <c r="D6" s="149"/>
      <c r="I6" s="159" t="s">
        <v>16034</v>
      </c>
      <c r="K6" s="369"/>
      <c r="L6" s="369"/>
      <c r="M6" s="369"/>
      <c r="O6" s="375"/>
      <c r="P6" s="2"/>
      <c r="Q6" s="2"/>
      <c r="R6" s="2"/>
      <c r="S6" s="142"/>
      <c r="T6" s="142"/>
      <c r="U6" s="142"/>
      <c r="V6" s="142"/>
      <c r="W6" s="142"/>
      <c r="X6" s="142"/>
    </row>
    <row r="7" spans="1:24" s="139" customFormat="1" x14ac:dyDescent="0.25">
      <c r="A7" s="160" t="s">
        <v>12175</v>
      </c>
      <c r="B7" s="148"/>
      <c r="C7" s="378"/>
      <c r="D7" s="378"/>
      <c r="E7" s="267"/>
      <c r="F7" s="267"/>
      <c r="H7" s="371"/>
      <c r="I7" s="372" t="str">
        <f>IF('!Dados'!$G$3="Com Desoneração",'!Dados'!$E$6,'!Dados'!$E$7)</f>
        <v>LEIS SOCIAIS HORISTAS: 113,69%</v>
      </c>
      <c r="J7" s="372"/>
      <c r="K7" s="372"/>
      <c r="L7" s="369"/>
      <c r="M7" s="369"/>
      <c r="O7" s="375"/>
      <c r="P7" s="2"/>
      <c r="Q7" s="2"/>
      <c r="R7" s="2"/>
      <c r="S7" s="142"/>
      <c r="T7" s="142"/>
      <c r="U7" s="142"/>
      <c r="V7" s="142"/>
      <c r="W7" s="142"/>
      <c r="X7" s="142"/>
    </row>
    <row r="8" spans="1:24" s="139" customFormat="1" x14ac:dyDescent="0.25">
      <c r="A8" s="160" t="s">
        <v>12205</v>
      </c>
      <c r="B8" s="148"/>
      <c r="C8" s="378"/>
      <c r="D8" s="378"/>
      <c r="E8" s="268"/>
      <c r="F8" s="267"/>
      <c r="H8" s="371"/>
      <c r="I8" s="372" t="str">
        <f>IF('!Dados'!$G$3="Com Desoneração",'!Dados'!$G$6,'!Dados'!$G$7)</f>
        <v>LEIS SOCIAIS MENSALISTAS: 73,06%</v>
      </c>
      <c r="J8" s="369"/>
      <c r="K8" s="369"/>
      <c r="L8" s="369"/>
      <c r="M8" s="369"/>
      <c r="O8" s="375"/>
      <c r="P8" s="2"/>
      <c r="Q8" s="2"/>
      <c r="R8" s="2"/>
      <c r="S8" s="142"/>
      <c r="T8" s="142"/>
      <c r="U8" s="142"/>
      <c r="V8" s="142"/>
      <c r="W8" s="142"/>
      <c r="X8" s="142"/>
    </row>
    <row r="9" spans="1:24" s="139" customFormat="1" x14ac:dyDescent="0.25">
      <c r="A9" s="160" t="s">
        <v>12206</v>
      </c>
      <c r="B9" s="148"/>
      <c r="C9" s="378"/>
      <c r="D9" s="376"/>
      <c r="E9" s="268"/>
      <c r="F9" s="267"/>
      <c r="H9" s="371"/>
      <c r="I9" s="372" t="str">
        <f>IF('!Dados'!$G$3="Com Desoneração",'!Dados'!$I$6,'!Dados'!$I$7)</f>
        <v>TABELA DE REFERÊNCIA:. SINAPI - SETEMBRO DE 2021 SEM DESONERAÇÃO</v>
      </c>
      <c r="J9" s="369"/>
      <c r="K9" s="369"/>
      <c r="L9" s="369"/>
      <c r="M9" s="369"/>
      <c r="O9" s="375"/>
      <c r="P9" s="2"/>
      <c r="Q9" s="2"/>
      <c r="R9" s="2"/>
      <c r="S9" s="142"/>
      <c r="T9" s="142"/>
      <c r="U9" s="142"/>
      <c r="V9" s="142"/>
      <c r="W9" s="142"/>
      <c r="X9" s="142"/>
    </row>
    <row r="10" spans="1:24" s="2" customFormat="1" ht="23.25" x14ac:dyDescent="0.25">
      <c r="A10" s="646" t="s">
        <v>12303</v>
      </c>
      <c r="B10" s="647"/>
      <c r="C10" s="647"/>
      <c r="D10" s="647"/>
      <c r="E10" s="647"/>
      <c r="F10" s="647"/>
      <c r="G10" s="647"/>
      <c r="H10" s="647"/>
      <c r="I10" s="648"/>
      <c r="J10" s="373"/>
      <c r="K10" s="373"/>
      <c r="L10" s="373"/>
      <c r="M10" s="373"/>
      <c r="N10" s="3"/>
      <c r="O10" s="3"/>
    </row>
    <row r="11" spans="1:24" s="2" customFormat="1" ht="75" x14ac:dyDescent="0.25">
      <c r="A11" s="265" t="s">
        <v>12304</v>
      </c>
      <c r="B11" s="265" t="s">
        <v>12305</v>
      </c>
      <c r="C11" s="265" t="s">
        <v>12306</v>
      </c>
      <c r="D11" s="265" t="s">
        <v>12307</v>
      </c>
      <c r="E11" s="265" t="s">
        <v>12308</v>
      </c>
      <c r="F11" s="265" t="s">
        <v>12309</v>
      </c>
      <c r="G11" s="265" t="s">
        <v>12310</v>
      </c>
      <c r="H11" s="266" t="s">
        <v>12311</v>
      </c>
      <c r="I11" s="266" t="s">
        <v>12312</v>
      </c>
      <c r="J11" s="373"/>
      <c r="K11" s="373"/>
      <c r="L11" s="373"/>
      <c r="M11" s="373"/>
      <c r="N11" s="3"/>
      <c r="O11" s="3"/>
    </row>
    <row r="12" spans="1:24" s="387" customFormat="1" ht="45" x14ac:dyDescent="0.25">
      <c r="A12" s="463">
        <f>IF(O12&lt;&gt;0,O12,A11)</f>
        <v>93207</v>
      </c>
      <c r="B12" s="466" t="s">
        <v>13359</v>
      </c>
      <c r="C12" s="467" t="s">
        <v>2</v>
      </c>
      <c r="D12" s="467" t="s">
        <v>13360</v>
      </c>
      <c r="E12" s="468" t="s">
        <v>3</v>
      </c>
      <c r="F12" s="468" t="s">
        <v>1</v>
      </c>
      <c r="G12" s="468" t="s">
        <v>13361</v>
      </c>
      <c r="H12" s="468" t="s">
        <v>13362</v>
      </c>
      <c r="I12" s="465">
        <f>SUMIF(A:A,A12,J:J)</f>
        <v>1109.6999999999998</v>
      </c>
      <c r="K12" s="373">
        <f>VLOOKUP(A12,'CMP-SIN-SD-09-2021'!A:D,4,0)</f>
        <v>1109.7</v>
      </c>
      <c r="L12" s="373" t="b">
        <f>K12=I12</f>
        <v>1</v>
      </c>
      <c r="O12" s="403">
        <v>93207</v>
      </c>
    </row>
    <row r="13" spans="1:24" s="387" customFormat="1" ht="45" x14ac:dyDescent="0.25">
      <c r="A13" s="450">
        <f t="shared" ref="A13:A74" si="0">IF(O13&lt;&gt;0,O13,A12)</f>
        <v>93207</v>
      </c>
      <c r="B13" s="451">
        <v>98441</v>
      </c>
      <c r="C13" s="452" t="s">
        <v>13360</v>
      </c>
      <c r="D13" s="452" t="s">
        <v>13363</v>
      </c>
      <c r="E13" s="400" t="s">
        <v>1</v>
      </c>
      <c r="F13" s="400" t="s">
        <v>3</v>
      </c>
      <c r="G13" s="399">
        <v>0.2979</v>
      </c>
      <c r="H13" s="453">
        <f>VLOOKUP(B13,'CMP-SIN-SD-09-2021'!A:D,4,0)</f>
        <v>153.43</v>
      </c>
      <c r="I13" s="453" t="s">
        <v>13362</v>
      </c>
      <c r="J13" s="373">
        <f t="shared" ref="J13:J76" si="1">TRUNC((G13*H13),2)</f>
        <v>45.7</v>
      </c>
      <c r="K13" s="373"/>
      <c r="L13" s="373"/>
      <c r="M13" s="373">
        <f>VLOOKUP(B13,'CMP-SIN-SD-09-2021'!A:D,4,0)</f>
        <v>153.43</v>
      </c>
      <c r="N13" s="3" t="b">
        <f t="shared" ref="N13:N76" si="2">M13=H13</f>
        <v>1</v>
      </c>
    </row>
    <row r="14" spans="1:24" s="387" customFormat="1" ht="45" x14ac:dyDescent="0.25">
      <c r="A14" s="389">
        <f t="shared" si="0"/>
        <v>93207</v>
      </c>
      <c r="B14" s="390">
        <v>98442</v>
      </c>
      <c r="C14" s="391" t="s">
        <v>13360</v>
      </c>
      <c r="D14" s="391" t="s">
        <v>13364</v>
      </c>
      <c r="E14" s="392" t="s">
        <v>1</v>
      </c>
      <c r="F14" s="392" t="s">
        <v>3</v>
      </c>
      <c r="G14" s="393">
        <v>0.34289999999999998</v>
      </c>
      <c r="H14" s="453">
        <f>VLOOKUP(B14,'CMP-SIN-SD-09-2021'!A:D,4,0)</f>
        <v>156.38999999999999</v>
      </c>
      <c r="I14" s="394" t="s">
        <v>13362</v>
      </c>
      <c r="J14" s="373">
        <f t="shared" si="1"/>
        <v>53.62</v>
      </c>
      <c r="K14" s="373"/>
      <c r="L14" s="373"/>
      <c r="M14" s="373">
        <f>VLOOKUP(B14,'CMP-SIN-SD-09-2021'!A:D,4,0)</f>
        <v>156.38999999999999</v>
      </c>
      <c r="N14" s="3" t="b">
        <f t="shared" si="2"/>
        <v>1</v>
      </c>
    </row>
    <row r="15" spans="1:24" s="387" customFormat="1" ht="45" x14ac:dyDescent="0.25">
      <c r="A15" s="389">
        <f t="shared" si="0"/>
        <v>93207</v>
      </c>
      <c r="B15" s="390">
        <v>98443</v>
      </c>
      <c r="C15" s="391" t="s">
        <v>13360</v>
      </c>
      <c r="D15" s="391" t="s">
        <v>13365</v>
      </c>
      <c r="E15" s="392" t="s">
        <v>1</v>
      </c>
      <c r="F15" s="392" t="s">
        <v>3</v>
      </c>
      <c r="G15" s="393">
        <v>0.15809999999999999</v>
      </c>
      <c r="H15" s="453">
        <f>VLOOKUP(B15,'CMP-SIN-SD-09-2021'!A:D,4,0)</f>
        <v>135.19999999999999</v>
      </c>
      <c r="I15" s="394" t="s">
        <v>13362</v>
      </c>
      <c r="J15" s="373">
        <f t="shared" si="1"/>
        <v>21.37</v>
      </c>
      <c r="K15" s="373"/>
      <c r="L15" s="373"/>
      <c r="M15" s="373">
        <f>VLOOKUP(B15,'CMP-SIN-SD-09-2021'!A:D,4,0)</f>
        <v>135.19999999999999</v>
      </c>
      <c r="N15" s="3" t="b">
        <f t="shared" si="2"/>
        <v>1</v>
      </c>
    </row>
    <row r="16" spans="1:24" s="387" customFormat="1" ht="45" x14ac:dyDescent="0.25">
      <c r="A16" s="389">
        <f t="shared" si="0"/>
        <v>93207</v>
      </c>
      <c r="B16" s="390">
        <v>98444</v>
      </c>
      <c r="C16" s="391" t="s">
        <v>13360</v>
      </c>
      <c r="D16" s="391" t="s">
        <v>13366</v>
      </c>
      <c r="E16" s="392" t="s">
        <v>1</v>
      </c>
      <c r="F16" s="392" t="s">
        <v>3</v>
      </c>
      <c r="G16" s="393">
        <v>0.182</v>
      </c>
      <c r="H16" s="453">
        <f>VLOOKUP(B16,'CMP-SIN-SD-09-2021'!A:D,4,0)</f>
        <v>137.31</v>
      </c>
      <c r="I16" s="394" t="s">
        <v>13362</v>
      </c>
      <c r="J16" s="373">
        <f t="shared" si="1"/>
        <v>24.99</v>
      </c>
      <c r="K16" s="373"/>
      <c r="L16" s="373"/>
      <c r="M16" s="373">
        <f>VLOOKUP(B16,'CMP-SIN-SD-09-2021'!A:D,4,0)</f>
        <v>137.31</v>
      </c>
      <c r="N16" s="3" t="b">
        <f t="shared" si="2"/>
        <v>1</v>
      </c>
    </row>
    <row r="17" spans="1:14" s="387" customFormat="1" ht="45" x14ac:dyDescent="0.25">
      <c r="A17" s="389">
        <f t="shared" si="0"/>
        <v>93207</v>
      </c>
      <c r="B17" s="390">
        <v>98445</v>
      </c>
      <c r="C17" s="391" t="s">
        <v>13360</v>
      </c>
      <c r="D17" s="391" t="s">
        <v>13367</v>
      </c>
      <c r="E17" s="392" t="s">
        <v>1</v>
      </c>
      <c r="F17" s="392" t="s">
        <v>3</v>
      </c>
      <c r="G17" s="393">
        <v>0.46539999999999998</v>
      </c>
      <c r="H17" s="453">
        <f>VLOOKUP(B17,'CMP-SIN-SD-09-2021'!A:D,4,0)</f>
        <v>185.01</v>
      </c>
      <c r="I17" s="394" t="s">
        <v>13362</v>
      </c>
      <c r="J17" s="373">
        <f t="shared" si="1"/>
        <v>86.1</v>
      </c>
      <c r="K17" s="373"/>
      <c r="L17" s="373"/>
      <c r="M17" s="373">
        <f>VLOOKUP(B17,'CMP-SIN-SD-09-2021'!A:D,4,0)</f>
        <v>185.01</v>
      </c>
      <c r="N17" s="3" t="b">
        <f t="shared" si="2"/>
        <v>1</v>
      </c>
    </row>
    <row r="18" spans="1:14" s="387" customFormat="1" ht="45" x14ac:dyDescent="0.25">
      <c r="A18" s="389">
        <f t="shared" si="0"/>
        <v>93207</v>
      </c>
      <c r="B18" s="390">
        <v>98446</v>
      </c>
      <c r="C18" s="391" t="s">
        <v>13360</v>
      </c>
      <c r="D18" s="391" t="s">
        <v>13368</v>
      </c>
      <c r="E18" s="392" t="s">
        <v>1</v>
      </c>
      <c r="F18" s="392" t="s">
        <v>3</v>
      </c>
      <c r="G18" s="393">
        <v>0.3629</v>
      </c>
      <c r="H18" s="453">
        <f>VLOOKUP(B18,'CMP-SIN-SD-09-2021'!A:D,4,0)</f>
        <v>236.74</v>
      </c>
      <c r="I18" s="394" t="s">
        <v>13362</v>
      </c>
      <c r="J18" s="373">
        <f t="shared" si="1"/>
        <v>85.91</v>
      </c>
      <c r="K18" s="373"/>
      <c r="L18" s="373"/>
      <c r="M18" s="373">
        <f>VLOOKUP(B18,'CMP-SIN-SD-09-2021'!A:D,4,0)</f>
        <v>236.74</v>
      </c>
      <c r="N18" s="3" t="b">
        <f t="shared" si="2"/>
        <v>1</v>
      </c>
    </row>
    <row r="19" spans="1:14" s="387" customFormat="1" ht="45" x14ac:dyDescent="0.25">
      <c r="A19" s="389">
        <f t="shared" si="0"/>
        <v>93207</v>
      </c>
      <c r="B19" s="390">
        <v>98447</v>
      </c>
      <c r="C19" s="391" t="s">
        <v>13360</v>
      </c>
      <c r="D19" s="391" t="s">
        <v>13369</v>
      </c>
      <c r="E19" s="392" t="s">
        <v>1</v>
      </c>
      <c r="F19" s="392" t="s">
        <v>3</v>
      </c>
      <c r="G19" s="393">
        <v>0.247</v>
      </c>
      <c r="H19" s="453">
        <f>VLOOKUP(B19,'CMP-SIN-SD-09-2021'!A:D,4,0)</f>
        <v>159.51</v>
      </c>
      <c r="I19" s="394" t="s">
        <v>13362</v>
      </c>
      <c r="J19" s="373">
        <f t="shared" si="1"/>
        <v>39.39</v>
      </c>
      <c r="K19" s="373"/>
      <c r="L19" s="373"/>
      <c r="M19" s="373">
        <f>VLOOKUP(B19,'CMP-SIN-SD-09-2021'!A:D,4,0)</f>
        <v>159.51</v>
      </c>
      <c r="N19" s="3" t="b">
        <f t="shared" si="2"/>
        <v>1</v>
      </c>
    </row>
    <row r="20" spans="1:14" s="387" customFormat="1" ht="45" x14ac:dyDescent="0.25">
      <c r="A20" s="389">
        <f t="shared" si="0"/>
        <v>93207</v>
      </c>
      <c r="B20" s="390">
        <v>98448</v>
      </c>
      <c r="C20" s="391" t="s">
        <v>13360</v>
      </c>
      <c r="D20" s="391" t="s">
        <v>13370</v>
      </c>
      <c r="E20" s="392" t="s">
        <v>1</v>
      </c>
      <c r="F20" s="392" t="s">
        <v>3</v>
      </c>
      <c r="G20" s="393">
        <v>0.19259999999999999</v>
      </c>
      <c r="H20" s="453">
        <f>VLOOKUP(B20,'CMP-SIN-SD-09-2021'!A:D,4,0)</f>
        <v>200.05</v>
      </c>
      <c r="I20" s="394" t="s">
        <v>13362</v>
      </c>
      <c r="J20" s="373">
        <f t="shared" si="1"/>
        <v>38.520000000000003</v>
      </c>
      <c r="K20" s="373"/>
      <c r="L20" s="373"/>
      <c r="M20" s="373">
        <f>VLOOKUP(B20,'CMP-SIN-SD-09-2021'!A:D,4,0)</f>
        <v>200.05</v>
      </c>
      <c r="N20" s="3" t="b">
        <f t="shared" si="2"/>
        <v>1</v>
      </c>
    </row>
    <row r="21" spans="1:14" s="387" customFormat="1" ht="60" x14ac:dyDescent="0.25">
      <c r="A21" s="389">
        <f t="shared" si="0"/>
        <v>93207</v>
      </c>
      <c r="B21" s="390">
        <v>92543</v>
      </c>
      <c r="C21" s="391" t="s">
        <v>13360</v>
      </c>
      <c r="D21" s="391" t="s">
        <v>13371</v>
      </c>
      <c r="E21" s="392" t="s">
        <v>1</v>
      </c>
      <c r="F21" s="392" t="s">
        <v>3</v>
      </c>
      <c r="G21" s="393">
        <v>1.3621000000000001</v>
      </c>
      <c r="H21" s="453">
        <f>VLOOKUP(B21,'CMP-SIN-SD-09-2021'!A:D,4,0)</f>
        <v>24.81</v>
      </c>
      <c r="I21" s="394" t="s">
        <v>13362</v>
      </c>
      <c r="J21" s="373">
        <f t="shared" si="1"/>
        <v>33.79</v>
      </c>
      <c r="K21" s="373"/>
      <c r="L21" s="373"/>
      <c r="M21" s="373">
        <f>VLOOKUP(B21,'CMP-SIN-SD-09-2021'!A:D,4,0)</f>
        <v>24.81</v>
      </c>
      <c r="N21" s="3" t="b">
        <f t="shared" si="2"/>
        <v>1</v>
      </c>
    </row>
    <row r="22" spans="1:14" s="387" customFormat="1" ht="60" x14ac:dyDescent="0.25">
      <c r="A22" s="389">
        <f t="shared" si="0"/>
        <v>93207</v>
      </c>
      <c r="B22" s="390">
        <v>94210</v>
      </c>
      <c r="C22" s="391" t="s">
        <v>13360</v>
      </c>
      <c r="D22" s="391" t="s">
        <v>13372</v>
      </c>
      <c r="E22" s="392" t="s">
        <v>1</v>
      </c>
      <c r="F22" s="392" t="s">
        <v>3</v>
      </c>
      <c r="G22" s="393">
        <v>1.3621000000000001</v>
      </c>
      <c r="H22" s="453">
        <f>VLOOKUP(B22,'CMP-SIN-SD-09-2021'!A:D,4,0)</f>
        <v>52.38</v>
      </c>
      <c r="I22" s="394" t="s">
        <v>13362</v>
      </c>
      <c r="J22" s="373">
        <f t="shared" si="1"/>
        <v>71.34</v>
      </c>
      <c r="K22" s="373"/>
      <c r="L22" s="373"/>
      <c r="M22" s="373">
        <f>VLOOKUP(B22,'CMP-SIN-SD-09-2021'!A:D,4,0)</f>
        <v>52.38</v>
      </c>
      <c r="N22" s="3" t="b">
        <f t="shared" si="2"/>
        <v>1</v>
      </c>
    </row>
    <row r="23" spans="1:14" s="387" customFormat="1" ht="45" x14ac:dyDescent="0.25">
      <c r="A23" s="389">
        <f t="shared" si="0"/>
        <v>93207</v>
      </c>
      <c r="B23" s="390">
        <v>90820</v>
      </c>
      <c r="C23" s="391" t="s">
        <v>13360</v>
      </c>
      <c r="D23" s="391" t="s">
        <v>13373</v>
      </c>
      <c r="E23" s="392" t="s">
        <v>1</v>
      </c>
      <c r="F23" s="392" t="s">
        <v>9</v>
      </c>
      <c r="G23" s="393">
        <v>3.85E-2</v>
      </c>
      <c r="H23" s="453">
        <f>VLOOKUP(B23,'CMP-SIN-SD-09-2021'!A:D,4,0)</f>
        <v>283.01</v>
      </c>
      <c r="I23" s="394" t="s">
        <v>13362</v>
      </c>
      <c r="J23" s="373">
        <f t="shared" si="1"/>
        <v>10.89</v>
      </c>
      <c r="K23" s="373"/>
      <c r="L23" s="373"/>
      <c r="M23" s="373">
        <f>VLOOKUP(B23,'CMP-SIN-SD-09-2021'!A:D,4,0)</f>
        <v>283.01</v>
      </c>
      <c r="N23" s="3" t="b">
        <f t="shared" si="2"/>
        <v>1</v>
      </c>
    </row>
    <row r="24" spans="1:14" s="387" customFormat="1" ht="45" x14ac:dyDescent="0.25">
      <c r="A24" s="389">
        <f t="shared" si="0"/>
        <v>93207</v>
      </c>
      <c r="B24" s="390">
        <v>90822</v>
      </c>
      <c r="C24" s="391" t="s">
        <v>13360</v>
      </c>
      <c r="D24" s="391" t="s">
        <v>13374</v>
      </c>
      <c r="E24" s="392" t="s">
        <v>1</v>
      </c>
      <c r="F24" s="392" t="s">
        <v>9</v>
      </c>
      <c r="G24" s="393">
        <v>5.7799999999999997E-2</v>
      </c>
      <c r="H24" s="453">
        <f>VLOOKUP(B24,'CMP-SIN-SD-09-2021'!A:D,4,0)</f>
        <v>310.89</v>
      </c>
      <c r="I24" s="394" t="s">
        <v>13362</v>
      </c>
      <c r="J24" s="373">
        <f t="shared" si="1"/>
        <v>17.96</v>
      </c>
      <c r="K24" s="373"/>
      <c r="L24" s="373"/>
      <c r="M24" s="373">
        <f>VLOOKUP(B24,'CMP-SIN-SD-09-2021'!A:D,4,0)</f>
        <v>310.89</v>
      </c>
      <c r="N24" s="3" t="b">
        <f t="shared" si="2"/>
        <v>1</v>
      </c>
    </row>
    <row r="25" spans="1:14" s="387" customFormat="1" ht="45" x14ac:dyDescent="0.25">
      <c r="A25" s="389">
        <f t="shared" si="0"/>
        <v>93207</v>
      </c>
      <c r="B25" s="390">
        <v>91341</v>
      </c>
      <c r="C25" s="391" t="s">
        <v>13360</v>
      </c>
      <c r="D25" s="391" t="s">
        <v>426</v>
      </c>
      <c r="E25" s="392" t="s">
        <v>1</v>
      </c>
      <c r="F25" s="392" t="s">
        <v>3</v>
      </c>
      <c r="G25" s="393">
        <v>3.2399999999999998E-2</v>
      </c>
      <c r="H25" s="453">
        <f>VLOOKUP(B25,'CMP-SIN-SD-09-2021'!A:D,4,0)</f>
        <v>489.64</v>
      </c>
      <c r="I25" s="394" t="s">
        <v>13362</v>
      </c>
      <c r="J25" s="373">
        <f t="shared" si="1"/>
        <v>15.86</v>
      </c>
      <c r="K25" s="373"/>
      <c r="L25" s="373"/>
      <c r="M25" s="373">
        <f>VLOOKUP(B25,'CMP-SIN-SD-09-2021'!A:D,4,0)</f>
        <v>489.64</v>
      </c>
      <c r="N25" s="3" t="b">
        <f t="shared" si="2"/>
        <v>1</v>
      </c>
    </row>
    <row r="26" spans="1:14" s="387" customFormat="1" ht="60" x14ac:dyDescent="0.25">
      <c r="A26" s="389">
        <f t="shared" si="0"/>
        <v>93207</v>
      </c>
      <c r="B26" s="390">
        <v>94559</v>
      </c>
      <c r="C26" s="391" t="s">
        <v>13360</v>
      </c>
      <c r="D26" s="391" t="s">
        <v>239</v>
      </c>
      <c r="E26" s="392" t="s">
        <v>1</v>
      </c>
      <c r="F26" s="392" t="s">
        <v>3</v>
      </c>
      <c r="G26" s="393">
        <v>2.8899999999999999E-2</v>
      </c>
      <c r="H26" s="453">
        <f>VLOOKUP(B26,'CMP-SIN-SD-09-2021'!A:D,4,0)</f>
        <v>752.76</v>
      </c>
      <c r="I26" s="394" t="s">
        <v>13362</v>
      </c>
      <c r="J26" s="373">
        <f t="shared" si="1"/>
        <v>21.75</v>
      </c>
      <c r="K26" s="373"/>
      <c r="L26" s="373"/>
      <c r="M26" s="373">
        <f>VLOOKUP(B26,'CMP-SIN-SD-09-2021'!A:D,4,0)</f>
        <v>752.76</v>
      </c>
      <c r="N26" s="3" t="b">
        <f t="shared" si="2"/>
        <v>1</v>
      </c>
    </row>
    <row r="27" spans="1:14" s="387" customFormat="1" ht="75" x14ac:dyDescent="0.25">
      <c r="A27" s="389">
        <f t="shared" si="0"/>
        <v>93207</v>
      </c>
      <c r="B27" s="390">
        <v>100665</v>
      </c>
      <c r="C27" s="391" t="s">
        <v>13360</v>
      </c>
      <c r="D27" s="391" t="s">
        <v>13375</v>
      </c>
      <c r="E27" s="392" t="s">
        <v>1</v>
      </c>
      <c r="F27" s="392" t="s">
        <v>3</v>
      </c>
      <c r="G27" s="393">
        <v>9.64E-2</v>
      </c>
      <c r="H27" s="453">
        <f>VLOOKUP(B27,'CMP-SIN-SD-09-2021'!A:D,4,0)</f>
        <v>774.37</v>
      </c>
      <c r="I27" s="394" t="s">
        <v>13362</v>
      </c>
      <c r="J27" s="373">
        <f t="shared" si="1"/>
        <v>74.64</v>
      </c>
      <c r="K27" s="373"/>
      <c r="L27" s="373"/>
      <c r="M27" s="373">
        <f>VLOOKUP(B27,'CMP-SIN-SD-09-2021'!A:D,4,0)</f>
        <v>774.37</v>
      </c>
      <c r="N27" s="3" t="b">
        <f t="shared" si="2"/>
        <v>1</v>
      </c>
    </row>
    <row r="28" spans="1:14" s="387" customFormat="1" ht="30" x14ac:dyDescent="0.25">
      <c r="A28" s="389">
        <f t="shared" si="0"/>
        <v>93207</v>
      </c>
      <c r="B28" s="390">
        <v>95240</v>
      </c>
      <c r="C28" s="391" t="s">
        <v>13360</v>
      </c>
      <c r="D28" s="391" t="s">
        <v>13376</v>
      </c>
      <c r="E28" s="392" t="s">
        <v>1</v>
      </c>
      <c r="F28" s="392" t="s">
        <v>3</v>
      </c>
      <c r="G28" s="393">
        <v>5.4000000000000003E-3</v>
      </c>
      <c r="H28" s="453">
        <f>VLOOKUP(B28,'CMP-SIN-SD-09-2021'!A:D,4,0)</f>
        <v>16.77</v>
      </c>
      <c r="I28" s="394" t="s">
        <v>13362</v>
      </c>
      <c r="J28" s="373">
        <f t="shared" si="1"/>
        <v>0.09</v>
      </c>
      <c r="K28" s="373"/>
      <c r="L28" s="373"/>
      <c r="M28" s="373">
        <f>VLOOKUP(B28,'CMP-SIN-SD-09-2021'!A:D,4,0)</f>
        <v>16.77</v>
      </c>
      <c r="N28" s="3" t="b">
        <f t="shared" si="2"/>
        <v>1</v>
      </c>
    </row>
    <row r="29" spans="1:14" s="387" customFormat="1" ht="30" x14ac:dyDescent="0.25">
      <c r="A29" s="389">
        <f t="shared" si="0"/>
        <v>93207</v>
      </c>
      <c r="B29" s="390">
        <v>95241</v>
      </c>
      <c r="C29" s="391" t="s">
        <v>13360</v>
      </c>
      <c r="D29" s="391" t="s">
        <v>73</v>
      </c>
      <c r="E29" s="392" t="s">
        <v>1</v>
      </c>
      <c r="F29" s="392" t="s">
        <v>3</v>
      </c>
      <c r="G29" s="393">
        <v>1.3559000000000001</v>
      </c>
      <c r="H29" s="453">
        <f>VLOOKUP(B29,'CMP-SIN-SD-09-2021'!A:D,4,0)</f>
        <v>27.96</v>
      </c>
      <c r="I29" s="394" t="s">
        <v>13362</v>
      </c>
      <c r="J29" s="373">
        <f t="shared" si="1"/>
        <v>37.909999999999997</v>
      </c>
      <c r="K29" s="373"/>
      <c r="L29" s="373"/>
      <c r="M29" s="373">
        <f>VLOOKUP(B29,'CMP-SIN-SD-09-2021'!A:D,4,0)</f>
        <v>27.96</v>
      </c>
      <c r="N29" s="3" t="b">
        <f t="shared" si="2"/>
        <v>1</v>
      </c>
    </row>
    <row r="30" spans="1:14" s="387" customFormat="1" ht="45" x14ac:dyDescent="0.25">
      <c r="A30" s="389">
        <f t="shared" si="0"/>
        <v>93207</v>
      </c>
      <c r="B30" s="390">
        <v>101165</v>
      </c>
      <c r="C30" s="391" t="s">
        <v>13360</v>
      </c>
      <c r="D30" s="391" t="s">
        <v>13377</v>
      </c>
      <c r="E30" s="392" t="s">
        <v>1</v>
      </c>
      <c r="F30" s="392" t="s">
        <v>23</v>
      </c>
      <c r="G30" s="393">
        <v>2.3900000000000001E-2</v>
      </c>
      <c r="H30" s="453">
        <f>VLOOKUP(B30,'CMP-SIN-SD-09-2021'!A:D,4,0)</f>
        <v>833.08</v>
      </c>
      <c r="I30" s="394" t="s">
        <v>13362</v>
      </c>
      <c r="J30" s="373">
        <f t="shared" si="1"/>
        <v>19.91</v>
      </c>
      <c r="K30" s="373"/>
      <c r="L30" s="373"/>
      <c r="M30" s="373">
        <f>VLOOKUP(B30,'CMP-SIN-SD-09-2021'!A:D,4,0)</f>
        <v>833.08</v>
      </c>
      <c r="N30" s="3" t="b">
        <f t="shared" si="2"/>
        <v>1</v>
      </c>
    </row>
    <row r="31" spans="1:14" s="387" customFormat="1" ht="45" x14ac:dyDescent="0.25">
      <c r="A31" s="389">
        <f t="shared" si="0"/>
        <v>93207</v>
      </c>
      <c r="B31" s="390">
        <v>91862</v>
      </c>
      <c r="C31" s="391" t="s">
        <v>13360</v>
      </c>
      <c r="D31" s="391" t="s">
        <v>637</v>
      </c>
      <c r="E31" s="392" t="s">
        <v>1</v>
      </c>
      <c r="F31" s="392" t="s">
        <v>27</v>
      </c>
      <c r="G31" s="393">
        <v>0.53</v>
      </c>
      <c r="H31" s="453">
        <f>VLOOKUP(B31,'CMP-SIN-SD-09-2021'!A:D,4,0)</f>
        <v>9.48</v>
      </c>
      <c r="I31" s="394" t="s">
        <v>13362</v>
      </c>
      <c r="J31" s="373">
        <f t="shared" si="1"/>
        <v>5.0199999999999996</v>
      </c>
      <c r="K31" s="373"/>
      <c r="L31" s="373"/>
      <c r="M31" s="373">
        <f>VLOOKUP(B31,'CMP-SIN-SD-09-2021'!A:D,4,0)</f>
        <v>9.48</v>
      </c>
      <c r="N31" s="3" t="b">
        <f t="shared" si="2"/>
        <v>1</v>
      </c>
    </row>
    <row r="32" spans="1:14" s="387" customFormat="1" ht="45" x14ac:dyDescent="0.25">
      <c r="A32" s="389">
        <f t="shared" si="0"/>
        <v>93207</v>
      </c>
      <c r="B32" s="390">
        <v>91870</v>
      </c>
      <c r="C32" s="391" t="s">
        <v>13360</v>
      </c>
      <c r="D32" s="391" t="s">
        <v>13378</v>
      </c>
      <c r="E32" s="392" t="s">
        <v>1</v>
      </c>
      <c r="F32" s="392" t="s">
        <v>27</v>
      </c>
      <c r="G32" s="393">
        <v>1.7343999999999999</v>
      </c>
      <c r="H32" s="453">
        <f>VLOOKUP(B32,'CMP-SIN-SD-09-2021'!A:D,4,0)</f>
        <v>10.47</v>
      </c>
      <c r="I32" s="394" t="s">
        <v>13362</v>
      </c>
      <c r="J32" s="373">
        <f t="shared" si="1"/>
        <v>18.149999999999999</v>
      </c>
      <c r="K32" s="373"/>
      <c r="L32" s="373"/>
      <c r="M32" s="373">
        <f>VLOOKUP(B32,'CMP-SIN-SD-09-2021'!A:D,4,0)</f>
        <v>10.47</v>
      </c>
      <c r="N32" s="3" t="b">
        <f t="shared" si="2"/>
        <v>1</v>
      </c>
    </row>
    <row r="33" spans="1:14" s="387" customFormat="1" ht="45" x14ac:dyDescent="0.25">
      <c r="A33" s="389">
        <f t="shared" si="0"/>
        <v>93207</v>
      </c>
      <c r="B33" s="390">
        <v>91911</v>
      </c>
      <c r="C33" s="391" t="s">
        <v>13360</v>
      </c>
      <c r="D33" s="391" t="s">
        <v>13379</v>
      </c>
      <c r="E33" s="392" t="s">
        <v>1</v>
      </c>
      <c r="F33" s="392" t="s">
        <v>9</v>
      </c>
      <c r="G33" s="393">
        <v>0.19270000000000001</v>
      </c>
      <c r="H33" s="453">
        <f>VLOOKUP(B33,'CMP-SIN-SD-09-2021'!A:D,4,0)</f>
        <v>11.95</v>
      </c>
      <c r="I33" s="394" t="s">
        <v>13362</v>
      </c>
      <c r="J33" s="373">
        <f t="shared" si="1"/>
        <v>2.2999999999999998</v>
      </c>
      <c r="K33" s="373"/>
      <c r="L33" s="373"/>
      <c r="M33" s="373">
        <f>VLOOKUP(B33,'CMP-SIN-SD-09-2021'!A:D,4,0)</f>
        <v>11.95</v>
      </c>
      <c r="N33" s="3" t="b">
        <f t="shared" si="2"/>
        <v>1</v>
      </c>
    </row>
    <row r="34" spans="1:14" s="387" customFormat="1" ht="45" x14ac:dyDescent="0.25">
      <c r="A34" s="389">
        <f t="shared" si="0"/>
        <v>93207</v>
      </c>
      <c r="B34" s="390">
        <v>91924</v>
      </c>
      <c r="C34" s="391" t="s">
        <v>13360</v>
      </c>
      <c r="D34" s="391" t="s">
        <v>13380</v>
      </c>
      <c r="E34" s="392" t="s">
        <v>1</v>
      </c>
      <c r="F34" s="392" t="s">
        <v>27</v>
      </c>
      <c r="G34" s="393">
        <v>1.4165000000000001</v>
      </c>
      <c r="H34" s="453">
        <f>VLOOKUP(B34,'CMP-SIN-SD-09-2021'!A:D,4,0)</f>
        <v>2.88</v>
      </c>
      <c r="I34" s="394" t="s">
        <v>13362</v>
      </c>
      <c r="J34" s="373">
        <f t="shared" si="1"/>
        <v>4.07</v>
      </c>
      <c r="K34" s="373"/>
      <c r="L34" s="373"/>
      <c r="M34" s="373">
        <f>VLOOKUP(B34,'CMP-SIN-SD-09-2021'!A:D,4,0)</f>
        <v>2.88</v>
      </c>
      <c r="N34" s="3" t="b">
        <f t="shared" si="2"/>
        <v>1</v>
      </c>
    </row>
    <row r="35" spans="1:14" s="387" customFormat="1" ht="45" x14ac:dyDescent="0.25">
      <c r="A35" s="389">
        <f t="shared" si="0"/>
        <v>93207</v>
      </c>
      <c r="B35" s="390">
        <v>91926</v>
      </c>
      <c r="C35" s="391" t="s">
        <v>13360</v>
      </c>
      <c r="D35" s="391" t="s">
        <v>647</v>
      </c>
      <c r="E35" s="392" t="s">
        <v>1</v>
      </c>
      <c r="F35" s="392" t="s">
        <v>27</v>
      </c>
      <c r="G35" s="393">
        <v>3.4689000000000001</v>
      </c>
      <c r="H35" s="453">
        <f>VLOOKUP(B35,'CMP-SIN-SD-09-2021'!A:D,4,0)</f>
        <v>4.26</v>
      </c>
      <c r="I35" s="394" t="s">
        <v>13362</v>
      </c>
      <c r="J35" s="373">
        <f t="shared" si="1"/>
        <v>14.77</v>
      </c>
      <c r="K35" s="373"/>
      <c r="L35" s="373"/>
      <c r="M35" s="373">
        <f>VLOOKUP(B35,'CMP-SIN-SD-09-2021'!A:D,4,0)</f>
        <v>4.26</v>
      </c>
      <c r="N35" s="3" t="b">
        <f t="shared" si="2"/>
        <v>1</v>
      </c>
    </row>
    <row r="36" spans="1:14" s="387" customFormat="1" ht="45" x14ac:dyDescent="0.25">
      <c r="A36" s="389">
        <f t="shared" si="0"/>
        <v>93207</v>
      </c>
      <c r="B36" s="390">
        <v>91928</v>
      </c>
      <c r="C36" s="391" t="s">
        <v>13360</v>
      </c>
      <c r="D36" s="391" t="s">
        <v>648</v>
      </c>
      <c r="E36" s="392" t="s">
        <v>1</v>
      </c>
      <c r="F36" s="392" t="s">
        <v>27</v>
      </c>
      <c r="G36" s="393">
        <v>2.0234999999999999</v>
      </c>
      <c r="H36" s="453">
        <f>VLOOKUP(B36,'CMP-SIN-SD-09-2021'!A:D,4,0)</f>
        <v>7</v>
      </c>
      <c r="I36" s="394" t="s">
        <v>13362</v>
      </c>
      <c r="J36" s="373">
        <f t="shared" si="1"/>
        <v>14.16</v>
      </c>
      <c r="K36" s="373"/>
      <c r="L36" s="373"/>
      <c r="M36" s="373">
        <f>VLOOKUP(B36,'CMP-SIN-SD-09-2021'!A:D,4,0)</f>
        <v>7</v>
      </c>
      <c r="N36" s="3" t="b">
        <f t="shared" si="2"/>
        <v>1</v>
      </c>
    </row>
    <row r="37" spans="1:14" s="387" customFormat="1" ht="30" x14ac:dyDescent="0.25">
      <c r="A37" s="389">
        <f t="shared" si="0"/>
        <v>93207</v>
      </c>
      <c r="B37" s="390">
        <v>91937</v>
      </c>
      <c r="C37" s="391" t="s">
        <v>13360</v>
      </c>
      <c r="D37" s="391" t="s">
        <v>13381</v>
      </c>
      <c r="E37" s="392" t="s">
        <v>1</v>
      </c>
      <c r="F37" s="392" t="s">
        <v>9</v>
      </c>
      <c r="G37" s="393">
        <v>0.1734</v>
      </c>
      <c r="H37" s="453">
        <f>VLOOKUP(B37,'CMP-SIN-SD-09-2021'!A:D,4,0)</f>
        <v>10.41</v>
      </c>
      <c r="I37" s="394" t="s">
        <v>13362</v>
      </c>
      <c r="J37" s="373">
        <f t="shared" si="1"/>
        <v>1.8</v>
      </c>
      <c r="K37" s="373"/>
      <c r="L37" s="373"/>
      <c r="M37" s="373">
        <f>VLOOKUP(B37,'CMP-SIN-SD-09-2021'!A:D,4,0)</f>
        <v>10.41</v>
      </c>
      <c r="N37" s="3" t="b">
        <f t="shared" si="2"/>
        <v>1</v>
      </c>
    </row>
    <row r="38" spans="1:14" s="387" customFormat="1" ht="45" x14ac:dyDescent="0.25">
      <c r="A38" s="389">
        <f t="shared" si="0"/>
        <v>93207</v>
      </c>
      <c r="B38" s="390">
        <v>91945</v>
      </c>
      <c r="C38" s="391" t="s">
        <v>13360</v>
      </c>
      <c r="D38" s="391" t="s">
        <v>13382</v>
      </c>
      <c r="E38" s="392" t="s">
        <v>1</v>
      </c>
      <c r="F38" s="392" t="s">
        <v>9</v>
      </c>
      <c r="G38" s="393">
        <v>5.7799999999999997E-2</v>
      </c>
      <c r="H38" s="453">
        <f>VLOOKUP(B38,'CMP-SIN-SD-09-2021'!A:D,4,0)</f>
        <v>8.66</v>
      </c>
      <c r="I38" s="394" t="s">
        <v>13362</v>
      </c>
      <c r="J38" s="373">
        <f t="shared" si="1"/>
        <v>0.5</v>
      </c>
      <c r="K38" s="373"/>
      <c r="L38" s="373"/>
      <c r="M38" s="373">
        <f>VLOOKUP(B38,'CMP-SIN-SD-09-2021'!A:D,4,0)</f>
        <v>8.66</v>
      </c>
      <c r="N38" s="3" t="b">
        <f t="shared" si="2"/>
        <v>1</v>
      </c>
    </row>
    <row r="39" spans="1:14" s="387" customFormat="1" ht="30" x14ac:dyDescent="0.25">
      <c r="A39" s="389">
        <f t="shared" si="0"/>
        <v>93207</v>
      </c>
      <c r="B39" s="390">
        <v>92000</v>
      </c>
      <c r="C39" s="391" t="s">
        <v>13360</v>
      </c>
      <c r="D39" s="391" t="s">
        <v>13383</v>
      </c>
      <c r="E39" s="392" t="s">
        <v>1</v>
      </c>
      <c r="F39" s="392" t="s">
        <v>9</v>
      </c>
      <c r="G39" s="393">
        <v>7.7100000000000002E-2</v>
      </c>
      <c r="H39" s="453">
        <f>VLOOKUP(B39,'CMP-SIN-SD-09-2021'!A:D,4,0)</f>
        <v>24.89</v>
      </c>
      <c r="I39" s="394" t="s">
        <v>13362</v>
      </c>
      <c r="J39" s="373">
        <f t="shared" si="1"/>
        <v>1.91</v>
      </c>
      <c r="K39" s="373"/>
      <c r="L39" s="373"/>
      <c r="M39" s="373">
        <f>VLOOKUP(B39,'CMP-SIN-SD-09-2021'!A:D,4,0)</f>
        <v>24.89</v>
      </c>
      <c r="N39" s="3" t="b">
        <f t="shared" si="2"/>
        <v>1</v>
      </c>
    </row>
    <row r="40" spans="1:14" s="387" customFormat="1" ht="30" x14ac:dyDescent="0.25">
      <c r="A40" s="389">
        <f t="shared" si="0"/>
        <v>93207</v>
      </c>
      <c r="B40" s="390">
        <v>92008</v>
      </c>
      <c r="C40" s="391" t="s">
        <v>13360</v>
      </c>
      <c r="D40" s="391" t="s">
        <v>13384</v>
      </c>
      <c r="E40" s="392" t="s">
        <v>1</v>
      </c>
      <c r="F40" s="392" t="s">
        <v>9</v>
      </c>
      <c r="G40" s="393">
        <v>0.1542</v>
      </c>
      <c r="H40" s="453">
        <f>VLOOKUP(B40,'CMP-SIN-SD-09-2021'!A:D,4,0)</f>
        <v>39.909999999999997</v>
      </c>
      <c r="I40" s="394" t="s">
        <v>13362</v>
      </c>
      <c r="J40" s="373">
        <f t="shared" si="1"/>
        <v>6.15</v>
      </c>
      <c r="K40" s="373"/>
      <c r="L40" s="373"/>
      <c r="M40" s="373">
        <f>VLOOKUP(B40,'CMP-SIN-SD-09-2021'!A:D,4,0)</f>
        <v>39.909999999999997</v>
      </c>
      <c r="N40" s="3" t="b">
        <f t="shared" si="2"/>
        <v>1</v>
      </c>
    </row>
    <row r="41" spans="1:14" s="387" customFormat="1" ht="45" x14ac:dyDescent="0.25">
      <c r="A41" s="389">
        <f t="shared" si="0"/>
        <v>93207</v>
      </c>
      <c r="B41" s="390">
        <v>92023</v>
      </c>
      <c r="C41" s="391" t="s">
        <v>13360</v>
      </c>
      <c r="D41" s="391" t="s">
        <v>701</v>
      </c>
      <c r="E41" s="392" t="s">
        <v>1</v>
      </c>
      <c r="F41" s="392" t="s">
        <v>9</v>
      </c>
      <c r="G41" s="393">
        <v>0.13489999999999999</v>
      </c>
      <c r="H41" s="453">
        <f>VLOOKUP(B41,'CMP-SIN-SD-09-2021'!A:D,4,0)</f>
        <v>41.69</v>
      </c>
      <c r="I41" s="394" t="s">
        <v>13362</v>
      </c>
      <c r="J41" s="373">
        <f t="shared" si="1"/>
        <v>5.62</v>
      </c>
      <c r="K41" s="373"/>
      <c r="L41" s="373"/>
      <c r="M41" s="373">
        <f>VLOOKUP(B41,'CMP-SIN-SD-09-2021'!A:D,4,0)</f>
        <v>41.69</v>
      </c>
      <c r="N41" s="3" t="b">
        <f t="shared" si="2"/>
        <v>1</v>
      </c>
    </row>
    <row r="42" spans="1:14" s="387" customFormat="1" ht="45" x14ac:dyDescent="0.25">
      <c r="A42" s="389">
        <f t="shared" si="0"/>
        <v>93207</v>
      </c>
      <c r="B42" s="390">
        <v>92981</v>
      </c>
      <c r="C42" s="391" t="s">
        <v>13360</v>
      </c>
      <c r="D42" s="391" t="s">
        <v>13385</v>
      </c>
      <c r="E42" s="392" t="s">
        <v>1</v>
      </c>
      <c r="F42" s="392" t="s">
        <v>27</v>
      </c>
      <c r="G42" s="393">
        <v>0.19270000000000001</v>
      </c>
      <c r="H42" s="453">
        <f>VLOOKUP(B42,'CMP-SIN-SD-09-2021'!A:D,4,0)</f>
        <v>17.34</v>
      </c>
      <c r="I42" s="394" t="s">
        <v>13362</v>
      </c>
      <c r="J42" s="373">
        <f t="shared" si="1"/>
        <v>3.34</v>
      </c>
      <c r="K42" s="373"/>
      <c r="L42" s="373"/>
      <c r="M42" s="373">
        <f>VLOOKUP(B42,'CMP-SIN-SD-09-2021'!A:D,4,0)</f>
        <v>17.34</v>
      </c>
      <c r="N42" s="3" t="b">
        <f t="shared" si="2"/>
        <v>1</v>
      </c>
    </row>
    <row r="43" spans="1:14" s="387" customFormat="1" ht="45" x14ac:dyDescent="0.25">
      <c r="A43" s="389">
        <f t="shared" si="0"/>
        <v>93207</v>
      </c>
      <c r="B43" s="390">
        <v>95805</v>
      </c>
      <c r="C43" s="391" t="s">
        <v>13360</v>
      </c>
      <c r="D43" s="391" t="s">
        <v>13386</v>
      </c>
      <c r="E43" s="392" t="s">
        <v>1</v>
      </c>
      <c r="F43" s="392" t="s">
        <v>9</v>
      </c>
      <c r="G43" s="393">
        <v>0.28910000000000002</v>
      </c>
      <c r="H43" s="453">
        <f>VLOOKUP(B43,'CMP-SIN-SD-09-2021'!A:D,4,0)</f>
        <v>23.13</v>
      </c>
      <c r="I43" s="394" t="s">
        <v>13362</v>
      </c>
      <c r="J43" s="373">
        <f t="shared" si="1"/>
        <v>6.68</v>
      </c>
      <c r="K43" s="373"/>
      <c r="L43" s="373"/>
      <c r="M43" s="373">
        <f>VLOOKUP(B43,'CMP-SIN-SD-09-2021'!A:D,4,0)</f>
        <v>23.13</v>
      </c>
      <c r="N43" s="3" t="b">
        <f t="shared" si="2"/>
        <v>1</v>
      </c>
    </row>
    <row r="44" spans="1:14" s="387" customFormat="1" ht="45" x14ac:dyDescent="0.25">
      <c r="A44" s="389">
        <f t="shared" si="0"/>
        <v>93207</v>
      </c>
      <c r="B44" s="390">
        <v>95811</v>
      </c>
      <c r="C44" s="391" t="s">
        <v>13360</v>
      </c>
      <c r="D44" s="391" t="s">
        <v>13387</v>
      </c>
      <c r="E44" s="392" t="s">
        <v>1</v>
      </c>
      <c r="F44" s="392" t="s">
        <v>9</v>
      </c>
      <c r="G44" s="393">
        <v>0.13489999999999999</v>
      </c>
      <c r="H44" s="453">
        <f>VLOOKUP(B44,'CMP-SIN-SD-09-2021'!A:D,4,0)</f>
        <v>15.2</v>
      </c>
      <c r="I44" s="394" t="s">
        <v>13362</v>
      </c>
      <c r="J44" s="373">
        <f t="shared" si="1"/>
        <v>2.0499999999999998</v>
      </c>
      <c r="K44" s="373"/>
      <c r="L44" s="373"/>
      <c r="M44" s="373">
        <f>VLOOKUP(B44,'CMP-SIN-SD-09-2021'!A:D,4,0)</f>
        <v>15.2</v>
      </c>
      <c r="N44" s="3" t="b">
        <f t="shared" si="2"/>
        <v>1</v>
      </c>
    </row>
    <row r="45" spans="1:14" s="387" customFormat="1" ht="45" x14ac:dyDescent="0.25">
      <c r="A45" s="389">
        <f t="shared" si="0"/>
        <v>93207</v>
      </c>
      <c r="B45" s="390">
        <v>97586</v>
      </c>
      <c r="C45" s="391" t="s">
        <v>13360</v>
      </c>
      <c r="D45" s="391" t="s">
        <v>13388</v>
      </c>
      <c r="E45" s="392" t="s">
        <v>1</v>
      </c>
      <c r="F45" s="392" t="s">
        <v>9</v>
      </c>
      <c r="G45" s="393">
        <v>0.11559999999999999</v>
      </c>
      <c r="H45" s="453">
        <f>VLOOKUP(B45,'CMP-SIN-SD-09-2021'!A:D,4,0)</f>
        <v>99.32</v>
      </c>
      <c r="I45" s="394" t="s">
        <v>13362</v>
      </c>
      <c r="J45" s="373">
        <f t="shared" si="1"/>
        <v>11.48</v>
      </c>
      <c r="K45" s="373"/>
      <c r="L45" s="373"/>
      <c r="M45" s="373">
        <f>VLOOKUP(B45,'CMP-SIN-SD-09-2021'!A:D,4,0)</f>
        <v>99.32</v>
      </c>
      <c r="N45" s="3" t="b">
        <f t="shared" si="2"/>
        <v>1</v>
      </c>
    </row>
    <row r="46" spans="1:14" s="387" customFormat="1" ht="45" x14ac:dyDescent="0.25">
      <c r="A46" s="389">
        <f t="shared" si="0"/>
        <v>93207</v>
      </c>
      <c r="B46" s="390">
        <v>97593</v>
      </c>
      <c r="C46" s="391" t="s">
        <v>13360</v>
      </c>
      <c r="D46" s="391" t="s">
        <v>13389</v>
      </c>
      <c r="E46" s="392" t="s">
        <v>1</v>
      </c>
      <c r="F46" s="392" t="s">
        <v>9</v>
      </c>
      <c r="G46" s="393">
        <v>7.7100000000000002E-2</v>
      </c>
      <c r="H46" s="453">
        <f>VLOOKUP(B46,'CMP-SIN-SD-09-2021'!A:D,4,0)</f>
        <v>98.08</v>
      </c>
      <c r="I46" s="394" t="s">
        <v>13362</v>
      </c>
      <c r="J46" s="373">
        <f t="shared" si="1"/>
        <v>7.56</v>
      </c>
      <c r="K46" s="373"/>
      <c r="L46" s="373"/>
      <c r="M46" s="373">
        <f>VLOOKUP(B46,'CMP-SIN-SD-09-2021'!A:D,4,0)</f>
        <v>98.08</v>
      </c>
      <c r="N46" s="3" t="b">
        <f t="shared" si="2"/>
        <v>1</v>
      </c>
    </row>
    <row r="47" spans="1:14" s="387" customFormat="1" ht="30" x14ac:dyDescent="0.25">
      <c r="A47" s="389">
        <f t="shared" si="0"/>
        <v>93207</v>
      </c>
      <c r="B47" s="390">
        <v>97611</v>
      </c>
      <c r="C47" s="391" t="s">
        <v>13360</v>
      </c>
      <c r="D47" s="391" t="s">
        <v>13390</v>
      </c>
      <c r="E47" s="392" t="s">
        <v>1</v>
      </c>
      <c r="F47" s="392" t="s">
        <v>9</v>
      </c>
      <c r="G47" s="393">
        <v>3.85E-2</v>
      </c>
      <c r="H47" s="453">
        <f>VLOOKUP(B47,'CMP-SIN-SD-09-2021'!A:D,4,0)</f>
        <v>24.03</v>
      </c>
      <c r="I47" s="394" t="s">
        <v>13362</v>
      </c>
      <c r="J47" s="373">
        <f t="shared" si="1"/>
        <v>0.92</v>
      </c>
      <c r="K47" s="373"/>
      <c r="L47" s="373"/>
      <c r="M47" s="373">
        <f>VLOOKUP(B47,'CMP-SIN-SD-09-2021'!A:D,4,0)</f>
        <v>24.03</v>
      </c>
      <c r="N47" s="3" t="b">
        <f t="shared" si="2"/>
        <v>1</v>
      </c>
    </row>
    <row r="48" spans="1:14" s="387" customFormat="1" ht="30" x14ac:dyDescent="0.25">
      <c r="A48" s="389">
        <f t="shared" si="0"/>
        <v>93207</v>
      </c>
      <c r="B48" s="390">
        <v>97612</v>
      </c>
      <c r="C48" s="391" t="s">
        <v>13360</v>
      </c>
      <c r="D48" s="391" t="s">
        <v>13391</v>
      </c>
      <c r="E48" s="392" t="s">
        <v>1</v>
      </c>
      <c r="F48" s="392" t="s">
        <v>9</v>
      </c>
      <c r="G48" s="393">
        <v>3.85E-2</v>
      </c>
      <c r="H48" s="453">
        <f>VLOOKUP(B48,'CMP-SIN-SD-09-2021'!A:D,4,0)</f>
        <v>26.29</v>
      </c>
      <c r="I48" s="394" t="s">
        <v>13362</v>
      </c>
      <c r="J48" s="373">
        <f t="shared" si="1"/>
        <v>1.01</v>
      </c>
      <c r="K48" s="373"/>
      <c r="L48" s="373"/>
      <c r="M48" s="373">
        <f>VLOOKUP(B48,'CMP-SIN-SD-09-2021'!A:D,4,0)</f>
        <v>26.29</v>
      </c>
      <c r="N48" s="3" t="b">
        <f t="shared" si="2"/>
        <v>1</v>
      </c>
    </row>
    <row r="49" spans="1:14" s="387" customFormat="1" ht="30" x14ac:dyDescent="0.25">
      <c r="A49" s="389">
        <f t="shared" si="0"/>
        <v>93207</v>
      </c>
      <c r="B49" s="390">
        <v>96985</v>
      </c>
      <c r="C49" s="391" t="s">
        <v>13360</v>
      </c>
      <c r="D49" s="391" t="s">
        <v>711</v>
      </c>
      <c r="E49" s="392" t="s">
        <v>1</v>
      </c>
      <c r="F49" s="392" t="s">
        <v>9</v>
      </c>
      <c r="G49" s="393">
        <v>3.85E-2</v>
      </c>
      <c r="H49" s="453">
        <f>VLOOKUP(B49,'CMP-SIN-SD-09-2021'!A:D,4,0)</f>
        <v>79.77</v>
      </c>
      <c r="I49" s="394" t="s">
        <v>13362</v>
      </c>
      <c r="J49" s="373">
        <f t="shared" si="1"/>
        <v>3.07</v>
      </c>
      <c r="K49" s="373"/>
      <c r="L49" s="373"/>
      <c r="M49" s="373">
        <f>VLOOKUP(B49,'CMP-SIN-SD-09-2021'!A:D,4,0)</f>
        <v>79.77</v>
      </c>
      <c r="N49" s="3" t="b">
        <f t="shared" si="2"/>
        <v>1</v>
      </c>
    </row>
    <row r="50" spans="1:14" s="387" customFormat="1" ht="45" x14ac:dyDescent="0.25">
      <c r="A50" s="389">
        <f t="shared" si="0"/>
        <v>93207</v>
      </c>
      <c r="B50" s="390">
        <v>97886</v>
      </c>
      <c r="C50" s="391" t="s">
        <v>13360</v>
      </c>
      <c r="D50" s="391" t="s">
        <v>671</v>
      </c>
      <c r="E50" s="392" t="s">
        <v>1</v>
      </c>
      <c r="F50" s="392" t="s">
        <v>9</v>
      </c>
      <c r="G50" s="393">
        <v>3.85E-2</v>
      </c>
      <c r="H50" s="453">
        <f>VLOOKUP(B50,'CMP-SIN-SD-09-2021'!A:D,4,0)</f>
        <v>173.12</v>
      </c>
      <c r="I50" s="394" t="s">
        <v>13362</v>
      </c>
      <c r="J50" s="373">
        <f t="shared" si="1"/>
        <v>6.66</v>
      </c>
      <c r="K50" s="373"/>
      <c r="L50" s="373"/>
      <c r="M50" s="373">
        <f>VLOOKUP(B50,'CMP-SIN-SD-09-2021'!A:D,4,0)</f>
        <v>173.12</v>
      </c>
      <c r="N50" s="3" t="b">
        <f t="shared" si="2"/>
        <v>1</v>
      </c>
    </row>
    <row r="51" spans="1:14" s="387" customFormat="1" ht="45" x14ac:dyDescent="0.25">
      <c r="A51" s="389">
        <f t="shared" si="0"/>
        <v>93207</v>
      </c>
      <c r="B51" s="390">
        <v>98283</v>
      </c>
      <c r="C51" s="391" t="s">
        <v>13360</v>
      </c>
      <c r="D51" s="391" t="s">
        <v>13392</v>
      </c>
      <c r="E51" s="392" t="s">
        <v>1</v>
      </c>
      <c r="F51" s="392" t="s">
        <v>27</v>
      </c>
      <c r="G51" s="393">
        <v>0.61670000000000003</v>
      </c>
      <c r="H51" s="453">
        <f>VLOOKUP(B51,'CMP-SIN-SD-09-2021'!A:D,4,0)</f>
        <v>8.77</v>
      </c>
      <c r="I51" s="394" t="s">
        <v>13362</v>
      </c>
      <c r="J51" s="373">
        <f t="shared" si="1"/>
        <v>5.4</v>
      </c>
      <c r="K51" s="373"/>
      <c r="L51" s="373"/>
      <c r="M51" s="373">
        <f>VLOOKUP(B51,'CMP-SIN-SD-09-2021'!A:D,4,0)</f>
        <v>8.77</v>
      </c>
      <c r="N51" s="3" t="b">
        <f t="shared" si="2"/>
        <v>1</v>
      </c>
    </row>
    <row r="52" spans="1:14" s="387" customFormat="1" ht="30" x14ac:dyDescent="0.25">
      <c r="A52" s="389">
        <f t="shared" si="0"/>
        <v>93207</v>
      </c>
      <c r="B52" s="390">
        <v>100556</v>
      </c>
      <c r="C52" s="391" t="s">
        <v>13360</v>
      </c>
      <c r="D52" s="391" t="s">
        <v>13393</v>
      </c>
      <c r="E52" s="392" t="s">
        <v>1</v>
      </c>
      <c r="F52" s="392" t="s">
        <v>9</v>
      </c>
      <c r="G52" s="393">
        <v>1.9300000000000001E-2</v>
      </c>
      <c r="H52" s="453">
        <f>VLOOKUP(B52,'CMP-SIN-SD-09-2021'!A:D,4,0)</f>
        <v>55.11</v>
      </c>
      <c r="I52" s="394" t="s">
        <v>13362</v>
      </c>
      <c r="J52" s="373">
        <f t="shared" si="1"/>
        <v>1.06</v>
      </c>
      <c r="K52" s="373"/>
      <c r="L52" s="373"/>
      <c r="M52" s="373">
        <f>VLOOKUP(B52,'CMP-SIN-SD-09-2021'!A:D,4,0)</f>
        <v>55.11</v>
      </c>
      <c r="N52" s="3" t="b">
        <f t="shared" si="2"/>
        <v>1</v>
      </c>
    </row>
    <row r="53" spans="1:14" s="387" customFormat="1" ht="30" x14ac:dyDescent="0.25">
      <c r="A53" s="389">
        <f t="shared" si="0"/>
        <v>93207</v>
      </c>
      <c r="B53" s="390">
        <v>86888</v>
      </c>
      <c r="C53" s="391" t="s">
        <v>13360</v>
      </c>
      <c r="D53" s="391" t="s">
        <v>13394</v>
      </c>
      <c r="E53" s="392" t="s">
        <v>1</v>
      </c>
      <c r="F53" s="392" t="s">
        <v>9</v>
      </c>
      <c r="G53" s="393">
        <v>3.85E-2</v>
      </c>
      <c r="H53" s="453">
        <f>VLOOKUP(B53,'CMP-SIN-SD-09-2021'!A:D,4,0)</f>
        <v>372.59</v>
      </c>
      <c r="I53" s="394" t="s">
        <v>13362</v>
      </c>
      <c r="J53" s="373">
        <f t="shared" si="1"/>
        <v>14.34</v>
      </c>
      <c r="K53" s="373"/>
      <c r="L53" s="373"/>
      <c r="M53" s="373">
        <f>VLOOKUP(B53,'CMP-SIN-SD-09-2021'!A:D,4,0)</f>
        <v>372.59</v>
      </c>
      <c r="N53" s="3" t="b">
        <f t="shared" si="2"/>
        <v>1</v>
      </c>
    </row>
    <row r="54" spans="1:14" s="387" customFormat="1" ht="75" x14ac:dyDescent="0.25">
      <c r="A54" s="389">
        <f t="shared" si="0"/>
        <v>93207</v>
      </c>
      <c r="B54" s="390">
        <v>86934</v>
      </c>
      <c r="C54" s="391" t="s">
        <v>13360</v>
      </c>
      <c r="D54" s="391" t="s">
        <v>13395</v>
      </c>
      <c r="E54" s="392" t="s">
        <v>1</v>
      </c>
      <c r="F54" s="392" t="s">
        <v>9</v>
      </c>
      <c r="G54" s="393">
        <v>1.9300000000000001E-2</v>
      </c>
      <c r="H54" s="453">
        <f>VLOOKUP(B54,'CMP-SIN-SD-09-2021'!A:D,4,0)</f>
        <v>359.37</v>
      </c>
      <c r="I54" s="394" t="s">
        <v>13362</v>
      </c>
      <c r="J54" s="373">
        <f t="shared" si="1"/>
        <v>6.93</v>
      </c>
      <c r="K54" s="373"/>
      <c r="L54" s="373"/>
      <c r="M54" s="373">
        <f>VLOOKUP(B54,'CMP-SIN-SD-09-2021'!A:D,4,0)</f>
        <v>359.37</v>
      </c>
      <c r="N54" s="3" t="b">
        <f t="shared" si="2"/>
        <v>1</v>
      </c>
    </row>
    <row r="55" spans="1:14" s="387" customFormat="1" ht="75" x14ac:dyDescent="0.25">
      <c r="A55" s="389">
        <f t="shared" si="0"/>
        <v>93207</v>
      </c>
      <c r="B55" s="390">
        <v>86943</v>
      </c>
      <c r="C55" s="391" t="s">
        <v>13360</v>
      </c>
      <c r="D55" s="391" t="s">
        <v>353</v>
      </c>
      <c r="E55" s="392" t="s">
        <v>1</v>
      </c>
      <c r="F55" s="392" t="s">
        <v>9</v>
      </c>
      <c r="G55" s="393">
        <v>3.85E-2</v>
      </c>
      <c r="H55" s="453">
        <f>VLOOKUP(B55,'CMP-SIN-SD-09-2021'!A:D,4,0)</f>
        <v>194.87</v>
      </c>
      <c r="I55" s="394" t="s">
        <v>13362</v>
      </c>
      <c r="J55" s="373">
        <f t="shared" si="1"/>
        <v>7.5</v>
      </c>
      <c r="K55" s="373"/>
      <c r="L55" s="373"/>
      <c r="M55" s="373">
        <f>VLOOKUP(B55,'CMP-SIN-SD-09-2021'!A:D,4,0)</f>
        <v>194.87</v>
      </c>
      <c r="N55" s="3" t="b">
        <f t="shared" si="2"/>
        <v>1</v>
      </c>
    </row>
    <row r="56" spans="1:14" s="387" customFormat="1" ht="45" x14ac:dyDescent="0.25">
      <c r="A56" s="389">
        <f t="shared" si="0"/>
        <v>93207</v>
      </c>
      <c r="B56" s="390">
        <v>89711</v>
      </c>
      <c r="C56" s="391" t="s">
        <v>13360</v>
      </c>
      <c r="D56" s="391" t="s">
        <v>606</v>
      </c>
      <c r="E56" s="392" t="s">
        <v>1</v>
      </c>
      <c r="F56" s="392" t="s">
        <v>27</v>
      </c>
      <c r="G56" s="393">
        <v>0.13880000000000001</v>
      </c>
      <c r="H56" s="453">
        <f>VLOOKUP(B56,'CMP-SIN-SD-09-2021'!A:D,4,0)</f>
        <v>17.93</v>
      </c>
      <c r="I56" s="394" t="s">
        <v>13362</v>
      </c>
      <c r="J56" s="373">
        <f t="shared" si="1"/>
        <v>2.48</v>
      </c>
      <c r="K56" s="373"/>
      <c r="L56" s="373"/>
      <c r="M56" s="373">
        <f>VLOOKUP(B56,'CMP-SIN-SD-09-2021'!A:D,4,0)</f>
        <v>17.93</v>
      </c>
      <c r="N56" s="3" t="b">
        <f t="shared" si="2"/>
        <v>1</v>
      </c>
    </row>
    <row r="57" spans="1:14" s="387" customFormat="1" ht="45" x14ac:dyDescent="0.25">
      <c r="A57" s="389">
        <f t="shared" si="0"/>
        <v>93207</v>
      </c>
      <c r="B57" s="390">
        <v>89712</v>
      </c>
      <c r="C57" s="391" t="s">
        <v>13360</v>
      </c>
      <c r="D57" s="391" t="s">
        <v>607</v>
      </c>
      <c r="E57" s="392" t="s">
        <v>1</v>
      </c>
      <c r="F57" s="392" t="s">
        <v>27</v>
      </c>
      <c r="G57" s="393">
        <v>0.12529999999999999</v>
      </c>
      <c r="H57" s="453">
        <f>VLOOKUP(B57,'CMP-SIN-SD-09-2021'!A:D,4,0)</f>
        <v>26.95</v>
      </c>
      <c r="I57" s="394" t="s">
        <v>13362</v>
      </c>
      <c r="J57" s="373">
        <f t="shared" si="1"/>
        <v>3.37</v>
      </c>
      <c r="K57" s="373"/>
      <c r="L57" s="373"/>
      <c r="M57" s="373">
        <f>VLOOKUP(B57,'CMP-SIN-SD-09-2021'!A:D,4,0)</f>
        <v>26.95</v>
      </c>
      <c r="N57" s="3" t="b">
        <f t="shared" si="2"/>
        <v>1</v>
      </c>
    </row>
    <row r="58" spans="1:14" s="387" customFormat="1" ht="45" x14ac:dyDescent="0.25">
      <c r="A58" s="389">
        <f t="shared" si="0"/>
        <v>93207</v>
      </c>
      <c r="B58" s="390">
        <v>89714</v>
      </c>
      <c r="C58" s="391" t="s">
        <v>13360</v>
      </c>
      <c r="D58" s="391" t="s">
        <v>575</v>
      </c>
      <c r="E58" s="392" t="s">
        <v>1</v>
      </c>
      <c r="F58" s="392" t="s">
        <v>27</v>
      </c>
      <c r="G58" s="393">
        <v>0.1472</v>
      </c>
      <c r="H58" s="453">
        <f>VLOOKUP(B58,'CMP-SIN-SD-09-2021'!A:D,4,0)</f>
        <v>52.8</v>
      </c>
      <c r="I58" s="394" t="s">
        <v>13362</v>
      </c>
      <c r="J58" s="373">
        <f t="shared" si="1"/>
        <v>7.77</v>
      </c>
      <c r="K58" s="373"/>
      <c r="L58" s="373"/>
      <c r="M58" s="373">
        <f>VLOOKUP(B58,'CMP-SIN-SD-09-2021'!A:D,4,0)</f>
        <v>52.8</v>
      </c>
      <c r="N58" s="3" t="b">
        <f t="shared" si="2"/>
        <v>1</v>
      </c>
    </row>
    <row r="59" spans="1:14" s="387" customFormat="1" ht="45" x14ac:dyDescent="0.25">
      <c r="A59" s="389">
        <f t="shared" si="0"/>
        <v>93207</v>
      </c>
      <c r="B59" s="390">
        <v>89724</v>
      </c>
      <c r="C59" s="391" t="s">
        <v>13360</v>
      </c>
      <c r="D59" s="391" t="s">
        <v>610</v>
      </c>
      <c r="E59" s="392" t="s">
        <v>1</v>
      </c>
      <c r="F59" s="392" t="s">
        <v>9</v>
      </c>
      <c r="G59" s="393">
        <v>7.7100000000000002E-2</v>
      </c>
      <c r="H59" s="453">
        <f>VLOOKUP(B59,'CMP-SIN-SD-09-2021'!A:D,4,0)</f>
        <v>9.44</v>
      </c>
      <c r="I59" s="394" t="s">
        <v>13362</v>
      </c>
      <c r="J59" s="373">
        <f t="shared" si="1"/>
        <v>0.72</v>
      </c>
      <c r="K59" s="373"/>
      <c r="L59" s="373"/>
      <c r="M59" s="373">
        <f>VLOOKUP(B59,'CMP-SIN-SD-09-2021'!A:D,4,0)</f>
        <v>9.44</v>
      </c>
      <c r="N59" s="3" t="b">
        <f t="shared" si="2"/>
        <v>1</v>
      </c>
    </row>
    <row r="60" spans="1:14" s="387" customFormat="1" ht="45" x14ac:dyDescent="0.25">
      <c r="A60" s="389">
        <f t="shared" si="0"/>
        <v>93207</v>
      </c>
      <c r="B60" s="390">
        <v>89726</v>
      </c>
      <c r="C60" s="391" t="s">
        <v>13360</v>
      </c>
      <c r="D60" s="391" t="s">
        <v>613</v>
      </c>
      <c r="E60" s="392" t="s">
        <v>1</v>
      </c>
      <c r="F60" s="392" t="s">
        <v>9</v>
      </c>
      <c r="G60" s="393">
        <v>5.7799999999999997E-2</v>
      </c>
      <c r="H60" s="453">
        <f>VLOOKUP(B60,'CMP-SIN-SD-09-2021'!A:D,4,0)</f>
        <v>6.98</v>
      </c>
      <c r="I60" s="394" t="s">
        <v>13362</v>
      </c>
      <c r="J60" s="373">
        <f t="shared" si="1"/>
        <v>0.4</v>
      </c>
      <c r="K60" s="373"/>
      <c r="L60" s="373"/>
      <c r="M60" s="373">
        <f>VLOOKUP(B60,'CMP-SIN-SD-09-2021'!A:D,4,0)</f>
        <v>6.98</v>
      </c>
      <c r="N60" s="3" t="b">
        <f t="shared" si="2"/>
        <v>1</v>
      </c>
    </row>
    <row r="61" spans="1:14" s="387" customFormat="1" ht="45" x14ac:dyDescent="0.25">
      <c r="A61" s="389">
        <f t="shared" si="0"/>
        <v>93207</v>
      </c>
      <c r="B61" s="390">
        <v>89731</v>
      </c>
      <c r="C61" s="391" t="s">
        <v>13360</v>
      </c>
      <c r="D61" s="391" t="s">
        <v>611</v>
      </c>
      <c r="E61" s="392" t="s">
        <v>1</v>
      </c>
      <c r="F61" s="392" t="s">
        <v>9</v>
      </c>
      <c r="G61" s="393">
        <v>1.9300000000000001E-2</v>
      </c>
      <c r="H61" s="453">
        <f>VLOOKUP(B61,'CMP-SIN-SD-09-2021'!A:D,4,0)</f>
        <v>10.36</v>
      </c>
      <c r="I61" s="394" t="s">
        <v>13362</v>
      </c>
      <c r="J61" s="373">
        <f t="shared" si="1"/>
        <v>0.19</v>
      </c>
      <c r="K61" s="373"/>
      <c r="L61" s="373"/>
      <c r="M61" s="373">
        <f>VLOOKUP(B61,'CMP-SIN-SD-09-2021'!A:D,4,0)</f>
        <v>10.36</v>
      </c>
      <c r="N61" s="3" t="b">
        <f t="shared" si="2"/>
        <v>1</v>
      </c>
    </row>
    <row r="62" spans="1:14" s="387" customFormat="1" ht="60" x14ac:dyDescent="0.25">
      <c r="A62" s="389">
        <f t="shared" si="0"/>
        <v>93207</v>
      </c>
      <c r="B62" s="390">
        <v>89748</v>
      </c>
      <c r="C62" s="391" t="s">
        <v>13360</v>
      </c>
      <c r="D62" s="391" t="s">
        <v>13396</v>
      </c>
      <c r="E62" s="392" t="s">
        <v>1</v>
      </c>
      <c r="F62" s="392" t="s">
        <v>9</v>
      </c>
      <c r="G62" s="393">
        <v>5.7799999999999997E-2</v>
      </c>
      <c r="H62" s="453">
        <f>VLOOKUP(B62,'CMP-SIN-SD-09-2021'!A:D,4,0)</f>
        <v>36.07</v>
      </c>
      <c r="I62" s="394" t="s">
        <v>13362</v>
      </c>
      <c r="J62" s="373">
        <f t="shared" si="1"/>
        <v>2.08</v>
      </c>
      <c r="K62" s="373"/>
      <c r="L62" s="373"/>
      <c r="M62" s="373">
        <f>VLOOKUP(B62,'CMP-SIN-SD-09-2021'!A:D,4,0)</f>
        <v>36.07</v>
      </c>
      <c r="N62" s="3" t="b">
        <f t="shared" si="2"/>
        <v>1</v>
      </c>
    </row>
    <row r="63" spans="1:14" s="387" customFormat="1" ht="45" x14ac:dyDescent="0.25">
      <c r="A63" s="389">
        <f t="shared" si="0"/>
        <v>93207</v>
      </c>
      <c r="B63" s="390">
        <v>89784</v>
      </c>
      <c r="C63" s="391" t="s">
        <v>13360</v>
      </c>
      <c r="D63" s="391" t="s">
        <v>619</v>
      </c>
      <c r="E63" s="392" t="s">
        <v>1</v>
      </c>
      <c r="F63" s="392" t="s">
        <v>9</v>
      </c>
      <c r="G63" s="393">
        <v>5.7799999999999997E-2</v>
      </c>
      <c r="H63" s="453">
        <f>VLOOKUP(B63,'CMP-SIN-SD-09-2021'!A:D,4,0)</f>
        <v>18.920000000000002</v>
      </c>
      <c r="I63" s="394" t="s">
        <v>13362</v>
      </c>
      <c r="J63" s="373">
        <f t="shared" si="1"/>
        <v>1.0900000000000001</v>
      </c>
      <c r="K63" s="373"/>
      <c r="L63" s="373"/>
      <c r="M63" s="373">
        <f>VLOOKUP(B63,'CMP-SIN-SD-09-2021'!A:D,4,0)</f>
        <v>18.920000000000002</v>
      </c>
      <c r="N63" s="3" t="b">
        <f t="shared" si="2"/>
        <v>1</v>
      </c>
    </row>
    <row r="64" spans="1:14" s="387" customFormat="1" ht="45" x14ac:dyDescent="0.25">
      <c r="A64" s="389">
        <f t="shared" si="0"/>
        <v>93207</v>
      </c>
      <c r="B64" s="390">
        <v>89796</v>
      </c>
      <c r="C64" s="391" t="s">
        <v>13360</v>
      </c>
      <c r="D64" s="391" t="s">
        <v>623</v>
      </c>
      <c r="E64" s="392" t="s">
        <v>1</v>
      </c>
      <c r="F64" s="392" t="s">
        <v>9</v>
      </c>
      <c r="G64" s="393">
        <v>3.85E-2</v>
      </c>
      <c r="H64" s="453">
        <f>VLOOKUP(B64,'CMP-SIN-SD-09-2021'!A:D,4,0)</f>
        <v>38.56</v>
      </c>
      <c r="I64" s="394" t="s">
        <v>13362</v>
      </c>
      <c r="J64" s="373">
        <f t="shared" si="1"/>
        <v>1.48</v>
      </c>
      <c r="K64" s="373"/>
      <c r="L64" s="373"/>
      <c r="M64" s="373">
        <f>VLOOKUP(B64,'CMP-SIN-SD-09-2021'!A:D,4,0)</f>
        <v>38.56</v>
      </c>
      <c r="N64" s="3" t="b">
        <f t="shared" si="2"/>
        <v>1</v>
      </c>
    </row>
    <row r="65" spans="1:14" s="387" customFormat="1" ht="45" x14ac:dyDescent="0.25">
      <c r="A65" s="389">
        <f t="shared" si="0"/>
        <v>93207</v>
      </c>
      <c r="B65" s="390">
        <v>89482</v>
      </c>
      <c r="C65" s="391" t="s">
        <v>13360</v>
      </c>
      <c r="D65" s="391" t="s">
        <v>13397</v>
      </c>
      <c r="E65" s="392" t="s">
        <v>1</v>
      </c>
      <c r="F65" s="392" t="s">
        <v>9</v>
      </c>
      <c r="G65" s="393">
        <v>3.85E-2</v>
      </c>
      <c r="H65" s="453">
        <f>VLOOKUP(B65,'CMP-SIN-SD-09-2021'!A:D,4,0)</f>
        <v>34.56</v>
      </c>
      <c r="I65" s="394" t="s">
        <v>13362</v>
      </c>
      <c r="J65" s="373">
        <f t="shared" si="1"/>
        <v>1.33</v>
      </c>
      <c r="K65" s="373"/>
      <c r="L65" s="373"/>
      <c r="M65" s="373">
        <f>VLOOKUP(B65,'CMP-SIN-SD-09-2021'!A:D,4,0)</f>
        <v>34.56</v>
      </c>
      <c r="N65" s="3" t="b">
        <f t="shared" si="2"/>
        <v>1</v>
      </c>
    </row>
    <row r="66" spans="1:14" s="387" customFormat="1" ht="45" x14ac:dyDescent="0.25">
      <c r="A66" s="389">
        <f t="shared" si="0"/>
        <v>93207</v>
      </c>
      <c r="B66" s="390">
        <v>89957</v>
      </c>
      <c r="C66" s="391" t="s">
        <v>13360</v>
      </c>
      <c r="D66" s="391" t="s">
        <v>13398</v>
      </c>
      <c r="E66" s="392" t="s">
        <v>1</v>
      </c>
      <c r="F66" s="392" t="s">
        <v>9</v>
      </c>
      <c r="G66" s="393">
        <v>9.64E-2</v>
      </c>
      <c r="H66" s="453">
        <f>VLOOKUP(B66,'CMP-SIN-SD-09-2021'!A:D,4,0)</f>
        <v>128.04</v>
      </c>
      <c r="I66" s="394" t="s">
        <v>13362</v>
      </c>
      <c r="J66" s="373">
        <f t="shared" si="1"/>
        <v>12.34</v>
      </c>
      <c r="K66" s="373"/>
      <c r="L66" s="373"/>
      <c r="M66" s="373">
        <f>VLOOKUP(B66,'CMP-SIN-SD-09-2021'!A:D,4,0)</f>
        <v>128.04</v>
      </c>
      <c r="N66" s="3" t="b">
        <f t="shared" si="2"/>
        <v>1</v>
      </c>
    </row>
    <row r="67" spans="1:14" s="387" customFormat="1" ht="45" x14ac:dyDescent="0.25">
      <c r="A67" s="389">
        <f t="shared" si="0"/>
        <v>93207</v>
      </c>
      <c r="B67" s="390">
        <v>90466</v>
      </c>
      <c r="C67" s="391" t="s">
        <v>13360</v>
      </c>
      <c r="D67" s="391" t="s">
        <v>13399</v>
      </c>
      <c r="E67" s="392" t="s">
        <v>1</v>
      </c>
      <c r="F67" s="392" t="s">
        <v>27</v>
      </c>
      <c r="G67" s="393">
        <v>0.1002</v>
      </c>
      <c r="H67" s="453">
        <f>VLOOKUP(B67,'CMP-SIN-SD-09-2021'!A:D,4,0)</f>
        <v>11.79</v>
      </c>
      <c r="I67" s="394" t="s">
        <v>13362</v>
      </c>
      <c r="J67" s="373">
        <f t="shared" si="1"/>
        <v>1.18</v>
      </c>
      <c r="K67" s="373"/>
      <c r="L67" s="373"/>
      <c r="M67" s="373">
        <f>VLOOKUP(B67,'CMP-SIN-SD-09-2021'!A:D,4,0)</f>
        <v>11.79</v>
      </c>
      <c r="N67" s="3" t="b">
        <f t="shared" si="2"/>
        <v>1</v>
      </c>
    </row>
    <row r="68" spans="1:14" s="387" customFormat="1" ht="60" x14ac:dyDescent="0.25">
      <c r="A68" s="389">
        <f t="shared" si="0"/>
        <v>93207</v>
      </c>
      <c r="B68" s="390">
        <v>91170</v>
      </c>
      <c r="C68" s="391" t="s">
        <v>13360</v>
      </c>
      <c r="D68" s="391" t="s">
        <v>13400</v>
      </c>
      <c r="E68" s="392" t="s">
        <v>1</v>
      </c>
      <c r="F68" s="392" t="s">
        <v>27</v>
      </c>
      <c r="G68" s="393">
        <v>0.53</v>
      </c>
      <c r="H68" s="453">
        <f>VLOOKUP(B68,'CMP-SIN-SD-09-2021'!A:D,4,0)</f>
        <v>2.74</v>
      </c>
      <c r="I68" s="394" t="s">
        <v>13362</v>
      </c>
      <c r="J68" s="373">
        <f t="shared" si="1"/>
        <v>1.45</v>
      </c>
      <c r="K68" s="373"/>
      <c r="L68" s="373"/>
      <c r="M68" s="373">
        <f>VLOOKUP(B68,'CMP-SIN-SD-09-2021'!A:D,4,0)</f>
        <v>2.74</v>
      </c>
      <c r="N68" s="3" t="b">
        <f t="shared" si="2"/>
        <v>1</v>
      </c>
    </row>
    <row r="69" spans="1:14" s="387" customFormat="1" ht="45" x14ac:dyDescent="0.25">
      <c r="A69" s="389">
        <f t="shared" si="0"/>
        <v>93207</v>
      </c>
      <c r="B69" s="390">
        <v>91173</v>
      </c>
      <c r="C69" s="391" t="s">
        <v>13360</v>
      </c>
      <c r="D69" s="391" t="s">
        <v>13401</v>
      </c>
      <c r="E69" s="392" t="s">
        <v>1</v>
      </c>
      <c r="F69" s="392" t="s">
        <v>27</v>
      </c>
      <c r="G69" s="393">
        <v>1.7343999999999999</v>
      </c>
      <c r="H69" s="453">
        <f>VLOOKUP(B69,'CMP-SIN-SD-09-2021'!A:D,4,0)</f>
        <v>1.38</v>
      </c>
      <c r="I69" s="394" t="s">
        <v>13362</v>
      </c>
      <c r="J69" s="373">
        <f t="shared" si="1"/>
        <v>2.39</v>
      </c>
      <c r="K69" s="373"/>
      <c r="L69" s="373"/>
      <c r="M69" s="373">
        <f>VLOOKUP(B69,'CMP-SIN-SD-09-2021'!A:D,4,0)</f>
        <v>1.38</v>
      </c>
      <c r="N69" s="3" t="b">
        <f t="shared" si="2"/>
        <v>1</v>
      </c>
    </row>
    <row r="70" spans="1:14" s="387" customFormat="1" ht="30" x14ac:dyDescent="0.25">
      <c r="A70" s="389">
        <f t="shared" si="0"/>
        <v>93207</v>
      </c>
      <c r="B70" s="390">
        <v>90443</v>
      </c>
      <c r="C70" s="391" t="s">
        <v>13360</v>
      </c>
      <c r="D70" s="391" t="s">
        <v>13402</v>
      </c>
      <c r="E70" s="392" t="s">
        <v>1</v>
      </c>
      <c r="F70" s="392" t="s">
        <v>27</v>
      </c>
      <c r="G70" s="393">
        <v>0.1002</v>
      </c>
      <c r="H70" s="453">
        <f>VLOOKUP(B70,'CMP-SIN-SD-09-2021'!A:D,4,0)</f>
        <v>11.78</v>
      </c>
      <c r="I70" s="394" t="s">
        <v>13362</v>
      </c>
      <c r="J70" s="373">
        <f t="shared" si="1"/>
        <v>1.18</v>
      </c>
      <c r="K70" s="373"/>
      <c r="L70" s="373"/>
      <c r="M70" s="373">
        <f>VLOOKUP(B70,'CMP-SIN-SD-09-2021'!A:D,4,0)</f>
        <v>11.78</v>
      </c>
      <c r="N70" s="3" t="b">
        <f t="shared" si="2"/>
        <v>1</v>
      </c>
    </row>
    <row r="71" spans="1:14" s="387" customFormat="1" ht="45" x14ac:dyDescent="0.25">
      <c r="A71" s="389">
        <f t="shared" si="0"/>
        <v>93207</v>
      </c>
      <c r="B71" s="390">
        <v>97906</v>
      </c>
      <c r="C71" s="391" t="s">
        <v>13360</v>
      </c>
      <c r="D71" s="391" t="s">
        <v>13403</v>
      </c>
      <c r="E71" s="392" t="s">
        <v>1</v>
      </c>
      <c r="F71" s="392" t="s">
        <v>9</v>
      </c>
      <c r="G71" s="393">
        <v>1.9300000000000001E-2</v>
      </c>
      <c r="H71" s="453">
        <f>VLOOKUP(B71,'CMP-SIN-SD-09-2021'!A:D,4,0)</f>
        <v>419.65</v>
      </c>
      <c r="I71" s="394" t="s">
        <v>13362</v>
      </c>
      <c r="J71" s="373">
        <f t="shared" si="1"/>
        <v>8.09</v>
      </c>
      <c r="K71" s="373"/>
      <c r="L71" s="373"/>
      <c r="M71" s="373">
        <f>VLOOKUP(B71,'CMP-SIN-SD-09-2021'!A:D,4,0)</f>
        <v>419.65</v>
      </c>
      <c r="N71" s="3" t="b">
        <f t="shared" si="2"/>
        <v>1</v>
      </c>
    </row>
    <row r="72" spans="1:14" s="387" customFormat="1" ht="30" x14ac:dyDescent="0.25">
      <c r="A72" s="389">
        <f t="shared" si="0"/>
        <v>93207</v>
      </c>
      <c r="B72" s="390">
        <v>93358</v>
      </c>
      <c r="C72" s="391" t="s">
        <v>13360</v>
      </c>
      <c r="D72" s="391" t="s">
        <v>511</v>
      </c>
      <c r="E72" s="392" t="s">
        <v>1</v>
      </c>
      <c r="F72" s="392" t="s">
        <v>23</v>
      </c>
      <c r="G72" s="393">
        <v>2.3300000000000001E-2</v>
      </c>
      <c r="H72" s="453">
        <f>VLOOKUP(B72,'CMP-SIN-SD-09-2021'!A:D,4,0)</f>
        <v>69.66</v>
      </c>
      <c r="I72" s="394" t="s">
        <v>13362</v>
      </c>
      <c r="J72" s="373">
        <f t="shared" si="1"/>
        <v>1.62</v>
      </c>
      <c r="K72" s="373"/>
      <c r="L72" s="373"/>
      <c r="M72" s="373">
        <f>VLOOKUP(B72,'CMP-SIN-SD-09-2021'!A:D,4,0)</f>
        <v>69.66</v>
      </c>
      <c r="N72" s="3" t="b">
        <f t="shared" si="2"/>
        <v>1</v>
      </c>
    </row>
    <row r="73" spans="1:14" s="387" customFormat="1" x14ac:dyDescent="0.25">
      <c r="A73" s="389">
        <f t="shared" si="0"/>
        <v>93207</v>
      </c>
      <c r="B73" s="390">
        <v>96995</v>
      </c>
      <c r="C73" s="391" t="s">
        <v>13360</v>
      </c>
      <c r="D73" s="391" t="s">
        <v>451</v>
      </c>
      <c r="E73" s="392" t="s">
        <v>1</v>
      </c>
      <c r="F73" s="392" t="s">
        <v>23</v>
      </c>
      <c r="G73" s="393">
        <v>6.0000000000000001E-3</v>
      </c>
      <c r="H73" s="453">
        <f>VLOOKUP(B73,'CMP-SIN-SD-09-2021'!A:D,4,0)</f>
        <v>42.23</v>
      </c>
      <c r="I73" s="394" t="s">
        <v>13362</v>
      </c>
      <c r="J73" s="373">
        <f t="shared" si="1"/>
        <v>0.25</v>
      </c>
      <c r="K73" s="373"/>
      <c r="L73" s="373"/>
      <c r="M73" s="373">
        <f>VLOOKUP(B73,'CMP-SIN-SD-09-2021'!A:D,4,0)</f>
        <v>42.23</v>
      </c>
      <c r="N73" s="3" t="b">
        <f t="shared" si="2"/>
        <v>1</v>
      </c>
    </row>
    <row r="74" spans="1:14" s="387" customFormat="1" ht="60" x14ac:dyDescent="0.25">
      <c r="A74" s="389">
        <f t="shared" si="0"/>
        <v>93207</v>
      </c>
      <c r="B74" s="390">
        <v>89168</v>
      </c>
      <c r="C74" s="391" t="s">
        <v>13360</v>
      </c>
      <c r="D74" s="391" t="s">
        <v>225</v>
      </c>
      <c r="E74" s="392" t="s">
        <v>1</v>
      </c>
      <c r="F74" s="392" t="s">
        <v>3</v>
      </c>
      <c r="G74" s="393">
        <v>0.1023</v>
      </c>
      <c r="H74" s="453">
        <f>VLOOKUP(B74,'CMP-SIN-SD-09-2021'!A:D,4,0)</f>
        <v>86.76</v>
      </c>
      <c r="I74" s="394" t="s">
        <v>13362</v>
      </c>
      <c r="J74" s="373">
        <f t="shared" si="1"/>
        <v>8.8699999999999992</v>
      </c>
      <c r="K74" s="373"/>
      <c r="L74" s="373"/>
      <c r="M74" s="373">
        <f>VLOOKUP(B74,'CMP-SIN-SD-09-2021'!A:D,4,0)</f>
        <v>86.76</v>
      </c>
      <c r="N74" s="3" t="b">
        <f t="shared" si="2"/>
        <v>1</v>
      </c>
    </row>
    <row r="75" spans="1:14" s="387" customFormat="1" ht="30" x14ac:dyDescent="0.25">
      <c r="A75" s="389">
        <f t="shared" ref="A75:A138" si="3">IF(O75&lt;&gt;0,O75,A74)</f>
        <v>93207</v>
      </c>
      <c r="B75" s="390">
        <v>88489</v>
      </c>
      <c r="C75" s="391" t="s">
        <v>13360</v>
      </c>
      <c r="D75" s="391" t="s">
        <v>277</v>
      </c>
      <c r="E75" s="392" t="s">
        <v>1</v>
      </c>
      <c r="F75" s="392" t="s">
        <v>3</v>
      </c>
      <c r="G75" s="393">
        <v>4.4976000000000003</v>
      </c>
      <c r="H75" s="453">
        <f>VLOOKUP(B75,'CMP-SIN-SD-09-2021'!A:D,4,0)</f>
        <v>14.34</v>
      </c>
      <c r="I75" s="394" t="s">
        <v>13362</v>
      </c>
      <c r="J75" s="373">
        <f t="shared" si="1"/>
        <v>64.489999999999995</v>
      </c>
      <c r="K75" s="373"/>
      <c r="L75" s="373"/>
      <c r="M75" s="373">
        <f>VLOOKUP(B75,'CMP-SIN-SD-09-2021'!A:D,4,0)</f>
        <v>14.34</v>
      </c>
      <c r="N75" s="3" t="b">
        <f t="shared" si="2"/>
        <v>1</v>
      </c>
    </row>
    <row r="76" spans="1:14" s="387" customFormat="1" ht="60" x14ac:dyDescent="0.25">
      <c r="A76" s="389">
        <f t="shared" si="3"/>
        <v>93207</v>
      </c>
      <c r="B76" s="390">
        <v>89171</v>
      </c>
      <c r="C76" s="391" t="s">
        <v>13360</v>
      </c>
      <c r="D76" s="391" t="s">
        <v>13404</v>
      </c>
      <c r="E76" s="392" t="s">
        <v>1</v>
      </c>
      <c r="F76" s="392" t="s">
        <v>3</v>
      </c>
      <c r="G76" s="393">
        <v>8.0600000000000005E-2</v>
      </c>
      <c r="H76" s="453">
        <f>VLOOKUP(B76,'CMP-SIN-SD-09-2021'!A:D,4,0)</f>
        <v>39.270000000000003</v>
      </c>
      <c r="I76" s="394" t="s">
        <v>13362</v>
      </c>
      <c r="J76" s="373">
        <f t="shared" si="1"/>
        <v>3.16</v>
      </c>
      <c r="K76" s="373"/>
      <c r="L76" s="373"/>
      <c r="M76" s="373">
        <f>VLOOKUP(B76,'CMP-SIN-SD-09-2021'!A:D,4,0)</f>
        <v>39.270000000000003</v>
      </c>
      <c r="N76" s="3" t="b">
        <f t="shared" si="2"/>
        <v>1</v>
      </c>
    </row>
    <row r="77" spans="1:14" s="387" customFormat="1" ht="60" x14ac:dyDescent="0.25">
      <c r="A77" s="389">
        <f t="shared" si="3"/>
        <v>93207</v>
      </c>
      <c r="B77" s="390">
        <v>87548</v>
      </c>
      <c r="C77" s="391" t="s">
        <v>13360</v>
      </c>
      <c r="D77" s="391" t="s">
        <v>13405</v>
      </c>
      <c r="E77" s="392" t="s">
        <v>1</v>
      </c>
      <c r="F77" s="392" t="s">
        <v>3</v>
      </c>
      <c r="G77" s="393">
        <v>3.85E-2</v>
      </c>
      <c r="H77" s="453">
        <f>VLOOKUP(B77,'CMP-SIN-SD-09-2021'!A:D,4,0)</f>
        <v>23.24</v>
      </c>
      <c r="I77" s="394" t="s">
        <v>13362</v>
      </c>
      <c r="J77" s="373">
        <f t="shared" ref="J77:J86" si="4">TRUNC((G77*H77),2)</f>
        <v>0.89</v>
      </c>
      <c r="K77" s="373"/>
      <c r="L77" s="373"/>
      <c r="M77" s="373">
        <f>VLOOKUP(B77,'CMP-SIN-SD-09-2021'!A:D,4,0)</f>
        <v>23.24</v>
      </c>
      <c r="N77" s="3" t="b">
        <f t="shared" ref="N77:N86" si="5">M77=H77</f>
        <v>1</v>
      </c>
    </row>
    <row r="78" spans="1:14" s="387" customFormat="1" ht="60" x14ac:dyDescent="0.25">
      <c r="A78" s="389">
        <f t="shared" si="3"/>
        <v>93207</v>
      </c>
      <c r="B78" s="390">
        <v>87877</v>
      </c>
      <c r="C78" s="391" t="s">
        <v>13360</v>
      </c>
      <c r="D78" s="391" t="s">
        <v>13406</v>
      </c>
      <c r="E78" s="392" t="s">
        <v>1</v>
      </c>
      <c r="F78" s="392" t="s">
        <v>3</v>
      </c>
      <c r="G78" s="393">
        <v>0.20469999999999999</v>
      </c>
      <c r="H78" s="453">
        <f>VLOOKUP(B78,'CMP-SIN-SD-09-2021'!A:D,4,0)</f>
        <v>6.08</v>
      </c>
      <c r="I78" s="394" t="s">
        <v>13362</v>
      </c>
      <c r="J78" s="373">
        <f t="shared" si="4"/>
        <v>1.24</v>
      </c>
      <c r="K78" s="373"/>
      <c r="L78" s="373"/>
      <c r="M78" s="373">
        <f>VLOOKUP(B78,'CMP-SIN-SD-09-2021'!A:D,4,0)</f>
        <v>6.08</v>
      </c>
      <c r="N78" s="3" t="b">
        <f t="shared" si="5"/>
        <v>1</v>
      </c>
    </row>
    <row r="79" spans="1:14" s="387" customFormat="1" ht="75" x14ac:dyDescent="0.25">
      <c r="A79" s="389">
        <f t="shared" si="3"/>
        <v>93207</v>
      </c>
      <c r="B79" s="390">
        <v>89173</v>
      </c>
      <c r="C79" s="391" t="s">
        <v>13360</v>
      </c>
      <c r="D79" s="391" t="s">
        <v>388</v>
      </c>
      <c r="E79" s="392" t="s">
        <v>1</v>
      </c>
      <c r="F79" s="392" t="s">
        <v>3</v>
      </c>
      <c r="G79" s="393">
        <v>0.20469999999999999</v>
      </c>
      <c r="H79" s="453">
        <f>VLOOKUP(B79,'CMP-SIN-SD-09-2021'!A:D,4,0)</f>
        <v>32.75</v>
      </c>
      <c r="I79" s="394" t="s">
        <v>13362</v>
      </c>
      <c r="J79" s="373">
        <f t="shared" si="4"/>
        <v>6.7</v>
      </c>
      <c r="K79" s="373"/>
      <c r="L79" s="373"/>
      <c r="M79" s="373">
        <f>VLOOKUP(B79,'CMP-SIN-SD-09-2021'!A:D,4,0)</f>
        <v>32.75</v>
      </c>
      <c r="N79" s="3" t="b">
        <f t="shared" si="5"/>
        <v>1</v>
      </c>
    </row>
    <row r="80" spans="1:14" s="387" customFormat="1" ht="60" x14ac:dyDescent="0.25">
      <c r="A80" s="389">
        <f t="shared" si="3"/>
        <v>93207</v>
      </c>
      <c r="B80" s="390">
        <v>101875</v>
      </c>
      <c r="C80" s="391" t="s">
        <v>13360</v>
      </c>
      <c r="D80" s="391" t="s">
        <v>13407</v>
      </c>
      <c r="E80" s="392" t="s">
        <v>1</v>
      </c>
      <c r="F80" s="392" t="s">
        <v>9</v>
      </c>
      <c r="G80" s="393">
        <v>1.9300000000000001E-2</v>
      </c>
      <c r="H80" s="453">
        <f>VLOOKUP(B80,'CMP-SIN-SD-09-2021'!A:D,4,0)</f>
        <v>668.35</v>
      </c>
      <c r="I80" s="394" t="s">
        <v>13362</v>
      </c>
      <c r="J80" s="373">
        <f t="shared" si="4"/>
        <v>12.89</v>
      </c>
      <c r="K80" s="373"/>
      <c r="L80" s="373"/>
      <c r="M80" s="373">
        <f>VLOOKUP(B80,'CMP-SIN-SD-09-2021'!A:D,4,0)</f>
        <v>668.35</v>
      </c>
      <c r="N80" s="3" t="b">
        <f t="shared" si="5"/>
        <v>1</v>
      </c>
    </row>
    <row r="81" spans="1:15" s="387" customFormat="1" ht="30" x14ac:dyDescent="0.25">
      <c r="A81" s="389">
        <f t="shared" si="3"/>
        <v>93207</v>
      </c>
      <c r="B81" s="390">
        <v>101891</v>
      </c>
      <c r="C81" s="391" t="s">
        <v>13360</v>
      </c>
      <c r="D81" s="391" t="s">
        <v>13408</v>
      </c>
      <c r="E81" s="392" t="s">
        <v>1</v>
      </c>
      <c r="F81" s="392" t="s">
        <v>9</v>
      </c>
      <c r="G81" s="393">
        <v>0.1734</v>
      </c>
      <c r="H81" s="453">
        <f>VLOOKUP(B81,'CMP-SIN-SD-09-2021'!A:D,4,0)</f>
        <v>27.98</v>
      </c>
      <c r="I81" s="394" t="s">
        <v>13362</v>
      </c>
      <c r="J81" s="373">
        <f t="shared" si="4"/>
        <v>4.8499999999999996</v>
      </c>
      <c r="K81" s="373"/>
      <c r="L81" s="373"/>
      <c r="M81" s="373">
        <f>VLOOKUP(B81,'CMP-SIN-SD-09-2021'!A:D,4,0)</f>
        <v>27.98</v>
      </c>
      <c r="N81" s="3" t="b">
        <f t="shared" si="5"/>
        <v>1</v>
      </c>
    </row>
    <row r="82" spans="1:15" s="387" customFormat="1" ht="30" x14ac:dyDescent="0.25">
      <c r="A82" s="389">
        <f t="shared" si="3"/>
        <v>93207</v>
      </c>
      <c r="B82" s="390">
        <v>10886</v>
      </c>
      <c r="C82" s="391" t="s">
        <v>13360</v>
      </c>
      <c r="D82" s="391" t="s">
        <v>13409</v>
      </c>
      <c r="E82" s="392" t="s">
        <v>1</v>
      </c>
      <c r="F82" s="392" t="s">
        <v>9</v>
      </c>
      <c r="G82" s="393">
        <v>1.9300000000000001E-2</v>
      </c>
      <c r="H82" s="394">
        <v>166.25</v>
      </c>
      <c r="I82" s="394" t="s">
        <v>13362</v>
      </c>
      <c r="J82" s="373">
        <f t="shared" si="4"/>
        <v>3.2</v>
      </c>
      <c r="K82" s="373"/>
      <c r="L82" s="373"/>
      <c r="M82" s="373">
        <f>VLOOKUP(B82,'INS-SIN-SD-09-2021'!A:D,4,0)</f>
        <v>166.25</v>
      </c>
      <c r="N82" s="3" t="b">
        <f t="shared" si="5"/>
        <v>1</v>
      </c>
    </row>
    <row r="83" spans="1:15" s="387" customFormat="1" ht="30" x14ac:dyDescent="0.25">
      <c r="A83" s="389">
        <f t="shared" si="3"/>
        <v>93207</v>
      </c>
      <c r="B83" s="390">
        <v>10891</v>
      </c>
      <c r="C83" s="391" t="s">
        <v>13360</v>
      </c>
      <c r="D83" s="391" t="s">
        <v>13410</v>
      </c>
      <c r="E83" s="392" t="s">
        <v>1</v>
      </c>
      <c r="F83" s="392" t="s">
        <v>9</v>
      </c>
      <c r="G83" s="393">
        <v>1.9300000000000001E-2</v>
      </c>
      <c r="H83" s="394">
        <v>160.76</v>
      </c>
      <c r="I83" s="394" t="s">
        <v>13362</v>
      </c>
      <c r="J83" s="373">
        <f t="shared" si="4"/>
        <v>3.1</v>
      </c>
      <c r="K83" s="373"/>
      <c r="L83" s="373"/>
      <c r="M83" s="373">
        <f>VLOOKUP(B83,'INS-SIN-SD-09-2021'!A:D,4,0)</f>
        <v>160.76</v>
      </c>
      <c r="N83" s="3" t="b">
        <f t="shared" si="5"/>
        <v>1</v>
      </c>
    </row>
    <row r="84" spans="1:15" s="387" customFormat="1" ht="60" x14ac:dyDescent="0.25">
      <c r="A84" s="389">
        <f t="shared" si="3"/>
        <v>93207</v>
      </c>
      <c r="B84" s="390">
        <v>3080</v>
      </c>
      <c r="C84" s="391" t="s">
        <v>13360</v>
      </c>
      <c r="D84" s="391" t="s">
        <v>13411</v>
      </c>
      <c r="E84" s="392" t="s">
        <v>1</v>
      </c>
      <c r="F84" s="392" t="s">
        <v>7603</v>
      </c>
      <c r="G84" s="393">
        <v>5.7799999999999997E-2</v>
      </c>
      <c r="H84" s="394">
        <v>54.47</v>
      </c>
      <c r="I84" s="394" t="s">
        <v>13362</v>
      </c>
      <c r="J84" s="373">
        <f t="shared" si="4"/>
        <v>3.14</v>
      </c>
      <c r="K84" s="373"/>
      <c r="L84" s="373"/>
      <c r="M84" s="373">
        <f>VLOOKUP(B84,'INS-SIN-SD-09-2021'!A:D,4,0)</f>
        <v>54.47</v>
      </c>
      <c r="N84" s="3" t="b">
        <f t="shared" si="5"/>
        <v>1</v>
      </c>
    </row>
    <row r="85" spans="1:15" s="387" customFormat="1" ht="60" x14ac:dyDescent="0.25">
      <c r="A85" s="389">
        <f t="shared" si="3"/>
        <v>93207</v>
      </c>
      <c r="B85" s="390">
        <v>3097</v>
      </c>
      <c r="C85" s="391" t="s">
        <v>13360</v>
      </c>
      <c r="D85" s="391" t="s">
        <v>13412</v>
      </c>
      <c r="E85" s="392" t="s">
        <v>1</v>
      </c>
      <c r="F85" s="392" t="s">
        <v>7603</v>
      </c>
      <c r="G85" s="393">
        <v>3.85E-2</v>
      </c>
      <c r="H85" s="394">
        <v>60.98</v>
      </c>
      <c r="I85" s="394" t="s">
        <v>13362</v>
      </c>
      <c r="J85" s="373">
        <f t="shared" si="4"/>
        <v>2.34</v>
      </c>
      <c r="K85" s="373"/>
      <c r="L85" s="373"/>
      <c r="M85" s="373">
        <f>VLOOKUP(B85,'INS-SIN-SD-09-2021'!A:D,4,0)</f>
        <v>60.98</v>
      </c>
      <c r="N85" s="3" t="b">
        <f t="shared" si="5"/>
        <v>1</v>
      </c>
    </row>
    <row r="86" spans="1:15" s="387" customFormat="1" ht="30" x14ac:dyDescent="0.25">
      <c r="A86" s="440">
        <f t="shared" si="3"/>
        <v>93207</v>
      </c>
      <c r="B86" s="441">
        <v>11587</v>
      </c>
      <c r="C86" s="442" t="s">
        <v>13360</v>
      </c>
      <c r="D86" s="442" t="s">
        <v>13413</v>
      </c>
      <c r="E86" s="398" t="s">
        <v>1</v>
      </c>
      <c r="F86" s="398" t="s">
        <v>3</v>
      </c>
      <c r="G86" s="397">
        <v>0.99380000000000002</v>
      </c>
      <c r="H86" s="443">
        <v>93.82</v>
      </c>
      <c r="I86" s="443" t="s">
        <v>13362</v>
      </c>
      <c r="J86" s="373">
        <f t="shared" si="4"/>
        <v>93.23</v>
      </c>
      <c r="K86" s="373"/>
      <c r="L86" s="373"/>
      <c r="M86" s="373">
        <f>VLOOKUP(B86,'INS-SIN-SD-09-2021'!A:D,4,0)</f>
        <v>93.82</v>
      </c>
      <c r="N86" s="3" t="b">
        <f t="shared" si="5"/>
        <v>1</v>
      </c>
    </row>
    <row r="87" spans="1:15" s="387" customFormat="1" ht="30" x14ac:dyDescent="0.25">
      <c r="A87" s="463">
        <f t="shared" si="3"/>
        <v>93208</v>
      </c>
      <c r="B87" s="434" t="s">
        <v>13359</v>
      </c>
      <c r="C87" s="464" t="s">
        <v>4</v>
      </c>
      <c r="D87" s="464" t="s">
        <v>13414</v>
      </c>
      <c r="E87" s="425" t="s">
        <v>3</v>
      </c>
      <c r="F87" s="425" t="s">
        <v>1</v>
      </c>
      <c r="G87" s="424" t="s">
        <v>13361</v>
      </c>
      <c r="H87" s="426" t="s">
        <v>13362</v>
      </c>
      <c r="I87" s="465">
        <f>SUMIF(A:A,A87,J:J)</f>
        <v>921.65999999999974</v>
      </c>
      <c r="K87" s="373">
        <f>VLOOKUP(A87,'CMP-SIN-SD-09-2021'!A:D,4,0)</f>
        <v>921.66</v>
      </c>
      <c r="L87" s="373" t="b">
        <f>K87=I87</f>
        <v>1</v>
      </c>
      <c r="O87" s="403">
        <v>93208</v>
      </c>
    </row>
    <row r="88" spans="1:15" s="387" customFormat="1" ht="45" x14ac:dyDescent="0.25">
      <c r="A88" s="450">
        <f t="shared" si="3"/>
        <v>93208</v>
      </c>
      <c r="B88" s="451">
        <v>98441</v>
      </c>
      <c r="C88" s="452" t="s">
        <v>13414</v>
      </c>
      <c r="D88" s="452" t="s">
        <v>13363</v>
      </c>
      <c r="E88" s="400" t="s">
        <v>1</v>
      </c>
      <c r="F88" s="400" t="s">
        <v>3</v>
      </c>
      <c r="G88" s="399">
        <v>0.35170000000000001</v>
      </c>
      <c r="H88" s="453">
        <f>VLOOKUP(B88,'CMP-SIN-SD-09-2021'!A:D,4,0)</f>
        <v>153.43</v>
      </c>
      <c r="I88" s="453" t="s">
        <v>13362</v>
      </c>
      <c r="J88" s="373">
        <f t="shared" ref="J88:J129" si="6">TRUNC((G88*H88),2)</f>
        <v>53.96</v>
      </c>
      <c r="K88" s="373"/>
      <c r="L88" s="373"/>
      <c r="M88" s="373">
        <f>VLOOKUP(B88,'CMP-SIN-SD-09-2021'!A:D,4,0)</f>
        <v>153.43</v>
      </c>
      <c r="N88" s="3" t="b">
        <f t="shared" ref="N88:N129" si="7">M88=H88</f>
        <v>1</v>
      </c>
    </row>
    <row r="89" spans="1:15" s="387" customFormat="1" ht="45" x14ac:dyDescent="0.25">
      <c r="A89" s="389">
        <f t="shared" si="3"/>
        <v>93208</v>
      </c>
      <c r="B89" s="390">
        <v>98442</v>
      </c>
      <c r="C89" s="391" t="s">
        <v>13414</v>
      </c>
      <c r="D89" s="391" t="s">
        <v>13364</v>
      </c>
      <c r="E89" s="392" t="s">
        <v>1</v>
      </c>
      <c r="F89" s="392" t="s">
        <v>3</v>
      </c>
      <c r="G89" s="393">
        <v>0.40479999999999999</v>
      </c>
      <c r="H89" s="453">
        <f>VLOOKUP(B89,'CMP-SIN-SD-09-2021'!A:D,4,0)</f>
        <v>156.38999999999999</v>
      </c>
      <c r="I89" s="394" t="s">
        <v>13362</v>
      </c>
      <c r="J89" s="373">
        <f t="shared" si="6"/>
        <v>63.3</v>
      </c>
      <c r="K89" s="373"/>
      <c r="L89" s="373"/>
      <c r="M89" s="373">
        <f>VLOOKUP(B89,'CMP-SIN-SD-09-2021'!A:D,4,0)</f>
        <v>156.38999999999999</v>
      </c>
      <c r="N89" s="3" t="b">
        <f t="shared" si="7"/>
        <v>1</v>
      </c>
    </row>
    <row r="90" spans="1:15" s="387" customFormat="1" ht="45" x14ac:dyDescent="0.25">
      <c r="A90" s="389">
        <f t="shared" si="3"/>
        <v>93208</v>
      </c>
      <c r="B90" s="390">
        <v>98443</v>
      </c>
      <c r="C90" s="391" t="s">
        <v>13414</v>
      </c>
      <c r="D90" s="391" t="s">
        <v>13365</v>
      </c>
      <c r="E90" s="392" t="s">
        <v>1</v>
      </c>
      <c r="F90" s="392" t="s">
        <v>3</v>
      </c>
      <c r="G90" s="393">
        <v>2.81E-2</v>
      </c>
      <c r="H90" s="453">
        <f>VLOOKUP(B90,'CMP-SIN-SD-09-2021'!A:D,4,0)</f>
        <v>135.19999999999999</v>
      </c>
      <c r="I90" s="394" t="s">
        <v>13362</v>
      </c>
      <c r="J90" s="373">
        <f t="shared" si="6"/>
        <v>3.79</v>
      </c>
      <c r="K90" s="373"/>
      <c r="L90" s="373"/>
      <c r="M90" s="373">
        <f>VLOOKUP(B90,'CMP-SIN-SD-09-2021'!A:D,4,0)</f>
        <v>135.19999999999999</v>
      </c>
      <c r="N90" s="3" t="b">
        <f t="shared" si="7"/>
        <v>1</v>
      </c>
    </row>
    <row r="91" spans="1:15" s="387" customFormat="1" ht="45" x14ac:dyDescent="0.25">
      <c r="A91" s="389">
        <f t="shared" si="3"/>
        <v>93208</v>
      </c>
      <c r="B91" s="390">
        <v>98444</v>
      </c>
      <c r="C91" s="391" t="s">
        <v>13414</v>
      </c>
      <c r="D91" s="391" t="s">
        <v>13366</v>
      </c>
      <c r="E91" s="392" t="s">
        <v>1</v>
      </c>
      <c r="F91" s="392" t="s">
        <v>3</v>
      </c>
      <c r="G91" s="393">
        <v>3.2300000000000002E-2</v>
      </c>
      <c r="H91" s="453">
        <f>VLOOKUP(B91,'CMP-SIN-SD-09-2021'!A:D,4,0)</f>
        <v>137.31</v>
      </c>
      <c r="I91" s="394" t="s">
        <v>13362</v>
      </c>
      <c r="J91" s="373">
        <f t="shared" si="6"/>
        <v>4.43</v>
      </c>
      <c r="K91" s="373"/>
      <c r="L91" s="373"/>
      <c r="M91" s="373">
        <f>VLOOKUP(B91,'CMP-SIN-SD-09-2021'!A:D,4,0)</f>
        <v>137.31</v>
      </c>
      <c r="N91" s="3" t="b">
        <f t="shared" si="7"/>
        <v>1</v>
      </c>
    </row>
    <row r="92" spans="1:15" s="387" customFormat="1" ht="45" x14ac:dyDescent="0.25">
      <c r="A92" s="389">
        <f t="shared" si="3"/>
        <v>93208</v>
      </c>
      <c r="B92" s="390">
        <v>98445</v>
      </c>
      <c r="C92" s="391" t="s">
        <v>13414</v>
      </c>
      <c r="D92" s="391" t="s">
        <v>13367</v>
      </c>
      <c r="E92" s="392" t="s">
        <v>1</v>
      </c>
      <c r="F92" s="392" t="s">
        <v>3</v>
      </c>
      <c r="G92" s="393">
        <v>0.54949999999999999</v>
      </c>
      <c r="H92" s="453">
        <f>VLOOKUP(B92,'CMP-SIN-SD-09-2021'!A:D,4,0)</f>
        <v>185.01</v>
      </c>
      <c r="I92" s="394" t="s">
        <v>13362</v>
      </c>
      <c r="J92" s="373">
        <f t="shared" si="6"/>
        <v>101.66</v>
      </c>
      <c r="K92" s="373"/>
      <c r="L92" s="373"/>
      <c r="M92" s="373">
        <f>VLOOKUP(B92,'CMP-SIN-SD-09-2021'!A:D,4,0)</f>
        <v>185.01</v>
      </c>
      <c r="N92" s="3" t="b">
        <f t="shared" si="7"/>
        <v>1</v>
      </c>
    </row>
    <row r="93" spans="1:15" s="387" customFormat="1" ht="45" x14ac:dyDescent="0.25">
      <c r="A93" s="389">
        <f t="shared" si="3"/>
        <v>93208</v>
      </c>
      <c r="B93" s="390">
        <v>98446</v>
      </c>
      <c r="C93" s="391" t="s">
        <v>13414</v>
      </c>
      <c r="D93" s="391" t="s">
        <v>13368</v>
      </c>
      <c r="E93" s="392" t="s">
        <v>1</v>
      </c>
      <c r="F93" s="392" t="s">
        <v>3</v>
      </c>
      <c r="G93" s="393">
        <v>0.4284</v>
      </c>
      <c r="H93" s="453">
        <f>VLOOKUP(B93,'CMP-SIN-SD-09-2021'!A:D,4,0)</f>
        <v>236.74</v>
      </c>
      <c r="I93" s="394" t="s">
        <v>13362</v>
      </c>
      <c r="J93" s="373">
        <f t="shared" si="6"/>
        <v>101.41</v>
      </c>
      <c r="K93" s="373"/>
      <c r="L93" s="373"/>
      <c r="M93" s="373">
        <f>VLOOKUP(B93,'CMP-SIN-SD-09-2021'!A:D,4,0)</f>
        <v>236.74</v>
      </c>
      <c r="N93" s="3" t="b">
        <f t="shared" si="7"/>
        <v>1</v>
      </c>
    </row>
    <row r="94" spans="1:15" s="387" customFormat="1" ht="45" x14ac:dyDescent="0.25">
      <c r="A94" s="389">
        <f t="shared" si="3"/>
        <v>93208</v>
      </c>
      <c r="B94" s="390">
        <v>98447</v>
      </c>
      <c r="C94" s="391" t="s">
        <v>13414</v>
      </c>
      <c r="D94" s="391" t="s">
        <v>13369</v>
      </c>
      <c r="E94" s="392" t="s">
        <v>1</v>
      </c>
      <c r="F94" s="392" t="s">
        <v>3</v>
      </c>
      <c r="G94" s="393">
        <v>4.3900000000000002E-2</v>
      </c>
      <c r="H94" s="453">
        <f>VLOOKUP(B94,'CMP-SIN-SD-09-2021'!A:D,4,0)</f>
        <v>159.51</v>
      </c>
      <c r="I94" s="394" t="s">
        <v>13362</v>
      </c>
      <c r="J94" s="373">
        <f t="shared" si="6"/>
        <v>7</v>
      </c>
      <c r="K94" s="373"/>
      <c r="L94" s="373"/>
      <c r="M94" s="373">
        <f>VLOOKUP(B94,'CMP-SIN-SD-09-2021'!A:D,4,0)</f>
        <v>159.51</v>
      </c>
      <c r="N94" s="3" t="b">
        <f t="shared" si="7"/>
        <v>1</v>
      </c>
    </row>
    <row r="95" spans="1:15" s="387" customFormat="1" ht="45" x14ac:dyDescent="0.25">
      <c r="A95" s="389">
        <f t="shared" si="3"/>
        <v>93208</v>
      </c>
      <c r="B95" s="390">
        <v>98448</v>
      </c>
      <c r="C95" s="391" t="s">
        <v>13414</v>
      </c>
      <c r="D95" s="391" t="s">
        <v>13370</v>
      </c>
      <c r="E95" s="392" t="s">
        <v>1</v>
      </c>
      <c r="F95" s="392" t="s">
        <v>3</v>
      </c>
      <c r="G95" s="393">
        <v>3.4200000000000001E-2</v>
      </c>
      <c r="H95" s="453">
        <f>VLOOKUP(B95,'CMP-SIN-SD-09-2021'!A:D,4,0)</f>
        <v>200.05</v>
      </c>
      <c r="I95" s="394" t="s">
        <v>13362</v>
      </c>
      <c r="J95" s="373">
        <f t="shared" si="6"/>
        <v>6.84</v>
      </c>
      <c r="K95" s="373"/>
      <c r="L95" s="373"/>
      <c r="M95" s="373">
        <f>VLOOKUP(B95,'CMP-SIN-SD-09-2021'!A:D,4,0)</f>
        <v>200.05</v>
      </c>
      <c r="N95" s="3" t="b">
        <f t="shared" si="7"/>
        <v>1</v>
      </c>
    </row>
    <row r="96" spans="1:15" s="387" customFormat="1" ht="60" x14ac:dyDescent="0.25">
      <c r="A96" s="389">
        <f t="shared" si="3"/>
        <v>93208</v>
      </c>
      <c r="B96" s="390">
        <v>92543</v>
      </c>
      <c r="C96" s="391" t="s">
        <v>13414</v>
      </c>
      <c r="D96" s="391" t="s">
        <v>13371</v>
      </c>
      <c r="E96" s="392" t="s">
        <v>1</v>
      </c>
      <c r="F96" s="392" t="s">
        <v>3</v>
      </c>
      <c r="G96" s="393">
        <v>1.4396</v>
      </c>
      <c r="H96" s="453">
        <f>VLOOKUP(B96,'CMP-SIN-SD-09-2021'!A:D,4,0)</f>
        <v>24.81</v>
      </c>
      <c r="I96" s="394" t="s">
        <v>13362</v>
      </c>
      <c r="J96" s="373">
        <f t="shared" si="6"/>
        <v>35.71</v>
      </c>
      <c r="K96" s="373"/>
      <c r="L96" s="373"/>
      <c r="M96" s="373">
        <f>VLOOKUP(B96,'CMP-SIN-SD-09-2021'!A:D,4,0)</f>
        <v>24.81</v>
      </c>
      <c r="N96" s="3" t="b">
        <f t="shared" si="7"/>
        <v>1</v>
      </c>
    </row>
    <row r="97" spans="1:14" s="387" customFormat="1" ht="60" x14ac:dyDescent="0.25">
      <c r="A97" s="389">
        <f t="shared" si="3"/>
        <v>93208</v>
      </c>
      <c r="B97" s="390">
        <v>94210</v>
      </c>
      <c r="C97" s="391" t="s">
        <v>13414</v>
      </c>
      <c r="D97" s="391" t="s">
        <v>13372</v>
      </c>
      <c r="E97" s="392" t="s">
        <v>1</v>
      </c>
      <c r="F97" s="392" t="s">
        <v>3</v>
      </c>
      <c r="G97" s="393">
        <v>1.4396</v>
      </c>
      <c r="H97" s="453">
        <f>VLOOKUP(B97,'CMP-SIN-SD-09-2021'!A:D,4,0)</f>
        <v>52.38</v>
      </c>
      <c r="I97" s="394" t="s">
        <v>13362</v>
      </c>
      <c r="J97" s="373">
        <f t="shared" si="6"/>
        <v>75.400000000000006</v>
      </c>
      <c r="K97" s="373"/>
      <c r="L97" s="373"/>
      <c r="M97" s="373">
        <f>VLOOKUP(B97,'CMP-SIN-SD-09-2021'!A:D,4,0)</f>
        <v>52.38</v>
      </c>
      <c r="N97" s="3" t="b">
        <f t="shared" si="7"/>
        <v>1</v>
      </c>
    </row>
    <row r="98" spans="1:14" s="387" customFormat="1" ht="45" x14ac:dyDescent="0.25">
      <c r="A98" s="389">
        <f t="shared" si="3"/>
        <v>93208</v>
      </c>
      <c r="B98" s="390">
        <v>91341</v>
      </c>
      <c r="C98" s="391" t="s">
        <v>13414</v>
      </c>
      <c r="D98" s="391" t="s">
        <v>426</v>
      </c>
      <c r="E98" s="392" t="s">
        <v>1</v>
      </c>
      <c r="F98" s="392" t="s">
        <v>3</v>
      </c>
      <c r="G98" s="393">
        <v>6.3399999999999998E-2</v>
      </c>
      <c r="H98" s="453">
        <f>VLOOKUP(B98,'CMP-SIN-SD-09-2021'!A:D,4,0)</f>
        <v>489.64</v>
      </c>
      <c r="I98" s="394" t="s">
        <v>13362</v>
      </c>
      <c r="J98" s="373">
        <f t="shared" si="6"/>
        <v>31.04</v>
      </c>
      <c r="K98" s="373"/>
      <c r="L98" s="373"/>
      <c r="M98" s="373">
        <f>VLOOKUP(B98,'CMP-SIN-SD-09-2021'!A:D,4,0)</f>
        <v>489.64</v>
      </c>
      <c r="N98" s="3" t="b">
        <f t="shared" si="7"/>
        <v>1</v>
      </c>
    </row>
    <row r="99" spans="1:14" s="387" customFormat="1" ht="60" x14ac:dyDescent="0.25">
      <c r="A99" s="389">
        <f t="shared" si="3"/>
        <v>93208</v>
      </c>
      <c r="B99" s="390">
        <v>94559</v>
      </c>
      <c r="C99" s="391" t="s">
        <v>13414</v>
      </c>
      <c r="D99" s="391" t="s">
        <v>239</v>
      </c>
      <c r="E99" s="392" t="s">
        <v>1</v>
      </c>
      <c r="F99" s="392" t="s">
        <v>3</v>
      </c>
      <c r="G99" s="393">
        <v>7.5499999999999998E-2</v>
      </c>
      <c r="H99" s="453">
        <f>VLOOKUP(B99,'CMP-SIN-SD-09-2021'!A:D,4,0)</f>
        <v>752.76</v>
      </c>
      <c r="I99" s="394" t="s">
        <v>13362</v>
      </c>
      <c r="J99" s="373">
        <f t="shared" si="6"/>
        <v>56.83</v>
      </c>
      <c r="K99" s="373"/>
      <c r="L99" s="373"/>
      <c r="M99" s="373">
        <f>VLOOKUP(B99,'CMP-SIN-SD-09-2021'!A:D,4,0)</f>
        <v>752.76</v>
      </c>
      <c r="N99" s="3" t="b">
        <f t="shared" si="7"/>
        <v>1</v>
      </c>
    </row>
    <row r="100" spans="1:14" s="387" customFormat="1" ht="30" x14ac:dyDescent="0.25">
      <c r="A100" s="389">
        <f t="shared" si="3"/>
        <v>93208</v>
      </c>
      <c r="B100" s="390">
        <v>95240</v>
      </c>
      <c r="C100" s="391" t="s">
        <v>13414</v>
      </c>
      <c r="D100" s="391" t="s">
        <v>13376</v>
      </c>
      <c r="E100" s="392" t="s">
        <v>1</v>
      </c>
      <c r="F100" s="392" t="s">
        <v>3</v>
      </c>
      <c r="G100" s="393">
        <v>6.0000000000000001E-3</v>
      </c>
      <c r="H100" s="453">
        <f>VLOOKUP(B100,'CMP-SIN-SD-09-2021'!A:D,4,0)</f>
        <v>16.77</v>
      </c>
      <c r="I100" s="394" t="s">
        <v>13362</v>
      </c>
      <c r="J100" s="373">
        <f t="shared" si="6"/>
        <v>0.1</v>
      </c>
      <c r="K100" s="373"/>
      <c r="L100" s="373"/>
      <c r="M100" s="373">
        <f>VLOOKUP(B100,'CMP-SIN-SD-09-2021'!A:D,4,0)</f>
        <v>16.77</v>
      </c>
      <c r="N100" s="3" t="b">
        <f t="shared" si="7"/>
        <v>1</v>
      </c>
    </row>
    <row r="101" spans="1:14" s="387" customFormat="1" ht="30" x14ac:dyDescent="0.25">
      <c r="A101" s="389">
        <f t="shared" si="3"/>
        <v>93208</v>
      </c>
      <c r="B101" s="390">
        <v>95241</v>
      </c>
      <c r="C101" s="391" t="s">
        <v>13414</v>
      </c>
      <c r="D101" s="391" t="s">
        <v>73</v>
      </c>
      <c r="E101" s="392" t="s">
        <v>1</v>
      </c>
      <c r="F101" s="392" t="s">
        <v>3</v>
      </c>
      <c r="G101" s="393">
        <v>1.4396</v>
      </c>
      <c r="H101" s="453">
        <f>VLOOKUP(B101,'CMP-SIN-SD-09-2021'!A:D,4,0)</f>
        <v>27.96</v>
      </c>
      <c r="I101" s="394" t="s">
        <v>13362</v>
      </c>
      <c r="J101" s="373">
        <f t="shared" si="6"/>
        <v>40.25</v>
      </c>
      <c r="K101" s="373"/>
      <c r="L101" s="373"/>
      <c r="M101" s="373">
        <f>VLOOKUP(B101,'CMP-SIN-SD-09-2021'!A:D,4,0)</f>
        <v>27.96</v>
      </c>
      <c r="N101" s="3" t="b">
        <f t="shared" si="7"/>
        <v>1</v>
      </c>
    </row>
    <row r="102" spans="1:14" s="387" customFormat="1" ht="45" x14ac:dyDescent="0.25">
      <c r="A102" s="389">
        <f t="shared" si="3"/>
        <v>93208</v>
      </c>
      <c r="B102" s="390">
        <v>101165</v>
      </c>
      <c r="C102" s="391" t="s">
        <v>13414</v>
      </c>
      <c r="D102" s="391" t="s">
        <v>13377</v>
      </c>
      <c r="E102" s="392" t="s">
        <v>1</v>
      </c>
      <c r="F102" s="392" t="s">
        <v>23</v>
      </c>
      <c r="G102" s="393">
        <v>2.69E-2</v>
      </c>
      <c r="H102" s="453">
        <f>VLOOKUP(B102,'CMP-SIN-SD-09-2021'!A:D,4,0)</f>
        <v>833.08</v>
      </c>
      <c r="I102" s="394" t="s">
        <v>13362</v>
      </c>
      <c r="J102" s="373">
        <f t="shared" si="6"/>
        <v>22.4</v>
      </c>
      <c r="K102" s="373"/>
      <c r="L102" s="373"/>
      <c r="M102" s="373">
        <f>VLOOKUP(B102,'CMP-SIN-SD-09-2021'!A:D,4,0)</f>
        <v>833.08</v>
      </c>
      <c r="N102" s="3" t="b">
        <f t="shared" si="7"/>
        <v>1</v>
      </c>
    </row>
    <row r="103" spans="1:14" s="387" customFormat="1" ht="45" x14ac:dyDescent="0.25">
      <c r="A103" s="389">
        <f t="shared" si="3"/>
        <v>93208</v>
      </c>
      <c r="B103" s="390">
        <v>91862</v>
      </c>
      <c r="C103" s="391" t="s">
        <v>13414</v>
      </c>
      <c r="D103" s="391" t="s">
        <v>637</v>
      </c>
      <c r="E103" s="392" t="s">
        <v>1</v>
      </c>
      <c r="F103" s="392" t="s">
        <v>27</v>
      </c>
      <c r="G103" s="393">
        <v>0.25180000000000002</v>
      </c>
      <c r="H103" s="453">
        <f>VLOOKUP(B103,'CMP-SIN-SD-09-2021'!A:D,4,0)</f>
        <v>9.48</v>
      </c>
      <c r="I103" s="394" t="s">
        <v>13362</v>
      </c>
      <c r="J103" s="373">
        <f t="shared" si="6"/>
        <v>2.38</v>
      </c>
      <c r="K103" s="373"/>
      <c r="L103" s="373"/>
      <c r="M103" s="373">
        <f>VLOOKUP(B103,'CMP-SIN-SD-09-2021'!A:D,4,0)</f>
        <v>9.48</v>
      </c>
      <c r="N103" s="3" t="b">
        <f t="shared" si="7"/>
        <v>1</v>
      </c>
    </row>
    <row r="104" spans="1:14" s="387" customFormat="1" ht="45" x14ac:dyDescent="0.25">
      <c r="A104" s="389">
        <f t="shared" si="3"/>
        <v>93208</v>
      </c>
      <c r="B104" s="390">
        <v>91870</v>
      </c>
      <c r="C104" s="391" t="s">
        <v>13414</v>
      </c>
      <c r="D104" s="391" t="s">
        <v>13378</v>
      </c>
      <c r="E104" s="392" t="s">
        <v>1</v>
      </c>
      <c r="F104" s="392" t="s">
        <v>27</v>
      </c>
      <c r="G104" s="393">
        <v>0.2266</v>
      </c>
      <c r="H104" s="453">
        <f>VLOOKUP(B104,'CMP-SIN-SD-09-2021'!A:D,4,0)</f>
        <v>10.47</v>
      </c>
      <c r="I104" s="394" t="s">
        <v>13362</v>
      </c>
      <c r="J104" s="373">
        <f t="shared" si="6"/>
        <v>2.37</v>
      </c>
      <c r="K104" s="373"/>
      <c r="L104" s="373"/>
      <c r="M104" s="373">
        <f>VLOOKUP(B104,'CMP-SIN-SD-09-2021'!A:D,4,0)</f>
        <v>10.47</v>
      </c>
      <c r="N104" s="3" t="b">
        <f t="shared" si="7"/>
        <v>1</v>
      </c>
    </row>
    <row r="105" spans="1:14" s="387" customFormat="1" ht="45" x14ac:dyDescent="0.25">
      <c r="A105" s="389">
        <f t="shared" si="3"/>
        <v>93208</v>
      </c>
      <c r="B105" s="390">
        <v>91911</v>
      </c>
      <c r="C105" s="391" t="s">
        <v>13414</v>
      </c>
      <c r="D105" s="391" t="s">
        <v>13379</v>
      </c>
      <c r="E105" s="392" t="s">
        <v>1</v>
      </c>
      <c r="F105" s="392" t="s">
        <v>9</v>
      </c>
      <c r="G105" s="393">
        <v>7.5499999999999998E-2</v>
      </c>
      <c r="H105" s="453">
        <f>VLOOKUP(B105,'CMP-SIN-SD-09-2021'!A:D,4,0)</f>
        <v>11.95</v>
      </c>
      <c r="I105" s="394" t="s">
        <v>13362</v>
      </c>
      <c r="J105" s="373">
        <f t="shared" si="6"/>
        <v>0.9</v>
      </c>
      <c r="K105" s="373"/>
      <c r="L105" s="373"/>
      <c r="M105" s="373">
        <f>VLOOKUP(B105,'CMP-SIN-SD-09-2021'!A:D,4,0)</f>
        <v>11.95</v>
      </c>
      <c r="N105" s="3" t="b">
        <f t="shared" si="7"/>
        <v>1</v>
      </c>
    </row>
    <row r="106" spans="1:14" s="387" customFormat="1" ht="45" x14ac:dyDescent="0.25">
      <c r="A106" s="389">
        <f t="shared" si="3"/>
        <v>93208</v>
      </c>
      <c r="B106" s="390">
        <v>91924</v>
      </c>
      <c r="C106" s="391" t="s">
        <v>13414</v>
      </c>
      <c r="D106" s="391" t="s">
        <v>13380</v>
      </c>
      <c r="E106" s="392" t="s">
        <v>1</v>
      </c>
      <c r="F106" s="392" t="s">
        <v>27</v>
      </c>
      <c r="G106" s="393">
        <v>0.62190000000000001</v>
      </c>
      <c r="H106" s="453">
        <f>VLOOKUP(B106,'CMP-SIN-SD-09-2021'!A:D,4,0)</f>
        <v>2.88</v>
      </c>
      <c r="I106" s="394" t="s">
        <v>13362</v>
      </c>
      <c r="J106" s="373">
        <f t="shared" si="6"/>
        <v>1.79</v>
      </c>
      <c r="K106" s="373"/>
      <c r="L106" s="373"/>
      <c r="M106" s="373">
        <f>VLOOKUP(B106,'CMP-SIN-SD-09-2021'!A:D,4,0)</f>
        <v>2.88</v>
      </c>
      <c r="N106" s="3" t="b">
        <f t="shared" si="7"/>
        <v>1</v>
      </c>
    </row>
    <row r="107" spans="1:14" s="387" customFormat="1" ht="45" x14ac:dyDescent="0.25">
      <c r="A107" s="389">
        <f t="shared" si="3"/>
        <v>93208</v>
      </c>
      <c r="B107" s="390">
        <v>91926</v>
      </c>
      <c r="C107" s="391" t="s">
        <v>13414</v>
      </c>
      <c r="D107" s="391" t="s">
        <v>647</v>
      </c>
      <c r="E107" s="392" t="s">
        <v>1</v>
      </c>
      <c r="F107" s="392" t="s">
        <v>27</v>
      </c>
      <c r="G107" s="393">
        <v>0.67979999999999996</v>
      </c>
      <c r="H107" s="453">
        <f>VLOOKUP(B107,'CMP-SIN-SD-09-2021'!A:D,4,0)</f>
        <v>4.26</v>
      </c>
      <c r="I107" s="394" t="s">
        <v>13362</v>
      </c>
      <c r="J107" s="373">
        <f t="shared" si="6"/>
        <v>2.89</v>
      </c>
      <c r="K107" s="373"/>
      <c r="L107" s="373"/>
      <c r="M107" s="373">
        <f>VLOOKUP(B107,'CMP-SIN-SD-09-2021'!A:D,4,0)</f>
        <v>4.26</v>
      </c>
      <c r="N107" s="3" t="b">
        <f t="shared" si="7"/>
        <v>1</v>
      </c>
    </row>
    <row r="108" spans="1:14" s="387" customFormat="1" ht="30" x14ac:dyDescent="0.25">
      <c r="A108" s="389">
        <f t="shared" si="3"/>
        <v>93208</v>
      </c>
      <c r="B108" s="390">
        <v>91937</v>
      </c>
      <c r="C108" s="391" t="s">
        <v>13414</v>
      </c>
      <c r="D108" s="391" t="s">
        <v>13381</v>
      </c>
      <c r="E108" s="392" t="s">
        <v>1</v>
      </c>
      <c r="F108" s="392" t="s">
        <v>9</v>
      </c>
      <c r="G108" s="393">
        <v>0.12590000000000001</v>
      </c>
      <c r="H108" s="453">
        <f>VLOOKUP(B108,'CMP-SIN-SD-09-2021'!A:D,4,0)</f>
        <v>10.41</v>
      </c>
      <c r="I108" s="394" t="s">
        <v>13362</v>
      </c>
      <c r="J108" s="373">
        <f t="shared" si="6"/>
        <v>1.31</v>
      </c>
      <c r="K108" s="373"/>
      <c r="L108" s="373"/>
      <c r="M108" s="373">
        <f>VLOOKUP(B108,'CMP-SIN-SD-09-2021'!A:D,4,0)</f>
        <v>10.41</v>
      </c>
      <c r="N108" s="3" t="b">
        <f t="shared" si="7"/>
        <v>1</v>
      </c>
    </row>
    <row r="109" spans="1:14" s="387" customFormat="1" ht="30" x14ac:dyDescent="0.25">
      <c r="A109" s="389">
        <f t="shared" si="3"/>
        <v>93208</v>
      </c>
      <c r="B109" s="390">
        <v>92000</v>
      </c>
      <c r="C109" s="391" t="s">
        <v>13414</v>
      </c>
      <c r="D109" s="391" t="s">
        <v>13383</v>
      </c>
      <c r="E109" s="392" t="s">
        <v>1</v>
      </c>
      <c r="F109" s="392" t="s">
        <v>9</v>
      </c>
      <c r="G109" s="393">
        <v>5.04E-2</v>
      </c>
      <c r="H109" s="453">
        <f>VLOOKUP(B109,'CMP-SIN-SD-09-2021'!A:D,4,0)</f>
        <v>24.89</v>
      </c>
      <c r="I109" s="394" t="s">
        <v>13362</v>
      </c>
      <c r="J109" s="373">
        <f t="shared" si="6"/>
        <v>1.25</v>
      </c>
      <c r="K109" s="373"/>
      <c r="L109" s="373"/>
      <c r="M109" s="373">
        <f>VLOOKUP(B109,'CMP-SIN-SD-09-2021'!A:D,4,0)</f>
        <v>24.89</v>
      </c>
      <c r="N109" s="3" t="b">
        <f t="shared" si="7"/>
        <v>1</v>
      </c>
    </row>
    <row r="110" spans="1:14" s="387" customFormat="1" ht="45" x14ac:dyDescent="0.25">
      <c r="A110" s="389">
        <f t="shared" si="3"/>
        <v>93208</v>
      </c>
      <c r="B110" s="390">
        <v>92025</v>
      </c>
      <c r="C110" s="391" t="s">
        <v>13414</v>
      </c>
      <c r="D110" s="391" t="s">
        <v>13415</v>
      </c>
      <c r="E110" s="392" t="s">
        <v>1</v>
      </c>
      <c r="F110" s="392" t="s">
        <v>9</v>
      </c>
      <c r="G110" s="393">
        <v>2.52E-2</v>
      </c>
      <c r="H110" s="453">
        <f>VLOOKUP(B110,'CMP-SIN-SD-09-2021'!A:D,4,0)</f>
        <v>59.89</v>
      </c>
      <c r="I110" s="394" t="s">
        <v>13362</v>
      </c>
      <c r="J110" s="373">
        <f t="shared" si="6"/>
        <v>1.5</v>
      </c>
      <c r="K110" s="373"/>
      <c r="L110" s="373"/>
      <c r="M110" s="373">
        <f>VLOOKUP(B110,'CMP-SIN-SD-09-2021'!A:D,4,0)</f>
        <v>59.89</v>
      </c>
      <c r="N110" s="3" t="b">
        <f t="shared" si="7"/>
        <v>1</v>
      </c>
    </row>
    <row r="111" spans="1:14" s="387" customFormat="1" ht="45" x14ac:dyDescent="0.25">
      <c r="A111" s="389">
        <f t="shared" si="3"/>
        <v>93208</v>
      </c>
      <c r="B111" s="390">
        <v>95805</v>
      </c>
      <c r="C111" s="391" t="s">
        <v>13414</v>
      </c>
      <c r="D111" s="391" t="s">
        <v>13386</v>
      </c>
      <c r="E111" s="392" t="s">
        <v>1</v>
      </c>
      <c r="F111" s="392" t="s">
        <v>9</v>
      </c>
      <c r="G111" s="393">
        <v>5.04E-2</v>
      </c>
      <c r="H111" s="453">
        <f>VLOOKUP(B111,'CMP-SIN-SD-09-2021'!A:D,4,0)</f>
        <v>23.13</v>
      </c>
      <c r="I111" s="394" t="s">
        <v>13362</v>
      </c>
      <c r="J111" s="373">
        <f t="shared" si="6"/>
        <v>1.1599999999999999</v>
      </c>
      <c r="K111" s="373"/>
      <c r="L111" s="373"/>
      <c r="M111" s="373">
        <f>VLOOKUP(B111,'CMP-SIN-SD-09-2021'!A:D,4,0)</f>
        <v>23.13</v>
      </c>
      <c r="N111" s="3" t="b">
        <f t="shared" si="7"/>
        <v>1</v>
      </c>
    </row>
    <row r="112" spans="1:14" s="387" customFormat="1" ht="45" x14ac:dyDescent="0.25">
      <c r="A112" s="389">
        <f t="shared" si="3"/>
        <v>93208</v>
      </c>
      <c r="B112" s="390">
        <v>95811</v>
      </c>
      <c r="C112" s="391" t="s">
        <v>13414</v>
      </c>
      <c r="D112" s="391" t="s">
        <v>13387</v>
      </c>
      <c r="E112" s="392" t="s">
        <v>1</v>
      </c>
      <c r="F112" s="392" t="s">
        <v>9</v>
      </c>
      <c r="G112" s="393">
        <v>2.52E-2</v>
      </c>
      <c r="H112" s="453">
        <f>VLOOKUP(B112,'CMP-SIN-SD-09-2021'!A:D,4,0)</f>
        <v>15.2</v>
      </c>
      <c r="I112" s="394" t="s">
        <v>13362</v>
      </c>
      <c r="J112" s="373">
        <f t="shared" si="6"/>
        <v>0.38</v>
      </c>
      <c r="K112" s="373"/>
      <c r="L112" s="373"/>
      <c r="M112" s="373">
        <f>VLOOKUP(B112,'CMP-SIN-SD-09-2021'!A:D,4,0)</f>
        <v>15.2</v>
      </c>
      <c r="N112" s="3" t="b">
        <f t="shared" si="7"/>
        <v>1</v>
      </c>
    </row>
    <row r="113" spans="1:14" s="387" customFormat="1" ht="45" x14ac:dyDescent="0.25">
      <c r="A113" s="389">
        <f t="shared" si="3"/>
        <v>93208</v>
      </c>
      <c r="B113" s="390">
        <v>97586</v>
      </c>
      <c r="C113" s="391" t="s">
        <v>13414</v>
      </c>
      <c r="D113" s="391" t="s">
        <v>13388</v>
      </c>
      <c r="E113" s="392" t="s">
        <v>1</v>
      </c>
      <c r="F113" s="392" t="s">
        <v>9</v>
      </c>
      <c r="G113" s="393">
        <v>0.1007</v>
      </c>
      <c r="H113" s="453">
        <f>VLOOKUP(B113,'CMP-SIN-SD-09-2021'!A:D,4,0)</f>
        <v>99.32</v>
      </c>
      <c r="I113" s="394" t="s">
        <v>13362</v>
      </c>
      <c r="J113" s="373">
        <f t="shared" si="6"/>
        <v>10</v>
      </c>
      <c r="K113" s="373"/>
      <c r="L113" s="373"/>
      <c r="M113" s="373">
        <f>VLOOKUP(B113,'CMP-SIN-SD-09-2021'!A:D,4,0)</f>
        <v>99.32</v>
      </c>
      <c r="N113" s="3" t="b">
        <f t="shared" si="7"/>
        <v>1</v>
      </c>
    </row>
    <row r="114" spans="1:14" s="387" customFormat="1" ht="45" x14ac:dyDescent="0.25">
      <c r="A114" s="389">
        <f t="shared" si="3"/>
        <v>93208</v>
      </c>
      <c r="B114" s="390">
        <v>97593</v>
      </c>
      <c r="C114" s="391" t="s">
        <v>13414</v>
      </c>
      <c r="D114" s="391" t="s">
        <v>13389</v>
      </c>
      <c r="E114" s="392" t="s">
        <v>1</v>
      </c>
      <c r="F114" s="392" t="s">
        <v>9</v>
      </c>
      <c r="G114" s="393">
        <v>2.52E-2</v>
      </c>
      <c r="H114" s="453">
        <f>VLOOKUP(B114,'CMP-SIN-SD-09-2021'!A:D,4,0)</f>
        <v>98.08</v>
      </c>
      <c r="I114" s="394" t="s">
        <v>13362</v>
      </c>
      <c r="J114" s="373">
        <f t="shared" si="6"/>
        <v>2.4700000000000002</v>
      </c>
      <c r="K114" s="373"/>
      <c r="L114" s="373"/>
      <c r="M114" s="373">
        <f>VLOOKUP(B114,'CMP-SIN-SD-09-2021'!A:D,4,0)</f>
        <v>98.08</v>
      </c>
      <c r="N114" s="3" t="b">
        <f t="shared" si="7"/>
        <v>1</v>
      </c>
    </row>
    <row r="115" spans="1:14" s="387" customFormat="1" ht="30" x14ac:dyDescent="0.25">
      <c r="A115" s="389">
        <f t="shared" si="3"/>
        <v>93208</v>
      </c>
      <c r="B115" s="390">
        <v>97611</v>
      </c>
      <c r="C115" s="391" t="s">
        <v>13414</v>
      </c>
      <c r="D115" s="391" t="s">
        <v>13390</v>
      </c>
      <c r="E115" s="392" t="s">
        <v>1</v>
      </c>
      <c r="F115" s="392" t="s">
        <v>9</v>
      </c>
      <c r="G115" s="393">
        <v>2.52E-2</v>
      </c>
      <c r="H115" s="453">
        <f>VLOOKUP(B115,'CMP-SIN-SD-09-2021'!A:D,4,0)</f>
        <v>24.03</v>
      </c>
      <c r="I115" s="394" t="s">
        <v>13362</v>
      </c>
      <c r="J115" s="373">
        <f t="shared" si="6"/>
        <v>0.6</v>
      </c>
      <c r="K115" s="373"/>
      <c r="L115" s="373"/>
      <c r="M115" s="373">
        <f>VLOOKUP(B115,'CMP-SIN-SD-09-2021'!A:D,4,0)</f>
        <v>24.03</v>
      </c>
      <c r="N115" s="3" t="b">
        <f t="shared" si="7"/>
        <v>1</v>
      </c>
    </row>
    <row r="116" spans="1:14" s="387" customFormat="1" ht="60" x14ac:dyDescent="0.25">
      <c r="A116" s="389">
        <f t="shared" si="3"/>
        <v>93208</v>
      </c>
      <c r="B116" s="390">
        <v>91170</v>
      </c>
      <c r="C116" s="391" t="s">
        <v>13414</v>
      </c>
      <c r="D116" s="391" t="s">
        <v>13400</v>
      </c>
      <c r="E116" s="392" t="s">
        <v>1</v>
      </c>
      <c r="F116" s="392" t="s">
        <v>27</v>
      </c>
      <c r="G116" s="393">
        <v>0.25180000000000002</v>
      </c>
      <c r="H116" s="453">
        <f>VLOOKUP(B116,'CMP-SIN-SD-09-2021'!A:D,4,0)</f>
        <v>2.74</v>
      </c>
      <c r="I116" s="394" t="s">
        <v>13362</v>
      </c>
      <c r="J116" s="373">
        <f t="shared" si="6"/>
        <v>0.68</v>
      </c>
      <c r="K116" s="373"/>
      <c r="L116" s="373"/>
      <c r="M116" s="373">
        <f>VLOOKUP(B116,'CMP-SIN-SD-09-2021'!A:D,4,0)</f>
        <v>2.74</v>
      </c>
      <c r="N116" s="3" t="b">
        <f t="shared" si="7"/>
        <v>1</v>
      </c>
    </row>
    <row r="117" spans="1:14" s="387" customFormat="1" ht="45" x14ac:dyDescent="0.25">
      <c r="A117" s="389">
        <f t="shared" si="3"/>
        <v>93208</v>
      </c>
      <c r="B117" s="390">
        <v>91173</v>
      </c>
      <c r="C117" s="391" t="s">
        <v>13414</v>
      </c>
      <c r="D117" s="391" t="s">
        <v>13401</v>
      </c>
      <c r="E117" s="392" t="s">
        <v>1</v>
      </c>
      <c r="F117" s="392" t="s">
        <v>27</v>
      </c>
      <c r="G117" s="393">
        <v>0.2266</v>
      </c>
      <c r="H117" s="453">
        <f>VLOOKUP(B117,'CMP-SIN-SD-09-2021'!A:D,4,0)</f>
        <v>1.38</v>
      </c>
      <c r="I117" s="394" t="s">
        <v>13362</v>
      </c>
      <c r="J117" s="373">
        <f t="shared" si="6"/>
        <v>0.31</v>
      </c>
      <c r="K117" s="373"/>
      <c r="L117" s="373"/>
      <c r="M117" s="373">
        <f>VLOOKUP(B117,'CMP-SIN-SD-09-2021'!A:D,4,0)</f>
        <v>1.38</v>
      </c>
      <c r="N117" s="3" t="b">
        <f t="shared" si="7"/>
        <v>1</v>
      </c>
    </row>
    <row r="118" spans="1:14" s="387" customFormat="1" ht="30" x14ac:dyDescent="0.25">
      <c r="A118" s="389">
        <f t="shared" si="3"/>
        <v>93208</v>
      </c>
      <c r="B118" s="390">
        <v>93358</v>
      </c>
      <c r="C118" s="391" t="s">
        <v>13414</v>
      </c>
      <c r="D118" s="391" t="s">
        <v>511</v>
      </c>
      <c r="E118" s="392" t="s">
        <v>1</v>
      </c>
      <c r="F118" s="392" t="s">
        <v>23</v>
      </c>
      <c r="G118" s="393">
        <v>2.6200000000000001E-2</v>
      </c>
      <c r="H118" s="453">
        <f>VLOOKUP(B118,'CMP-SIN-SD-09-2021'!A:D,4,0)</f>
        <v>69.66</v>
      </c>
      <c r="I118" s="394" t="s">
        <v>13362</v>
      </c>
      <c r="J118" s="373">
        <f t="shared" si="6"/>
        <v>1.82</v>
      </c>
      <c r="K118" s="373"/>
      <c r="L118" s="373"/>
      <c r="M118" s="373">
        <f>VLOOKUP(B118,'CMP-SIN-SD-09-2021'!A:D,4,0)</f>
        <v>69.66</v>
      </c>
      <c r="N118" s="3" t="b">
        <f t="shared" si="7"/>
        <v>1</v>
      </c>
    </row>
    <row r="119" spans="1:14" s="387" customFormat="1" x14ac:dyDescent="0.25">
      <c r="A119" s="389">
        <f t="shared" si="3"/>
        <v>93208</v>
      </c>
      <c r="B119" s="390">
        <v>96995</v>
      </c>
      <c r="C119" s="391" t="s">
        <v>13414</v>
      </c>
      <c r="D119" s="391" t="s">
        <v>451</v>
      </c>
      <c r="E119" s="392" t="s">
        <v>1</v>
      </c>
      <c r="F119" s="392" t="s">
        <v>23</v>
      </c>
      <c r="G119" s="393">
        <v>6.7000000000000002E-3</v>
      </c>
      <c r="H119" s="453">
        <f>VLOOKUP(B119,'CMP-SIN-SD-09-2021'!A:D,4,0)</f>
        <v>42.23</v>
      </c>
      <c r="I119" s="394" t="s">
        <v>13362</v>
      </c>
      <c r="J119" s="373">
        <f t="shared" si="6"/>
        <v>0.28000000000000003</v>
      </c>
      <c r="K119" s="373"/>
      <c r="L119" s="373"/>
      <c r="M119" s="373">
        <f>VLOOKUP(B119,'CMP-SIN-SD-09-2021'!A:D,4,0)</f>
        <v>42.23</v>
      </c>
      <c r="N119" s="3" t="b">
        <f t="shared" si="7"/>
        <v>1</v>
      </c>
    </row>
    <row r="120" spans="1:14" s="387" customFormat="1" ht="30" x14ac:dyDescent="0.25">
      <c r="A120" s="389">
        <f t="shared" si="3"/>
        <v>93208</v>
      </c>
      <c r="B120" s="390">
        <v>88489</v>
      </c>
      <c r="C120" s="391" t="s">
        <v>13414</v>
      </c>
      <c r="D120" s="391" t="s">
        <v>277</v>
      </c>
      <c r="E120" s="392" t="s">
        <v>1</v>
      </c>
      <c r="F120" s="392" t="s">
        <v>3</v>
      </c>
      <c r="G120" s="393">
        <v>3.7456999999999998</v>
      </c>
      <c r="H120" s="453">
        <f>VLOOKUP(B120,'CMP-SIN-SD-09-2021'!A:D,4,0)</f>
        <v>14.34</v>
      </c>
      <c r="I120" s="394" t="s">
        <v>13362</v>
      </c>
      <c r="J120" s="373">
        <f t="shared" si="6"/>
        <v>53.71</v>
      </c>
      <c r="K120" s="373"/>
      <c r="L120" s="373"/>
      <c r="M120" s="373">
        <f>VLOOKUP(B120,'CMP-SIN-SD-09-2021'!A:D,4,0)</f>
        <v>14.34</v>
      </c>
      <c r="N120" s="3" t="b">
        <f t="shared" si="7"/>
        <v>1</v>
      </c>
    </row>
    <row r="121" spans="1:14" s="387" customFormat="1" x14ac:dyDescent="0.25">
      <c r="A121" s="389">
        <f t="shared" si="3"/>
        <v>93208</v>
      </c>
      <c r="B121" s="390">
        <v>88262</v>
      </c>
      <c r="C121" s="391" t="s">
        <v>13414</v>
      </c>
      <c r="D121" s="391" t="s">
        <v>13416</v>
      </c>
      <c r="E121" s="392" t="s">
        <v>1</v>
      </c>
      <c r="F121" s="392" t="s">
        <v>7605</v>
      </c>
      <c r="G121" s="393">
        <v>0.97940000000000005</v>
      </c>
      <c r="H121" s="453">
        <f>VLOOKUP(B121,'CMP-SIN-SD-09-2021'!A:D,4,0)</f>
        <v>23.68</v>
      </c>
      <c r="I121" s="394" t="s">
        <v>13362</v>
      </c>
      <c r="J121" s="373">
        <f t="shared" si="6"/>
        <v>23.19</v>
      </c>
      <c r="K121" s="373"/>
      <c r="L121" s="373"/>
      <c r="M121" s="373">
        <f>VLOOKUP(B121,'CMP-SIN-SD-09-2021'!A:D,4,0)</f>
        <v>23.68</v>
      </c>
      <c r="N121" s="3" t="b">
        <f t="shared" si="7"/>
        <v>1</v>
      </c>
    </row>
    <row r="122" spans="1:14" s="387" customFormat="1" ht="30" x14ac:dyDescent="0.25">
      <c r="A122" s="389">
        <f t="shared" si="3"/>
        <v>93208</v>
      </c>
      <c r="B122" s="390">
        <v>101891</v>
      </c>
      <c r="C122" s="391" t="s">
        <v>13414</v>
      </c>
      <c r="D122" s="391" t="s">
        <v>13408</v>
      </c>
      <c r="E122" s="392" t="s">
        <v>1</v>
      </c>
      <c r="F122" s="392" t="s">
        <v>9</v>
      </c>
      <c r="G122" s="393">
        <v>5.04E-2</v>
      </c>
      <c r="H122" s="453">
        <f>VLOOKUP(B122,'CMP-SIN-SD-09-2021'!A:D,4,0)</f>
        <v>27.98</v>
      </c>
      <c r="I122" s="394" t="s">
        <v>13362</v>
      </c>
      <c r="J122" s="373">
        <f t="shared" si="6"/>
        <v>1.41</v>
      </c>
      <c r="K122" s="373"/>
      <c r="L122" s="373"/>
      <c r="M122" s="373">
        <f>VLOOKUP(B122,'CMP-SIN-SD-09-2021'!A:D,4,0)</f>
        <v>27.98</v>
      </c>
      <c r="N122" s="3" t="b">
        <f t="shared" si="7"/>
        <v>1</v>
      </c>
    </row>
    <row r="123" spans="1:14" s="387" customFormat="1" ht="45" x14ac:dyDescent="0.25">
      <c r="A123" s="389">
        <f t="shared" si="3"/>
        <v>93208</v>
      </c>
      <c r="B123" s="390">
        <v>101876</v>
      </c>
      <c r="C123" s="391" t="s">
        <v>13414</v>
      </c>
      <c r="D123" s="391" t="s">
        <v>13417</v>
      </c>
      <c r="E123" s="392" t="s">
        <v>1</v>
      </c>
      <c r="F123" s="392" t="s">
        <v>9</v>
      </c>
      <c r="G123" s="393">
        <v>2.52E-2</v>
      </c>
      <c r="H123" s="453">
        <f>VLOOKUP(B123,'CMP-SIN-SD-09-2021'!A:D,4,0)</f>
        <v>93.14</v>
      </c>
      <c r="I123" s="394" t="s">
        <v>13362</v>
      </c>
      <c r="J123" s="373">
        <f t="shared" si="6"/>
        <v>2.34</v>
      </c>
      <c r="K123" s="373"/>
      <c r="L123" s="373"/>
      <c r="M123" s="373">
        <f>VLOOKUP(B123,'CMP-SIN-SD-09-2021'!A:D,4,0)</f>
        <v>93.14</v>
      </c>
      <c r="N123" s="3" t="b">
        <f t="shared" si="7"/>
        <v>1</v>
      </c>
    </row>
    <row r="124" spans="1:14" s="387" customFormat="1" ht="30" x14ac:dyDescent="0.25">
      <c r="A124" s="389">
        <f t="shared" si="3"/>
        <v>93208</v>
      </c>
      <c r="B124" s="390">
        <v>10886</v>
      </c>
      <c r="C124" s="391" t="s">
        <v>13414</v>
      </c>
      <c r="D124" s="391" t="s">
        <v>13409</v>
      </c>
      <c r="E124" s="392" t="s">
        <v>1</v>
      </c>
      <c r="F124" s="392" t="s">
        <v>9</v>
      </c>
      <c r="G124" s="393">
        <v>2.52E-2</v>
      </c>
      <c r="H124" s="394">
        <v>166.25</v>
      </c>
      <c r="I124" s="394" t="s">
        <v>13362</v>
      </c>
      <c r="J124" s="373">
        <f t="shared" si="6"/>
        <v>4.18</v>
      </c>
      <c r="K124" s="373"/>
      <c r="L124" s="373"/>
      <c r="M124" s="373">
        <f>VLOOKUP(B124,'INS-SIN-SD-09-2021'!A:D,4,0)</f>
        <v>166.25</v>
      </c>
      <c r="N124" s="3" t="b">
        <f t="shared" si="7"/>
        <v>1</v>
      </c>
    </row>
    <row r="125" spans="1:14" s="387" customFormat="1" ht="30" x14ac:dyDescent="0.25">
      <c r="A125" s="389">
        <f t="shared" si="3"/>
        <v>93208</v>
      </c>
      <c r="B125" s="390">
        <v>10891</v>
      </c>
      <c r="C125" s="391" t="s">
        <v>13414</v>
      </c>
      <c r="D125" s="391" t="s">
        <v>13410</v>
      </c>
      <c r="E125" s="392" t="s">
        <v>1</v>
      </c>
      <c r="F125" s="392" t="s">
        <v>9</v>
      </c>
      <c r="G125" s="393">
        <v>2.52E-2</v>
      </c>
      <c r="H125" s="394">
        <v>160.76</v>
      </c>
      <c r="I125" s="394" t="s">
        <v>13362</v>
      </c>
      <c r="J125" s="373">
        <f t="shared" si="6"/>
        <v>4.05</v>
      </c>
      <c r="K125" s="373"/>
      <c r="L125" s="373"/>
      <c r="M125" s="373">
        <f>VLOOKUP(B125,'INS-SIN-SD-09-2021'!A:D,4,0)</f>
        <v>160.76</v>
      </c>
      <c r="N125" s="3" t="b">
        <f t="shared" si="7"/>
        <v>1</v>
      </c>
    </row>
    <row r="126" spans="1:14" s="387" customFormat="1" ht="30" x14ac:dyDescent="0.25">
      <c r="A126" s="389">
        <f t="shared" si="3"/>
        <v>93208</v>
      </c>
      <c r="B126" s="390">
        <v>11455</v>
      </c>
      <c r="C126" s="391" t="s">
        <v>13414</v>
      </c>
      <c r="D126" s="391" t="s">
        <v>13418</v>
      </c>
      <c r="E126" s="392" t="s">
        <v>1</v>
      </c>
      <c r="F126" s="392" t="s">
        <v>9</v>
      </c>
      <c r="G126" s="393">
        <v>2.52E-2</v>
      </c>
      <c r="H126" s="394">
        <v>15.83</v>
      </c>
      <c r="I126" s="394" t="s">
        <v>13362</v>
      </c>
      <c r="J126" s="373">
        <f t="shared" si="6"/>
        <v>0.39</v>
      </c>
      <c r="K126" s="373"/>
      <c r="L126" s="373"/>
      <c r="M126" s="373">
        <f>VLOOKUP(B126,'INS-SIN-SD-09-2021'!A:D,4,0)</f>
        <v>15.83</v>
      </c>
      <c r="N126" s="3" t="b">
        <f t="shared" si="7"/>
        <v>1</v>
      </c>
    </row>
    <row r="127" spans="1:14" s="387" customFormat="1" ht="30" x14ac:dyDescent="0.25">
      <c r="A127" s="389">
        <f t="shared" si="3"/>
        <v>93208</v>
      </c>
      <c r="B127" s="390">
        <v>11587</v>
      </c>
      <c r="C127" s="391" t="s">
        <v>13414</v>
      </c>
      <c r="D127" s="391" t="s">
        <v>13413</v>
      </c>
      <c r="E127" s="392" t="s">
        <v>1</v>
      </c>
      <c r="F127" s="392" t="s">
        <v>3</v>
      </c>
      <c r="G127" s="393">
        <v>1</v>
      </c>
      <c r="H127" s="394">
        <v>93.82</v>
      </c>
      <c r="I127" s="394" t="s">
        <v>13362</v>
      </c>
      <c r="J127" s="373">
        <f t="shared" si="6"/>
        <v>93.82</v>
      </c>
      <c r="K127" s="373"/>
      <c r="L127" s="373"/>
      <c r="M127" s="373">
        <f>VLOOKUP(B127,'INS-SIN-SD-09-2021'!A:D,4,0)</f>
        <v>93.82</v>
      </c>
      <c r="N127" s="3" t="b">
        <f t="shared" si="7"/>
        <v>1</v>
      </c>
    </row>
    <row r="128" spans="1:14" s="387" customFormat="1" ht="30" x14ac:dyDescent="0.25">
      <c r="A128" s="389">
        <f t="shared" si="3"/>
        <v>93208</v>
      </c>
      <c r="B128" s="390">
        <v>4513</v>
      </c>
      <c r="C128" s="391" t="s">
        <v>13414</v>
      </c>
      <c r="D128" s="391" t="s">
        <v>13419</v>
      </c>
      <c r="E128" s="392" t="s">
        <v>1</v>
      </c>
      <c r="F128" s="392" t="s">
        <v>27</v>
      </c>
      <c r="G128" s="393">
        <v>3.4843999999999999</v>
      </c>
      <c r="H128" s="394">
        <v>5.87</v>
      </c>
      <c r="I128" s="394" t="s">
        <v>13362</v>
      </c>
      <c r="J128" s="373">
        <f t="shared" si="6"/>
        <v>20.45</v>
      </c>
      <c r="K128" s="373"/>
      <c r="L128" s="373"/>
      <c r="M128" s="373">
        <f>VLOOKUP(B128,'INS-SIN-SD-09-2021'!A:D,4,0)</f>
        <v>5.87</v>
      </c>
      <c r="N128" s="3" t="b">
        <f t="shared" si="7"/>
        <v>1</v>
      </c>
    </row>
    <row r="129" spans="1:15" s="387" customFormat="1" ht="30" x14ac:dyDescent="0.25">
      <c r="A129" s="440">
        <f t="shared" si="3"/>
        <v>93208</v>
      </c>
      <c r="B129" s="441">
        <v>6193</v>
      </c>
      <c r="C129" s="442" t="s">
        <v>13414</v>
      </c>
      <c r="D129" s="442" t="s">
        <v>13420</v>
      </c>
      <c r="E129" s="398" t="s">
        <v>1</v>
      </c>
      <c r="F129" s="398" t="s">
        <v>27</v>
      </c>
      <c r="G129" s="397">
        <v>3.9174000000000002</v>
      </c>
      <c r="H129" s="443">
        <v>20.91</v>
      </c>
      <c r="I129" s="443" t="s">
        <v>13362</v>
      </c>
      <c r="J129" s="373">
        <f t="shared" si="6"/>
        <v>81.91</v>
      </c>
      <c r="K129" s="373"/>
      <c r="L129" s="373"/>
      <c r="M129" s="373">
        <f>VLOOKUP(B129,'INS-SIN-SD-09-2021'!A:D,4,0)</f>
        <v>20.91</v>
      </c>
      <c r="N129" s="3" t="b">
        <f t="shared" si="7"/>
        <v>1</v>
      </c>
    </row>
    <row r="130" spans="1:15" s="387" customFormat="1" ht="30" x14ac:dyDescent="0.25">
      <c r="A130" s="463">
        <f t="shared" si="3"/>
        <v>93584</v>
      </c>
      <c r="B130" s="434" t="s">
        <v>13359</v>
      </c>
      <c r="C130" s="464" t="s">
        <v>5</v>
      </c>
      <c r="D130" s="464" t="s">
        <v>13421</v>
      </c>
      <c r="E130" s="425" t="s">
        <v>3</v>
      </c>
      <c r="F130" s="425" t="s">
        <v>1</v>
      </c>
      <c r="G130" s="424" t="s">
        <v>13361</v>
      </c>
      <c r="H130" s="426" t="s">
        <v>13362</v>
      </c>
      <c r="I130" s="465">
        <f>SUMIF(A:A,A130,J:J)</f>
        <v>897.70999999999992</v>
      </c>
      <c r="K130" s="373">
        <f>VLOOKUP(A130,'CMP-SIN-SD-09-2021'!A:D,4,0)</f>
        <v>897.71</v>
      </c>
      <c r="L130" s="373" t="b">
        <f>K130=I130</f>
        <v>1</v>
      </c>
      <c r="O130" s="403">
        <v>93584</v>
      </c>
    </row>
    <row r="131" spans="1:15" s="387" customFormat="1" ht="45" x14ac:dyDescent="0.25">
      <c r="A131" s="450">
        <f t="shared" si="3"/>
        <v>93584</v>
      </c>
      <c r="B131" s="451">
        <v>98441</v>
      </c>
      <c r="C131" s="452" t="s">
        <v>13421</v>
      </c>
      <c r="D131" s="452" t="s">
        <v>13363</v>
      </c>
      <c r="E131" s="400" t="s">
        <v>1</v>
      </c>
      <c r="F131" s="400" t="s">
        <v>3</v>
      </c>
      <c r="G131" s="399">
        <v>0.51359999999999995</v>
      </c>
      <c r="H131" s="453">
        <f>VLOOKUP(B131,'CMP-SIN-SD-09-2021'!A:D,4,0)</f>
        <v>153.43</v>
      </c>
      <c r="I131" s="453" t="s">
        <v>13362</v>
      </c>
      <c r="J131" s="373">
        <f t="shared" ref="J131:J154" si="8">TRUNC((G131*H131),2)</f>
        <v>78.8</v>
      </c>
      <c r="K131" s="373"/>
      <c r="L131" s="373"/>
      <c r="M131" s="373">
        <f>VLOOKUP(B131,'CMP-SIN-SD-09-2021'!A:D,4,0)</f>
        <v>153.43</v>
      </c>
      <c r="N131" s="3" t="b">
        <f t="shared" ref="N131:N154" si="9">M131=H131</f>
        <v>1</v>
      </c>
    </row>
    <row r="132" spans="1:15" s="387" customFormat="1" ht="45" x14ac:dyDescent="0.25">
      <c r="A132" s="389">
        <f t="shared" si="3"/>
        <v>93584</v>
      </c>
      <c r="B132" s="390">
        <v>98442</v>
      </c>
      <c r="C132" s="391" t="s">
        <v>13421</v>
      </c>
      <c r="D132" s="391" t="s">
        <v>13364</v>
      </c>
      <c r="E132" s="392" t="s">
        <v>1</v>
      </c>
      <c r="F132" s="392" t="s">
        <v>3</v>
      </c>
      <c r="G132" s="393">
        <v>0.59109999999999996</v>
      </c>
      <c r="H132" s="453">
        <f>VLOOKUP(B132,'CMP-SIN-SD-09-2021'!A:D,4,0)</f>
        <v>156.38999999999999</v>
      </c>
      <c r="I132" s="394" t="s">
        <v>13362</v>
      </c>
      <c r="J132" s="373">
        <f t="shared" si="8"/>
        <v>92.44</v>
      </c>
      <c r="K132" s="373"/>
      <c r="L132" s="373"/>
      <c r="M132" s="373">
        <f>VLOOKUP(B132,'CMP-SIN-SD-09-2021'!A:D,4,0)</f>
        <v>156.38999999999999</v>
      </c>
      <c r="N132" s="3" t="b">
        <f t="shared" si="9"/>
        <v>1</v>
      </c>
    </row>
    <row r="133" spans="1:15" s="387" customFormat="1" ht="45" x14ac:dyDescent="0.25">
      <c r="A133" s="389">
        <f t="shared" si="3"/>
        <v>93584</v>
      </c>
      <c r="B133" s="390">
        <v>98445</v>
      </c>
      <c r="C133" s="391" t="s">
        <v>13421</v>
      </c>
      <c r="D133" s="391" t="s">
        <v>13367</v>
      </c>
      <c r="E133" s="392" t="s">
        <v>1</v>
      </c>
      <c r="F133" s="392" t="s">
        <v>3</v>
      </c>
      <c r="G133" s="393">
        <v>0.80230000000000001</v>
      </c>
      <c r="H133" s="453">
        <f>VLOOKUP(B133,'CMP-SIN-SD-09-2021'!A:D,4,0)</f>
        <v>185.01</v>
      </c>
      <c r="I133" s="394" t="s">
        <v>13362</v>
      </c>
      <c r="J133" s="373">
        <f t="shared" si="8"/>
        <v>148.43</v>
      </c>
      <c r="K133" s="373"/>
      <c r="L133" s="373"/>
      <c r="M133" s="373">
        <f>VLOOKUP(B133,'CMP-SIN-SD-09-2021'!A:D,4,0)</f>
        <v>185.01</v>
      </c>
      <c r="N133" s="3" t="b">
        <f t="shared" si="9"/>
        <v>1</v>
      </c>
    </row>
    <row r="134" spans="1:15" s="387" customFormat="1" ht="45" x14ac:dyDescent="0.25">
      <c r="A134" s="389">
        <f t="shared" si="3"/>
        <v>93584</v>
      </c>
      <c r="B134" s="390">
        <v>98446</v>
      </c>
      <c r="C134" s="391" t="s">
        <v>13421</v>
      </c>
      <c r="D134" s="391" t="s">
        <v>13368</v>
      </c>
      <c r="E134" s="392" t="s">
        <v>1</v>
      </c>
      <c r="F134" s="392" t="s">
        <v>3</v>
      </c>
      <c r="G134" s="393">
        <v>0.62549999999999994</v>
      </c>
      <c r="H134" s="453">
        <f>VLOOKUP(B134,'CMP-SIN-SD-09-2021'!A:D,4,0)</f>
        <v>236.74</v>
      </c>
      <c r="I134" s="394" t="s">
        <v>13362</v>
      </c>
      <c r="J134" s="373">
        <f t="shared" si="8"/>
        <v>148.08000000000001</v>
      </c>
      <c r="K134" s="373"/>
      <c r="L134" s="373"/>
      <c r="M134" s="373">
        <f>VLOOKUP(B134,'CMP-SIN-SD-09-2021'!A:D,4,0)</f>
        <v>236.74</v>
      </c>
      <c r="N134" s="3" t="b">
        <f t="shared" si="9"/>
        <v>1</v>
      </c>
    </row>
    <row r="135" spans="1:15" s="387" customFormat="1" ht="60" x14ac:dyDescent="0.25">
      <c r="A135" s="389">
        <f t="shared" si="3"/>
        <v>93584</v>
      </c>
      <c r="B135" s="390">
        <v>92543</v>
      </c>
      <c r="C135" s="391" t="s">
        <v>13421</v>
      </c>
      <c r="D135" s="391" t="s">
        <v>13371</v>
      </c>
      <c r="E135" s="392" t="s">
        <v>1</v>
      </c>
      <c r="F135" s="392" t="s">
        <v>3</v>
      </c>
      <c r="G135" s="393">
        <v>1.7192000000000001</v>
      </c>
      <c r="H135" s="453">
        <f>VLOOKUP(B135,'CMP-SIN-SD-09-2021'!A:D,4,0)</f>
        <v>24.81</v>
      </c>
      <c r="I135" s="394" t="s">
        <v>13362</v>
      </c>
      <c r="J135" s="373">
        <f t="shared" si="8"/>
        <v>42.65</v>
      </c>
      <c r="K135" s="373"/>
      <c r="L135" s="373"/>
      <c r="M135" s="373">
        <f>VLOOKUP(B135,'CMP-SIN-SD-09-2021'!A:D,4,0)</f>
        <v>24.81</v>
      </c>
      <c r="N135" s="3" t="b">
        <f t="shared" si="9"/>
        <v>1</v>
      </c>
    </row>
    <row r="136" spans="1:15" s="387" customFormat="1" ht="60" x14ac:dyDescent="0.25">
      <c r="A136" s="389">
        <f t="shared" si="3"/>
        <v>93584</v>
      </c>
      <c r="B136" s="390">
        <v>94210</v>
      </c>
      <c r="C136" s="391" t="s">
        <v>13421</v>
      </c>
      <c r="D136" s="391" t="s">
        <v>13372</v>
      </c>
      <c r="E136" s="392" t="s">
        <v>1</v>
      </c>
      <c r="F136" s="392" t="s">
        <v>3</v>
      </c>
      <c r="G136" s="393">
        <v>1.7192000000000001</v>
      </c>
      <c r="H136" s="453">
        <f>VLOOKUP(B136,'CMP-SIN-SD-09-2021'!A:D,4,0)</f>
        <v>52.38</v>
      </c>
      <c r="I136" s="394" t="s">
        <v>13362</v>
      </c>
      <c r="J136" s="373">
        <f t="shared" si="8"/>
        <v>90.05</v>
      </c>
      <c r="K136" s="373"/>
      <c r="L136" s="373"/>
      <c r="M136" s="373">
        <f>VLOOKUP(B136,'CMP-SIN-SD-09-2021'!A:D,4,0)</f>
        <v>52.38</v>
      </c>
      <c r="N136" s="3" t="b">
        <f t="shared" si="9"/>
        <v>1</v>
      </c>
    </row>
    <row r="137" spans="1:15" s="387" customFormat="1" ht="45" x14ac:dyDescent="0.25">
      <c r="A137" s="389">
        <f t="shared" si="3"/>
        <v>93584</v>
      </c>
      <c r="B137" s="390">
        <v>91341</v>
      </c>
      <c r="C137" s="391" t="s">
        <v>13421</v>
      </c>
      <c r="D137" s="391" t="s">
        <v>426</v>
      </c>
      <c r="E137" s="392" t="s">
        <v>1</v>
      </c>
      <c r="F137" s="392" t="s">
        <v>3</v>
      </c>
      <c r="G137" s="393">
        <v>0.153</v>
      </c>
      <c r="H137" s="453">
        <f>VLOOKUP(B137,'CMP-SIN-SD-09-2021'!A:D,4,0)</f>
        <v>489.64</v>
      </c>
      <c r="I137" s="394" t="s">
        <v>13362</v>
      </c>
      <c r="J137" s="373">
        <f t="shared" si="8"/>
        <v>74.91</v>
      </c>
      <c r="K137" s="373"/>
      <c r="L137" s="373"/>
      <c r="M137" s="373">
        <f>VLOOKUP(B137,'CMP-SIN-SD-09-2021'!A:D,4,0)</f>
        <v>489.64</v>
      </c>
      <c r="N137" s="3" t="b">
        <f t="shared" si="9"/>
        <v>1</v>
      </c>
    </row>
    <row r="138" spans="1:15" s="387" customFormat="1" ht="60" x14ac:dyDescent="0.25">
      <c r="A138" s="389">
        <f t="shared" si="3"/>
        <v>93584</v>
      </c>
      <c r="B138" s="390">
        <v>94559</v>
      </c>
      <c r="C138" s="391" t="s">
        <v>13421</v>
      </c>
      <c r="D138" s="391" t="s">
        <v>239</v>
      </c>
      <c r="E138" s="392" t="s">
        <v>1</v>
      </c>
      <c r="F138" s="392" t="s">
        <v>3</v>
      </c>
      <c r="G138" s="393">
        <v>6.6199999999999995E-2</v>
      </c>
      <c r="H138" s="453">
        <f>VLOOKUP(B138,'CMP-SIN-SD-09-2021'!A:D,4,0)</f>
        <v>752.76</v>
      </c>
      <c r="I138" s="394" t="s">
        <v>13362</v>
      </c>
      <c r="J138" s="373">
        <f t="shared" si="8"/>
        <v>49.83</v>
      </c>
      <c r="K138" s="373"/>
      <c r="L138" s="373"/>
      <c r="M138" s="373">
        <f>VLOOKUP(B138,'CMP-SIN-SD-09-2021'!A:D,4,0)</f>
        <v>752.76</v>
      </c>
      <c r="N138" s="3" t="b">
        <f t="shared" si="9"/>
        <v>1</v>
      </c>
    </row>
    <row r="139" spans="1:15" s="387" customFormat="1" ht="30" x14ac:dyDescent="0.25">
      <c r="A139" s="389">
        <f t="shared" ref="A139:A202" si="10">IF(O139&lt;&gt;0,O139,A138)</f>
        <v>93584</v>
      </c>
      <c r="B139" s="390">
        <v>95240</v>
      </c>
      <c r="C139" s="391" t="s">
        <v>13421</v>
      </c>
      <c r="D139" s="391" t="s">
        <v>13376</v>
      </c>
      <c r="E139" s="392" t="s">
        <v>1</v>
      </c>
      <c r="F139" s="392" t="s">
        <v>3</v>
      </c>
      <c r="G139" s="393">
        <v>9.2999999999999992E-3</v>
      </c>
      <c r="H139" s="453">
        <f>VLOOKUP(B139,'CMP-SIN-SD-09-2021'!A:D,4,0)</f>
        <v>16.77</v>
      </c>
      <c r="I139" s="394" t="s">
        <v>13362</v>
      </c>
      <c r="J139" s="373">
        <f t="shared" si="8"/>
        <v>0.15</v>
      </c>
      <c r="K139" s="373"/>
      <c r="L139" s="373"/>
      <c r="M139" s="373">
        <f>VLOOKUP(B139,'CMP-SIN-SD-09-2021'!A:D,4,0)</f>
        <v>16.77</v>
      </c>
      <c r="N139" s="3" t="b">
        <f t="shared" si="9"/>
        <v>1</v>
      </c>
    </row>
    <row r="140" spans="1:15" s="387" customFormat="1" ht="30" x14ac:dyDescent="0.25">
      <c r="A140" s="389">
        <f t="shared" si="10"/>
        <v>93584</v>
      </c>
      <c r="B140" s="390">
        <v>95241</v>
      </c>
      <c r="C140" s="391" t="s">
        <v>13421</v>
      </c>
      <c r="D140" s="391" t="s">
        <v>73</v>
      </c>
      <c r="E140" s="392" t="s">
        <v>1</v>
      </c>
      <c r="F140" s="392" t="s">
        <v>3</v>
      </c>
      <c r="G140" s="393">
        <v>1.5109999999999999</v>
      </c>
      <c r="H140" s="453">
        <f>VLOOKUP(B140,'CMP-SIN-SD-09-2021'!A:D,4,0)</f>
        <v>27.96</v>
      </c>
      <c r="I140" s="394" t="s">
        <v>13362</v>
      </c>
      <c r="J140" s="373">
        <f t="shared" si="8"/>
        <v>42.24</v>
      </c>
      <c r="K140" s="373"/>
      <c r="L140" s="373"/>
      <c r="M140" s="373">
        <f>VLOOKUP(B140,'CMP-SIN-SD-09-2021'!A:D,4,0)</f>
        <v>27.96</v>
      </c>
      <c r="N140" s="3" t="b">
        <f t="shared" si="9"/>
        <v>1</v>
      </c>
    </row>
    <row r="141" spans="1:15" s="387" customFormat="1" ht="45" x14ac:dyDescent="0.25">
      <c r="A141" s="389">
        <f t="shared" si="10"/>
        <v>93584</v>
      </c>
      <c r="B141" s="390">
        <v>101165</v>
      </c>
      <c r="C141" s="391" t="s">
        <v>13421</v>
      </c>
      <c r="D141" s="391" t="s">
        <v>13377</v>
      </c>
      <c r="E141" s="392" t="s">
        <v>1</v>
      </c>
      <c r="F141" s="392" t="s">
        <v>23</v>
      </c>
      <c r="G141" s="393">
        <v>4.1700000000000001E-2</v>
      </c>
      <c r="H141" s="453">
        <f>VLOOKUP(B141,'CMP-SIN-SD-09-2021'!A:D,4,0)</f>
        <v>833.08</v>
      </c>
      <c r="I141" s="394" t="s">
        <v>13362</v>
      </c>
      <c r="J141" s="373">
        <f t="shared" si="8"/>
        <v>34.729999999999997</v>
      </c>
      <c r="K141" s="373"/>
      <c r="L141" s="373"/>
      <c r="M141" s="373">
        <f>VLOOKUP(B141,'CMP-SIN-SD-09-2021'!A:D,4,0)</f>
        <v>833.08</v>
      </c>
      <c r="N141" s="3" t="b">
        <f t="shared" si="9"/>
        <v>1</v>
      </c>
    </row>
    <row r="142" spans="1:15" s="387" customFormat="1" ht="45" x14ac:dyDescent="0.25">
      <c r="A142" s="389">
        <f t="shared" si="10"/>
        <v>93584</v>
      </c>
      <c r="B142" s="390">
        <v>91852</v>
      </c>
      <c r="C142" s="391" t="s">
        <v>13421</v>
      </c>
      <c r="D142" s="391" t="s">
        <v>13422</v>
      </c>
      <c r="E142" s="392" t="s">
        <v>1</v>
      </c>
      <c r="F142" s="392" t="s">
        <v>27</v>
      </c>
      <c r="G142" s="393">
        <v>6.6199999999999995E-2</v>
      </c>
      <c r="H142" s="453">
        <f>VLOOKUP(B142,'CMP-SIN-SD-09-2021'!A:D,4,0)</f>
        <v>7.91</v>
      </c>
      <c r="I142" s="394" t="s">
        <v>13362</v>
      </c>
      <c r="J142" s="373">
        <f t="shared" si="8"/>
        <v>0.52</v>
      </c>
      <c r="K142" s="373"/>
      <c r="L142" s="373"/>
      <c r="M142" s="373">
        <f>VLOOKUP(B142,'CMP-SIN-SD-09-2021'!A:D,4,0)</f>
        <v>7.91</v>
      </c>
      <c r="N142" s="3" t="b">
        <f t="shared" si="9"/>
        <v>1</v>
      </c>
    </row>
    <row r="143" spans="1:15" s="387" customFormat="1" ht="45" x14ac:dyDescent="0.25">
      <c r="A143" s="389">
        <f t="shared" si="10"/>
        <v>93584</v>
      </c>
      <c r="B143" s="390">
        <v>91862</v>
      </c>
      <c r="C143" s="391" t="s">
        <v>13421</v>
      </c>
      <c r="D143" s="391" t="s">
        <v>637</v>
      </c>
      <c r="E143" s="392" t="s">
        <v>1</v>
      </c>
      <c r="F143" s="392" t="s">
        <v>27</v>
      </c>
      <c r="G143" s="393">
        <v>0.13250000000000001</v>
      </c>
      <c r="H143" s="453">
        <f>VLOOKUP(B143,'CMP-SIN-SD-09-2021'!A:D,4,0)</f>
        <v>9.48</v>
      </c>
      <c r="I143" s="394" t="s">
        <v>13362</v>
      </c>
      <c r="J143" s="373">
        <f t="shared" si="8"/>
        <v>1.25</v>
      </c>
      <c r="K143" s="373"/>
      <c r="L143" s="373"/>
      <c r="M143" s="373">
        <f>VLOOKUP(B143,'CMP-SIN-SD-09-2021'!A:D,4,0)</f>
        <v>9.48</v>
      </c>
      <c r="N143" s="3" t="b">
        <f t="shared" si="9"/>
        <v>1</v>
      </c>
    </row>
    <row r="144" spans="1:15" s="387" customFormat="1" ht="45" x14ac:dyDescent="0.25">
      <c r="A144" s="389">
        <f t="shared" si="10"/>
        <v>93584</v>
      </c>
      <c r="B144" s="390">
        <v>91870</v>
      </c>
      <c r="C144" s="391" t="s">
        <v>13421</v>
      </c>
      <c r="D144" s="391" t="s">
        <v>13378</v>
      </c>
      <c r="E144" s="392" t="s">
        <v>1</v>
      </c>
      <c r="F144" s="392" t="s">
        <v>27</v>
      </c>
      <c r="G144" s="393">
        <v>0.17219999999999999</v>
      </c>
      <c r="H144" s="453">
        <f>VLOOKUP(B144,'CMP-SIN-SD-09-2021'!A:D,4,0)</f>
        <v>10.47</v>
      </c>
      <c r="I144" s="394" t="s">
        <v>13362</v>
      </c>
      <c r="J144" s="373">
        <f t="shared" si="8"/>
        <v>1.8</v>
      </c>
      <c r="K144" s="373"/>
      <c r="L144" s="373"/>
      <c r="M144" s="373">
        <f>VLOOKUP(B144,'CMP-SIN-SD-09-2021'!A:D,4,0)</f>
        <v>10.47</v>
      </c>
      <c r="N144" s="3" t="b">
        <f t="shared" si="9"/>
        <v>1</v>
      </c>
    </row>
    <row r="145" spans="1:15" s="387" customFormat="1" ht="45" x14ac:dyDescent="0.25">
      <c r="A145" s="389">
        <f t="shared" si="10"/>
        <v>93584</v>
      </c>
      <c r="B145" s="390">
        <v>91924</v>
      </c>
      <c r="C145" s="391" t="s">
        <v>13421</v>
      </c>
      <c r="D145" s="391" t="s">
        <v>13380</v>
      </c>
      <c r="E145" s="392" t="s">
        <v>1</v>
      </c>
      <c r="F145" s="392" t="s">
        <v>27</v>
      </c>
      <c r="G145" s="393">
        <v>0.67549999999999999</v>
      </c>
      <c r="H145" s="453">
        <f>VLOOKUP(B145,'CMP-SIN-SD-09-2021'!A:D,4,0)</f>
        <v>2.88</v>
      </c>
      <c r="I145" s="394" t="s">
        <v>13362</v>
      </c>
      <c r="J145" s="373">
        <f t="shared" si="8"/>
        <v>1.94</v>
      </c>
      <c r="K145" s="373"/>
      <c r="L145" s="373"/>
      <c r="M145" s="373">
        <f>VLOOKUP(B145,'CMP-SIN-SD-09-2021'!A:D,4,0)</f>
        <v>2.88</v>
      </c>
      <c r="N145" s="3" t="b">
        <f t="shared" si="9"/>
        <v>1</v>
      </c>
    </row>
    <row r="146" spans="1:15" s="387" customFormat="1" ht="45" x14ac:dyDescent="0.25">
      <c r="A146" s="389">
        <f t="shared" si="10"/>
        <v>93584</v>
      </c>
      <c r="B146" s="390">
        <v>92023</v>
      </c>
      <c r="C146" s="391" t="s">
        <v>13421</v>
      </c>
      <c r="D146" s="391" t="s">
        <v>701</v>
      </c>
      <c r="E146" s="392" t="s">
        <v>1</v>
      </c>
      <c r="F146" s="392" t="s">
        <v>9</v>
      </c>
      <c r="G146" s="393">
        <v>6.6199999999999995E-2</v>
      </c>
      <c r="H146" s="453">
        <f>VLOOKUP(B146,'CMP-SIN-SD-09-2021'!A:D,4,0)</f>
        <v>41.69</v>
      </c>
      <c r="I146" s="394" t="s">
        <v>13362</v>
      </c>
      <c r="J146" s="373">
        <f t="shared" si="8"/>
        <v>2.75</v>
      </c>
      <c r="K146" s="373"/>
      <c r="L146" s="373"/>
      <c r="M146" s="373">
        <f>VLOOKUP(B146,'CMP-SIN-SD-09-2021'!A:D,4,0)</f>
        <v>41.69</v>
      </c>
      <c r="N146" s="3" t="b">
        <f t="shared" si="9"/>
        <v>1</v>
      </c>
    </row>
    <row r="147" spans="1:15" s="387" customFormat="1" ht="45" x14ac:dyDescent="0.25">
      <c r="A147" s="389">
        <f t="shared" si="10"/>
        <v>93584</v>
      </c>
      <c r="B147" s="390">
        <v>95805</v>
      </c>
      <c r="C147" s="391" t="s">
        <v>13421</v>
      </c>
      <c r="D147" s="391" t="s">
        <v>13386</v>
      </c>
      <c r="E147" s="392" t="s">
        <v>1</v>
      </c>
      <c r="F147" s="392" t="s">
        <v>9</v>
      </c>
      <c r="G147" s="393">
        <v>0.13250000000000001</v>
      </c>
      <c r="H147" s="453">
        <f>VLOOKUP(B147,'CMP-SIN-SD-09-2021'!A:D,4,0)</f>
        <v>23.13</v>
      </c>
      <c r="I147" s="394" t="s">
        <v>13362</v>
      </c>
      <c r="J147" s="373">
        <f t="shared" si="8"/>
        <v>3.06</v>
      </c>
      <c r="K147" s="373"/>
      <c r="L147" s="373"/>
      <c r="M147" s="373">
        <f>VLOOKUP(B147,'CMP-SIN-SD-09-2021'!A:D,4,0)</f>
        <v>23.13</v>
      </c>
      <c r="N147" s="3" t="b">
        <f t="shared" si="9"/>
        <v>1</v>
      </c>
    </row>
    <row r="148" spans="1:15" s="387" customFormat="1" ht="45" x14ac:dyDescent="0.25">
      <c r="A148" s="389">
        <f t="shared" si="10"/>
        <v>93584</v>
      </c>
      <c r="B148" s="390">
        <v>97586</v>
      </c>
      <c r="C148" s="391" t="s">
        <v>13421</v>
      </c>
      <c r="D148" s="391" t="s">
        <v>13388</v>
      </c>
      <c r="E148" s="392" t="s">
        <v>1</v>
      </c>
      <c r="F148" s="392" t="s">
        <v>9</v>
      </c>
      <c r="G148" s="393">
        <v>6.6199999999999995E-2</v>
      </c>
      <c r="H148" s="453">
        <f>VLOOKUP(B148,'CMP-SIN-SD-09-2021'!A:D,4,0)</f>
        <v>99.32</v>
      </c>
      <c r="I148" s="394" t="s">
        <v>13362</v>
      </c>
      <c r="J148" s="373">
        <f t="shared" si="8"/>
        <v>6.57</v>
      </c>
      <c r="K148" s="373"/>
      <c r="L148" s="373"/>
      <c r="M148" s="373">
        <f>VLOOKUP(B148,'CMP-SIN-SD-09-2021'!A:D,4,0)</f>
        <v>99.32</v>
      </c>
      <c r="N148" s="3" t="b">
        <f t="shared" si="9"/>
        <v>1</v>
      </c>
    </row>
    <row r="149" spans="1:15" s="387" customFormat="1" ht="60" x14ac:dyDescent="0.25">
      <c r="A149" s="389">
        <f t="shared" si="10"/>
        <v>93584</v>
      </c>
      <c r="B149" s="390">
        <v>91170</v>
      </c>
      <c r="C149" s="391" t="s">
        <v>13421</v>
      </c>
      <c r="D149" s="391" t="s">
        <v>13400</v>
      </c>
      <c r="E149" s="392" t="s">
        <v>1</v>
      </c>
      <c r="F149" s="392" t="s">
        <v>27</v>
      </c>
      <c r="G149" s="393">
        <v>0.13250000000000001</v>
      </c>
      <c r="H149" s="453">
        <f>VLOOKUP(B149,'CMP-SIN-SD-09-2021'!A:D,4,0)</f>
        <v>2.74</v>
      </c>
      <c r="I149" s="394" t="s">
        <v>13362</v>
      </c>
      <c r="J149" s="373">
        <f t="shared" si="8"/>
        <v>0.36</v>
      </c>
      <c r="K149" s="373"/>
      <c r="L149" s="373"/>
      <c r="M149" s="373">
        <f>VLOOKUP(B149,'CMP-SIN-SD-09-2021'!A:D,4,0)</f>
        <v>2.74</v>
      </c>
      <c r="N149" s="3" t="b">
        <f t="shared" si="9"/>
        <v>1</v>
      </c>
    </row>
    <row r="150" spans="1:15" s="387" customFormat="1" ht="45" x14ac:dyDescent="0.25">
      <c r="A150" s="389">
        <f t="shared" si="10"/>
        <v>93584</v>
      </c>
      <c r="B150" s="390">
        <v>91173</v>
      </c>
      <c r="C150" s="391" t="s">
        <v>13421</v>
      </c>
      <c r="D150" s="391" t="s">
        <v>13401</v>
      </c>
      <c r="E150" s="392" t="s">
        <v>1</v>
      </c>
      <c r="F150" s="392" t="s">
        <v>27</v>
      </c>
      <c r="G150" s="393">
        <v>0.17219999999999999</v>
      </c>
      <c r="H150" s="453">
        <f>VLOOKUP(B150,'CMP-SIN-SD-09-2021'!A:D,4,0)</f>
        <v>1.38</v>
      </c>
      <c r="I150" s="394" t="s">
        <v>13362</v>
      </c>
      <c r="J150" s="373">
        <f t="shared" si="8"/>
        <v>0.23</v>
      </c>
      <c r="K150" s="373"/>
      <c r="L150" s="373"/>
      <c r="M150" s="373">
        <f>VLOOKUP(B150,'CMP-SIN-SD-09-2021'!A:D,4,0)</f>
        <v>1.38</v>
      </c>
      <c r="N150" s="3" t="b">
        <f t="shared" si="9"/>
        <v>1</v>
      </c>
    </row>
    <row r="151" spans="1:15" s="387" customFormat="1" ht="30" x14ac:dyDescent="0.25">
      <c r="A151" s="389">
        <f t="shared" si="10"/>
        <v>93584</v>
      </c>
      <c r="B151" s="390">
        <v>93358</v>
      </c>
      <c r="C151" s="391" t="s">
        <v>13421</v>
      </c>
      <c r="D151" s="391" t="s">
        <v>511</v>
      </c>
      <c r="E151" s="392" t="s">
        <v>1</v>
      </c>
      <c r="F151" s="392" t="s">
        <v>23</v>
      </c>
      <c r="G151" s="393">
        <v>4.0399999999999998E-2</v>
      </c>
      <c r="H151" s="453">
        <f>VLOOKUP(B151,'CMP-SIN-SD-09-2021'!A:D,4,0)</f>
        <v>69.66</v>
      </c>
      <c r="I151" s="394" t="s">
        <v>13362</v>
      </c>
      <c r="J151" s="373">
        <f t="shared" si="8"/>
        <v>2.81</v>
      </c>
      <c r="K151" s="373"/>
      <c r="L151" s="373"/>
      <c r="M151" s="373">
        <f>VLOOKUP(B151,'CMP-SIN-SD-09-2021'!A:D,4,0)</f>
        <v>69.66</v>
      </c>
      <c r="N151" s="3" t="b">
        <f t="shared" si="9"/>
        <v>1</v>
      </c>
    </row>
    <row r="152" spans="1:15" s="387" customFormat="1" x14ac:dyDescent="0.25">
      <c r="A152" s="389">
        <f t="shared" si="10"/>
        <v>93584</v>
      </c>
      <c r="B152" s="390">
        <v>96995</v>
      </c>
      <c r="C152" s="391" t="s">
        <v>13421</v>
      </c>
      <c r="D152" s="391" t="s">
        <v>451</v>
      </c>
      <c r="E152" s="392" t="s">
        <v>1</v>
      </c>
      <c r="F152" s="392" t="s">
        <v>23</v>
      </c>
      <c r="G152" s="393">
        <v>1.06E-2</v>
      </c>
      <c r="H152" s="453">
        <f>VLOOKUP(B152,'CMP-SIN-SD-09-2021'!A:D,4,0)</f>
        <v>42.23</v>
      </c>
      <c r="I152" s="394" t="s">
        <v>13362</v>
      </c>
      <c r="J152" s="373">
        <f t="shared" si="8"/>
        <v>0.44</v>
      </c>
      <c r="K152" s="373"/>
      <c r="L152" s="373"/>
      <c r="M152" s="373">
        <f>VLOOKUP(B152,'CMP-SIN-SD-09-2021'!A:D,4,0)</f>
        <v>42.23</v>
      </c>
      <c r="N152" s="3" t="b">
        <f t="shared" si="9"/>
        <v>1</v>
      </c>
    </row>
    <row r="153" spans="1:15" s="387" customFormat="1" ht="30" x14ac:dyDescent="0.25">
      <c r="A153" s="389">
        <f t="shared" si="10"/>
        <v>93584</v>
      </c>
      <c r="B153" s="390">
        <v>88489</v>
      </c>
      <c r="C153" s="391" t="s">
        <v>13421</v>
      </c>
      <c r="D153" s="391" t="s">
        <v>277</v>
      </c>
      <c r="E153" s="392" t="s">
        <v>1</v>
      </c>
      <c r="F153" s="392" t="s">
        <v>3</v>
      </c>
      <c r="G153" s="393">
        <v>5.0648999999999997</v>
      </c>
      <c r="H153" s="453">
        <f>VLOOKUP(B153,'CMP-SIN-SD-09-2021'!A:D,4,0)</f>
        <v>14.34</v>
      </c>
      <c r="I153" s="394" t="s">
        <v>13362</v>
      </c>
      <c r="J153" s="373">
        <f t="shared" si="8"/>
        <v>72.63</v>
      </c>
      <c r="K153" s="373"/>
      <c r="L153" s="373"/>
      <c r="M153" s="373">
        <f>VLOOKUP(B153,'CMP-SIN-SD-09-2021'!A:D,4,0)</f>
        <v>14.34</v>
      </c>
      <c r="N153" s="3" t="b">
        <f t="shared" si="9"/>
        <v>1</v>
      </c>
    </row>
    <row r="154" spans="1:15" s="387" customFormat="1" ht="30" x14ac:dyDescent="0.25">
      <c r="A154" s="440">
        <f t="shared" si="10"/>
        <v>93584</v>
      </c>
      <c r="B154" s="441">
        <v>11455</v>
      </c>
      <c r="C154" s="442" t="s">
        <v>13421</v>
      </c>
      <c r="D154" s="442" t="s">
        <v>13418</v>
      </c>
      <c r="E154" s="398" t="s">
        <v>1</v>
      </c>
      <c r="F154" s="398" t="s">
        <v>9</v>
      </c>
      <c r="G154" s="397">
        <v>6.6199999999999995E-2</v>
      </c>
      <c r="H154" s="443">
        <v>15.83</v>
      </c>
      <c r="I154" s="443" t="s">
        <v>13362</v>
      </c>
      <c r="J154" s="373">
        <f t="shared" si="8"/>
        <v>1.04</v>
      </c>
      <c r="K154" s="373"/>
      <c r="L154" s="373"/>
      <c r="M154" s="373">
        <f>VLOOKUP(B154,'INS-SIN-SD-09-2021'!A:D,4,0)</f>
        <v>15.83</v>
      </c>
      <c r="N154" s="3" t="b">
        <f t="shared" si="9"/>
        <v>1</v>
      </c>
    </row>
    <row r="155" spans="1:15" s="387" customFormat="1" ht="30" x14ac:dyDescent="0.25">
      <c r="A155" s="463">
        <f t="shared" si="10"/>
        <v>93582</v>
      </c>
      <c r="B155" s="434" t="s">
        <v>13359</v>
      </c>
      <c r="C155" s="464" t="s">
        <v>6</v>
      </c>
      <c r="D155" s="464" t="s">
        <v>13423</v>
      </c>
      <c r="E155" s="425" t="s">
        <v>3</v>
      </c>
      <c r="F155" s="425" t="s">
        <v>1</v>
      </c>
      <c r="G155" s="424" t="s">
        <v>13361</v>
      </c>
      <c r="H155" s="426" t="s">
        <v>13362</v>
      </c>
      <c r="I155" s="465">
        <f>SUMIF(A:A,A155,J:J)</f>
        <v>277.78000000000003</v>
      </c>
      <c r="K155" s="373">
        <f>VLOOKUP(A155,'CMP-SIN-SD-09-2021'!A:D,4,0)</f>
        <v>277.77999999999997</v>
      </c>
      <c r="L155" s="373" t="b">
        <f>K155=I155</f>
        <v>1</v>
      </c>
      <c r="O155" s="403">
        <v>93582</v>
      </c>
    </row>
    <row r="156" spans="1:15" s="387" customFormat="1" ht="45" x14ac:dyDescent="0.25">
      <c r="A156" s="450">
        <f t="shared" si="10"/>
        <v>93582</v>
      </c>
      <c r="B156" s="451">
        <v>98441</v>
      </c>
      <c r="C156" s="452" t="s">
        <v>13423</v>
      </c>
      <c r="D156" s="452" t="s">
        <v>13363</v>
      </c>
      <c r="E156" s="400" t="s">
        <v>1</v>
      </c>
      <c r="F156" s="400" t="s">
        <v>3</v>
      </c>
      <c r="G156" s="399">
        <v>9.8100000000000007E-2</v>
      </c>
      <c r="H156" s="453">
        <f>VLOOKUP(B156,'CMP-SIN-SD-09-2021'!A:D,4,0)</f>
        <v>153.43</v>
      </c>
      <c r="I156" s="453" t="s">
        <v>13362</v>
      </c>
      <c r="J156" s="373">
        <f t="shared" ref="J156:J181" si="11">TRUNC((G156*H156),2)</f>
        <v>15.05</v>
      </c>
      <c r="K156" s="373"/>
      <c r="L156" s="373"/>
      <c r="M156" s="373">
        <f>VLOOKUP(B156,'CMP-SIN-SD-09-2021'!A:D,4,0)</f>
        <v>153.43</v>
      </c>
      <c r="N156" s="3" t="b">
        <f t="shared" ref="N156:N181" si="12">M156=H156</f>
        <v>1</v>
      </c>
    </row>
    <row r="157" spans="1:15" s="387" customFormat="1" ht="45" x14ac:dyDescent="0.25">
      <c r="A157" s="389">
        <f t="shared" si="10"/>
        <v>93582</v>
      </c>
      <c r="B157" s="390">
        <v>98442</v>
      </c>
      <c r="C157" s="391" t="s">
        <v>13423</v>
      </c>
      <c r="D157" s="391" t="s">
        <v>13364</v>
      </c>
      <c r="E157" s="392" t="s">
        <v>1</v>
      </c>
      <c r="F157" s="392" t="s">
        <v>3</v>
      </c>
      <c r="G157" s="393">
        <v>0.1129</v>
      </c>
      <c r="H157" s="453">
        <f>VLOOKUP(B157,'CMP-SIN-SD-09-2021'!A:D,4,0)</f>
        <v>156.38999999999999</v>
      </c>
      <c r="I157" s="394" t="s">
        <v>13362</v>
      </c>
      <c r="J157" s="373">
        <f t="shared" si="11"/>
        <v>17.649999999999999</v>
      </c>
      <c r="K157" s="373"/>
      <c r="L157" s="373"/>
      <c r="M157" s="373">
        <f>VLOOKUP(B157,'CMP-SIN-SD-09-2021'!A:D,4,0)</f>
        <v>156.38999999999999</v>
      </c>
      <c r="N157" s="3" t="b">
        <f t="shared" si="12"/>
        <v>1</v>
      </c>
    </row>
    <row r="158" spans="1:15" s="387" customFormat="1" ht="45" x14ac:dyDescent="0.25">
      <c r="A158" s="389">
        <f t="shared" si="10"/>
        <v>93582</v>
      </c>
      <c r="B158" s="390">
        <v>98445</v>
      </c>
      <c r="C158" s="391" t="s">
        <v>13423</v>
      </c>
      <c r="D158" s="391" t="s">
        <v>13367</v>
      </c>
      <c r="E158" s="392" t="s">
        <v>1</v>
      </c>
      <c r="F158" s="392" t="s">
        <v>3</v>
      </c>
      <c r="G158" s="393">
        <v>0.1532</v>
      </c>
      <c r="H158" s="453">
        <f>VLOOKUP(B158,'CMP-SIN-SD-09-2021'!A:D,4,0)</f>
        <v>185.01</v>
      </c>
      <c r="I158" s="394" t="s">
        <v>13362</v>
      </c>
      <c r="J158" s="373">
        <f t="shared" si="11"/>
        <v>28.34</v>
      </c>
      <c r="K158" s="373"/>
      <c r="L158" s="373"/>
      <c r="M158" s="373">
        <f>VLOOKUP(B158,'CMP-SIN-SD-09-2021'!A:D,4,0)</f>
        <v>185.01</v>
      </c>
      <c r="N158" s="3" t="b">
        <f t="shared" si="12"/>
        <v>1</v>
      </c>
    </row>
    <row r="159" spans="1:15" s="387" customFormat="1" ht="45" x14ac:dyDescent="0.25">
      <c r="A159" s="389">
        <f t="shared" si="10"/>
        <v>93582</v>
      </c>
      <c r="B159" s="390">
        <v>98446</v>
      </c>
      <c r="C159" s="391" t="s">
        <v>13423</v>
      </c>
      <c r="D159" s="391" t="s">
        <v>13368</v>
      </c>
      <c r="E159" s="392" t="s">
        <v>1</v>
      </c>
      <c r="F159" s="392" t="s">
        <v>3</v>
      </c>
      <c r="G159" s="393">
        <v>0.1195</v>
      </c>
      <c r="H159" s="453">
        <f>VLOOKUP(B159,'CMP-SIN-SD-09-2021'!A:D,4,0)</f>
        <v>236.74</v>
      </c>
      <c r="I159" s="394" t="s">
        <v>13362</v>
      </c>
      <c r="J159" s="373">
        <f t="shared" si="11"/>
        <v>28.29</v>
      </c>
      <c r="K159" s="373"/>
      <c r="L159" s="373"/>
      <c r="M159" s="373">
        <f>VLOOKUP(B159,'CMP-SIN-SD-09-2021'!A:D,4,0)</f>
        <v>236.74</v>
      </c>
      <c r="N159" s="3" t="b">
        <f t="shared" si="12"/>
        <v>1</v>
      </c>
    </row>
    <row r="160" spans="1:15" s="387" customFormat="1" ht="60" x14ac:dyDescent="0.25">
      <c r="A160" s="389">
        <f t="shared" si="10"/>
        <v>93582</v>
      </c>
      <c r="B160" s="390">
        <v>92543</v>
      </c>
      <c r="C160" s="391" t="s">
        <v>13423</v>
      </c>
      <c r="D160" s="391" t="s">
        <v>13371</v>
      </c>
      <c r="E160" s="392" t="s">
        <v>1</v>
      </c>
      <c r="F160" s="392" t="s">
        <v>3</v>
      </c>
      <c r="G160" s="393">
        <v>1.2466999999999999</v>
      </c>
      <c r="H160" s="453">
        <f>VLOOKUP(B160,'CMP-SIN-SD-09-2021'!A:D,4,0)</f>
        <v>24.81</v>
      </c>
      <c r="I160" s="394" t="s">
        <v>13362</v>
      </c>
      <c r="J160" s="373">
        <f t="shared" si="11"/>
        <v>30.93</v>
      </c>
      <c r="K160" s="373"/>
      <c r="L160" s="373"/>
      <c r="M160" s="373">
        <f>VLOOKUP(B160,'CMP-SIN-SD-09-2021'!A:D,4,0)</f>
        <v>24.81</v>
      </c>
      <c r="N160" s="3" t="b">
        <f t="shared" si="12"/>
        <v>1</v>
      </c>
    </row>
    <row r="161" spans="1:14" s="387" customFormat="1" ht="60" x14ac:dyDescent="0.25">
      <c r="A161" s="389">
        <f t="shared" si="10"/>
        <v>93582</v>
      </c>
      <c r="B161" s="390">
        <v>94210</v>
      </c>
      <c r="C161" s="391" t="s">
        <v>13423</v>
      </c>
      <c r="D161" s="391" t="s">
        <v>13372</v>
      </c>
      <c r="E161" s="392" t="s">
        <v>1</v>
      </c>
      <c r="F161" s="392" t="s">
        <v>3</v>
      </c>
      <c r="G161" s="393">
        <v>1.2466999999999999</v>
      </c>
      <c r="H161" s="453">
        <f>VLOOKUP(B161,'CMP-SIN-SD-09-2021'!A:D,4,0)</f>
        <v>52.38</v>
      </c>
      <c r="I161" s="394" t="s">
        <v>13362</v>
      </c>
      <c r="J161" s="373">
        <f t="shared" si="11"/>
        <v>65.3</v>
      </c>
      <c r="K161" s="373"/>
      <c r="L161" s="373"/>
      <c r="M161" s="373">
        <f>VLOOKUP(B161,'CMP-SIN-SD-09-2021'!A:D,4,0)</f>
        <v>52.38</v>
      </c>
      <c r="N161" s="3" t="b">
        <f t="shared" si="12"/>
        <v>1</v>
      </c>
    </row>
    <row r="162" spans="1:14" s="387" customFormat="1" ht="30" x14ac:dyDescent="0.25">
      <c r="A162" s="389">
        <f t="shared" si="10"/>
        <v>93582</v>
      </c>
      <c r="B162" s="390">
        <v>95241</v>
      </c>
      <c r="C162" s="391" t="s">
        <v>13423</v>
      </c>
      <c r="D162" s="391" t="s">
        <v>73</v>
      </c>
      <c r="E162" s="392" t="s">
        <v>1</v>
      </c>
      <c r="F162" s="392" t="s">
        <v>3</v>
      </c>
      <c r="G162" s="393">
        <v>1.2466999999999999</v>
      </c>
      <c r="H162" s="453">
        <f>VLOOKUP(B162,'CMP-SIN-SD-09-2021'!A:D,4,0)</f>
        <v>27.96</v>
      </c>
      <c r="I162" s="394" t="s">
        <v>13362</v>
      </c>
      <c r="J162" s="373">
        <f t="shared" si="11"/>
        <v>34.85</v>
      </c>
      <c r="K162" s="373"/>
      <c r="L162" s="373"/>
      <c r="M162" s="373">
        <f>VLOOKUP(B162,'CMP-SIN-SD-09-2021'!A:D,4,0)</f>
        <v>27.96</v>
      </c>
      <c r="N162" s="3" t="b">
        <f t="shared" si="12"/>
        <v>1</v>
      </c>
    </row>
    <row r="163" spans="1:14" s="387" customFormat="1" ht="45" x14ac:dyDescent="0.25">
      <c r="A163" s="389">
        <f t="shared" si="10"/>
        <v>93582</v>
      </c>
      <c r="B163" s="390">
        <v>91862</v>
      </c>
      <c r="C163" s="391" t="s">
        <v>13423</v>
      </c>
      <c r="D163" s="391" t="s">
        <v>637</v>
      </c>
      <c r="E163" s="392" t="s">
        <v>1</v>
      </c>
      <c r="F163" s="392" t="s">
        <v>27</v>
      </c>
      <c r="G163" s="393">
        <v>0.3397</v>
      </c>
      <c r="H163" s="453">
        <f>VLOOKUP(B163,'CMP-SIN-SD-09-2021'!A:D,4,0)</f>
        <v>9.48</v>
      </c>
      <c r="I163" s="394" t="s">
        <v>13362</v>
      </c>
      <c r="J163" s="373">
        <f t="shared" si="11"/>
        <v>3.22</v>
      </c>
      <c r="K163" s="373"/>
      <c r="L163" s="373"/>
      <c r="M163" s="373">
        <f>VLOOKUP(B163,'CMP-SIN-SD-09-2021'!A:D,4,0)</f>
        <v>9.48</v>
      </c>
      <c r="N163" s="3" t="b">
        <f t="shared" si="12"/>
        <v>1</v>
      </c>
    </row>
    <row r="164" spans="1:14" s="387" customFormat="1" ht="45" x14ac:dyDescent="0.25">
      <c r="A164" s="389">
        <f t="shared" si="10"/>
        <v>93582</v>
      </c>
      <c r="B164" s="390">
        <v>91870</v>
      </c>
      <c r="C164" s="391" t="s">
        <v>13423</v>
      </c>
      <c r="D164" s="391" t="s">
        <v>13378</v>
      </c>
      <c r="E164" s="392" t="s">
        <v>1</v>
      </c>
      <c r="F164" s="392" t="s">
        <v>27</v>
      </c>
      <c r="G164" s="393">
        <v>0.22189999999999999</v>
      </c>
      <c r="H164" s="453">
        <f>VLOOKUP(B164,'CMP-SIN-SD-09-2021'!A:D,4,0)</f>
        <v>10.47</v>
      </c>
      <c r="I164" s="394" t="s">
        <v>13362</v>
      </c>
      <c r="J164" s="373">
        <f t="shared" si="11"/>
        <v>2.3199999999999998</v>
      </c>
      <c r="K164" s="373"/>
      <c r="L164" s="373"/>
      <c r="M164" s="373">
        <f>VLOOKUP(B164,'CMP-SIN-SD-09-2021'!A:D,4,0)</f>
        <v>10.47</v>
      </c>
      <c r="N164" s="3" t="b">
        <f t="shared" si="12"/>
        <v>1</v>
      </c>
    </row>
    <row r="165" spans="1:14" s="387" customFormat="1" ht="45" x14ac:dyDescent="0.25">
      <c r="A165" s="389">
        <f t="shared" si="10"/>
        <v>93582</v>
      </c>
      <c r="B165" s="390">
        <v>91924</v>
      </c>
      <c r="C165" s="391" t="s">
        <v>13423</v>
      </c>
      <c r="D165" s="391" t="s">
        <v>13380</v>
      </c>
      <c r="E165" s="392" t="s">
        <v>1</v>
      </c>
      <c r="F165" s="392" t="s">
        <v>27</v>
      </c>
      <c r="G165" s="393">
        <v>0.93340000000000001</v>
      </c>
      <c r="H165" s="453">
        <f>VLOOKUP(B165,'CMP-SIN-SD-09-2021'!A:D,4,0)</f>
        <v>2.88</v>
      </c>
      <c r="I165" s="394" t="s">
        <v>13362</v>
      </c>
      <c r="J165" s="373">
        <f t="shared" si="11"/>
        <v>2.68</v>
      </c>
      <c r="K165" s="373"/>
      <c r="L165" s="373"/>
      <c r="M165" s="373">
        <f>VLOOKUP(B165,'CMP-SIN-SD-09-2021'!A:D,4,0)</f>
        <v>2.88</v>
      </c>
      <c r="N165" s="3" t="b">
        <f t="shared" si="12"/>
        <v>1</v>
      </c>
    </row>
    <row r="166" spans="1:14" s="387" customFormat="1" ht="45" x14ac:dyDescent="0.25">
      <c r="A166" s="389">
        <f t="shared" si="10"/>
        <v>93582</v>
      </c>
      <c r="B166" s="390">
        <v>91926</v>
      </c>
      <c r="C166" s="391" t="s">
        <v>13423</v>
      </c>
      <c r="D166" s="391" t="s">
        <v>647</v>
      </c>
      <c r="E166" s="392" t="s">
        <v>1</v>
      </c>
      <c r="F166" s="392" t="s">
        <v>27</v>
      </c>
      <c r="G166" s="393">
        <v>0.94720000000000004</v>
      </c>
      <c r="H166" s="453">
        <f>VLOOKUP(B166,'CMP-SIN-SD-09-2021'!A:D,4,0)</f>
        <v>4.26</v>
      </c>
      <c r="I166" s="394" t="s">
        <v>13362</v>
      </c>
      <c r="J166" s="373">
        <f t="shared" si="11"/>
        <v>4.03</v>
      </c>
      <c r="K166" s="373"/>
      <c r="L166" s="373"/>
      <c r="M166" s="373">
        <f>VLOOKUP(B166,'CMP-SIN-SD-09-2021'!A:D,4,0)</f>
        <v>4.26</v>
      </c>
      <c r="N166" s="3" t="b">
        <f t="shared" si="12"/>
        <v>1</v>
      </c>
    </row>
    <row r="167" spans="1:14" s="387" customFormat="1" ht="30" x14ac:dyDescent="0.25">
      <c r="A167" s="389">
        <f t="shared" si="10"/>
        <v>93582</v>
      </c>
      <c r="B167" s="390">
        <v>91959</v>
      </c>
      <c r="C167" s="391" t="s">
        <v>13423</v>
      </c>
      <c r="D167" s="391" t="s">
        <v>13424</v>
      </c>
      <c r="E167" s="392" t="s">
        <v>1</v>
      </c>
      <c r="F167" s="392" t="s">
        <v>9</v>
      </c>
      <c r="G167" s="393">
        <v>1.66E-2</v>
      </c>
      <c r="H167" s="453">
        <f>VLOOKUP(B167,'CMP-SIN-SD-09-2021'!A:D,4,0)</f>
        <v>37.25</v>
      </c>
      <c r="I167" s="394" t="s">
        <v>13362</v>
      </c>
      <c r="J167" s="373">
        <f t="shared" si="11"/>
        <v>0.61</v>
      </c>
      <c r="K167" s="373"/>
      <c r="L167" s="373"/>
      <c r="M167" s="373">
        <f>VLOOKUP(B167,'CMP-SIN-SD-09-2021'!A:D,4,0)</f>
        <v>37.25</v>
      </c>
      <c r="N167" s="3" t="b">
        <f t="shared" si="12"/>
        <v>1</v>
      </c>
    </row>
    <row r="168" spans="1:14" s="387" customFormat="1" ht="30" x14ac:dyDescent="0.25">
      <c r="A168" s="389">
        <f t="shared" si="10"/>
        <v>93582</v>
      </c>
      <c r="B168" s="390">
        <v>92000</v>
      </c>
      <c r="C168" s="391" t="s">
        <v>13423</v>
      </c>
      <c r="D168" s="391" t="s">
        <v>13383</v>
      </c>
      <c r="E168" s="392" t="s">
        <v>1</v>
      </c>
      <c r="F168" s="392" t="s">
        <v>9</v>
      </c>
      <c r="G168" s="393">
        <v>3.3099999999999997E-2</v>
      </c>
      <c r="H168" s="453">
        <f>VLOOKUP(B168,'CMP-SIN-SD-09-2021'!A:D,4,0)</f>
        <v>24.89</v>
      </c>
      <c r="I168" s="394" t="s">
        <v>13362</v>
      </c>
      <c r="J168" s="373">
        <f t="shared" si="11"/>
        <v>0.82</v>
      </c>
      <c r="K168" s="373"/>
      <c r="L168" s="373"/>
      <c r="M168" s="373">
        <f>VLOOKUP(B168,'CMP-SIN-SD-09-2021'!A:D,4,0)</f>
        <v>24.89</v>
      </c>
      <c r="N168" s="3" t="b">
        <f t="shared" si="12"/>
        <v>1</v>
      </c>
    </row>
    <row r="169" spans="1:14" s="387" customFormat="1" ht="30" x14ac:dyDescent="0.25">
      <c r="A169" s="389">
        <f t="shared" si="10"/>
        <v>93582</v>
      </c>
      <c r="B169" s="390">
        <v>92001</v>
      </c>
      <c r="C169" s="391" t="s">
        <v>13423</v>
      </c>
      <c r="D169" s="391" t="s">
        <v>13425</v>
      </c>
      <c r="E169" s="392" t="s">
        <v>1</v>
      </c>
      <c r="F169" s="392" t="s">
        <v>9</v>
      </c>
      <c r="G169" s="393">
        <v>3.3099999999999997E-2</v>
      </c>
      <c r="H169" s="453">
        <f>VLOOKUP(B169,'CMP-SIN-SD-09-2021'!A:D,4,0)</f>
        <v>27.01</v>
      </c>
      <c r="I169" s="394" t="s">
        <v>13362</v>
      </c>
      <c r="J169" s="373">
        <f t="shared" si="11"/>
        <v>0.89</v>
      </c>
      <c r="K169" s="373"/>
      <c r="L169" s="373"/>
      <c r="M169" s="373">
        <f>VLOOKUP(B169,'CMP-SIN-SD-09-2021'!A:D,4,0)</f>
        <v>27.01</v>
      </c>
      <c r="N169" s="3" t="b">
        <f t="shared" si="12"/>
        <v>1</v>
      </c>
    </row>
    <row r="170" spans="1:14" s="387" customFormat="1" ht="45" x14ac:dyDescent="0.25">
      <c r="A170" s="389">
        <f t="shared" si="10"/>
        <v>93582</v>
      </c>
      <c r="B170" s="390">
        <v>92981</v>
      </c>
      <c r="C170" s="391" t="s">
        <v>13423</v>
      </c>
      <c r="D170" s="391" t="s">
        <v>13385</v>
      </c>
      <c r="E170" s="392" t="s">
        <v>1</v>
      </c>
      <c r="F170" s="392" t="s">
        <v>27</v>
      </c>
      <c r="G170" s="393">
        <v>0.1656</v>
      </c>
      <c r="H170" s="453">
        <f>VLOOKUP(B170,'CMP-SIN-SD-09-2021'!A:D,4,0)</f>
        <v>17.34</v>
      </c>
      <c r="I170" s="394" t="s">
        <v>13362</v>
      </c>
      <c r="J170" s="373">
        <f t="shared" si="11"/>
        <v>2.87</v>
      </c>
      <c r="K170" s="373"/>
      <c r="L170" s="373"/>
      <c r="M170" s="373">
        <f>VLOOKUP(B170,'CMP-SIN-SD-09-2021'!A:D,4,0)</f>
        <v>17.34</v>
      </c>
      <c r="N170" s="3" t="b">
        <f t="shared" si="12"/>
        <v>1</v>
      </c>
    </row>
    <row r="171" spans="1:14" s="387" customFormat="1" ht="45" x14ac:dyDescent="0.25">
      <c r="A171" s="389">
        <f t="shared" si="10"/>
        <v>93582</v>
      </c>
      <c r="B171" s="390">
        <v>95805</v>
      </c>
      <c r="C171" s="391" t="s">
        <v>13423</v>
      </c>
      <c r="D171" s="391" t="s">
        <v>13386</v>
      </c>
      <c r="E171" s="392" t="s">
        <v>1</v>
      </c>
      <c r="F171" s="392" t="s">
        <v>9</v>
      </c>
      <c r="G171" s="393">
        <v>6.6199999999999995E-2</v>
      </c>
      <c r="H171" s="453">
        <f>VLOOKUP(B171,'CMP-SIN-SD-09-2021'!A:D,4,0)</f>
        <v>23.13</v>
      </c>
      <c r="I171" s="394" t="s">
        <v>13362</v>
      </c>
      <c r="J171" s="373">
        <f t="shared" si="11"/>
        <v>1.53</v>
      </c>
      <c r="K171" s="373"/>
      <c r="L171" s="373"/>
      <c r="M171" s="373">
        <f>VLOOKUP(B171,'CMP-SIN-SD-09-2021'!A:D,4,0)</f>
        <v>23.13</v>
      </c>
      <c r="N171" s="3" t="b">
        <f t="shared" si="12"/>
        <v>1</v>
      </c>
    </row>
    <row r="172" spans="1:14" s="387" customFormat="1" ht="45" x14ac:dyDescent="0.25">
      <c r="A172" s="389">
        <f t="shared" si="10"/>
        <v>93582</v>
      </c>
      <c r="B172" s="390">
        <v>97586</v>
      </c>
      <c r="C172" s="391" t="s">
        <v>13423</v>
      </c>
      <c r="D172" s="391" t="s">
        <v>13388</v>
      </c>
      <c r="E172" s="392" t="s">
        <v>1</v>
      </c>
      <c r="F172" s="392" t="s">
        <v>9</v>
      </c>
      <c r="G172" s="393">
        <v>0.13250000000000001</v>
      </c>
      <c r="H172" s="453">
        <f>VLOOKUP(B172,'CMP-SIN-SD-09-2021'!A:D,4,0)</f>
        <v>99.32</v>
      </c>
      <c r="I172" s="394" t="s">
        <v>13362</v>
      </c>
      <c r="J172" s="373">
        <f t="shared" si="11"/>
        <v>13.15</v>
      </c>
      <c r="K172" s="373"/>
      <c r="L172" s="373"/>
      <c r="M172" s="373">
        <f>VLOOKUP(B172,'CMP-SIN-SD-09-2021'!A:D,4,0)</f>
        <v>99.32</v>
      </c>
      <c r="N172" s="3" t="b">
        <f t="shared" si="12"/>
        <v>1</v>
      </c>
    </row>
    <row r="173" spans="1:14" s="387" customFormat="1" ht="30" x14ac:dyDescent="0.25">
      <c r="A173" s="389">
        <f t="shared" si="10"/>
        <v>93582</v>
      </c>
      <c r="B173" s="390">
        <v>96985</v>
      </c>
      <c r="C173" s="391" t="s">
        <v>13423</v>
      </c>
      <c r="D173" s="391" t="s">
        <v>711</v>
      </c>
      <c r="E173" s="392" t="s">
        <v>1</v>
      </c>
      <c r="F173" s="392" t="s">
        <v>9</v>
      </c>
      <c r="G173" s="393">
        <v>3.3099999999999997E-2</v>
      </c>
      <c r="H173" s="453">
        <f>VLOOKUP(B173,'CMP-SIN-SD-09-2021'!A:D,4,0)</f>
        <v>79.77</v>
      </c>
      <c r="I173" s="394" t="s">
        <v>13362</v>
      </c>
      <c r="J173" s="373">
        <f t="shared" si="11"/>
        <v>2.64</v>
      </c>
      <c r="K173" s="373"/>
      <c r="L173" s="373"/>
      <c r="M173" s="373">
        <f>VLOOKUP(B173,'CMP-SIN-SD-09-2021'!A:D,4,0)</f>
        <v>79.77</v>
      </c>
      <c r="N173" s="3" t="b">
        <f t="shared" si="12"/>
        <v>1</v>
      </c>
    </row>
    <row r="174" spans="1:14" s="387" customFormat="1" ht="45" x14ac:dyDescent="0.25">
      <c r="A174" s="389">
        <f t="shared" si="10"/>
        <v>93582</v>
      </c>
      <c r="B174" s="390">
        <v>97886</v>
      </c>
      <c r="C174" s="391" t="s">
        <v>13423</v>
      </c>
      <c r="D174" s="391" t="s">
        <v>671</v>
      </c>
      <c r="E174" s="392" t="s">
        <v>1</v>
      </c>
      <c r="F174" s="392" t="s">
        <v>9</v>
      </c>
      <c r="G174" s="393">
        <v>3.3099999999999997E-2</v>
      </c>
      <c r="H174" s="453">
        <f>VLOOKUP(B174,'CMP-SIN-SD-09-2021'!A:D,4,0)</f>
        <v>173.12</v>
      </c>
      <c r="I174" s="394" t="s">
        <v>13362</v>
      </c>
      <c r="J174" s="373">
        <f t="shared" si="11"/>
        <v>5.73</v>
      </c>
      <c r="K174" s="373"/>
      <c r="L174" s="373"/>
      <c r="M174" s="373">
        <f>VLOOKUP(B174,'CMP-SIN-SD-09-2021'!A:D,4,0)</f>
        <v>173.12</v>
      </c>
      <c r="N174" s="3" t="b">
        <f t="shared" si="12"/>
        <v>1</v>
      </c>
    </row>
    <row r="175" spans="1:14" s="387" customFormat="1" ht="60" x14ac:dyDescent="0.25">
      <c r="A175" s="389">
        <f t="shared" si="10"/>
        <v>93582</v>
      </c>
      <c r="B175" s="390">
        <v>91170</v>
      </c>
      <c r="C175" s="391" t="s">
        <v>13423</v>
      </c>
      <c r="D175" s="391" t="s">
        <v>13400</v>
      </c>
      <c r="E175" s="392" t="s">
        <v>1</v>
      </c>
      <c r="F175" s="392" t="s">
        <v>27</v>
      </c>
      <c r="G175" s="393">
        <v>0.22189999999999999</v>
      </c>
      <c r="H175" s="453">
        <f>VLOOKUP(B175,'CMP-SIN-SD-09-2021'!A:D,4,0)</f>
        <v>2.74</v>
      </c>
      <c r="I175" s="394" t="s">
        <v>13362</v>
      </c>
      <c r="J175" s="373">
        <f t="shared" si="11"/>
        <v>0.6</v>
      </c>
      <c r="K175" s="373"/>
      <c r="L175" s="373"/>
      <c r="M175" s="373">
        <f>VLOOKUP(B175,'CMP-SIN-SD-09-2021'!A:D,4,0)</f>
        <v>2.74</v>
      </c>
      <c r="N175" s="3" t="b">
        <f t="shared" si="12"/>
        <v>1</v>
      </c>
    </row>
    <row r="176" spans="1:14" s="387" customFormat="1" ht="30" x14ac:dyDescent="0.25">
      <c r="A176" s="389">
        <f t="shared" si="10"/>
        <v>93582</v>
      </c>
      <c r="B176" s="390">
        <v>93358</v>
      </c>
      <c r="C176" s="391" t="s">
        <v>13423</v>
      </c>
      <c r="D176" s="391" t="s">
        <v>511</v>
      </c>
      <c r="E176" s="392" t="s">
        <v>1</v>
      </c>
      <c r="F176" s="392" t="s">
        <v>23</v>
      </c>
      <c r="G176" s="393">
        <v>1.2999999999999999E-3</v>
      </c>
      <c r="H176" s="453">
        <f>VLOOKUP(B176,'CMP-SIN-SD-09-2021'!A:D,4,0)</f>
        <v>69.66</v>
      </c>
      <c r="I176" s="394" t="s">
        <v>13362</v>
      </c>
      <c r="J176" s="373">
        <f t="shared" si="11"/>
        <v>0.09</v>
      </c>
      <c r="K176" s="373"/>
      <c r="L176" s="373"/>
      <c r="M176" s="373">
        <f>VLOOKUP(B176,'CMP-SIN-SD-09-2021'!A:D,4,0)</f>
        <v>69.66</v>
      </c>
      <c r="N176" s="3" t="b">
        <f t="shared" si="12"/>
        <v>1</v>
      </c>
    </row>
    <row r="177" spans="1:15" s="387" customFormat="1" ht="30" x14ac:dyDescent="0.25">
      <c r="A177" s="389">
        <f t="shared" si="10"/>
        <v>93582</v>
      </c>
      <c r="B177" s="390">
        <v>88489</v>
      </c>
      <c r="C177" s="391" t="s">
        <v>13423</v>
      </c>
      <c r="D177" s="391" t="s">
        <v>277</v>
      </c>
      <c r="E177" s="392" t="s">
        <v>1</v>
      </c>
      <c r="F177" s="392" t="s">
        <v>3</v>
      </c>
      <c r="G177" s="393">
        <v>0.48370000000000002</v>
      </c>
      <c r="H177" s="453">
        <f>VLOOKUP(B177,'CMP-SIN-SD-09-2021'!A:D,4,0)</f>
        <v>14.34</v>
      </c>
      <c r="I177" s="394" t="s">
        <v>13362</v>
      </c>
      <c r="J177" s="373">
        <f t="shared" si="11"/>
        <v>6.93</v>
      </c>
      <c r="K177" s="373"/>
      <c r="L177" s="373"/>
      <c r="M177" s="373">
        <f>VLOOKUP(B177,'CMP-SIN-SD-09-2021'!A:D,4,0)</f>
        <v>14.34</v>
      </c>
      <c r="N177" s="3" t="b">
        <f t="shared" si="12"/>
        <v>1</v>
      </c>
    </row>
    <row r="178" spans="1:15" s="387" customFormat="1" ht="30" x14ac:dyDescent="0.25">
      <c r="A178" s="389">
        <f t="shared" si="10"/>
        <v>93582</v>
      </c>
      <c r="B178" s="390">
        <v>101891</v>
      </c>
      <c r="C178" s="391" t="s">
        <v>13423</v>
      </c>
      <c r="D178" s="391" t="s">
        <v>13408</v>
      </c>
      <c r="E178" s="392" t="s">
        <v>1</v>
      </c>
      <c r="F178" s="392" t="s">
        <v>9</v>
      </c>
      <c r="G178" s="393">
        <v>8.2799999999999999E-2</v>
      </c>
      <c r="H178" s="453">
        <f>VLOOKUP(B178,'CMP-SIN-SD-09-2021'!A:D,4,0)</f>
        <v>27.98</v>
      </c>
      <c r="I178" s="394" t="s">
        <v>13362</v>
      </c>
      <c r="J178" s="373">
        <f t="shared" si="11"/>
        <v>2.31</v>
      </c>
      <c r="K178" s="373"/>
      <c r="L178" s="373"/>
      <c r="M178" s="373">
        <f>VLOOKUP(B178,'CMP-SIN-SD-09-2021'!A:D,4,0)</f>
        <v>27.98</v>
      </c>
      <c r="N178" s="3" t="b">
        <f t="shared" si="12"/>
        <v>1</v>
      </c>
    </row>
    <row r="179" spans="1:15" s="387" customFormat="1" ht="45" x14ac:dyDescent="0.25">
      <c r="A179" s="389">
        <f t="shared" si="10"/>
        <v>93582</v>
      </c>
      <c r="B179" s="390">
        <v>101876</v>
      </c>
      <c r="C179" s="391" t="s">
        <v>13423</v>
      </c>
      <c r="D179" s="391" t="s">
        <v>13417</v>
      </c>
      <c r="E179" s="392" t="s">
        <v>1</v>
      </c>
      <c r="F179" s="392" t="s">
        <v>9</v>
      </c>
      <c r="G179" s="393">
        <v>1.66E-2</v>
      </c>
      <c r="H179" s="453">
        <f>VLOOKUP(B179,'CMP-SIN-SD-09-2021'!A:D,4,0)</f>
        <v>93.14</v>
      </c>
      <c r="I179" s="394" t="s">
        <v>13362</v>
      </c>
      <c r="J179" s="373">
        <f t="shared" si="11"/>
        <v>1.54</v>
      </c>
      <c r="K179" s="373"/>
      <c r="L179" s="373"/>
      <c r="M179" s="373">
        <f>VLOOKUP(B179,'CMP-SIN-SD-09-2021'!A:D,4,0)</f>
        <v>93.14</v>
      </c>
      <c r="N179" s="3" t="b">
        <f t="shared" si="12"/>
        <v>1</v>
      </c>
    </row>
    <row r="180" spans="1:15" s="387" customFormat="1" ht="30" x14ac:dyDescent="0.25">
      <c r="A180" s="389">
        <f t="shared" si="10"/>
        <v>93582</v>
      </c>
      <c r="B180" s="390">
        <v>10886</v>
      </c>
      <c r="C180" s="391" t="s">
        <v>13423</v>
      </c>
      <c r="D180" s="391" t="s">
        <v>13409</v>
      </c>
      <c r="E180" s="392" t="s">
        <v>1</v>
      </c>
      <c r="F180" s="392" t="s">
        <v>9</v>
      </c>
      <c r="G180" s="393">
        <v>1.66E-2</v>
      </c>
      <c r="H180" s="394">
        <v>166.25</v>
      </c>
      <c r="I180" s="394" t="s">
        <v>13362</v>
      </c>
      <c r="J180" s="373">
        <f t="shared" si="11"/>
        <v>2.75</v>
      </c>
      <c r="K180" s="373"/>
      <c r="L180" s="373"/>
      <c r="M180" s="373">
        <f>VLOOKUP(B180,'INS-SIN-SD-09-2021'!A:D,4,0)</f>
        <v>166.25</v>
      </c>
      <c r="N180" s="3" t="b">
        <f t="shared" si="12"/>
        <v>1</v>
      </c>
    </row>
    <row r="181" spans="1:15" s="387" customFormat="1" ht="30" x14ac:dyDescent="0.25">
      <c r="A181" s="440">
        <f t="shared" si="10"/>
        <v>93582</v>
      </c>
      <c r="B181" s="441">
        <v>10891</v>
      </c>
      <c r="C181" s="442" t="s">
        <v>13423</v>
      </c>
      <c r="D181" s="442" t="s">
        <v>13410</v>
      </c>
      <c r="E181" s="398" t="s">
        <v>1</v>
      </c>
      <c r="F181" s="398" t="s">
        <v>9</v>
      </c>
      <c r="G181" s="397">
        <v>1.66E-2</v>
      </c>
      <c r="H181" s="443">
        <v>160.76</v>
      </c>
      <c r="I181" s="443" t="s">
        <v>13362</v>
      </c>
      <c r="J181" s="373">
        <f t="shared" si="11"/>
        <v>2.66</v>
      </c>
      <c r="K181" s="373"/>
      <c r="L181" s="373"/>
      <c r="M181" s="373">
        <f>VLOOKUP(B181,'INS-SIN-SD-09-2021'!A:D,4,0)</f>
        <v>160.76</v>
      </c>
      <c r="N181" s="3" t="b">
        <f t="shared" si="12"/>
        <v>1</v>
      </c>
    </row>
    <row r="182" spans="1:15" s="387" customFormat="1" ht="45" x14ac:dyDescent="0.25">
      <c r="A182" s="463">
        <f t="shared" si="10"/>
        <v>93583</v>
      </c>
      <c r="B182" s="434" t="s">
        <v>13359</v>
      </c>
      <c r="C182" s="464" t="s">
        <v>7</v>
      </c>
      <c r="D182" s="464" t="s">
        <v>13426</v>
      </c>
      <c r="E182" s="425" t="s">
        <v>3</v>
      </c>
      <c r="F182" s="425" t="s">
        <v>1</v>
      </c>
      <c r="G182" s="424" t="s">
        <v>13361</v>
      </c>
      <c r="H182" s="426" t="s">
        <v>13362</v>
      </c>
      <c r="I182" s="465">
        <f>SUMIF(A:A,A182,J:J)</f>
        <v>445.56000000000006</v>
      </c>
      <c r="K182" s="373">
        <f>VLOOKUP(A182,'CMP-SIN-SD-09-2021'!A:D,4,0)</f>
        <v>445.56</v>
      </c>
      <c r="L182" s="373" t="b">
        <f>K182=I182</f>
        <v>1</v>
      </c>
      <c r="O182" s="403">
        <v>93583</v>
      </c>
    </row>
    <row r="183" spans="1:15" s="387" customFormat="1" ht="45" x14ac:dyDescent="0.25">
      <c r="A183" s="450">
        <f t="shared" si="10"/>
        <v>93583</v>
      </c>
      <c r="B183" s="451">
        <v>98441</v>
      </c>
      <c r="C183" s="452" t="s">
        <v>13426</v>
      </c>
      <c r="D183" s="452" t="s">
        <v>13363</v>
      </c>
      <c r="E183" s="400" t="s">
        <v>1</v>
      </c>
      <c r="F183" s="400" t="s">
        <v>3</v>
      </c>
      <c r="G183" s="399">
        <v>9.6600000000000005E-2</v>
      </c>
      <c r="H183" s="453">
        <f>VLOOKUP(B183,'CMP-SIN-SD-09-2021'!A:D,4,0)</f>
        <v>153.43</v>
      </c>
      <c r="I183" s="453" t="s">
        <v>13362</v>
      </c>
      <c r="J183" s="373">
        <f t="shared" ref="J183:J208" si="13">TRUNC((G183*H183),2)</f>
        <v>14.82</v>
      </c>
      <c r="K183" s="373"/>
      <c r="L183" s="373"/>
      <c r="M183" s="373">
        <f>VLOOKUP(B183,'CMP-SIN-SD-09-2021'!A:D,4,0)</f>
        <v>153.43</v>
      </c>
      <c r="N183" s="3" t="b">
        <f t="shared" ref="N183:N208" si="14">M183=H183</f>
        <v>1</v>
      </c>
    </row>
    <row r="184" spans="1:15" s="387" customFormat="1" ht="45" x14ac:dyDescent="0.25">
      <c r="A184" s="389">
        <f t="shared" si="10"/>
        <v>93583</v>
      </c>
      <c r="B184" s="390">
        <v>98442</v>
      </c>
      <c r="C184" s="391" t="s">
        <v>13426</v>
      </c>
      <c r="D184" s="391" t="s">
        <v>13364</v>
      </c>
      <c r="E184" s="392" t="s">
        <v>1</v>
      </c>
      <c r="F184" s="392" t="s">
        <v>3</v>
      </c>
      <c r="G184" s="393">
        <v>0.1111</v>
      </c>
      <c r="H184" s="453">
        <f>VLOOKUP(B184,'CMP-SIN-SD-09-2021'!A:D,4,0)</f>
        <v>156.38999999999999</v>
      </c>
      <c r="I184" s="394" t="s">
        <v>13362</v>
      </c>
      <c r="J184" s="373">
        <f t="shared" si="13"/>
        <v>17.37</v>
      </c>
      <c r="K184" s="373"/>
      <c r="L184" s="373"/>
      <c r="M184" s="373">
        <f>VLOOKUP(B184,'CMP-SIN-SD-09-2021'!A:D,4,0)</f>
        <v>156.38999999999999</v>
      </c>
      <c r="N184" s="3" t="b">
        <f t="shared" si="14"/>
        <v>1</v>
      </c>
    </row>
    <row r="185" spans="1:15" s="387" customFormat="1" ht="45" x14ac:dyDescent="0.25">
      <c r="A185" s="389">
        <f t="shared" si="10"/>
        <v>93583</v>
      </c>
      <c r="B185" s="390">
        <v>98445</v>
      </c>
      <c r="C185" s="391" t="s">
        <v>13426</v>
      </c>
      <c r="D185" s="391" t="s">
        <v>13367</v>
      </c>
      <c r="E185" s="392" t="s">
        <v>1</v>
      </c>
      <c r="F185" s="392" t="s">
        <v>3</v>
      </c>
      <c r="G185" s="393">
        <v>0.15079999999999999</v>
      </c>
      <c r="H185" s="453">
        <f>VLOOKUP(B185,'CMP-SIN-SD-09-2021'!A:D,4,0)</f>
        <v>185.01</v>
      </c>
      <c r="I185" s="394" t="s">
        <v>13362</v>
      </c>
      <c r="J185" s="373">
        <f t="shared" si="13"/>
        <v>27.89</v>
      </c>
      <c r="K185" s="373"/>
      <c r="L185" s="373"/>
      <c r="M185" s="373">
        <f>VLOOKUP(B185,'CMP-SIN-SD-09-2021'!A:D,4,0)</f>
        <v>185.01</v>
      </c>
      <c r="N185" s="3" t="b">
        <f t="shared" si="14"/>
        <v>1</v>
      </c>
    </row>
    <row r="186" spans="1:15" s="387" customFormat="1" ht="45" x14ac:dyDescent="0.25">
      <c r="A186" s="389">
        <f t="shared" si="10"/>
        <v>93583</v>
      </c>
      <c r="B186" s="390">
        <v>98446</v>
      </c>
      <c r="C186" s="391" t="s">
        <v>13426</v>
      </c>
      <c r="D186" s="391" t="s">
        <v>13368</v>
      </c>
      <c r="E186" s="392" t="s">
        <v>1</v>
      </c>
      <c r="F186" s="392" t="s">
        <v>3</v>
      </c>
      <c r="G186" s="393">
        <v>0.1176</v>
      </c>
      <c r="H186" s="453">
        <f>VLOOKUP(B186,'CMP-SIN-SD-09-2021'!A:D,4,0)</f>
        <v>236.74</v>
      </c>
      <c r="I186" s="394" t="s">
        <v>13362</v>
      </c>
      <c r="J186" s="373">
        <f t="shared" si="13"/>
        <v>27.84</v>
      </c>
      <c r="K186" s="373"/>
      <c r="L186" s="373"/>
      <c r="M186" s="373">
        <f>VLOOKUP(B186,'CMP-SIN-SD-09-2021'!A:D,4,0)</f>
        <v>236.74</v>
      </c>
      <c r="N186" s="3" t="b">
        <f t="shared" si="14"/>
        <v>1</v>
      </c>
    </row>
    <row r="187" spans="1:15" s="387" customFormat="1" ht="60" x14ac:dyDescent="0.25">
      <c r="A187" s="389">
        <f t="shared" si="10"/>
        <v>93583</v>
      </c>
      <c r="B187" s="390">
        <v>92543</v>
      </c>
      <c r="C187" s="391" t="s">
        <v>13426</v>
      </c>
      <c r="D187" s="391" t="s">
        <v>13371</v>
      </c>
      <c r="E187" s="392" t="s">
        <v>1</v>
      </c>
      <c r="F187" s="392" t="s">
        <v>3</v>
      </c>
      <c r="G187" s="393">
        <v>1.9256</v>
      </c>
      <c r="H187" s="453">
        <f>VLOOKUP(B187,'CMP-SIN-SD-09-2021'!A:D,4,0)</f>
        <v>24.81</v>
      </c>
      <c r="I187" s="394" t="s">
        <v>13362</v>
      </c>
      <c r="J187" s="373">
        <f t="shared" si="13"/>
        <v>47.77</v>
      </c>
      <c r="K187" s="373"/>
      <c r="L187" s="373"/>
      <c r="M187" s="373">
        <f>VLOOKUP(B187,'CMP-SIN-SD-09-2021'!A:D,4,0)</f>
        <v>24.81</v>
      </c>
      <c r="N187" s="3" t="b">
        <f t="shared" si="14"/>
        <v>1</v>
      </c>
    </row>
    <row r="188" spans="1:15" s="387" customFormat="1" ht="60" x14ac:dyDescent="0.25">
      <c r="A188" s="389">
        <f t="shared" si="10"/>
        <v>93583</v>
      </c>
      <c r="B188" s="390">
        <v>94210</v>
      </c>
      <c r="C188" s="391" t="s">
        <v>13426</v>
      </c>
      <c r="D188" s="391" t="s">
        <v>13372</v>
      </c>
      <c r="E188" s="392" t="s">
        <v>1</v>
      </c>
      <c r="F188" s="392" t="s">
        <v>3</v>
      </c>
      <c r="G188" s="393">
        <v>1.9256</v>
      </c>
      <c r="H188" s="453">
        <f>VLOOKUP(B188,'CMP-SIN-SD-09-2021'!A:D,4,0)</f>
        <v>52.38</v>
      </c>
      <c r="I188" s="394" t="s">
        <v>13362</v>
      </c>
      <c r="J188" s="373">
        <f t="shared" si="13"/>
        <v>100.86</v>
      </c>
      <c r="K188" s="373"/>
      <c r="L188" s="373"/>
      <c r="M188" s="373">
        <f>VLOOKUP(B188,'CMP-SIN-SD-09-2021'!A:D,4,0)</f>
        <v>52.38</v>
      </c>
      <c r="N188" s="3" t="b">
        <f t="shared" si="14"/>
        <v>1</v>
      </c>
    </row>
    <row r="189" spans="1:15" s="387" customFormat="1" ht="30" x14ac:dyDescent="0.25">
      <c r="A189" s="389">
        <f t="shared" si="10"/>
        <v>93583</v>
      </c>
      <c r="B189" s="390">
        <v>95241</v>
      </c>
      <c r="C189" s="391" t="s">
        <v>13426</v>
      </c>
      <c r="D189" s="391" t="s">
        <v>73</v>
      </c>
      <c r="E189" s="392" t="s">
        <v>1</v>
      </c>
      <c r="F189" s="392" t="s">
        <v>3</v>
      </c>
      <c r="G189" s="393">
        <v>1.9256</v>
      </c>
      <c r="H189" s="453">
        <f>VLOOKUP(B189,'CMP-SIN-SD-09-2021'!A:D,4,0)</f>
        <v>27.96</v>
      </c>
      <c r="I189" s="394" t="s">
        <v>13362</v>
      </c>
      <c r="J189" s="373">
        <f t="shared" si="13"/>
        <v>53.83</v>
      </c>
      <c r="K189" s="373"/>
      <c r="L189" s="373"/>
      <c r="M189" s="373">
        <f>VLOOKUP(B189,'CMP-SIN-SD-09-2021'!A:D,4,0)</f>
        <v>27.96</v>
      </c>
      <c r="N189" s="3" t="b">
        <f t="shared" si="14"/>
        <v>1</v>
      </c>
    </row>
    <row r="190" spans="1:15" s="387" customFormat="1" ht="45" x14ac:dyDescent="0.25">
      <c r="A190" s="389">
        <f t="shared" si="10"/>
        <v>93583</v>
      </c>
      <c r="B190" s="390">
        <v>91862</v>
      </c>
      <c r="C190" s="391" t="s">
        <v>13426</v>
      </c>
      <c r="D190" s="391" t="s">
        <v>637</v>
      </c>
      <c r="E190" s="392" t="s">
        <v>1</v>
      </c>
      <c r="F190" s="392" t="s">
        <v>27</v>
      </c>
      <c r="G190" s="393">
        <v>0.42509999999999998</v>
      </c>
      <c r="H190" s="453">
        <f>VLOOKUP(B190,'CMP-SIN-SD-09-2021'!A:D,4,0)</f>
        <v>9.48</v>
      </c>
      <c r="I190" s="394" t="s">
        <v>13362</v>
      </c>
      <c r="J190" s="373">
        <f t="shared" si="13"/>
        <v>4.0199999999999996</v>
      </c>
      <c r="K190" s="373"/>
      <c r="L190" s="373"/>
      <c r="M190" s="373">
        <f>VLOOKUP(B190,'CMP-SIN-SD-09-2021'!A:D,4,0)</f>
        <v>9.48</v>
      </c>
      <c r="N190" s="3" t="b">
        <f t="shared" si="14"/>
        <v>1</v>
      </c>
    </row>
    <row r="191" spans="1:15" s="387" customFormat="1" ht="45" x14ac:dyDescent="0.25">
      <c r="A191" s="389">
        <f t="shared" si="10"/>
        <v>93583</v>
      </c>
      <c r="B191" s="390">
        <v>91870</v>
      </c>
      <c r="C191" s="391" t="s">
        <v>13426</v>
      </c>
      <c r="D191" s="391" t="s">
        <v>13378</v>
      </c>
      <c r="E191" s="392" t="s">
        <v>1</v>
      </c>
      <c r="F191" s="392" t="s">
        <v>27</v>
      </c>
      <c r="G191" s="393">
        <v>0.46379999999999999</v>
      </c>
      <c r="H191" s="453">
        <f>VLOOKUP(B191,'CMP-SIN-SD-09-2021'!A:D,4,0)</f>
        <v>10.47</v>
      </c>
      <c r="I191" s="394" t="s">
        <v>13362</v>
      </c>
      <c r="J191" s="373">
        <f t="shared" si="13"/>
        <v>4.8499999999999996</v>
      </c>
      <c r="K191" s="373"/>
      <c r="L191" s="373"/>
      <c r="M191" s="373">
        <f>VLOOKUP(B191,'CMP-SIN-SD-09-2021'!A:D,4,0)</f>
        <v>10.47</v>
      </c>
      <c r="N191" s="3" t="b">
        <f t="shared" si="14"/>
        <v>1</v>
      </c>
    </row>
    <row r="192" spans="1:15" s="387" customFormat="1" ht="45" x14ac:dyDescent="0.25">
      <c r="A192" s="389">
        <f t="shared" si="10"/>
        <v>93583</v>
      </c>
      <c r="B192" s="390">
        <v>91924</v>
      </c>
      <c r="C192" s="391" t="s">
        <v>13426</v>
      </c>
      <c r="D192" s="391" t="s">
        <v>13380</v>
      </c>
      <c r="E192" s="392" t="s">
        <v>1</v>
      </c>
      <c r="F192" s="392" t="s">
        <v>27</v>
      </c>
      <c r="G192" s="393">
        <v>1.0821000000000001</v>
      </c>
      <c r="H192" s="453">
        <f>VLOOKUP(B192,'CMP-SIN-SD-09-2021'!A:D,4,0)</f>
        <v>2.88</v>
      </c>
      <c r="I192" s="394" t="s">
        <v>13362</v>
      </c>
      <c r="J192" s="373">
        <f t="shared" si="13"/>
        <v>3.11</v>
      </c>
      <c r="K192" s="373"/>
      <c r="L192" s="373"/>
      <c r="M192" s="373">
        <f>VLOOKUP(B192,'CMP-SIN-SD-09-2021'!A:D,4,0)</f>
        <v>2.88</v>
      </c>
      <c r="N192" s="3" t="b">
        <f t="shared" si="14"/>
        <v>1</v>
      </c>
    </row>
    <row r="193" spans="1:14" s="387" customFormat="1" ht="45" x14ac:dyDescent="0.25">
      <c r="A193" s="389">
        <f t="shared" si="10"/>
        <v>93583</v>
      </c>
      <c r="B193" s="390">
        <v>91926</v>
      </c>
      <c r="C193" s="391" t="s">
        <v>13426</v>
      </c>
      <c r="D193" s="391" t="s">
        <v>647</v>
      </c>
      <c r="E193" s="392" t="s">
        <v>1</v>
      </c>
      <c r="F193" s="392" t="s">
        <v>27</v>
      </c>
      <c r="G193" s="393">
        <v>2.0870000000000002</v>
      </c>
      <c r="H193" s="453">
        <f>VLOOKUP(B193,'CMP-SIN-SD-09-2021'!A:D,4,0)</f>
        <v>4.26</v>
      </c>
      <c r="I193" s="394" t="s">
        <v>13362</v>
      </c>
      <c r="J193" s="373">
        <f t="shared" si="13"/>
        <v>8.89</v>
      </c>
      <c r="K193" s="373"/>
      <c r="L193" s="373"/>
      <c r="M193" s="373">
        <f>VLOOKUP(B193,'CMP-SIN-SD-09-2021'!A:D,4,0)</f>
        <v>4.26</v>
      </c>
      <c r="N193" s="3" t="b">
        <f t="shared" si="14"/>
        <v>1</v>
      </c>
    </row>
    <row r="194" spans="1:14" s="387" customFormat="1" ht="30" x14ac:dyDescent="0.25">
      <c r="A194" s="389">
        <f t="shared" si="10"/>
        <v>93583</v>
      </c>
      <c r="B194" s="390">
        <v>92008</v>
      </c>
      <c r="C194" s="391" t="s">
        <v>13426</v>
      </c>
      <c r="D194" s="391" t="s">
        <v>13384</v>
      </c>
      <c r="E194" s="392" t="s">
        <v>1</v>
      </c>
      <c r="F194" s="392" t="s">
        <v>9</v>
      </c>
      <c r="G194" s="393">
        <v>0.28989999999999999</v>
      </c>
      <c r="H194" s="453">
        <f>VLOOKUP(B194,'CMP-SIN-SD-09-2021'!A:D,4,0)</f>
        <v>39.909999999999997</v>
      </c>
      <c r="I194" s="394" t="s">
        <v>13362</v>
      </c>
      <c r="J194" s="373">
        <f t="shared" si="13"/>
        <v>11.56</v>
      </c>
      <c r="K194" s="373"/>
      <c r="L194" s="373"/>
      <c r="M194" s="373">
        <f>VLOOKUP(B194,'CMP-SIN-SD-09-2021'!A:D,4,0)</f>
        <v>39.909999999999997</v>
      </c>
      <c r="N194" s="3" t="b">
        <f t="shared" si="14"/>
        <v>1</v>
      </c>
    </row>
    <row r="195" spans="1:14" s="387" customFormat="1" ht="45" x14ac:dyDescent="0.25">
      <c r="A195" s="389">
        <f t="shared" si="10"/>
        <v>93583</v>
      </c>
      <c r="B195" s="390">
        <v>92023</v>
      </c>
      <c r="C195" s="391" t="s">
        <v>13426</v>
      </c>
      <c r="D195" s="391" t="s">
        <v>701</v>
      </c>
      <c r="E195" s="392" t="s">
        <v>1</v>
      </c>
      <c r="F195" s="392" t="s">
        <v>9</v>
      </c>
      <c r="G195" s="393">
        <v>9.6600000000000005E-2</v>
      </c>
      <c r="H195" s="453">
        <f>VLOOKUP(B195,'CMP-SIN-SD-09-2021'!A:D,4,0)</f>
        <v>41.69</v>
      </c>
      <c r="I195" s="394" t="s">
        <v>13362</v>
      </c>
      <c r="J195" s="373">
        <f t="shared" si="13"/>
        <v>4.0199999999999996</v>
      </c>
      <c r="K195" s="373"/>
      <c r="L195" s="373"/>
      <c r="M195" s="373">
        <f>VLOOKUP(B195,'CMP-SIN-SD-09-2021'!A:D,4,0)</f>
        <v>41.69</v>
      </c>
      <c r="N195" s="3" t="b">
        <f t="shared" si="14"/>
        <v>1</v>
      </c>
    </row>
    <row r="196" spans="1:14" s="387" customFormat="1" ht="45" x14ac:dyDescent="0.25">
      <c r="A196" s="389">
        <f t="shared" si="10"/>
        <v>93583</v>
      </c>
      <c r="B196" s="390">
        <v>92981</v>
      </c>
      <c r="C196" s="391" t="s">
        <v>13426</v>
      </c>
      <c r="D196" s="391" t="s">
        <v>13385</v>
      </c>
      <c r="E196" s="392" t="s">
        <v>1</v>
      </c>
      <c r="F196" s="392" t="s">
        <v>27</v>
      </c>
      <c r="G196" s="393">
        <v>0.48309999999999997</v>
      </c>
      <c r="H196" s="453">
        <f>VLOOKUP(B196,'CMP-SIN-SD-09-2021'!A:D,4,0)</f>
        <v>17.34</v>
      </c>
      <c r="I196" s="394" t="s">
        <v>13362</v>
      </c>
      <c r="J196" s="373">
        <f t="shared" si="13"/>
        <v>8.3699999999999992</v>
      </c>
      <c r="K196" s="373"/>
      <c r="L196" s="373"/>
      <c r="M196" s="373">
        <f>VLOOKUP(B196,'CMP-SIN-SD-09-2021'!A:D,4,0)</f>
        <v>17.34</v>
      </c>
      <c r="N196" s="3" t="b">
        <f t="shared" si="14"/>
        <v>1</v>
      </c>
    </row>
    <row r="197" spans="1:14" s="387" customFormat="1" ht="45" x14ac:dyDescent="0.25">
      <c r="A197" s="389">
        <f t="shared" si="10"/>
        <v>93583</v>
      </c>
      <c r="B197" s="390">
        <v>95805</v>
      </c>
      <c r="C197" s="391" t="s">
        <v>13426</v>
      </c>
      <c r="D197" s="391" t="s">
        <v>13386</v>
      </c>
      <c r="E197" s="392" t="s">
        <v>1</v>
      </c>
      <c r="F197" s="392" t="s">
        <v>9</v>
      </c>
      <c r="G197" s="393">
        <v>0.38650000000000001</v>
      </c>
      <c r="H197" s="453">
        <f>VLOOKUP(B197,'CMP-SIN-SD-09-2021'!A:D,4,0)</f>
        <v>23.13</v>
      </c>
      <c r="I197" s="394" t="s">
        <v>13362</v>
      </c>
      <c r="J197" s="373">
        <f t="shared" si="13"/>
        <v>8.93</v>
      </c>
      <c r="K197" s="373"/>
      <c r="L197" s="373"/>
      <c r="M197" s="373">
        <f>VLOOKUP(B197,'CMP-SIN-SD-09-2021'!A:D,4,0)</f>
        <v>23.13</v>
      </c>
      <c r="N197" s="3" t="b">
        <f t="shared" si="14"/>
        <v>1</v>
      </c>
    </row>
    <row r="198" spans="1:14" s="387" customFormat="1" ht="45" x14ac:dyDescent="0.25">
      <c r="A198" s="389">
        <f t="shared" si="10"/>
        <v>93583</v>
      </c>
      <c r="B198" s="390">
        <v>97586</v>
      </c>
      <c r="C198" s="391" t="s">
        <v>13426</v>
      </c>
      <c r="D198" s="391" t="s">
        <v>13388</v>
      </c>
      <c r="E198" s="392" t="s">
        <v>1</v>
      </c>
      <c r="F198" s="392" t="s">
        <v>9</v>
      </c>
      <c r="G198" s="393">
        <v>0.19320000000000001</v>
      </c>
      <c r="H198" s="453">
        <f>VLOOKUP(B198,'CMP-SIN-SD-09-2021'!A:D,4,0)</f>
        <v>99.32</v>
      </c>
      <c r="I198" s="394" t="s">
        <v>13362</v>
      </c>
      <c r="J198" s="373">
        <f t="shared" si="13"/>
        <v>19.18</v>
      </c>
      <c r="K198" s="373"/>
      <c r="L198" s="373"/>
      <c r="M198" s="373">
        <f>VLOOKUP(B198,'CMP-SIN-SD-09-2021'!A:D,4,0)</f>
        <v>99.32</v>
      </c>
      <c r="N198" s="3" t="b">
        <f t="shared" si="14"/>
        <v>1</v>
      </c>
    </row>
    <row r="199" spans="1:14" s="387" customFormat="1" ht="30" x14ac:dyDescent="0.25">
      <c r="A199" s="389">
        <f t="shared" si="10"/>
        <v>93583</v>
      </c>
      <c r="B199" s="390">
        <v>96985</v>
      </c>
      <c r="C199" s="391" t="s">
        <v>13426</v>
      </c>
      <c r="D199" s="391" t="s">
        <v>711</v>
      </c>
      <c r="E199" s="392" t="s">
        <v>1</v>
      </c>
      <c r="F199" s="392" t="s">
        <v>9</v>
      </c>
      <c r="G199" s="393">
        <v>9.6600000000000005E-2</v>
      </c>
      <c r="H199" s="453">
        <f>VLOOKUP(B199,'CMP-SIN-SD-09-2021'!A:D,4,0)</f>
        <v>79.77</v>
      </c>
      <c r="I199" s="394" t="s">
        <v>13362</v>
      </c>
      <c r="J199" s="373">
        <f t="shared" si="13"/>
        <v>7.7</v>
      </c>
      <c r="K199" s="373"/>
      <c r="L199" s="373"/>
      <c r="M199" s="373">
        <f>VLOOKUP(B199,'CMP-SIN-SD-09-2021'!A:D,4,0)</f>
        <v>79.77</v>
      </c>
      <c r="N199" s="3" t="b">
        <f t="shared" si="14"/>
        <v>1</v>
      </c>
    </row>
    <row r="200" spans="1:14" s="387" customFormat="1" ht="45" x14ac:dyDescent="0.25">
      <c r="A200" s="389">
        <f t="shared" si="10"/>
        <v>93583</v>
      </c>
      <c r="B200" s="390">
        <v>97886</v>
      </c>
      <c r="C200" s="391" t="s">
        <v>13426</v>
      </c>
      <c r="D200" s="391" t="s">
        <v>671</v>
      </c>
      <c r="E200" s="392" t="s">
        <v>1</v>
      </c>
      <c r="F200" s="392" t="s">
        <v>9</v>
      </c>
      <c r="G200" s="393">
        <v>9.6600000000000005E-2</v>
      </c>
      <c r="H200" s="453">
        <f>VLOOKUP(B200,'CMP-SIN-SD-09-2021'!A:D,4,0)</f>
        <v>173.12</v>
      </c>
      <c r="I200" s="394" t="s">
        <v>13362</v>
      </c>
      <c r="J200" s="373">
        <f t="shared" si="13"/>
        <v>16.72</v>
      </c>
      <c r="K200" s="373"/>
      <c r="L200" s="373"/>
      <c r="M200" s="373">
        <f>VLOOKUP(B200,'CMP-SIN-SD-09-2021'!A:D,4,0)</f>
        <v>173.12</v>
      </c>
      <c r="N200" s="3" t="b">
        <f t="shared" si="14"/>
        <v>1</v>
      </c>
    </row>
    <row r="201" spans="1:14" s="387" customFormat="1" ht="60" x14ac:dyDescent="0.25">
      <c r="A201" s="389">
        <f t="shared" si="10"/>
        <v>93583</v>
      </c>
      <c r="B201" s="390">
        <v>91170</v>
      </c>
      <c r="C201" s="391" t="s">
        <v>13426</v>
      </c>
      <c r="D201" s="391" t="s">
        <v>13400</v>
      </c>
      <c r="E201" s="392" t="s">
        <v>1</v>
      </c>
      <c r="F201" s="392" t="s">
        <v>27</v>
      </c>
      <c r="G201" s="393">
        <v>0.42509999999999998</v>
      </c>
      <c r="H201" s="453">
        <f>VLOOKUP(B201,'CMP-SIN-SD-09-2021'!A:D,4,0)</f>
        <v>2.74</v>
      </c>
      <c r="I201" s="394" t="s">
        <v>13362</v>
      </c>
      <c r="J201" s="373">
        <f t="shared" si="13"/>
        <v>1.1599999999999999</v>
      </c>
      <c r="K201" s="373"/>
      <c r="L201" s="373"/>
      <c r="M201" s="373">
        <f>VLOOKUP(B201,'CMP-SIN-SD-09-2021'!A:D,4,0)</f>
        <v>2.74</v>
      </c>
      <c r="N201" s="3" t="b">
        <f t="shared" si="14"/>
        <v>1</v>
      </c>
    </row>
    <row r="202" spans="1:14" s="387" customFormat="1" ht="45" x14ac:dyDescent="0.25">
      <c r="A202" s="389">
        <f t="shared" si="10"/>
        <v>93583</v>
      </c>
      <c r="B202" s="390">
        <v>91173</v>
      </c>
      <c r="C202" s="391" t="s">
        <v>13426</v>
      </c>
      <c r="D202" s="391" t="s">
        <v>13401</v>
      </c>
      <c r="E202" s="392" t="s">
        <v>1</v>
      </c>
      <c r="F202" s="392" t="s">
        <v>27</v>
      </c>
      <c r="G202" s="393">
        <v>0.46379999999999999</v>
      </c>
      <c r="H202" s="453">
        <f>VLOOKUP(B202,'CMP-SIN-SD-09-2021'!A:D,4,0)</f>
        <v>1.38</v>
      </c>
      <c r="I202" s="394" t="s">
        <v>13362</v>
      </c>
      <c r="J202" s="373">
        <f t="shared" si="13"/>
        <v>0.64</v>
      </c>
      <c r="K202" s="373"/>
      <c r="L202" s="373"/>
      <c r="M202" s="373">
        <f>VLOOKUP(B202,'CMP-SIN-SD-09-2021'!A:D,4,0)</f>
        <v>1.38</v>
      </c>
      <c r="N202" s="3" t="b">
        <f t="shared" si="14"/>
        <v>1</v>
      </c>
    </row>
    <row r="203" spans="1:14" s="387" customFormat="1" ht="30" x14ac:dyDescent="0.25">
      <c r="A203" s="389">
        <f t="shared" ref="A203:A266" si="15">IF(O203&lt;&gt;0,O203,A202)</f>
        <v>93583</v>
      </c>
      <c r="B203" s="390">
        <v>93358</v>
      </c>
      <c r="C203" s="391" t="s">
        <v>13426</v>
      </c>
      <c r="D203" s="391" t="s">
        <v>511</v>
      </c>
      <c r="E203" s="392" t="s">
        <v>1</v>
      </c>
      <c r="F203" s="392" t="s">
        <v>23</v>
      </c>
      <c r="G203" s="393">
        <v>7.7999999999999996E-3</v>
      </c>
      <c r="H203" s="453">
        <f>VLOOKUP(B203,'CMP-SIN-SD-09-2021'!A:D,4,0)</f>
        <v>69.66</v>
      </c>
      <c r="I203" s="394" t="s">
        <v>13362</v>
      </c>
      <c r="J203" s="373">
        <f t="shared" si="13"/>
        <v>0.54</v>
      </c>
      <c r="K203" s="373"/>
      <c r="L203" s="373"/>
      <c r="M203" s="373">
        <f>VLOOKUP(B203,'CMP-SIN-SD-09-2021'!A:D,4,0)</f>
        <v>69.66</v>
      </c>
      <c r="N203" s="3" t="b">
        <f t="shared" si="14"/>
        <v>1</v>
      </c>
    </row>
    <row r="204" spans="1:14" s="387" customFormat="1" ht="30" x14ac:dyDescent="0.25">
      <c r="A204" s="389">
        <f t="shared" si="15"/>
        <v>93583</v>
      </c>
      <c r="B204" s="390">
        <v>88489</v>
      </c>
      <c r="C204" s="391" t="s">
        <v>13426</v>
      </c>
      <c r="D204" s="391" t="s">
        <v>277</v>
      </c>
      <c r="E204" s="392" t="s">
        <v>1</v>
      </c>
      <c r="F204" s="392" t="s">
        <v>3</v>
      </c>
      <c r="G204" s="393">
        <v>0.47610000000000002</v>
      </c>
      <c r="H204" s="453">
        <f>VLOOKUP(B204,'CMP-SIN-SD-09-2021'!A:D,4,0)</f>
        <v>14.34</v>
      </c>
      <c r="I204" s="394" t="s">
        <v>13362</v>
      </c>
      <c r="J204" s="373">
        <f t="shared" si="13"/>
        <v>6.82</v>
      </c>
      <c r="K204" s="373"/>
      <c r="L204" s="373"/>
      <c r="M204" s="373">
        <f>VLOOKUP(B204,'CMP-SIN-SD-09-2021'!A:D,4,0)</f>
        <v>14.34</v>
      </c>
      <c r="N204" s="3" t="b">
        <f t="shared" si="14"/>
        <v>1</v>
      </c>
    </row>
    <row r="205" spans="1:14" s="387" customFormat="1" ht="30" x14ac:dyDescent="0.25">
      <c r="A205" s="389">
        <f t="shared" si="15"/>
        <v>93583</v>
      </c>
      <c r="B205" s="390">
        <v>101891</v>
      </c>
      <c r="C205" s="391" t="s">
        <v>13426</v>
      </c>
      <c r="D205" s="391" t="s">
        <v>13408</v>
      </c>
      <c r="E205" s="392" t="s">
        <v>1</v>
      </c>
      <c r="F205" s="392" t="s">
        <v>9</v>
      </c>
      <c r="G205" s="393">
        <v>0.28989999999999999</v>
      </c>
      <c r="H205" s="453">
        <f>VLOOKUP(B205,'CMP-SIN-SD-09-2021'!A:D,4,0)</f>
        <v>27.98</v>
      </c>
      <c r="I205" s="394" t="s">
        <v>13362</v>
      </c>
      <c r="J205" s="373">
        <f t="shared" si="13"/>
        <v>8.11</v>
      </c>
      <c r="K205" s="373"/>
      <c r="L205" s="373"/>
      <c r="M205" s="373">
        <f>VLOOKUP(B205,'CMP-SIN-SD-09-2021'!A:D,4,0)</f>
        <v>27.98</v>
      </c>
      <c r="N205" s="3" t="b">
        <f t="shared" si="14"/>
        <v>1</v>
      </c>
    </row>
    <row r="206" spans="1:14" s="387" customFormat="1" ht="45" x14ac:dyDescent="0.25">
      <c r="A206" s="389">
        <f t="shared" si="15"/>
        <v>93583</v>
      </c>
      <c r="B206" s="390">
        <v>101876</v>
      </c>
      <c r="C206" s="391" t="s">
        <v>13426</v>
      </c>
      <c r="D206" s="391" t="s">
        <v>13417</v>
      </c>
      <c r="E206" s="392" t="s">
        <v>1</v>
      </c>
      <c r="F206" s="392" t="s">
        <v>9</v>
      </c>
      <c r="G206" s="393">
        <v>9.6600000000000005E-2</v>
      </c>
      <c r="H206" s="453">
        <f>VLOOKUP(B206,'CMP-SIN-SD-09-2021'!A:D,4,0)</f>
        <v>93.14</v>
      </c>
      <c r="I206" s="394" t="s">
        <v>13362</v>
      </c>
      <c r="J206" s="373">
        <f t="shared" si="13"/>
        <v>8.99</v>
      </c>
      <c r="K206" s="373"/>
      <c r="L206" s="373"/>
      <c r="M206" s="373">
        <f>VLOOKUP(B206,'CMP-SIN-SD-09-2021'!A:D,4,0)</f>
        <v>93.14</v>
      </c>
      <c r="N206" s="3" t="b">
        <f t="shared" si="14"/>
        <v>1</v>
      </c>
    </row>
    <row r="207" spans="1:14" s="387" customFormat="1" ht="30" x14ac:dyDescent="0.25">
      <c r="A207" s="389">
        <f t="shared" si="15"/>
        <v>93583</v>
      </c>
      <c r="B207" s="390">
        <v>10886</v>
      </c>
      <c r="C207" s="391" t="s">
        <v>13426</v>
      </c>
      <c r="D207" s="391" t="s">
        <v>13409</v>
      </c>
      <c r="E207" s="392" t="s">
        <v>1</v>
      </c>
      <c r="F207" s="392" t="s">
        <v>9</v>
      </c>
      <c r="G207" s="393">
        <v>9.6600000000000005E-2</v>
      </c>
      <c r="H207" s="394">
        <v>166.25</v>
      </c>
      <c r="I207" s="394" t="s">
        <v>13362</v>
      </c>
      <c r="J207" s="373">
        <f t="shared" si="13"/>
        <v>16.05</v>
      </c>
      <c r="K207" s="373"/>
      <c r="L207" s="373"/>
      <c r="M207" s="373">
        <f>VLOOKUP(B207,'INS-SIN-SD-09-2021'!A:D,4,0)</f>
        <v>166.25</v>
      </c>
      <c r="N207" s="3" t="b">
        <f t="shared" si="14"/>
        <v>1</v>
      </c>
    </row>
    <row r="208" spans="1:14" s="387" customFormat="1" ht="30" x14ac:dyDescent="0.25">
      <c r="A208" s="440">
        <f t="shared" si="15"/>
        <v>93583</v>
      </c>
      <c r="B208" s="441">
        <v>10891</v>
      </c>
      <c r="C208" s="442" t="s">
        <v>13426</v>
      </c>
      <c r="D208" s="442" t="s">
        <v>13410</v>
      </c>
      <c r="E208" s="398" t="s">
        <v>1</v>
      </c>
      <c r="F208" s="398" t="s">
        <v>9</v>
      </c>
      <c r="G208" s="397">
        <v>9.6600000000000005E-2</v>
      </c>
      <c r="H208" s="443">
        <v>160.76</v>
      </c>
      <c r="I208" s="443" t="s">
        <v>13362</v>
      </c>
      <c r="J208" s="373">
        <f t="shared" si="13"/>
        <v>15.52</v>
      </c>
      <c r="K208" s="373"/>
      <c r="L208" s="373"/>
      <c r="M208" s="373">
        <f>VLOOKUP(B208,'INS-SIN-SD-09-2021'!A:D,4,0)</f>
        <v>160.76</v>
      </c>
      <c r="N208" s="3" t="b">
        <f t="shared" si="14"/>
        <v>1</v>
      </c>
    </row>
    <row r="209" spans="1:15" s="387" customFormat="1" ht="45" x14ac:dyDescent="0.25">
      <c r="A209" s="463" t="str">
        <f t="shared" si="15"/>
        <v>CCU.02.0001</v>
      </c>
      <c r="B209" s="434" t="s">
        <v>13359</v>
      </c>
      <c r="C209" s="464" t="s">
        <v>8</v>
      </c>
      <c r="D209" s="464" t="s">
        <v>13427</v>
      </c>
      <c r="E209" s="425" t="s">
        <v>9</v>
      </c>
      <c r="F209" s="425" t="s">
        <v>1</v>
      </c>
      <c r="G209" s="424" t="s">
        <v>13361</v>
      </c>
      <c r="H209" s="426" t="s">
        <v>13362</v>
      </c>
      <c r="I209" s="465">
        <f>SUMIF(A:A,A209,J:J)</f>
        <v>2086.88</v>
      </c>
      <c r="K209" s="373" t="e">
        <f>VLOOKUP(A209,'CMP-SIN-SD-09-2021'!A:D,4,0)</f>
        <v>#N/A</v>
      </c>
      <c r="L209" s="373" t="e">
        <f>K209=I209</f>
        <v>#N/A</v>
      </c>
      <c r="O209" s="387" t="s">
        <v>993</v>
      </c>
    </row>
    <row r="210" spans="1:15" s="387" customFormat="1" x14ac:dyDescent="0.25">
      <c r="A210" s="450" t="str">
        <f t="shared" si="15"/>
        <v>CCU.02.0001</v>
      </c>
      <c r="B210" s="451">
        <v>88262</v>
      </c>
      <c r="C210" s="452" t="s">
        <v>13427</v>
      </c>
      <c r="D210" s="452" t="s">
        <v>13416</v>
      </c>
      <c r="E210" s="400" t="s">
        <v>1</v>
      </c>
      <c r="F210" s="400" t="s">
        <v>7605</v>
      </c>
      <c r="G210" s="399">
        <v>10</v>
      </c>
      <c r="H210" s="453">
        <f>VLOOKUP(B210,'CMP-SIN-SD-09-2021'!A:D,4,0)</f>
        <v>23.68</v>
      </c>
      <c r="I210" s="453" t="s">
        <v>13362</v>
      </c>
      <c r="J210" s="373">
        <f t="shared" ref="J210:J214" si="16">TRUNC((G210*H210),2)</f>
        <v>236.8</v>
      </c>
      <c r="K210" s="373"/>
      <c r="L210" s="373"/>
      <c r="M210" s="373">
        <f>VLOOKUP(B210,'CMP-SIN-SD-09-2021'!A:D,4,0)</f>
        <v>23.68</v>
      </c>
      <c r="N210" s="3" t="b">
        <f t="shared" ref="N210:N214" si="17">M210=H210</f>
        <v>1</v>
      </c>
    </row>
    <row r="211" spans="1:15" s="387" customFormat="1" x14ac:dyDescent="0.25">
      <c r="A211" s="389" t="str">
        <f t="shared" si="15"/>
        <v>CCU.02.0001</v>
      </c>
      <c r="B211" s="390">
        <v>88316</v>
      </c>
      <c r="C211" s="391" t="s">
        <v>13427</v>
      </c>
      <c r="D211" s="391" t="s">
        <v>13428</v>
      </c>
      <c r="E211" s="392" t="s">
        <v>1</v>
      </c>
      <c r="F211" s="392" t="s">
        <v>7605</v>
      </c>
      <c r="G211" s="393">
        <v>10</v>
      </c>
      <c r="H211" s="453">
        <f>VLOOKUP(B211,'CMP-SIN-SD-09-2021'!A:D,4,0)</f>
        <v>17.61</v>
      </c>
      <c r="I211" s="394" t="s">
        <v>13362</v>
      </c>
      <c r="J211" s="373">
        <f t="shared" si="16"/>
        <v>176.1</v>
      </c>
      <c r="K211" s="373"/>
      <c r="L211" s="373"/>
      <c r="M211" s="373">
        <f>VLOOKUP(B211,'CMP-SIN-SD-09-2021'!A:D,4,0)</f>
        <v>17.61</v>
      </c>
      <c r="N211" s="3" t="b">
        <f t="shared" si="17"/>
        <v>1</v>
      </c>
    </row>
    <row r="212" spans="1:15" s="387" customFormat="1" ht="30" x14ac:dyDescent="0.25">
      <c r="A212" s="389" t="str">
        <f t="shared" si="15"/>
        <v>CCU.02.0001</v>
      </c>
      <c r="B212" s="390">
        <v>4430</v>
      </c>
      <c r="C212" s="391" t="s">
        <v>13427</v>
      </c>
      <c r="D212" s="391" t="s">
        <v>13429</v>
      </c>
      <c r="E212" s="392" t="s">
        <v>1</v>
      </c>
      <c r="F212" s="392" t="s">
        <v>27</v>
      </c>
      <c r="G212" s="393">
        <v>22</v>
      </c>
      <c r="H212" s="394">
        <v>14.8</v>
      </c>
      <c r="I212" s="394" t="s">
        <v>13362</v>
      </c>
      <c r="J212" s="373">
        <f t="shared" si="16"/>
        <v>325.60000000000002</v>
      </c>
      <c r="K212" s="373"/>
      <c r="L212" s="373"/>
      <c r="M212" s="373">
        <f>VLOOKUP(B212,'INS-SIN-SD-09-2021'!A:D,4,0)</f>
        <v>14.8</v>
      </c>
      <c r="N212" s="3" t="b">
        <f t="shared" si="17"/>
        <v>1</v>
      </c>
    </row>
    <row r="213" spans="1:15" s="387" customFormat="1" x14ac:dyDescent="0.25">
      <c r="A213" s="389" t="str">
        <f t="shared" si="15"/>
        <v>CCU.02.0001</v>
      </c>
      <c r="B213" s="390">
        <v>5068</v>
      </c>
      <c r="C213" s="391" t="s">
        <v>13427</v>
      </c>
      <c r="D213" s="391" t="s">
        <v>13430</v>
      </c>
      <c r="E213" s="392" t="s">
        <v>1</v>
      </c>
      <c r="F213" s="392" t="s">
        <v>29</v>
      </c>
      <c r="G213" s="393">
        <v>0.5</v>
      </c>
      <c r="H213" s="394">
        <v>22.6</v>
      </c>
      <c r="I213" s="394" t="s">
        <v>13362</v>
      </c>
      <c r="J213" s="373">
        <f t="shared" si="16"/>
        <v>11.3</v>
      </c>
      <c r="K213" s="373"/>
      <c r="L213" s="373"/>
      <c r="M213" s="373">
        <f>VLOOKUP(B213,'INS-SIN-SD-09-2021'!A:D,4,0)</f>
        <v>22.6</v>
      </c>
      <c r="N213" s="3" t="b">
        <f t="shared" si="17"/>
        <v>1</v>
      </c>
    </row>
    <row r="214" spans="1:15" s="387" customFormat="1" ht="30" x14ac:dyDescent="0.25">
      <c r="A214" s="440" t="str">
        <f t="shared" si="15"/>
        <v>CCU.02.0001</v>
      </c>
      <c r="B214" s="441">
        <v>6212</v>
      </c>
      <c r="C214" s="442" t="s">
        <v>13427</v>
      </c>
      <c r="D214" s="442" t="s">
        <v>13431</v>
      </c>
      <c r="E214" s="398" t="s">
        <v>1</v>
      </c>
      <c r="F214" s="398" t="s">
        <v>27</v>
      </c>
      <c r="G214" s="397">
        <v>96.61</v>
      </c>
      <c r="H214" s="443">
        <v>13.84</v>
      </c>
      <c r="I214" s="443" t="s">
        <v>13362</v>
      </c>
      <c r="J214" s="373">
        <f t="shared" si="16"/>
        <v>1337.08</v>
      </c>
      <c r="K214" s="373"/>
      <c r="L214" s="373"/>
      <c r="M214" s="373">
        <f>VLOOKUP(B214,'INS-SIN-SD-09-2021'!A:D,4,0)</f>
        <v>13.84</v>
      </c>
      <c r="N214" s="3" t="b">
        <f t="shared" si="17"/>
        <v>1</v>
      </c>
    </row>
    <row r="215" spans="1:15" s="387" customFormat="1" ht="45" x14ac:dyDescent="0.25">
      <c r="A215" s="463" t="str">
        <f t="shared" si="15"/>
        <v>CCU.02.0002</v>
      </c>
      <c r="B215" s="434" t="s">
        <v>13359</v>
      </c>
      <c r="C215" s="464" t="s">
        <v>10</v>
      </c>
      <c r="D215" s="464" t="s">
        <v>13432</v>
      </c>
      <c r="E215" s="425" t="s">
        <v>9</v>
      </c>
      <c r="F215" s="425" t="s">
        <v>1</v>
      </c>
      <c r="G215" s="424" t="s">
        <v>13361</v>
      </c>
      <c r="H215" s="426" t="s">
        <v>13362</v>
      </c>
      <c r="I215" s="465">
        <f>SUMIF(A:A,A215,J:J)</f>
        <v>1182.98</v>
      </c>
      <c r="K215" s="373" t="e">
        <f>VLOOKUP(A215,'CMP-SIN-SD-09-2021'!A:D,4,0)</f>
        <v>#N/A</v>
      </c>
      <c r="L215" s="373" t="e">
        <f>K215=I215</f>
        <v>#N/A</v>
      </c>
      <c r="O215" s="387" t="s">
        <v>998</v>
      </c>
    </row>
    <row r="216" spans="1:15" s="387" customFormat="1" x14ac:dyDescent="0.25">
      <c r="A216" s="450" t="str">
        <f t="shared" si="15"/>
        <v>CCU.02.0002</v>
      </c>
      <c r="B216" s="451">
        <v>88262</v>
      </c>
      <c r="C216" s="452" t="s">
        <v>13432</v>
      </c>
      <c r="D216" s="452" t="s">
        <v>13416</v>
      </c>
      <c r="E216" s="400" t="s">
        <v>1</v>
      </c>
      <c r="F216" s="400" t="s">
        <v>7605</v>
      </c>
      <c r="G216" s="399">
        <v>5</v>
      </c>
      <c r="H216" s="453">
        <f>VLOOKUP(B216,'CMP-SIN-SD-09-2021'!A:D,4,0)</f>
        <v>23.68</v>
      </c>
      <c r="I216" s="453" t="s">
        <v>13362</v>
      </c>
      <c r="J216" s="373">
        <f t="shared" ref="J216:J219" si="18">TRUNC((G216*H216),2)</f>
        <v>118.4</v>
      </c>
      <c r="K216" s="373"/>
      <c r="L216" s="373"/>
      <c r="M216" s="373">
        <f>VLOOKUP(B216,'CMP-SIN-SD-09-2021'!A:D,4,0)</f>
        <v>23.68</v>
      </c>
      <c r="N216" s="3" t="b">
        <f t="shared" ref="N216:N219" si="19">M216=H216</f>
        <v>1</v>
      </c>
    </row>
    <row r="217" spans="1:15" s="387" customFormat="1" x14ac:dyDescent="0.25">
      <c r="A217" s="389" t="str">
        <f t="shared" si="15"/>
        <v>CCU.02.0002</v>
      </c>
      <c r="B217" s="390">
        <v>88316</v>
      </c>
      <c r="C217" s="391" t="s">
        <v>13432</v>
      </c>
      <c r="D217" s="391" t="s">
        <v>13428</v>
      </c>
      <c r="E217" s="392" t="s">
        <v>1</v>
      </c>
      <c r="F217" s="392" t="s">
        <v>7605</v>
      </c>
      <c r="G217" s="393">
        <v>5</v>
      </c>
      <c r="H217" s="453">
        <f>VLOOKUP(B217,'CMP-SIN-SD-09-2021'!A:D,4,0)</f>
        <v>17.61</v>
      </c>
      <c r="I217" s="394" t="s">
        <v>13362</v>
      </c>
      <c r="J217" s="373">
        <f t="shared" si="18"/>
        <v>88.05</v>
      </c>
      <c r="K217" s="373"/>
      <c r="L217" s="373"/>
      <c r="M217" s="373">
        <f>VLOOKUP(B217,'CMP-SIN-SD-09-2021'!A:D,4,0)</f>
        <v>17.61</v>
      </c>
      <c r="N217" s="3" t="b">
        <f t="shared" si="19"/>
        <v>1</v>
      </c>
    </row>
    <row r="218" spans="1:15" s="387" customFormat="1" ht="30" x14ac:dyDescent="0.25">
      <c r="A218" s="389" t="str">
        <f t="shared" si="15"/>
        <v>CCU.02.0002</v>
      </c>
      <c r="B218" s="390">
        <v>4430</v>
      </c>
      <c r="C218" s="391" t="s">
        <v>13432</v>
      </c>
      <c r="D218" s="391" t="s">
        <v>13429</v>
      </c>
      <c r="E218" s="392" t="s">
        <v>1</v>
      </c>
      <c r="F218" s="392" t="s">
        <v>27</v>
      </c>
      <c r="G218" s="393">
        <v>65.599999999999994</v>
      </c>
      <c r="H218" s="394">
        <v>14.8</v>
      </c>
      <c r="I218" s="394" t="s">
        <v>13362</v>
      </c>
      <c r="J218" s="373">
        <f t="shared" si="18"/>
        <v>970.88</v>
      </c>
      <c r="K218" s="373"/>
      <c r="L218" s="373"/>
      <c r="M218" s="373">
        <f>VLOOKUP(B218,'INS-SIN-SD-09-2021'!A:D,4,0)</f>
        <v>14.8</v>
      </c>
      <c r="N218" s="3" t="b">
        <f t="shared" si="19"/>
        <v>1</v>
      </c>
    </row>
    <row r="219" spans="1:15" s="387" customFormat="1" x14ac:dyDescent="0.25">
      <c r="A219" s="440" t="str">
        <f t="shared" si="15"/>
        <v>CCU.02.0002</v>
      </c>
      <c r="B219" s="441">
        <v>5068</v>
      </c>
      <c r="C219" s="442" t="s">
        <v>13432</v>
      </c>
      <c r="D219" s="442" t="s">
        <v>13430</v>
      </c>
      <c r="E219" s="398" t="s">
        <v>1</v>
      </c>
      <c r="F219" s="398" t="s">
        <v>29</v>
      </c>
      <c r="G219" s="397">
        <v>0.25</v>
      </c>
      <c r="H219" s="443">
        <v>22.6</v>
      </c>
      <c r="I219" s="443" t="s">
        <v>13362</v>
      </c>
      <c r="J219" s="373">
        <f t="shared" si="18"/>
        <v>5.65</v>
      </c>
      <c r="K219" s="373"/>
      <c r="L219" s="373"/>
      <c r="M219" s="373">
        <f>VLOOKUP(B219,'INS-SIN-SD-09-2021'!A:D,4,0)</f>
        <v>22.6</v>
      </c>
      <c r="N219" s="3" t="b">
        <f t="shared" si="19"/>
        <v>1</v>
      </c>
    </row>
    <row r="220" spans="1:15" s="387" customFormat="1" ht="45" x14ac:dyDescent="0.25">
      <c r="A220" s="463" t="str">
        <f t="shared" si="15"/>
        <v>CCU.02.0003</v>
      </c>
      <c r="B220" s="434" t="s">
        <v>13359</v>
      </c>
      <c r="C220" s="464" t="s">
        <v>11</v>
      </c>
      <c r="D220" s="464" t="s">
        <v>13421</v>
      </c>
      <c r="E220" s="425" t="s">
        <v>9</v>
      </c>
      <c r="F220" s="425" t="s">
        <v>1</v>
      </c>
      <c r="G220" s="424" t="s">
        <v>13361</v>
      </c>
      <c r="H220" s="426" t="s">
        <v>13362</v>
      </c>
      <c r="I220" s="465">
        <f>SUMIF(A:A,A220,J:J)</f>
        <v>857.38</v>
      </c>
      <c r="K220" s="373" t="e">
        <f>VLOOKUP(A220,'CMP-SIN-SD-09-2021'!A:D,4,0)</f>
        <v>#N/A</v>
      </c>
      <c r="L220" s="373" t="e">
        <f>K220=I220</f>
        <v>#N/A</v>
      </c>
      <c r="O220" s="387" t="s">
        <v>1000</v>
      </c>
    </row>
    <row r="221" spans="1:15" s="387" customFormat="1" x14ac:dyDescent="0.25">
      <c r="A221" s="450" t="str">
        <f t="shared" si="15"/>
        <v>CCU.02.0003</v>
      </c>
      <c r="B221" s="451">
        <v>88262</v>
      </c>
      <c r="C221" s="452" t="s">
        <v>13421</v>
      </c>
      <c r="D221" s="452" t="s">
        <v>13416</v>
      </c>
      <c r="E221" s="400" t="s">
        <v>1</v>
      </c>
      <c r="F221" s="400" t="s">
        <v>7605</v>
      </c>
      <c r="G221" s="399">
        <v>5</v>
      </c>
      <c r="H221" s="453">
        <f>VLOOKUP(B221,'CMP-SIN-SD-09-2021'!A:D,4,0)</f>
        <v>23.68</v>
      </c>
      <c r="I221" s="453" t="s">
        <v>13362</v>
      </c>
      <c r="J221" s="373">
        <f t="shared" ref="J221:J224" si="20">TRUNC((G221*H221),2)</f>
        <v>118.4</v>
      </c>
      <c r="K221" s="373"/>
      <c r="L221" s="373"/>
      <c r="M221" s="373">
        <f>VLOOKUP(B221,'CMP-SIN-SD-09-2021'!A:D,4,0)</f>
        <v>23.68</v>
      </c>
      <c r="N221" s="3" t="b">
        <f t="shared" ref="N221:N224" si="21">M221=H221</f>
        <v>1</v>
      </c>
    </row>
    <row r="222" spans="1:15" s="387" customFormat="1" x14ac:dyDescent="0.25">
      <c r="A222" s="389" t="str">
        <f t="shared" si="15"/>
        <v>CCU.02.0003</v>
      </c>
      <c r="B222" s="390">
        <v>88316</v>
      </c>
      <c r="C222" s="391" t="s">
        <v>13421</v>
      </c>
      <c r="D222" s="391" t="s">
        <v>13428</v>
      </c>
      <c r="E222" s="392" t="s">
        <v>1</v>
      </c>
      <c r="F222" s="392" t="s">
        <v>7605</v>
      </c>
      <c r="G222" s="393">
        <v>5</v>
      </c>
      <c r="H222" s="453">
        <f>VLOOKUP(B222,'CMP-SIN-SD-09-2021'!A:D,4,0)</f>
        <v>17.61</v>
      </c>
      <c r="I222" s="394" t="s">
        <v>13362</v>
      </c>
      <c r="J222" s="373">
        <f t="shared" si="20"/>
        <v>88.05</v>
      </c>
      <c r="K222" s="373"/>
      <c r="L222" s="373"/>
      <c r="M222" s="373">
        <f>VLOOKUP(B222,'CMP-SIN-SD-09-2021'!A:D,4,0)</f>
        <v>17.61</v>
      </c>
      <c r="N222" s="3" t="b">
        <f t="shared" si="21"/>
        <v>1</v>
      </c>
    </row>
    <row r="223" spans="1:15" s="387" customFormat="1" ht="30" x14ac:dyDescent="0.25">
      <c r="A223" s="389" t="str">
        <f t="shared" si="15"/>
        <v>CCU.02.0003</v>
      </c>
      <c r="B223" s="390">
        <v>4430</v>
      </c>
      <c r="C223" s="391" t="s">
        <v>13421</v>
      </c>
      <c r="D223" s="391" t="s">
        <v>13429</v>
      </c>
      <c r="E223" s="392" t="s">
        <v>1</v>
      </c>
      <c r="F223" s="392" t="s">
        <v>27</v>
      </c>
      <c r="G223" s="393">
        <v>43.6</v>
      </c>
      <c r="H223" s="394">
        <v>14.8</v>
      </c>
      <c r="I223" s="394" t="s">
        <v>13362</v>
      </c>
      <c r="J223" s="373">
        <f t="shared" si="20"/>
        <v>645.28</v>
      </c>
      <c r="K223" s="373"/>
      <c r="L223" s="373"/>
      <c r="M223" s="373">
        <f>VLOOKUP(B223,'INS-SIN-SD-09-2021'!A:D,4,0)</f>
        <v>14.8</v>
      </c>
      <c r="N223" s="3" t="b">
        <f t="shared" si="21"/>
        <v>1</v>
      </c>
    </row>
    <row r="224" spans="1:15" s="387" customFormat="1" x14ac:dyDescent="0.25">
      <c r="A224" s="440" t="str">
        <f t="shared" si="15"/>
        <v>CCU.02.0003</v>
      </c>
      <c r="B224" s="441">
        <v>5068</v>
      </c>
      <c r="C224" s="442" t="s">
        <v>13421</v>
      </c>
      <c r="D224" s="442" t="s">
        <v>13430</v>
      </c>
      <c r="E224" s="398" t="s">
        <v>1</v>
      </c>
      <c r="F224" s="398" t="s">
        <v>29</v>
      </c>
      <c r="G224" s="397">
        <v>0.25</v>
      </c>
      <c r="H224" s="443">
        <v>22.6</v>
      </c>
      <c r="I224" s="443" t="s">
        <v>13362</v>
      </c>
      <c r="J224" s="373">
        <f t="shared" si="20"/>
        <v>5.65</v>
      </c>
      <c r="K224" s="373"/>
      <c r="L224" s="373"/>
      <c r="M224" s="373">
        <f>VLOOKUP(B224,'INS-SIN-SD-09-2021'!A:D,4,0)</f>
        <v>22.6</v>
      </c>
      <c r="N224" s="3" t="b">
        <f t="shared" si="21"/>
        <v>1</v>
      </c>
    </row>
    <row r="225" spans="1:15" s="387" customFormat="1" ht="45" x14ac:dyDescent="0.25">
      <c r="A225" s="463">
        <f t="shared" si="15"/>
        <v>93210</v>
      </c>
      <c r="B225" s="434" t="s">
        <v>13359</v>
      </c>
      <c r="C225" s="464" t="s">
        <v>12</v>
      </c>
      <c r="D225" s="464" t="s">
        <v>13360</v>
      </c>
      <c r="E225" s="425" t="s">
        <v>3</v>
      </c>
      <c r="F225" s="425" t="s">
        <v>1</v>
      </c>
      <c r="G225" s="424" t="s">
        <v>13361</v>
      </c>
      <c r="H225" s="426" t="s">
        <v>13362</v>
      </c>
      <c r="I225" s="465">
        <f>SUMIF(A:A,A225,J:J)</f>
        <v>590.97000000000014</v>
      </c>
      <c r="K225" s="373">
        <f>VLOOKUP(A225,'CMP-SIN-SD-09-2021'!A:D,4,0)</f>
        <v>590.97</v>
      </c>
      <c r="L225" s="373" t="b">
        <f>K225=I225</f>
        <v>1</v>
      </c>
      <c r="O225" s="403">
        <v>93210</v>
      </c>
    </row>
    <row r="226" spans="1:15" s="387" customFormat="1" ht="45" x14ac:dyDescent="0.25">
      <c r="A226" s="450">
        <f t="shared" si="15"/>
        <v>93210</v>
      </c>
      <c r="B226" s="451">
        <v>98441</v>
      </c>
      <c r="C226" s="452" t="s">
        <v>13360</v>
      </c>
      <c r="D226" s="452" t="s">
        <v>13363</v>
      </c>
      <c r="E226" s="400" t="s">
        <v>1</v>
      </c>
      <c r="F226" s="400" t="s">
        <v>3</v>
      </c>
      <c r="G226" s="399">
        <v>0.1449</v>
      </c>
      <c r="H226" s="453">
        <f>VLOOKUP(B226,'CMP-SIN-SD-09-2021'!A:D,4,0)</f>
        <v>153.43</v>
      </c>
      <c r="I226" s="453" t="s">
        <v>13362</v>
      </c>
      <c r="J226" s="373">
        <f t="shared" ref="J226:J268" si="22">TRUNC((G226*H226),2)</f>
        <v>22.23</v>
      </c>
      <c r="K226" s="373"/>
      <c r="L226" s="373"/>
      <c r="M226" s="373">
        <f>VLOOKUP(B226,'CMP-SIN-SD-09-2021'!A:D,4,0)</f>
        <v>153.43</v>
      </c>
      <c r="N226" s="3" t="b">
        <f t="shared" ref="N226:N268" si="23">M226=H226</f>
        <v>1</v>
      </c>
    </row>
    <row r="227" spans="1:15" s="387" customFormat="1" ht="45" x14ac:dyDescent="0.25">
      <c r="A227" s="389">
        <f t="shared" si="15"/>
        <v>93210</v>
      </c>
      <c r="B227" s="390">
        <v>98442</v>
      </c>
      <c r="C227" s="391" t="s">
        <v>13360</v>
      </c>
      <c r="D227" s="391" t="s">
        <v>13364</v>
      </c>
      <c r="E227" s="392" t="s">
        <v>1</v>
      </c>
      <c r="F227" s="392" t="s">
        <v>3</v>
      </c>
      <c r="G227" s="393">
        <v>0.1668</v>
      </c>
      <c r="H227" s="453">
        <f>VLOOKUP(B227,'CMP-SIN-SD-09-2021'!A:D,4,0)</f>
        <v>156.38999999999999</v>
      </c>
      <c r="I227" s="394" t="s">
        <v>13362</v>
      </c>
      <c r="J227" s="373">
        <f t="shared" si="22"/>
        <v>26.08</v>
      </c>
      <c r="K227" s="373"/>
      <c r="L227" s="373"/>
      <c r="M227" s="373">
        <f>VLOOKUP(B227,'CMP-SIN-SD-09-2021'!A:D,4,0)</f>
        <v>156.38999999999999</v>
      </c>
      <c r="N227" s="3" t="b">
        <f t="shared" si="23"/>
        <v>1</v>
      </c>
    </row>
    <row r="228" spans="1:15" s="387" customFormat="1" ht="45" x14ac:dyDescent="0.25">
      <c r="A228" s="389">
        <f t="shared" si="15"/>
        <v>93210</v>
      </c>
      <c r="B228" s="390">
        <v>98445</v>
      </c>
      <c r="C228" s="391" t="s">
        <v>13360</v>
      </c>
      <c r="D228" s="391" t="s">
        <v>13367</v>
      </c>
      <c r="E228" s="392" t="s">
        <v>1</v>
      </c>
      <c r="F228" s="392" t="s">
        <v>3</v>
      </c>
      <c r="G228" s="393">
        <v>0.22639999999999999</v>
      </c>
      <c r="H228" s="453">
        <f>VLOOKUP(B228,'CMP-SIN-SD-09-2021'!A:D,4,0)</f>
        <v>185.01</v>
      </c>
      <c r="I228" s="394" t="s">
        <v>13362</v>
      </c>
      <c r="J228" s="373">
        <f t="shared" si="22"/>
        <v>41.88</v>
      </c>
      <c r="K228" s="373"/>
      <c r="L228" s="373"/>
      <c r="M228" s="373">
        <f>VLOOKUP(B228,'CMP-SIN-SD-09-2021'!A:D,4,0)</f>
        <v>185.01</v>
      </c>
      <c r="N228" s="3" t="b">
        <f t="shared" si="23"/>
        <v>1</v>
      </c>
    </row>
    <row r="229" spans="1:15" s="387" customFormat="1" ht="45" x14ac:dyDescent="0.25">
      <c r="A229" s="389">
        <f t="shared" si="15"/>
        <v>93210</v>
      </c>
      <c r="B229" s="390">
        <v>98446</v>
      </c>
      <c r="C229" s="391" t="s">
        <v>13360</v>
      </c>
      <c r="D229" s="391" t="s">
        <v>13368</v>
      </c>
      <c r="E229" s="392" t="s">
        <v>1</v>
      </c>
      <c r="F229" s="392" t="s">
        <v>3</v>
      </c>
      <c r="G229" s="393">
        <v>0.17649999999999999</v>
      </c>
      <c r="H229" s="453">
        <f>VLOOKUP(B229,'CMP-SIN-SD-09-2021'!A:D,4,0)</f>
        <v>236.74</v>
      </c>
      <c r="I229" s="394" t="s">
        <v>13362</v>
      </c>
      <c r="J229" s="373">
        <f t="shared" si="22"/>
        <v>41.78</v>
      </c>
      <c r="K229" s="373"/>
      <c r="L229" s="373"/>
      <c r="M229" s="373">
        <f>VLOOKUP(B229,'CMP-SIN-SD-09-2021'!A:D,4,0)</f>
        <v>236.74</v>
      </c>
      <c r="N229" s="3" t="b">
        <f t="shared" si="23"/>
        <v>1</v>
      </c>
    </row>
    <row r="230" spans="1:15" s="387" customFormat="1" ht="60" x14ac:dyDescent="0.25">
      <c r="A230" s="389">
        <f t="shared" si="15"/>
        <v>93210</v>
      </c>
      <c r="B230" s="390">
        <v>92543</v>
      </c>
      <c r="C230" s="391" t="s">
        <v>13360</v>
      </c>
      <c r="D230" s="391" t="s">
        <v>13371</v>
      </c>
      <c r="E230" s="392" t="s">
        <v>1</v>
      </c>
      <c r="F230" s="392" t="s">
        <v>3</v>
      </c>
      <c r="G230" s="393">
        <v>1.4510000000000001</v>
      </c>
      <c r="H230" s="453">
        <f>VLOOKUP(B230,'CMP-SIN-SD-09-2021'!A:D,4,0)</f>
        <v>24.81</v>
      </c>
      <c r="I230" s="394" t="s">
        <v>13362</v>
      </c>
      <c r="J230" s="373">
        <f t="shared" si="22"/>
        <v>35.99</v>
      </c>
      <c r="K230" s="373"/>
      <c r="L230" s="373"/>
      <c r="M230" s="373">
        <f>VLOOKUP(B230,'CMP-SIN-SD-09-2021'!A:D,4,0)</f>
        <v>24.81</v>
      </c>
      <c r="N230" s="3" t="b">
        <f t="shared" si="23"/>
        <v>1</v>
      </c>
    </row>
    <row r="231" spans="1:15" s="387" customFormat="1" ht="60" x14ac:dyDescent="0.25">
      <c r="A231" s="389">
        <f t="shared" si="15"/>
        <v>93210</v>
      </c>
      <c r="B231" s="390">
        <v>94210</v>
      </c>
      <c r="C231" s="391" t="s">
        <v>13360</v>
      </c>
      <c r="D231" s="391" t="s">
        <v>13372</v>
      </c>
      <c r="E231" s="392" t="s">
        <v>1</v>
      </c>
      <c r="F231" s="392" t="s">
        <v>3</v>
      </c>
      <c r="G231" s="393">
        <v>1.4510000000000001</v>
      </c>
      <c r="H231" s="453">
        <f>VLOOKUP(B231,'CMP-SIN-SD-09-2021'!A:D,4,0)</f>
        <v>52.38</v>
      </c>
      <c r="I231" s="394" t="s">
        <v>13362</v>
      </c>
      <c r="J231" s="373">
        <f t="shared" si="22"/>
        <v>76</v>
      </c>
      <c r="K231" s="373"/>
      <c r="L231" s="373"/>
      <c r="M231" s="373">
        <f>VLOOKUP(B231,'CMP-SIN-SD-09-2021'!A:D,4,0)</f>
        <v>52.38</v>
      </c>
      <c r="N231" s="3" t="b">
        <f t="shared" si="23"/>
        <v>1</v>
      </c>
    </row>
    <row r="232" spans="1:15" s="387" customFormat="1" ht="45" x14ac:dyDescent="0.25">
      <c r="A232" s="389">
        <f t="shared" si="15"/>
        <v>93210</v>
      </c>
      <c r="B232" s="390">
        <v>90822</v>
      </c>
      <c r="C232" s="391" t="s">
        <v>13360</v>
      </c>
      <c r="D232" s="391" t="s">
        <v>13374</v>
      </c>
      <c r="E232" s="392" t="s">
        <v>1</v>
      </c>
      <c r="F232" s="392" t="s">
        <v>9</v>
      </c>
      <c r="G232" s="393">
        <v>2.6800000000000001E-2</v>
      </c>
      <c r="H232" s="453">
        <f>VLOOKUP(B232,'CMP-SIN-SD-09-2021'!A:D,4,0)</f>
        <v>310.89</v>
      </c>
      <c r="I232" s="394" t="s">
        <v>13362</v>
      </c>
      <c r="J232" s="373">
        <f t="shared" si="22"/>
        <v>8.33</v>
      </c>
      <c r="K232" s="373"/>
      <c r="L232" s="373"/>
      <c r="M232" s="373">
        <f>VLOOKUP(B232,'CMP-SIN-SD-09-2021'!A:D,4,0)</f>
        <v>310.89</v>
      </c>
      <c r="N232" s="3" t="b">
        <f t="shared" si="23"/>
        <v>1</v>
      </c>
    </row>
    <row r="233" spans="1:15" s="387" customFormat="1" ht="30" x14ac:dyDescent="0.25">
      <c r="A233" s="389">
        <f t="shared" si="15"/>
        <v>93210</v>
      </c>
      <c r="B233" s="390">
        <v>95240</v>
      </c>
      <c r="C233" s="391" t="s">
        <v>13360</v>
      </c>
      <c r="D233" s="391" t="s">
        <v>13376</v>
      </c>
      <c r="E233" s="392" t="s">
        <v>1</v>
      </c>
      <c r="F233" s="392" t="s">
        <v>3</v>
      </c>
      <c r="G233" s="393">
        <v>8.9999999999999993E-3</v>
      </c>
      <c r="H233" s="453">
        <f>VLOOKUP(B233,'CMP-SIN-SD-09-2021'!A:D,4,0)</f>
        <v>16.77</v>
      </c>
      <c r="I233" s="394" t="s">
        <v>13362</v>
      </c>
      <c r="J233" s="373">
        <f t="shared" si="22"/>
        <v>0.15</v>
      </c>
      <c r="K233" s="373"/>
      <c r="L233" s="373"/>
      <c r="M233" s="373">
        <f>VLOOKUP(B233,'CMP-SIN-SD-09-2021'!A:D,4,0)</f>
        <v>16.77</v>
      </c>
      <c r="N233" s="3" t="b">
        <f t="shared" si="23"/>
        <v>1</v>
      </c>
    </row>
    <row r="234" spans="1:15" s="387" customFormat="1" ht="30" x14ac:dyDescent="0.25">
      <c r="A234" s="389">
        <f t="shared" si="15"/>
        <v>93210</v>
      </c>
      <c r="B234" s="390">
        <v>95241</v>
      </c>
      <c r="C234" s="391" t="s">
        <v>13360</v>
      </c>
      <c r="D234" s="391" t="s">
        <v>73</v>
      </c>
      <c r="E234" s="392" t="s">
        <v>1</v>
      </c>
      <c r="F234" s="392" t="s">
        <v>3</v>
      </c>
      <c r="G234" s="393">
        <v>1.4510000000000001</v>
      </c>
      <c r="H234" s="453">
        <f>VLOOKUP(B234,'CMP-SIN-SD-09-2021'!A:D,4,0)</f>
        <v>27.96</v>
      </c>
      <c r="I234" s="394" t="s">
        <v>13362</v>
      </c>
      <c r="J234" s="373">
        <f t="shared" si="22"/>
        <v>40.56</v>
      </c>
      <c r="K234" s="373"/>
      <c r="L234" s="373"/>
      <c r="M234" s="373">
        <f>VLOOKUP(B234,'CMP-SIN-SD-09-2021'!A:D,4,0)</f>
        <v>27.96</v>
      </c>
      <c r="N234" s="3" t="b">
        <f t="shared" si="23"/>
        <v>1</v>
      </c>
    </row>
    <row r="235" spans="1:15" s="387" customFormat="1" ht="45" x14ac:dyDescent="0.25">
      <c r="A235" s="389">
        <f t="shared" si="15"/>
        <v>93210</v>
      </c>
      <c r="B235" s="390">
        <v>101165</v>
      </c>
      <c r="C235" s="391" t="s">
        <v>13360</v>
      </c>
      <c r="D235" s="391" t="s">
        <v>13377</v>
      </c>
      <c r="E235" s="392" t="s">
        <v>1</v>
      </c>
      <c r="F235" s="392" t="s">
        <v>23</v>
      </c>
      <c r="G235" s="393">
        <v>0.04</v>
      </c>
      <c r="H235" s="453">
        <f>VLOOKUP(B235,'CMP-SIN-SD-09-2021'!A:D,4,0)</f>
        <v>833.08</v>
      </c>
      <c r="I235" s="394" t="s">
        <v>13362</v>
      </c>
      <c r="J235" s="373">
        <f t="shared" si="22"/>
        <v>33.32</v>
      </c>
      <c r="K235" s="373"/>
      <c r="L235" s="373"/>
      <c r="M235" s="373">
        <f>VLOOKUP(B235,'CMP-SIN-SD-09-2021'!A:D,4,0)</f>
        <v>833.08</v>
      </c>
      <c r="N235" s="3" t="b">
        <f t="shared" si="23"/>
        <v>1</v>
      </c>
    </row>
    <row r="236" spans="1:15" s="387" customFormat="1" ht="45" x14ac:dyDescent="0.25">
      <c r="A236" s="389">
        <f t="shared" si="15"/>
        <v>93210</v>
      </c>
      <c r="B236" s="390">
        <v>91862</v>
      </c>
      <c r="C236" s="391" t="s">
        <v>13360</v>
      </c>
      <c r="D236" s="391" t="s">
        <v>637</v>
      </c>
      <c r="E236" s="392" t="s">
        <v>1</v>
      </c>
      <c r="F236" s="392" t="s">
        <v>27</v>
      </c>
      <c r="G236" s="393">
        <v>0.3221</v>
      </c>
      <c r="H236" s="453">
        <f>VLOOKUP(B236,'CMP-SIN-SD-09-2021'!A:D,4,0)</f>
        <v>9.48</v>
      </c>
      <c r="I236" s="394" t="s">
        <v>13362</v>
      </c>
      <c r="J236" s="373">
        <f t="shared" si="22"/>
        <v>3.05</v>
      </c>
      <c r="K236" s="373"/>
      <c r="L236" s="373"/>
      <c r="M236" s="373">
        <f>VLOOKUP(B236,'CMP-SIN-SD-09-2021'!A:D,4,0)</f>
        <v>9.48</v>
      </c>
      <c r="N236" s="3" t="b">
        <f t="shared" si="23"/>
        <v>1</v>
      </c>
    </row>
    <row r="237" spans="1:15" s="387" customFormat="1" ht="45" x14ac:dyDescent="0.25">
      <c r="A237" s="389">
        <f t="shared" si="15"/>
        <v>93210</v>
      </c>
      <c r="B237" s="390">
        <v>91870</v>
      </c>
      <c r="C237" s="391" t="s">
        <v>13360</v>
      </c>
      <c r="D237" s="391" t="s">
        <v>13378</v>
      </c>
      <c r="E237" s="392" t="s">
        <v>1</v>
      </c>
      <c r="F237" s="392" t="s">
        <v>27</v>
      </c>
      <c r="G237" s="393">
        <v>0.53690000000000004</v>
      </c>
      <c r="H237" s="453">
        <f>VLOOKUP(B237,'CMP-SIN-SD-09-2021'!A:D,4,0)</f>
        <v>10.47</v>
      </c>
      <c r="I237" s="394" t="s">
        <v>13362</v>
      </c>
      <c r="J237" s="373">
        <f t="shared" si="22"/>
        <v>5.62</v>
      </c>
      <c r="K237" s="373"/>
      <c r="L237" s="373"/>
      <c r="M237" s="373">
        <f>VLOOKUP(B237,'CMP-SIN-SD-09-2021'!A:D,4,0)</f>
        <v>10.47</v>
      </c>
      <c r="N237" s="3" t="b">
        <f t="shared" si="23"/>
        <v>1</v>
      </c>
    </row>
    <row r="238" spans="1:15" s="387" customFormat="1" ht="45" x14ac:dyDescent="0.25">
      <c r="A238" s="389">
        <f t="shared" si="15"/>
        <v>93210</v>
      </c>
      <c r="B238" s="390">
        <v>91911</v>
      </c>
      <c r="C238" s="391" t="s">
        <v>13360</v>
      </c>
      <c r="D238" s="391" t="s">
        <v>13379</v>
      </c>
      <c r="E238" s="392" t="s">
        <v>1</v>
      </c>
      <c r="F238" s="392" t="s">
        <v>9</v>
      </c>
      <c r="G238" s="393">
        <v>0.1074</v>
      </c>
      <c r="H238" s="453">
        <f>VLOOKUP(B238,'CMP-SIN-SD-09-2021'!A:D,4,0)</f>
        <v>11.95</v>
      </c>
      <c r="I238" s="394" t="s">
        <v>13362</v>
      </c>
      <c r="J238" s="373">
        <f t="shared" si="22"/>
        <v>1.28</v>
      </c>
      <c r="K238" s="373"/>
      <c r="L238" s="373"/>
      <c r="M238" s="373">
        <f>VLOOKUP(B238,'CMP-SIN-SD-09-2021'!A:D,4,0)</f>
        <v>11.95</v>
      </c>
      <c r="N238" s="3" t="b">
        <f t="shared" si="23"/>
        <v>1</v>
      </c>
    </row>
    <row r="239" spans="1:15" s="387" customFormat="1" ht="45" x14ac:dyDescent="0.25">
      <c r="A239" s="389">
        <f t="shared" si="15"/>
        <v>93210</v>
      </c>
      <c r="B239" s="390">
        <v>91924</v>
      </c>
      <c r="C239" s="391" t="s">
        <v>13360</v>
      </c>
      <c r="D239" s="391" t="s">
        <v>13380</v>
      </c>
      <c r="E239" s="392" t="s">
        <v>1</v>
      </c>
      <c r="F239" s="392" t="s">
        <v>27</v>
      </c>
      <c r="G239" s="393">
        <v>0.85909999999999997</v>
      </c>
      <c r="H239" s="453">
        <f>VLOOKUP(B239,'CMP-SIN-SD-09-2021'!A:D,4,0)</f>
        <v>2.88</v>
      </c>
      <c r="I239" s="394" t="s">
        <v>13362</v>
      </c>
      <c r="J239" s="373">
        <f t="shared" si="22"/>
        <v>2.4700000000000002</v>
      </c>
      <c r="K239" s="373"/>
      <c r="L239" s="373"/>
      <c r="M239" s="373">
        <f>VLOOKUP(B239,'CMP-SIN-SD-09-2021'!A:D,4,0)</f>
        <v>2.88</v>
      </c>
      <c r="N239" s="3" t="b">
        <f t="shared" si="23"/>
        <v>1</v>
      </c>
    </row>
    <row r="240" spans="1:15" s="387" customFormat="1" ht="45" x14ac:dyDescent="0.25">
      <c r="A240" s="389">
        <f t="shared" si="15"/>
        <v>93210</v>
      </c>
      <c r="B240" s="390">
        <v>91926</v>
      </c>
      <c r="C240" s="391" t="s">
        <v>13360</v>
      </c>
      <c r="D240" s="391" t="s">
        <v>647</v>
      </c>
      <c r="E240" s="392" t="s">
        <v>1</v>
      </c>
      <c r="F240" s="392" t="s">
        <v>27</v>
      </c>
      <c r="G240" s="393">
        <v>2.5503</v>
      </c>
      <c r="H240" s="453">
        <f>VLOOKUP(B240,'CMP-SIN-SD-09-2021'!A:D,4,0)</f>
        <v>4.26</v>
      </c>
      <c r="I240" s="394" t="s">
        <v>13362</v>
      </c>
      <c r="J240" s="373">
        <f t="shared" si="22"/>
        <v>10.86</v>
      </c>
      <c r="K240" s="373"/>
      <c r="L240" s="373"/>
      <c r="M240" s="373">
        <f>VLOOKUP(B240,'CMP-SIN-SD-09-2021'!A:D,4,0)</f>
        <v>4.26</v>
      </c>
      <c r="N240" s="3" t="b">
        <f t="shared" si="23"/>
        <v>1</v>
      </c>
    </row>
    <row r="241" spans="1:14" s="387" customFormat="1" ht="30" x14ac:dyDescent="0.25">
      <c r="A241" s="389">
        <f t="shared" si="15"/>
        <v>93210</v>
      </c>
      <c r="B241" s="390">
        <v>91937</v>
      </c>
      <c r="C241" s="391" t="s">
        <v>13360</v>
      </c>
      <c r="D241" s="391" t="s">
        <v>13381</v>
      </c>
      <c r="E241" s="392" t="s">
        <v>1</v>
      </c>
      <c r="F241" s="392" t="s">
        <v>9</v>
      </c>
      <c r="G241" s="393">
        <v>0.16109999999999999</v>
      </c>
      <c r="H241" s="453">
        <f>VLOOKUP(B241,'CMP-SIN-SD-09-2021'!A:D,4,0)</f>
        <v>10.41</v>
      </c>
      <c r="I241" s="394" t="s">
        <v>13362</v>
      </c>
      <c r="J241" s="373">
        <f t="shared" si="22"/>
        <v>1.67</v>
      </c>
      <c r="K241" s="373"/>
      <c r="L241" s="373"/>
      <c r="M241" s="373">
        <f>VLOOKUP(B241,'CMP-SIN-SD-09-2021'!A:D,4,0)</f>
        <v>10.41</v>
      </c>
      <c r="N241" s="3" t="b">
        <f t="shared" si="23"/>
        <v>1</v>
      </c>
    </row>
    <row r="242" spans="1:14" s="387" customFormat="1" ht="30" x14ac:dyDescent="0.25">
      <c r="A242" s="389">
        <f t="shared" si="15"/>
        <v>93210</v>
      </c>
      <c r="B242" s="390">
        <v>92000</v>
      </c>
      <c r="C242" s="391" t="s">
        <v>13360</v>
      </c>
      <c r="D242" s="391" t="s">
        <v>13383</v>
      </c>
      <c r="E242" s="392" t="s">
        <v>1</v>
      </c>
      <c r="F242" s="392" t="s">
        <v>9</v>
      </c>
      <c r="G242" s="393">
        <v>2.6800000000000001E-2</v>
      </c>
      <c r="H242" s="453">
        <f>VLOOKUP(B242,'CMP-SIN-SD-09-2021'!A:D,4,0)</f>
        <v>24.89</v>
      </c>
      <c r="I242" s="394" t="s">
        <v>13362</v>
      </c>
      <c r="J242" s="373">
        <f t="shared" si="22"/>
        <v>0.66</v>
      </c>
      <c r="K242" s="373"/>
      <c r="L242" s="373"/>
      <c r="M242" s="373">
        <f>VLOOKUP(B242,'CMP-SIN-SD-09-2021'!A:D,4,0)</f>
        <v>24.89</v>
      </c>
      <c r="N242" s="3" t="b">
        <f t="shared" si="23"/>
        <v>1</v>
      </c>
    </row>
    <row r="243" spans="1:14" s="387" customFormat="1" ht="30" x14ac:dyDescent="0.25">
      <c r="A243" s="389">
        <f t="shared" si="15"/>
        <v>93210</v>
      </c>
      <c r="B243" s="390">
        <v>92008</v>
      </c>
      <c r="C243" s="391" t="s">
        <v>13360</v>
      </c>
      <c r="D243" s="391" t="s">
        <v>13384</v>
      </c>
      <c r="E243" s="392" t="s">
        <v>1</v>
      </c>
      <c r="F243" s="392" t="s">
        <v>9</v>
      </c>
      <c r="G243" s="393">
        <v>0.13420000000000001</v>
      </c>
      <c r="H243" s="453">
        <f>VLOOKUP(B243,'CMP-SIN-SD-09-2021'!A:D,4,0)</f>
        <v>39.909999999999997</v>
      </c>
      <c r="I243" s="394" t="s">
        <v>13362</v>
      </c>
      <c r="J243" s="373">
        <f t="shared" si="22"/>
        <v>5.35</v>
      </c>
      <c r="K243" s="373"/>
      <c r="L243" s="373"/>
      <c r="M243" s="373">
        <f>VLOOKUP(B243,'CMP-SIN-SD-09-2021'!A:D,4,0)</f>
        <v>39.909999999999997</v>
      </c>
      <c r="N243" s="3" t="b">
        <f t="shared" si="23"/>
        <v>1</v>
      </c>
    </row>
    <row r="244" spans="1:14" s="387" customFormat="1" ht="45" x14ac:dyDescent="0.25">
      <c r="A244" s="389">
        <f t="shared" si="15"/>
        <v>93210</v>
      </c>
      <c r="B244" s="390">
        <v>92023</v>
      </c>
      <c r="C244" s="391" t="s">
        <v>13360</v>
      </c>
      <c r="D244" s="391" t="s">
        <v>701</v>
      </c>
      <c r="E244" s="392" t="s">
        <v>1</v>
      </c>
      <c r="F244" s="392" t="s">
        <v>9</v>
      </c>
      <c r="G244" s="393">
        <v>2.6800000000000001E-2</v>
      </c>
      <c r="H244" s="453">
        <f>VLOOKUP(B244,'CMP-SIN-SD-09-2021'!A:D,4,0)</f>
        <v>41.69</v>
      </c>
      <c r="I244" s="394" t="s">
        <v>13362</v>
      </c>
      <c r="J244" s="373">
        <f t="shared" si="22"/>
        <v>1.1100000000000001</v>
      </c>
      <c r="K244" s="373"/>
      <c r="L244" s="373"/>
      <c r="M244" s="373">
        <f>VLOOKUP(B244,'CMP-SIN-SD-09-2021'!A:D,4,0)</f>
        <v>41.69</v>
      </c>
      <c r="N244" s="3" t="b">
        <f t="shared" si="23"/>
        <v>1</v>
      </c>
    </row>
    <row r="245" spans="1:14" s="387" customFormat="1" ht="45" x14ac:dyDescent="0.25">
      <c r="A245" s="389">
        <f t="shared" si="15"/>
        <v>93210</v>
      </c>
      <c r="B245" s="390">
        <v>95805</v>
      </c>
      <c r="C245" s="391" t="s">
        <v>13360</v>
      </c>
      <c r="D245" s="391" t="s">
        <v>13386</v>
      </c>
      <c r="E245" s="392" t="s">
        <v>1</v>
      </c>
      <c r="F245" s="392" t="s">
        <v>9</v>
      </c>
      <c r="G245" s="393">
        <v>0.18790000000000001</v>
      </c>
      <c r="H245" s="453">
        <f>VLOOKUP(B245,'CMP-SIN-SD-09-2021'!A:D,4,0)</f>
        <v>23.13</v>
      </c>
      <c r="I245" s="394" t="s">
        <v>13362</v>
      </c>
      <c r="J245" s="373">
        <f t="shared" si="22"/>
        <v>4.34</v>
      </c>
      <c r="K245" s="373"/>
      <c r="L245" s="373"/>
      <c r="M245" s="373">
        <f>VLOOKUP(B245,'CMP-SIN-SD-09-2021'!A:D,4,0)</f>
        <v>23.13</v>
      </c>
      <c r="N245" s="3" t="b">
        <f t="shared" si="23"/>
        <v>1</v>
      </c>
    </row>
    <row r="246" spans="1:14" s="387" customFormat="1" ht="45" x14ac:dyDescent="0.25">
      <c r="A246" s="389">
        <f t="shared" si="15"/>
        <v>93210</v>
      </c>
      <c r="B246" s="390">
        <v>95811</v>
      </c>
      <c r="C246" s="391" t="s">
        <v>13360</v>
      </c>
      <c r="D246" s="391" t="s">
        <v>13387</v>
      </c>
      <c r="E246" s="392" t="s">
        <v>1</v>
      </c>
      <c r="F246" s="392" t="s">
        <v>9</v>
      </c>
      <c r="G246" s="393">
        <v>2.6800000000000001E-2</v>
      </c>
      <c r="H246" s="453">
        <f>VLOOKUP(B246,'CMP-SIN-SD-09-2021'!A:D,4,0)</f>
        <v>15.2</v>
      </c>
      <c r="I246" s="394" t="s">
        <v>13362</v>
      </c>
      <c r="J246" s="373">
        <f t="shared" si="22"/>
        <v>0.4</v>
      </c>
      <c r="K246" s="373"/>
      <c r="L246" s="373"/>
      <c r="M246" s="373">
        <f>VLOOKUP(B246,'CMP-SIN-SD-09-2021'!A:D,4,0)</f>
        <v>15.2</v>
      </c>
      <c r="N246" s="3" t="b">
        <f t="shared" si="23"/>
        <v>1</v>
      </c>
    </row>
    <row r="247" spans="1:14" s="387" customFormat="1" ht="45" x14ac:dyDescent="0.25">
      <c r="A247" s="389">
        <f t="shared" si="15"/>
        <v>93210</v>
      </c>
      <c r="B247" s="390">
        <v>97586</v>
      </c>
      <c r="C247" s="391" t="s">
        <v>13360</v>
      </c>
      <c r="D247" s="391" t="s">
        <v>13388</v>
      </c>
      <c r="E247" s="392" t="s">
        <v>1</v>
      </c>
      <c r="F247" s="392" t="s">
        <v>9</v>
      </c>
      <c r="G247" s="393">
        <v>0.16109999999999999</v>
      </c>
      <c r="H247" s="453">
        <f>VLOOKUP(B247,'CMP-SIN-SD-09-2021'!A:D,4,0)</f>
        <v>99.32</v>
      </c>
      <c r="I247" s="394" t="s">
        <v>13362</v>
      </c>
      <c r="J247" s="373">
        <f t="shared" si="22"/>
        <v>16</v>
      </c>
      <c r="K247" s="373"/>
      <c r="L247" s="373"/>
      <c r="M247" s="373">
        <f>VLOOKUP(B247,'CMP-SIN-SD-09-2021'!A:D,4,0)</f>
        <v>99.32</v>
      </c>
      <c r="N247" s="3" t="b">
        <f t="shared" si="23"/>
        <v>1</v>
      </c>
    </row>
    <row r="248" spans="1:14" s="387" customFormat="1" ht="75" x14ac:dyDescent="0.25">
      <c r="A248" s="389">
        <f t="shared" si="15"/>
        <v>93210</v>
      </c>
      <c r="B248" s="390">
        <v>86934</v>
      </c>
      <c r="C248" s="391" t="s">
        <v>13360</v>
      </c>
      <c r="D248" s="391" t="s">
        <v>13395</v>
      </c>
      <c r="E248" s="392" t="s">
        <v>1</v>
      </c>
      <c r="F248" s="392" t="s">
        <v>9</v>
      </c>
      <c r="G248" s="393">
        <v>2.6800000000000001E-2</v>
      </c>
      <c r="H248" s="453">
        <f>VLOOKUP(B248,'CMP-SIN-SD-09-2021'!A:D,4,0)</f>
        <v>359.37</v>
      </c>
      <c r="I248" s="394" t="s">
        <v>13362</v>
      </c>
      <c r="J248" s="373">
        <f t="shared" si="22"/>
        <v>9.6300000000000008</v>
      </c>
      <c r="K248" s="373"/>
      <c r="L248" s="373"/>
      <c r="M248" s="373">
        <f>VLOOKUP(B248,'CMP-SIN-SD-09-2021'!A:D,4,0)</f>
        <v>359.37</v>
      </c>
      <c r="N248" s="3" t="b">
        <f t="shared" si="23"/>
        <v>1</v>
      </c>
    </row>
    <row r="249" spans="1:14" s="387" customFormat="1" ht="75" x14ac:dyDescent="0.25">
      <c r="A249" s="389">
        <f t="shared" si="15"/>
        <v>93210</v>
      </c>
      <c r="B249" s="390">
        <v>86943</v>
      </c>
      <c r="C249" s="391" t="s">
        <v>13360</v>
      </c>
      <c r="D249" s="391" t="s">
        <v>353</v>
      </c>
      <c r="E249" s="392" t="s">
        <v>1</v>
      </c>
      <c r="F249" s="392" t="s">
        <v>9</v>
      </c>
      <c r="G249" s="393">
        <v>2.6800000000000001E-2</v>
      </c>
      <c r="H249" s="453">
        <f>VLOOKUP(B249,'CMP-SIN-SD-09-2021'!A:D,4,0)</f>
        <v>194.87</v>
      </c>
      <c r="I249" s="394" t="s">
        <v>13362</v>
      </c>
      <c r="J249" s="373">
        <f t="shared" si="22"/>
        <v>5.22</v>
      </c>
      <c r="K249" s="373"/>
      <c r="L249" s="373"/>
      <c r="M249" s="373">
        <f>VLOOKUP(B249,'CMP-SIN-SD-09-2021'!A:D,4,0)</f>
        <v>194.87</v>
      </c>
      <c r="N249" s="3" t="b">
        <f t="shared" si="23"/>
        <v>1</v>
      </c>
    </row>
    <row r="250" spans="1:14" s="387" customFormat="1" ht="45" x14ac:dyDescent="0.25">
      <c r="A250" s="389">
        <f t="shared" si="15"/>
        <v>93210</v>
      </c>
      <c r="B250" s="390">
        <v>89711</v>
      </c>
      <c r="C250" s="391" t="s">
        <v>13360</v>
      </c>
      <c r="D250" s="391" t="s">
        <v>606</v>
      </c>
      <c r="E250" s="392" t="s">
        <v>1</v>
      </c>
      <c r="F250" s="392" t="s">
        <v>27</v>
      </c>
      <c r="G250" s="393">
        <v>8.8599999999999998E-2</v>
      </c>
      <c r="H250" s="453">
        <f>VLOOKUP(B250,'CMP-SIN-SD-09-2021'!A:D,4,0)</f>
        <v>17.93</v>
      </c>
      <c r="I250" s="394" t="s">
        <v>13362</v>
      </c>
      <c r="J250" s="373">
        <f t="shared" si="22"/>
        <v>1.58</v>
      </c>
      <c r="K250" s="373"/>
      <c r="L250" s="373"/>
      <c r="M250" s="373">
        <f>VLOOKUP(B250,'CMP-SIN-SD-09-2021'!A:D,4,0)</f>
        <v>17.93</v>
      </c>
      <c r="N250" s="3" t="b">
        <f t="shared" si="23"/>
        <v>1</v>
      </c>
    </row>
    <row r="251" spans="1:14" s="387" customFormat="1" ht="45" x14ac:dyDescent="0.25">
      <c r="A251" s="389">
        <f t="shared" si="15"/>
        <v>93210</v>
      </c>
      <c r="B251" s="390">
        <v>89714</v>
      </c>
      <c r="C251" s="391" t="s">
        <v>13360</v>
      </c>
      <c r="D251" s="391" t="s">
        <v>575</v>
      </c>
      <c r="E251" s="392" t="s">
        <v>1</v>
      </c>
      <c r="F251" s="392" t="s">
        <v>27</v>
      </c>
      <c r="G251" s="393">
        <v>0.14230000000000001</v>
      </c>
      <c r="H251" s="453">
        <f>VLOOKUP(B251,'CMP-SIN-SD-09-2021'!A:D,4,0)</f>
        <v>52.8</v>
      </c>
      <c r="I251" s="394" t="s">
        <v>13362</v>
      </c>
      <c r="J251" s="373">
        <f t="shared" si="22"/>
        <v>7.51</v>
      </c>
      <c r="K251" s="373"/>
      <c r="L251" s="373"/>
      <c r="M251" s="373">
        <f>VLOOKUP(B251,'CMP-SIN-SD-09-2021'!A:D,4,0)</f>
        <v>52.8</v>
      </c>
      <c r="N251" s="3" t="b">
        <f t="shared" si="23"/>
        <v>1</v>
      </c>
    </row>
    <row r="252" spans="1:14" s="387" customFormat="1" ht="45" x14ac:dyDescent="0.25">
      <c r="A252" s="389">
        <f t="shared" si="15"/>
        <v>93210</v>
      </c>
      <c r="B252" s="390">
        <v>89724</v>
      </c>
      <c r="C252" s="391" t="s">
        <v>13360</v>
      </c>
      <c r="D252" s="391" t="s">
        <v>610</v>
      </c>
      <c r="E252" s="392" t="s">
        <v>1</v>
      </c>
      <c r="F252" s="392" t="s">
        <v>9</v>
      </c>
      <c r="G252" s="393">
        <v>5.3699999999999998E-2</v>
      </c>
      <c r="H252" s="453">
        <f>VLOOKUP(B252,'CMP-SIN-SD-09-2021'!A:D,4,0)</f>
        <v>9.44</v>
      </c>
      <c r="I252" s="394" t="s">
        <v>13362</v>
      </c>
      <c r="J252" s="373">
        <f t="shared" si="22"/>
        <v>0.5</v>
      </c>
      <c r="K252" s="373"/>
      <c r="L252" s="373"/>
      <c r="M252" s="373">
        <f>VLOOKUP(B252,'CMP-SIN-SD-09-2021'!A:D,4,0)</f>
        <v>9.44</v>
      </c>
      <c r="N252" s="3" t="b">
        <f t="shared" si="23"/>
        <v>1</v>
      </c>
    </row>
    <row r="253" spans="1:14" s="387" customFormat="1" ht="45" x14ac:dyDescent="0.25">
      <c r="A253" s="389">
        <f t="shared" si="15"/>
        <v>93210</v>
      </c>
      <c r="B253" s="390">
        <v>89957</v>
      </c>
      <c r="C253" s="391" t="s">
        <v>13360</v>
      </c>
      <c r="D253" s="391" t="s">
        <v>13398</v>
      </c>
      <c r="E253" s="392" t="s">
        <v>1</v>
      </c>
      <c r="F253" s="392" t="s">
        <v>9</v>
      </c>
      <c r="G253" s="393">
        <v>5.3699999999999998E-2</v>
      </c>
      <c r="H253" s="453">
        <f>VLOOKUP(B253,'CMP-SIN-SD-09-2021'!A:D,4,0)</f>
        <v>128.04</v>
      </c>
      <c r="I253" s="394" t="s">
        <v>13362</v>
      </c>
      <c r="J253" s="373">
        <f t="shared" si="22"/>
        <v>6.87</v>
      </c>
      <c r="K253" s="373"/>
      <c r="L253" s="373"/>
      <c r="M253" s="373">
        <f>VLOOKUP(B253,'CMP-SIN-SD-09-2021'!A:D,4,0)</f>
        <v>128.04</v>
      </c>
      <c r="N253" s="3" t="b">
        <f t="shared" si="23"/>
        <v>1</v>
      </c>
    </row>
    <row r="254" spans="1:14" s="387" customFormat="1" ht="60" x14ac:dyDescent="0.25">
      <c r="A254" s="389">
        <f t="shared" si="15"/>
        <v>93210</v>
      </c>
      <c r="B254" s="390">
        <v>91170</v>
      </c>
      <c r="C254" s="391" t="s">
        <v>13360</v>
      </c>
      <c r="D254" s="391" t="s">
        <v>13400</v>
      </c>
      <c r="E254" s="392" t="s">
        <v>1</v>
      </c>
      <c r="F254" s="392" t="s">
        <v>27</v>
      </c>
      <c r="G254" s="393">
        <v>0.3221</v>
      </c>
      <c r="H254" s="453">
        <f>VLOOKUP(B254,'CMP-SIN-SD-09-2021'!A:D,4,0)</f>
        <v>2.74</v>
      </c>
      <c r="I254" s="394" t="s">
        <v>13362</v>
      </c>
      <c r="J254" s="373">
        <f t="shared" si="22"/>
        <v>0.88</v>
      </c>
      <c r="K254" s="373"/>
      <c r="L254" s="373"/>
      <c r="M254" s="373">
        <f>VLOOKUP(B254,'CMP-SIN-SD-09-2021'!A:D,4,0)</f>
        <v>2.74</v>
      </c>
      <c r="N254" s="3" t="b">
        <f t="shared" si="23"/>
        <v>1</v>
      </c>
    </row>
    <row r="255" spans="1:14" s="387" customFormat="1" ht="45" x14ac:dyDescent="0.25">
      <c r="A255" s="389">
        <f t="shared" si="15"/>
        <v>93210</v>
      </c>
      <c r="B255" s="390">
        <v>91173</v>
      </c>
      <c r="C255" s="391" t="s">
        <v>13360</v>
      </c>
      <c r="D255" s="391" t="s">
        <v>13401</v>
      </c>
      <c r="E255" s="392" t="s">
        <v>1</v>
      </c>
      <c r="F255" s="392" t="s">
        <v>27</v>
      </c>
      <c r="G255" s="393">
        <v>0.53690000000000004</v>
      </c>
      <c r="H255" s="453">
        <f>VLOOKUP(B255,'CMP-SIN-SD-09-2021'!A:D,4,0)</f>
        <v>1.38</v>
      </c>
      <c r="I255" s="394" t="s">
        <v>13362</v>
      </c>
      <c r="J255" s="373">
        <f t="shared" si="22"/>
        <v>0.74</v>
      </c>
      <c r="K255" s="373"/>
      <c r="L255" s="373"/>
      <c r="M255" s="373">
        <f>VLOOKUP(B255,'CMP-SIN-SD-09-2021'!A:D,4,0)</f>
        <v>1.38</v>
      </c>
      <c r="N255" s="3" t="b">
        <f t="shared" si="23"/>
        <v>1</v>
      </c>
    </row>
    <row r="256" spans="1:14" s="387" customFormat="1" ht="45" x14ac:dyDescent="0.25">
      <c r="A256" s="389">
        <f t="shared" si="15"/>
        <v>93210</v>
      </c>
      <c r="B256" s="390">
        <v>97906</v>
      </c>
      <c r="C256" s="391" t="s">
        <v>13360</v>
      </c>
      <c r="D256" s="391" t="s">
        <v>13403</v>
      </c>
      <c r="E256" s="392" t="s">
        <v>1</v>
      </c>
      <c r="F256" s="392" t="s">
        <v>9</v>
      </c>
      <c r="G256" s="393">
        <v>2.6800000000000001E-2</v>
      </c>
      <c r="H256" s="453">
        <f>VLOOKUP(B256,'CMP-SIN-SD-09-2021'!A:D,4,0)</f>
        <v>419.65</v>
      </c>
      <c r="I256" s="394" t="s">
        <v>13362</v>
      </c>
      <c r="J256" s="373">
        <f t="shared" si="22"/>
        <v>11.24</v>
      </c>
      <c r="K256" s="373"/>
      <c r="L256" s="373"/>
      <c r="M256" s="373">
        <f>VLOOKUP(B256,'CMP-SIN-SD-09-2021'!A:D,4,0)</f>
        <v>419.65</v>
      </c>
      <c r="N256" s="3" t="b">
        <f t="shared" si="23"/>
        <v>1</v>
      </c>
    </row>
    <row r="257" spans="1:15" s="387" customFormat="1" ht="45" x14ac:dyDescent="0.25">
      <c r="A257" s="389">
        <f t="shared" si="15"/>
        <v>93210</v>
      </c>
      <c r="B257" s="390">
        <v>98102</v>
      </c>
      <c r="C257" s="391" t="s">
        <v>13360</v>
      </c>
      <c r="D257" s="391" t="s">
        <v>13433</v>
      </c>
      <c r="E257" s="392" t="s">
        <v>1</v>
      </c>
      <c r="F257" s="392" t="s">
        <v>9</v>
      </c>
      <c r="G257" s="393">
        <v>2.6800000000000001E-2</v>
      </c>
      <c r="H257" s="453">
        <f>VLOOKUP(B257,'CMP-SIN-SD-09-2021'!A:D,4,0)</f>
        <v>160.18</v>
      </c>
      <c r="I257" s="394" t="s">
        <v>13362</v>
      </c>
      <c r="J257" s="373">
        <f t="shared" si="22"/>
        <v>4.29</v>
      </c>
      <c r="K257" s="373"/>
      <c r="L257" s="373"/>
      <c r="M257" s="373">
        <f>VLOOKUP(B257,'CMP-SIN-SD-09-2021'!A:D,4,0)</f>
        <v>160.18</v>
      </c>
      <c r="N257" s="3" t="b">
        <f t="shared" si="23"/>
        <v>1</v>
      </c>
    </row>
    <row r="258" spans="1:15" s="387" customFormat="1" ht="30" x14ac:dyDescent="0.25">
      <c r="A258" s="389">
        <f t="shared" si="15"/>
        <v>93210</v>
      </c>
      <c r="B258" s="390">
        <v>93358</v>
      </c>
      <c r="C258" s="391" t="s">
        <v>13360</v>
      </c>
      <c r="D258" s="391" t="s">
        <v>511</v>
      </c>
      <c r="E258" s="392" t="s">
        <v>1</v>
      </c>
      <c r="F258" s="392" t="s">
        <v>23</v>
      </c>
      <c r="G258" s="393">
        <v>3.9E-2</v>
      </c>
      <c r="H258" s="453">
        <f>VLOOKUP(B258,'CMP-SIN-SD-09-2021'!A:D,4,0)</f>
        <v>69.66</v>
      </c>
      <c r="I258" s="394" t="s">
        <v>13362</v>
      </c>
      <c r="J258" s="373">
        <f t="shared" si="22"/>
        <v>2.71</v>
      </c>
      <c r="K258" s="373"/>
      <c r="L258" s="373"/>
      <c r="M258" s="373">
        <f>VLOOKUP(B258,'CMP-SIN-SD-09-2021'!A:D,4,0)</f>
        <v>69.66</v>
      </c>
      <c r="N258" s="3" t="b">
        <f t="shared" si="23"/>
        <v>1</v>
      </c>
    </row>
    <row r="259" spans="1:15" s="387" customFormat="1" x14ac:dyDescent="0.25">
      <c r="A259" s="389">
        <f t="shared" si="15"/>
        <v>93210</v>
      </c>
      <c r="B259" s="390">
        <v>96995</v>
      </c>
      <c r="C259" s="391" t="s">
        <v>13360</v>
      </c>
      <c r="D259" s="391" t="s">
        <v>451</v>
      </c>
      <c r="E259" s="392" t="s">
        <v>1</v>
      </c>
      <c r="F259" s="392" t="s">
        <v>23</v>
      </c>
      <c r="G259" s="393">
        <v>0.01</v>
      </c>
      <c r="H259" s="453">
        <f>VLOOKUP(B259,'CMP-SIN-SD-09-2021'!A:D,4,0)</f>
        <v>42.23</v>
      </c>
      <c r="I259" s="394" t="s">
        <v>13362</v>
      </c>
      <c r="J259" s="373">
        <f t="shared" si="22"/>
        <v>0.42</v>
      </c>
      <c r="K259" s="373"/>
      <c r="L259" s="373"/>
      <c r="M259" s="373">
        <f>VLOOKUP(B259,'CMP-SIN-SD-09-2021'!A:D,4,0)</f>
        <v>42.23</v>
      </c>
      <c r="N259" s="3" t="b">
        <f t="shared" si="23"/>
        <v>1</v>
      </c>
    </row>
    <row r="260" spans="1:15" s="387" customFormat="1" ht="30" x14ac:dyDescent="0.25">
      <c r="A260" s="389">
        <f t="shared" si="15"/>
        <v>93210</v>
      </c>
      <c r="B260" s="390">
        <v>88489</v>
      </c>
      <c r="C260" s="391" t="s">
        <v>13360</v>
      </c>
      <c r="D260" s="391" t="s">
        <v>277</v>
      </c>
      <c r="E260" s="392" t="s">
        <v>1</v>
      </c>
      <c r="F260" s="392" t="s">
        <v>3</v>
      </c>
      <c r="G260" s="393">
        <v>1.4293</v>
      </c>
      <c r="H260" s="453">
        <f>VLOOKUP(B260,'CMP-SIN-SD-09-2021'!A:D,4,0)</f>
        <v>14.34</v>
      </c>
      <c r="I260" s="394" t="s">
        <v>13362</v>
      </c>
      <c r="J260" s="373">
        <f t="shared" si="22"/>
        <v>20.49</v>
      </c>
      <c r="K260" s="373"/>
      <c r="L260" s="373"/>
      <c r="M260" s="373">
        <f>VLOOKUP(B260,'CMP-SIN-SD-09-2021'!A:D,4,0)</f>
        <v>14.34</v>
      </c>
      <c r="N260" s="3" t="b">
        <f t="shared" si="23"/>
        <v>1</v>
      </c>
    </row>
    <row r="261" spans="1:15" s="387" customFormat="1" x14ac:dyDescent="0.25">
      <c r="A261" s="389">
        <f t="shared" si="15"/>
        <v>93210</v>
      </c>
      <c r="B261" s="390">
        <v>88262</v>
      </c>
      <c r="C261" s="391" t="s">
        <v>13360</v>
      </c>
      <c r="D261" s="391" t="s">
        <v>13416</v>
      </c>
      <c r="E261" s="392" t="s">
        <v>1</v>
      </c>
      <c r="F261" s="392" t="s">
        <v>7605</v>
      </c>
      <c r="G261" s="393">
        <v>1.1154999999999999</v>
      </c>
      <c r="H261" s="453">
        <f>VLOOKUP(B261,'CMP-SIN-SD-09-2021'!A:D,4,0)</f>
        <v>23.68</v>
      </c>
      <c r="I261" s="394" t="s">
        <v>13362</v>
      </c>
      <c r="J261" s="373">
        <f t="shared" si="22"/>
        <v>26.41</v>
      </c>
      <c r="K261" s="373"/>
      <c r="L261" s="373"/>
      <c r="M261" s="373">
        <f>VLOOKUP(B261,'CMP-SIN-SD-09-2021'!A:D,4,0)</f>
        <v>23.68</v>
      </c>
      <c r="N261" s="3" t="b">
        <f t="shared" si="23"/>
        <v>1</v>
      </c>
    </row>
    <row r="262" spans="1:15" s="387" customFormat="1" ht="30" x14ac:dyDescent="0.25">
      <c r="A262" s="389">
        <f t="shared" si="15"/>
        <v>93210</v>
      </c>
      <c r="B262" s="390">
        <v>101891</v>
      </c>
      <c r="C262" s="391" t="s">
        <v>13360</v>
      </c>
      <c r="D262" s="391" t="s">
        <v>13408</v>
      </c>
      <c r="E262" s="392" t="s">
        <v>1</v>
      </c>
      <c r="F262" s="392" t="s">
        <v>9</v>
      </c>
      <c r="G262" s="393">
        <v>0.1074</v>
      </c>
      <c r="H262" s="453">
        <f>VLOOKUP(B262,'CMP-SIN-SD-09-2021'!A:D,4,0)</f>
        <v>27.98</v>
      </c>
      <c r="I262" s="394" t="s">
        <v>13362</v>
      </c>
      <c r="J262" s="373">
        <f t="shared" si="22"/>
        <v>3</v>
      </c>
      <c r="K262" s="373"/>
      <c r="L262" s="373"/>
      <c r="M262" s="373">
        <f>VLOOKUP(B262,'CMP-SIN-SD-09-2021'!A:D,4,0)</f>
        <v>27.98</v>
      </c>
      <c r="N262" s="3" t="b">
        <f t="shared" si="23"/>
        <v>1</v>
      </c>
    </row>
    <row r="263" spans="1:15" s="387" customFormat="1" ht="45" x14ac:dyDescent="0.25">
      <c r="A263" s="389">
        <f t="shared" si="15"/>
        <v>93210</v>
      </c>
      <c r="B263" s="390">
        <v>101876</v>
      </c>
      <c r="C263" s="391" t="s">
        <v>13360</v>
      </c>
      <c r="D263" s="391" t="s">
        <v>13417</v>
      </c>
      <c r="E263" s="392" t="s">
        <v>1</v>
      </c>
      <c r="F263" s="392" t="s">
        <v>9</v>
      </c>
      <c r="G263" s="393">
        <v>2.6800000000000001E-2</v>
      </c>
      <c r="H263" s="453">
        <f>VLOOKUP(B263,'CMP-SIN-SD-09-2021'!A:D,4,0)</f>
        <v>93.14</v>
      </c>
      <c r="I263" s="394" t="s">
        <v>13362</v>
      </c>
      <c r="J263" s="373">
        <f t="shared" si="22"/>
        <v>2.4900000000000002</v>
      </c>
      <c r="K263" s="373"/>
      <c r="L263" s="373"/>
      <c r="M263" s="373">
        <f>VLOOKUP(B263,'CMP-SIN-SD-09-2021'!A:D,4,0)</f>
        <v>93.14</v>
      </c>
      <c r="N263" s="3" t="b">
        <f t="shared" si="23"/>
        <v>1</v>
      </c>
    </row>
    <row r="264" spans="1:15" s="387" customFormat="1" ht="30" x14ac:dyDescent="0.25">
      <c r="A264" s="389">
        <f t="shared" si="15"/>
        <v>93210</v>
      </c>
      <c r="B264" s="390">
        <v>10886</v>
      </c>
      <c r="C264" s="391" t="s">
        <v>13360</v>
      </c>
      <c r="D264" s="391" t="s">
        <v>13409</v>
      </c>
      <c r="E264" s="392" t="s">
        <v>1</v>
      </c>
      <c r="F264" s="392" t="s">
        <v>9</v>
      </c>
      <c r="G264" s="393">
        <v>2.6800000000000001E-2</v>
      </c>
      <c r="H264" s="394">
        <v>166.25</v>
      </c>
      <c r="I264" s="394" t="s">
        <v>13362</v>
      </c>
      <c r="J264" s="373">
        <f t="shared" si="22"/>
        <v>4.45</v>
      </c>
      <c r="K264" s="373"/>
      <c r="L264" s="373"/>
      <c r="M264" s="373">
        <f>VLOOKUP(B264,'INS-SIN-SD-09-2021'!A:D,4,0)</f>
        <v>166.25</v>
      </c>
      <c r="N264" s="3" t="b">
        <f t="shared" si="23"/>
        <v>1</v>
      </c>
    </row>
    <row r="265" spans="1:15" s="387" customFormat="1" ht="30" x14ac:dyDescent="0.25">
      <c r="A265" s="389">
        <f t="shared" si="15"/>
        <v>93210</v>
      </c>
      <c r="B265" s="390">
        <v>10891</v>
      </c>
      <c r="C265" s="391" t="s">
        <v>13360</v>
      </c>
      <c r="D265" s="391" t="s">
        <v>13410</v>
      </c>
      <c r="E265" s="392" t="s">
        <v>1</v>
      </c>
      <c r="F265" s="392" t="s">
        <v>9</v>
      </c>
      <c r="G265" s="393">
        <v>2.6800000000000001E-2</v>
      </c>
      <c r="H265" s="394">
        <v>160.76</v>
      </c>
      <c r="I265" s="394" t="s">
        <v>13362</v>
      </c>
      <c r="J265" s="373">
        <f t="shared" si="22"/>
        <v>4.3</v>
      </c>
      <c r="K265" s="373"/>
      <c r="L265" s="373"/>
      <c r="M265" s="373">
        <f>VLOOKUP(B265,'INS-SIN-SD-09-2021'!A:D,4,0)</f>
        <v>160.76</v>
      </c>
      <c r="N265" s="3" t="b">
        <f t="shared" si="23"/>
        <v>1</v>
      </c>
    </row>
    <row r="266" spans="1:15" s="387" customFormat="1" ht="60" x14ac:dyDescent="0.25">
      <c r="A266" s="389">
        <f t="shared" si="15"/>
        <v>93210</v>
      </c>
      <c r="B266" s="390">
        <v>3080</v>
      </c>
      <c r="C266" s="391" t="s">
        <v>13360</v>
      </c>
      <c r="D266" s="391" t="s">
        <v>13411</v>
      </c>
      <c r="E266" s="392" t="s">
        <v>1</v>
      </c>
      <c r="F266" s="392" t="s">
        <v>7603</v>
      </c>
      <c r="G266" s="393">
        <v>2.6800000000000001E-2</v>
      </c>
      <c r="H266" s="394">
        <v>54.47</v>
      </c>
      <c r="I266" s="394" t="s">
        <v>13362</v>
      </c>
      <c r="J266" s="373">
        <f t="shared" si="22"/>
        <v>1.45</v>
      </c>
      <c r="K266" s="373"/>
      <c r="L266" s="373"/>
      <c r="M266" s="373">
        <f>VLOOKUP(B266,'INS-SIN-SD-09-2021'!A:D,4,0)</f>
        <v>54.47</v>
      </c>
      <c r="N266" s="3" t="b">
        <f t="shared" si="23"/>
        <v>1</v>
      </c>
    </row>
    <row r="267" spans="1:15" s="387" customFormat="1" ht="30" x14ac:dyDescent="0.25">
      <c r="A267" s="389">
        <f t="shared" ref="A267:A330" si="24">IF(O267&lt;&gt;0,O267,A266)</f>
        <v>93210</v>
      </c>
      <c r="B267" s="390">
        <v>11587</v>
      </c>
      <c r="C267" s="391" t="s">
        <v>13360</v>
      </c>
      <c r="D267" s="391" t="s">
        <v>13413</v>
      </c>
      <c r="E267" s="392" t="s">
        <v>1</v>
      </c>
      <c r="F267" s="392" t="s">
        <v>3</v>
      </c>
      <c r="G267" s="393">
        <v>1</v>
      </c>
      <c r="H267" s="394">
        <v>93.82</v>
      </c>
      <c r="I267" s="394" t="s">
        <v>13362</v>
      </c>
      <c r="J267" s="373">
        <f t="shared" si="22"/>
        <v>93.82</v>
      </c>
      <c r="K267" s="373"/>
      <c r="L267" s="373"/>
      <c r="M267" s="373">
        <f>VLOOKUP(B267,'INS-SIN-SD-09-2021'!A:D,4,0)</f>
        <v>93.82</v>
      </c>
      <c r="N267" s="3" t="b">
        <f t="shared" si="23"/>
        <v>1</v>
      </c>
    </row>
    <row r="268" spans="1:15" s="387" customFormat="1" ht="45" x14ac:dyDescent="0.25">
      <c r="A268" s="440">
        <f t="shared" si="24"/>
        <v>93210</v>
      </c>
      <c r="B268" s="441">
        <v>37525</v>
      </c>
      <c r="C268" s="442" t="s">
        <v>13360</v>
      </c>
      <c r="D268" s="442" t="s">
        <v>13434</v>
      </c>
      <c r="E268" s="398" t="s">
        <v>1</v>
      </c>
      <c r="F268" s="398" t="s">
        <v>27</v>
      </c>
      <c r="G268" s="397">
        <v>1.2782</v>
      </c>
      <c r="H268" s="443">
        <v>3.01</v>
      </c>
      <c r="I268" s="443" t="s">
        <v>13362</v>
      </c>
      <c r="J268" s="373">
        <f t="shared" si="22"/>
        <v>3.84</v>
      </c>
      <c r="K268" s="373"/>
      <c r="L268" s="373"/>
      <c r="M268" s="373">
        <f>VLOOKUP(B268,'INS-SIN-SD-09-2021'!A:D,4,0)</f>
        <v>3.01</v>
      </c>
      <c r="N268" s="3" t="b">
        <f t="shared" si="23"/>
        <v>1</v>
      </c>
    </row>
    <row r="269" spans="1:15" s="387" customFormat="1" ht="45" x14ac:dyDescent="0.25">
      <c r="A269" s="463">
        <f t="shared" si="24"/>
        <v>93212</v>
      </c>
      <c r="B269" s="434" t="s">
        <v>13359</v>
      </c>
      <c r="C269" s="464" t="s">
        <v>13</v>
      </c>
      <c r="D269" s="464" t="s">
        <v>13435</v>
      </c>
      <c r="E269" s="425" t="s">
        <v>3</v>
      </c>
      <c r="F269" s="425" t="s">
        <v>1</v>
      </c>
      <c r="G269" s="424" t="s">
        <v>13361</v>
      </c>
      <c r="H269" s="426" t="s">
        <v>13362</v>
      </c>
      <c r="I269" s="465">
        <f>SUMIF(A:A,A269,J:J)</f>
        <v>985.04999999999984</v>
      </c>
      <c r="K269" s="373">
        <f>VLOOKUP(A269,'CMP-SIN-SD-09-2021'!A:D,4,0)</f>
        <v>985.05</v>
      </c>
      <c r="L269" s="373" t="b">
        <f>K269=I269</f>
        <v>1</v>
      </c>
      <c r="O269" s="403">
        <v>93212</v>
      </c>
    </row>
    <row r="270" spans="1:15" s="387" customFormat="1" ht="45" x14ac:dyDescent="0.25">
      <c r="A270" s="450">
        <f t="shared" si="24"/>
        <v>93212</v>
      </c>
      <c r="B270" s="451">
        <v>98441</v>
      </c>
      <c r="C270" s="452" t="s">
        <v>13435</v>
      </c>
      <c r="D270" s="452" t="s">
        <v>13363</v>
      </c>
      <c r="E270" s="400" t="s">
        <v>1</v>
      </c>
      <c r="F270" s="400" t="s">
        <v>3</v>
      </c>
      <c r="G270" s="399">
        <v>0.26119999999999999</v>
      </c>
      <c r="H270" s="453">
        <f>VLOOKUP(B270,'CMP-SIN-SD-09-2021'!A:D,4,0)</f>
        <v>153.43</v>
      </c>
      <c r="I270" s="453" t="s">
        <v>13362</v>
      </c>
      <c r="J270" s="373">
        <f t="shared" ref="J270:J333" si="25">TRUNC((G270*H270),2)</f>
        <v>40.07</v>
      </c>
      <c r="K270" s="373"/>
      <c r="L270" s="373"/>
      <c r="M270" s="373">
        <f>VLOOKUP(B270,'CMP-SIN-SD-09-2021'!A:D,4,0)</f>
        <v>153.43</v>
      </c>
      <c r="N270" s="3" t="b">
        <f t="shared" ref="N270:N333" si="26">M270=H270</f>
        <v>1</v>
      </c>
    </row>
    <row r="271" spans="1:15" s="387" customFormat="1" ht="45" x14ac:dyDescent="0.25">
      <c r="A271" s="389">
        <f t="shared" si="24"/>
        <v>93212</v>
      </c>
      <c r="B271" s="390">
        <v>98442</v>
      </c>
      <c r="C271" s="391" t="s">
        <v>13435</v>
      </c>
      <c r="D271" s="391" t="s">
        <v>13364</v>
      </c>
      <c r="E271" s="392" t="s">
        <v>1</v>
      </c>
      <c r="F271" s="392" t="s">
        <v>3</v>
      </c>
      <c r="G271" s="393">
        <v>0.30070000000000002</v>
      </c>
      <c r="H271" s="453">
        <f>VLOOKUP(B271,'CMP-SIN-SD-09-2021'!A:D,4,0)</f>
        <v>156.38999999999999</v>
      </c>
      <c r="I271" s="394" t="s">
        <v>13362</v>
      </c>
      <c r="J271" s="373">
        <f t="shared" si="25"/>
        <v>47.02</v>
      </c>
      <c r="K271" s="373"/>
      <c r="L271" s="373"/>
      <c r="M271" s="373">
        <f>VLOOKUP(B271,'CMP-SIN-SD-09-2021'!A:D,4,0)</f>
        <v>156.38999999999999</v>
      </c>
      <c r="N271" s="3" t="b">
        <f t="shared" si="26"/>
        <v>1</v>
      </c>
    </row>
    <row r="272" spans="1:15" s="387" customFormat="1" ht="45" x14ac:dyDescent="0.25">
      <c r="A272" s="389">
        <f t="shared" si="24"/>
        <v>93212</v>
      </c>
      <c r="B272" s="390">
        <v>98443</v>
      </c>
      <c r="C272" s="391" t="s">
        <v>13435</v>
      </c>
      <c r="D272" s="391" t="s">
        <v>13365</v>
      </c>
      <c r="E272" s="392" t="s">
        <v>1</v>
      </c>
      <c r="F272" s="392" t="s">
        <v>3</v>
      </c>
      <c r="G272" s="393">
        <v>8.3000000000000004E-2</v>
      </c>
      <c r="H272" s="453">
        <f>VLOOKUP(B272,'CMP-SIN-SD-09-2021'!A:D,4,0)</f>
        <v>135.19999999999999</v>
      </c>
      <c r="I272" s="394" t="s">
        <v>13362</v>
      </c>
      <c r="J272" s="373">
        <f t="shared" si="25"/>
        <v>11.22</v>
      </c>
      <c r="K272" s="373"/>
      <c r="L272" s="373"/>
      <c r="M272" s="373">
        <f>VLOOKUP(B272,'CMP-SIN-SD-09-2021'!A:D,4,0)</f>
        <v>135.19999999999999</v>
      </c>
      <c r="N272" s="3" t="b">
        <f t="shared" si="26"/>
        <v>1</v>
      </c>
    </row>
    <row r="273" spans="1:14" s="387" customFormat="1" ht="45" x14ac:dyDescent="0.25">
      <c r="A273" s="389">
        <f t="shared" si="24"/>
        <v>93212</v>
      </c>
      <c r="B273" s="390">
        <v>98444</v>
      </c>
      <c r="C273" s="391" t="s">
        <v>13435</v>
      </c>
      <c r="D273" s="391" t="s">
        <v>13366</v>
      </c>
      <c r="E273" s="392" t="s">
        <v>1</v>
      </c>
      <c r="F273" s="392" t="s">
        <v>3</v>
      </c>
      <c r="G273" s="393">
        <v>9.5600000000000004E-2</v>
      </c>
      <c r="H273" s="453">
        <f>VLOOKUP(B273,'CMP-SIN-SD-09-2021'!A:D,4,0)</f>
        <v>137.31</v>
      </c>
      <c r="I273" s="394" t="s">
        <v>13362</v>
      </c>
      <c r="J273" s="373">
        <f t="shared" si="25"/>
        <v>13.12</v>
      </c>
      <c r="K273" s="373"/>
      <c r="L273" s="373"/>
      <c r="M273" s="373">
        <f>VLOOKUP(B273,'CMP-SIN-SD-09-2021'!A:D,4,0)</f>
        <v>137.31</v>
      </c>
      <c r="N273" s="3" t="b">
        <f t="shared" si="26"/>
        <v>1</v>
      </c>
    </row>
    <row r="274" spans="1:14" s="387" customFormat="1" ht="45" x14ac:dyDescent="0.25">
      <c r="A274" s="389">
        <f t="shared" si="24"/>
        <v>93212</v>
      </c>
      <c r="B274" s="390">
        <v>98445</v>
      </c>
      <c r="C274" s="391" t="s">
        <v>13435</v>
      </c>
      <c r="D274" s="391" t="s">
        <v>13367</v>
      </c>
      <c r="E274" s="392" t="s">
        <v>1</v>
      </c>
      <c r="F274" s="392" t="s">
        <v>3</v>
      </c>
      <c r="G274" s="393">
        <v>0.40810000000000002</v>
      </c>
      <c r="H274" s="453">
        <f>VLOOKUP(B274,'CMP-SIN-SD-09-2021'!A:D,4,0)</f>
        <v>185.01</v>
      </c>
      <c r="I274" s="394" t="s">
        <v>13362</v>
      </c>
      <c r="J274" s="373">
        <f t="shared" si="25"/>
        <v>75.5</v>
      </c>
      <c r="K274" s="373"/>
      <c r="L274" s="373"/>
      <c r="M274" s="373">
        <f>VLOOKUP(B274,'CMP-SIN-SD-09-2021'!A:D,4,0)</f>
        <v>185.01</v>
      </c>
      <c r="N274" s="3" t="b">
        <f t="shared" si="26"/>
        <v>1</v>
      </c>
    </row>
    <row r="275" spans="1:14" s="387" customFormat="1" ht="45" x14ac:dyDescent="0.25">
      <c r="A275" s="389">
        <f t="shared" si="24"/>
        <v>93212</v>
      </c>
      <c r="B275" s="390">
        <v>98446</v>
      </c>
      <c r="C275" s="391" t="s">
        <v>13435</v>
      </c>
      <c r="D275" s="391" t="s">
        <v>13368</v>
      </c>
      <c r="E275" s="392" t="s">
        <v>1</v>
      </c>
      <c r="F275" s="392" t="s">
        <v>3</v>
      </c>
      <c r="G275" s="393">
        <v>0.31819999999999998</v>
      </c>
      <c r="H275" s="453">
        <f>VLOOKUP(B275,'CMP-SIN-SD-09-2021'!A:D,4,0)</f>
        <v>236.74</v>
      </c>
      <c r="I275" s="394" t="s">
        <v>13362</v>
      </c>
      <c r="J275" s="373">
        <f t="shared" si="25"/>
        <v>75.33</v>
      </c>
      <c r="K275" s="373"/>
      <c r="L275" s="373"/>
      <c r="M275" s="373">
        <f>VLOOKUP(B275,'CMP-SIN-SD-09-2021'!A:D,4,0)</f>
        <v>236.74</v>
      </c>
      <c r="N275" s="3" t="b">
        <f t="shared" si="26"/>
        <v>1</v>
      </c>
    </row>
    <row r="276" spans="1:14" s="387" customFormat="1" ht="45" x14ac:dyDescent="0.25">
      <c r="A276" s="389">
        <f t="shared" si="24"/>
        <v>93212</v>
      </c>
      <c r="B276" s="390">
        <v>98447</v>
      </c>
      <c r="C276" s="391" t="s">
        <v>13435</v>
      </c>
      <c r="D276" s="391" t="s">
        <v>13369</v>
      </c>
      <c r="E276" s="392" t="s">
        <v>1</v>
      </c>
      <c r="F276" s="392" t="s">
        <v>3</v>
      </c>
      <c r="G276" s="393">
        <v>0.12970000000000001</v>
      </c>
      <c r="H276" s="453">
        <f>VLOOKUP(B276,'CMP-SIN-SD-09-2021'!A:D,4,0)</f>
        <v>159.51</v>
      </c>
      <c r="I276" s="394" t="s">
        <v>13362</v>
      </c>
      <c r="J276" s="373">
        <f t="shared" si="25"/>
        <v>20.68</v>
      </c>
      <c r="K276" s="373"/>
      <c r="L276" s="373"/>
      <c r="M276" s="373">
        <f>VLOOKUP(B276,'CMP-SIN-SD-09-2021'!A:D,4,0)</f>
        <v>159.51</v>
      </c>
      <c r="N276" s="3" t="b">
        <f t="shared" si="26"/>
        <v>1</v>
      </c>
    </row>
    <row r="277" spans="1:14" s="387" customFormat="1" ht="45" x14ac:dyDescent="0.25">
      <c r="A277" s="389">
        <f t="shared" si="24"/>
        <v>93212</v>
      </c>
      <c r="B277" s="390">
        <v>98448</v>
      </c>
      <c r="C277" s="391" t="s">
        <v>13435</v>
      </c>
      <c r="D277" s="391" t="s">
        <v>13370</v>
      </c>
      <c r="E277" s="392" t="s">
        <v>1</v>
      </c>
      <c r="F277" s="392" t="s">
        <v>3</v>
      </c>
      <c r="G277" s="393">
        <v>0.1011</v>
      </c>
      <c r="H277" s="453">
        <f>VLOOKUP(B277,'CMP-SIN-SD-09-2021'!A:D,4,0)</f>
        <v>200.05</v>
      </c>
      <c r="I277" s="394" t="s">
        <v>13362</v>
      </c>
      <c r="J277" s="373">
        <f t="shared" si="25"/>
        <v>20.22</v>
      </c>
      <c r="K277" s="373"/>
      <c r="L277" s="373"/>
      <c r="M277" s="373">
        <f>VLOOKUP(B277,'CMP-SIN-SD-09-2021'!A:D,4,0)</f>
        <v>200.05</v>
      </c>
      <c r="N277" s="3" t="b">
        <f t="shared" si="26"/>
        <v>1</v>
      </c>
    </row>
    <row r="278" spans="1:14" s="387" customFormat="1" ht="60" x14ac:dyDescent="0.25">
      <c r="A278" s="389">
        <f t="shared" si="24"/>
        <v>93212</v>
      </c>
      <c r="B278" s="390">
        <v>92543</v>
      </c>
      <c r="C278" s="391" t="s">
        <v>13435</v>
      </c>
      <c r="D278" s="391" t="s">
        <v>13371</v>
      </c>
      <c r="E278" s="392" t="s">
        <v>1</v>
      </c>
      <c r="F278" s="392" t="s">
        <v>3</v>
      </c>
      <c r="G278" s="393">
        <v>1.3566</v>
      </c>
      <c r="H278" s="453">
        <f>VLOOKUP(B278,'CMP-SIN-SD-09-2021'!A:D,4,0)</f>
        <v>24.81</v>
      </c>
      <c r="I278" s="394" t="s">
        <v>13362</v>
      </c>
      <c r="J278" s="373">
        <f t="shared" si="25"/>
        <v>33.65</v>
      </c>
      <c r="K278" s="373"/>
      <c r="L278" s="373"/>
      <c r="M278" s="373">
        <f>VLOOKUP(B278,'CMP-SIN-SD-09-2021'!A:D,4,0)</f>
        <v>24.81</v>
      </c>
      <c r="N278" s="3" t="b">
        <f t="shared" si="26"/>
        <v>1</v>
      </c>
    </row>
    <row r="279" spans="1:14" s="387" customFormat="1" ht="60" x14ac:dyDescent="0.25">
      <c r="A279" s="389">
        <f t="shared" si="24"/>
        <v>93212</v>
      </c>
      <c r="B279" s="390">
        <v>94210</v>
      </c>
      <c r="C279" s="391" t="s">
        <v>13435</v>
      </c>
      <c r="D279" s="391" t="s">
        <v>13372</v>
      </c>
      <c r="E279" s="392" t="s">
        <v>1</v>
      </c>
      <c r="F279" s="392" t="s">
        <v>3</v>
      </c>
      <c r="G279" s="393">
        <v>1.3566</v>
      </c>
      <c r="H279" s="453">
        <f>VLOOKUP(B279,'CMP-SIN-SD-09-2021'!A:D,4,0)</f>
        <v>52.38</v>
      </c>
      <c r="I279" s="394" t="s">
        <v>13362</v>
      </c>
      <c r="J279" s="373">
        <f t="shared" si="25"/>
        <v>71.05</v>
      </c>
      <c r="K279" s="373"/>
      <c r="L279" s="373"/>
      <c r="M279" s="373">
        <f>VLOOKUP(B279,'CMP-SIN-SD-09-2021'!A:D,4,0)</f>
        <v>52.38</v>
      </c>
      <c r="N279" s="3" t="b">
        <f t="shared" si="26"/>
        <v>1</v>
      </c>
    </row>
    <row r="280" spans="1:14" s="387" customFormat="1" ht="45" x14ac:dyDescent="0.25">
      <c r="A280" s="389">
        <f t="shared" si="24"/>
        <v>93212</v>
      </c>
      <c r="B280" s="390">
        <v>90822</v>
      </c>
      <c r="C280" s="391" t="s">
        <v>13435</v>
      </c>
      <c r="D280" s="391" t="s">
        <v>13374</v>
      </c>
      <c r="E280" s="392" t="s">
        <v>1</v>
      </c>
      <c r="F280" s="392" t="s">
        <v>9</v>
      </c>
      <c r="G280" s="393">
        <v>3.4799999999999998E-2</v>
      </c>
      <c r="H280" s="453">
        <f>VLOOKUP(B280,'CMP-SIN-SD-09-2021'!A:D,4,0)</f>
        <v>310.89</v>
      </c>
      <c r="I280" s="394" t="s">
        <v>13362</v>
      </c>
      <c r="J280" s="373">
        <f t="shared" si="25"/>
        <v>10.81</v>
      </c>
      <c r="K280" s="373"/>
      <c r="L280" s="373"/>
      <c r="M280" s="373">
        <f>VLOOKUP(B280,'CMP-SIN-SD-09-2021'!A:D,4,0)</f>
        <v>310.89</v>
      </c>
      <c r="N280" s="3" t="b">
        <f t="shared" si="26"/>
        <v>1</v>
      </c>
    </row>
    <row r="281" spans="1:14" s="387" customFormat="1" ht="45" x14ac:dyDescent="0.25">
      <c r="A281" s="389">
        <f t="shared" si="24"/>
        <v>93212</v>
      </c>
      <c r="B281" s="390">
        <v>91305</v>
      </c>
      <c r="C281" s="391" t="s">
        <v>13435</v>
      </c>
      <c r="D281" s="391" t="s">
        <v>13436</v>
      </c>
      <c r="E281" s="392" t="s">
        <v>1</v>
      </c>
      <c r="F281" s="392" t="s">
        <v>9</v>
      </c>
      <c r="G281" s="393">
        <v>5.2200000000000003E-2</v>
      </c>
      <c r="H281" s="453">
        <f>VLOOKUP(B281,'CMP-SIN-SD-09-2021'!A:D,4,0)</f>
        <v>85.93</v>
      </c>
      <c r="I281" s="394" t="s">
        <v>13362</v>
      </c>
      <c r="J281" s="373">
        <f t="shared" si="25"/>
        <v>4.4800000000000004</v>
      </c>
      <c r="K281" s="373"/>
      <c r="L281" s="373"/>
      <c r="M281" s="373">
        <f>VLOOKUP(B281,'CMP-SIN-SD-09-2021'!A:D,4,0)</f>
        <v>85.93</v>
      </c>
      <c r="N281" s="3" t="b">
        <f t="shared" si="26"/>
        <v>1</v>
      </c>
    </row>
    <row r="282" spans="1:14" s="387" customFormat="1" ht="60" x14ac:dyDescent="0.25">
      <c r="A282" s="389">
        <f t="shared" si="24"/>
        <v>93212</v>
      </c>
      <c r="B282" s="390">
        <v>94559</v>
      </c>
      <c r="C282" s="391" t="s">
        <v>13435</v>
      </c>
      <c r="D282" s="391" t="s">
        <v>239</v>
      </c>
      <c r="E282" s="392" t="s">
        <v>1</v>
      </c>
      <c r="F282" s="392" t="s">
        <v>3</v>
      </c>
      <c r="G282" s="393">
        <v>9.0499999999999997E-2</v>
      </c>
      <c r="H282" s="453">
        <f>VLOOKUP(B282,'CMP-SIN-SD-09-2021'!A:D,4,0)</f>
        <v>752.76</v>
      </c>
      <c r="I282" s="394" t="s">
        <v>13362</v>
      </c>
      <c r="J282" s="373">
        <f t="shared" si="25"/>
        <v>68.12</v>
      </c>
      <c r="K282" s="373"/>
      <c r="L282" s="373"/>
      <c r="M282" s="373">
        <f>VLOOKUP(B282,'CMP-SIN-SD-09-2021'!A:D,4,0)</f>
        <v>752.76</v>
      </c>
      <c r="N282" s="3" t="b">
        <f t="shared" si="26"/>
        <v>1</v>
      </c>
    </row>
    <row r="283" spans="1:14" s="387" customFormat="1" ht="30" x14ac:dyDescent="0.25">
      <c r="A283" s="389">
        <f t="shared" si="24"/>
        <v>93212</v>
      </c>
      <c r="B283" s="390">
        <v>95240</v>
      </c>
      <c r="C283" s="391" t="s">
        <v>13435</v>
      </c>
      <c r="D283" s="391" t="s">
        <v>13376</v>
      </c>
      <c r="E283" s="392" t="s">
        <v>1</v>
      </c>
      <c r="F283" s="392" t="s">
        <v>3</v>
      </c>
      <c r="G283" s="393">
        <v>6.4000000000000003E-3</v>
      </c>
      <c r="H283" s="453">
        <f>VLOOKUP(B283,'CMP-SIN-SD-09-2021'!A:D,4,0)</f>
        <v>16.77</v>
      </c>
      <c r="I283" s="394" t="s">
        <v>13362</v>
      </c>
      <c r="J283" s="373">
        <f t="shared" si="25"/>
        <v>0.1</v>
      </c>
      <c r="K283" s="373"/>
      <c r="L283" s="373"/>
      <c r="M283" s="373">
        <f>VLOOKUP(B283,'CMP-SIN-SD-09-2021'!A:D,4,0)</f>
        <v>16.77</v>
      </c>
      <c r="N283" s="3" t="b">
        <f t="shared" si="26"/>
        <v>1</v>
      </c>
    </row>
    <row r="284" spans="1:14" s="387" customFormat="1" ht="30" x14ac:dyDescent="0.25">
      <c r="A284" s="389">
        <f t="shared" si="24"/>
        <v>93212</v>
      </c>
      <c r="B284" s="390">
        <v>95241</v>
      </c>
      <c r="C284" s="391" t="s">
        <v>13435</v>
      </c>
      <c r="D284" s="391" t="s">
        <v>73</v>
      </c>
      <c r="E284" s="392" t="s">
        <v>1</v>
      </c>
      <c r="F284" s="392" t="s">
        <v>3</v>
      </c>
      <c r="G284" s="393">
        <v>1.3328</v>
      </c>
      <c r="H284" s="453">
        <f>VLOOKUP(B284,'CMP-SIN-SD-09-2021'!A:D,4,0)</f>
        <v>27.96</v>
      </c>
      <c r="I284" s="394" t="s">
        <v>13362</v>
      </c>
      <c r="J284" s="373">
        <f t="shared" si="25"/>
        <v>37.26</v>
      </c>
      <c r="K284" s="373"/>
      <c r="L284" s="373"/>
      <c r="M284" s="373">
        <f>VLOOKUP(B284,'CMP-SIN-SD-09-2021'!A:D,4,0)</f>
        <v>27.96</v>
      </c>
      <c r="N284" s="3" t="b">
        <f t="shared" si="26"/>
        <v>1</v>
      </c>
    </row>
    <row r="285" spans="1:14" s="387" customFormat="1" ht="45" x14ac:dyDescent="0.25">
      <c r="A285" s="389">
        <f t="shared" si="24"/>
        <v>93212</v>
      </c>
      <c r="B285" s="390">
        <v>101165</v>
      </c>
      <c r="C285" s="391" t="s">
        <v>13435</v>
      </c>
      <c r="D285" s="391" t="s">
        <v>13377</v>
      </c>
      <c r="E285" s="392" t="s">
        <v>1</v>
      </c>
      <c r="F285" s="392" t="s">
        <v>23</v>
      </c>
      <c r="G285" s="393">
        <v>2.86E-2</v>
      </c>
      <c r="H285" s="453">
        <f>VLOOKUP(B285,'CMP-SIN-SD-09-2021'!A:D,4,0)</f>
        <v>833.08</v>
      </c>
      <c r="I285" s="394" t="s">
        <v>13362</v>
      </c>
      <c r="J285" s="373">
        <f t="shared" si="25"/>
        <v>23.82</v>
      </c>
      <c r="K285" s="373"/>
      <c r="L285" s="373"/>
      <c r="M285" s="373">
        <f>VLOOKUP(B285,'CMP-SIN-SD-09-2021'!A:D,4,0)</f>
        <v>833.08</v>
      </c>
      <c r="N285" s="3" t="b">
        <f t="shared" si="26"/>
        <v>1</v>
      </c>
    </row>
    <row r="286" spans="1:14" s="387" customFormat="1" ht="45" x14ac:dyDescent="0.25">
      <c r="A286" s="389">
        <f t="shared" si="24"/>
        <v>93212</v>
      </c>
      <c r="B286" s="390">
        <v>91862</v>
      </c>
      <c r="C286" s="391" t="s">
        <v>13435</v>
      </c>
      <c r="D286" s="391" t="s">
        <v>637</v>
      </c>
      <c r="E286" s="392" t="s">
        <v>1</v>
      </c>
      <c r="F286" s="392" t="s">
        <v>27</v>
      </c>
      <c r="G286" s="393">
        <v>0.33069999999999999</v>
      </c>
      <c r="H286" s="453">
        <f>VLOOKUP(B286,'CMP-SIN-SD-09-2021'!A:D,4,0)</f>
        <v>9.48</v>
      </c>
      <c r="I286" s="394" t="s">
        <v>13362</v>
      </c>
      <c r="J286" s="373">
        <f t="shared" si="25"/>
        <v>3.13</v>
      </c>
      <c r="K286" s="373"/>
      <c r="L286" s="373"/>
      <c r="M286" s="373">
        <f>VLOOKUP(B286,'CMP-SIN-SD-09-2021'!A:D,4,0)</f>
        <v>9.48</v>
      </c>
      <c r="N286" s="3" t="b">
        <f t="shared" si="26"/>
        <v>1</v>
      </c>
    </row>
    <row r="287" spans="1:14" s="387" customFormat="1" ht="45" x14ac:dyDescent="0.25">
      <c r="A287" s="389">
        <f t="shared" si="24"/>
        <v>93212</v>
      </c>
      <c r="B287" s="390">
        <v>91863</v>
      </c>
      <c r="C287" s="391" t="s">
        <v>13435</v>
      </c>
      <c r="D287" s="391" t="s">
        <v>13437</v>
      </c>
      <c r="E287" s="392" t="s">
        <v>1</v>
      </c>
      <c r="F287" s="392" t="s">
        <v>27</v>
      </c>
      <c r="G287" s="393">
        <v>0.1305</v>
      </c>
      <c r="H287" s="453">
        <f>VLOOKUP(B287,'CMP-SIN-SD-09-2021'!A:D,4,0)</f>
        <v>11.19</v>
      </c>
      <c r="I287" s="394" t="s">
        <v>13362</v>
      </c>
      <c r="J287" s="373">
        <f t="shared" si="25"/>
        <v>1.46</v>
      </c>
      <c r="K287" s="373"/>
      <c r="L287" s="373"/>
      <c r="M287" s="373">
        <f>VLOOKUP(B287,'CMP-SIN-SD-09-2021'!A:D,4,0)</f>
        <v>11.19</v>
      </c>
      <c r="N287" s="3" t="b">
        <f t="shared" si="26"/>
        <v>1</v>
      </c>
    </row>
    <row r="288" spans="1:14" s="387" customFormat="1" ht="45" x14ac:dyDescent="0.25">
      <c r="A288" s="389">
        <f t="shared" si="24"/>
        <v>93212</v>
      </c>
      <c r="B288" s="390">
        <v>91870</v>
      </c>
      <c r="C288" s="391" t="s">
        <v>13435</v>
      </c>
      <c r="D288" s="391" t="s">
        <v>13378</v>
      </c>
      <c r="E288" s="392" t="s">
        <v>1</v>
      </c>
      <c r="F288" s="392" t="s">
        <v>27</v>
      </c>
      <c r="G288" s="393">
        <v>0.15659999999999999</v>
      </c>
      <c r="H288" s="453">
        <f>VLOOKUP(B288,'CMP-SIN-SD-09-2021'!A:D,4,0)</f>
        <v>10.47</v>
      </c>
      <c r="I288" s="394" t="s">
        <v>13362</v>
      </c>
      <c r="J288" s="373">
        <f t="shared" si="25"/>
        <v>1.63</v>
      </c>
      <c r="K288" s="373"/>
      <c r="L288" s="373"/>
      <c r="M288" s="373">
        <f>VLOOKUP(B288,'CMP-SIN-SD-09-2021'!A:D,4,0)</f>
        <v>10.47</v>
      </c>
      <c r="N288" s="3" t="b">
        <f t="shared" si="26"/>
        <v>1</v>
      </c>
    </row>
    <row r="289" spans="1:14" s="387" customFormat="1" ht="45" x14ac:dyDescent="0.25">
      <c r="A289" s="389">
        <f t="shared" si="24"/>
        <v>93212</v>
      </c>
      <c r="B289" s="390">
        <v>91871</v>
      </c>
      <c r="C289" s="391" t="s">
        <v>13435</v>
      </c>
      <c r="D289" s="391" t="s">
        <v>13438</v>
      </c>
      <c r="E289" s="392" t="s">
        <v>1</v>
      </c>
      <c r="F289" s="392" t="s">
        <v>27</v>
      </c>
      <c r="G289" s="393">
        <v>2.6100000000000002E-2</v>
      </c>
      <c r="H289" s="453">
        <f>VLOOKUP(B289,'CMP-SIN-SD-09-2021'!A:D,4,0)</f>
        <v>12.22</v>
      </c>
      <c r="I289" s="394" t="s">
        <v>13362</v>
      </c>
      <c r="J289" s="373">
        <f t="shared" si="25"/>
        <v>0.31</v>
      </c>
      <c r="K289" s="373"/>
      <c r="L289" s="373"/>
      <c r="M289" s="373">
        <f>VLOOKUP(B289,'CMP-SIN-SD-09-2021'!A:D,4,0)</f>
        <v>12.22</v>
      </c>
      <c r="N289" s="3" t="b">
        <f t="shared" si="26"/>
        <v>1</v>
      </c>
    </row>
    <row r="290" spans="1:14" s="387" customFormat="1" ht="45" x14ac:dyDescent="0.25">
      <c r="A290" s="389">
        <f t="shared" si="24"/>
        <v>93212</v>
      </c>
      <c r="B290" s="390">
        <v>91875</v>
      </c>
      <c r="C290" s="391" t="s">
        <v>13435</v>
      </c>
      <c r="D290" s="391" t="s">
        <v>13439</v>
      </c>
      <c r="E290" s="392" t="s">
        <v>1</v>
      </c>
      <c r="F290" s="392" t="s">
        <v>9</v>
      </c>
      <c r="G290" s="393">
        <v>3.4799999999999998E-2</v>
      </c>
      <c r="H290" s="453">
        <f>VLOOKUP(B290,'CMP-SIN-SD-09-2021'!A:D,4,0)</f>
        <v>5.78</v>
      </c>
      <c r="I290" s="394" t="s">
        <v>13362</v>
      </c>
      <c r="J290" s="373">
        <f t="shared" si="25"/>
        <v>0.2</v>
      </c>
      <c r="K290" s="373"/>
      <c r="L290" s="373"/>
      <c r="M290" s="373">
        <f>VLOOKUP(B290,'CMP-SIN-SD-09-2021'!A:D,4,0)</f>
        <v>5.78</v>
      </c>
      <c r="N290" s="3" t="b">
        <f t="shared" si="26"/>
        <v>1</v>
      </c>
    </row>
    <row r="291" spans="1:14" s="387" customFormat="1" ht="45" x14ac:dyDescent="0.25">
      <c r="A291" s="389">
        <f t="shared" si="24"/>
        <v>93212</v>
      </c>
      <c r="B291" s="390">
        <v>91882</v>
      </c>
      <c r="C291" s="391" t="s">
        <v>13435</v>
      </c>
      <c r="D291" s="391" t="s">
        <v>13440</v>
      </c>
      <c r="E291" s="392" t="s">
        <v>1</v>
      </c>
      <c r="F291" s="392" t="s">
        <v>9</v>
      </c>
      <c r="G291" s="393">
        <v>3.4799999999999998E-2</v>
      </c>
      <c r="H291" s="453">
        <f>VLOOKUP(B291,'CMP-SIN-SD-09-2021'!A:D,4,0)</f>
        <v>6.93</v>
      </c>
      <c r="I291" s="394" t="s">
        <v>13362</v>
      </c>
      <c r="J291" s="373">
        <f t="shared" si="25"/>
        <v>0.24</v>
      </c>
      <c r="K291" s="373"/>
      <c r="L291" s="373"/>
      <c r="M291" s="373">
        <f>VLOOKUP(B291,'CMP-SIN-SD-09-2021'!A:D,4,0)</f>
        <v>6.93</v>
      </c>
      <c r="N291" s="3" t="b">
        <f t="shared" si="26"/>
        <v>1</v>
      </c>
    </row>
    <row r="292" spans="1:14" s="387" customFormat="1" ht="45" x14ac:dyDescent="0.25">
      <c r="A292" s="389">
        <f t="shared" si="24"/>
        <v>93212</v>
      </c>
      <c r="B292" s="390">
        <v>91890</v>
      </c>
      <c r="C292" s="391" t="s">
        <v>13435</v>
      </c>
      <c r="D292" s="391" t="s">
        <v>13441</v>
      </c>
      <c r="E292" s="392" t="s">
        <v>1</v>
      </c>
      <c r="F292" s="392" t="s">
        <v>9</v>
      </c>
      <c r="G292" s="393">
        <v>1.7399999999999999E-2</v>
      </c>
      <c r="H292" s="453">
        <f>VLOOKUP(B292,'CMP-SIN-SD-09-2021'!A:D,4,0)</f>
        <v>9.6199999999999992</v>
      </c>
      <c r="I292" s="394" t="s">
        <v>13362</v>
      </c>
      <c r="J292" s="373">
        <f t="shared" si="25"/>
        <v>0.16</v>
      </c>
      <c r="K292" s="373"/>
      <c r="L292" s="373"/>
      <c r="M292" s="373">
        <f>VLOOKUP(B292,'CMP-SIN-SD-09-2021'!A:D,4,0)</f>
        <v>9.6199999999999992</v>
      </c>
      <c r="N292" s="3" t="b">
        <f t="shared" si="26"/>
        <v>1</v>
      </c>
    </row>
    <row r="293" spans="1:14" s="387" customFormat="1" ht="45" x14ac:dyDescent="0.25">
      <c r="A293" s="389">
        <f t="shared" si="24"/>
        <v>93212</v>
      </c>
      <c r="B293" s="390">
        <v>91911</v>
      </c>
      <c r="C293" s="391" t="s">
        <v>13435</v>
      </c>
      <c r="D293" s="391" t="s">
        <v>13379</v>
      </c>
      <c r="E293" s="392" t="s">
        <v>1</v>
      </c>
      <c r="F293" s="392" t="s">
        <v>9</v>
      </c>
      <c r="G293" s="393">
        <v>6.9599999999999995E-2</v>
      </c>
      <c r="H293" s="453">
        <f>VLOOKUP(B293,'CMP-SIN-SD-09-2021'!A:D,4,0)</f>
        <v>11.95</v>
      </c>
      <c r="I293" s="394" t="s">
        <v>13362</v>
      </c>
      <c r="J293" s="373">
        <f t="shared" si="25"/>
        <v>0.83</v>
      </c>
      <c r="K293" s="373"/>
      <c r="L293" s="373"/>
      <c r="M293" s="373">
        <f>VLOOKUP(B293,'CMP-SIN-SD-09-2021'!A:D,4,0)</f>
        <v>11.95</v>
      </c>
      <c r="N293" s="3" t="b">
        <f t="shared" si="26"/>
        <v>1</v>
      </c>
    </row>
    <row r="294" spans="1:14" s="387" customFormat="1" ht="45" x14ac:dyDescent="0.25">
      <c r="A294" s="389">
        <f t="shared" si="24"/>
        <v>93212</v>
      </c>
      <c r="B294" s="390">
        <v>91924</v>
      </c>
      <c r="C294" s="391" t="s">
        <v>13435</v>
      </c>
      <c r="D294" s="391" t="s">
        <v>13380</v>
      </c>
      <c r="E294" s="392" t="s">
        <v>1</v>
      </c>
      <c r="F294" s="392" t="s">
        <v>27</v>
      </c>
      <c r="G294" s="393">
        <v>1.2529999999999999</v>
      </c>
      <c r="H294" s="453">
        <f>VLOOKUP(B294,'CMP-SIN-SD-09-2021'!A:D,4,0)</f>
        <v>2.88</v>
      </c>
      <c r="I294" s="394" t="s">
        <v>13362</v>
      </c>
      <c r="J294" s="373">
        <f t="shared" si="25"/>
        <v>3.6</v>
      </c>
      <c r="K294" s="373"/>
      <c r="L294" s="373"/>
      <c r="M294" s="373">
        <f>VLOOKUP(B294,'CMP-SIN-SD-09-2021'!A:D,4,0)</f>
        <v>2.88</v>
      </c>
      <c r="N294" s="3" t="b">
        <f t="shared" si="26"/>
        <v>1</v>
      </c>
    </row>
    <row r="295" spans="1:14" s="387" customFormat="1" ht="45" x14ac:dyDescent="0.25">
      <c r="A295" s="389">
        <f t="shared" si="24"/>
        <v>93212</v>
      </c>
      <c r="B295" s="390">
        <v>91926</v>
      </c>
      <c r="C295" s="391" t="s">
        <v>13435</v>
      </c>
      <c r="D295" s="391" t="s">
        <v>647</v>
      </c>
      <c r="E295" s="392" t="s">
        <v>1</v>
      </c>
      <c r="F295" s="392" t="s">
        <v>27</v>
      </c>
      <c r="G295" s="393">
        <v>0.46989999999999998</v>
      </c>
      <c r="H295" s="453">
        <f>VLOOKUP(B295,'CMP-SIN-SD-09-2021'!A:D,4,0)</f>
        <v>4.26</v>
      </c>
      <c r="I295" s="394" t="s">
        <v>13362</v>
      </c>
      <c r="J295" s="373">
        <f t="shared" si="25"/>
        <v>2</v>
      </c>
      <c r="K295" s="373"/>
      <c r="L295" s="373"/>
      <c r="M295" s="373">
        <f>VLOOKUP(B295,'CMP-SIN-SD-09-2021'!A:D,4,0)</f>
        <v>4.26</v>
      </c>
      <c r="N295" s="3" t="b">
        <f t="shared" si="26"/>
        <v>1</v>
      </c>
    </row>
    <row r="296" spans="1:14" s="387" customFormat="1" ht="45" x14ac:dyDescent="0.25">
      <c r="A296" s="389">
        <f t="shared" si="24"/>
        <v>93212</v>
      </c>
      <c r="B296" s="390">
        <v>91928</v>
      </c>
      <c r="C296" s="391" t="s">
        <v>13435</v>
      </c>
      <c r="D296" s="391" t="s">
        <v>648</v>
      </c>
      <c r="E296" s="392" t="s">
        <v>1</v>
      </c>
      <c r="F296" s="392" t="s">
        <v>27</v>
      </c>
      <c r="G296" s="393">
        <v>1.0442</v>
      </c>
      <c r="H296" s="453">
        <f>VLOOKUP(B296,'CMP-SIN-SD-09-2021'!A:D,4,0)</f>
        <v>7</v>
      </c>
      <c r="I296" s="394" t="s">
        <v>13362</v>
      </c>
      <c r="J296" s="373">
        <f t="shared" si="25"/>
        <v>7.3</v>
      </c>
      <c r="K296" s="373"/>
      <c r="L296" s="373"/>
      <c r="M296" s="373">
        <f>VLOOKUP(B296,'CMP-SIN-SD-09-2021'!A:D,4,0)</f>
        <v>7</v>
      </c>
      <c r="N296" s="3" t="b">
        <f t="shared" si="26"/>
        <v>1</v>
      </c>
    </row>
    <row r="297" spans="1:14" s="387" customFormat="1" ht="30" x14ac:dyDescent="0.25">
      <c r="A297" s="389">
        <f t="shared" si="24"/>
        <v>93212</v>
      </c>
      <c r="B297" s="390">
        <v>91937</v>
      </c>
      <c r="C297" s="391" t="s">
        <v>13435</v>
      </c>
      <c r="D297" s="391" t="s">
        <v>13381</v>
      </c>
      <c r="E297" s="392" t="s">
        <v>1</v>
      </c>
      <c r="F297" s="392" t="s">
        <v>9</v>
      </c>
      <c r="G297" s="393">
        <v>0.13919999999999999</v>
      </c>
      <c r="H297" s="453">
        <f>VLOOKUP(B297,'CMP-SIN-SD-09-2021'!A:D,4,0)</f>
        <v>10.41</v>
      </c>
      <c r="I297" s="394" t="s">
        <v>13362</v>
      </c>
      <c r="J297" s="373">
        <f t="shared" si="25"/>
        <v>1.44</v>
      </c>
      <c r="K297" s="373"/>
      <c r="L297" s="373"/>
      <c r="M297" s="373">
        <f>VLOOKUP(B297,'CMP-SIN-SD-09-2021'!A:D,4,0)</f>
        <v>10.41</v>
      </c>
      <c r="N297" s="3" t="b">
        <f t="shared" si="26"/>
        <v>1</v>
      </c>
    </row>
    <row r="298" spans="1:14" s="387" customFormat="1" ht="30" x14ac:dyDescent="0.25">
      <c r="A298" s="389">
        <f t="shared" si="24"/>
        <v>93212</v>
      </c>
      <c r="B298" s="390">
        <v>91959</v>
      </c>
      <c r="C298" s="391" t="s">
        <v>13435</v>
      </c>
      <c r="D298" s="391" t="s">
        <v>13424</v>
      </c>
      <c r="E298" s="392" t="s">
        <v>1</v>
      </c>
      <c r="F298" s="392" t="s">
        <v>9</v>
      </c>
      <c r="G298" s="393">
        <v>1.7399999999999999E-2</v>
      </c>
      <c r="H298" s="453">
        <f>VLOOKUP(B298,'CMP-SIN-SD-09-2021'!A:D,4,0)</f>
        <v>37.25</v>
      </c>
      <c r="I298" s="394" t="s">
        <v>13362</v>
      </c>
      <c r="J298" s="373">
        <f t="shared" si="25"/>
        <v>0.64</v>
      </c>
      <c r="K298" s="373"/>
      <c r="L298" s="373"/>
      <c r="M298" s="373">
        <f>VLOOKUP(B298,'CMP-SIN-SD-09-2021'!A:D,4,0)</f>
        <v>37.25</v>
      </c>
      <c r="N298" s="3" t="b">
        <f t="shared" si="26"/>
        <v>1</v>
      </c>
    </row>
    <row r="299" spans="1:14" s="387" customFormat="1" ht="30" x14ac:dyDescent="0.25">
      <c r="A299" s="389">
        <f t="shared" si="24"/>
        <v>93212</v>
      </c>
      <c r="B299" s="390">
        <v>91967</v>
      </c>
      <c r="C299" s="391" t="s">
        <v>13435</v>
      </c>
      <c r="D299" s="391" t="s">
        <v>13442</v>
      </c>
      <c r="E299" s="392" t="s">
        <v>1</v>
      </c>
      <c r="F299" s="392" t="s">
        <v>9</v>
      </c>
      <c r="G299" s="393">
        <v>1.7399999999999999E-2</v>
      </c>
      <c r="H299" s="453">
        <f>VLOOKUP(B299,'CMP-SIN-SD-09-2021'!A:D,4,0)</f>
        <v>50.98</v>
      </c>
      <c r="I299" s="394" t="s">
        <v>13362</v>
      </c>
      <c r="J299" s="373">
        <f t="shared" si="25"/>
        <v>0.88</v>
      </c>
      <c r="K299" s="373"/>
      <c r="L299" s="373"/>
      <c r="M299" s="373">
        <f>VLOOKUP(B299,'CMP-SIN-SD-09-2021'!A:D,4,0)</f>
        <v>50.98</v>
      </c>
      <c r="N299" s="3" t="b">
        <f t="shared" si="26"/>
        <v>1</v>
      </c>
    </row>
    <row r="300" spans="1:14" s="387" customFormat="1" ht="30" x14ac:dyDescent="0.25">
      <c r="A300" s="389">
        <f t="shared" si="24"/>
        <v>93212</v>
      </c>
      <c r="B300" s="390">
        <v>92000</v>
      </c>
      <c r="C300" s="391" t="s">
        <v>13435</v>
      </c>
      <c r="D300" s="391" t="s">
        <v>13383</v>
      </c>
      <c r="E300" s="392" t="s">
        <v>1</v>
      </c>
      <c r="F300" s="392" t="s">
        <v>9</v>
      </c>
      <c r="G300" s="393">
        <v>3.4799999999999998E-2</v>
      </c>
      <c r="H300" s="453">
        <f>VLOOKUP(B300,'CMP-SIN-SD-09-2021'!A:D,4,0)</f>
        <v>24.89</v>
      </c>
      <c r="I300" s="394" t="s">
        <v>13362</v>
      </c>
      <c r="J300" s="373">
        <f t="shared" si="25"/>
        <v>0.86</v>
      </c>
      <c r="K300" s="373"/>
      <c r="L300" s="373"/>
      <c r="M300" s="373">
        <f>VLOOKUP(B300,'CMP-SIN-SD-09-2021'!A:D,4,0)</f>
        <v>24.89</v>
      </c>
      <c r="N300" s="3" t="b">
        <f t="shared" si="26"/>
        <v>1</v>
      </c>
    </row>
    <row r="301" spans="1:14" s="387" customFormat="1" ht="45" x14ac:dyDescent="0.25">
      <c r="A301" s="389">
        <f t="shared" si="24"/>
        <v>93212</v>
      </c>
      <c r="B301" s="390">
        <v>92981</v>
      </c>
      <c r="C301" s="391" t="s">
        <v>13435</v>
      </c>
      <c r="D301" s="391" t="s">
        <v>13385</v>
      </c>
      <c r="E301" s="392" t="s">
        <v>1</v>
      </c>
      <c r="F301" s="392" t="s">
        <v>27</v>
      </c>
      <c r="G301" s="393">
        <v>0.2611</v>
      </c>
      <c r="H301" s="453">
        <f>VLOOKUP(B301,'CMP-SIN-SD-09-2021'!A:D,4,0)</f>
        <v>17.34</v>
      </c>
      <c r="I301" s="394" t="s">
        <v>13362</v>
      </c>
      <c r="J301" s="373">
        <f t="shared" si="25"/>
        <v>4.5199999999999996</v>
      </c>
      <c r="K301" s="373"/>
      <c r="L301" s="373"/>
      <c r="M301" s="373">
        <f>VLOOKUP(B301,'CMP-SIN-SD-09-2021'!A:D,4,0)</f>
        <v>17.34</v>
      </c>
      <c r="N301" s="3" t="b">
        <f t="shared" si="26"/>
        <v>1</v>
      </c>
    </row>
    <row r="302" spans="1:14" s="387" customFormat="1" ht="45" x14ac:dyDescent="0.25">
      <c r="A302" s="389">
        <f t="shared" si="24"/>
        <v>93212</v>
      </c>
      <c r="B302" s="390">
        <v>95805</v>
      </c>
      <c r="C302" s="391" t="s">
        <v>13435</v>
      </c>
      <c r="D302" s="391" t="s">
        <v>13386</v>
      </c>
      <c r="E302" s="392" t="s">
        <v>1</v>
      </c>
      <c r="F302" s="392" t="s">
        <v>9</v>
      </c>
      <c r="G302" s="393">
        <v>1.7399999999999999E-2</v>
      </c>
      <c r="H302" s="453">
        <f>VLOOKUP(B302,'CMP-SIN-SD-09-2021'!A:D,4,0)</f>
        <v>23.13</v>
      </c>
      <c r="I302" s="394" t="s">
        <v>13362</v>
      </c>
      <c r="J302" s="373">
        <f t="shared" si="25"/>
        <v>0.4</v>
      </c>
      <c r="K302" s="373"/>
      <c r="L302" s="373"/>
      <c r="M302" s="373">
        <f>VLOOKUP(B302,'CMP-SIN-SD-09-2021'!A:D,4,0)</f>
        <v>23.13</v>
      </c>
      <c r="N302" s="3" t="b">
        <f t="shared" si="26"/>
        <v>1</v>
      </c>
    </row>
    <row r="303" spans="1:14" s="387" customFormat="1" ht="45" x14ac:dyDescent="0.25">
      <c r="A303" s="389">
        <f t="shared" si="24"/>
        <v>93212</v>
      </c>
      <c r="B303" s="390">
        <v>95811</v>
      </c>
      <c r="C303" s="391" t="s">
        <v>13435</v>
      </c>
      <c r="D303" s="391" t="s">
        <v>13387</v>
      </c>
      <c r="E303" s="392" t="s">
        <v>1</v>
      </c>
      <c r="F303" s="392" t="s">
        <v>9</v>
      </c>
      <c r="G303" s="393">
        <v>5.2200000000000003E-2</v>
      </c>
      <c r="H303" s="453">
        <f>VLOOKUP(B303,'CMP-SIN-SD-09-2021'!A:D,4,0)</f>
        <v>15.2</v>
      </c>
      <c r="I303" s="394" t="s">
        <v>13362</v>
      </c>
      <c r="J303" s="373">
        <f t="shared" si="25"/>
        <v>0.79</v>
      </c>
      <c r="K303" s="373"/>
      <c r="L303" s="373"/>
      <c r="M303" s="373">
        <f>VLOOKUP(B303,'CMP-SIN-SD-09-2021'!A:D,4,0)</f>
        <v>15.2</v>
      </c>
      <c r="N303" s="3" t="b">
        <f t="shared" si="26"/>
        <v>1</v>
      </c>
    </row>
    <row r="304" spans="1:14" s="387" customFormat="1" ht="45" x14ac:dyDescent="0.25">
      <c r="A304" s="389">
        <f t="shared" si="24"/>
        <v>93212</v>
      </c>
      <c r="B304" s="390">
        <v>97586</v>
      </c>
      <c r="C304" s="391" t="s">
        <v>13435</v>
      </c>
      <c r="D304" s="391" t="s">
        <v>13388</v>
      </c>
      <c r="E304" s="392" t="s">
        <v>1</v>
      </c>
      <c r="F304" s="392" t="s">
        <v>9</v>
      </c>
      <c r="G304" s="393">
        <v>0.13919999999999999</v>
      </c>
      <c r="H304" s="453">
        <f>VLOOKUP(B304,'CMP-SIN-SD-09-2021'!A:D,4,0)</f>
        <v>99.32</v>
      </c>
      <c r="I304" s="394" t="s">
        <v>13362</v>
      </c>
      <c r="J304" s="373">
        <f t="shared" si="25"/>
        <v>13.82</v>
      </c>
      <c r="K304" s="373"/>
      <c r="L304" s="373"/>
      <c r="M304" s="373">
        <f>VLOOKUP(B304,'CMP-SIN-SD-09-2021'!A:D,4,0)</f>
        <v>99.32</v>
      </c>
      <c r="N304" s="3" t="b">
        <f t="shared" si="26"/>
        <v>1</v>
      </c>
    </row>
    <row r="305" spans="1:14" s="387" customFormat="1" ht="30" x14ac:dyDescent="0.25">
      <c r="A305" s="389">
        <f t="shared" si="24"/>
        <v>93212</v>
      </c>
      <c r="B305" s="390">
        <v>96985</v>
      </c>
      <c r="C305" s="391" t="s">
        <v>13435</v>
      </c>
      <c r="D305" s="391" t="s">
        <v>711</v>
      </c>
      <c r="E305" s="392" t="s">
        <v>1</v>
      </c>
      <c r="F305" s="392" t="s">
        <v>9</v>
      </c>
      <c r="G305" s="393">
        <v>5.2200000000000003E-2</v>
      </c>
      <c r="H305" s="453">
        <f>VLOOKUP(B305,'CMP-SIN-SD-09-2021'!A:D,4,0)</f>
        <v>79.77</v>
      </c>
      <c r="I305" s="394" t="s">
        <v>13362</v>
      </c>
      <c r="J305" s="373">
        <f t="shared" si="25"/>
        <v>4.16</v>
      </c>
      <c r="K305" s="373"/>
      <c r="L305" s="373"/>
      <c r="M305" s="373">
        <f>VLOOKUP(B305,'CMP-SIN-SD-09-2021'!A:D,4,0)</f>
        <v>79.77</v>
      </c>
      <c r="N305" s="3" t="b">
        <f t="shared" si="26"/>
        <v>1</v>
      </c>
    </row>
    <row r="306" spans="1:14" s="387" customFormat="1" ht="45" x14ac:dyDescent="0.25">
      <c r="A306" s="389">
        <f t="shared" si="24"/>
        <v>93212</v>
      </c>
      <c r="B306" s="390">
        <v>97886</v>
      </c>
      <c r="C306" s="391" t="s">
        <v>13435</v>
      </c>
      <c r="D306" s="391" t="s">
        <v>671</v>
      </c>
      <c r="E306" s="392" t="s">
        <v>1</v>
      </c>
      <c r="F306" s="392" t="s">
        <v>9</v>
      </c>
      <c r="G306" s="393">
        <v>5.2200000000000003E-2</v>
      </c>
      <c r="H306" s="453">
        <f>VLOOKUP(B306,'CMP-SIN-SD-09-2021'!A:D,4,0)</f>
        <v>173.12</v>
      </c>
      <c r="I306" s="394" t="s">
        <v>13362</v>
      </c>
      <c r="J306" s="373">
        <f t="shared" si="25"/>
        <v>9.0299999999999994</v>
      </c>
      <c r="K306" s="373"/>
      <c r="L306" s="373"/>
      <c r="M306" s="373">
        <f>VLOOKUP(B306,'CMP-SIN-SD-09-2021'!A:D,4,0)</f>
        <v>173.12</v>
      </c>
      <c r="N306" s="3" t="b">
        <f t="shared" si="26"/>
        <v>1</v>
      </c>
    </row>
    <row r="307" spans="1:14" s="387" customFormat="1" ht="30" x14ac:dyDescent="0.25">
      <c r="A307" s="389">
        <f t="shared" si="24"/>
        <v>93212</v>
      </c>
      <c r="B307" s="390">
        <v>86888</v>
      </c>
      <c r="C307" s="391" t="s">
        <v>13435</v>
      </c>
      <c r="D307" s="391" t="s">
        <v>13394</v>
      </c>
      <c r="E307" s="392" t="s">
        <v>1</v>
      </c>
      <c r="F307" s="392" t="s">
        <v>9</v>
      </c>
      <c r="G307" s="393">
        <v>5.2200000000000003E-2</v>
      </c>
      <c r="H307" s="453">
        <f>VLOOKUP(B307,'CMP-SIN-SD-09-2021'!A:D,4,0)</f>
        <v>372.59</v>
      </c>
      <c r="I307" s="394" t="s">
        <v>13362</v>
      </c>
      <c r="J307" s="373">
        <f t="shared" si="25"/>
        <v>19.440000000000001</v>
      </c>
      <c r="K307" s="373"/>
      <c r="L307" s="373"/>
      <c r="M307" s="373">
        <f>VLOOKUP(B307,'CMP-SIN-SD-09-2021'!A:D,4,0)</f>
        <v>372.59</v>
      </c>
      <c r="N307" s="3" t="b">
        <f t="shared" si="26"/>
        <v>1</v>
      </c>
    </row>
    <row r="308" spans="1:14" s="387" customFormat="1" ht="75" x14ac:dyDescent="0.25">
      <c r="A308" s="389">
        <f t="shared" si="24"/>
        <v>93212</v>
      </c>
      <c r="B308" s="390">
        <v>86943</v>
      </c>
      <c r="C308" s="391" t="s">
        <v>13435</v>
      </c>
      <c r="D308" s="391" t="s">
        <v>353</v>
      </c>
      <c r="E308" s="392" t="s">
        <v>1</v>
      </c>
      <c r="F308" s="392" t="s">
        <v>9</v>
      </c>
      <c r="G308" s="393">
        <v>5.2200000000000003E-2</v>
      </c>
      <c r="H308" s="453">
        <f>VLOOKUP(B308,'CMP-SIN-SD-09-2021'!A:D,4,0)</f>
        <v>194.87</v>
      </c>
      <c r="I308" s="394" t="s">
        <v>13362</v>
      </c>
      <c r="J308" s="373">
        <f t="shared" si="25"/>
        <v>10.17</v>
      </c>
      <c r="K308" s="373"/>
      <c r="L308" s="373"/>
      <c r="M308" s="373">
        <f>VLOOKUP(B308,'CMP-SIN-SD-09-2021'!A:D,4,0)</f>
        <v>194.87</v>
      </c>
      <c r="N308" s="3" t="b">
        <f t="shared" si="26"/>
        <v>1</v>
      </c>
    </row>
    <row r="309" spans="1:14" s="387" customFormat="1" ht="45" x14ac:dyDescent="0.25">
      <c r="A309" s="389">
        <f t="shared" si="24"/>
        <v>93212</v>
      </c>
      <c r="B309" s="390">
        <v>89711</v>
      </c>
      <c r="C309" s="391" t="s">
        <v>13435</v>
      </c>
      <c r="D309" s="391" t="s">
        <v>606</v>
      </c>
      <c r="E309" s="392" t="s">
        <v>1</v>
      </c>
      <c r="F309" s="392" t="s">
        <v>27</v>
      </c>
      <c r="G309" s="393">
        <v>0.16309999999999999</v>
      </c>
      <c r="H309" s="453">
        <f>VLOOKUP(B309,'CMP-SIN-SD-09-2021'!A:D,4,0)</f>
        <v>17.93</v>
      </c>
      <c r="I309" s="394" t="s">
        <v>13362</v>
      </c>
      <c r="J309" s="373">
        <f t="shared" si="25"/>
        <v>2.92</v>
      </c>
      <c r="K309" s="373"/>
      <c r="L309" s="373"/>
      <c r="M309" s="373">
        <f>VLOOKUP(B309,'CMP-SIN-SD-09-2021'!A:D,4,0)</f>
        <v>17.93</v>
      </c>
      <c r="N309" s="3" t="b">
        <f t="shared" si="26"/>
        <v>1</v>
      </c>
    </row>
    <row r="310" spans="1:14" s="387" customFormat="1" ht="45" x14ac:dyDescent="0.25">
      <c r="A310" s="389">
        <f t="shared" si="24"/>
        <v>93212</v>
      </c>
      <c r="B310" s="390">
        <v>89712</v>
      </c>
      <c r="C310" s="391" t="s">
        <v>13435</v>
      </c>
      <c r="D310" s="391" t="s">
        <v>607</v>
      </c>
      <c r="E310" s="392" t="s">
        <v>1</v>
      </c>
      <c r="F310" s="392" t="s">
        <v>27</v>
      </c>
      <c r="G310" s="393">
        <v>0.2235</v>
      </c>
      <c r="H310" s="453">
        <f>VLOOKUP(B310,'CMP-SIN-SD-09-2021'!A:D,4,0)</f>
        <v>26.95</v>
      </c>
      <c r="I310" s="394" t="s">
        <v>13362</v>
      </c>
      <c r="J310" s="373">
        <f t="shared" si="25"/>
        <v>6.02</v>
      </c>
      <c r="K310" s="373"/>
      <c r="L310" s="373"/>
      <c r="M310" s="373">
        <f>VLOOKUP(B310,'CMP-SIN-SD-09-2021'!A:D,4,0)</f>
        <v>26.95</v>
      </c>
      <c r="N310" s="3" t="b">
        <f t="shared" si="26"/>
        <v>1</v>
      </c>
    </row>
    <row r="311" spans="1:14" s="387" customFormat="1" ht="45" x14ac:dyDescent="0.25">
      <c r="A311" s="389">
        <f t="shared" si="24"/>
        <v>93212</v>
      </c>
      <c r="B311" s="390">
        <v>89714</v>
      </c>
      <c r="C311" s="391" t="s">
        <v>13435</v>
      </c>
      <c r="D311" s="391" t="s">
        <v>575</v>
      </c>
      <c r="E311" s="392" t="s">
        <v>1</v>
      </c>
      <c r="F311" s="392" t="s">
        <v>27</v>
      </c>
      <c r="G311" s="393">
        <v>4.7E-2</v>
      </c>
      <c r="H311" s="453">
        <f>VLOOKUP(B311,'CMP-SIN-SD-09-2021'!A:D,4,0)</f>
        <v>52.8</v>
      </c>
      <c r="I311" s="394" t="s">
        <v>13362</v>
      </c>
      <c r="J311" s="373">
        <f t="shared" si="25"/>
        <v>2.48</v>
      </c>
      <c r="K311" s="373"/>
      <c r="L311" s="373"/>
      <c r="M311" s="373">
        <f>VLOOKUP(B311,'CMP-SIN-SD-09-2021'!A:D,4,0)</f>
        <v>52.8</v>
      </c>
      <c r="N311" s="3" t="b">
        <f t="shared" si="26"/>
        <v>1</v>
      </c>
    </row>
    <row r="312" spans="1:14" s="387" customFormat="1" ht="45" x14ac:dyDescent="0.25">
      <c r="A312" s="389">
        <f t="shared" si="24"/>
        <v>93212</v>
      </c>
      <c r="B312" s="390">
        <v>89724</v>
      </c>
      <c r="C312" s="391" t="s">
        <v>13435</v>
      </c>
      <c r="D312" s="391" t="s">
        <v>610</v>
      </c>
      <c r="E312" s="392" t="s">
        <v>1</v>
      </c>
      <c r="F312" s="392" t="s">
        <v>9</v>
      </c>
      <c r="G312" s="393">
        <v>0.17399999999999999</v>
      </c>
      <c r="H312" s="453">
        <f>VLOOKUP(B312,'CMP-SIN-SD-09-2021'!A:D,4,0)</f>
        <v>9.44</v>
      </c>
      <c r="I312" s="394" t="s">
        <v>13362</v>
      </c>
      <c r="J312" s="373">
        <f t="shared" si="25"/>
        <v>1.64</v>
      </c>
      <c r="K312" s="373"/>
      <c r="L312" s="373"/>
      <c r="M312" s="373">
        <f>VLOOKUP(B312,'CMP-SIN-SD-09-2021'!A:D,4,0)</f>
        <v>9.44</v>
      </c>
      <c r="N312" s="3" t="b">
        <f t="shared" si="26"/>
        <v>1</v>
      </c>
    </row>
    <row r="313" spans="1:14" s="387" customFormat="1" ht="45" x14ac:dyDescent="0.25">
      <c r="A313" s="389">
        <f t="shared" si="24"/>
        <v>93212</v>
      </c>
      <c r="B313" s="390">
        <v>89731</v>
      </c>
      <c r="C313" s="391" t="s">
        <v>13435</v>
      </c>
      <c r="D313" s="391" t="s">
        <v>611</v>
      </c>
      <c r="E313" s="392" t="s">
        <v>1</v>
      </c>
      <c r="F313" s="392" t="s">
        <v>9</v>
      </c>
      <c r="G313" s="393">
        <v>1.7399999999999999E-2</v>
      </c>
      <c r="H313" s="453">
        <f>VLOOKUP(B313,'CMP-SIN-SD-09-2021'!A:D,4,0)</f>
        <v>10.36</v>
      </c>
      <c r="I313" s="394" t="s">
        <v>13362</v>
      </c>
      <c r="J313" s="373">
        <f t="shared" si="25"/>
        <v>0.18</v>
      </c>
      <c r="K313" s="373"/>
      <c r="L313" s="373"/>
      <c r="M313" s="373">
        <f>VLOOKUP(B313,'CMP-SIN-SD-09-2021'!A:D,4,0)</f>
        <v>10.36</v>
      </c>
      <c r="N313" s="3" t="b">
        <f t="shared" si="26"/>
        <v>1</v>
      </c>
    </row>
    <row r="314" spans="1:14" s="387" customFormat="1" ht="60" x14ac:dyDescent="0.25">
      <c r="A314" s="389">
        <f t="shared" si="24"/>
        <v>93212</v>
      </c>
      <c r="B314" s="390">
        <v>89748</v>
      </c>
      <c r="C314" s="391" t="s">
        <v>13435</v>
      </c>
      <c r="D314" s="391" t="s">
        <v>13396</v>
      </c>
      <c r="E314" s="392" t="s">
        <v>1</v>
      </c>
      <c r="F314" s="392" t="s">
        <v>9</v>
      </c>
      <c r="G314" s="393">
        <v>5.2200000000000003E-2</v>
      </c>
      <c r="H314" s="453">
        <f>VLOOKUP(B314,'CMP-SIN-SD-09-2021'!A:D,4,0)</f>
        <v>36.07</v>
      </c>
      <c r="I314" s="394" t="s">
        <v>13362</v>
      </c>
      <c r="J314" s="373">
        <f t="shared" si="25"/>
        <v>1.88</v>
      </c>
      <c r="K314" s="373"/>
      <c r="L314" s="373"/>
      <c r="M314" s="373">
        <f>VLOOKUP(B314,'CMP-SIN-SD-09-2021'!A:D,4,0)</f>
        <v>36.07</v>
      </c>
      <c r="N314" s="3" t="b">
        <f t="shared" si="26"/>
        <v>1</v>
      </c>
    </row>
    <row r="315" spans="1:14" s="387" customFormat="1" ht="45" x14ac:dyDescent="0.25">
      <c r="A315" s="389">
        <f t="shared" si="24"/>
        <v>93212</v>
      </c>
      <c r="B315" s="390">
        <v>89784</v>
      </c>
      <c r="C315" s="391" t="s">
        <v>13435</v>
      </c>
      <c r="D315" s="391" t="s">
        <v>619</v>
      </c>
      <c r="E315" s="392" t="s">
        <v>1</v>
      </c>
      <c r="F315" s="392" t="s">
        <v>9</v>
      </c>
      <c r="G315" s="393">
        <v>1.7399999999999999E-2</v>
      </c>
      <c r="H315" s="453">
        <f>VLOOKUP(B315,'CMP-SIN-SD-09-2021'!A:D,4,0)</f>
        <v>18.920000000000002</v>
      </c>
      <c r="I315" s="394" t="s">
        <v>13362</v>
      </c>
      <c r="J315" s="373">
        <f t="shared" si="25"/>
        <v>0.32</v>
      </c>
      <c r="K315" s="373"/>
      <c r="L315" s="373"/>
      <c r="M315" s="373">
        <f>VLOOKUP(B315,'CMP-SIN-SD-09-2021'!A:D,4,0)</f>
        <v>18.920000000000002</v>
      </c>
      <c r="N315" s="3" t="b">
        <f t="shared" si="26"/>
        <v>1</v>
      </c>
    </row>
    <row r="316" spans="1:14" s="387" customFormat="1" ht="45" x14ac:dyDescent="0.25">
      <c r="A316" s="389">
        <f t="shared" si="24"/>
        <v>93212</v>
      </c>
      <c r="B316" s="390">
        <v>89709</v>
      </c>
      <c r="C316" s="391" t="s">
        <v>13435</v>
      </c>
      <c r="D316" s="391" t="s">
        <v>13443</v>
      </c>
      <c r="E316" s="392" t="s">
        <v>1</v>
      </c>
      <c r="F316" s="392" t="s">
        <v>9</v>
      </c>
      <c r="G316" s="393">
        <v>6.9599999999999995E-2</v>
      </c>
      <c r="H316" s="453">
        <f>VLOOKUP(B316,'CMP-SIN-SD-09-2021'!A:D,4,0)</f>
        <v>15.75</v>
      </c>
      <c r="I316" s="394" t="s">
        <v>13362</v>
      </c>
      <c r="J316" s="373">
        <f t="shared" si="25"/>
        <v>1.0900000000000001</v>
      </c>
      <c r="K316" s="373"/>
      <c r="L316" s="373"/>
      <c r="M316" s="373">
        <f>VLOOKUP(B316,'CMP-SIN-SD-09-2021'!A:D,4,0)</f>
        <v>15.75</v>
      </c>
      <c r="N316" s="3" t="b">
        <f t="shared" si="26"/>
        <v>1</v>
      </c>
    </row>
    <row r="317" spans="1:14" s="387" customFormat="1" ht="45" x14ac:dyDescent="0.25">
      <c r="A317" s="389">
        <f t="shared" si="24"/>
        <v>93212</v>
      </c>
      <c r="B317" s="390">
        <v>89957</v>
      </c>
      <c r="C317" s="391" t="s">
        <v>13435</v>
      </c>
      <c r="D317" s="391" t="s">
        <v>13398</v>
      </c>
      <c r="E317" s="392" t="s">
        <v>1</v>
      </c>
      <c r="F317" s="392" t="s">
        <v>9</v>
      </c>
      <c r="G317" s="393">
        <v>0.17399999999999999</v>
      </c>
      <c r="H317" s="453">
        <f>VLOOKUP(B317,'CMP-SIN-SD-09-2021'!A:D,4,0)</f>
        <v>128.04</v>
      </c>
      <c r="I317" s="394" t="s">
        <v>13362</v>
      </c>
      <c r="J317" s="373">
        <f t="shared" si="25"/>
        <v>22.27</v>
      </c>
      <c r="K317" s="373"/>
      <c r="L317" s="373"/>
      <c r="M317" s="373">
        <f>VLOOKUP(B317,'CMP-SIN-SD-09-2021'!A:D,4,0)</f>
        <v>128.04</v>
      </c>
      <c r="N317" s="3" t="b">
        <f t="shared" si="26"/>
        <v>1</v>
      </c>
    </row>
    <row r="318" spans="1:14" s="387" customFormat="1" ht="45" x14ac:dyDescent="0.25">
      <c r="A318" s="389">
        <f t="shared" si="24"/>
        <v>93212</v>
      </c>
      <c r="B318" s="390">
        <v>89970</v>
      </c>
      <c r="C318" s="391" t="s">
        <v>13435</v>
      </c>
      <c r="D318" s="391" t="s">
        <v>13444</v>
      </c>
      <c r="E318" s="392" t="s">
        <v>1</v>
      </c>
      <c r="F318" s="392" t="s">
        <v>9</v>
      </c>
      <c r="G318" s="393">
        <v>6.9599999999999995E-2</v>
      </c>
      <c r="H318" s="453">
        <f>VLOOKUP(B318,'CMP-SIN-SD-09-2021'!A:D,4,0)</f>
        <v>41.04</v>
      </c>
      <c r="I318" s="394" t="s">
        <v>13362</v>
      </c>
      <c r="J318" s="373">
        <f t="shared" si="25"/>
        <v>2.85</v>
      </c>
      <c r="K318" s="373"/>
      <c r="L318" s="373"/>
      <c r="M318" s="373">
        <f>VLOOKUP(B318,'CMP-SIN-SD-09-2021'!A:D,4,0)</f>
        <v>41.04</v>
      </c>
      <c r="N318" s="3" t="b">
        <f t="shared" si="26"/>
        <v>1</v>
      </c>
    </row>
    <row r="319" spans="1:14" s="387" customFormat="1" ht="45" x14ac:dyDescent="0.25">
      <c r="A319" s="389">
        <f t="shared" si="24"/>
        <v>93212</v>
      </c>
      <c r="B319" s="390">
        <v>90466</v>
      </c>
      <c r="C319" s="391" t="s">
        <v>13435</v>
      </c>
      <c r="D319" s="391" t="s">
        <v>13399</v>
      </c>
      <c r="E319" s="392" t="s">
        <v>1</v>
      </c>
      <c r="F319" s="392" t="s">
        <v>27</v>
      </c>
      <c r="G319" s="393">
        <v>7.22E-2</v>
      </c>
      <c r="H319" s="453">
        <f>VLOOKUP(B319,'CMP-SIN-SD-09-2021'!A:D,4,0)</f>
        <v>11.79</v>
      </c>
      <c r="I319" s="394" t="s">
        <v>13362</v>
      </c>
      <c r="J319" s="373">
        <f t="shared" si="25"/>
        <v>0.85</v>
      </c>
      <c r="K319" s="373"/>
      <c r="L319" s="373"/>
      <c r="M319" s="373">
        <f>VLOOKUP(B319,'CMP-SIN-SD-09-2021'!A:D,4,0)</f>
        <v>11.79</v>
      </c>
      <c r="N319" s="3" t="b">
        <f t="shared" si="26"/>
        <v>1</v>
      </c>
    </row>
    <row r="320" spans="1:14" s="387" customFormat="1" ht="60" x14ac:dyDescent="0.25">
      <c r="A320" s="389">
        <f t="shared" si="24"/>
        <v>93212</v>
      </c>
      <c r="B320" s="390">
        <v>91170</v>
      </c>
      <c r="C320" s="391" t="s">
        <v>13435</v>
      </c>
      <c r="D320" s="391" t="s">
        <v>13400</v>
      </c>
      <c r="E320" s="392" t="s">
        <v>1</v>
      </c>
      <c r="F320" s="392" t="s">
        <v>27</v>
      </c>
      <c r="G320" s="393">
        <v>0.4612</v>
      </c>
      <c r="H320" s="453">
        <f>VLOOKUP(B320,'CMP-SIN-SD-09-2021'!A:D,4,0)</f>
        <v>2.74</v>
      </c>
      <c r="I320" s="394" t="s">
        <v>13362</v>
      </c>
      <c r="J320" s="373">
        <f t="shared" si="25"/>
        <v>1.26</v>
      </c>
      <c r="K320" s="373"/>
      <c r="L320" s="373"/>
      <c r="M320" s="373">
        <f>VLOOKUP(B320,'CMP-SIN-SD-09-2021'!A:D,4,0)</f>
        <v>2.74</v>
      </c>
      <c r="N320" s="3" t="b">
        <f t="shared" si="26"/>
        <v>1</v>
      </c>
    </row>
    <row r="321" spans="1:14" s="387" customFormat="1" ht="45" x14ac:dyDescent="0.25">
      <c r="A321" s="389">
        <f t="shared" si="24"/>
        <v>93212</v>
      </c>
      <c r="B321" s="390">
        <v>91173</v>
      </c>
      <c r="C321" s="391" t="s">
        <v>13435</v>
      </c>
      <c r="D321" s="391" t="s">
        <v>13401</v>
      </c>
      <c r="E321" s="392" t="s">
        <v>1</v>
      </c>
      <c r="F321" s="392" t="s">
        <v>27</v>
      </c>
      <c r="G321" s="393">
        <v>0.1827</v>
      </c>
      <c r="H321" s="453">
        <f>VLOOKUP(B321,'CMP-SIN-SD-09-2021'!A:D,4,0)</f>
        <v>1.38</v>
      </c>
      <c r="I321" s="394" t="s">
        <v>13362</v>
      </c>
      <c r="J321" s="373">
        <f t="shared" si="25"/>
        <v>0.25</v>
      </c>
      <c r="K321" s="373"/>
      <c r="L321" s="373"/>
      <c r="M321" s="373">
        <f>VLOOKUP(B321,'CMP-SIN-SD-09-2021'!A:D,4,0)</f>
        <v>1.38</v>
      </c>
      <c r="N321" s="3" t="b">
        <f t="shared" si="26"/>
        <v>1</v>
      </c>
    </row>
    <row r="322" spans="1:14" s="387" customFormat="1" ht="30" x14ac:dyDescent="0.25">
      <c r="A322" s="389">
        <f t="shared" si="24"/>
        <v>93212</v>
      </c>
      <c r="B322" s="390">
        <v>90443</v>
      </c>
      <c r="C322" s="391" t="s">
        <v>13435</v>
      </c>
      <c r="D322" s="391" t="s">
        <v>13402</v>
      </c>
      <c r="E322" s="392" t="s">
        <v>1</v>
      </c>
      <c r="F322" s="392" t="s">
        <v>27</v>
      </c>
      <c r="G322" s="393">
        <v>7.22E-2</v>
      </c>
      <c r="H322" s="453">
        <f>VLOOKUP(B322,'CMP-SIN-SD-09-2021'!A:D,4,0)</f>
        <v>11.78</v>
      </c>
      <c r="I322" s="394" t="s">
        <v>13362</v>
      </c>
      <c r="J322" s="373">
        <f t="shared" si="25"/>
        <v>0.85</v>
      </c>
      <c r="K322" s="373"/>
      <c r="L322" s="373"/>
      <c r="M322" s="373">
        <f>VLOOKUP(B322,'CMP-SIN-SD-09-2021'!A:D,4,0)</f>
        <v>11.78</v>
      </c>
      <c r="N322" s="3" t="b">
        <f t="shared" si="26"/>
        <v>1</v>
      </c>
    </row>
    <row r="323" spans="1:14" s="387" customFormat="1" ht="45" x14ac:dyDescent="0.25">
      <c r="A323" s="389">
        <f t="shared" si="24"/>
        <v>93212</v>
      </c>
      <c r="B323" s="390">
        <v>97906</v>
      </c>
      <c r="C323" s="391" t="s">
        <v>13435</v>
      </c>
      <c r="D323" s="391" t="s">
        <v>13403</v>
      </c>
      <c r="E323" s="392" t="s">
        <v>1</v>
      </c>
      <c r="F323" s="392" t="s">
        <v>9</v>
      </c>
      <c r="G323" s="393">
        <v>3.4799999999999998E-2</v>
      </c>
      <c r="H323" s="453">
        <f>VLOOKUP(B323,'CMP-SIN-SD-09-2021'!A:D,4,0)</f>
        <v>419.65</v>
      </c>
      <c r="I323" s="394" t="s">
        <v>13362</v>
      </c>
      <c r="J323" s="373">
        <f t="shared" si="25"/>
        <v>14.6</v>
      </c>
      <c r="K323" s="373"/>
      <c r="L323" s="373"/>
      <c r="M323" s="373">
        <f>VLOOKUP(B323,'CMP-SIN-SD-09-2021'!A:D,4,0)</f>
        <v>419.65</v>
      </c>
      <c r="N323" s="3" t="b">
        <f t="shared" si="26"/>
        <v>1</v>
      </c>
    </row>
    <row r="324" spans="1:14" s="387" customFormat="1" ht="30" x14ac:dyDescent="0.25">
      <c r="A324" s="389">
        <f t="shared" si="24"/>
        <v>93212</v>
      </c>
      <c r="B324" s="390">
        <v>100860</v>
      </c>
      <c r="C324" s="391" t="s">
        <v>13435</v>
      </c>
      <c r="D324" s="391" t="s">
        <v>345</v>
      </c>
      <c r="E324" s="392" t="s">
        <v>1</v>
      </c>
      <c r="F324" s="392" t="s">
        <v>9</v>
      </c>
      <c r="G324" s="393">
        <v>6.9599999999999995E-2</v>
      </c>
      <c r="H324" s="453">
        <f>VLOOKUP(B324,'CMP-SIN-SD-09-2021'!A:D,4,0)</f>
        <v>74.239999999999995</v>
      </c>
      <c r="I324" s="394" t="s">
        <v>13362</v>
      </c>
      <c r="J324" s="373">
        <f t="shared" si="25"/>
        <v>5.16</v>
      </c>
      <c r="K324" s="373"/>
      <c r="L324" s="373"/>
      <c r="M324" s="373">
        <f>VLOOKUP(B324,'CMP-SIN-SD-09-2021'!A:D,4,0)</f>
        <v>74.239999999999995</v>
      </c>
      <c r="N324" s="3" t="b">
        <f t="shared" si="26"/>
        <v>1</v>
      </c>
    </row>
    <row r="325" spans="1:14" s="387" customFormat="1" ht="30" x14ac:dyDescent="0.25">
      <c r="A325" s="389">
        <f t="shared" si="24"/>
        <v>93212</v>
      </c>
      <c r="B325" s="390">
        <v>93358</v>
      </c>
      <c r="C325" s="391" t="s">
        <v>13435</v>
      </c>
      <c r="D325" s="391" t="s">
        <v>511</v>
      </c>
      <c r="E325" s="392" t="s">
        <v>1</v>
      </c>
      <c r="F325" s="392" t="s">
        <v>23</v>
      </c>
      <c r="G325" s="393">
        <v>2.7900000000000001E-2</v>
      </c>
      <c r="H325" s="453">
        <f>VLOOKUP(B325,'CMP-SIN-SD-09-2021'!A:D,4,0)</f>
        <v>69.66</v>
      </c>
      <c r="I325" s="394" t="s">
        <v>13362</v>
      </c>
      <c r="J325" s="373">
        <f t="shared" si="25"/>
        <v>1.94</v>
      </c>
      <c r="K325" s="373"/>
      <c r="L325" s="373"/>
      <c r="M325" s="373">
        <f>VLOOKUP(B325,'CMP-SIN-SD-09-2021'!A:D,4,0)</f>
        <v>69.66</v>
      </c>
      <c r="N325" s="3" t="b">
        <f t="shared" si="26"/>
        <v>1</v>
      </c>
    </row>
    <row r="326" spans="1:14" s="387" customFormat="1" x14ac:dyDescent="0.25">
      <c r="A326" s="389">
        <f t="shared" si="24"/>
        <v>93212</v>
      </c>
      <c r="B326" s="390">
        <v>96995</v>
      </c>
      <c r="C326" s="391" t="s">
        <v>13435</v>
      </c>
      <c r="D326" s="391" t="s">
        <v>451</v>
      </c>
      <c r="E326" s="392" t="s">
        <v>1</v>
      </c>
      <c r="F326" s="392" t="s">
        <v>23</v>
      </c>
      <c r="G326" s="393">
        <v>7.1999999999999998E-3</v>
      </c>
      <c r="H326" s="453">
        <f>VLOOKUP(B326,'CMP-SIN-SD-09-2021'!A:D,4,0)</f>
        <v>42.23</v>
      </c>
      <c r="I326" s="394" t="s">
        <v>13362</v>
      </c>
      <c r="J326" s="373">
        <f t="shared" si="25"/>
        <v>0.3</v>
      </c>
      <c r="K326" s="373"/>
      <c r="L326" s="373"/>
      <c r="M326" s="373">
        <f>VLOOKUP(B326,'CMP-SIN-SD-09-2021'!A:D,4,0)</f>
        <v>42.23</v>
      </c>
      <c r="N326" s="3" t="b">
        <f t="shared" si="26"/>
        <v>1</v>
      </c>
    </row>
    <row r="327" spans="1:14" s="387" customFormat="1" ht="60" x14ac:dyDescent="0.25">
      <c r="A327" s="389">
        <f t="shared" si="24"/>
        <v>93212</v>
      </c>
      <c r="B327" s="390">
        <v>89168</v>
      </c>
      <c r="C327" s="391" t="s">
        <v>13435</v>
      </c>
      <c r="D327" s="391" t="s">
        <v>225</v>
      </c>
      <c r="E327" s="392" t="s">
        <v>1</v>
      </c>
      <c r="F327" s="392" t="s">
        <v>3</v>
      </c>
      <c r="G327" s="393">
        <v>0.46750000000000003</v>
      </c>
      <c r="H327" s="453">
        <f>VLOOKUP(B327,'CMP-SIN-SD-09-2021'!A:D,4,0)</f>
        <v>86.76</v>
      </c>
      <c r="I327" s="394" t="s">
        <v>13362</v>
      </c>
      <c r="J327" s="373">
        <f t="shared" si="25"/>
        <v>40.56</v>
      </c>
      <c r="K327" s="373"/>
      <c r="L327" s="373"/>
      <c r="M327" s="373">
        <f>VLOOKUP(B327,'CMP-SIN-SD-09-2021'!A:D,4,0)</f>
        <v>86.76</v>
      </c>
      <c r="N327" s="3" t="b">
        <f t="shared" si="26"/>
        <v>1</v>
      </c>
    </row>
    <row r="328" spans="1:14" s="387" customFormat="1" ht="30" x14ac:dyDescent="0.25">
      <c r="A328" s="389">
        <f t="shared" si="24"/>
        <v>93212</v>
      </c>
      <c r="B328" s="390">
        <v>88489</v>
      </c>
      <c r="C328" s="391" t="s">
        <v>13435</v>
      </c>
      <c r="D328" s="391" t="s">
        <v>277</v>
      </c>
      <c r="E328" s="392" t="s">
        <v>1</v>
      </c>
      <c r="F328" s="392" t="s">
        <v>3</v>
      </c>
      <c r="G328" s="393">
        <v>2.4441999999999999</v>
      </c>
      <c r="H328" s="453">
        <f>VLOOKUP(B328,'CMP-SIN-SD-09-2021'!A:D,4,0)</f>
        <v>14.34</v>
      </c>
      <c r="I328" s="394" t="s">
        <v>13362</v>
      </c>
      <c r="J328" s="373">
        <f t="shared" si="25"/>
        <v>35.04</v>
      </c>
      <c r="K328" s="373"/>
      <c r="L328" s="373"/>
      <c r="M328" s="373">
        <f>VLOOKUP(B328,'CMP-SIN-SD-09-2021'!A:D,4,0)</f>
        <v>14.34</v>
      </c>
      <c r="N328" s="3" t="b">
        <f t="shared" si="26"/>
        <v>1</v>
      </c>
    </row>
    <row r="329" spans="1:14" s="387" customFormat="1" ht="60" x14ac:dyDescent="0.25">
      <c r="A329" s="389">
        <f t="shared" si="24"/>
        <v>93212</v>
      </c>
      <c r="B329" s="390">
        <v>89171</v>
      </c>
      <c r="C329" s="391" t="s">
        <v>13435</v>
      </c>
      <c r="D329" s="391" t="s">
        <v>13404</v>
      </c>
      <c r="E329" s="392" t="s">
        <v>1</v>
      </c>
      <c r="F329" s="392" t="s">
        <v>3</v>
      </c>
      <c r="G329" s="393">
        <v>0.46279999999999999</v>
      </c>
      <c r="H329" s="453">
        <f>VLOOKUP(B329,'CMP-SIN-SD-09-2021'!A:D,4,0)</f>
        <v>39.270000000000003</v>
      </c>
      <c r="I329" s="394" t="s">
        <v>13362</v>
      </c>
      <c r="J329" s="373">
        <f t="shared" si="25"/>
        <v>18.170000000000002</v>
      </c>
      <c r="K329" s="373"/>
      <c r="L329" s="373"/>
      <c r="M329" s="373">
        <f>VLOOKUP(B329,'CMP-SIN-SD-09-2021'!A:D,4,0)</f>
        <v>39.270000000000003</v>
      </c>
      <c r="N329" s="3" t="b">
        <f t="shared" si="26"/>
        <v>1</v>
      </c>
    </row>
    <row r="330" spans="1:14" s="387" customFormat="1" ht="45" x14ac:dyDescent="0.25">
      <c r="A330" s="389">
        <f t="shared" si="24"/>
        <v>93212</v>
      </c>
      <c r="B330" s="390">
        <v>98679</v>
      </c>
      <c r="C330" s="391" t="s">
        <v>13435</v>
      </c>
      <c r="D330" s="391" t="s">
        <v>13445</v>
      </c>
      <c r="E330" s="392" t="s">
        <v>1</v>
      </c>
      <c r="F330" s="392" t="s">
        <v>3</v>
      </c>
      <c r="G330" s="393">
        <v>0.51339999999999997</v>
      </c>
      <c r="H330" s="453">
        <f>VLOOKUP(B330,'CMP-SIN-SD-09-2021'!A:D,4,0)</f>
        <v>31.18</v>
      </c>
      <c r="I330" s="394" t="s">
        <v>13362</v>
      </c>
      <c r="J330" s="373">
        <f t="shared" si="25"/>
        <v>16</v>
      </c>
      <c r="K330" s="373"/>
      <c r="L330" s="373"/>
      <c r="M330" s="373">
        <f>VLOOKUP(B330,'CMP-SIN-SD-09-2021'!A:D,4,0)</f>
        <v>31.18</v>
      </c>
      <c r="N330" s="3" t="b">
        <f t="shared" si="26"/>
        <v>1</v>
      </c>
    </row>
    <row r="331" spans="1:14" s="387" customFormat="1" ht="60" x14ac:dyDescent="0.25">
      <c r="A331" s="389">
        <f t="shared" ref="A331:A394" si="27">IF(O331&lt;&gt;0,O331,A330)</f>
        <v>93212</v>
      </c>
      <c r="B331" s="390">
        <v>87548</v>
      </c>
      <c r="C331" s="391" t="s">
        <v>13435</v>
      </c>
      <c r="D331" s="391" t="s">
        <v>13405</v>
      </c>
      <c r="E331" s="392" t="s">
        <v>1</v>
      </c>
      <c r="F331" s="392" t="s">
        <v>3</v>
      </c>
      <c r="G331" s="393">
        <v>0.18940000000000001</v>
      </c>
      <c r="H331" s="453">
        <f>VLOOKUP(B331,'CMP-SIN-SD-09-2021'!A:D,4,0)</f>
        <v>23.24</v>
      </c>
      <c r="I331" s="394" t="s">
        <v>13362</v>
      </c>
      <c r="J331" s="373">
        <f t="shared" si="25"/>
        <v>4.4000000000000004</v>
      </c>
      <c r="K331" s="373"/>
      <c r="L331" s="373"/>
      <c r="M331" s="373">
        <f>VLOOKUP(B331,'CMP-SIN-SD-09-2021'!A:D,4,0)</f>
        <v>23.24</v>
      </c>
      <c r="N331" s="3" t="b">
        <f t="shared" si="26"/>
        <v>1</v>
      </c>
    </row>
    <row r="332" spans="1:14" s="387" customFormat="1" ht="60" x14ac:dyDescent="0.25">
      <c r="A332" s="389">
        <f t="shared" si="27"/>
        <v>93212</v>
      </c>
      <c r="B332" s="390">
        <v>87777</v>
      </c>
      <c r="C332" s="391" t="s">
        <v>13435</v>
      </c>
      <c r="D332" s="391" t="s">
        <v>13446</v>
      </c>
      <c r="E332" s="392" t="s">
        <v>1</v>
      </c>
      <c r="F332" s="392" t="s">
        <v>3</v>
      </c>
      <c r="G332" s="393">
        <v>0.1681</v>
      </c>
      <c r="H332" s="453">
        <f>VLOOKUP(B332,'CMP-SIN-SD-09-2021'!A:D,4,0)</f>
        <v>55.27</v>
      </c>
      <c r="I332" s="394" t="s">
        <v>13362</v>
      </c>
      <c r="J332" s="373">
        <f t="shared" si="25"/>
        <v>9.2899999999999991</v>
      </c>
      <c r="K332" s="373"/>
      <c r="L332" s="373"/>
      <c r="M332" s="373">
        <f>VLOOKUP(B332,'CMP-SIN-SD-09-2021'!A:D,4,0)</f>
        <v>55.27</v>
      </c>
      <c r="N332" s="3" t="b">
        <f t="shared" si="26"/>
        <v>1</v>
      </c>
    </row>
    <row r="333" spans="1:14" s="387" customFormat="1" ht="60" x14ac:dyDescent="0.25">
      <c r="A333" s="389">
        <f t="shared" si="27"/>
        <v>93212</v>
      </c>
      <c r="B333" s="390">
        <v>87877</v>
      </c>
      <c r="C333" s="391" t="s">
        <v>13435</v>
      </c>
      <c r="D333" s="391" t="s">
        <v>13406</v>
      </c>
      <c r="E333" s="392" t="s">
        <v>1</v>
      </c>
      <c r="F333" s="392" t="s">
        <v>3</v>
      </c>
      <c r="G333" s="393">
        <v>0.76790000000000003</v>
      </c>
      <c r="H333" s="453">
        <f>VLOOKUP(B333,'CMP-SIN-SD-09-2021'!A:D,4,0)</f>
        <v>6.08</v>
      </c>
      <c r="I333" s="394" t="s">
        <v>13362</v>
      </c>
      <c r="J333" s="373">
        <f t="shared" si="25"/>
        <v>4.66</v>
      </c>
      <c r="K333" s="373"/>
      <c r="L333" s="373"/>
      <c r="M333" s="373">
        <f>VLOOKUP(B333,'CMP-SIN-SD-09-2021'!A:D,4,0)</f>
        <v>6.08</v>
      </c>
      <c r="N333" s="3" t="b">
        <f t="shared" si="26"/>
        <v>1</v>
      </c>
    </row>
    <row r="334" spans="1:14" s="387" customFormat="1" ht="60" x14ac:dyDescent="0.25">
      <c r="A334" s="389">
        <f t="shared" si="27"/>
        <v>93212</v>
      </c>
      <c r="B334" s="390">
        <v>87903</v>
      </c>
      <c r="C334" s="391" t="s">
        <v>13435</v>
      </c>
      <c r="D334" s="391" t="s">
        <v>13447</v>
      </c>
      <c r="E334" s="392" t="s">
        <v>1</v>
      </c>
      <c r="F334" s="392" t="s">
        <v>3</v>
      </c>
      <c r="G334" s="393">
        <v>0.1681</v>
      </c>
      <c r="H334" s="453">
        <f>VLOOKUP(B334,'CMP-SIN-SD-09-2021'!A:D,4,0)</f>
        <v>8.5399999999999991</v>
      </c>
      <c r="I334" s="394" t="s">
        <v>13362</v>
      </c>
      <c r="J334" s="373">
        <f t="shared" ref="J334:J345" si="28">TRUNC((G334*H334),2)</f>
        <v>1.43</v>
      </c>
      <c r="K334" s="373"/>
      <c r="L334" s="373"/>
      <c r="M334" s="373">
        <f>VLOOKUP(B334,'CMP-SIN-SD-09-2021'!A:D,4,0)</f>
        <v>8.5399999999999991</v>
      </c>
      <c r="N334" s="3" t="b">
        <f t="shared" ref="N334:N345" si="29">M334=H334</f>
        <v>1</v>
      </c>
    </row>
    <row r="335" spans="1:14" s="387" customFormat="1" ht="75" x14ac:dyDescent="0.25">
      <c r="A335" s="389">
        <f t="shared" si="27"/>
        <v>93212</v>
      </c>
      <c r="B335" s="390">
        <v>89173</v>
      </c>
      <c r="C335" s="391" t="s">
        <v>13435</v>
      </c>
      <c r="D335" s="391" t="s">
        <v>388</v>
      </c>
      <c r="E335" s="392" t="s">
        <v>1</v>
      </c>
      <c r="F335" s="392" t="s">
        <v>3</v>
      </c>
      <c r="G335" s="393">
        <v>0.76790000000000003</v>
      </c>
      <c r="H335" s="453">
        <f>VLOOKUP(B335,'CMP-SIN-SD-09-2021'!A:D,4,0)</f>
        <v>32.75</v>
      </c>
      <c r="I335" s="394" t="s">
        <v>13362</v>
      </c>
      <c r="J335" s="373">
        <f t="shared" si="28"/>
        <v>25.14</v>
      </c>
      <c r="K335" s="373"/>
      <c r="L335" s="373"/>
      <c r="M335" s="373">
        <f>VLOOKUP(B335,'CMP-SIN-SD-09-2021'!A:D,4,0)</f>
        <v>32.75</v>
      </c>
      <c r="N335" s="3" t="b">
        <f t="shared" si="29"/>
        <v>1</v>
      </c>
    </row>
    <row r="336" spans="1:14" s="387" customFormat="1" ht="30" x14ac:dyDescent="0.25">
      <c r="A336" s="389">
        <f t="shared" si="27"/>
        <v>93212</v>
      </c>
      <c r="B336" s="390">
        <v>101891</v>
      </c>
      <c r="C336" s="391" t="s">
        <v>13435</v>
      </c>
      <c r="D336" s="391" t="s">
        <v>13408</v>
      </c>
      <c r="E336" s="392" t="s">
        <v>1</v>
      </c>
      <c r="F336" s="392" t="s">
        <v>9</v>
      </c>
      <c r="G336" s="393">
        <v>0.10440000000000001</v>
      </c>
      <c r="H336" s="453">
        <f>VLOOKUP(B336,'CMP-SIN-SD-09-2021'!A:D,4,0)</f>
        <v>27.98</v>
      </c>
      <c r="I336" s="394" t="s">
        <v>13362</v>
      </c>
      <c r="J336" s="373">
        <f t="shared" si="28"/>
        <v>2.92</v>
      </c>
      <c r="K336" s="373"/>
      <c r="L336" s="373"/>
      <c r="M336" s="373">
        <f>VLOOKUP(B336,'CMP-SIN-SD-09-2021'!A:D,4,0)</f>
        <v>27.98</v>
      </c>
      <c r="N336" s="3" t="b">
        <f t="shared" si="29"/>
        <v>1</v>
      </c>
    </row>
    <row r="337" spans="1:15" s="387" customFormat="1" ht="45" x14ac:dyDescent="0.25">
      <c r="A337" s="389">
        <f t="shared" si="27"/>
        <v>93212</v>
      </c>
      <c r="B337" s="390">
        <v>101876</v>
      </c>
      <c r="C337" s="391" t="s">
        <v>13435</v>
      </c>
      <c r="D337" s="391" t="s">
        <v>13417</v>
      </c>
      <c r="E337" s="392" t="s">
        <v>1</v>
      </c>
      <c r="F337" s="392" t="s">
        <v>9</v>
      </c>
      <c r="G337" s="393">
        <v>1.7399999999999999E-2</v>
      </c>
      <c r="H337" s="453">
        <f>VLOOKUP(B337,'CMP-SIN-SD-09-2021'!A:D,4,0)</f>
        <v>93.14</v>
      </c>
      <c r="I337" s="394" t="s">
        <v>13362</v>
      </c>
      <c r="J337" s="373">
        <f t="shared" si="28"/>
        <v>1.62</v>
      </c>
      <c r="K337" s="373"/>
      <c r="L337" s="373"/>
      <c r="M337" s="373">
        <f>VLOOKUP(B337,'CMP-SIN-SD-09-2021'!A:D,4,0)</f>
        <v>93.14</v>
      </c>
      <c r="N337" s="3" t="b">
        <f t="shared" si="29"/>
        <v>1</v>
      </c>
    </row>
    <row r="338" spans="1:15" s="387" customFormat="1" ht="30" x14ac:dyDescent="0.25">
      <c r="A338" s="389">
        <f t="shared" si="27"/>
        <v>93212</v>
      </c>
      <c r="B338" s="390">
        <v>11712</v>
      </c>
      <c r="C338" s="391" t="s">
        <v>13435</v>
      </c>
      <c r="D338" s="391" t="s">
        <v>13448</v>
      </c>
      <c r="E338" s="392" t="s">
        <v>1</v>
      </c>
      <c r="F338" s="392" t="s">
        <v>9</v>
      </c>
      <c r="G338" s="393">
        <v>3.4799999999999998E-2</v>
      </c>
      <c r="H338" s="394">
        <v>44.55</v>
      </c>
      <c r="I338" s="394" t="s">
        <v>13362</v>
      </c>
      <c r="J338" s="373">
        <f t="shared" si="28"/>
        <v>1.55</v>
      </c>
      <c r="K338" s="373"/>
      <c r="L338" s="373"/>
      <c r="M338" s="373">
        <f>VLOOKUP(B338,'INS-SIN-SD-09-2021'!A:D,4,0)</f>
        <v>44.55</v>
      </c>
      <c r="N338" s="3" t="b">
        <f t="shared" si="29"/>
        <v>1</v>
      </c>
    </row>
    <row r="339" spans="1:15" s="387" customFormat="1" ht="60" x14ac:dyDescent="0.25">
      <c r="A339" s="389">
        <f t="shared" si="27"/>
        <v>93212</v>
      </c>
      <c r="B339" s="390">
        <v>3080</v>
      </c>
      <c r="C339" s="391" t="s">
        <v>13435</v>
      </c>
      <c r="D339" s="391" t="s">
        <v>13411</v>
      </c>
      <c r="E339" s="392" t="s">
        <v>1</v>
      </c>
      <c r="F339" s="392" t="s">
        <v>7603</v>
      </c>
      <c r="G339" s="393">
        <v>3.4799999999999998E-2</v>
      </c>
      <c r="H339" s="394">
        <v>54.47</v>
      </c>
      <c r="I339" s="394" t="s">
        <v>13362</v>
      </c>
      <c r="J339" s="373">
        <f t="shared" si="28"/>
        <v>1.89</v>
      </c>
      <c r="K339" s="373"/>
      <c r="L339" s="373"/>
      <c r="M339" s="373">
        <f>VLOOKUP(B339,'INS-SIN-SD-09-2021'!A:D,4,0)</f>
        <v>54.47</v>
      </c>
      <c r="N339" s="3" t="b">
        <f t="shared" si="29"/>
        <v>1</v>
      </c>
    </row>
    <row r="340" spans="1:15" s="387" customFormat="1" ht="30" x14ac:dyDescent="0.25">
      <c r="A340" s="389">
        <f t="shared" si="27"/>
        <v>93212</v>
      </c>
      <c r="B340" s="390">
        <v>11587</v>
      </c>
      <c r="C340" s="391" t="s">
        <v>13435</v>
      </c>
      <c r="D340" s="391" t="s">
        <v>13413</v>
      </c>
      <c r="E340" s="392" t="s">
        <v>1</v>
      </c>
      <c r="F340" s="392" t="s">
        <v>3</v>
      </c>
      <c r="G340" s="393">
        <v>0.97619999999999996</v>
      </c>
      <c r="H340" s="394">
        <v>93.82</v>
      </c>
      <c r="I340" s="394" t="s">
        <v>13362</v>
      </c>
      <c r="J340" s="373">
        <f t="shared" si="28"/>
        <v>91.58</v>
      </c>
      <c r="K340" s="373"/>
      <c r="L340" s="373"/>
      <c r="M340" s="373">
        <f>VLOOKUP(B340,'INS-SIN-SD-09-2021'!A:D,4,0)</f>
        <v>93.82</v>
      </c>
      <c r="N340" s="3" t="b">
        <f t="shared" si="29"/>
        <v>1</v>
      </c>
    </row>
    <row r="341" spans="1:15" s="387" customFormat="1" ht="30" x14ac:dyDescent="0.25">
      <c r="A341" s="389">
        <f t="shared" si="27"/>
        <v>93212</v>
      </c>
      <c r="B341" s="390">
        <v>3670</v>
      </c>
      <c r="C341" s="391" t="s">
        <v>13435</v>
      </c>
      <c r="D341" s="391" t="s">
        <v>13449</v>
      </c>
      <c r="E341" s="392" t="s">
        <v>1</v>
      </c>
      <c r="F341" s="392" t="s">
        <v>9</v>
      </c>
      <c r="G341" s="393">
        <v>3.4799999999999998E-2</v>
      </c>
      <c r="H341" s="394">
        <v>20.440000000000001</v>
      </c>
      <c r="I341" s="394" t="s">
        <v>13362</v>
      </c>
      <c r="J341" s="373">
        <f t="shared" si="28"/>
        <v>0.71</v>
      </c>
      <c r="K341" s="373"/>
      <c r="L341" s="373"/>
      <c r="M341" s="373">
        <f>VLOOKUP(B341,'INS-SIN-SD-09-2021'!A:D,4,0)</f>
        <v>20.440000000000001</v>
      </c>
      <c r="N341" s="3" t="b">
        <f t="shared" si="29"/>
        <v>1</v>
      </c>
    </row>
    <row r="342" spans="1:15" s="387" customFormat="1" ht="30" x14ac:dyDescent="0.25">
      <c r="A342" s="389">
        <f t="shared" si="27"/>
        <v>93212</v>
      </c>
      <c r="B342" s="390">
        <v>3659</v>
      </c>
      <c r="C342" s="391" t="s">
        <v>13435</v>
      </c>
      <c r="D342" s="391" t="s">
        <v>13450</v>
      </c>
      <c r="E342" s="392" t="s">
        <v>1</v>
      </c>
      <c r="F342" s="392" t="s">
        <v>9</v>
      </c>
      <c r="G342" s="393">
        <v>1.7399999999999999E-2</v>
      </c>
      <c r="H342" s="394">
        <v>15.36</v>
      </c>
      <c r="I342" s="394" t="s">
        <v>13362</v>
      </c>
      <c r="J342" s="373">
        <f t="shared" si="28"/>
        <v>0.26</v>
      </c>
      <c r="K342" s="373"/>
      <c r="L342" s="373"/>
      <c r="M342" s="373">
        <f>VLOOKUP(B342,'INS-SIN-SD-09-2021'!A:D,4,0)</f>
        <v>15.36</v>
      </c>
      <c r="N342" s="3" t="b">
        <f t="shared" si="29"/>
        <v>1</v>
      </c>
    </row>
    <row r="343" spans="1:15" s="387" customFormat="1" ht="30" x14ac:dyDescent="0.25">
      <c r="A343" s="389">
        <f t="shared" si="27"/>
        <v>93212</v>
      </c>
      <c r="B343" s="390">
        <v>11697</v>
      </c>
      <c r="C343" s="391" t="s">
        <v>13435</v>
      </c>
      <c r="D343" s="391" t="s">
        <v>13451</v>
      </c>
      <c r="E343" s="392" t="s">
        <v>1</v>
      </c>
      <c r="F343" s="392" t="s">
        <v>9</v>
      </c>
      <c r="G343" s="393">
        <v>1.7399999999999999E-2</v>
      </c>
      <c r="H343" s="394">
        <v>554.59</v>
      </c>
      <c r="I343" s="394" t="s">
        <v>13362</v>
      </c>
      <c r="J343" s="373">
        <f t="shared" si="28"/>
        <v>9.64</v>
      </c>
      <c r="K343" s="373"/>
      <c r="L343" s="373"/>
      <c r="M343" s="373">
        <f>VLOOKUP(B343,'INS-SIN-SD-09-2021'!A:D,4,0)</f>
        <v>554.59</v>
      </c>
      <c r="N343" s="3" t="b">
        <f t="shared" si="29"/>
        <v>1</v>
      </c>
    </row>
    <row r="344" spans="1:15" s="387" customFormat="1" ht="30" x14ac:dyDescent="0.25">
      <c r="A344" s="389">
        <f t="shared" si="27"/>
        <v>93212</v>
      </c>
      <c r="B344" s="390">
        <v>21112</v>
      </c>
      <c r="C344" s="391" t="s">
        <v>13435</v>
      </c>
      <c r="D344" s="391" t="s">
        <v>13452</v>
      </c>
      <c r="E344" s="392" t="s">
        <v>1</v>
      </c>
      <c r="F344" s="392" t="s">
        <v>9</v>
      </c>
      <c r="G344" s="393">
        <v>1.7399999999999999E-2</v>
      </c>
      <c r="H344" s="394">
        <v>210.85</v>
      </c>
      <c r="I344" s="394" t="s">
        <v>13362</v>
      </c>
      <c r="J344" s="373">
        <f t="shared" si="28"/>
        <v>3.66</v>
      </c>
      <c r="K344" s="373"/>
      <c r="L344" s="373"/>
      <c r="M344" s="373">
        <f>VLOOKUP(B344,'INS-SIN-SD-09-2021'!A:D,4,0)</f>
        <v>210.85</v>
      </c>
      <c r="N344" s="3" t="b">
        <f t="shared" si="29"/>
        <v>1</v>
      </c>
    </row>
    <row r="345" spans="1:15" s="387" customFormat="1" ht="45" x14ac:dyDescent="0.25">
      <c r="A345" s="440">
        <f t="shared" si="27"/>
        <v>93212</v>
      </c>
      <c r="B345" s="441">
        <v>43777</v>
      </c>
      <c r="C345" s="442" t="s">
        <v>13435</v>
      </c>
      <c r="D345" s="442" t="s">
        <v>13453</v>
      </c>
      <c r="E345" s="398" t="s">
        <v>1</v>
      </c>
      <c r="F345" s="398" t="s">
        <v>9</v>
      </c>
      <c r="G345" s="397">
        <v>4.4761799999999997E-2</v>
      </c>
      <c r="H345" s="443">
        <v>228.2</v>
      </c>
      <c r="I345" s="443" t="s">
        <v>13362</v>
      </c>
      <c r="J345" s="373">
        <f t="shared" si="28"/>
        <v>10.210000000000001</v>
      </c>
      <c r="K345" s="373"/>
      <c r="L345" s="373"/>
      <c r="M345" s="373">
        <f>VLOOKUP(B345,'INS-SIN-SD-09-2021'!A:D,4,0)</f>
        <v>228.2</v>
      </c>
      <c r="N345" s="3" t="b">
        <f t="shared" si="29"/>
        <v>1</v>
      </c>
    </row>
    <row r="346" spans="1:15" s="387" customFormat="1" ht="60" x14ac:dyDescent="0.25">
      <c r="A346" s="463" t="str">
        <f t="shared" si="27"/>
        <v>02.015.0001-0/EMOP</v>
      </c>
      <c r="B346" s="434" t="s">
        <v>13359</v>
      </c>
      <c r="C346" s="464" t="s">
        <v>14</v>
      </c>
      <c r="D346" s="464" t="s">
        <v>13454</v>
      </c>
      <c r="E346" s="425" t="s">
        <v>9</v>
      </c>
      <c r="F346" s="425" t="s">
        <v>1</v>
      </c>
      <c r="G346" s="424" t="s">
        <v>13361</v>
      </c>
      <c r="H346" s="426" t="s">
        <v>13362</v>
      </c>
      <c r="I346" s="465">
        <f>SUMIF(A:A,A346,J:J)</f>
        <v>3202.6400000000003</v>
      </c>
      <c r="K346" s="373" t="e">
        <f>VLOOKUP(A346,'CMP-SIN-SD-09-2021'!A:D,4,0)</f>
        <v>#N/A</v>
      </c>
      <c r="L346" s="373" t="e">
        <f>K346=I346</f>
        <v>#N/A</v>
      </c>
      <c r="O346" s="387" t="s">
        <v>14838</v>
      </c>
    </row>
    <row r="347" spans="1:15" s="387" customFormat="1" x14ac:dyDescent="0.25">
      <c r="A347" s="450" t="str">
        <f t="shared" si="27"/>
        <v>02.015.0001-0/EMOP</v>
      </c>
      <c r="B347" s="451">
        <v>88262</v>
      </c>
      <c r="C347" s="452" t="s">
        <v>13454</v>
      </c>
      <c r="D347" s="452" t="s">
        <v>13416</v>
      </c>
      <c r="E347" s="400" t="s">
        <v>1</v>
      </c>
      <c r="F347" s="400" t="s">
        <v>7605</v>
      </c>
      <c r="G347" s="399">
        <v>8.24</v>
      </c>
      <c r="H347" s="453">
        <f>VLOOKUP(B347,'CMP-SIN-SD-09-2021'!A:D,4,0)</f>
        <v>23.68</v>
      </c>
      <c r="I347" s="453" t="s">
        <v>13362</v>
      </c>
      <c r="J347" s="373">
        <f t="shared" ref="J347:J362" si="30">TRUNC((G347*H347),2)</f>
        <v>195.12</v>
      </c>
      <c r="K347" s="373"/>
      <c r="L347" s="373"/>
      <c r="M347" s="373">
        <f>VLOOKUP(B347,'CMP-SIN-SD-09-2021'!A:D,4,0)</f>
        <v>23.68</v>
      </c>
      <c r="N347" s="3" t="b">
        <f t="shared" ref="N347:N362" si="31">M347=H347</f>
        <v>1</v>
      </c>
    </row>
    <row r="348" spans="1:15" s="387" customFormat="1" ht="30" x14ac:dyDescent="0.25">
      <c r="A348" s="389" t="str">
        <f t="shared" si="27"/>
        <v>02.015.0001-0/EMOP</v>
      </c>
      <c r="B348" s="390">
        <v>88267</v>
      </c>
      <c r="C348" s="391" t="s">
        <v>13454</v>
      </c>
      <c r="D348" s="391" t="s">
        <v>13455</v>
      </c>
      <c r="E348" s="392" t="s">
        <v>1</v>
      </c>
      <c r="F348" s="392" t="s">
        <v>7605</v>
      </c>
      <c r="G348" s="393">
        <v>11.33</v>
      </c>
      <c r="H348" s="453">
        <f>VLOOKUP(B348,'CMP-SIN-SD-09-2021'!A:D,4,0)</f>
        <v>23.41</v>
      </c>
      <c r="I348" s="394" t="s">
        <v>13362</v>
      </c>
      <c r="J348" s="373">
        <f t="shared" si="30"/>
        <v>265.23</v>
      </c>
      <c r="K348" s="373"/>
      <c r="L348" s="373"/>
      <c r="M348" s="373">
        <f>VLOOKUP(B348,'CMP-SIN-SD-09-2021'!A:D,4,0)</f>
        <v>23.41</v>
      </c>
      <c r="N348" s="3" t="b">
        <f t="shared" si="31"/>
        <v>1</v>
      </c>
    </row>
    <row r="349" spans="1:15" s="387" customFormat="1" x14ac:dyDescent="0.25">
      <c r="A349" s="389" t="str">
        <f t="shared" si="27"/>
        <v>02.015.0001-0/EMOP</v>
      </c>
      <c r="B349" s="390">
        <v>88309</v>
      </c>
      <c r="C349" s="391" t="s">
        <v>13454</v>
      </c>
      <c r="D349" s="391" t="s">
        <v>13456</v>
      </c>
      <c r="E349" s="392" t="s">
        <v>1</v>
      </c>
      <c r="F349" s="392" t="s">
        <v>7605</v>
      </c>
      <c r="G349" s="393">
        <v>8.24</v>
      </c>
      <c r="H349" s="453">
        <f>VLOOKUP(B349,'CMP-SIN-SD-09-2021'!A:D,4,0)</f>
        <v>23.9</v>
      </c>
      <c r="I349" s="394" t="s">
        <v>13362</v>
      </c>
      <c r="J349" s="373">
        <f t="shared" si="30"/>
        <v>196.93</v>
      </c>
      <c r="K349" s="373"/>
      <c r="L349" s="373"/>
      <c r="M349" s="373">
        <f>VLOOKUP(B349,'CMP-SIN-SD-09-2021'!A:D,4,0)</f>
        <v>23.9</v>
      </c>
      <c r="N349" s="3" t="b">
        <f t="shared" si="31"/>
        <v>1</v>
      </c>
    </row>
    <row r="350" spans="1:15" s="387" customFormat="1" x14ac:dyDescent="0.25">
      <c r="A350" s="389" t="str">
        <f t="shared" si="27"/>
        <v>02.015.0001-0/EMOP</v>
      </c>
      <c r="B350" s="390">
        <v>88316</v>
      </c>
      <c r="C350" s="391" t="s">
        <v>13454</v>
      </c>
      <c r="D350" s="391" t="s">
        <v>13428</v>
      </c>
      <c r="E350" s="392" t="s">
        <v>1</v>
      </c>
      <c r="F350" s="392" t="s">
        <v>7605</v>
      </c>
      <c r="G350" s="393">
        <v>8.24</v>
      </c>
      <c r="H350" s="453">
        <f>VLOOKUP(B350,'CMP-SIN-SD-09-2021'!A:D,4,0)</f>
        <v>17.61</v>
      </c>
      <c r="I350" s="394" t="s">
        <v>13362</v>
      </c>
      <c r="J350" s="373">
        <f t="shared" si="30"/>
        <v>145.1</v>
      </c>
      <c r="K350" s="373"/>
      <c r="L350" s="373"/>
      <c r="M350" s="373">
        <f>VLOOKUP(B350,'CMP-SIN-SD-09-2021'!A:D,4,0)</f>
        <v>17.61</v>
      </c>
      <c r="N350" s="3" t="b">
        <f t="shared" si="31"/>
        <v>1</v>
      </c>
    </row>
    <row r="351" spans="1:15" s="387" customFormat="1" ht="30" x14ac:dyDescent="0.25">
      <c r="A351" s="389" t="str">
        <f t="shared" si="27"/>
        <v>02.015.0001-0/EMOP</v>
      </c>
      <c r="B351" s="390" t="s">
        <v>13457</v>
      </c>
      <c r="C351" s="391" t="s">
        <v>13454</v>
      </c>
      <c r="D351" s="391" t="s">
        <v>13458</v>
      </c>
      <c r="E351" s="392" t="s">
        <v>1</v>
      </c>
      <c r="F351" s="392" t="s">
        <v>23</v>
      </c>
      <c r="G351" s="393">
        <v>1.7999999999999999E-2</v>
      </c>
      <c r="H351" s="394">
        <v>308.3</v>
      </c>
      <c r="I351" s="394" t="s">
        <v>13362</v>
      </c>
      <c r="J351" s="373">
        <f t="shared" si="30"/>
        <v>5.54</v>
      </c>
      <c r="K351" s="373"/>
      <c r="L351" s="373"/>
      <c r="M351" s="373" t="e">
        <f>VLOOKUP(B351,'INS-SIN-SD-09-2021'!A:D,4,0)</f>
        <v>#N/A</v>
      </c>
      <c r="N351" s="3" t="e">
        <f t="shared" si="31"/>
        <v>#N/A</v>
      </c>
    </row>
    <row r="352" spans="1:15" s="387" customFormat="1" ht="30" x14ac:dyDescent="0.25">
      <c r="A352" s="389" t="str">
        <f t="shared" si="27"/>
        <v>02.015.0001-0/EMOP</v>
      </c>
      <c r="B352" s="390" t="s">
        <v>13459</v>
      </c>
      <c r="C352" s="391" t="s">
        <v>13454</v>
      </c>
      <c r="D352" s="391" t="s">
        <v>13460</v>
      </c>
      <c r="E352" s="392" t="s">
        <v>1</v>
      </c>
      <c r="F352" s="392" t="s">
        <v>9</v>
      </c>
      <c r="G352" s="393">
        <v>1</v>
      </c>
      <c r="H352" s="394">
        <v>453.34</v>
      </c>
      <c r="I352" s="394" t="s">
        <v>13362</v>
      </c>
      <c r="J352" s="373">
        <f t="shared" si="30"/>
        <v>453.34</v>
      </c>
      <c r="K352" s="373"/>
      <c r="L352" s="373"/>
      <c r="M352" s="373" t="e">
        <f>VLOOKUP(B352,'INS-SIN-SD-09-2021'!A:D,4,0)</f>
        <v>#N/A</v>
      </c>
      <c r="N352" s="3" t="e">
        <f t="shared" si="31"/>
        <v>#N/A</v>
      </c>
    </row>
    <row r="353" spans="1:15" s="387" customFormat="1" x14ac:dyDescent="0.25">
      <c r="A353" s="389" t="str">
        <f t="shared" si="27"/>
        <v>02.015.0001-0/EMOP</v>
      </c>
      <c r="B353" s="390" t="s">
        <v>13461</v>
      </c>
      <c r="C353" s="391" t="s">
        <v>13454</v>
      </c>
      <c r="D353" s="391" t="s">
        <v>13462</v>
      </c>
      <c r="E353" s="392" t="s">
        <v>1</v>
      </c>
      <c r="F353" s="392" t="s">
        <v>3</v>
      </c>
      <c r="G353" s="393">
        <v>8</v>
      </c>
      <c r="H353" s="394">
        <v>21.02</v>
      </c>
      <c r="I353" s="394" t="s">
        <v>13362</v>
      </c>
      <c r="J353" s="373">
        <f t="shared" si="30"/>
        <v>168.16</v>
      </c>
      <c r="K353" s="373"/>
      <c r="L353" s="373"/>
      <c r="M353" s="373" t="e">
        <f>VLOOKUP(B353,'INS-SIN-SD-09-2021'!A:D,4,0)</f>
        <v>#N/A</v>
      </c>
      <c r="N353" s="3" t="e">
        <f t="shared" si="31"/>
        <v>#N/A</v>
      </c>
    </row>
    <row r="354" spans="1:15" s="387" customFormat="1" x14ac:dyDescent="0.25">
      <c r="A354" s="389" t="str">
        <f t="shared" si="27"/>
        <v>02.015.0001-0/EMOP</v>
      </c>
      <c r="B354" s="390">
        <v>148</v>
      </c>
      <c r="C354" s="391" t="s">
        <v>13454</v>
      </c>
      <c r="D354" s="391" t="s">
        <v>13463</v>
      </c>
      <c r="E354" s="392" t="s">
        <v>1</v>
      </c>
      <c r="F354" s="392" t="s">
        <v>27</v>
      </c>
      <c r="G354" s="393">
        <v>30</v>
      </c>
      <c r="H354" s="394">
        <v>16.54</v>
      </c>
      <c r="I354" s="394" t="s">
        <v>13362</v>
      </c>
      <c r="J354" s="373">
        <f t="shared" si="30"/>
        <v>496.2</v>
      </c>
      <c r="K354" s="373"/>
      <c r="L354" s="373"/>
      <c r="M354" s="373" t="e">
        <f>VLOOKUP(B354,'INS-SIN-SD-09-2021'!A:D,4,0)</f>
        <v>#N/A</v>
      </c>
      <c r="N354" s="3" t="e">
        <f t="shared" si="31"/>
        <v>#N/A</v>
      </c>
    </row>
    <row r="355" spans="1:15" s="387" customFormat="1" x14ac:dyDescent="0.25">
      <c r="A355" s="389" t="str">
        <f t="shared" si="27"/>
        <v>02.015.0001-0/EMOP</v>
      </c>
      <c r="B355" s="390" t="s">
        <v>12248</v>
      </c>
      <c r="C355" s="391" t="s">
        <v>13454</v>
      </c>
      <c r="D355" s="391" t="s">
        <v>13464</v>
      </c>
      <c r="E355" s="392" t="s">
        <v>1</v>
      </c>
      <c r="F355" s="392" t="s">
        <v>27</v>
      </c>
      <c r="G355" s="393">
        <v>25</v>
      </c>
      <c r="H355" s="394">
        <v>3.45</v>
      </c>
      <c r="I355" s="394" t="s">
        <v>13362</v>
      </c>
      <c r="J355" s="373">
        <f t="shared" si="30"/>
        <v>86.25</v>
      </c>
      <c r="K355" s="373"/>
      <c r="L355" s="373"/>
      <c r="M355" s="373" t="e">
        <f>VLOOKUP(B355,'INS-SIN-SD-09-2021'!A:D,4,0)</f>
        <v>#N/A</v>
      </c>
      <c r="N355" s="3" t="e">
        <f t="shared" si="31"/>
        <v>#N/A</v>
      </c>
    </row>
    <row r="356" spans="1:15" s="387" customFormat="1" ht="30" x14ac:dyDescent="0.25">
      <c r="A356" s="389" t="str">
        <f t="shared" si="27"/>
        <v>02.015.0001-0/EMOP</v>
      </c>
      <c r="B356" s="390">
        <v>453</v>
      </c>
      <c r="C356" s="391" t="s">
        <v>13454</v>
      </c>
      <c r="D356" s="391" t="s">
        <v>13465</v>
      </c>
      <c r="E356" s="392" t="s">
        <v>1</v>
      </c>
      <c r="F356" s="392" t="s">
        <v>29</v>
      </c>
      <c r="G356" s="393">
        <v>1</v>
      </c>
      <c r="H356" s="394">
        <v>10.1</v>
      </c>
      <c r="I356" s="394" t="s">
        <v>13362</v>
      </c>
      <c r="J356" s="373">
        <f t="shared" si="30"/>
        <v>10.1</v>
      </c>
      <c r="K356" s="373"/>
      <c r="L356" s="373"/>
      <c r="M356" s="373" t="e">
        <f>VLOOKUP(B356,'INS-SIN-SD-09-2021'!A:D,4,0)</f>
        <v>#N/A</v>
      </c>
      <c r="N356" s="3" t="e">
        <f t="shared" si="31"/>
        <v>#N/A</v>
      </c>
    </row>
    <row r="357" spans="1:15" s="387" customFormat="1" x14ac:dyDescent="0.25">
      <c r="A357" s="389" t="str">
        <f t="shared" si="27"/>
        <v>02.015.0001-0/EMOP</v>
      </c>
      <c r="B357" s="390" t="s">
        <v>12249</v>
      </c>
      <c r="C357" s="391" t="s">
        <v>13454</v>
      </c>
      <c r="D357" s="391" t="s">
        <v>13466</v>
      </c>
      <c r="E357" s="392" t="s">
        <v>1</v>
      </c>
      <c r="F357" s="392" t="s">
        <v>9</v>
      </c>
      <c r="G357" s="393">
        <v>30</v>
      </c>
      <c r="H357" s="394">
        <v>0.48</v>
      </c>
      <c r="I357" s="394" t="s">
        <v>13362</v>
      </c>
      <c r="J357" s="373">
        <f t="shared" si="30"/>
        <v>14.4</v>
      </c>
      <c r="K357" s="373"/>
      <c r="L357" s="373"/>
      <c r="M357" s="373" t="e">
        <f>VLOOKUP(B357,'INS-SIN-SD-09-2021'!A:D,4,0)</f>
        <v>#N/A</v>
      </c>
      <c r="N357" s="3" t="e">
        <f t="shared" si="31"/>
        <v>#N/A</v>
      </c>
    </row>
    <row r="358" spans="1:15" s="387" customFormat="1" ht="30" x14ac:dyDescent="0.25">
      <c r="A358" s="389" t="str">
        <f t="shared" si="27"/>
        <v>02.015.0001-0/EMOP</v>
      </c>
      <c r="B358" s="390">
        <v>688</v>
      </c>
      <c r="C358" s="391" t="s">
        <v>13454</v>
      </c>
      <c r="D358" s="391" t="s">
        <v>13467</v>
      </c>
      <c r="E358" s="392" t="s">
        <v>1</v>
      </c>
      <c r="F358" s="392" t="s">
        <v>9</v>
      </c>
      <c r="G358" s="393">
        <v>1</v>
      </c>
      <c r="H358" s="394">
        <v>860.55880000000002</v>
      </c>
      <c r="I358" s="394" t="s">
        <v>13362</v>
      </c>
      <c r="J358" s="373">
        <f t="shared" si="30"/>
        <v>860.55</v>
      </c>
      <c r="K358" s="373"/>
      <c r="L358" s="373"/>
      <c r="M358" s="373" t="e">
        <f>VLOOKUP(B358,'INS-SIN-SD-09-2021'!A:D,4,0)</f>
        <v>#N/A</v>
      </c>
      <c r="N358" s="3" t="e">
        <f t="shared" si="31"/>
        <v>#N/A</v>
      </c>
    </row>
    <row r="359" spans="1:15" s="387" customFormat="1" ht="30" x14ac:dyDescent="0.25">
      <c r="A359" s="389" t="str">
        <f t="shared" si="27"/>
        <v>02.015.0001-0/EMOP</v>
      </c>
      <c r="B359" s="390">
        <v>702</v>
      </c>
      <c r="C359" s="391" t="s">
        <v>13454</v>
      </c>
      <c r="D359" s="391" t="s">
        <v>13468</v>
      </c>
      <c r="E359" s="392" t="s">
        <v>1</v>
      </c>
      <c r="F359" s="392" t="s">
        <v>9</v>
      </c>
      <c r="G359" s="393">
        <v>1</v>
      </c>
      <c r="H359" s="394">
        <v>22.68</v>
      </c>
      <c r="I359" s="394" t="s">
        <v>13362</v>
      </c>
      <c r="J359" s="373">
        <f t="shared" si="30"/>
        <v>22.68</v>
      </c>
      <c r="K359" s="373"/>
      <c r="L359" s="373"/>
      <c r="M359" s="373" t="e">
        <f>VLOOKUP(B359,'INS-SIN-SD-09-2021'!A:D,4,0)</f>
        <v>#N/A</v>
      </c>
      <c r="N359" s="3" t="e">
        <f t="shared" si="31"/>
        <v>#N/A</v>
      </c>
    </row>
    <row r="360" spans="1:15" s="387" customFormat="1" ht="30" x14ac:dyDescent="0.25">
      <c r="A360" s="389" t="str">
        <f t="shared" si="27"/>
        <v>02.015.0001-0/EMOP</v>
      </c>
      <c r="B360" s="390" t="s">
        <v>12250</v>
      </c>
      <c r="C360" s="391" t="s">
        <v>13454</v>
      </c>
      <c r="D360" s="391" t="s">
        <v>13469</v>
      </c>
      <c r="E360" s="392" t="s">
        <v>1</v>
      </c>
      <c r="F360" s="392" t="s">
        <v>9</v>
      </c>
      <c r="G360" s="393">
        <v>1</v>
      </c>
      <c r="H360" s="394">
        <v>236.8</v>
      </c>
      <c r="I360" s="394" t="s">
        <v>13362</v>
      </c>
      <c r="J360" s="373">
        <f t="shared" si="30"/>
        <v>236.8</v>
      </c>
      <c r="K360" s="373"/>
      <c r="L360" s="373"/>
      <c r="M360" s="373" t="e">
        <f>VLOOKUP(B360,'INS-SIN-SD-09-2021'!A:D,4,0)</f>
        <v>#N/A</v>
      </c>
      <c r="N360" s="3" t="e">
        <f t="shared" si="31"/>
        <v>#N/A</v>
      </c>
    </row>
    <row r="361" spans="1:15" s="387" customFormat="1" ht="30" x14ac:dyDescent="0.25">
      <c r="A361" s="389" t="str">
        <f t="shared" si="27"/>
        <v>02.015.0001-0/EMOP</v>
      </c>
      <c r="B361" s="390">
        <v>843</v>
      </c>
      <c r="C361" s="391" t="s">
        <v>13454</v>
      </c>
      <c r="D361" s="391" t="s">
        <v>13470</v>
      </c>
      <c r="E361" s="392" t="s">
        <v>1</v>
      </c>
      <c r="F361" s="392" t="s">
        <v>27</v>
      </c>
      <c r="G361" s="393">
        <v>3.44</v>
      </c>
      <c r="H361" s="394">
        <v>9.9600000000000009</v>
      </c>
      <c r="I361" s="394" t="s">
        <v>13362</v>
      </c>
      <c r="J361" s="373">
        <f t="shared" si="30"/>
        <v>34.26</v>
      </c>
      <c r="K361" s="373"/>
      <c r="L361" s="373"/>
      <c r="M361" s="373" t="e">
        <f>VLOOKUP(B361,'INS-SIN-SD-09-2021'!A:D,4,0)</f>
        <v>#N/A</v>
      </c>
      <c r="N361" s="3" t="e">
        <f t="shared" si="31"/>
        <v>#N/A</v>
      </c>
    </row>
    <row r="362" spans="1:15" s="387" customFormat="1" ht="30" x14ac:dyDescent="0.25">
      <c r="A362" s="440" t="str">
        <f t="shared" si="27"/>
        <v>02.015.0001-0/EMOP</v>
      </c>
      <c r="B362" s="441">
        <v>872</v>
      </c>
      <c r="C362" s="442" t="s">
        <v>13454</v>
      </c>
      <c r="D362" s="442" t="s">
        <v>13471</v>
      </c>
      <c r="E362" s="398" t="s">
        <v>1</v>
      </c>
      <c r="F362" s="398" t="s">
        <v>9</v>
      </c>
      <c r="G362" s="397">
        <v>1</v>
      </c>
      <c r="H362" s="443">
        <v>11.98</v>
      </c>
      <c r="I362" s="443" t="s">
        <v>13362</v>
      </c>
      <c r="J362" s="373">
        <f t="shared" si="30"/>
        <v>11.98</v>
      </c>
      <c r="K362" s="373"/>
      <c r="L362" s="373"/>
      <c r="M362" s="373" t="e">
        <f>VLOOKUP(B362,'INS-SIN-SD-09-2021'!A:D,4,0)</f>
        <v>#N/A</v>
      </c>
      <c r="N362" s="3" t="e">
        <f t="shared" si="31"/>
        <v>#N/A</v>
      </c>
    </row>
    <row r="363" spans="1:15" s="387" customFormat="1" ht="30" x14ac:dyDescent="0.25">
      <c r="A363" s="463" t="str">
        <f t="shared" si="27"/>
        <v>CCU.02.0004</v>
      </c>
      <c r="B363" s="434" t="s">
        <v>13359</v>
      </c>
      <c r="C363" s="464" t="s">
        <v>15</v>
      </c>
      <c r="D363" s="464" t="s">
        <v>13472</v>
      </c>
      <c r="E363" s="425" t="s">
        <v>3</v>
      </c>
      <c r="F363" s="425" t="s">
        <v>1</v>
      </c>
      <c r="G363" s="424" t="s">
        <v>13361</v>
      </c>
      <c r="H363" s="426" t="s">
        <v>13362</v>
      </c>
      <c r="I363" s="465">
        <f>SUMIF(A:A,A363,J:J)</f>
        <v>276.02000000000004</v>
      </c>
      <c r="K363" s="373" t="e">
        <f>VLOOKUP(A363,'CMP-SIN-SD-09-2021'!A:D,4,0)</f>
        <v>#N/A</v>
      </c>
      <c r="L363" s="373" t="e">
        <f>K363=I363</f>
        <v>#N/A</v>
      </c>
      <c r="O363" s="387" t="s">
        <v>1025</v>
      </c>
    </row>
    <row r="364" spans="1:15" s="387" customFormat="1" ht="45" x14ac:dyDescent="0.25">
      <c r="A364" s="450" t="str">
        <f t="shared" si="27"/>
        <v>CCU.02.0004</v>
      </c>
      <c r="B364" s="451">
        <v>98441</v>
      </c>
      <c r="C364" s="452" t="s">
        <v>13473</v>
      </c>
      <c r="D364" s="452" t="s">
        <v>13363</v>
      </c>
      <c r="E364" s="400" t="s">
        <v>1</v>
      </c>
      <c r="F364" s="400" t="s">
        <v>3</v>
      </c>
      <c r="G364" s="399">
        <v>9.8100000000000007E-2</v>
      </c>
      <c r="H364" s="453">
        <f>VLOOKUP(B364,'CMP-SIN-SD-09-2021'!A:D,4,0)</f>
        <v>153.43</v>
      </c>
      <c r="I364" s="453" t="s">
        <v>13362</v>
      </c>
      <c r="J364" s="373">
        <f t="shared" ref="J364:J389" si="32">TRUNC((G364*H364),2)</f>
        <v>15.05</v>
      </c>
      <c r="K364" s="373"/>
      <c r="L364" s="373"/>
      <c r="M364" s="373">
        <f>VLOOKUP(B364,'CMP-SIN-SD-09-2021'!A:D,4,0)</f>
        <v>153.43</v>
      </c>
      <c r="N364" s="3" t="b">
        <f t="shared" ref="N364:N389" si="33">M364=H364</f>
        <v>1</v>
      </c>
    </row>
    <row r="365" spans="1:15" s="387" customFormat="1" ht="45" x14ac:dyDescent="0.25">
      <c r="A365" s="389" t="str">
        <f t="shared" si="27"/>
        <v>CCU.02.0004</v>
      </c>
      <c r="B365" s="390">
        <v>98442</v>
      </c>
      <c r="C365" s="391" t="s">
        <v>13473</v>
      </c>
      <c r="D365" s="391" t="s">
        <v>13364</v>
      </c>
      <c r="E365" s="392" t="s">
        <v>1</v>
      </c>
      <c r="F365" s="392" t="s">
        <v>3</v>
      </c>
      <c r="G365" s="393">
        <v>0.1129</v>
      </c>
      <c r="H365" s="453">
        <f>VLOOKUP(B365,'CMP-SIN-SD-09-2021'!A:D,4,0)</f>
        <v>156.38999999999999</v>
      </c>
      <c r="I365" s="394" t="s">
        <v>13362</v>
      </c>
      <c r="J365" s="373">
        <f t="shared" si="32"/>
        <v>17.649999999999999</v>
      </c>
      <c r="K365" s="373"/>
      <c r="L365" s="373"/>
      <c r="M365" s="373">
        <f>VLOOKUP(B365,'CMP-SIN-SD-09-2021'!A:D,4,0)</f>
        <v>156.38999999999999</v>
      </c>
      <c r="N365" s="3" t="b">
        <f t="shared" si="33"/>
        <v>1</v>
      </c>
    </row>
    <row r="366" spans="1:15" s="387" customFormat="1" ht="45" x14ac:dyDescent="0.25">
      <c r="A366" s="389" t="str">
        <f t="shared" si="27"/>
        <v>CCU.02.0004</v>
      </c>
      <c r="B366" s="390">
        <v>98445</v>
      </c>
      <c r="C366" s="391" t="s">
        <v>13473</v>
      </c>
      <c r="D366" s="391" t="s">
        <v>13367</v>
      </c>
      <c r="E366" s="392" t="s">
        <v>1</v>
      </c>
      <c r="F366" s="392" t="s">
        <v>3</v>
      </c>
      <c r="G366" s="393">
        <v>0.1532</v>
      </c>
      <c r="H366" s="453">
        <f>VLOOKUP(B366,'CMP-SIN-SD-09-2021'!A:D,4,0)</f>
        <v>185.01</v>
      </c>
      <c r="I366" s="394" t="s">
        <v>13362</v>
      </c>
      <c r="J366" s="373">
        <f t="shared" si="32"/>
        <v>28.34</v>
      </c>
      <c r="K366" s="373"/>
      <c r="L366" s="373"/>
      <c r="M366" s="373">
        <f>VLOOKUP(B366,'CMP-SIN-SD-09-2021'!A:D,4,0)</f>
        <v>185.01</v>
      </c>
      <c r="N366" s="3" t="b">
        <f t="shared" si="33"/>
        <v>1</v>
      </c>
    </row>
    <row r="367" spans="1:15" s="387" customFormat="1" ht="45" x14ac:dyDescent="0.25">
      <c r="A367" s="389" t="str">
        <f t="shared" si="27"/>
        <v>CCU.02.0004</v>
      </c>
      <c r="B367" s="390">
        <v>98446</v>
      </c>
      <c r="C367" s="391" t="s">
        <v>13473</v>
      </c>
      <c r="D367" s="391" t="s">
        <v>13368</v>
      </c>
      <c r="E367" s="392" t="s">
        <v>1</v>
      </c>
      <c r="F367" s="392" t="s">
        <v>3</v>
      </c>
      <c r="G367" s="393">
        <v>0.1195</v>
      </c>
      <c r="H367" s="453">
        <f>VLOOKUP(B367,'CMP-SIN-SD-09-2021'!A:D,4,0)</f>
        <v>236.74</v>
      </c>
      <c r="I367" s="394" t="s">
        <v>13362</v>
      </c>
      <c r="J367" s="373">
        <f t="shared" si="32"/>
        <v>28.29</v>
      </c>
      <c r="K367" s="373"/>
      <c r="L367" s="373"/>
      <c r="M367" s="373">
        <f>VLOOKUP(B367,'CMP-SIN-SD-09-2021'!A:D,4,0)</f>
        <v>236.74</v>
      </c>
      <c r="N367" s="3" t="b">
        <f t="shared" si="33"/>
        <v>1</v>
      </c>
    </row>
    <row r="368" spans="1:15" s="387" customFormat="1" ht="60" x14ac:dyDescent="0.25">
      <c r="A368" s="389" t="str">
        <f t="shared" si="27"/>
        <v>CCU.02.0004</v>
      </c>
      <c r="B368" s="390">
        <v>92543</v>
      </c>
      <c r="C368" s="391" t="s">
        <v>13473</v>
      </c>
      <c r="D368" s="391" t="s">
        <v>13371</v>
      </c>
      <c r="E368" s="392" t="s">
        <v>1</v>
      </c>
      <c r="F368" s="392" t="s">
        <v>3</v>
      </c>
      <c r="G368" s="393">
        <v>1.2466999999999999</v>
      </c>
      <c r="H368" s="453">
        <f>VLOOKUP(B368,'CMP-SIN-SD-09-2021'!A:D,4,0)</f>
        <v>24.81</v>
      </c>
      <c r="I368" s="394" t="s">
        <v>13362</v>
      </c>
      <c r="J368" s="373">
        <f t="shared" si="32"/>
        <v>30.93</v>
      </c>
      <c r="K368" s="373"/>
      <c r="L368" s="373"/>
      <c r="M368" s="373">
        <f>VLOOKUP(B368,'CMP-SIN-SD-09-2021'!A:D,4,0)</f>
        <v>24.81</v>
      </c>
      <c r="N368" s="3" t="b">
        <f t="shared" si="33"/>
        <v>1</v>
      </c>
    </row>
    <row r="369" spans="1:14" s="387" customFormat="1" ht="60" x14ac:dyDescent="0.25">
      <c r="A369" s="389" t="str">
        <f t="shared" si="27"/>
        <v>CCU.02.0004</v>
      </c>
      <c r="B369" s="390">
        <v>94210</v>
      </c>
      <c r="C369" s="391" t="s">
        <v>13473</v>
      </c>
      <c r="D369" s="391" t="s">
        <v>13372</v>
      </c>
      <c r="E369" s="392" t="s">
        <v>1</v>
      </c>
      <c r="F369" s="392" t="s">
        <v>3</v>
      </c>
      <c r="G369" s="393">
        <v>1.2466999999999999</v>
      </c>
      <c r="H369" s="453">
        <f>VLOOKUP(B369,'CMP-SIN-SD-09-2021'!A:D,4,0)</f>
        <v>52.38</v>
      </c>
      <c r="I369" s="394" t="s">
        <v>13362</v>
      </c>
      <c r="J369" s="373">
        <f t="shared" si="32"/>
        <v>65.3</v>
      </c>
      <c r="K369" s="373"/>
      <c r="L369" s="373"/>
      <c r="M369" s="373">
        <f>VLOOKUP(B369,'CMP-SIN-SD-09-2021'!A:D,4,0)</f>
        <v>52.38</v>
      </c>
      <c r="N369" s="3" t="b">
        <f t="shared" si="33"/>
        <v>1</v>
      </c>
    </row>
    <row r="370" spans="1:14" s="387" customFormat="1" ht="30" x14ac:dyDescent="0.25">
      <c r="A370" s="389" t="str">
        <f t="shared" si="27"/>
        <v>CCU.02.0004</v>
      </c>
      <c r="B370" s="390">
        <v>95241</v>
      </c>
      <c r="C370" s="391" t="s">
        <v>13473</v>
      </c>
      <c r="D370" s="391" t="s">
        <v>73</v>
      </c>
      <c r="E370" s="392" t="s">
        <v>1</v>
      </c>
      <c r="F370" s="392" t="s">
        <v>3</v>
      </c>
      <c r="G370" s="393">
        <v>1.2466999999999999</v>
      </c>
      <c r="H370" s="453">
        <f>VLOOKUP(B370,'CMP-SIN-SD-09-2021'!A:D,4,0)</f>
        <v>27.96</v>
      </c>
      <c r="I370" s="394" t="s">
        <v>13362</v>
      </c>
      <c r="J370" s="373">
        <f t="shared" si="32"/>
        <v>34.85</v>
      </c>
      <c r="K370" s="373"/>
      <c r="L370" s="373"/>
      <c r="M370" s="373">
        <f>VLOOKUP(B370,'CMP-SIN-SD-09-2021'!A:D,4,0)</f>
        <v>27.96</v>
      </c>
      <c r="N370" s="3" t="b">
        <f t="shared" si="33"/>
        <v>1</v>
      </c>
    </row>
    <row r="371" spans="1:14" s="387" customFormat="1" ht="30" x14ac:dyDescent="0.25">
      <c r="A371" s="389" t="str">
        <f t="shared" si="27"/>
        <v>CCU.02.0004</v>
      </c>
      <c r="B371" s="390" t="s">
        <v>13474</v>
      </c>
      <c r="C371" s="391" t="s">
        <v>13473</v>
      </c>
      <c r="D371" s="391" t="s">
        <v>13475</v>
      </c>
      <c r="E371" s="392" t="s">
        <v>1</v>
      </c>
      <c r="F371" s="392" t="s">
        <v>9</v>
      </c>
      <c r="G371" s="393">
        <v>8.2799999999999999E-2</v>
      </c>
      <c r="H371" s="394">
        <v>15.05</v>
      </c>
      <c r="I371" s="394" t="s">
        <v>13362</v>
      </c>
      <c r="J371" s="373">
        <f t="shared" si="32"/>
        <v>1.24</v>
      </c>
      <c r="K371" s="373"/>
      <c r="L371" s="373"/>
      <c r="M371" s="373" t="e">
        <f>VLOOKUP(B371,'INS-SIN-SD-09-2021'!A:D,4,0)</f>
        <v>#N/A</v>
      </c>
      <c r="N371" s="3" t="e">
        <f t="shared" si="33"/>
        <v>#N/A</v>
      </c>
    </row>
    <row r="372" spans="1:14" s="387" customFormat="1" ht="45" x14ac:dyDescent="0.25">
      <c r="A372" s="389" t="str">
        <f t="shared" si="27"/>
        <v>CCU.02.0004</v>
      </c>
      <c r="B372" s="390">
        <v>84402</v>
      </c>
      <c r="C372" s="391" t="s">
        <v>13473</v>
      </c>
      <c r="D372" s="391" t="s">
        <v>13476</v>
      </c>
      <c r="E372" s="392" t="s">
        <v>1</v>
      </c>
      <c r="F372" s="392" t="s">
        <v>9</v>
      </c>
      <c r="G372" s="393">
        <v>1.66E-2</v>
      </c>
      <c r="H372" s="394">
        <v>115.21</v>
      </c>
      <c r="I372" s="394" t="s">
        <v>13362</v>
      </c>
      <c r="J372" s="373">
        <f t="shared" si="32"/>
        <v>1.91</v>
      </c>
      <c r="K372" s="373"/>
      <c r="L372" s="373"/>
      <c r="M372" s="373" t="e">
        <f>VLOOKUP(B372,'INS-SIN-SD-09-2021'!A:D,4,0)</f>
        <v>#N/A</v>
      </c>
      <c r="N372" s="3" t="e">
        <f t="shared" si="33"/>
        <v>#N/A</v>
      </c>
    </row>
    <row r="373" spans="1:14" s="387" customFormat="1" ht="45" x14ac:dyDescent="0.25">
      <c r="A373" s="389" t="str">
        <f t="shared" si="27"/>
        <v>CCU.02.0004</v>
      </c>
      <c r="B373" s="390">
        <v>91862</v>
      </c>
      <c r="C373" s="391" t="s">
        <v>13473</v>
      </c>
      <c r="D373" s="391" t="s">
        <v>637</v>
      </c>
      <c r="E373" s="392" t="s">
        <v>1</v>
      </c>
      <c r="F373" s="392" t="s">
        <v>27</v>
      </c>
      <c r="G373" s="393">
        <v>0.3397</v>
      </c>
      <c r="H373" s="453">
        <f>VLOOKUP(B373,'CMP-SIN-SD-09-2021'!A:D,4,0)</f>
        <v>9.48</v>
      </c>
      <c r="I373" s="394" t="s">
        <v>13362</v>
      </c>
      <c r="J373" s="373">
        <f t="shared" si="32"/>
        <v>3.22</v>
      </c>
      <c r="K373" s="373"/>
      <c r="L373" s="373"/>
      <c r="M373" s="373">
        <f>VLOOKUP(B373,'CMP-SIN-SD-09-2021'!A:D,4,0)</f>
        <v>9.48</v>
      </c>
      <c r="N373" s="3" t="b">
        <f t="shared" si="33"/>
        <v>1</v>
      </c>
    </row>
    <row r="374" spans="1:14" s="387" customFormat="1" ht="45" x14ac:dyDescent="0.25">
      <c r="A374" s="389" t="str">
        <f t="shared" si="27"/>
        <v>CCU.02.0004</v>
      </c>
      <c r="B374" s="390">
        <v>91870</v>
      </c>
      <c r="C374" s="391" t="s">
        <v>13473</v>
      </c>
      <c r="D374" s="391" t="s">
        <v>13378</v>
      </c>
      <c r="E374" s="392" t="s">
        <v>1</v>
      </c>
      <c r="F374" s="392" t="s">
        <v>27</v>
      </c>
      <c r="G374" s="393">
        <v>0.22189999999999999</v>
      </c>
      <c r="H374" s="453">
        <f>VLOOKUP(B374,'CMP-SIN-SD-09-2021'!A:D,4,0)</f>
        <v>10.47</v>
      </c>
      <c r="I374" s="394" t="s">
        <v>13362</v>
      </c>
      <c r="J374" s="373">
        <f t="shared" si="32"/>
        <v>2.3199999999999998</v>
      </c>
      <c r="K374" s="373"/>
      <c r="L374" s="373"/>
      <c r="M374" s="373">
        <f>VLOOKUP(B374,'CMP-SIN-SD-09-2021'!A:D,4,0)</f>
        <v>10.47</v>
      </c>
      <c r="N374" s="3" t="b">
        <f t="shared" si="33"/>
        <v>1</v>
      </c>
    </row>
    <row r="375" spans="1:14" s="387" customFormat="1" ht="45" x14ac:dyDescent="0.25">
      <c r="A375" s="389" t="str">
        <f t="shared" si="27"/>
        <v>CCU.02.0004</v>
      </c>
      <c r="B375" s="390">
        <v>91924</v>
      </c>
      <c r="C375" s="391" t="s">
        <v>13473</v>
      </c>
      <c r="D375" s="391" t="s">
        <v>13380</v>
      </c>
      <c r="E375" s="392" t="s">
        <v>1</v>
      </c>
      <c r="F375" s="392" t="s">
        <v>27</v>
      </c>
      <c r="G375" s="393">
        <v>0.93340000000000001</v>
      </c>
      <c r="H375" s="453">
        <f>VLOOKUP(B375,'CMP-SIN-SD-09-2021'!A:D,4,0)</f>
        <v>2.88</v>
      </c>
      <c r="I375" s="394" t="s">
        <v>13362</v>
      </c>
      <c r="J375" s="373">
        <f t="shared" si="32"/>
        <v>2.68</v>
      </c>
      <c r="K375" s="373"/>
      <c r="L375" s="373"/>
      <c r="M375" s="373">
        <f>VLOOKUP(B375,'CMP-SIN-SD-09-2021'!A:D,4,0)</f>
        <v>2.88</v>
      </c>
      <c r="N375" s="3" t="b">
        <f t="shared" si="33"/>
        <v>1</v>
      </c>
    </row>
    <row r="376" spans="1:14" s="387" customFormat="1" ht="45" x14ac:dyDescent="0.25">
      <c r="A376" s="389" t="str">
        <f t="shared" si="27"/>
        <v>CCU.02.0004</v>
      </c>
      <c r="B376" s="390">
        <v>91926</v>
      </c>
      <c r="C376" s="391" t="s">
        <v>13473</v>
      </c>
      <c r="D376" s="391" t="s">
        <v>647</v>
      </c>
      <c r="E376" s="392" t="s">
        <v>1</v>
      </c>
      <c r="F376" s="392" t="s">
        <v>27</v>
      </c>
      <c r="G376" s="393">
        <v>0.94720000000000004</v>
      </c>
      <c r="H376" s="453">
        <f>VLOOKUP(B376,'CMP-SIN-SD-09-2021'!A:D,4,0)</f>
        <v>4.26</v>
      </c>
      <c r="I376" s="394" t="s">
        <v>13362</v>
      </c>
      <c r="J376" s="373">
        <f t="shared" si="32"/>
        <v>4.03</v>
      </c>
      <c r="K376" s="373"/>
      <c r="L376" s="373"/>
      <c r="M376" s="373">
        <f>VLOOKUP(B376,'CMP-SIN-SD-09-2021'!A:D,4,0)</f>
        <v>4.26</v>
      </c>
      <c r="N376" s="3" t="b">
        <f t="shared" si="33"/>
        <v>1</v>
      </c>
    </row>
    <row r="377" spans="1:14" s="387" customFormat="1" ht="30" x14ac:dyDescent="0.25">
      <c r="A377" s="389" t="str">
        <f t="shared" si="27"/>
        <v>CCU.02.0004</v>
      </c>
      <c r="B377" s="390">
        <v>91959</v>
      </c>
      <c r="C377" s="391" t="s">
        <v>13473</v>
      </c>
      <c r="D377" s="391" t="s">
        <v>13424</v>
      </c>
      <c r="E377" s="392" t="s">
        <v>1</v>
      </c>
      <c r="F377" s="392" t="s">
        <v>9</v>
      </c>
      <c r="G377" s="393">
        <v>1.66E-2</v>
      </c>
      <c r="H377" s="453">
        <f>VLOOKUP(B377,'CMP-SIN-SD-09-2021'!A:D,4,0)</f>
        <v>37.25</v>
      </c>
      <c r="I377" s="394" t="s">
        <v>13362</v>
      </c>
      <c r="J377" s="373">
        <f t="shared" si="32"/>
        <v>0.61</v>
      </c>
      <c r="K377" s="373"/>
      <c r="L377" s="373"/>
      <c r="M377" s="373">
        <f>VLOOKUP(B377,'CMP-SIN-SD-09-2021'!A:D,4,0)</f>
        <v>37.25</v>
      </c>
      <c r="N377" s="3" t="b">
        <f t="shared" si="33"/>
        <v>1</v>
      </c>
    </row>
    <row r="378" spans="1:14" s="387" customFormat="1" ht="30" x14ac:dyDescent="0.25">
      <c r="A378" s="389" t="str">
        <f t="shared" si="27"/>
        <v>CCU.02.0004</v>
      </c>
      <c r="B378" s="390">
        <v>92000</v>
      </c>
      <c r="C378" s="391" t="s">
        <v>13473</v>
      </c>
      <c r="D378" s="391" t="s">
        <v>13383</v>
      </c>
      <c r="E378" s="392" t="s">
        <v>1</v>
      </c>
      <c r="F378" s="392" t="s">
        <v>9</v>
      </c>
      <c r="G378" s="393">
        <v>3.3099999999999997E-2</v>
      </c>
      <c r="H378" s="453">
        <f>VLOOKUP(B378,'CMP-SIN-SD-09-2021'!A:D,4,0)</f>
        <v>24.89</v>
      </c>
      <c r="I378" s="394" t="s">
        <v>13362</v>
      </c>
      <c r="J378" s="373">
        <f t="shared" si="32"/>
        <v>0.82</v>
      </c>
      <c r="K378" s="373"/>
      <c r="L378" s="373"/>
      <c r="M378" s="373">
        <f>VLOOKUP(B378,'CMP-SIN-SD-09-2021'!A:D,4,0)</f>
        <v>24.89</v>
      </c>
      <c r="N378" s="3" t="b">
        <f t="shared" si="33"/>
        <v>1</v>
      </c>
    </row>
    <row r="379" spans="1:14" s="387" customFormat="1" ht="30" x14ac:dyDescent="0.25">
      <c r="A379" s="389" t="str">
        <f t="shared" si="27"/>
        <v>CCU.02.0004</v>
      </c>
      <c r="B379" s="390">
        <v>92001</v>
      </c>
      <c r="C379" s="391" t="s">
        <v>13473</v>
      </c>
      <c r="D379" s="391" t="s">
        <v>13425</v>
      </c>
      <c r="E379" s="392" t="s">
        <v>1</v>
      </c>
      <c r="F379" s="392" t="s">
        <v>9</v>
      </c>
      <c r="G379" s="393">
        <v>3.3099999999999997E-2</v>
      </c>
      <c r="H379" s="453">
        <f>VLOOKUP(B379,'CMP-SIN-SD-09-2021'!A:D,4,0)</f>
        <v>27.01</v>
      </c>
      <c r="I379" s="394" t="s">
        <v>13362</v>
      </c>
      <c r="J379" s="373">
        <f t="shared" si="32"/>
        <v>0.89</v>
      </c>
      <c r="K379" s="373"/>
      <c r="L379" s="373"/>
      <c r="M379" s="373">
        <f>VLOOKUP(B379,'CMP-SIN-SD-09-2021'!A:D,4,0)</f>
        <v>27.01</v>
      </c>
      <c r="N379" s="3" t="b">
        <f t="shared" si="33"/>
        <v>1</v>
      </c>
    </row>
    <row r="380" spans="1:14" s="387" customFormat="1" ht="45" x14ac:dyDescent="0.25">
      <c r="A380" s="389" t="str">
        <f t="shared" si="27"/>
        <v>CCU.02.0004</v>
      </c>
      <c r="B380" s="390">
        <v>92981</v>
      </c>
      <c r="C380" s="391" t="s">
        <v>13473</v>
      </c>
      <c r="D380" s="391" t="s">
        <v>13385</v>
      </c>
      <c r="E380" s="392" t="s">
        <v>1</v>
      </c>
      <c r="F380" s="392" t="s">
        <v>27</v>
      </c>
      <c r="G380" s="393">
        <v>0.1656</v>
      </c>
      <c r="H380" s="453">
        <f>VLOOKUP(B380,'CMP-SIN-SD-09-2021'!A:D,4,0)</f>
        <v>17.34</v>
      </c>
      <c r="I380" s="394" t="s">
        <v>13362</v>
      </c>
      <c r="J380" s="373">
        <f t="shared" si="32"/>
        <v>2.87</v>
      </c>
      <c r="K380" s="373"/>
      <c r="L380" s="373"/>
      <c r="M380" s="373">
        <f>VLOOKUP(B380,'CMP-SIN-SD-09-2021'!A:D,4,0)</f>
        <v>17.34</v>
      </c>
      <c r="N380" s="3" t="b">
        <f t="shared" si="33"/>
        <v>1</v>
      </c>
    </row>
    <row r="381" spans="1:14" s="387" customFormat="1" ht="45" x14ac:dyDescent="0.25">
      <c r="A381" s="389" t="str">
        <f t="shared" si="27"/>
        <v>CCU.02.0004</v>
      </c>
      <c r="B381" s="390">
        <v>95805</v>
      </c>
      <c r="C381" s="391" t="s">
        <v>13473</v>
      </c>
      <c r="D381" s="391" t="s">
        <v>13386</v>
      </c>
      <c r="E381" s="392" t="s">
        <v>1</v>
      </c>
      <c r="F381" s="392" t="s">
        <v>9</v>
      </c>
      <c r="G381" s="393">
        <v>6.6199999999999995E-2</v>
      </c>
      <c r="H381" s="453">
        <f>VLOOKUP(B381,'CMP-SIN-SD-09-2021'!A:D,4,0)</f>
        <v>23.13</v>
      </c>
      <c r="I381" s="394" t="s">
        <v>13362</v>
      </c>
      <c r="J381" s="373">
        <f t="shared" si="32"/>
        <v>1.53</v>
      </c>
      <c r="K381" s="373"/>
      <c r="L381" s="373"/>
      <c r="M381" s="373">
        <f>VLOOKUP(B381,'CMP-SIN-SD-09-2021'!A:D,4,0)</f>
        <v>23.13</v>
      </c>
      <c r="N381" s="3" t="b">
        <f t="shared" si="33"/>
        <v>1</v>
      </c>
    </row>
    <row r="382" spans="1:14" s="387" customFormat="1" ht="45" x14ac:dyDescent="0.25">
      <c r="A382" s="389" t="str">
        <f t="shared" si="27"/>
        <v>CCU.02.0004</v>
      </c>
      <c r="B382" s="390">
        <v>97586</v>
      </c>
      <c r="C382" s="391" t="s">
        <v>13473</v>
      </c>
      <c r="D382" s="391" t="s">
        <v>13388</v>
      </c>
      <c r="E382" s="392" t="s">
        <v>1</v>
      </c>
      <c r="F382" s="392" t="s">
        <v>9</v>
      </c>
      <c r="G382" s="393">
        <v>0.13250000000000001</v>
      </c>
      <c r="H382" s="453">
        <f>VLOOKUP(B382,'CMP-SIN-SD-09-2021'!A:D,4,0)</f>
        <v>99.32</v>
      </c>
      <c r="I382" s="394" t="s">
        <v>13362</v>
      </c>
      <c r="J382" s="373">
        <f t="shared" si="32"/>
        <v>13.15</v>
      </c>
      <c r="K382" s="373"/>
      <c r="L382" s="373"/>
      <c r="M382" s="373">
        <f>VLOOKUP(B382,'CMP-SIN-SD-09-2021'!A:D,4,0)</f>
        <v>99.32</v>
      </c>
      <c r="N382" s="3" t="b">
        <f t="shared" si="33"/>
        <v>1</v>
      </c>
    </row>
    <row r="383" spans="1:14" s="387" customFormat="1" ht="30" x14ac:dyDescent="0.25">
      <c r="A383" s="389" t="str">
        <f t="shared" si="27"/>
        <v>CCU.02.0004</v>
      </c>
      <c r="B383" s="390">
        <v>96985</v>
      </c>
      <c r="C383" s="391" t="s">
        <v>13473</v>
      </c>
      <c r="D383" s="391" t="s">
        <v>711</v>
      </c>
      <c r="E383" s="392" t="s">
        <v>1</v>
      </c>
      <c r="F383" s="392" t="s">
        <v>9</v>
      </c>
      <c r="G383" s="393">
        <v>3.3099999999999997E-2</v>
      </c>
      <c r="H383" s="453">
        <f>VLOOKUP(B383,'CMP-SIN-SD-09-2021'!A:D,4,0)</f>
        <v>79.77</v>
      </c>
      <c r="I383" s="394" t="s">
        <v>13362</v>
      </c>
      <c r="J383" s="373">
        <f t="shared" si="32"/>
        <v>2.64</v>
      </c>
      <c r="K383" s="373"/>
      <c r="L383" s="373"/>
      <c r="M383" s="373">
        <f>VLOOKUP(B383,'CMP-SIN-SD-09-2021'!A:D,4,0)</f>
        <v>79.77</v>
      </c>
      <c r="N383" s="3" t="b">
        <f t="shared" si="33"/>
        <v>1</v>
      </c>
    </row>
    <row r="384" spans="1:14" s="387" customFormat="1" ht="45" x14ac:dyDescent="0.25">
      <c r="A384" s="389" t="str">
        <f t="shared" si="27"/>
        <v>CCU.02.0004</v>
      </c>
      <c r="B384" s="390">
        <v>97886</v>
      </c>
      <c r="C384" s="391" t="s">
        <v>13473</v>
      </c>
      <c r="D384" s="391" t="s">
        <v>671</v>
      </c>
      <c r="E384" s="392" t="s">
        <v>1</v>
      </c>
      <c r="F384" s="392" t="s">
        <v>9</v>
      </c>
      <c r="G384" s="393">
        <v>3.3099999999999997E-2</v>
      </c>
      <c r="H384" s="453">
        <f>VLOOKUP(B384,'CMP-SIN-SD-09-2021'!A:D,4,0)</f>
        <v>173.12</v>
      </c>
      <c r="I384" s="394" t="s">
        <v>13362</v>
      </c>
      <c r="J384" s="373">
        <f t="shared" si="32"/>
        <v>5.73</v>
      </c>
      <c r="K384" s="373"/>
      <c r="L384" s="373"/>
      <c r="M384" s="373">
        <f>VLOOKUP(B384,'CMP-SIN-SD-09-2021'!A:D,4,0)</f>
        <v>173.12</v>
      </c>
      <c r="N384" s="3" t="b">
        <f t="shared" si="33"/>
        <v>1</v>
      </c>
    </row>
    <row r="385" spans="1:15" s="387" customFormat="1" ht="60" x14ac:dyDescent="0.25">
      <c r="A385" s="389" t="str">
        <f t="shared" si="27"/>
        <v>CCU.02.0004</v>
      </c>
      <c r="B385" s="390">
        <v>91170</v>
      </c>
      <c r="C385" s="391" t="s">
        <v>13473</v>
      </c>
      <c r="D385" s="391" t="s">
        <v>13400</v>
      </c>
      <c r="E385" s="392" t="s">
        <v>1</v>
      </c>
      <c r="F385" s="392" t="s">
        <v>27</v>
      </c>
      <c r="G385" s="393">
        <v>0.22189999999999999</v>
      </c>
      <c r="H385" s="453">
        <f>VLOOKUP(B385,'CMP-SIN-SD-09-2021'!A:D,4,0)</f>
        <v>2.74</v>
      </c>
      <c r="I385" s="394" t="s">
        <v>13362</v>
      </c>
      <c r="J385" s="373">
        <f t="shared" si="32"/>
        <v>0.6</v>
      </c>
      <c r="K385" s="373"/>
      <c r="L385" s="373"/>
      <c r="M385" s="373">
        <f>VLOOKUP(B385,'CMP-SIN-SD-09-2021'!A:D,4,0)</f>
        <v>2.74</v>
      </c>
      <c r="N385" s="3" t="b">
        <f t="shared" si="33"/>
        <v>1</v>
      </c>
    </row>
    <row r="386" spans="1:15" s="387" customFormat="1" ht="30" x14ac:dyDescent="0.25">
      <c r="A386" s="389" t="str">
        <f t="shared" si="27"/>
        <v>CCU.02.0004</v>
      </c>
      <c r="B386" s="390">
        <v>93358</v>
      </c>
      <c r="C386" s="391" t="s">
        <v>13473</v>
      </c>
      <c r="D386" s="391" t="s">
        <v>511</v>
      </c>
      <c r="E386" s="392" t="s">
        <v>1</v>
      </c>
      <c r="F386" s="392" t="s">
        <v>23</v>
      </c>
      <c r="G386" s="393">
        <v>1.2999999999999999E-3</v>
      </c>
      <c r="H386" s="453">
        <f>VLOOKUP(B386,'CMP-SIN-SD-09-2021'!A:D,4,0)</f>
        <v>69.66</v>
      </c>
      <c r="I386" s="394" t="s">
        <v>13362</v>
      </c>
      <c r="J386" s="373">
        <f t="shared" si="32"/>
        <v>0.09</v>
      </c>
      <c r="K386" s="373"/>
      <c r="L386" s="373"/>
      <c r="M386" s="373">
        <f>VLOOKUP(B386,'CMP-SIN-SD-09-2021'!A:D,4,0)</f>
        <v>69.66</v>
      </c>
      <c r="N386" s="3" t="b">
        <f t="shared" si="33"/>
        <v>1</v>
      </c>
    </row>
    <row r="387" spans="1:15" s="387" customFormat="1" ht="30" x14ac:dyDescent="0.25">
      <c r="A387" s="389" t="str">
        <f t="shared" si="27"/>
        <v>CCU.02.0004</v>
      </c>
      <c r="B387" s="390">
        <v>88487</v>
      </c>
      <c r="C387" s="391" t="s">
        <v>13473</v>
      </c>
      <c r="D387" s="391" t="s">
        <v>13477</v>
      </c>
      <c r="E387" s="392" t="s">
        <v>1</v>
      </c>
      <c r="F387" s="392" t="s">
        <v>3</v>
      </c>
      <c r="G387" s="393">
        <v>0.48370000000000002</v>
      </c>
      <c r="H387" s="394">
        <v>12.15</v>
      </c>
      <c r="I387" s="394" t="s">
        <v>13362</v>
      </c>
      <c r="J387" s="373">
        <f t="shared" si="32"/>
        <v>5.87</v>
      </c>
      <c r="K387" s="373"/>
      <c r="L387" s="373"/>
      <c r="M387" s="373" t="e">
        <f>VLOOKUP(B387,'INS-SIN-SD-09-2021'!A:D,4,0)</f>
        <v>#N/A</v>
      </c>
      <c r="N387" s="3" t="e">
        <f t="shared" si="33"/>
        <v>#N/A</v>
      </c>
    </row>
    <row r="388" spans="1:15" s="387" customFormat="1" ht="30" x14ac:dyDescent="0.25">
      <c r="A388" s="389" t="str">
        <f t="shared" si="27"/>
        <v>CCU.02.0004</v>
      </c>
      <c r="B388" s="390">
        <v>10886</v>
      </c>
      <c r="C388" s="391" t="s">
        <v>13473</v>
      </c>
      <c r="D388" s="391" t="s">
        <v>13409</v>
      </c>
      <c r="E388" s="392" t="s">
        <v>1</v>
      </c>
      <c r="F388" s="392" t="s">
        <v>9</v>
      </c>
      <c r="G388" s="393">
        <v>1.66E-2</v>
      </c>
      <c r="H388" s="394">
        <v>166.25</v>
      </c>
      <c r="I388" s="394" t="s">
        <v>13362</v>
      </c>
      <c r="J388" s="373">
        <f t="shared" si="32"/>
        <v>2.75</v>
      </c>
      <c r="K388" s="373"/>
      <c r="L388" s="373"/>
      <c r="M388" s="373">
        <f>VLOOKUP(B388,'INS-SIN-SD-09-2021'!A:D,4,0)</f>
        <v>166.25</v>
      </c>
      <c r="N388" s="3" t="b">
        <f t="shared" si="33"/>
        <v>1</v>
      </c>
    </row>
    <row r="389" spans="1:15" s="387" customFormat="1" ht="30" x14ac:dyDescent="0.25">
      <c r="A389" s="440" t="str">
        <f t="shared" si="27"/>
        <v>CCU.02.0004</v>
      </c>
      <c r="B389" s="441">
        <v>10891</v>
      </c>
      <c r="C389" s="442" t="s">
        <v>13473</v>
      </c>
      <c r="D389" s="442" t="s">
        <v>13410</v>
      </c>
      <c r="E389" s="398" t="s">
        <v>1</v>
      </c>
      <c r="F389" s="398" t="s">
        <v>9</v>
      </c>
      <c r="G389" s="397">
        <v>1.66E-2</v>
      </c>
      <c r="H389" s="443">
        <v>160.76</v>
      </c>
      <c r="I389" s="443" t="s">
        <v>13362</v>
      </c>
      <c r="J389" s="373">
        <f t="shared" si="32"/>
        <v>2.66</v>
      </c>
      <c r="K389" s="373"/>
      <c r="L389" s="373"/>
      <c r="M389" s="373">
        <f>VLOOKUP(B389,'INS-SIN-SD-09-2021'!A:D,4,0)</f>
        <v>160.76</v>
      </c>
      <c r="N389" s="3" t="b">
        <f t="shared" si="33"/>
        <v>1</v>
      </c>
    </row>
    <row r="390" spans="1:15" s="387" customFormat="1" x14ac:dyDescent="0.25">
      <c r="A390" s="463">
        <f t="shared" si="27"/>
        <v>98458</v>
      </c>
      <c r="B390" s="434" t="s">
        <v>13359</v>
      </c>
      <c r="C390" s="464" t="s">
        <v>16</v>
      </c>
      <c r="D390" s="464" t="s">
        <v>13478</v>
      </c>
      <c r="E390" s="425" t="s">
        <v>3</v>
      </c>
      <c r="F390" s="425" t="s">
        <v>1</v>
      </c>
      <c r="G390" s="424" t="s">
        <v>13361</v>
      </c>
      <c r="H390" s="426" t="s">
        <v>13362</v>
      </c>
      <c r="I390" s="465">
        <f>SUMIF(A:A,A390,J:J)</f>
        <v>148.46</v>
      </c>
      <c r="K390" s="373">
        <f>VLOOKUP(A390,'CMP-SIN-SD-09-2021'!A:D,4,0)</f>
        <v>148.46</v>
      </c>
      <c r="L390" s="373" t="b">
        <f>K390=I390</f>
        <v>1</v>
      </c>
      <c r="O390" s="403">
        <v>98458</v>
      </c>
    </row>
    <row r="391" spans="1:15" s="387" customFormat="1" ht="30" x14ac:dyDescent="0.25">
      <c r="A391" s="450">
        <f t="shared" si="27"/>
        <v>98458</v>
      </c>
      <c r="B391" s="451">
        <v>94974</v>
      </c>
      <c r="C391" s="452" t="s">
        <v>13478</v>
      </c>
      <c r="D391" s="452" t="s">
        <v>13479</v>
      </c>
      <c r="E391" s="400" t="s">
        <v>1</v>
      </c>
      <c r="F391" s="400" t="s">
        <v>23</v>
      </c>
      <c r="G391" s="399">
        <v>1.5E-3</v>
      </c>
      <c r="H391" s="453">
        <f>VLOOKUP(B391,'CMP-SIN-SD-09-2021'!A:D,4,0)</f>
        <v>410.35</v>
      </c>
      <c r="I391" s="453" t="s">
        <v>13362</v>
      </c>
      <c r="J391" s="373">
        <f t="shared" ref="J391:J399" si="34">TRUNC((G391*H391),2)</f>
        <v>0.61</v>
      </c>
      <c r="K391" s="373"/>
      <c r="L391" s="373"/>
      <c r="M391" s="373">
        <f>VLOOKUP(B391,'CMP-SIN-SD-09-2021'!A:D,4,0)</f>
        <v>410.35</v>
      </c>
      <c r="N391" s="3" t="b">
        <f t="shared" ref="N391:N399" si="35">M391=H391</f>
        <v>1</v>
      </c>
    </row>
    <row r="392" spans="1:15" s="387" customFormat="1" x14ac:dyDescent="0.25">
      <c r="A392" s="389">
        <f t="shared" si="27"/>
        <v>98458</v>
      </c>
      <c r="B392" s="390">
        <v>88239</v>
      </c>
      <c r="C392" s="391" t="s">
        <v>13478</v>
      </c>
      <c r="D392" s="391" t="s">
        <v>13480</v>
      </c>
      <c r="E392" s="392" t="s">
        <v>1</v>
      </c>
      <c r="F392" s="392" t="s">
        <v>7605</v>
      </c>
      <c r="G392" s="393">
        <v>0.20419999999999999</v>
      </c>
      <c r="H392" s="453">
        <f>VLOOKUP(B392,'CMP-SIN-SD-09-2021'!A:D,4,0)</f>
        <v>19.96</v>
      </c>
      <c r="I392" s="394" t="s">
        <v>13362</v>
      </c>
      <c r="J392" s="373">
        <f t="shared" si="34"/>
        <v>4.07</v>
      </c>
      <c r="K392" s="373"/>
      <c r="L392" s="373"/>
      <c r="M392" s="373">
        <f>VLOOKUP(B392,'CMP-SIN-SD-09-2021'!A:D,4,0)</f>
        <v>19.96</v>
      </c>
      <c r="N392" s="3" t="b">
        <f t="shared" si="35"/>
        <v>1</v>
      </c>
    </row>
    <row r="393" spans="1:15" s="387" customFormat="1" x14ac:dyDescent="0.25">
      <c r="A393" s="389">
        <f t="shared" si="27"/>
        <v>98458</v>
      </c>
      <c r="B393" s="390">
        <v>88262</v>
      </c>
      <c r="C393" s="391" t="s">
        <v>13478</v>
      </c>
      <c r="D393" s="391" t="s">
        <v>13416</v>
      </c>
      <c r="E393" s="392" t="s">
        <v>1</v>
      </c>
      <c r="F393" s="392" t="s">
        <v>7605</v>
      </c>
      <c r="G393" s="393">
        <v>0.61270000000000002</v>
      </c>
      <c r="H393" s="453">
        <f>VLOOKUP(B393,'CMP-SIN-SD-09-2021'!A:D,4,0)</f>
        <v>23.68</v>
      </c>
      <c r="I393" s="394" t="s">
        <v>13362</v>
      </c>
      <c r="J393" s="373">
        <f t="shared" si="34"/>
        <v>14.5</v>
      </c>
      <c r="K393" s="373"/>
      <c r="L393" s="373"/>
      <c r="M393" s="373">
        <f>VLOOKUP(B393,'CMP-SIN-SD-09-2021'!A:D,4,0)</f>
        <v>23.68</v>
      </c>
      <c r="N393" s="3" t="b">
        <f t="shared" si="35"/>
        <v>1</v>
      </c>
    </row>
    <row r="394" spans="1:15" s="387" customFormat="1" ht="30" x14ac:dyDescent="0.25">
      <c r="A394" s="389">
        <f t="shared" si="27"/>
        <v>98458</v>
      </c>
      <c r="B394" s="390">
        <v>91692</v>
      </c>
      <c r="C394" s="391" t="s">
        <v>13478</v>
      </c>
      <c r="D394" s="391" t="s">
        <v>13481</v>
      </c>
      <c r="E394" s="392" t="s">
        <v>1</v>
      </c>
      <c r="F394" s="392" t="s">
        <v>13482</v>
      </c>
      <c r="G394" s="393">
        <v>4.4000000000000003E-3</v>
      </c>
      <c r="H394" s="453">
        <f>VLOOKUP(B394,'CMP-SIN-SD-09-2021'!A:D,4,0)</f>
        <v>21.22</v>
      </c>
      <c r="I394" s="394" t="s">
        <v>13362</v>
      </c>
      <c r="J394" s="373">
        <f t="shared" si="34"/>
        <v>0.09</v>
      </c>
      <c r="K394" s="373"/>
      <c r="L394" s="373"/>
      <c r="M394" s="373">
        <f>VLOOKUP(B394,'CMP-SIN-SD-09-2021'!A:D,4,0)</f>
        <v>21.22</v>
      </c>
      <c r="N394" s="3" t="b">
        <f t="shared" si="35"/>
        <v>1</v>
      </c>
    </row>
    <row r="395" spans="1:15" s="387" customFormat="1" ht="30" x14ac:dyDescent="0.25">
      <c r="A395" s="389">
        <f t="shared" ref="A395:A458" si="36">IF(O395&lt;&gt;0,O395,A394)</f>
        <v>98458</v>
      </c>
      <c r="B395" s="390">
        <v>91693</v>
      </c>
      <c r="C395" s="391" t="s">
        <v>13478</v>
      </c>
      <c r="D395" s="391" t="s">
        <v>13483</v>
      </c>
      <c r="E395" s="392" t="s">
        <v>1</v>
      </c>
      <c r="F395" s="392" t="s">
        <v>13484</v>
      </c>
      <c r="G395" s="393">
        <v>1.9099999999999999E-2</v>
      </c>
      <c r="H395" s="453">
        <f>VLOOKUP(B395,'CMP-SIN-SD-09-2021'!A:D,4,0)</f>
        <v>18.73</v>
      </c>
      <c r="I395" s="394" t="s">
        <v>13362</v>
      </c>
      <c r="J395" s="373">
        <f t="shared" si="34"/>
        <v>0.35</v>
      </c>
      <c r="K395" s="373"/>
      <c r="L395" s="373"/>
      <c r="M395" s="373">
        <f>VLOOKUP(B395,'CMP-SIN-SD-09-2021'!A:D,4,0)</f>
        <v>18.73</v>
      </c>
      <c r="N395" s="3" t="b">
        <f t="shared" si="35"/>
        <v>1</v>
      </c>
    </row>
    <row r="396" spans="1:15" s="387" customFormat="1" ht="30" x14ac:dyDescent="0.25">
      <c r="A396" s="389">
        <f t="shared" si="36"/>
        <v>98458</v>
      </c>
      <c r="B396" s="390">
        <v>1350</v>
      </c>
      <c r="C396" s="391" t="s">
        <v>13478</v>
      </c>
      <c r="D396" s="391" t="s">
        <v>13485</v>
      </c>
      <c r="E396" s="392" t="s">
        <v>1</v>
      </c>
      <c r="F396" s="392" t="s">
        <v>9</v>
      </c>
      <c r="G396" s="393">
        <v>0.43390000000000001</v>
      </c>
      <c r="H396" s="394">
        <v>79</v>
      </c>
      <c r="I396" s="394" t="s">
        <v>13362</v>
      </c>
      <c r="J396" s="373">
        <f t="shared" si="34"/>
        <v>34.270000000000003</v>
      </c>
      <c r="K396" s="373"/>
      <c r="L396" s="373"/>
      <c r="M396" s="373">
        <f>VLOOKUP(B396,'INS-SIN-SD-09-2021'!A:D,4,0)</f>
        <v>79</v>
      </c>
      <c r="N396" s="3" t="b">
        <f t="shared" si="35"/>
        <v>1</v>
      </c>
    </row>
    <row r="397" spans="1:15" s="387" customFormat="1" ht="30" x14ac:dyDescent="0.25">
      <c r="A397" s="389">
        <f t="shared" si="36"/>
        <v>98458</v>
      </c>
      <c r="B397" s="390">
        <v>4433</v>
      </c>
      <c r="C397" s="391" t="s">
        <v>13478</v>
      </c>
      <c r="D397" s="391" t="s">
        <v>13486</v>
      </c>
      <c r="E397" s="392" t="s">
        <v>1</v>
      </c>
      <c r="F397" s="392" t="s">
        <v>27</v>
      </c>
      <c r="G397" s="393">
        <v>1.2273000000000001</v>
      </c>
      <c r="H397" s="394">
        <v>28.94</v>
      </c>
      <c r="I397" s="394" t="s">
        <v>13362</v>
      </c>
      <c r="J397" s="373">
        <f t="shared" si="34"/>
        <v>35.51</v>
      </c>
      <c r="K397" s="373"/>
      <c r="L397" s="373"/>
      <c r="M397" s="373">
        <f>VLOOKUP(B397,'INS-SIN-SD-09-2021'!A:D,4,0)</f>
        <v>28.94</v>
      </c>
      <c r="N397" s="3" t="b">
        <f t="shared" si="35"/>
        <v>1</v>
      </c>
    </row>
    <row r="398" spans="1:15" s="387" customFormat="1" x14ac:dyDescent="0.25">
      <c r="A398" s="389">
        <f t="shared" si="36"/>
        <v>98458</v>
      </c>
      <c r="B398" s="390">
        <v>5061</v>
      </c>
      <c r="C398" s="391" t="s">
        <v>13478</v>
      </c>
      <c r="D398" s="391" t="s">
        <v>13487</v>
      </c>
      <c r="E398" s="392" t="s">
        <v>1</v>
      </c>
      <c r="F398" s="392" t="s">
        <v>29</v>
      </c>
      <c r="G398" s="393">
        <v>4.2799999999999998E-2</v>
      </c>
      <c r="H398" s="394">
        <v>22.22</v>
      </c>
      <c r="I398" s="394" t="s">
        <v>13362</v>
      </c>
      <c r="J398" s="373">
        <f t="shared" si="34"/>
        <v>0.95</v>
      </c>
      <c r="K398" s="373"/>
      <c r="L398" s="373"/>
      <c r="M398" s="373">
        <f>VLOOKUP(B398,'INS-SIN-SD-09-2021'!A:D,4,0)</f>
        <v>22.22</v>
      </c>
      <c r="N398" s="3" t="b">
        <f t="shared" si="35"/>
        <v>1</v>
      </c>
    </row>
    <row r="399" spans="1:15" s="387" customFormat="1" ht="30" x14ac:dyDescent="0.25">
      <c r="A399" s="440">
        <f t="shared" si="36"/>
        <v>98458</v>
      </c>
      <c r="B399" s="441">
        <v>3992</v>
      </c>
      <c r="C399" s="442" t="s">
        <v>13478</v>
      </c>
      <c r="D399" s="442" t="s">
        <v>13488</v>
      </c>
      <c r="E399" s="398" t="s">
        <v>1</v>
      </c>
      <c r="F399" s="398" t="s">
        <v>27</v>
      </c>
      <c r="G399" s="397">
        <v>1.6922999999999999</v>
      </c>
      <c r="H399" s="443">
        <v>34.340000000000003</v>
      </c>
      <c r="I399" s="443" t="s">
        <v>13362</v>
      </c>
      <c r="J399" s="373">
        <f t="shared" si="34"/>
        <v>58.11</v>
      </c>
      <c r="K399" s="373"/>
      <c r="L399" s="373"/>
      <c r="M399" s="373">
        <f>VLOOKUP(B399,'INS-SIN-SD-09-2021'!A:D,4,0)</f>
        <v>34.340000000000003</v>
      </c>
      <c r="N399" s="3" t="b">
        <f t="shared" si="35"/>
        <v>1</v>
      </c>
    </row>
    <row r="400" spans="1:15" s="387" customFormat="1" ht="30" x14ac:dyDescent="0.25">
      <c r="A400" s="463" t="str">
        <f t="shared" si="36"/>
        <v>CCU.02.0006</v>
      </c>
      <c r="B400" s="434" t="s">
        <v>13359</v>
      </c>
      <c r="C400" s="464" t="s">
        <v>13489</v>
      </c>
      <c r="D400" s="464" t="s">
        <v>13490</v>
      </c>
      <c r="E400" s="425" t="s">
        <v>17</v>
      </c>
      <c r="F400" s="425" t="s">
        <v>1</v>
      </c>
      <c r="G400" s="424" t="s">
        <v>13361</v>
      </c>
      <c r="H400" s="426" t="s">
        <v>13362</v>
      </c>
      <c r="I400" s="465">
        <f>SUMIF(A:A,A400,J:J)</f>
        <v>1.0900000000000001</v>
      </c>
      <c r="K400" s="373" t="e">
        <f>VLOOKUP(A400,'CMP-SIN-SD-09-2021'!A:D,4,0)</f>
        <v>#N/A</v>
      </c>
      <c r="L400" s="373" t="e">
        <f>K400=I400</f>
        <v>#N/A</v>
      </c>
      <c r="O400" s="387" t="s">
        <v>13329</v>
      </c>
    </row>
    <row r="401" spans="1:15" s="387" customFormat="1" ht="60" x14ac:dyDescent="0.25">
      <c r="A401" s="450" t="str">
        <f t="shared" si="36"/>
        <v>CCU.02.0006</v>
      </c>
      <c r="B401" s="451">
        <v>89876</v>
      </c>
      <c r="C401" s="452" t="s">
        <v>13491</v>
      </c>
      <c r="D401" s="452" t="s">
        <v>13492</v>
      </c>
      <c r="E401" s="400" t="s">
        <v>1</v>
      </c>
      <c r="F401" s="400" t="s">
        <v>13482</v>
      </c>
      <c r="G401" s="399">
        <v>4.0000000000000001E-3</v>
      </c>
      <c r="H401" s="453">
        <f>VLOOKUP(B401,'CMP-SIN-SD-09-2021'!A:D,4,0)</f>
        <v>250.17</v>
      </c>
      <c r="I401" s="453" t="s">
        <v>13362</v>
      </c>
      <c r="J401" s="373">
        <f t="shared" ref="J401:J402" si="37">TRUNC((G401*H401),2)</f>
        <v>1</v>
      </c>
      <c r="K401" s="373"/>
      <c r="L401" s="373"/>
      <c r="M401" s="373">
        <f>VLOOKUP(B401,'CMP-SIN-SD-09-2021'!A:D,4,0)</f>
        <v>250.17</v>
      </c>
      <c r="N401" s="3" t="b">
        <f t="shared" ref="N401:N402" si="38">M401=H401</f>
        <v>1</v>
      </c>
    </row>
    <row r="402" spans="1:15" s="387" customFormat="1" ht="60" x14ac:dyDescent="0.25">
      <c r="A402" s="440" t="str">
        <f t="shared" si="36"/>
        <v>CCU.02.0006</v>
      </c>
      <c r="B402" s="441">
        <v>89877</v>
      </c>
      <c r="C402" s="442" t="s">
        <v>13491</v>
      </c>
      <c r="D402" s="442" t="s">
        <v>13493</v>
      </c>
      <c r="E402" s="398" t="s">
        <v>1</v>
      </c>
      <c r="F402" s="398" t="s">
        <v>13484</v>
      </c>
      <c r="G402" s="397">
        <v>1.6999999999999999E-3</v>
      </c>
      <c r="H402" s="453">
        <f>VLOOKUP(B402,'CMP-SIN-SD-09-2021'!A:D,4,0)</f>
        <v>55.15</v>
      </c>
      <c r="I402" s="443" t="s">
        <v>13362</v>
      </c>
      <c r="J402" s="373">
        <f t="shared" si="37"/>
        <v>0.09</v>
      </c>
      <c r="K402" s="373"/>
      <c r="L402" s="373"/>
      <c r="M402" s="373">
        <f>VLOOKUP(B402,'CMP-SIN-SD-09-2021'!A:D,4,0)</f>
        <v>55.15</v>
      </c>
      <c r="N402" s="3" t="b">
        <f t="shared" si="38"/>
        <v>1</v>
      </c>
    </row>
    <row r="403" spans="1:15" s="387" customFormat="1" x14ac:dyDescent="0.25">
      <c r="A403" s="463">
        <f t="shared" si="36"/>
        <v>88503</v>
      </c>
      <c r="B403" s="434" t="s">
        <v>13359</v>
      </c>
      <c r="C403" s="464" t="s">
        <v>18</v>
      </c>
      <c r="D403" s="464" t="s">
        <v>13494</v>
      </c>
      <c r="E403" s="425" t="s">
        <v>9</v>
      </c>
      <c r="F403" s="425" t="s">
        <v>1</v>
      </c>
      <c r="G403" s="424" t="s">
        <v>13361</v>
      </c>
      <c r="H403" s="426" t="s">
        <v>13362</v>
      </c>
      <c r="I403" s="465">
        <f>SUMIF(A:A,A403,J:J)</f>
        <v>1025.68</v>
      </c>
      <c r="K403" s="373" t="e">
        <f>VLOOKUP(A403,'CMP-SIN-SD-09-2021'!A:D,4,0)</f>
        <v>#N/A</v>
      </c>
      <c r="L403" s="373" t="e">
        <f>K403=I403</f>
        <v>#N/A</v>
      </c>
      <c r="O403" s="403">
        <v>88503</v>
      </c>
    </row>
    <row r="404" spans="1:15" s="387" customFormat="1" ht="30" x14ac:dyDescent="0.25">
      <c r="A404" s="450">
        <f t="shared" si="36"/>
        <v>88503</v>
      </c>
      <c r="B404" s="451">
        <v>88248</v>
      </c>
      <c r="C404" s="452" t="s">
        <v>13494</v>
      </c>
      <c r="D404" s="452" t="s">
        <v>13495</v>
      </c>
      <c r="E404" s="400" t="s">
        <v>1</v>
      </c>
      <c r="F404" s="400" t="s">
        <v>7605</v>
      </c>
      <c r="G404" s="399">
        <v>7.7</v>
      </c>
      <c r="H404" s="453">
        <f>VLOOKUP(B404,'CMP-SIN-SD-09-2021'!A:D,4,0)</f>
        <v>18.23</v>
      </c>
      <c r="I404" s="453" t="s">
        <v>13362</v>
      </c>
      <c r="J404" s="373">
        <f t="shared" ref="J404:J417" si="39">TRUNC((G404*H404),2)</f>
        <v>140.37</v>
      </c>
      <c r="K404" s="373"/>
      <c r="L404" s="373"/>
      <c r="M404" s="373">
        <f>VLOOKUP(B404,'CMP-SIN-SD-09-2021'!A:D,4,0)</f>
        <v>18.23</v>
      </c>
      <c r="N404" s="3" t="b">
        <f t="shared" ref="N404:N417" si="40">M404=H404</f>
        <v>1</v>
      </c>
    </row>
    <row r="405" spans="1:15" s="387" customFormat="1" ht="30" x14ac:dyDescent="0.25">
      <c r="A405" s="389">
        <f t="shared" si="36"/>
        <v>88503</v>
      </c>
      <c r="B405" s="390">
        <v>88267</v>
      </c>
      <c r="C405" s="391" t="s">
        <v>13494</v>
      </c>
      <c r="D405" s="391" t="s">
        <v>13455</v>
      </c>
      <c r="E405" s="392" t="s">
        <v>1</v>
      </c>
      <c r="F405" s="392" t="s">
        <v>7605</v>
      </c>
      <c r="G405" s="393">
        <v>7.7</v>
      </c>
      <c r="H405" s="453">
        <f>VLOOKUP(B405,'CMP-SIN-SD-09-2021'!A:D,4,0)</f>
        <v>23.41</v>
      </c>
      <c r="I405" s="394" t="s">
        <v>13362</v>
      </c>
      <c r="J405" s="373">
        <f t="shared" si="39"/>
        <v>180.25</v>
      </c>
      <c r="K405" s="373"/>
      <c r="L405" s="373"/>
      <c r="M405" s="373">
        <f>VLOOKUP(B405,'CMP-SIN-SD-09-2021'!A:D,4,0)</f>
        <v>23.41</v>
      </c>
      <c r="N405" s="3" t="b">
        <f t="shared" si="40"/>
        <v>1</v>
      </c>
    </row>
    <row r="406" spans="1:15" s="387" customFormat="1" ht="30" x14ac:dyDescent="0.25">
      <c r="A406" s="389">
        <f t="shared" si="36"/>
        <v>88503</v>
      </c>
      <c r="B406" s="390">
        <v>67</v>
      </c>
      <c r="C406" s="391" t="s">
        <v>13494</v>
      </c>
      <c r="D406" s="391" t="s">
        <v>13496</v>
      </c>
      <c r="E406" s="392" t="s">
        <v>1</v>
      </c>
      <c r="F406" s="392" t="s">
        <v>9</v>
      </c>
      <c r="G406" s="393">
        <v>1</v>
      </c>
      <c r="H406" s="394">
        <v>12.03</v>
      </c>
      <c r="I406" s="394" t="s">
        <v>13362</v>
      </c>
      <c r="J406" s="373">
        <f t="shared" si="39"/>
        <v>12.03</v>
      </c>
      <c r="K406" s="373"/>
      <c r="L406" s="373"/>
      <c r="M406" s="373">
        <f>VLOOKUP(B406,'INS-SIN-SD-09-2021'!A:D,4,0)</f>
        <v>12.03</v>
      </c>
      <c r="N406" s="3" t="b">
        <f t="shared" si="40"/>
        <v>1</v>
      </c>
    </row>
    <row r="407" spans="1:15" s="387" customFormat="1" ht="30" x14ac:dyDescent="0.25">
      <c r="A407" s="389">
        <f t="shared" si="36"/>
        <v>88503</v>
      </c>
      <c r="B407" s="390">
        <v>68</v>
      </c>
      <c r="C407" s="391" t="s">
        <v>13494</v>
      </c>
      <c r="D407" s="391" t="s">
        <v>13497</v>
      </c>
      <c r="E407" s="392" t="s">
        <v>1</v>
      </c>
      <c r="F407" s="392" t="s">
        <v>9</v>
      </c>
      <c r="G407" s="393">
        <v>2</v>
      </c>
      <c r="H407" s="394">
        <v>20.65</v>
      </c>
      <c r="I407" s="394" t="s">
        <v>13362</v>
      </c>
      <c r="J407" s="373">
        <f t="shared" si="39"/>
        <v>41.3</v>
      </c>
      <c r="K407" s="373"/>
      <c r="L407" s="373"/>
      <c r="M407" s="373">
        <f>VLOOKUP(B407,'INS-SIN-SD-09-2021'!A:D,4,0)</f>
        <v>20.65</v>
      </c>
      <c r="N407" s="3" t="b">
        <f t="shared" si="40"/>
        <v>1</v>
      </c>
    </row>
    <row r="408" spans="1:15" s="387" customFormat="1" ht="30" x14ac:dyDescent="0.25">
      <c r="A408" s="389">
        <f t="shared" si="36"/>
        <v>88503</v>
      </c>
      <c r="B408" s="390">
        <v>87</v>
      </c>
      <c r="C408" s="391" t="s">
        <v>13494</v>
      </c>
      <c r="D408" s="391" t="s">
        <v>13498</v>
      </c>
      <c r="E408" s="392" t="s">
        <v>1</v>
      </c>
      <c r="F408" s="392" t="s">
        <v>9</v>
      </c>
      <c r="G408" s="393">
        <v>1</v>
      </c>
      <c r="H408" s="394">
        <v>18.96</v>
      </c>
      <c r="I408" s="394" t="s">
        <v>13362</v>
      </c>
      <c r="J408" s="373">
        <f t="shared" si="39"/>
        <v>18.96</v>
      </c>
      <c r="K408" s="373"/>
      <c r="L408" s="373"/>
      <c r="M408" s="373">
        <f>VLOOKUP(B408,'INS-SIN-SD-09-2021'!A:D,4,0)</f>
        <v>18.96</v>
      </c>
      <c r="N408" s="3" t="b">
        <f t="shared" si="40"/>
        <v>1</v>
      </c>
    </row>
    <row r="409" spans="1:15" s="387" customFormat="1" x14ac:dyDescent="0.25">
      <c r="A409" s="389">
        <f t="shared" si="36"/>
        <v>88503</v>
      </c>
      <c r="B409" s="390">
        <v>119</v>
      </c>
      <c r="C409" s="391" t="s">
        <v>13494</v>
      </c>
      <c r="D409" s="391" t="s">
        <v>13499</v>
      </c>
      <c r="E409" s="392" t="s">
        <v>1</v>
      </c>
      <c r="F409" s="392" t="s">
        <v>9</v>
      </c>
      <c r="G409" s="393">
        <v>0.4</v>
      </c>
      <c r="H409" s="394">
        <v>8.6999999999999993</v>
      </c>
      <c r="I409" s="394" t="s">
        <v>13362</v>
      </c>
      <c r="J409" s="373">
        <f t="shared" si="39"/>
        <v>3.48</v>
      </c>
      <c r="K409" s="373"/>
      <c r="L409" s="373"/>
      <c r="M409" s="373">
        <f>VLOOKUP(B409,'INS-SIN-SD-09-2021'!A:D,4,0)</f>
        <v>8.6999999999999993</v>
      </c>
      <c r="N409" s="3" t="b">
        <f t="shared" si="40"/>
        <v>1</v>
      </c>
    </row>
    <row r="410" spans="1:15" s="387" customFormat="1" x14ac:dyDescent="0.25">
      <c r="A410" s="389">
        <f t="shared" si="36"/>
        <v>88503</v>
      </c>
      <c r="B410" s="390">
        <v>3146</v>
      </c>
      <c r="C410" s="391" t="s">
        <v>13494</v>
      </c>
      <c r="D410" s="391" t="s">
        <v>13500</v>
      </c>
      <c r="E410" s="392" t="s">
        <v>1</v>
      </c>
      <c r="F410" s="392" t="s">
        <v>9</v>
      </c>
      <c r="G410" s="393">
        <v>0.3</v>
      </c>
      <c r="H410" s="394">
        <v>3.5</v>
      </c>
      <c r="I410" s="394" t="s">
        <v>13362</v>
      </c>
      <c r="J410" s="373">
        <f t="shared" si="39"/>
        <v>1.05</v>
      </c>
      <c r="K410" s="373"/>
      <c r="L410" s="373"/>
      <c r="M410" s="373">
        <f>VLOOKUP(B410,'INS-SIN-SD-09-2021'!A:D,4,0)</f>
        <v>3.5</v>
      </c>
      <c r="N410" s="3" t="b">
        <f t="shared" si="40"/>
        <v>1</v>
      </c>
    </row>
    <row r="411" spans="1:15" s="387" customFormat="1" ht="30" x14ac:dyDescent="0.25">
      <c r="A411" s="389">
        <f t="shared" si="36"/>
        <v>88503</v>
      </c>
      <c r="B411" s="390">
        <v>3536</v>
      </c>
      <c r="C411" s="391" t="s">
        <v>13494</v>
      </c>
      <c r="D411" s="391" t="s">
        <v>13501</v>
      </c>
      <c r="E411" s="392" t="s">
        <v>1</v>
      </c>
      <c r="F411" s="392" t="s">
        <v>9</v>
      </c>
      <c r="G411" s="393">
        <v>1</v>
      </c>
      <c r="H411" s="394">
        <v>2.35</v>
      </c>
      <c r="I411" s="394" t="s">
        <v>13362</v>
      </c>
      <c r="J411" s="373">
        <f t="shared" si="39"/>
        <v>2.35</v>
      </c>
      <c r="K411" s="373"/>
      <c r="L411" s="373"/>
      <c r="M411" s="373">
        <f>VLOOKUP(B411,'INS-SIN-SD-09-2021'!A:D,4,0)</f>
        <v>2.35</v>
      </c>
      <c r="N411" s="3" t="b">
        <f t="shared" si="40"/>
        <v>1</v>
      </c>
    </row>
    <row r="412" spans="1:15" s="387" customFormat="1" ht="30" x14ac:dyDescent="0.25">
      <c r="A412" s="389">
        <f t="shared" si="36"/>
        <v>88503</v>
      </c>
      <c r="B412" s="390">
        <v>11675</v>
      </c>
      <c r="C412" s="391" t="s">
        <v>13494</v>
      </c>
      <c r="D412" s="391" t="s">
        <v>13502</v>
      </c>
      <c r="E412" s="392" t="s">
        <v>1</v>
      </c>
      <c r="F412" s="392" t="s">
        <v>9</v>
      </c>
      <c r="G412" s="393">
        <v>1</v>
      </c>
      <c r="H412" s="394">
        <v>52.61</v>
      </c>
      <c r="I412" s="394" t="s">
        <v>13362</v>
      </c>
      <c r="J412" s="373">
        <f t="shared" si="39"/>
        <v>52.61</v>
      </c>
      <c r="K412" s="373"/>
      <c r="L412" s="373"/>
      <c r="M412" s="373">
        <f>VLOOKUP(B412,'INS-SIN-SD-09-2021'!A:D,4,0)</f>
        <v>52.61</v>
      </c>
      <c r="N412" s="3" t="b">
        <f t="shared" si="40"/>
        <v>1</v>
      </c>
    </row>
    <row r="413" spans="1:15" s="387" customFormat="1" ht="30" x14ac:dyDescent="0.25">
      <c r="A413" s="389">
        <f t="shared" si="36"/>
        <v>88503</v>
      </c>
      <c r="B413" s="390">
        <v>7140</v>
      </c>
      <c r="C413" s="391" t="s">
        <v>13494</v>
      </c>
      <c r="D413" s="391" t="s">
        <v>13503</v>
      </c>
      <c r="E413" s="392" t="s">
        <v>1</v>
      </c>
      <c r="F413" s="392" t="s">
        <v>9</v>
      </c>
      <c r="G413" s="393">
        <v>1</v>
      </c>
      <c r="H413" s="394">
        <v>4.45</v>
      </c>
      <c r="I413" s="394" t="s">
        <v>13362</v>
      </c>
      <c r="J413" s="373">
        <f t="shared" si="39"/>
        <v>4.45</v>
      </c>
      <c r="K413" s="373"/>
      <c r="L413" s="373"/>
      <c r="M413" s="373">
        <f>VLOOKUP(B413,'INS-SIN-SD-09-2021'!A:D,4,0)</f>
        <v>4.45</v>
      </c>
      <c r="N413" s="3" t="b">
        <f t="shared" si="40"/>
        <v>1</v>
      </c>
    </row>
    <row r="414" spans="1:15" s="387" customFormat="1" ht="30" x14ac:dyDescent="0.25">
      <c r="A414" s="389">
        <f t="shared" si="36"/>
        <v>88503</v>
      </c>
      <c r="B414" s="390">
        <v>11829</v>
      </c>
      <c r="C414" s="391" t="s">
        <v>13494</v>
      </c>
      <c r="D414" s="391" t="s">
        <v>13504</v>
      </c>
      <c r="E414" s="392" t="s">
        <v>1</v>
      </c>
      <c r="F414" s="392" t="s">
        <v>9</v>
      </c>
      <c r="G414" s="393">
        <v>1</v>
      </c>
      <c r="H414" s="394">
        <v>75.37</v>
      </c>
      <c r="I414" s="394" t="s">
        <v>13362</v>
      </c>
      <c r="J414" s="373">
        <f t="shared" si="39"/>
        <v>75.37</v>
      </c>
      <c r="K414" s="373"/>
      <c r="L414" s="373"/>
      <c r="M414" s="373">
        <f>VLOOKUP(B414,'INS-SIN-SD-09-2021'!A:D,4,0)</f>
        <v>75.37</v>
      </c>
      <c r="N414" s="3" t="b">
        <f t="shared" si="40"/>
        <v>1</v>
      </c>
    </row>
    <row r="415" spans="1:15" s="387" customFormat="1" x14ac:dyDescent="0.25">
      <c r="A415" s="389">
        <f t="shared" si="36"/>
        <v>88503</v>
      </c>
      <c r="B415" s="390">
        <v>9868</v>
      </c>
      <c r="C415" s="391" t="s">
        <v>13494</v>
      </c>
      <c r="D415" s="391" t="s">
        <v>13505</v>
      </c>
      <c r="E415" s="392" t="s">
        <v>1</v>
      </c>
      <c r="F415" s="392" t="s">
        <v>27</v>
      </c>
      <c r="G415" s="393">
        <v>1.5</v>
      </c>
      <c r="H415" s="394">
        <v>4</v>
      </c>
      <c r="I415" s="394" t="s">
        <v>13362</v>
      </c>
      <c r="J415" s="373">
        <f t="shared" si="39"/>
        <v>6</v>
      </c>
      <c r="K415" s="373"/>
      <c r="L415" s="373"/>
      <c r="M415" s="373">
        <f>VLOOKUP(B415,'INS-SIN-SD-09-2021'!A:D,4,0)</f>
        <v>4</v>
      </c>
      <c r="N415" s="3" t="b">
        <f t="shared" si="40"/>
        <v>1</v>
      </c>
    </row>
    <row r="416" spans="1:15" s="387" customFormat="1" x14ac:dyDescent="0.25">
      <c r="A416" s="389">
        <f t="shared" si="36"/>
        <v>88503</v>
      </c>
      <c r="B416" s="390">
        <v>9869</v>
      </c>
      <c r="C416" s="391" t="s">
        <v>13494</v>
      </c>
      <c r="D416" s="391" t="s">
        <v>13506</v>
      </c>
      <c r="E416" s="392" t="s">
        <v>1</v>
      </c>
      <c r="F416" s="392" t="s">
        <v>27</v>
      </c>
      <c r="G416" s="393">
        <v>2</v>
      </c>
      <c r="H416" s="394">
        <v>8.98</v>
      </c>
      <c r="I416" s="394" t="s">
        <v>13362</v>
      </c>
      <c r="J416" s="373">
        <f t="shared" si="39"/>
        <v>17.96</v>
      </c>
      <c r="K416" s="373"/>
      <c r="L416" s="373"/>
      <c r="M416" s="373">
        <f>VLOOKUP(B416,'INS-SIN-SD-09-2021'!A:D,4,0)</f>
        <v>8.98</v>
      </c>
      <c r="N416" s="3" t="b">
        <f t="shared" si="40"/>
        <v>1</v>
      </c>
    </row>
    <row r="417" spans="1:15" s="387" customFormat="1" x14ac:dyDescent="0.25">
      <c r="A417" s="440">
        <f t="shared" si="36"/>
        <v>88503</v>
      </c>
      <c r="B417" s="441">
        <v>34636</v>
      </c>
      <c r="C417" s="442" t="s">
        <v>13494</v>
      </c>
      <c r="D417" s="442" t="s">
        <v>13507</v>
      </c>
      <c r="E417" s="398" t="s">
        <v>1</v>
      </c>
      <c r="F417" s="398" t="s">
        <v>9</v>
      </c>
      <c r="G417" s="397">
        <v>1</v>
      </c>
      <c r="H417" s="443">
        <v>469.5</v>
      </c>
      <c r="I417" s="443" t="s">
        <v>13362</v>
      </c>
      <c r="J417" s="373">
        <f t="shared" si="39"/>
        <v>469.5</v>
      </c>
      <c r="K417" s="373"/>
      <c r="L417" s="373"/>
      <c r="M417" s="373">
        <f>VLOOKUP(B417,'INS-SIN-SD-09-2021'!A:D,4,0)</f>
        <v>469.5</v>
      </c>
      <c r="N417" s="3" t="b">
        <f t="shared" si="40"/>
        <v>1</v>
      </c>
    </row>
    <row r="418" spans="1:15" s="387" customFormat="1" ht="30" x14ac:dyDescent="0.25">
      <c r="A418" s="463">
        <f t="shared" si="36"/>
        <v>98461</v>
      </c>
      <c r="B418" s="434" t="s">
        <v>13359</v>
      </c>
      <c r="C418" s="464" t="s">
        <v>19</v>
      </c>
      <c r="D418" s="464" t="s">
        <v>13508</v>
      </c>
      <c r="E418" s="425" t="s">
        <v>9</v>
      </c>
      <c r="F418" s="425" t="s">
        <v>1</v>
      </c>
      <c r="G418" s="424" t="s">
        <v>13361</v>
      </c>
      <c r="H418" s="426" t="s">
        <v>13362</v>
      </c>
      <c r="I418" s="465">
        <f>SUMIF(A:A,A418,J:J)</f>
        <v>5481.08</v>
      </c>
      <c r="K418" s="373">
        <f>VLOOKUP(A418,'CMP-SIN-SD-09-2021'!A:D,4,0)</f>
        <v>5481.08</v>
      </c>
      <c r="L418" s="373" t="b">
        <f>K418=I418</f>
        <v>1</v>
      </c>
      <c r="O418" s="403">
        <v>98461</v>
      </c>
    </row>
    <row r="419" spans="1:15" s="387" customFormat="1" x14ac:dyDescent="0.25">
      <c r="A419" s="450">
        <f t="shared" si="36"/>
        <v>98461</v>
      </c>
      <c r="B419" s="451">
        <v>88239</v>
      </c>
      <c r="C419" s="452" t="s">
        <v>13509</v>
      </c>
      <c r="D419" s="452" t="s">
        <v>13480</v>
      </c>
      <c r="E419" s="400" t="s">
        <v>1</v>
      </c>
      <c r="F419" s="400" t="s">
        <v>7605</v>
      </c>
      <c r="G419" s="399">
        <v>2.6432000000000002</v>
      </c>
      <c r="H419" s="453">
        <f>VLOOKUP(B419,'CMP-SIN-SD-09-2021'!A:D,4,0)</f>
        <v>19.96</v>
      </c>
      <c r="I419" s="453" t="s">
        <v>13362</v>
      </c>
      <c r="J419" s="373">
        <f t="shared" ref="J419:J429" si="41">TRUNC((G419*H419),2)</f>
        <v>52.75</v>
      </c>
      <c r="K419" s="373"/>
      <c r="L419" s="373"/>
      <c r="M419" s="373">
        <f>VLOOKUP(B419,'CMP-SIN-SD-09-2021'!A:D,4,0)</f>
        <v>19.96</v>
      </c>
      <c r="N419" s="3" t="b">
        <f t="shared" ref="N419:N429" si="42">M419=H419</f>
        <v>1</v>
      </c>
    </row>
    <row r="420" spans="1:15" s="387" customFormat="1" x14ac:dyDescent="0.25">
      <c r="A420" s="389">
        <f t="shared" si="36"/>
        <v>98461</v>
      </c>
      <c r="B420" s="390">
        <v>88262</v>
      </c>
      <c r="C420" s="391" t="s">
        <v>13509</v>
      </c>
      <c r="D420" s="391" t="s">
        <v>13416</v>
      </c>
      <c r="E420" s="392" t="s">
        <v>1</v>
      </c>
      <c r="F420" s="392" t="s">
        <v>7605</v>
      </c>
      <c r="G420" s="393">
        <v>7.0296000000000003</v>
      </c>
      <c r="H420" s="453">
        <f>VLOOKUP(B420,'CMP-SIN-SD-09-2021'!A:D,4,0)</f>
        <v>23.68</v>
      </c>
      <c r="I420" s="394" t="s">
        <v>13362</v>
      </c>
      <c r="J420" s="373">
        <f t="shared" si="41"/>
        <v>166.46</v>
      </c>
      <c r="K420" s="373"/>
      <c r="L420" s="373"/>
      <c r="M420" s="373">
        <f>VLOOKUP(B420,'CMP-SIN-SD-09-2021'!A:D,4,0)</f>
        <v>23.68</v>
      </c>
      <c r="N420" s="3" t="b">
        <f t="shared" si="42"/>
        <v>1</v>
      </c>
    </row>
    <row r="421" spans="1:15" s="387" customFormat="1" ht="30" x14ac:dyDescent="0.25">
      <c r="A421" s="389">
        <f t="shared" si="36"/>
        <v>98461</v>
      </c>
      <c r="B421" s="390">
        <v>91692</v>
      </c>
      <c r="C421" s="391" t="s">
        <v>13509</v>
      </c>
      <c r="D421" s="391" t="s">
        <v>13481</v>
      </c>
      <c r="E421" s="392" t="s">
        <v>1</v>
      </c>
      <c r="F421" s="392" t="s">
        <v>13482</v>
      </c>
      <c r="G421" s="393">
        <v>0.12889999999999999</v>
      </c>
      <c r="H421" s="453">
        <f>VLOOKUP(B421,'CMP-SIN-SD-09-2021'!A:D,4,0)</f>
        <v>21.22</v>
      </c>
      <c r="I421" s="394" t="s">
        <v>13362</v>
      </c>
      <c r="J421" s="373">
        <f t="shared" si="41"/>
        <v>2.73</v>
      </c>
      <c r="K421" s="373"/>
      <c r="L421" s="373"/>
      <c r="M421" s="373">
        <f>VLOOKUP(B421,'CMP-SIN-SD-09-2021'!A:D,4,0)</f>
        <v>21.22</v>
      </c>
      <c r="N421" s="3" t="b">
        <f t="shared" si="42"/>
        <v>1</v>
      </c>
    </row>
    <row r="422" spans="1:15" s="387" customFormat="1" ht="30" x14ac:dyDescent="0.25">
      <c r="A422" s="389">
        <f t="shared" si="36"/>
        <v>98461</v>
      </c>
      <c r="B422" s="390">
        <v>91693</v>
      </c>
      <c r="C422" s="391" t="s">
        <v>13509</v>
      </c>
      <c r="D422" s="391" t="s">
        <v>13483</v>
      </c>
      <c r="E422" s="392" t="s">
        <v>1</v>
      </c>
      <c r="F422" s="392" t="s">
        <v>13484</v>
      </c>
      <c r="G422" s="393">
        <v>0.56340000000000001</v>
      </c>
      <c r="H422" s="453">
        <f>VLOOKUP(B422,'CMP-SIN-SD-09-2021'!A:D,4,0)</f>
        <v>18.73</v>
      </c>
      <c r="I422" s="394" t="s">
        <v>13362</v>
      </c>
      <c r="J422" s="373">
        <f t="shared" si="41"/>
        <v>10.55</v>
      </c>
      <c r="K422" s="373"/>
      <c r="L422" s="373"/>
      <c r="M422" s="373">
        <f>VLOOKUP(B422,'CMP-SIN-SD-09-2021'!A:D,4,0)</f>
        <v>18.73</v>
      </c>
      <c r="N422" s="3" t="b">
        <f t="shared" si="42"/>
        <v>1</v>
      </c>
    </row>
    <row r="423" spans="1:15" s="387" customFormat="1" ht="30" x14ac:dyDescent="0.25">
      <c r="A423" s="389">
        <f t="shared" si="36"/>
        <v>98461</v>
      </c>
      <c r="B423" s="390">
        <v>1350</v>
      </c>
      <c r="C423" s="391" t="s">
        <v>13509</v>
      </c>
      <c r="D423" s="391" t="s">
        <v>13485</v>
      </c>
      <c r="E423" s="392" t="s">
        <v>1</v>
      </c>
      <c r="F423" s="392" t="s">
        <v>9</v>
      </c>
      <c r="G423" s="393">
        <v>4.2</v>
      </c>
      <c r="H423" s="394">
        <v>79</v>
      </c>
      <c r="I423" s="394" t="s">
        <v>13362</v>
      </c>
      <c r="J423" s="373">
        <f t="shared" si="41"/>
        <v>331.8</v>
      </c>
      <c r="K423" s="373"/>
      <c r="L423" s="373"/>
      <c r="M423" s="373">
        <f>VLOOKUP(B423,'INS-SIN-SD-09-2021'!A:D,4,0)</f>
        <v>79</v>
      </c>
      <c r="N423" s="3" t="b">
        <f t="shared" si="42"/>
        <v>1</v>
      </c>
    </row>
    <row r="424" spans="1:15" s="387" customFormat="1" ht="30" x14ac:dyDescent="0.25">
      <c r="A424" s="389">
        <f t="shared" si="36"/>
        <v>98461</v>
      </c>
      <c r="B424" s="390">
        <v>4433</v>
      </c>
      <c r="C424" s="391" t="s">
        <v>13509</v>
      </c>
      <c r="D424" s="391" t="s">
        <v>13486</v>
      </c>
      <c r="E424" s="392" t="s">
        <v>1</v>
      </c>
      <c r="F424" s="392" t="s">
        <v>27</v>
      </c>
      <c r="G424" s="393">
        <v>25.96</v>
      </c>
      <c r="H424" s="394">
        <v>28.94</v>
      </c>
      <c r="I424" s="394" t="s">
        <v>13362</v>
      </c>
      <c r="J424" s="373">
        <f t="shared" si="41"/>
        <v>751.28</v>
      </c>
      <c r="K424" s="373"/>
      <c r="L424" s="373"/>
      <c r="M424" s="373">
        <f>VLOOKUP(B424,'INS-SIN-SD-09-2021'!A:D,4,0)</f>
        <v>28.94</v>
      </c>
      <c r="N424" s="3" t="b">
        <f t="shared" si="42"/>
        <v>1</v>
      </c>
    </row>
    <row r="425" spans="1:15" s="387" customFormat="1" ht="30" x14ac:dyDescent="0.25">
      <c r="A425" s="389">
        <f t="shared" si="36"/>
        <v>98461</v>
      </c>
      <c r="B425" s="390">
        <v>21138</v>
      </c>
      <c r="C425" s="391" t="s">
        <v>13509</v>
      </c>
      <c r="D425" s="391" t="s">
        <v>13510</v>
      </c>
      <c r="E425" s="392" t="s">
        <v>1</v>
      </c>
      <c r="F425" s="392" t="s">
        <v>27</v>
      </c>
      <c r="G425" s="393">
        <v>59.4</v>
      </c>
      <c r="H425" s="394">
        <v>7.84</v>
      </c>
      <c r="I425" s="394" t="s">
        <v>13362</v>
      </c>
      <c r="J425" s="373">
        <f t="shared" si="41"/>
        <v>465.69</v>
      </c>
      <c r="K425" s="373"/>
      <c r="L425" s="373"/>
      <c r="M425" s="373">
        <f>VLOOKUP(B425,'INS-SIN-SD-09-2021'!A:D,4,0)</f>
        <v>7.84</v>
      </c>
      <c r="N425" s="3" t="b">
        <f t="shared" si="42"/>
        <v>1</v>
      </c>
    </row>
    <row r="426" spans="1:15" s="387" customFormat="1" x14ac:dyDescent="0.25">
      <c r="A426" s="389">
        <f t="shared" si="36"/>
        <v>98461</v>
      </c>
      <c r="B426" s="390">
        <v>5061</v>
      </c>
      <c r="C426" s="391" t="s">
        <v>13509</v>
      </c>
      <c r="D426" s="391" t="s">
        <v>13487</v>
      </c>
      <c r="E426" s="392" t="s">
        <v>1</v>
      </c>
      <c r="F426" s="392" t="s">
        <v>29</v>
      </c>
      <c r="G426" s="393">
        <v>1.1811</v>
      </c>
      <c r="H426" s="394">
        <v>22.22</v>
      </c>
      <c r="I426" s="394" t="s">
        <v>13362</v>
      </c>
      <c r="J426" s="373">
        <f t="shared" si="41"/>
        <v>26.24</v>
      </c>
      <c r="K426" s="373"/>
      <c r="L426" s="373"/>
      <c r="M426" s="373">
        <f>VLOOKUP(B426,'INS-SIN-SD-09-2021'!A:D,4,0)</f>
        <v>22.22</v>
      </c>
      <c r="N426" s="3" t="b">
        <f t="shared" si="42"/>
        <v>1</v>
      </c>
    </row>
    <row r="427" spans="1:15" s="387" customFormat="1" ht="30" x14ac:dyDescent="0.25">
      <c r="A427" s="389">
        <f t="shared" si="36"/>
        <v>98461</v>
      </c>
      <c r="B427" s="390">
        <v>3993</v>
      </c>
      <c r="C427" s="391" t="s">
        <v>13509</v>
      </c>
      <c r="D427" s="391" t="s">
        <v>13511</v>
      </c>
      <c r="E427" s="392" t="s">
        <v>1</v>
      </c>
      <c r="F427" s="392" t="s">
        <v>3</v>
      </c>
      <c r="G427" s="393">
        <v>2.64</v>
      </c>
      <c r="H427" s="394">
        <v>135.18</v>
      </c>
      <c r="I427" s="394" t="s">
        <v>13362</v>
      </c>
      <c r="J427" s="373">
        <f t="shared" si="41"/>
        <v>356.87</v>
      </c>
      <c r="K427" s="373"/>
      <c r="L427" s="373"/>
      <c r="M427" s="373">
        <f>VLOOKUP(B427,'INS-SIN-SD-09-2021'!A:D,4,0)</f>
        <v>135.18</v>
      </c>
      <c r="N427" s="3" t="b">
        <f t="shared" si="42"/>
        <v>1</v>
      </c>
    </row>
    <row r="428" spans="1:15" s="387" customFormat="1" ht="30" x14ac:dyDescent="0.25">
      <c r="A428" s="389">
        <f t="shared" si="36"/>
        <v>98461</v>
      </c>
      <c r="B428" s="390">
        <v>3992</v>
      </c>
      <c r="C428" s="391" t="s">
        <v>13509</v>
      </c>
      <c r="D428" s="391" t="s">
        <v>13488</v>
      </c>
      <c r="E428" s="392" t="s">
        <v>1</v>
      </c>
      <c r="F428" s="392" t="s">
        <v>27</v>
      </c>
      <c r="G428" s="393">
        <v>89.1</v>
      </c>
      <c r="H428" s="394">
        <v>34.340000000000003</v>
      </c>
      <c r="I428" s="394" t="s">
        <v>13362</v>
      </c>
      <c r="J428" s="373">
        <f t="shared" si="41"/>
        <v>3059.69</v>
      </c>
      <c r="K428" s="373"/>
      <c r="L428" s="373"/>
      <c r="M428" s="373">
        <f>VLOOKUP(B428,'INS-SIN-SD-09-2021'!A:D,4,0)</f>
        <v>34.340000000000003</v>
      </c>
      <c r="N428" s="3" t="b">
        <f t="shared" si="42"/>
        <v>1</v>
      </c>
    </row>
    <row r="429" spans="1:15" s="387" customFormat="1" ht="45" x14ac:dyDescent="0.25">
      <c r="A429" s="440">
        <f t="shared" si="36"/>
        <v>98461</v>
      </c>
      <c r="B429" s="441">
        <v>34492</v>
      </c>
      <c r="C429" s="442" t="s">
        <v>13509</v>
      </c>
      <c r="D429" s="442" t="s">
        <v>13512</v>
      </c>
      <c r="E429" s="398" t="s">
        <v>1</v>
      </c>
      <c r="F429" s="398" t="s">
        <v>23</v>
      </c>
      <c r="G429" s="397">
        <v>0.82909999999999995</v>
      </c>
      <c r="H429" s="443">
        <v>310</v>
      </c>
      <c r="I429" s="443" t="s">
        <v>13362</v>
      </c>
      <c r="J429" s="373">
        <f t="shared" si="41"/>
        <v>257.02</v>
      </c>
      <c r="K429" s="373"/>
      <c r="L429" s="373"/>
      <c r="M429" s="373">
        <f>VLOOKUP(B429,'INS-SIN-SD-09-2021'!A:D,4,0)</f>
        <v>310</v>
      </c>
      <c r="N429" s="3" t="b">
        <f t="shared" si="42"/>
        <v>1</v>
      </c>
    </row>
    <row r="430" spans="1:15" s="387" customFormat="1" ht="45" x14ac:dyDescent="0.25">
      <c r="A430" s="463" t="str">
        <f t="shared" si="36"/>
        <v>020701/AGETOP</v>
      </c>
      <c r="B430" s="434" t="s">
        <v>13359</v>
      </c>
      <c r="C430" s="464" t="s">
        <v>20</v>
      </c>
      <c r="D430" s="464" t="s">
        <v>13513</v>
      </c>
      <c r="E430" s="425" t="s">
        <v>3</v>
      </c>
      <c r="F430" s="425" t="s">
        <v>1</v>
      </c>
      <c r="G430" s="424" t="s">
        <v>13361</v>
      </c>
      <c r="H430" s="426" t="s">
        <v>13362</v>
      </c>
      <c r="I430" s="465">
        <f>SUMIF(A:A,A430,J:J)</f>
        <v>3.7099999999999995</v>
      </c>
      <c r="K430" s="373" t="e">
        <f>VLOOKUP(A430,'CMP-SIN-SD-09-2021'!A:D,4,0)</f>
        <v>#N/A</v>
      </c>
      <c r="L430" s="373" t="e">
        <f>K430=I430</f>
        <v>#N/A</v>
      </c>
      <c r="O430" s="387" t="s">
        <v>1052</v>
      </c>
    </row>
    <row r="431" spans="1:15" s="387" customFormat="1" x14ac:dyDescent="0.25">
      <c r="A431" s="450" t="str">
        <f t="shared" si="36"/>
        <v>020701/AGETOP</v>
      </c>
      <c r="B431" s="451">
        <v>88309</v>
      </c>
      <c r="C431" s="452" t="s">
        <v>13513</v>
      </c>
      <c r="D431" s="452" t="s">
        <v>13456</v>
      </c>
      <c r="E431" s="400" t="s">
        <v>1</v>
      </c>
      <c r="F431" s="400" t="s">
        <v>7605</v>
      </c>
      <c r="G431" s="399">
        <v>3.73E-2</v>
      </c>
      <c r="H431" s="453">
        <f>VLOOKUP(B431,'CMP-SIN-SD-09-2021'!A:D,4,0)</f>
        <v>23.9</v>
      </c>
      <c r="I431" s="453" t="s">
        <v>13362</v>
      </c>
      <c r="J431" s="373">
        <f t="shared" ref="J431:J437" si="43">TRUNC((G431*H431),2)</f>
        <v>0.89</v>
      </c>
      <c r="K431" s="373"/>
      <c r="L431" s="373"/>
      <c r="M431" s="373">
        <f>VLOOKUP(B431,'CMP-SIN-SD-09-2021'!A:D,4,0)</f>
        <v>23.9</v>
      </c>
      <c r="N431" s="3" t="b">
        <f t="shared" ref="N431:N437" si="44">M431=H431</f>
        <v>1</v>
      </c>
    </row>
    <row r="432" spans="1:15" s="387" customFormat="1" x14ac:dyDescent="0.25">
      <c r="A432" s="389" t="str">
        <f t="shared" si="36"/>
        <v>020701/AGETOP</v>
      </c>
      <c r="B432" s="390">
        <v>88316</v>
      </c>
      <c r="C432" s="391" t="s">
        <v>13513</v>
      </c>
      <c r="D432" s="391" t="s">
        <v>13428</v>
      </c>
      <c r="E432" s="392" t="s">
        <v>1</v>
      </c>
      <c r="F432" s="392" t="s">
        <v>7605</v>
      </c>
      <c r="G432" s="393">
        <v>5.8299999999999998E-2</v>
      </c>
      <c r="H432" s="453">
        <f>VLOOKUP(B432,'CMP-SIN-SD-09-2021'!A:D,4,0)</f>
        <v>17.61</v>
      </c>
      <c r="I432" s="394" t="s">
        <v>13362</v>
      </c>
      <c r="J432" s="373">
        <f t="shared" si="43"/>
        <v>1.02</v>
      </c>
      <c r="K432" s="373"/>
      <c r="L432" s="373"/>
      <c r="M432" s="373">
        <f>VLOOKUP(B432,'CMP-SIN-SD-09-2021'!A:D,4,0)</f>
        <v>17.61</v>
      </c>
      <c r="N432" s="3" t="b">
        <f t="shared" si="44"/>
        <v>1</v>
      </c>
    </row>
    <row r="433" spans="1:15" s="387" customFormat="1" x14ac:dyDescent="0.25">
      <c r="A433" s="389" t="str">
        <f t="shared" si="36"/>
        <v>020701/AGETOP</v>
      </c>
      <c r="B433" s="390" t="s">
        <v>12258</v>
      </c>
      <c r="C433" s="391" t="s">
        <v>13513</v>
      </c>
      <c r="D433" s="391" t="s">
        <v>13514</v>
      </c>
      <c r="E433" s="392" t="s">
        <v>1</v>
      </c>
      <c r="F433" s="392" t="s">
        <v>13515</v>
      </c>
      <c r="G433" s="393">
        <v>0.21160000000000001</v>
      </c>
      <c r="H433" s="394">
        <v>5.24</v>
      </c>
      <c r="I433" s="394" t="s">
        <v>13362</v>
      </c>
      <c r="J433" s="373">
        <f t="shared" si="43"/>
        <v>1.1000000000000001</v>
      </c>
      <c r="K433" s="373"/>
      <c r="L433" s="373"/>
      <c r="M433" s="373" t="e">
        <f>VLOOKUP(B433,'INS-SIN-SD-09-2021'!A:D,4,0)</f>
        <v>#N/A</v>
      </c>
      <c r="N433" s="3" t="e">
        <f t="shared" si="44"/>
        <v>#N/A</v>
      </c>
    </row>
    <row r="434" spans="1:15" s="387" customFormat="1" x14ac:dyDescent="0.25">
      <c r="A434" s="389" t="str">
        <f t="shared" si="36"/>
        <v>020701/AGETOP</v>
      </c>
      <c r="B434" s="390" t="s">
        <v>12259</v>
      </c>
      <c r="C434" s="391" t="s">
        <v>13513</v>
      </c>
      <c r="D434" s="391" t="s">
        <v>13516</v>
      </c>
      <c r="E434" s="392" t="s">
        <v>1</v>
      </c>
      <c r="F434" s="392" t="s">
        <v>13515</v>
      </c>
      <c r="G434" s="393">
        <v>0.21160000000000001</v>
      </c>
      <c r="H434" s="394">
        <v>3.01</v>
      </c>
      <c r="I434" s="394" t="s">
        <v>13362</v>
      </c>
      <c r="J434" s="373">
        <f t="shared" si="43"/>
        <v>0.63</v>
      </c>
      <c r="K434" s="373"/>
      <c r="L434" s="373"/>
      <c r="M434" s="373" t="e">
        <f>VLOOKUP(B434,'INS-SIN-SD-09-2021'!A:D,4,0)</f>
        <v>#N/A</v>
      </c>
      <c r="N434" s="3" t="e">
        <f t="shared" si="44"/>
        <v>#N/A</v>
      </c>
    </row>
    <row r="435" spans="1:15" s="387" customFormat="1" x14ac:dyDescent="0.25">
      <c r="A435" s="389" t="str">
        <f t="shared" si="36"/>
        <v>020701/AGETOP</v>
      </c>
      <c r="B435" s="390">
        <v>1861</v>
      </c>
      <c r="C435" s="391" t="s">
        <v>13513</v>
      </c>
      <c r="D435" s="391" t="s">
        <v>13517</v>
      </c>
      <c r="E435" s="392" t="s">
        <v>1</v>
      </c>
      <c r="F435" s="392" t="s">
        <v>13518</v>
      </c>
      <c r="G435" s="393">
        <v>5.7999999999999996E-3</v>
      </c>
      <c r="H435" s="394">
        <v>5.99</v>
      </c>
      <c r="I435" s="394" t="s">
        <v>13362</v>
      </c>
      <c r="J435" s="373">
        <f t="shared" si="43"/>
        <v>0.03</v>
      </c>
      <c r="K435" s="373"/>
      <c r="L435" s="373"/>
      <c r="M435" s="373" t="e">
        <f>VLOOKUP(B435,'INS-SIN-SD-09-2021'!A:D,4,0)</f>
        <v>#N/A</v>
      </c>
      <c r="N435" s="3" t="e">
        <f t="shared" si="44"/>
        <v>#N/A</v>
      </c>
    </row>
    <row r="436" spans="1:15" s="387" customFormat="1" x14ac:dyDescent="0.25">
      <c r="A436" s="389" t="str">
        <f t="shared" si="36"/>
        <v>020701/AGETOP</v>
      </c>
      <c r="B436" s="390" t="s">
        <v>12260</v>
      </c>
      <c r="C436" s="391" t="s">
        <v>13513</v>
      </c>
      <c r="D436" s="391" t="s">
        <v>13519</v>
      </c>
      <c r="E436" s="392" t="s">
        <v>1</v>
      </c>
      <c r="F436" s="392" t="s">
        <v>13518</v>
      </c>
      <c r="G436" s="393">
        <v>2.3999999999999998E-3</v>
      </c>
      <c r="H436" s="394">
        <v>6.75</v>
      </c>
      <c r="I436" s="394" t="s">
        <v>13362</v>
      </c>
      <c r="J436" s="373">
        <f t="shared" si="43"/>
        <v>0.01</v>
      </c>
      <c r="K436" s="373"/>
      <c r="L436" s="373"/>
      <c r="M436" s="373" t="e">
        <f>VLOOKUP(B436,'INS-SIN-SD-09-2021'!A:D,4,0)</f>
        <v>#N/A</v>
      </c>
      <c r="N436" s="3" t="e">
        <f t="shared" si="44"/>
        <v>#N/A</v>
      </c>
    </row>
    <row r="437" spans="1:15" s="387" customFormat="1" x14ac:dyDescent="0.25">
      <c r="A437" s="440" t="str">
        <f t="shared" si="36"/>
        <v>020701/AGETOP</v>
      </c>
      <c r="B437" s="441">
        <v>2842</v>
      </c>
      <c r="C437" s="442" t="s">
        <v>13513</v>
      </c>
      <c r="D437" s="442" t="s">
        <v>13520</v>
      </c>
      <c r="E437" s="398" t="s">
        <v>1</v>
      </c>
      <c r="F437" s="398" t="s">
        <v>13521</v>
      </c>
      <c r="G437" s="397">
        <v>5.1999999999999998E-3</v>
      </c>
      <c r="H437" s="443">
        <v>5.89</v>
      </c>
      <c r="I437" s="443" t="s">
        <v>13362</v>
      </c>
      <c r="J437" s="373">
        <f t="shared" si="43"/>
        <v>0.03</v>
      </c>
      <c r="K437" s="373"/>
      <c r="L437" s="373"/>
      <c r="M437" s="373" t="e">
        <f>VLOOKUP(B437,'INS-SIN-SD-09-2021'!A:D,4,0)</f>
        <v>#N/A</v>
      </c>
      <c r="N437" s="3" t="e">
        <f t="shared" si="44"/>
        <v>#N/A</v>
      </c>
    </row>
    <row r="438" spans="1:15" s="387" customFormat="1" ht="45" x14ac:dyDescent="0.25">
      <c r="A438" s="463">
        <f t="shared" si="36"/>
        <v>98525</v>
      </c>
      <c r="B438" s="434" t="s">
        <v>13359</v>
      </c>
      <c r="C438" s="464" t="s">
        <v>21</v>
      </c>
      <c r="D438" s="464" t="s">
        <v>13522</v>
      </c>
      <c r="E438" s="425" t="s">
        <v>3</v>
      </c>
      <c r="F438" s="425" t="s">
        <v>1</v>
      </c>
      <c r="G438" s="424" t="s">
        <v>13361</v>
      </c>
      <c r="H438" s="426" t="s">
        <v>13362</v>
      </c>
      <c r="I438" s="465">
        <f>SUMIF(A:A,A438,J:J)</f>
        <v>0.3</v>
      </c>
      <c r="K438" s="373">
        <f>VLOOKUP(A438,'CMP-SIN-SD-09-2021'!A:D,4,0)</f>
        <v>0.3</v>
      </c>
      <c r="L438" s="373" t="b">
        <f>K438=I438</f>
        <v>1</v>
      </c>
      <c r="O438" s="403">
        <v>98525</v>
      </c>
    </row>
    <row r="439" spans="1:15" s="387" customFormat="1" x14ac:dyDescent="0.25">
      <c r="A439" s="450">
        <f t="shared" si="36"/>
        <v>98525</v>
      </c>
      <c r="B439" s="451">
        <v>88441</v>
      </c>
      <c r="C439" s="452" t="s">
        <v>13522</v>
      </c>
      <c r="D439" s="452" t="s">
        <v>13523</v>
      </c>
      <c r="E439" s="400" t="s">
        <v>1</v>
      </c>
      <c r="F439" s="400" t="s">
        <v>7605</v>
      </c>
      <c r="G439" s="399">
        <v>3.0000000000000001E-3</v>
      </c>
      <c r="H439" s="453">
        <f>VLOOKUP(B439,'CMP-SIN-SD-09-2021'!A:D,4,0)</f>
        <v>23.12</v>
      </c>
      <c r="I439" s="453" t="s">
        <v>13362</v>
      </c>
      <c r="J439" s="373">
        <f t="shared" ref="J439:J442" si="45">TRUNC((G439*H439),2)</f>
        <v>0.06</v>
      </c>
      <c r="K439" s="373"/>
      <c r="L439" s="373"/>
      <c r="M439" s="373">
        <f>VLOOKUP(B439,'CMP-SIN-SD-09-2021'!A:D,4,0)</f>
        <v>23.12</v>
      </c>
      <c r="N439" s="3" t="b">
        <f t="shared" ref="N439:N442" si="46">M439=H439</f>
        <v>1</v>
      </c>
    </row>
    <row r="440" spans="1:15" s="387" customFormat="1" x14ac:dyDescent="0.25">
      <c r="A440" s="389">
        <f t="shared" si="36"/>
        <v>98525</v>
      </c>
      <c r="B440" s="390">
        <v>88316</v>
      </c>
      <c r="C440" s="391" t="s">
        <v>13522</v>
      </c>
      <c r="D440" s="391" t="s">
        <v>13428</v>
      </c>
      <c r="E440" s="392" t="s">
        <v>1</v>
      </c>
      <c r="F440" s="392" t="s">
        <v>7605</v>
      </c>
      <c r="G440" s="393">
        <v>3.0000000000000001E-3</v>
      </c>
      <c r="H440" s="453">
        <f>VLOOKUP(B440,'CMP-SIN-SD-09-2021'!A:D,4,0)</f>
        <v>17.61</v>
      </c>
      <c r="I440" s="394" t="s">
        <v>13362</v>
      </c>
      <c r="J440" s="373">
        <f t="shared" si="45"/>
        <v>0.05</v>
      </c>
      <c r="K440" s="373"/>
      <c r="L440" s="373"/>
      <c r="M440" s="373">
        <f>VLOOKUP(B440,'CMP-SIN-SD-09-2021'!A:D,4,0)</f>
        <v>17.61</v>
      </c>
      <c r="N440" s="3" t="b">
        <f t="shared" si="46"/>
        <v>1</v>
      </c>
    </row>
    <row r="441" spans="1:15" s="387" customFormat="1" ht="30" x14ac:dyDescent="0.25">
      <c r="A441" s="389">
        <f t="shared" si="36"/>
        <v>98525</v>
      </c>
      <c r="B441" s="390">
        <v>89031</v>
      </c>
      <c r="C441" s="391" t="s">
        <v>13522</v>
      </c>
      <c r="D441" s="391" t="s">
        <v>13524</v>
      </c>
      <c r="E441" s="392" t="s">
        <v>1</v>
      </c>
      <c r="F441" s="392" t="s">
        <v>13484</v>
      </c>
      <c r="G441" s="393">
        <v>2.3999999999999998E-3</v>
      </c>
      <c r="H441" s="453">
        <f>VLOOKUP(B441,'CMP-SIN-SD-09-2021'!A:D,4,0)</f>
        <v>48.29</v>
      </c>
      <c r="I441" s="394" t="s">
        <v>13362</v>
      </c>
      <c r="J441" s="373">
        <f t="shared" si="45"/>
        <v>0.11</v>
      </c>
      <c r="K441" s="373"/>
      <c r="L441" s="373"/>
      <c r="M441" s="373">
        <f>VLOOKUP(B441,'CMP-SIN-SD-09-2021'!A:D,4,0)</f>
        <v>48.29</v>
      </c>
      <c r="N441" s="3" t="b">
        <f t="shared" si="46"/>
        <v>1</v>
      </c>
    </row>
    <row r="442" spans="1:15" s="387" customFormat="1" ht="30" x14ac:dyDescent="0.25">
      <c r="A442" s="440">
        <f t="shared" si="36"/>
        <v>98525</v>
      </c>
      <c r="B442" s="441">
        <v>89032</v>
      </c>
      <c r="C442" s="442" t="s">
        <v>13522</v>
      </c>
      <c r="D442" s="442" t="s">
        <v>13525</v>
      </c>
      <c r="E442" s="398" t="s">
        <v>1</v>
      </c>
      <c r="F442" s="398" t="s">
        <v>13482</v>
      </c>
      <c r="G442" s="397">
        <v>5.9999999999999995E-4</v>
      </c>
      <c r="H442" s="453">
        <f>VLOOKUP(B442,'CMP-SIN-SD-09-2021'!A:D,4,0)</f>
        <v>141.5</v>
      </c>
      <c r="I442" s="443" t="s">
        <v>13362</v>
      </c>
      <c r="J442" s="373">
        <f t="shared" si="45"/>
        <v>0.08</v>
      </c>
      <c r="K442" s="373"/>
      <c r="L442" s="373"/>
      <c r="M442" s="373">
        <f>VLOOKUP(B442,'CMP-SIN-SD-09-2021'!A:D,4,0)</f>
        <v>141.5</v>
      </c>
      <c r="N442" s="3" t="b">
        <f t="shared" si="46"/>
        <v>1</v>
      </c>
    </row>
    <row r="443" spans="1:15" s="387" customFormat="1" ht="45" x14ac:dyDescent="0.25">
      <c r="A443" s="463" t="str">
        <f t="shared" si="36"/>
        <v>74151/1</v>
      </c>
      <c r="B443" s="434" t="s">
        <v>13359</v>
      </c>
      <c r="C443" s="464" t="s">
        <v>22</v>
      </c>
      <c r="D443" s="464" t="s">
        <v>13526</v>
      </c>
      <c r="E443" s="425" t="s">
        <v>23</v>
      </c>
      <c r="F443" s="425" t="s">
        <v>1</v>
      </c>
      <c r="G443" s="424" t="s">
        <v>13361</v>
      </c>
      <c r="H443" s="426" t="s">
        <v>13362</v>
      </c>
      <c r="I443" s="465">
        <f>SUMIF(A:A,A443,J:J)</f>
        <v>3.27</v>
      </c>
      <c r="K443" s="373" t="e">
        <f>VLOOKUP(A443,'CMP-SIN-SD-09-2021'!A:D,4,0)</f>
        <v>#N/A</v>
      </c>
      <c r="L443" s="373" t="e">
        <f>K443=I443</f>
        <v>#N/A</v>
      </c>
      <c r="O443" s="387" t="s">
        <v>1058</v>
      </c>
    </row>
    <row r="444" spans="1:15" s="387" customFormat="1" ht="45" x14ac:dyDescent="0.25">
      <c r="A444" s="450" t="str">
        <f t="shared" si="36"/>
        <v>74151/1</v>
      </c>
      <c r="B444" s="451">
        <v>5851</v>
      </c>
      <c r="C444" s="452" t="s">
        <v>13526</v>
      </c>
      <c r="D444" s="452" t="s">
        <v>13527</v>
      </c>
      <c r="E444" s="400" t="s">
        <v>1</v>
      </c>
      <c r="F444" s="400" t="s">
        <v>13482</v>
      </c>
      <c r="G444" s="399">
        <v>9.3457999999999996E-3</v>
      </c>
      <c r="H444" s="453">
        <f>VLOOKUP(B444,'CMP-SIN-SD-09-2021'!A:D,4,0)</f>
        <v>188.15</v>
      </c>
      <c r="I444" s="453" t="s">
        <v>13362</v>
      </c>
      <c r="J444" s="373">
        <f t="shared" ref="J444:J447" si="47">TRUNC((G444*H444),2)</f>
        <v>1.75</v>
      </c>
      <c r="K444" s="373"/>
      <c r="L444" s="373"/>
      <c r="M444" s="373">
        <f>VLOOKUP(B444,'CMP-SIN-SD-09-2021'!A:D,4,0)</f>
        <v>188.15</v>
      </c>
      <c r="N444" s="3" t="b">
        <f t="shared" ref="N444:N447" si="48">M444=H444</f>
        <v>1</v>
      </c>
    </row>
    <row r="445" spans="1:15" s="387" customFormat="1" ht="45" x14ac:dyDescent="0.25">
      <c r="A445" s="389" t="str">
        <f t="shared" si="36"/>
        <v>74151/1</v>
      </c>
      <c r="B445" s="390">
        <v>5944</v>
      </c>
      <c r="C445" s="391" t="s">
        <v>13526</v>
      </c>
      <c r="D445" s="391" t="s">
        <v>13528</v>
      </c>
      <c r="E445" s="392" t="s">
        <v>1</v>
      </c>
      <c r="F445" s="392" t="s">
        <v>13482</v>
      </c>
      <c r="G445" s="393">
        <v>5.4206000000000002E-3</v>
      </c>
      <c r="H445" s="453">
        <f>VLOOKUP(B445,'CMP-SIN-SD-09-2021'!A:D,4,0)</f>
        <v>173.78</v>
      </c>
      <c r="I445" s="394" t="s">
        <v>13362</v>
      </c>
      <c r="J445" s="373">
        <f t="shared" si="47"/>
        <v>0.94</v>
      </c>
      <c r="K445" s="373"/>
      <c r="L445" s="373"/>
      <c r="M445" s="373">
        <f>VLOOKUP(B445,'CMP-SIN-SD-09-2021'!A:D,4,0)</f>
        <v>173.78</v>
      </c>
      <c r="N445" s="3" t="b">
        <f t="shared" si="48"/>
        <v>1</v>
      </c>
    </row>
    <row r="446" spans="1:15" s="387" customFormat="1" ht="45" x14ac:dyDescent="0.25">
      <c r="A446" s="389" t="str">
        <f t="shared" si="36"/>
        <v>74151/1</v>
      </c>
      <c r="B446" s="390">
        <v>5946</v>
      </c>
      <c r="C446" s="391" t="s">
        <v>13526</v>
      </c>
      <c r="D446" s="391" t="s">
        <v>13529</v>
      </c>
      <c r="E446" s="392" t="s">
        <v>1</v>
      </c>
      <c r="F446" s="392" t="s">
        <v>13484</v>
      </c>
      <c r="G446" s="393">
        <v>3.9252000000000002E-3</v>
      </c>
      <c r="H446" s="453">
        <f>VLOOKUP(B446,'CMP-SIN-SD-09-2021'!A:D,4,0)</f>
        <v>66.709999999999994</v>
      </c>
      <c r="I446" s="394" t="s">
        <v>13362</v>
      </c>
      <c r="J446" s="373">
        <f t="shared" si="47"/>
        <v>0.26</v>
      </c>
      <c r="K446" s="373"/>
      <c r="L446" s="373"/>
      <c r="M446" s="373">
        <f>VLOOKUP(B446,'CMP-SIN-SD-09-2021'!A:D,4,0)</f>
        <v>66.709999999999994</v>
      </c>
      <c r="N446" s="3" t="b">
        <f t="shared" si="48"/>
        <v>1</v>
      </c>
    </row>
    <row r="447" spans="1:15" s="387" customFormat="1" x14ac:dyDescent="0.25">
      <c r="A447" s="440" t="str">
        <f t="shared" si="36"/>
        <v>74151/1</v>
      </c>
      <c r="B447" s="441">
        <v>88316</v>
      </c>
      <c r="C447" s="442" t="s">
        <v>13526</v>
      </c>
      <c r="D447" s="442" t="s">
        <v>13428</v>
      </c>
      <c r="E447" s="398" t="s">
        <v>1</v>
      </c>
      <c r="F447" s="398" t="s">
        <v>7605</v>
      </c>
      <c r="G447" s="397">
        <v>1.8691599999999999E-2</v>
      </c>
      <c r="H447" s="453">
        <f>VLOOKUP(B447,'CMP-SIN-SD-09-2021'!A:D,4,0)</f>
        <v>17.61</v>
      </c>
      <c r="I447" s="443" t="s">
        <v>13362</v>
      </c>
      <c r="J447" s="373">
        <f t="shared" si="47"/>
        <v>0.32</v>
      </c>
      <c r="K447" s="373"/>
      <c r="L447" s="373"/>
      <c r="M447" s="373">
        <f>VLOOKUP(B447,'CMP-SIN-SD-09-2021'!A:D,4,0)</f>
        <v>17.61</v>
      </c>
      <c r="N447" s="3" t="b">
        <f t="shared" si="48"/>
        <v>1</v>
      </c>
    </row>
    <row r="448" spans="1:15" s="387" customFormat="1" ht="60" x14ac:dyDescent="0.25">
      <c r="A448" s="463" t="str">
        <f t="shared" si="36"/>
        <v>CCU.02.0005</v>
      </c>
      <c r="B448" s="434" t="s">
        <v>13359</v>
      </c>
      <c r="C448" s="464" t="s">
        <v>24</v>
      </c>
      <c r="D448" s="464" t="s">
        <v>13530</v>
      </c>
      <c r="E448" s="425" t="s">
        <v>23</v>
      </c>
      <c r="F448" s="425" t="s">
        <v>1</v>
      </c>
      <c r="G448" s="424" t="s">
        <v>13361</v>
      </c>
      <c r="H448" s="426" t="s">
        <v>13362</v>
      </c>
      <c r="I448" s="465">
        <f>SUMIF(A:A,A448,J:J)</f>
        <v>46.49</v>
      </c>
      <c r="K448" s="373" t="e">
        <f>VLOOKUP(A448,'CMP-SIN-SD-09-2021'!A:D,4,0)</f>
        <v>#N/A</v>
      </c>
      <c r="L448" s="373" t="e">
        <f>K448=I448</f>
        <v>#N/A</v>
      </c>
      <c r="O448" s="387" t="s">
        <v>1060</v>
      </c>
    </row>
    <row r="449" spans="1:15" s="387" customFormat="1" ht="60" x14ac:dyDescent="0.25">
      <c r="A449" s="450" t="str">
        <f t="shared" si="36"/>
        <v>CCU.02.0005</v>
      </c>
      <c r="B449" s="451">
        <v>5901</v>
      </c>
      <c r="C449" s="452" t="s">
        <v>13530</v>
      </c>
      <c r="D449" s="452" t="s">
        <v>13531</v>
      </c>
      <c r="E449" s="400" t="s">
        <v>1</v>
      </c>
      <c r="F449" s="400" t="s">
        <v>13482</v>
      </c>
      <c r="G449" s="399">
        <v>4.0000000000000001E-3</v>
      </c>
      <c r="H449" s="453">
        <f>VLOOKUP(B449,'CMP-SIN-SD-09-2021'!A:D,4,0)</f>
        <v>230.38</v>
      </c>
      <c r="I449" s="453" t="s">
        <v>13362</v>
      </c>
      <c r="J449" s="373">
        <f t="shared" ref="J449:J456" si="49">TRUNC((G449*H449),2)</f>
        <v>0.92</v>
      </c>
      <c r="K449" s="373"/>
      <c r="L449" s="373"/>
      <c r="M449" s="373">
        <f>VLOOKUP(B449,'CMP-SIN-SD-09-2021'!A:D,4,0)</f>
        <v>230.38</v>
      </c>
      <c r="N449" s="3" t="b">
        <f t="shared" ref="N449:N456" si="50">M449=H449</f>
        <v>1</v>
      </c>
    </row>
    <row r="450" spans="1:15" s="387" customFormat="1" ht="60" x14ac:dyDescent="0.25">
      <c r="A450" s="389" t="str">
        <f t="shared" si="36"/>
        <v>CCU.02.0005</v>
      </c>
      <c r="B450" s="390">
        <v>5903</v>
      </c>
      <c r="C450" s="391" t="s">
        <v>13530</v>
      </c>
      <c r="D450" s="391" t="s">
        <v>13532</v>
      </c>
      <c r="E450" s="392" t="s">
        <v>1</v>
      </c>
      <c r="F450" s="392" t="s">
        <v>13484</v>
      </c>
      <c r="G450" s="393">
        <v>0.03</v>
      </c>
      <c r="H450" s="453">
        <f>VLOOKUP(B450,'CMP-SIN-SD-09-2021'!A:D,4,0)</f>
        <v>42.91</v>
      </c>
      <c r="I450" s="394" t="s">
        <v>13362</v>
      </c>
      <c r="J450" s="373">
        <f t="shared" si="49"/>
        <v>1.28</v>
      </c>
      <c r="K450" s="373"/>
      <c r="L450" s="373"/>
      <c r="M450" s="373">
        <f>VLOOKUP(B450,'CMP-SIN-SD-09-2021'!A:D,4,0)</f>
        <v>42.91</v>
      </c>
      <c r="N450" s="3" t="b">
        <f t="shared" si="50"/>
        <v>1</v>
      </c>
    </row>
    <row r="451" spans="1:15" s="387" customFormat="1" ht="45" x14ac:dyDescent="0.25">
      <c r="A451" s="389" t="str">
        <f t="shared" si="36"/>
        <v>CCU.02.0005</v>
      </c>
      <c r="B451" s="390">
        <v>5932</v>
      </c>
      <c r="C451" s="391" t="s">
        <v>13530</v>
      </c>
      <c r="D451" s="391" t="s">
        <v>13533</v>
      </c>
      <c r="E451" s="392" t="s">
        <v>1</v>
      </c>
      <c r="F451" s="392" t="s">
        <v>13482</v>
      </c>
      <c r="G451" s="393">
        <v>6.0000000000000001E-3</v>
      </c>
      <c r="H451" s="453">
        <f>VLOOKUP(B451,'CMP-SIN-SD-09-2021'!A:D,4,0)</f>
        <v>191.59</v>
      </c>
      <c r="I451" s="394" t="s">
        <v>13362</v>
      </c>
      <c r="J451" s="373">
        <f t="shared" si="49"/>
        <v>1.1399999999999999</v>
      </c>
      <c r="K451" s="373"/>
      <c r="L451" s="373"/>
      <c r="M451" s="373">
        <f>VLOOKUP(B451,'CMP-SIN-SD-09-2021'!A:D,4,0)</f>
        <v>191.59</v>
      </c>
      <c r="N451" s="3" t="b">
        <f t="shared" si="50"/>
        <v>1</v>
      </c>
    </row>
    <row r="452" spans="1:15" s="387" customFormat="1" ht="45" x14ac:dyDescent="0.25">
      <c r="A452" s="389" t="str">
        <f t="shared" si="36"/>
        <v>CCU.02.0005</v>
      </c>
      <c r="B452" s="390">
        <v>5934</v>
      </c>
      <c r="C452" s="391" t="s">
        <v>13530</v>
      </c>
      <c r="D452" s="391" t="s">
        <v>13534</v>
      </c>
      <c r="E452" s="392" t="s">
        <v>1</v>
      </c>
      <c r="F452" s="392" t="s">
        <v>13484</v>
      </c>
      <c r="G452" s="393">
        <v>2.7E-2</v>
      </c>
      <c r="H452" s="453">
        <f>VLOOKUP(B452,'CMP-SIN-SD-09-2021'!A:D,4,0)</f>
        <v>67.37</v>
      </c>
      <c r="I452" s="394" t="s">
        <v>13362</v>
      </c>
      <c r="J452" s="373">
        <f t="shared" si="49"/>
        <v>1.81</v>
      </c>
      <c r="K452" s="373"/>
      <c r="L452" s="373"/>
      <c r="M452" s="373">
        <f>VLOOKUP(B452,'CMP-SIN-SD-09-2021'!A:D,4,0)</f>
        <v>67.37</v>
      </c>
      <c r="N452" s="3" t="b">
        <f t="shared" si="50"/>
        <v>1</v>
      </c>
    </row>
    <row r="453" spans="1:15" s="387" customFormat="1" ht="45" x14ac:dyDescent="0.25">
      <c r="A453" s="389" t="str">
        <f t="shared" si="36"/>
        <v>CCU.02.0005</v>
      </c>
      <c r="B453" s="390">
        <v>73436</v>
      </c>
      <c r="C453" s="391" t="s">
        <v>13530</v>
      </c>
      <c r="D453" s="391" t="s">
        <v>13535</v>
      </c>
      <c r="E453" s="392" t="s">
        <v>1</v>
      </c>
      <c r="F453" s="392" t="s">
        <v>13482</v>
      </c>
      <c r="G453" s="393">
        <v>0.01</v>
      </c>
      <c r="H453" s="453">
        <f>VLOOKUP(B453,'CMP-SIN-SD-09-2021'!A:D,4,0)</f>
        <v>160.05000000000001</v>
      </c>
      <c r="I453" s="394" t="s">
        <v>13362</v>
      </c>
      <c r="J453" s="373">
        <f t="shared" si="49"/>
        <v>1.6</v>
      </c>
      <c r="K453" s="373"/>
      <c r="L453" s="373"/>
      <c r="M453" s="373">
        <f>VLOOKUP(B453,'CMP-SIN-SD-09-2021'!A:D,4,0)</f>
        <v>160.05000000000001</v>
      </c>
      <c r="N453" s="3" t="b">
        <f t="shared" si="50"/>
        <v>1</v>
      </c>
    </row>
    <row r="454" spans="1:15" s="387" customFormat="1" x14ac:dyDescent="0.25">
      <c r="A454" s="389" t="str">
        <f t="shared" si="36"/>
        <v>CCU.02.0005</v>
      </c>
      <c r="B454" s="390">
        <v>88316</v>
      </c>
      <c r="C454" s="391" t="s">
        <v>13530</v>
      </c>
      <c r="D454" s="391" t="s">
        <v>13428</v>
      </c>
      <c r="E454" s="392" t="s">
        <v>1</v>
      </c>
      <c r="F454" s="392" t="s">
        <v>7605</v>
      </c>
      <c r="G454" s="393">
        <v>3.3000000000000002E-2</v>
      </c>
      <c r="H454" s="453">
        <f>VLOOKUP(B454,'CMP-SIN-SD-09-2021'!A:D,4,0)</f>
        <v>17.61</v>
      </c>
      <c r="I454" s="394" t="s">
        <v>13362</v>
      </c>
      <c r="J454" s="373">
        <f t="shared" si="49"/>
        <v>0.57999999999999996</v>
      </c>
      <c r="K454" s="373"/>
      <c r="L454" s="373"/>
      <c r="M454" s="373">
        <f>VLOOKUP(B454,'CMP-SIN-SD-09-2021'!A:D,4,0)</f>
        <v>17.61</v>
      </c>
      <c r="N454" s="3" t="b">
        <f t="shared" si="50"/>
        <v>1</v>
      </c>
    </row>
    <row r="455" spans="1:15" s="387" customFormat="1" ht="45" x14ac:dyDescent="0.25">
      <c r="A455" s="389" t="str">
        <f t="shared" si="36"/>
        <v>CCU.02.0005</v>
      </c>
      <c r="B455" s="390">
        <v>93244</v>
      </c>
      <c r="C455" s="391" t="s">
        <v>13530</v>
      </c>
      <c r="D455" s="391" t="s">
        <v>13536</v>
      </c>
      <c r="E455" s="392" t="s">
        <v>1</v>
      </c>
      <c r="F455" s="392" t="s">
        <v>13484</v>
      </c>
      <c r="G455" s="393">
        <v>2.3E-2</v>
      </c>
      <c r="H455" s="453">
        <f>VLOOKUP(B455,'CMP-SIN-SD-09-2021'!A:D,4,0)</f>
        <v>46.48</v>
      </c>
      <c r="I455" s="394" t="s">
        <v>13362</v>
      </c>
      <c r="J455" s="373">
        <f t="shared" si="49"/>
        <v>1.06</v>
      </c>
      <c r="K455" s="373"/>
      <c r="L455" s="373"/>
      <c r="M455" s="373">
        <f>VLOOKUP(B455,'CMP-SIN-SD-09-2021'!A:D,4,0)</f>
        <v>46.48</v>
      </c>
      <c r="N455" s="3" t="b">
        <f t="shared" si="50"/>
        <v>1</v>
      </c>
    </row>
    <row r="456" spans="1:15" s="387" customFormat="1" ht="30" x14ac:dyDescent="0.25">
      <c r="A456" s="440" t="str">
        <f t="shared" si="36"/>
        <v>CCU.02.0005</v>
      </c>
      <c r="B456" s="441">
        <v>6081</v>
      </c>
      <c r="C456" s="442" t="s">
        <v>13530</v>
      </c>
      <c r="D456" s="442" t="s">
        <v>13537</v>
      </c>
      <c r="E456" s="398" t="s">
        <v>1</v>
      </c>
      <c r="F456" s="398" t="s">
        <v>23</v>
      </c>
      <c r="G456" s="397">
        <v>1.3</v>
      </c>
      <c r="H456" s="443">
        <v>29.31</v>
      </c>
      <c r="I456" s="443" t="s">
        <v>13362</v>
      </c>
      <c r="J456" s="373">
        <f t="shared" si="49"/>
        <v>38.1</v>
      </c>
      <c r="K456" s="373"/>
      <c r="L456" s="373"/>
      <c r="M456" s="373">
        <f>VLOOKUP(B456,'INS-SIN-SD-09-2021'!A:D,4,0)</f>
        <v>29.31</v>
      </c>
      <c r="N456" s="3" t="b">
        <f t="shared" si="50"/>
        <v>1</v>
      </c>
    </row>
    <row r="457" spans="1:15" s="387" customFormat="1" ht="60" x14ac:dyDescent="0.25">
      <c r="A457" s="463">
        <f t="shared" si="36"/>
        <v>100975</v>
      </c>
      <c r="B457" s="434" t="s">
        <v>13359</v>
      </c>
      <c r="C457" s="464" t="s">
        <v>25</v>
      </c>
      <c r="D457" s="464" t="s">
        <v>13538</v>
      </c>
      <c r="E457" s="425" t="s">
        <v>23</v>
      </c>
      <c r="F457" s="425" t="s">
        <v>1</v>
      </c>
      <c r="G457" s="424" t="s">
        <v>13361</v>
      </c>
      <c r="H457" s="426" t="s">
        <v>13362</v>
      </c>
      <c r="I457" s="465">
        <f>SUMIF(A:A,A457,J:J)</f>
        <v>6.5499999999999989</v>
      </c>
      <c r="K457" s="373">
        <f>VLOOKUP(A457,'CMP-SIN-SD-09-2021'!A:D,4,0)</f>
        <v>6.55</v>
      </c>
      <c r="L457" s="373" t="b">
        <f>K457=I457</f>
        <v>1</v>
      </c>
      <c r="O457" s="403">
        <v>100975</v>
      </c>
    </row>
    <row r="458" spans="1:15" s="387" customFormat="1" ht="45" x14ac:dyDescent="0.25">
      <c r="A458" s="450">
        <f t="shared" si="36"/>
        <v>100975</v>
      </c>
      <c r="B458" s="451">
        <v>5940</v>
      </c>
      <c r="C458" s="452" t="s">
        <v>13538</v>
      </c>
      <c r="D458" s="452" t="s">
        <v>13539</v>
      </c>
      <c r="E458" s="400" t="s">
        <v>1</v>
      </c>
      <c r="F458" s="400" t="s">
        <v>13482</v>
      </c>
      <c r="G458" s="399">
        <v>8.3000000000000001E-3</v>
      </c>
      <c r="H458" s="453">
        <f>VLOOKUP(B458,'CMP-SIN-SD-09-2021'!A:D,4,0)</f>
        <v>154.4</v>
      </c>
      <c r="I458" s="453" t="s">
        <v>13362</v>
      </c>
      <c r="J458" s="373">
        <f t="shared" ref="J458:J461" si="51">TRUNC((G458*H458),2)</f>
        <v>1.28</v>
      </c>
      <c r="K458" s="373"/>
      <c r="L458" s="373"/>
      <c r="M458" s="373">
        <f>VLOOKUP(B458,'CMP-SIN-SD-09-2021'!A:D,4,0)</f>
        <v>154.4</v>
      </c>
      <c r="N458" s="3" t="b">
        <f t="shared" ref="N458:N461" si="52">M458=H458</f>
        <v>1</v>
      </c>
    </row>
    <row r="459" spans="1:15" s="387" customFormat="1" ht="45" x14ac:dyDescent="0.25">
      <c r="A459" s="389">
        <f t="shared" ref="A459:A522" si="53">IF(O459&lt;&gt;0,O459,A458)</f>
        <v>100975</v>
      </c>
      <c r="B459" s="390">
        <v>5942</v>
      </c>
      <c r="C459" s="391" t="s">
        <v>13538</v>
      </c>
      <c r="D459" s="391" t="s">
        <v>13540</v>
      </c>
      <c r="E459" s="392" t="s">
        <v>1</v>
      </c>
      <c r="F459" s="392" t="s">
        <v>13484</v>
      </c>
      <c r="G459" s="393">
        <v>8.5000000000000006E-3</v>
      </c>
      <c r="H459" s="453">
        <f>VLOOKUP(B459,'CMP-SIN-SD-09-2021'!A:D,4,0)</f>
        <v>53.82</v>
      </c>
      <c r="I459" s="394" t="s">
        <v>13362</v>
      </c>
      <c r="J459" s="373">
        <f t="shared" si="51"/>
        <v>0.45</v>
      </c>
      <c r="K459" s="373"/>
      <c r="L459" s="373"/>
      <c r="M459" s="373">
        <f>VLOOKUP(B459,'CMP-SIN-SD-09-2021'!A:D,4,0)</f>
        <v>53.82</v>
      </c>
      <c r="N459" s="3" t="b">
        <f t="shared" si="52"/>
        <v>1</v>
      </c>
    </row>
    <row r="460" spans="1:15" s="387" customFormat="1" ht="60" x14ac:dyDescent="0.25">
      <c r="A460" s="389">
        <f t="shared" si="53"/>
        <v>100975</v>
      </c>
      <c r="B460" s="390">
        <v>89876</v>
      </c>
      <c r="C460" s="391" t="s">
        <v>13538</v>
      </c>
      <c r="D460" s="391" t="s">
        <v>13492</v>
      </c>
      <c r="E460" s="392" t="s">
        <v>1</v>
      </c>
      <c r="F460" s="392" t="s">
        <v>13482</v>
      </c>
      <c r="G460" s="393">
        <v>1.6899999999999998E-2</v>
      </c>
      <c r="H460" s="453">
        <f>VLOOKUP(B460,'CMP-SIN-SD-09-2021'!A:D,4,0)</f>
        <v>250.17</v>
      </c>
      <c r="I460" s="394" t="s">
        <v>13362</v>
      </c>
      <c r="J460" s="373">
        <f t="shared" si="51"/>
        <v>4.22</v>
      </c>
      <c r="K460" s="373"/>
      <c r="L460" s="373"/>
      <c r="M460" s="373">
        <f>VLOOKUP(B460,'CMP-SIN-SD-09-2021'!A:D,4,0)</f>
        <v>250.17</v>
      </c>
      <c r="N460" s="3" t="b">
        <f t="shared" si="52"/>
        <v>1</v>
      </c>
    </row>
    <row r="461" spans="1:15" s="387" customFormat="1" ht="60" x14ac:dyDescent="0.25">
      <c r="A461" s="440">
        <f t="shared" si="53"/>
        <v>100975</v>
      </c>
      <c r="B461" s="441">
        <v>89877</v>
      </c>
      <c r="C461" s="442" t="s">
        <v>13538</v>
      </c>
      <c r="D461" s="442" t="s">
        <v>13493</v>
      </c>
      <c r="E461" s="398" t="s">
        <v>1</v>
      </c>
      <c r="F461" s="398" t="s">
        <v>13484</v>
      </c>
      <c r="G461" s="397">
        <v>1.0999999999999999E-2</v>
      </c>
      <c r="H461" s="453">
        <f>VLOOKUP(B461,'CMP-SIN-SD-09-2021'!A:D,4,0)</f>
        <v>55.15</v>
      </c>
      <c r="I461" s="443" t="s">
        <v>13362</v>
      </c>
      <c r="J461" s="373">
        <f t="shared" si="51"/>
        <v>0.6</v>
      </c>
      <c r="K461" s="373"/>
      <c r="L461" s="373"/>
      <c r="M461" s="373">
        <f>VLOOKUP(B461,'CMP-SIN-SD-09-2021'!A:D,4,0)</f>
        <v>55.15</v>
      </c>
      <c r="N461" s="3" t="b">
        <f t="shared" si="52"/>
        <v>1</v>
      </c>
    </row>
    <row r="462" spans="1:15" s="387" customFormat="1" ht="45" x14ac:dyDescent="0.25">
      <c r="A462" s="463" t="str">
        <f t="shared" si="53"/>
        <v>CCU.03.0004</v>
      </c>
      <c r="B462" s="434" t="s">
        <v>13359</v>
      </c>
      <c r="C462" s="464" t="s">
        <v>13541</v>
      </c>
      <c r="D462" s="464" t="s">
        <v>13542</v>
      </c>
      <c r="E462" s="425" t="s">
        <v>27</v>
      </c>
      <c r="F462" s="425" t="s">
        <v>1</v>
      </c>
      <c r="G462" s="424" t="s">
        <v>13361</v>
      </c>
      <c r="H462" s="426" t="s">
        <v>13362</v>
      </c>
      <c r="I462" s="465">
        <f>SUMIF(A:A,A462,J:J)</f>
        <v>134.44000000000003</v>
      </c>
      <c r="K462" s="373" t="e">
        <f>VLOOKUP(A462,'CMP-SIN-SD-09-2021'!A:D,4,0)</f>
        <v>#N/A</v>
      </c>
      <c r="L462" s="373" t="e">
        <f>K462=I462</f>
        <v>#N/A</v>
      </c>
      <c r="O462" s="387" t="s">
        <v>14882</v>
      </c>
    </row>
    <row r="463" spans="1:15" s="387" customFormat="1" ht="30" x14ac:dyDescent="0.25">
      <c r="A463" s="450" t="str">
        <f t="shared" si="53"/>
        <v>CCU.03.0004</v>
      </c>
      <c r="B463" s="451">
        <v>95579</v>
      </c>
      <c r="C463" s="452" t="s">
        <v>13542</v>
      </c>
      <c r="D463" s="452" t="s">
        <v>13543</v>
      </c>
      <c r="E463" s="400" t="s">
        <v>1</v>
      </c>
      <c r="F463" s="400" t="s">
        <v>29</v>
      </c>
      <c r="G463" s="399">
        <v>2.9904000000000002</v>
      </c>
      <c r="H463" s="453">
        <f>VLOOKUP(B463,'CMP-SIN-SD-09-2021'!A:D,4,0)</f>
        <v>12.25</v>
      </c>
      <c r="I463" s="453" t="s">
        <v>13362</v>
      </c>
      <c r="J463" s="373">
        <f t="shared" ref="J463:J472" si="54">TRUNC((G463*H463),2)</f>
        <v>36.630000000000003</v>
      </c>
      <c r="K463" s="373"/>
      <c r="L463" s="373"/>
      <c r="M463" s="373">
        <f>VLOOKUP(B463,'CMP-SIN-SD-09-2021'!A:D,4,0)</f>
        <v>12.25</v>
      </c>
      <c r="N463" s="3" t="b">
        <f t="shared" ref="N463:N472" si="55">M463=H463</f>
        <v>1</v>
      </c>
    </row>
    <row r="464" spans="1:15" s="387" customFormat="1" ht="30" x14ac:dyDescent="0.25">
      <c r="A464" s="389" t="str">
        <f t="shared" si="53"/>
        <v>CCU.03.0004</v>
      </c>
      <c r="B464" s="390">
        <v>95584</v>
      </c>
      <c r="C464" s="391" t="s">
        <v>13542</v>
      </c>
      <c r="D464" s="391" t="s">
        <v>13544</v>
      </c>
      <c r="E464" s="392" t="s">
        <v>1</v>
      </c>
      <c r="F464" s="392" t="s">
        <v>29</v>
      </c>
      <c r="G464" s="393">
        <v>0.29133300000000001</v>
      </c>
      <c r="H464" s="453">
        <f>VLOOKUP(B464,'CMP-SIN-SD-09-2021'!A:D,4,0)</f>
        <v>17.04</v>
      </c>
      <c r="I464" s="394" t="s">
        <v>13362</v>
      </c>
      <c r="J464" s="373">
        <f t="shared" si="54"/>
        <v>4.96</v>
      </c>
      <c r="K464" s="373"/>
      <c r="L464" s="373"/>
      <c r="M464" s="373">
        <f>VLOOKUP(B464,'CMP-SIN-SD-09-2021'!A:D,4,0)</f>
        <v>17.04</v>
      </c>
      <c r="N464" s="3" t="b">
        <f t="shared" si="55"/>
        <v>1</v>
      </c>
    </row>
    <row r="465" spans="1:15" s="387" customFormat="1" ht="45" x14ac:dyDescent="0.25">
      <c r="A465" s="389" t="str">
        <f t="shared" si="53"/>
        <v>CCU.03.0004</v>
      </c>
      <c r="B465" s="390">
        <v>97913</v>
      </c>
      <c r="C465" s="391" t="s">
        <v>13542</v>
      </c>
      <c r="D465" s="391" t="s">
        <v>13545</v>
      </c>
      <c r="E465" s="392" t="s">
        <v>1</v>
      </c>
      <c r="F465" s="392" t="s">
        <v>13546</v>
      </c>
      <c r="G465" s="393">
        <v>3.8667E-2</v>
      </c>
      <c r="H465" s="453">
        <f>VLOOKUP(B465,'CMP-SIN-SD-09-2021'!A:D,4,0)</f>
        <v>2.34</v>
      </c>
      <c r="I465" s="394" t="s">
        <v>13362</v>
      </c>
      <c r="J465" s="373">
        <f t="shared" si="54"/>
        <v>0.09</v>
      </c>
      <c r="K465" s="373"/>
      <c r="L465" s="373"/>
      <c r="M465" s="373">
        <f>VLOOKUP(B465,'CMP-SIN-SD-09-2021'!A:D,4,0)</f>
        <v>2.34</v>
      </c>
      <c r="N465" s="3" t="b">
        <f t="shared" si="55"/>
        <v>1</v>
      </c>
    </row>
    <row r="466" spans="1:15" s="387" customFormat="1" x14ac:dyDescent="0.25">
      <c r="A466" s="389" t="str">
        <f t="shared" si="53"/>
        <v>CCU.03.0004</v>
      </c>
      <c r="B466" s="390">
        <v>88316</v>
      </c>
      <c r="C466" s="391" t="s">
        <v>13542</v>
      </c>
      <c r="D466" s="391" t="s">
        <v>13428</v>
      </c>
      <c r="E466" s="392" t="s">
        <v>1</v>
      </c>
      <c r="F466" s="392" t="s">
        <v>7605</v>
      </c>
      <c r="G466" s="393">
        <v>0.33453300000000002</v>
      </c>
      <c r="H466" s="453">
        <f>VLOOKUP(B466,'CMP-SIN-SD-09-2021'!A:D,4,0)</f>
        <v>17.61</v>
      </c>
      <c r="I466" s="394" t="s">
        <v>13362</v>
      </c>
      <c r="J466" s="373">
        <f t="shared" si="54"/>
        <v>5.89</v>
      </c>
      <c r="K466" s="373"/>
      <c r="L466" s="373"/>
      <c r="M466" s="373">
        <f>VLOOKUP(B466,'CMP-SIN-SD-09-2021'!A:D,4,0)</f>
        <v>17.61</v>
      </c>
      <c r="N466" s="3" t="b">
        <f t="shared" si="55"/>
        <v>1</v>
      </c>
    </row>
    <row r="467" spans="1:15" s="387" customFormat="1" x14ac:dyDescent="0.25">
      <c r="A467" s="389" t="str">
        <f t="shared" si="53"/>
        <v>CCU.03.0004</v>
      </c>
      <c r="B467" s="390">
        <v>90776</v>
      </c>
      <c r="C467" s="391" t="s">
        <v>13542</v>
      </c>
      <c r="D467" s="391" t="s">
        <v>13547</v>
      </c>
      <c r="E467" s="392" t="s">
        <v>1</v>
      </c>
      <c r="F467" s="392" t="s">
        <v>7605</v>
      </c>
      <c r="G467" s="393">
        <v>0.111467</v>
      </c>
      <c r="H467" s="453">
        <f>VLOOKUP(B467,'CMP-SIN-SD-09-2021'!A:D,4,0)</f>
        <v>19.41</v>
      </c>
      <c r="I467" s="394" t="s">
        <v>13362</v>
      </c>
      <c r="J467" s="373">
        <f t="shared" si="54"/>
        <v>2.16</v>
      </c>
      <c r="K467" s="373"/>
      <c r="L467" s="373"/>
      <c r="M467" s="373">
        <f>VLOOKUP(B467,'CMP-SIN-SD-09-2021'!A:D,4,0)</f>
        <v>19.41</v>
      </c>
      <c r="N467" s="3" t="b">
        <f t="shared" si="55"/>
        <v>1</v>
      </c>
    </row>
    <row r="468" spans="1:15" s="387" customFormat="1" ht="30" x14ac:dyDescent="0.25">
      <c r="A468" s="389" t="str">
        <f t="shared" si="53"/>
        <v>CCU.03.0004</v>
      </c>
      <c r="B468" s="390">
        <v>90778</v>
      </c>
      <c r="C468" s="391" t="s">
        <v>13542</v>
      </c>
      <c r="D468" s="391" t="s">
        <v>909</v>
      </c>
      <c r="E468" s="392" t="s">
        <v>1</v>
      </c>
      <c r="F468" s="392" t="s">
        <v>7605</v>
      </c>
      <c r="G468" s="393">
        <v>2.0933E-2</v>
      </c>
      <c r="H468" s="453">
        <f>VLOOKUP(B468,'CMP-SIN-SD-09-2021'!A:D,4,0)</f>
        <v>105.61</v>
      </c>
      <c r="I468" s="394" t="s">
        <v>13362</v>
      </c>
      <c r="J468" s="373">
        <f t="shared" si="54"/>
        <v>2.21</v>
      </c>
      <c r="K468" s="373"/>
      <c r="L468" s="373"/>
      <c r="M468" s="373">
        <f>VLOOKUP(B468,'CMP-SIN-SD-09-2021'!A:D,4,0)</f>
        <v>105.61</v>
      </c>
      <c r="N468" s="3" t="b">
        <f t="shared" si="55"/>
        <v>1</v>
      </c>
    </row>
    <row r="469" spans="1:15" s="387" customFormat="1" ht="60" x14ac:dyDescent="0.25">
      <c r="A469" s="389" t="str">
        <f t="shared" si="53"/>
        <v>CCU.03.0004</v>
      </c>
      <c r="B469" s="390">
        <v>100973</v>
      </c>
      <c r="C469" s="391" t="s">
        <v>13542</v>
      </c>
      <c r="D469" s="391" t="s">
        <v>13548</v>
      </c>
      <c r="E469" s="392" t="s">
        <v>1</v>
      </c>
      <c r="F469" s="392" t="s">
        <v>23</v>
      </c>
      <c r="G469" s="393">
        <v>0.1288</v>
      </c>
      <c r="H469" s="453">
        <f>VLOOKUP(B469,'CMP-SIN-SD-09-2021'!A:D,4,0)</f>
        <v>6.57</v>
      </c>
      <c r="I469" s="394" t="s">
        <v>13362</v>
      </c>
      <c r="J469" s="373">
        <f t="shared" si="54"/>
        <v>0.84</v>
      </c>
      <c r="K469" s="373"/>
      <c r="L469" s="373"/>
      <c r="M469" s="373">
        <f>VLOOKUP(B469,'CMP-SIN-SD-09-2021'!A:D,4,0)</f>
        <v>6.57</v>
      </c>
      <c r="N469" s="3" t="b">
        <f t="shared" si="55"/>
        <v>1</v>
      </c>
    </row>
    <row r="470" spans="1:15" s="387" customFormat="1" ht="75" x14ac:dyDescent="0.25">
      <c r="A470" s="389" t="str">
        <f t="shared" si="53"/>
        <v>CCU.03.0004</v>
      </c>
      <c r="B470" s="390">
        <v>90675</v>
      </c>
      <c r="C470" s="391" t="s">
        <v>13542</v>
      </c>
      <c r="D470" s="391" t="s">
        <v>13549</v>
      </c>
      <c r="E470" s="392" t="s">
        <v>1</v>
      </c>
      <c r="F470" s="392" t="s">
        <v>13484</v>
      </c>
      <c r="G470" s="393">
        <v>5.9400000000000001E-2</v>
      </c>
      <c r="H470" s="453">
        <f>VLOOKUP(B470,'CMP-SIN-SD-09-2021'!A:D,4,0)</f>
        <v>197.38</v>
      </c>
      <c r="I470" s="394" t="s">
        <v>13362</v>
      </c>
      <c r="J470" s="373">
        <f t="shared" si="54"/>
        <v>11.72</v>
      </c>
      <c r="K470" s="373"/>
      <c r="L470" s="373"/>
      <c r="M470" s="373">
        <f>VLOOKUP(B470,'CMP-SIN-SD-09-2021'!A:D,4,0)</f>
        <v>197.38</v>
      </c>
      <c r="N470" s="3" t="b">
        <f t="shared" si="55"/>
        <v>1</v>
      </c>
    </row>
    <row r="471" spans="1:15" s="387" customFormat="1" ht="75" x14ac:dyDescent="0.25">
      <c r="A471" s="389" t="str">
        <f t="shared" si="53"/>
        <v>CCU.03.0004</v>
      </c>
      <c r="B471" s="390">
        <v>90674</v>
      </c>
      <c r="C471" s="391" t="s">
        <v>13542</v>
      </c>
      <c r="D471" s="391" t="s">
        <v>13550</v>
      </c>
      <c r="E471" s="392" t="s">
        <v>1</v>
      </c>
      <c r="F471" s="392" t="s">
        <v>13482</v>
      </c>
      <c r="G471" s="393">
        <v>2.4199999999999999E-2</v>
      </c>
      <c r="H471" s="453">
        <f>VLOOKUP(B471,'CMP-SIN-SD-09-2021'!A:D,4,0)</f>
        <v>489.39</v>
      </c>
      <c r="I471" s="394" t="s">
        <v>13362</v>
      </c>
      <c r="J471" s="373">
        <f t="shared" si="54"/>
        <v>11.84</v>
      </c>
      <c r="K471" s="373"/>
      <c r="L471" s="373"/>
      <c r="M471" s="373">
        <f>VLOOKUP(B471,'CMP-SIN-SD-09-2021'!A:D,4,0)</f>
        <v>489.39</v>
      </c>
      <c r="N471" s="3" t="b">
        <f t="shared" si="55"/>
        <v>1</v>
      </c>
    </row>
    <row r="472" spans="1:15" s="387" customFormat="1" ht="45" x14ac:dyDescent="0.25">
      <c r="A472" s="440" t="str">
        <f t="shared" si="53"/>
        <v>CCU.03.0004</v>
      </c>
      <c r="B472" s="441">
        <v>43360</v>
      </c>
      <c r="C472" s="442" t="s">
        <v>13542</v>
      </c>
      <c r="D472" s="442" t="s">
        <v>13551</v>
      </c>
      <c r="E472" s="398" t="s">
        <v>1</v>
      </c>
      <c r="F472" s="398" t="s">
        <v>23</v>
      </c>
      <c r="G472" s="397">
        <v>0.15106700000000001</v>
      </c>
      <c r="H472" s="443">
        <v>384.64</v>
      </c>
      <c r="I472" s="443" t="s">
        <v>13362</v>
      </c>
      <c r="J472" s="373">
        <f t="shared" si="54"/>
        <v>58.1</v>
      </c>
      <c r="K472" s="373"/>
      <c r="L472" s="373"/>
      <c r="M472" s="373">
        <f>VLOOKUP(B472,'INS-SIN-SD-09-2021'!A:D,4,0)</f>
        <v>384.64</v>
      </c>
      <c r="N472" s="3" t="b">
        <f t="shared" si="55"/>
        <v>1</v>
      </c>
    </row>
    <row r="473" spans="1:15" s="387" customFormat="1" ht="30" x14ac:dyDescent="0.25">
      <c r="A473" s="463">
        <f t="shared" si="53"/>
        <v>95584</v>
      </c>
      <c r="B473" s="434" t="s">
        <v>13359</v>
      </c>
      <c r="C473" s="464" t="s">
        <v>13544</v>
      </c>
      <c r="D473" s="464" t="s">
        <v>13552</v>
      </c>
      <c r="E473" s="425" t="s">
        <v>29</v>
      </c>
      <c r="F473" s="425" t="s">
        <v>1</v>
      </c>
      <c r="G473" s="424" t="s">
        <v>13361</v>
      </c>
      <c r="H473" s="426" t="s">
        <v>13362</v>
      </c>
      <c r="I473" s="465">
        <f>SUMIF(A:A,A473,J:J)</f>
        <v>17.040000000000003</v>
      </c>
      <c r="K473" s="373">
        <f>VLOOKUP(A473,'CMP-SIN-SD-09-2021'!A:D,4,0)</f>
        <v>17.04</v>
      </c>
      <c r="L473" s="373" t="b">
        <f>K473=I473</f>
        <v>1</v>
      </c>
      <c r="O473" s="403">
        <v>95584</v>
      </c>
    </row>
    <row r="474" spans="1:15" s="387" customFormat="1" ht="30" x14ac:dyDescent="0.25">
      <c r="A474" s="450">
        <f t="shared" si="53"/>
        <v>95584</v>
      </c>
      <c r="B474" s="451">
        <v>95446</v>
      </c>
      <c r="C474" s="452" t="s">
        <v>13552</v>
      </c>
      <c r="D474" s="452" t="s">
        <v>13553</v>
      </c>
      <c r="E474" s="400" t="s">
        <v>1</v>
      </c>
      <c r="F474" s="400" t="s">
        <v>29</v>
      </c>
      <c r="G474" s="399">
        <v>1</v>
      </c>
      <c r="H474" s="453">
        <f>VLOOKUP(B474,'CMP-SIN-SD-09-2021'!A:D,4,0)</f>
        <v>13.73</v>
      </c>
      <c r="I474" s="453" t="s">
        <v>13362</v>
      </c>
      <c r="J474" s="373">
        <f t="shared" ref="J474:J477" si="56">TRUNC((G474*H474),2)</f>
        <v>13.73</v>
      </c>
      <c r="K474" s="373"/>
      <c r="L474" s="373"/>
      <c r="M474" s="373">
        <f>VLOOKUP(B474,'CMP-SIN-SD-09-2021'!A:D,4,0)</f>
        <v>13.73</v>
      </c>
      <c r="N474" s="3" t="b">
        <f t="shared" ref="N474:N477" si="57">M474=H474</f>
        <v>1</v>
      </c>
    </row>
    <row r="475" spans="1:15" s="387" customFormat="1" x14ac:dyDescent="0.25">
      <c r="A475" s="389">
        <f t="shared" si="53"/>
        <v>95584</v>
      </c>
      <c r="B475" s="390">
        <v>88238</v>
      </c>
      <c r="C475" s="391" t="s">
        <v>13552</v>
      </c>
      <c r="D475" s="391" t="s">
        <v>13554</v>
      </c>
      <c r="E475" s="392" t="s">
        <v>1</v>
      </c>
      <c r="F475" s="392" t="s">
        <v>7605</v>
      </c>
      <c r="G475" s="393">
        <v>2.0799999999999999E-2</v>
      </c>
      <c r="H475" s="453">
        <f>VLOOKUP(B475,'CMP-SIN-SD-09-2021'!A:D,4,0)</f>
        <v>18.440000000000001</v>
      </c>
      <c r="I475" s="394" t="s">
        <v>13362</v>
      </c>
      <c r="J475" s="373">
        <f t="shared" si="56"/>
        <v>0.38</v>
      </c>
      <c r="K475" s="373"/>
      <c r="L475" s="373"/>
      <c r="M475" s="373">
        <f>VLOOKUP(B475,'CMP-SIN-SD-09-2021'!A:D,4,0)</f>
        <v>18.440000000000001</v>
      </c>
      <c r="N475" s="3" t="b">
        <f t="shared" si="57"/>
        <v>1</v>
      </c>
    </row>
    <row r="476" spans="1:15" s="387" customFormat="1" x14ac:dyDescent="0.25">
      <c r="A476" s="389">
        <f t="shared" si="53"/>
        <v>95584</v>
      </c>
      <c r="B476" s="390">
        <v>88245</v>
      </c>
      <c r="C476" s="391" t="s">
        <v>13552</v>
      </c>
      <c r="D476" s="391" t="s">
        <v>13555</v>
      </c>
      <c r="E476" s="392" t="s">
        <v>1</v>
      </c>
      <c r="F476" s="392" t="s">
        <v>7605</v>
      </c>
      <c r="G476" s="393">
        <v>0.104</v>
      </c>
      <c r="H476" s="453">
        <f>VLOOKUP(B476,'CMP-SIN-SD-09-2021'!A:D,4,0)</f>
        <v>23.78</v>
      </c>
      <c r="I476" s="394" t="s">
        <v>13362</v>
      </c>
      <c r="J476" s="373">
        <f t="shared" si="56"/>
        <v>2.4700000000000002</v>
      </c>
      <c r="K476" s="373"/>
      <c r="L476" s="373"/>
      <c r="M476" s="373">
        <f>VLOOKUP(B476,'CMP-SIN-SD-09-2021'!A:D,4,0)</f>
        <v>23.78</v>
      </c>
      <c r="N476" s="3" t="b">
        <f t="shared" si="57"/>
        <v>1</v>
      </c>
    </row>
    <row r="477" spans="1:15" s="387" customFormat="1" ht="30" x14ac:dyDescent="0.25">
      <c r="A477" s="440">
        <f t="shared" si="53"/>
        <v>95584</v>
      </c>
      <c r="B477" s="441">
        <v>43132</v>
      </c>
      <c r="C477" s="442" t="s">
        <v>13552</v>
      </c>
      <c r="D477" s="442" t="s">
        <v>13556</v>
      </c>
      <c r="E477" s="398" t="s">
        <v>1</v>
      </c>
      <c r="F477" s="398" t="s">
        <v>29</v>
      </c>
      <c r="G477" s="397">
        <v>0.02</v>
      </c>
      <c r="H477" s="443">
        <v>23.41</v>
      </c>
      <c r="I477" s="443" t="s">
        <v>13362</v>
      </c>
      <c r="J477" s="373">
        <f t="shared" si="56"/>
        <v>0.46</v>
      </c>
      <c r="K477" s="373"/>
      <c r="L477" s="373"/>
      <c r="M477" s="373">
        <f>VLOOKUP(B477,'INS-SIN-SD-09-2021'!A:D,4,0)</f>
        <v>23.41</v>
      </c>
      <c r="N477" s="3" t="b">
        <f t="shared" si="57"/>
        <v>1</v>
      </c>
    </row>
    <row r="478" spans="1:15" s="387" customFormat="1" ht="30" x14ac:dyDescent="0.25">
      <c r="A478" s="463">
        <f t="shared" si="53"/>
        <v>95577</v>
      </c>
      <c r="B478" s="434" t="s">
        <v>13359</v>
      </c>
      <c r="C478" s="464" t="s">
        <v>93</v>
      </c>
      <c r="D478" s="464" t="s">
        <v>13557</v>
      </c>
      <c r="E478" s="425" t="s">
        <v>29</v>
      </c>
      <c r="F478" s="425" t="s">
        <v>1</v>
      </c>
      <c r="G478" s="424" t="s">
        <v>13361</v>
      </c>
      <c r="H478" s="426" t="s">
        <v>13362</v>
      </c>
      <c r="I478" s="465">
        <f>SUMIF(A:A,A478,J:J)</f>
        <v>14.8</v>
      </c>
      <c r="K478" s="373">
        <f>VLOOKUP(A478,'CMP-SIN-SD-09-2021'!A:D,4,0)</f>
        <v>14.8</v>
      </c>
      <c r="L478" s="373" t="b">
        <f>K478=I478</f>
        <v>1</v>
      </c>
      <c r="O478" s="403">
        <v>95577</v>
      </c>
    </row>
    <row r="479" spans="1:15" s="387" customFormat="1" ht="30" x14ac:dyDescent="0.25">
      <c r="A479" s="450">
        <f t="shared" si="53"/>
        <v>95577</v>
      </c>
      <c r="B479" s="451">
        <v>92794</v>
      </c>
      <c r="C479" s="452" t="s">
        <v>13557</v>
      </c>
      <c r="D479" s="452" t="s">
        <v>110</v>
      </c>
      <c r="E479" s="400" t="s">
        <v>1</v>
      </c>
      <c r="F479" s="400" t="s">
        <v>29</v>
      </c>
      <c r="G479" s="399">
        <v>1</v>
      </c>
      <c r="H479" s="453">
        <f>VLOOKUP(B479,'CMP-SIN-SD-09-2021'!A:D,4,0)</f>
        <v>13.51</v>
      </c>
      <c r="I479" s="453" t="s">
        <v>13362</v>
      </c>
      <c r="J479" s="373">
        <f t="shared" ref="J479:J482" si="58">TRUNC((G479*H479),2)</f>
        <v>13.51</v>
      </c>
      <c r="K479" s="373"/>
      <c r="L479" s="373"/>
      <c r="M479" s="373">
        <f>VLOOKUP(B479,'CMP-SIN-SD-09-2021'!A:D,4,0)</f>
        <v>13.51</v>
      </c>
      <c r="N479" s="3" t="b">
        <f t="shared" ref="N479:N482" si="59">M479=H479</f>
        <v>1</v>
      </c>
    </row>
    <row r="480" spans="1:15" s="387" customFormat="1" x14ac:dyDescent="0.25">
      <c r="A480" s="389">
        <f t="shared" si="53"/>
        <v>95577</v>
      </c>
      <c r="B480" s="390">
        <v>88238</v>
      </c>
      <c r="C480" s="391" t="s">
        <v>13557</v>
      </c>
      <c r="D480" s="391" t="s">
        <v>13554</v>
      </c>
      <c r="E480" s="392" t="s">
        <v>1</v>
      </c>
      <c r="F480" s="392" t="s">
        <v>7605</v>
      </c>
      <c r="G480" s="393">
        <v>6.1000000000000004E-3</v>
      </c>
      <c r="H480" s="453">
        <f>VLOOKUP(B480,'CMP-SIN-SD-09-2021'!A:D,4,0)</f>
        <v>18.440000000000001</v>
      </c>
      <c r="I480" s="394" t="s">
        <v>13362</v>
      </c>
      <c r="J480" s="373">
        <f t="shared" si="58"/>
        <v>0.11</v>
      </c>
      <c r="K480" s="373"/>
      <c r="L480" s="373"/>
      <c r="M480" s="373">
        <f>VLOOKUP(B480,'CMP-SIN-SD-09-2021'!A:D,4,0)</f>
        <v>18.440000000000001</v>
      </c>
      <c r="N480" s="3" t="b">
        <f t="shared" si="59"/>
        <v>1</v>
      </c>
    </row>
    <row r="481" spans="1:15" s="387" customFormat="1" x14ac:dyDescent="0.25">
      <c r="A481" s="389">
        <f t="shared" si="53"/>
        <v>95577</v>
      </c>
      <c r="B481" s="390">
        <v>88245</v>
      </c>
      <c r="C481" s="391" t="s">
        <v>13557</v>
      </c>
      <c r="D481" s="391" t="s">
        <v>13555</v>
      </c>
      <c r="E481" s="392" t="s">
        <v>1</v>
      </c>
      <c r="F481" s="392" t="s">
        <v>7605</v>
      </c>
      <c r="G481" s="393">
        <v>3.0599999999999999E-2</v>
      </c>
      <c r="H481" s="453">
        <f>VLOOKUP(B481,'CMP-SIN-SD-09-2021'!A:D,4,0)</f>
        <v>23.78</v>
      </c>
      <c r="I481" s="394" t="s">
        <v>13362</v>
      </c>
      <c r="J481" s="373">
        <f t="shared" si="58"/>
        <v>0.72</v>
      </c>
      <c r="K481" s="373"/>
      <c r="L481" s="373"/>
      <c r="M481" s="373">
        <f>VLOOKUP(B481,'CMP-SIN-SD-09-2021'!A:D,4,0)</f>
        <v>23.78</v>
      </c>
      <c r="N481" s="3" t="b">
        <f t="shared" si="59"/>
        <v>1</v>
      </c>
    </row>
    <row r="482" spans="1:15" s="387" customFormat="1" ht="30" x14ac:dyDescent="0.25">
      <c r="A482" s="440">
        <f t="shared" si="53"/>
        <v>95577</v>
      </c>
      <c r="B482" s="441">
        <v>43132</v>
      </c>
      <c r="C482" s="442" t="s">
        <v>13557</v>
      </c>
      <c r="D482" s="442" t="s">
        <v>13556</v>
      </c>
      <c r="E482" s="398" t="s">
        <v>1</v>
      </c>
      <c r="F482" s="398" t="s">
        <v>29</v>
      </c>
      <c r="G482" s="397">
        <v>0.02</v>
      </c>
      <c r="H482" s="443">
        <v>23.41</v>
      </c>
      <c r="I482" s="443" t="s">
        <v>13362</v>
      </c>
      <c r="J482" s="373">
        <f t="shared" si="58"/>
        <v>0.46</v>
      </c>
      <c r="K482" s="373"/>
      <c r="L482" s="373"/>
      <c r="M482" s="373">
        <f>VLOOKUP(B482,'INS-SIN-SD-09-2021'!A:D,4,0)</f>
        <v>23.41</v>
      </c>
      <c r="N482" s="3" t="b">
        <f t="shared" si="59"/>
        <v>1</v>
      </c>
    </row>
    <row r="483" spans="1:15" s="387" customFormat="1" ht="30" x14ac:dyDescent="0.25">
      <c r="A483" s="463">
        <f t="shared" si="53"/>
        <v>95601</v>
      </c>
      <c r="B483" s="434" t="s">
        <v>13359</v>
      </c>
      <c r="C483" s="464" t="s">
        <v>31</v>
      </c>
      <c r="D483" s="464" t="s">
        <v>13558</v>
      </c>
      <c r="E483" s="425" t="s">
        <v>9</v>
      </c>
      <c r="F483" s="425" t="s">
        <v>1</v>
      </c>
      <c r="G483" s="424" t="s">
        <v>13361</v>
      </c>
      <c r="H483" s="426" t="s">
        <v>13362</v>
      </c>
      <c r="I483" s="465">
        <f>SUMIF(A:A,A483,J:J)</f>
        <v>13.89</v>
      </c>
      <c r="K483" s="373">
        <f>VLOOKUP(A483,'CMP-SIN-SD-09-2021'!A:D,4,0)</f>
        <v>13.89</v>
      </c>
      <c r="L483" s="373" t="b">
        <f>K483=I483</f>
        <v>1</v>
      </c>
      <c r="O483" s="403">
        <v>95601</v>
      </c>
    </row>
    <row r="484" spans="1:15" s="387" customFormat="1" x14ac:dyDescent="0.25">
      <c r="A484" s="450">
        <f t="shared" si="53"/>
        <v>95601</v>
      </c>
      <c r="B484" s="451">
        <v>88316</v>
      </c>
      <c r="C484" s="452" t="s">
        <v>13558</v>
      </c>
      <c r="D484" s="452" t="s">
        <v>13428</v>
      </c>
      <c r="E484" s="400" t="s">
        <v>1</v>
      </c>
      <c r="F484" s="400" t="s">
        <v>7605</v>
      </c>
      <c r="G484" s="399">
        <v>0.36299999999999999</v>
      </c>
      <c r="H484" s="453">
        <f>VLOOKUP(B484,'CMP-SIN-SD-09-2021'!A:D,4,0)</f>
        <v>17.61</v>
      </c>
      <c r="I484" s="453" t="s">
        <v>13362</v>
      </c>
      <c r="J484" s="373">
        <f t="shared" ref="J484:J486" si="60">TRUNC((G484*H484),2)</f>
        <v>6.39</v>
      </c>
      <c r="K484" s="373"/>
      <c r="L484" s="373"/>
      <c r="M484" s="373">
        <f>VLOOKUP(B484,'CMP-SIN-SD-09-2021'!A:D,4,0)</f>
        <v>17.61</v>
      </c>
      <c r="N484" s="3" t="b">
        <f t="shared" ref="N484:N486" si="61">M484=H484</f>
        <v>1</v>
      </c>
    </row>
    <row r="485" spans="1:15" s="387" customFormat="1" ht="45" x14ac:dyDescent="0.25">
      <c r="A485" s="389">
        <f t="shared" si="53"/>
        <v>95601</v>
      </c>
      <c r="B485" s="390">
        <v>102275</v>
      </c>
      <c r="C485" s="391" t="s">
        <v>13558</v>
      </c>
      <c r="D485" s="391" t="s">
        <v>13559</v>
      </c>
      <c r="E485" s="392" t="s">
        <v>1</v>
      </c>
      <c r="F485" s="392" t="s">
        <v>13482</v>
      </c>
      <c r="G485" s="393">
        <v>0.16270000000000001</v>
      </c>
      <c r="H485" s="453">
        <f>VLOOKUP(B485,'CMP-SIN-SD-09-2021'!A:D,4,0)</f>
        <v>21.67</v>
      </c>
      <c r="I485" s="394" t="s">
        <v>13362</v>
      </c>
      <c r="J485" s="373">
        <f t="shared" si="60"/>
        <v>3.52</v>
      </c>
      <c r="K485" s="373"/>
      <c r="L485" s="373"/>
      <c r="M485" s="373">
        <f>VLOOKUP(B485,'CMP-SIN-SD-09-2021'!A:D,4,0)</f>
        <v>21.67</v>
      </c>
      <c r="N485" s="3" t="b">
        <f t="shared" si="61"/>
        <v>1</v>
      </c>
    </row>
    <row r="486" spans="1:15" s="387" customFormat="1" ht="45" x14ac:dyDescent="0.25">
      <c r="A486" s="440">
        <f t="shared" si="53"/>
        <v>95601</v>
      </c>
      <c r="B486" s="441">
        <v>102274</v>
      </c>
      <c r="C486" s="442" t="s">
        <v>13558</v>
      </c>
      <c r="D486" s="442" t="s">
        <v>13560</v>
      </c>
      <c r="E486" s="398" t="s">
        <v>1</v>
      </c>
      <c r="F486" s="398" t="s">
        <v>13484</v>
      </c>
      <c r="G486" s="397">
        <v>0.20030000000000001</v>
      </c>
      <c r="H486" s="453">
        <f>VLOOKUP(B486,'CMP-SIN-SD-09-2021'!A:D,4,0)</f>
        <v>19.899999999999999</v>
      </c>
      <c r="I486" s="443" t="s">
        <v>13362</v>
      </c>
      <c r="J486" s="373">
        <f t="shared" si="60"/>
        <v>3.98</v>
      </c>
      <c r="K486" s="373"/>
      <c r="L486" s="373"/>
      <c r="M486" s="373">
        <f>VLOOKUP(B486,'CMP-SIN-SD-09-2021'!A:D,4,0)</f>
        <v>19.899999999999999</v>
      </c>
      <c r="N486" s="3" t="b">
        <f t="shared" si="61"/>
        <v>1</v>
      </c>
    </row>
    <row r="487" spans="1:15" s="387" customFormat="1" ht="30" x14ac:dyDescent="0.25">
      <c r="A487" s="463">
        <f t="shared" si="53"/>
        <v>96523</v>
      </c>
      <c r="B487" s="434" t="s">
        <v>13359</v>
      </c>
      <c r="C487" s="464" t="s">
        <v>33</v>
      </c>
      <c r="D487" s="464" t="s">
        <v>13561</v>
      </c>
      <c r="E487" s="425" t="s">
        <v>23</v>
      </c>
      <c r="F487" s="425" t="s">
        <v>1</v>
      </c>
      <c r="G487" s="424" t="s">
        <v>13361</v>
      </c>
      <c r="H487" s="426" t="s">
        <v>13362</v>
      </c>
      <c r="I487" s="465">
        <f>SUMIF(A:A,A487,J:J)</f>
        <v>82.17</v>
      </c>
      <c r="K487" s="373">
        <f>VLOOKUP(A487,'CMP-SIN-SD-09-2021'!A:D,4,0)</f>
        <v>82.17</v>
      </c>
      <c r="L487" s="373" t="b">
        <f>K487=I487</f>
        <v>1</v>
      </c>
      <c r="O487" s="403">
        <v>96523</v>
      </c>
    </row>
    <row r="488" spans="1:15" s="387" customFormat="1" x14ac:dyDescent="0.25">
      <c r="A488" s="450">
        <f t="shared" si="53"/>
        <v>96523</v>
      </c>
      <c r="B488" s="451">
        <v>88309</v>
      </c>
      <c r="C488" s="452" t="s">
        <v>13561</v>
      </c>
      <c r="D488" s="452" t="s">
        <v>13456</v>
      </c>
      <c r="E488" s="400" t="s">
        <v>1</v>
      </c>
      <c r="F488" s="400" t="s">
        <v>7605</v>
      </c>
      <c r="G488" s="399">
        <v>1.1890000000000001</v>
      </c>
      <c r="H488" s="453">
        <f>VLOOKUP(B488,'CMP-SIN-SD-09-2021'!A:D,4,0)</f>
        <v>23.9</v>
      </c>
      <c r="I488" s="453" t="s">
        <v>13362</v>
      </c>
      <c r="J488" s="373">
        <f t="shared" ref="J488:J489" si="62">TRUNC((G488*H488),2)</f>
        <v>28.41</v>
      </c>
      <c r="K488" s="373"/>
      <c r="L488" s="373"/>
      <c r="M488" s="373">
        <f>VLOOKUP(B488,'CMP-SIN-SD-09-2021'!A:D,4,0)</f>
        <v>23.9</v>
      </c>
      <c r="N488" s="3" t="b">
        <f t="shared" ref="N488:N489" si="63">M488=H488</f>
        <v>1</v>
      </c>
    </row>
    <row r="489" spans="1:15" s="387" customFormat="1" x14ac:dyDescent="0.25">
      <c r="A489" s="440">
        <f t="shared" si="53"/>
        <v>96523</v>
      </c>
      <c r="B489" s="441">
        <v>88316</v>
      </c>
      <c r="C489" s="442" t="s">
        <v>13561</v>
      </c>
      <c r="D489" s="442" t="s">
        <v>13428</v>
      </c>
      <c r="E489" s="398" t="s">
        <v>1</v>
      </c>
      <c r="F489" s="398" t="s">
        <v>7605</v>
      </c>
      <c r="G489" s="397">
        <v>3.0529999999999999</v>
      </c>
      <c r="H489" s="453">
        <f>VLOOKUP(B489,'CMP-SIN-SD-09-2021'!A:D,4,0)</f>
        <v>17.61</v>
      </c>
      <c r="I489" s="443" t="s">
        <v>13362</v>
      </c>
      <c r="J489" s="373">
        <f t="shared" si="62"/>
        <v>53.76</v>
      </c>
      <c r="K489" s="373"/>
      <c r="L489" s="373"/>
      <c r="M489" s="373">
        <f>VLOOKUP(B489,'CMP-SIN-SD-09-2021'!A:D,4,0)</f>
        <v>17.61</v>
      </c>
      <c r="N489" s="3" t="b">
        <f t="shared" si="63"/>
        <v>1</v>
      </c>
    </row>
    <row r="490" spans="1:15" s="387" customFormat="1" ht="30" x14ac:dyDescent="0.25">
      <c r="A490" s="463">
        <f t="shared" si="53"/>
        <v>96619</v>
      </c>
      <c r="B490" s="434" t="s">
        <v>13359</v>
      </c>
      <c r="C490" s="464" t="s">
        <v>34</v>
      </c>
      <c r="D490" s="464" t="s">
        <v>13562</v>
      </c>
      <c r="E490" s="425" t="s">
        <v>3</v>
      </c>
      <c r="F490" s="425" t="s">
        <v>1</v>
      </c>
      <c r="G490" s="424" t="s">
        <v>13361</v>
      </c>
      <c r="H490" s="426" t="s">
        <v>13362</v>
      </c>
      <c r="I490" s="465">
        <f>SUMIF(A:A,A490,J:J)</f>
        <v>29.080000000000002</v>
      </c>
      <c r="K490" s="373">
        <f>VLOOKUP(A490,'CMP-SIN-SD-09-2021'!A:D,4,0)</f>
        <v>29.08</v>
      </c>
      <c r="L490" s="373" t="b">
        <f>K490=I490</f>
        <v>1</v>
      </c>
      <c r="O490" s="403">
        <v>96619</v>
      </c>
    </row>
    <row r="491" spans="1:15" s="387" customFormat="1" ht="45" x14ac:dyDescent="0.25">
      <c r="A491" s="450">
        <f t="shared" si="53"/>
        <v>96619</v>
      </c>
      <c r="B491" s="451">
        <v>94968</v>
      </c>
      <c r="C491" s="452" t="s">
        <v>13562</v>
      </c>
      <c r="D491" s="452" t="s">
        <v>13563</v>
      </c>
      <c r="E491" s="400" t="s">
        <v>1</v>
      </c>
      <c r="F491" s="400" t="s">
        <v>23</v>
      </c>
      <c r="G491" s="399">
        <v>5.6500000000000002E-2</v>
      </c>
      <c r="H491" s="453">
        <f>VLOOKUP(B491,'CMP-SIN-SD-09-2021'!A:D,4,0)</f>
        <v>357.06</v>
      </c>
      <c r="I491" s="453" t="s">
        <v>13362</v>
      </c>
      <c r="J491" s="373">
        <f t="shared" ref="J491:J493" si="64">TRUNC((G491*H491),2)</f>
        <v>20.170000000000002</v>
      </c>
      <c r="K491" s="373"/>
      <c r="L491" s="373"/>
      <c r="M491" s="373">
        <f>VLOOKUP(B491,'CMP-SIN-SD-09-2021'!A:D,4,0)</f>
        <v>357.06</v>
      </c>
      <c r="N491" s="3" t="b">
        <f t="shared" ref="N491:N493" si="65">M491=H491</f>
        <v>1</v>
      </c>
    </row>
    <row r="492" spans="1:15" s="387" customFormat="1" x14ac:dyDescent="0.25">
      <c r="A492" s="389">
        <f t="shared" si="53"/>
        <v>96619</v>
      </c>
      <c r="B492" s="390">
        <v>88309</v>
      </c>
      <c r="C492" s="391" t="s">
        <v>13562</v>
      </c>
      <c r="D492" s="391" t="s">
        <v>13456</v>
      </c>
      <c r="E492" s="392" t="s">
        <v>1</v>
      </c>
      <c r="F492" s="392" t="s">
        <v>7605</v>
      </c>
      <c r="G492" s="393">
        <v>0.31059999999999999</v>
      </c>
      <c r="H492" s="453">
        <f>VLOOKUP(B492,'CMP-SIN-SD-09-2021'!A:D,4,0)</f>
        <v>23.9</v>
      </c>
      <c r="I492" s="394" t="s">
        <v>13362</v>
      </c>
      <c r="J492" s="373">
        <f t="shared" si="64"/>
        <v>7.42</v>
      </c>
      <c r="K492" s="373"/>
      <c r="L492" s="373"/>
      <c r="M492" s="373">
        <f>VLOOKUP(B492,'CMP-SIN-SD-09-2021'!A:D,4,0)</f>
        <v>23.9</v>
      </c>
      <c r="N492" s="3" t="b">
        <f t="shared" si="65"/>
        <v>1</v>
      </c>
    </row>
    <row r="493" spans="1:15" s="387" customFormat="1" x14ac:dyDescent="0.25">
      <c r="A493" s="440">
        <f t="shared" si="53"/>
        <v>96619</v>
      </c>
      <c r="B493" s="441">
        <v>88316</v>
      </c>
      <c r="C493" s="442" t="s">
        <v>13562</v>
      </c>
      <c r="D493" s="442" t="s">
        <v>13428</v>
      </c>
      <c r="E493" s="398" t="s">
        <v>1</v>
      </c>
      <c r="F493" s="398" t="s">
        <v>7605</v>
      </c>
      <c r="G493" s="397">
        <v>8.4699999999999998E-2</v>
      </c>
      <c r="H493" s="453">
        <f>VLOOKUP(B493,'CMP-SIN-SD-09-2021'!A:D,4,0)</f>
        <v>17.61</v>
      </c>
      <c r="I493" s="443" t="s">
        <v>13362</v>
      </c>
      <c r="J493" s="373">
        <f t="shared" si="64"/>
        <v>1.49</v>
      </c>
      <c r="K493" s="373"/>
      <c r="L493" s="373"/>
      <c r="M493" s="373">
        <f>VLOOKUP(B493,'CMP-SIN-SD-09-2021'!A:D,4,0)</f>
        <v>17.61</v>
      </c>
      <c r="N493" s="3" t="b">
        <f t="shared" si="65"/>
        <v>1</v>
      </c>
    </row>
    <row r="494" spans="1:15" s="387" customFormat="1" ht="30" x14ac:dyDescent="0.25">
      <c r="A494" s="463">
        <f t="shared" si="53"/>
        <v>93382</v>
      </c>
      <c r="B494" s="434" t="s">
        <v>13359</v>
      </c>
      <c r="C494" s="464" t="s">
        <v>35</v>
      </c>
      <c r="D494" s="464" t="s">
        <v>13564</v>
      </c>
      <c r="E494" s="425" t="s">
        <v>23</v>
      </c>
      <c r="F494" s="425" t="s">
        <v>1</v>
      </c>
      <c r="G494" s="424" t="s">
        <v>13361</v>
      </c>
      <c r="H494" s="426" t="s">
        <v>13362</v>
      </c>
      <c r="I494" s="465">
        <f>SUMIF(A:A,A494,J:J)</f>
        <v>25.369999999999997</v>
      </c>
      <c r="K494" s="373">
        <f>VLOOKUP(A494,'CMP-SIN-SD-09-2021'!A:D,4,0)</f>
        <v>25.37</v>
      </c>
      <c r="L494" s="373" t="b">
        <f>K494=I494</f>
        <v>1</v>
      </c>
      <c r="O494" s="403">
        <v>93382</v>
      </c>
    </row>
    <row r="495" spans="1:15" s="387" customFormat="1" ht="30" x14ac:dyDescent="0.25">
      <c r="A495" s="450">
        <f t="shared" si="53"/>
        <v>93382</v>
      </c>
      <c r="B495" s="451">
        <v>95606</v>
      </c>
      <c r="C495" s="452" t="s">
        <v>13564</v>
      </c>
      <c r="D495" s="452" t="s">
        <v>13565</v>
      </c>
      <c r="E495" s="400" t="s">
        <v>1</v>
      </c>
      <c r="F495" s="400" t="s">
        <v>23</v>
      </c>
      <c r="G495" s="399">
        <v>1</v>
      </c>
      <c r="H495" s="453">
        <f>VLOOKUP(B495,'CMP-SIN-SD-09-2021'!A:D,4,0)</f>
        <v>1.65</v>
      </c>
      <c r="I495" s="453" t="s">
        <v>13362</v>
      </c>
      <c r="J495" s="373">
        <f t="shared" ref="J495:J498" si="66">TRUNC((G495*H495),2)</f>
        <v>1.65</v>
      </c>
      <c r="K495" s="373"/>
      <c r="L495" s="373"/>
      <c r="M495" s="373">
        <f>VLOOKUP(B495,'CMP-SIN-SD-09-2021'!A:D,4,0)</f>
        <v>1.65</v>
      </c>
      <c r="N495" s="3" t="b">
        <f t="shared" ref="N495:N498" si="67">M495=H495</f>
        <v>1</v>
      </c>
    </row>
    <row r="496" spans="1:15" s="387" customFormat="1" x14ac:dyDescent="0.25">
      <c r="A496" s="389">
        <f t="shared" si="53"/>
        <v>93382</v>
      </c>
      <c r="B496" s="390">
        <v>88316</v>
      </c>
      <c r="C496" s="391" t="s">
        <v>13564</v>
      </c>
      <c r="D496" s="391" t="s">
        <v>13428</v>
      </c>
      <c r="E496" s="392" t="s">
        <v>1</v>
      </c>
      <c r="F496" s="392" t="s">
        <v>7605</v>
      </c>
      <c r="G496" s="393">
        <v>0.65</v>
      </c>
      <c r="H496" s="453">
        <f>VLOOKUP(B496,'CMP-SIN-SD-09-2021'!A:D,4,0)</f>
        <v>17.61</v>
      </c>
      <c r="I496" s="394" t="s">
        <v>13362</v>
      </c>
      <c r="J496" s="373">
        <f t="shared" si="66"/>
        <v>11.44</v>
      </c>
      <c r="K496" s="373"/>
      <c r="L496" s="373"/>
      <c r="M496" s="373">
        <f>VLOOKUP(B496,'CMP-SIN-SD-09-2021'!A:D,4,0)</f>
        <v>17.61</v>
      </c>
      <c r="N496" s="3" t="b">
        <f t="shared" si="67"/>
        <v>1</v>
      </c>
    </row>
    <row r="497" spans="1:15" s="387" customFormat="1" ht="45" x14ac:dyDescent="0.25">
      <c r="A497" s="389">
        <f t="shared" si="53"/>
        <v>93382</v>
      </c>
      <c r="B497" s="390">
        <v>91533</v>
      </c>
      <c r="C497" s="391" t="s">
        <v>13564</v>
      </c>
      <c r="D497" s="391" t="s">
        <v>13566</v>
      </c>
      <c r="E497" s="392" t="s">
        <v>1</v>
      </c>
      <c r="F497" s="392" t="s">
        <v>13482</v>
      </c>
      <c r="G497" s="393">
        <v>0.27400000000000002</v>
      </c>
      <c r="H497" s="453">
        <f>VLOOKUP(B497,'CMP-SIN-SD-09-2021'!A:D,4,0)</f>
        <v>26.84</v>
      </c>
      <c r="I497" s="394" t="s">
        <v>13362</v>
      </c>
      <c r="J497" s="373">
        <f t="shared" si="66"/>
        <v>7.35</v>
      </c>
      <c r="K497" s="373"/>
      <c r="L497" s="373"/>
      <c r="M497" s="373">
        <f>VLOOKUP(B497,'CMP-SIN-SD-09-2021'!A:D,4,0)</f>
        <v>26.84</v>
      </c>
      <c r="N497" s="3" t="b">
        <f t="shared" si="67"/>
        <v>1</v>
      </c>
    </row>
    <row r="498" spans="1:15" s="387" customFormat="1" ht="45" x14ac:dyDescent="0.25">
      <c r="A498" s="440">
        <f t="shared" si="53"/>
        <v>93382</v>
      </c>
      <c r="B498" s="441">
        <v>91534</v>
      </c>
      <c r="C498" s="442" t="s">
        <v>13564</v>
      </c>
      <c r="D498" s="442" t="s">
        <v>13567</v>
      </c>
      <c r="E498" s="398" t="s">
        <v>1</v>
      </c>
      <c r="F498" s="398" t="s">
        <v>13484</v>
      </c>
      <c r="G498" s="397">
        <v>0.254</v>
      </c>
      <c r="H498" s="453">
        <f>VLOOKUP(B498,'CMP-SIN-SD-09-2021'!A:D,4,0)</f>
        <v>19.43</v>
      </c>
      <c r="I498" s="443" t="s">
        <v>13362</v>
      </c>
      <c r="J498" s="373">
        <f t="shared" si="66"/>
        <v>4.93</v>
      </c>
      <c r="K498" s="373"/>
      <c r="L498" s="373"/>
      <c r="M498" s="373">
        <f>VLOOKUP(B498,'CMP-SIN-SD-09-2021'!A:D,4,0)</f>
        <v>19.43</v>
      </c>
      <c r="N498" s="3" t="b">
        <f t="shared" si="67"/>
        <v>1</v>
      </c>
    </row>
    <row r="499" spans="1:15" s="387" customFormat="1" ht="45" x14ac:dyDescent="0.25">
      <c r="A499" s="463">
        <f t="shared" si="53"/>
        <v>96534</v>
      </c>
      <c r="B499" s="434" t="s">
        <v>13359</v>
      </c>
      <c r="C499" s="464" t="s">
        <v>36</v>
      </c>
      <c r="D499" s="464" t="s">
        <v>13360</v>
      </c>
      <c r="E499" s="425" t="s">
        <v>3</v>
      </c>
      <c r="F499" s="425" t="s">
        <v>1</v>
      </c>
      <c r="G499" s="424" t="s">
        <v>13361</v>
      </c>
      <c r="H499" s="426" t="s">
        <v>13362</v>
      </c>
      <c r="I499" s="465">
        <f>SUMIF(A:A,A499,J:J)</f>
        <v>87.66</v>
      </c>
      <c r="K499" s="373">
        <f>VLOOKUP(A499,'CMP-SIN-SD-09-2021'!A:D,4,0)</f>
        <v>87.66</v>
      </c>
      <c r="L499" s="373" t="b">
        <f>K499=I499</f>
        <v>1</v>
      </c>
      <c r="O499" s="403">
        <v>96534</v>
      </c>
    </row>
    <row r="500" spans="1:15" s="387" customFormat="1" x14ac:dyDescent="0.25">
      <c r="A500" s="450">
        <f t="shared" si="53"/>
        <v>96534</v>
      </c>
      <c r="B500" s="451">
        <v>88239</v>
      </c>
      <c r="C500" s="452" t="s">
        <v>13360</v>
      </c>
      <c r="D500" s="452" t="s">
        <v>13480</v>
      </c>
      <c r="E500" s="400" t="s">
        <v>1</v>
      </c>
      <c r="F500" s="400" t="s">
        <v>7605</v>
      </c>
      <c r="G500" s="399">
        <v>0.58899999999999997</v>
      </c>
      <c r="H500" s="453">
        <f>VLOOKUP(B500,'CMP-SIN-SD-09-2021'!A:D,4,0)</f>
        <v>19.96</v>
      </c>
      <c r="I500" s="453" t="s">
        <v>13362</v>
      </c>
      <c r="J500" s="373">
        <f t="shared" ref="J500:J509" si="68">TRUNC((G500*H500),2)</f>
        <v>11.75</v>
      </c>
      <c r="K500" s="373"/>
      <c r="L500" s="373"/>
      <c r="M500" s="373">
        <f>VLOOKUP(B500,'CMP-SIN-SD-09-2021'!A:D,4,0)</f>
        <v>19.96</v>
      </c>
      <c r="N500" s="3" t="b">
        <f t="shared" ref="N500:N509" si="69">M500=H500</f>
        <v>1</v>
      </c>
    </row>
    <row r="501" spans="1:15" s="387" customFormat="1" x14ac:dyDescent="0.25">
      <c r="A501" s="389">
        <f t="shared" si="53"/>
        <v>96534</v>
      </c>
      <c r="B501" s="390">
        <v>88262</v>
      </c>
      <c r="C501" s="391" t="s">
        <v>13360</v>
      </c>
      <c r="D501" s="391" t="s">
        <v>13416</v>
      </c>
      <c r="E501" s="392" t="s">
        <v>1</v>
      </c>
      <c r="F501" s="392" t="s">
        <v>7605</v>
      </c>
      <c r="G501" s="393">
        <v>1.413</v>
      </c>
      <c r="H501" s="453">
        <f>VLOOKUP(B501,'CMP-SIN-SD-09-2021'!A:D,4,0)</f>
        <v>23.68</v>
      </c>
      <c r="I501" s="394" t="s">
        <v>13362</v>
      </c>
      <c r="J501" s="373">
        <f t="shared" si="68"/>
        <v>33.450000000000003</v>
      </c>
      <c r="K501" s="373"/>
      <c r="L501" s="373"/>
      <c r="M501" s="373">
        <f>VLOOKUP(B501,'CMP-SIN-SD-09-2021'!A:D,4,0)</f>
        <v>23.68</v>
      </c>
      <c r="N501" s="3" t="b">
        <f t="shared" si="69"/>
        <v>1</v>
      </c>
    </row>
    <row r="502" spans="1:15" s="387" customFormat="1" ht="30" x14ac:dyDescent="0.25">
      <c r="A502" s="389">
        <f t="shared" si="53"/>
        <v>96534</v>
      </c>
      <c r="B502" s="390">
        <v>91692</v>
      </c>
      <c r="C502" s="391" t="s">
        <v>13360</v>
      </c>
      <c r="D502" s="391" t="s">
        <v>13481</v>
      </c>
      <c r="E502" s="392" t="s">
        <v>1</v>
      </c>
      <c r="F502" s="392" t="s">
        <v>13482</v>
      </c>
      <c r="G502" s="393">
        <v>1.7999999999999999E-2</v>
      </c>
      <c r="H502" s="453">
        <f>VLOOKUP(B502,'CMP-SIN-SD-09-2021'!A:D,4,0)</f>
        <v>21.22</v>
      </c>
      <c r="I502" s="394" t="s">
        <v>13362</v>
      </c>
      <c r="J502" s="373">
        <f t="shared" si="68"/>
        <v>0.38</v>
      </c>
      <c r="K502" s="373"/>
      <c r="L502" s="373"/>
      <c r="M502" s="373">
        <f>VLOOKUP(B502,'CMP-SIN-SD-09-2021'!A:D,4,0)</f>
        <v>21.22</v>
      </c>
      <c r="N502" s="3" t="b">
        <f t="shared" si="69"/>
        <v>1</v>
      </c>
    </row>
    <row r="503" spans="1:15" s="387" customFormat="1" ht="30" x14ac:dyDescent="0.25">
      <c r="A503" s="389">
        <f t="shared" si="53"/>
        <v>96534</v>
      </c>
      <c r="B503" s="390">
        <v>91693</v>
      </c>
      <c r="C503" s="391" t="s">
        <v>13360</v>
      </c>
      <c r="D503" s="391" t="s">
        <v>13483</v>
      </c>
      <c r="E503" s="392" t="s">
        <v>1</v>
      </c>
      <c r="F503" s="392" t="s">
        <v>13484</v>
      </c>
      <c r="G503" s="393">
        <v>1.4E-2</v>
      </c>
      <c r="H503" s="453">
        <f>VLOOKUP(B503,'CMP-SIN-SD-09-2021'!A:D,4,0)</f>
        <v>18.73</v>
      </c>
      <c r="I503" s="394" t="s">
        <v>13362</v>
      </c>
      <c r="J503" s="373">
        <f t="shared" si="68"/>
        <v>0.26</v>
      </c>
      <c r="K503" s="373"/>
      <c r="L503" s="373"/>
      <c r="M503" s="373">
        <f>VLOOKUP(B503,'CMP-SIN-SD-09-2021'!A:D,4,0)</f>
        <v>18.73</v>
      </c>
      <c r="N503" s="3" t="b">
        <f t="shared" si="69"/>
        <v>1</v>
      </c>
    </row>
    <row r="504" spans="1:15" s="387" customFormat="1" ht="30" x14ac:dyDescent="0.25">
      <c r="A504" s="389">
        <f t="shared" si="53"/>
        <v>96534</v>
      </c>
      <c r="B504" s="390">
        <v>2692</v>
      </c>
      <c r="C504" s="391" t="s">
        <v>13360</v>
      </c>
      <c r="D504" s="391" t="s">
        <v>13568</v>
      </c>
      <c r="E504" s="392" t="s">
        <v>1</v>
      </c>
      <c r="F504" s="392" t="s">
        <v>7596</v>
      </c>
      <c r="G504" s="393">
        <v>1.7000000000000001E-2</v>
      </c>
      <c r="H504" s="394">
        <v>7.05</v>
      </c>
      <c r="I504" s="394" t="s">
        <v>13362</v>
      </c>
      <c r="J504" s="373">
        <f t="shared" si="68"/>
        <v>0.11</v>
      </c>
      <c r="K504" s="373"/>
      <c r="L504" s="373"/>
      <c r="M504" s="373">
        <f>VLOOKUP(B504,'INS-SIN-SD-09-2021'!A:D,4,0)</f>
        <v>7.05</v>
      </c>
      <c r="N504" s="3" t="b">
        <f t="shared" si="69"/>
        <v>1</v>
      </c>
    </row>
    <row r="505" spans="1:15" s="387" customFormat="1" ht="30" x14ac:dyDescent="0.25">
      <c r="A505" s="389">
        <f t="shared" si="53"/>
        <v>96534</v>
      </c>
      <c r="B505" s="390">
        <v>4517</v>
      </c>
      <c r="C505" s="391" t="s">
        <v>13360</v>
      </c>
      <c r="D505" s="391" t="s">
        <v>13569</v>
      </c>
      <c r="E505" s="392" t="s">
        <v>1</v>
      </c>
      <c r="F505" s="392" t="s">
        <v>27</v>
      </c>
      <c r="G505" s="393">
        <v>0.92400000000000004</v>
      </c>
      <c r="H505" s="394">
        <v>2.92</v>
      </c>
      <c r="I505" s="394" t="s">
        <v>13362</v>
      </c>
      <c r="J505" s="373">
        <f t="shared" si="68"/>
        <v>2.69</v>
      </c>
      <c r="K505" s="373"/>
      <c r="L505" s="373"/>
      <c r="M505" s="373">
        <f>VLOOKUP(B505,'INS-SIN-SD-09-2021'!A:D,4,0)</f>
        <v>2.92</v>
      </c>
      <c r="N505" s="3" t="b">
        <f t="shared" si="69"/>
        <v>1</v>
      </c>
    </row>
    <row r="506" spans="1:15" s="387" customFormat="1" ht="30" x14ac:dyDescent="0.25">
      <c r="A506" s="389">
        <f t="shared" si="53"/>
        <v>96534</v>
      </c>
      <c r="B506" s="390">
        <v>4491</v>
      </c>
      <c r="C506" s="391" t="s">
        <v>13360</v>
      </c>
      <c r="D506" s="391" t="s">
        <v>13570</v>
      </c>
      <c r="E506" s="392" t="s">
        <v>1</v>
      </c>
      <c r="F506" s="392" t="s">
        <v>27</v>
      </c>
      <c r="G506" s="393">
        <v>0.625</v>
      </c>
      <c r="H506" s="394">
        <v>8.34</v>
      </c>
      <c r="I506" s="394" t="s">
        <v>13362</v>
      </c>
      <c r="J506" s="373">
        <f t="shared" si="68"/>
        <v>5.21</v>
      </c>
      <c r="K506" s="373"/>
      <c r="L506" s="373"/>
      <c r="M506" s="373">
        <f>VLOOKUP(B506,'INS-SIN-SD-09-2021'!A:D,4,0)</f>
        <v>8.34</v>
      </c>
      <c r="N506" s="3" t="b">
        <f t="shared" si="69"/>
        <v>1</v>
      </c>
    </row>
    <row r="507" spans="1:15" s="387" customFormat="1" x14ac:dyDescent="0.25">
      <c r="A507" s="389">
        <f t="shared" si="53"/>
        <v>96534</v>
      </c>
      <c r="B507" s="390">
        <v>5074</v>
      </c>
      <c r="C507" s="391" t="s">
        <v>13360</v>
      </c>
      <c r="D507" s="391" t="s">
        <v>13571</v>
      </c>
      <c r="E507" s="392" t="s">
        <v>1</v>
      </c>
      <c r="F507" s="392" t="s">
        <v>29</v>
      </c>
      <c r="G507" s="393">
        <v>1.0999999999999999E-2</v>
      </c>
      <c r="H507" s="394">
        <v>25.32</v>
      </c>
      <c r="I507" s="394" t="s">
        <v>13362</v>
      </c>
      <c r="J507" s="373">
        <f t="shared" si="68"/>
        <v>0.27</v>
      </c>
      <c r="K507" s="373"/>
      <c r="L507" s="373"/>
      <c r="M507" s="373">
        <f>VLOOKUP(B507,'INS-SIN-SD-09-2021'!A:D,4,0)</f>
        <v>25.32</v>
      </c>
      <c r="N507" s="3" t="b">
        <f t="shared" si="69"/>
        <v>1</v>
      </c>
    </row>
    <row r="508" spans="1:15" s="387" customFormat="1" ht="30" x14ac:dyDescent="0.25">
      <c r="A508" s="389">
        <f t="shared" si="53"/>
        <v>96534</v>
      </c>
      <c r="B508" s="390">
        <v>6189</v>
      </c>
      <c r="C508" s="391" t="s">
        <v>13360</v>
      </c>
      <c r="D508" s="391" t="s">
        <v>13572</v>
      </c>
      <c r="E508" s="392" t="s">
        <v>1</v>
      </c>
      <c r="F508" s="392" t="s">
        <v>27</v>
      </c>
      <c r="G508" s="393">
        <v>1.0589999999999999</v>
      </c>
      <c r="H508" s="394">
        <v>30.52</v>
      </c>
      <c r="I508" s="394" t="s">
        <v>13362</v>
      </c>
      <c r="J508" s="373">
        <f t="shared" si="68"/>
        <v>32.32</v>
      </c>
      <c r="K508" s="373"/>
      <c r="L508" s="373"/>
      <c r="M508" s="373">
        <f>VLOOKUP(B508,'INS-SIN-SD-09-2021'!A:D,4,0)</f>
        <v>30.52</v>
      </c>
      <c r="N508" s="3" t="b">
        <f t="shared" si="69"/>
        <v>1</v>
      </c>
    </row>
    <row r="509" spans="1:15" s="387" customFormat="1" x14ac:dyDescent="0.25">
      <c r="A509" s="440">
        <f t="shared" si="53"/>
        <v>96534</v>
      </c>
      <c r="B509" s="441">
        <v>40304</v>
      </c>
      <c r="C509" s="442" t="s">
        <v>13360</v>
      </c>
      <c r="D509" s="442" t="s">
        <v>13573</v>
      </c>
      <c r="E509" s="398" t="s">
        <v>1</v>
      </c>
      <c r="F509" s="398" t="s">
        <v>29</v>
      </c>
      <c r="G509" s="397">
        <v>4.3999999999999997E-2</v>
      </c>
      <c r="H509" s="443">
        <v>27.9</v>
      </c>
      <c r="I509" s="443" t="s">
        <v>13362</v>
      </c>
      <c r="J509" s="373">
        <f t="shared" si="68"/>
        <v>1.22</v>
      </c>
      <c r="K509" s="373"/>
      <c r="L509" s="373"/>
      <c r="M509" s="373">
        <f>VLOOKUP(B509,'INS-SIN-SD-09-2021'!A:D,4,0)</f>
        <v>27.9</v>
      </c>
      <c r="N509" s="3" t="b">
        <f t="shared" si="69"/>
        <v>1</v>
      </c>
    </row>
    <row r="510" spans="1:15" s="387" customFormat="1" ht="30" x14ac:dyDescent="0.25">
      <c r="A510" s="463">
        <f t="shared" si="53"/>
        <v>96544</v>
      </c>
      <c r="B510" s="434" t="s">
        <v>13359</v>
      </c>
      <c r="C510" s="464" t="s">
        <v>37</v>
      </c>
      <c r="D510" s="464" t="s">
        <v>13508</v>
      </c>
      <c r="E510" s="425" t="s">
        <v>29</v>
      </c>
      <c r="F510" s="425" t="s">
        <v>1</v>
      </c>
      <c r="G510" s="424" t="s">
        <v>13361</v>
      </c>
      <c r="H510" s="426" t="s">
        <v>13362</v>
      </c>
      <c r="I510" s="465">
        <f>SUMIF(A:A,A510,J:J)</f>
        <v>19.809999999999999</v>
      </c>
      <c r="K510" s="373">
        <f>VLOOKUP(A510,'CMP-SIN-SD-09-2021'!A:D,4,0)</f>
        <v>19.809999999999999</v>
      </c>
      <c r="L510" s="373" t="b">
        <f>K510=I510</f>
        <v>1</v>
      </c>
      <c r="O510" s="403">
        <v>96544</v>
      </c>
    </row>
    <row r="511" spans="1:15" s="387" customFormat="1" ht="30" x14ac:dyDescent="0.25">
      <c r="A511" s="450">
        <f t="shared" si="53"/>
        <v>96544</v>
      </c>
      <c r="B511" s="451">
        <v>92792</v>
      </c>
      <c r="C511" s="452" t="s">
        <v>13508</v>
      </c>
      <c r="D511" s="452" t="s">
        <v>109</v>
      </c>
      <c r="E511" s="400" t="s">
        <v>1</v>
      </c>
      <c r="F511" s="400" t="s">
        <v>29</v>
      </c>
      <c r="G511" s="399">
        <v>1</v>
      </c>
      <c r="H511" s="453">
        <f>VLOOKUP(B511,'CMP-SIN-SD-09-2021'!A:D,4,0)</f>
        <v>14.5</v>
      </c>
      <c r="I511" s="453" t="s">
        <v>13362</v>
      </c>
      <c r="J511" s="373">
        <f t="shared" ref="J511:J515" si="70">TRUNC((G511*H511),2)</f>
        <v>14.5</v>
      </c>
      <c r="K511" s="373"/>
      <c r="L511" s="373"/>
      <c r="M511" s="373">
        <f>VLOOKUP(B511,'CMP-SIN-SD-09-2021'!A:D,4,0)</f>
        <v>14.5</v>
      </c>
      <c r="N511" s="3" t="b">
        <f t="shared" ref="N511:N515" si="71">M511=H511</f>
        <v>1</v>
      </c>
    </row>
    <row r="512" spans="1:15" s="387" customFormat="1" x14ac:dyDescent="0.25">
      <c r="A512" s="389">
        <f t="shared" si="53"/>
        <v>96544</v>
      </c>
      <c r="B512" s="390">
        <v>88238</v>
      </c>
      <c r="C512" s="391" t="s">
        <v>13508</v>
      </c>
      <c r="D512" s="391" t="s">
        <v>13554</v>
      </c>
      <c r="E512" s="392" t="s">
        <v>1</v>
      </c>
      <c r="F512" s="392" t="s">
        <v>7605</v>
      </c>
      <c r="G512" s="393">
        <v>4.9000000000000002E-2</v>
      </c>
      <c r="H512" s="453">
        <f>VLOOKUP(B512,'CMP-SIN-SD-09-2021'!A:D,4,0)</f>
        <v>18.440000000000001</v>
      </c>
      <c r="I512" s="394" t="s">
        <v>13362</v>
      </c>
      <c r="J512" s="373">
        <f t="shared" si="70"/>
        <v>0.9</v>
      </c>
      <c r="K512" s="373"/>
      <c r="L512" s="373"/>
      <c r="M512" s="373">
        <f>VLOOKUP(B512,'CMP-SIN-SD-09-2021'!A:D,4,0)</f>
        <v>18.440000000000001</v>
      </c>
      <c r="N512" s="3" t="b">
        <f t="shared" si="71"/>
        <v>1</v>
      </c>
    </row>
    <row r="513" spans="1:15" s="387" customFormat="1" x14ac:dyDescent="0.25">
      <c r="A513" s="389">
        <f t="shared" si="53"/>
        <v>96544</v>
      </c>
      <c r="B513" s="390">
        <v>88245</v>
      </c>
      <c r="C513" s="391" t="s">
        <v>13508</v>
      </c>
      <c r="D513" s="391" t="s">
        <v>13555</v>
      </c>
      <c r="E513" s="392" t="s">
        <v>1</v>
      </c>
      <c r="F513" s="392" t="s">
        <v>7605</v>
      </c>
      <c r="G513" s="393">
        <v>0.151</v>
      </c>
      <c r="H513" s="453">
        <f>VLOOKUP(B513,'CMP-SIN-SD-09-2021'!A:D,4,0)</f>
        <v>23.78</v>
      </c>
      <c r="I513" s="394" t="s">
        <v>13362</v>
      </c>
      <c r="J513" s="373">
        <f t="shared" si="70"/>
        <v>3.59</v>
      </c>
      <c r="K513" s="373"/>
      <c r="L513" s="373"/>
      <c r="M513" s="373">
        <f>VLOOKUP(B513,'CMP-SIN-SD-09-2021'!A:D,4,0)</f>
        <v>23.78</v>
      </c>
      <c r="N513" s="3" t="b">
        <f t="shared" si="71"/>
        <v>1</v>
      </c>
    </row>
    <row r="514" spans="1:15" s="387" customFormat="1" ht="45" x14ac:dyDescent="0.25">
      <c r="A514" s="389">
        <f t="shared" si="53"/>
        <v>96544</v>
      </c>
      <c r="B514" s="390">
        <v>39017</v>
      </c>
      <c r="C514" s="391" t="s">
        <v>13508</v>
      </c>
      <c r="D514" s="391" t="s">
        <v>13574</v>
      </c>
      <c r="E514" s="392" t="s">
        <v>1</v>
      </c>
      <c r="F514" s="392" t="s">
        <v>9</v>
      </c>
      <c r="G514" s="393">
        <v>1.19</v>
      </c>
      <c r="H514" s="394">
        <v>0.21</v>
      </c>
      <c r="I514" s="394" t="s">
        <v>13362</v>
      </c>
      <c r="J514" s="373">
        <f t="shared" si="70"/>
        <v>0.24</v>
      </c>
      <c r="K514" s="373"/>
      <c r="L514" s="373"/>
      <c r="M514" s="373">
        <f>VLOOKUP(B514,'INS-SIN-SD-09-2021'!A:D,4,0)</f>
        <v>0.21</v>
      </c>
      <c r="N514" s="3" t="b">
        <f t="shared" si="71"/>
        <v>1</v>
      </c>
    </row>
    <row r="515" spans="1:15" s="387" customFormat="1" ht="30" x14ac:dyDescent="0.25">
      <c r="A515" s="440">
        <f t="shared" si="53"/>
        <v>96544</v>
      </c>
      <c r="B515" s="441">
        <v>43132</v>
      </c>
      <c r="C515" s="442" t="s">
        <v>13508</v>
      </c>
      <c r="D515" s="442" t="s">
        <v>13556</v>
      </c>
      <c r="E515" s="398" t="s">
        <v>1</v>
      </c>
      <c r="F515" s="398" t="s">
        <v>29</v>
      </c>
      <c r="G515" s="397">
        <v>2.5000000000000001E-2</v>
      </c>
      <c r="H515" s="443">
        <v>23.41</v>
      </c>
      <c r="I515" s="443" t="s">
        <v>13362</v>
      </c>
      <c r="J515" s="373">
        <f t="shared" si="70"/>
        <v>0.57999999999999996</v>
      </c>
      <c r="K515" s="373"/>
      <c r="L515" s="373"/>
      <c r="M515" s="373">
        <f>VLOOKUP(B515,'INS-SIN-SD-09-2021'!A:D,4,0)</f>
        <v>23.41</v>
      </c>
      <c r="N515" s="3" t="b">
        <f t="shared" si="71"/>
        <v>1</v>
      </c>
    </row>
    <row r="516" spans="1:15" s="387" customFormat="1" x14ac:dyDescent="0.25">
      <c r="A516" s="463" t="str">
        <f t="shared" si="53"/>
        <v>051037/AGETOP</v>
      </c>
      <c r="B516" s="434" t="s">
        <v>13359</v>
      </c>
      <c r="C516" s="464" t="s">
        <v>41</v>
      </c>
      <c r="D516" s="464" t="s">
        <v>13478</v>
      </c>
      <c r="E516" s="425" t="s">
        <v>23</v>
      </c>
      <c r="F516" s="425" t="s">
        <v>1</v>
      </c>
      <c r="G516" s="424" t="s">
        <v>13361</v>
      </c>
      <c r="H516" s="426" t="s">
        <v>13362</v>
      </c>
      <c r="I516" s="465">
        <f>SUMIF(A:A,A516,J:J)</f>
        <v>305.91000000000003</v>
      </c>
      <c r="K516" s="373" t="e">
        <f>VLOOKUP(A516,'CMP-SIN-SD-09-2021'!A:D,4,0)</f>
        <v>#N/A</v>
      </c>
      <c r="L516" s="373" t="e">
        <f>K516=I516</f>
        <v>#N/A</v>
      </c>
      <c r="O516" s="387" t="s">
        <v>1111</v>
      </c>
    </row>
    <row r="517" spans="1:15" s="387" customFormat="1" x14ac:dyDescent="0.25">
      <c r="A517" s="444" t="str">
        <f t="shared" si="53"/>
        <v>051037/AGETOP</v>
      </c>
      <c r="B517" s="445">
        <v>2667</v>
      </c>
      <c r="C517" s="446" t="s">
        <v>13478</v>
      </c>
      <c r="D517" s="446" t="s">
        <v>13575</v>
      </c>
      <c r="E517" s="447" t="s">
        <v>1</v>
      </c>
      <c r="F517" s="447" t="s">
        <v>13576</v>
      </c>
      <c r="G517" s="448">
        <v>1.02</v>
      </c>
      <c r="H517" s="449">
        <v>299.92</v>
      </c>
      <c r="I517" s="449" t="s">
        <v>13362</v>
      </c>
      <c r="J517" s="373">
        <f t="shared" ref="J517" si="72">TRUNC((G517*H517),2)</f>
        <v>305.91000000000003</v>
      </c>
      <c r="K517" s="373"/>
      <c r="L517" s="373"/>
      <c r="M517" s="373" t="e">
        <f>VLOOKUP(B517,'INS-SIN-SD-09-2021'!A:D,4,0)</f>
        <v>#N/A</v>
      </c>
      <c r="N517" s="3" t="e">
        <f t="shared" ref="N517" si="73">M517=H517</f>
        <v>#N/A</v>
      </c>
    </row>
    <row r="518" spans="1:15" s="387" customFormat="1" ht="30" x14ac:dyDescent="0.25">
      <c r="A518" s="463">
        <f t="shared" si="53"/>
        <v>92874</v>
      </c>
      <c r="B518" s="434" t="s">
        <v>13359</v>
      </c>
      <c r="C518" s="464" t="s">
        <v>42</v>
      </c>
      <c r="D518" s="464" t="s">
        <v>13577</v>
      </c>
      <c r="E518" s="425" t="s">
        <v>23</v>
      </c>
      <c r="F518" s="425" t="s">
        <v>1</v>
      </c>
      <c r="G518" s="424" t="s">
        <v>13361</v>
      </c>
      <c r="H518" s="426" t="s">
        <v>13362</v>
      </c>
      <c r="I518" s="465">
        <f>SUMIF(A:A,A518,J:J)</f>
        <v>30.59</v>
      </c>
      <c r="K518" s="373">
        <f>VLOOKUP(A518,'CMP-SIN-SD-09-2021'!A:D,4,0)</f>
        <v>30.59</v>
      </c>
      <c r="L518" s="373" t="b">
        <f>K518=I518</f>
        <v>1</v>
      </c>
      <c r="O518" s="403">
        <v>92874</v>
      </c>
    </row>
    <row r="519" spans="1:15" s="387" customFormat="1" x14ac:dyDescent="0.25">
      <c r="A519" s="450">
        <f t="shared" si="53"/>
        <v>92874</v>
      </c>
      <c r="B519" s="451">
        <v>88262</v>
      </c>
      <c r="C519" s="452" t="s">
        <v>13577</v>
      </c>
      <c r="D519" s="452" t="s">
        <v>13416</v>
      </c>
      <c r="E519" s="400" t="s">
        <v>1</v>
      </c>
      <c r="F519" s="400" t="s">
        <v>7605</v>
      </c>
      <c r="G519" s="399">
        <v>0.19900000000000001</v>
      </c>
      <c r="H519" s="453">
        <f>VLOOKUP(B519,'CMP-SIN-SD-09-2021'!A:D,4,0)</f>
        <v>23.68</v>
      </c>
      <c r="I519" s="453" t="s">
        <v>13362</v>
      </c>
      <c r="J519" s="373">
        <f t="shared" ref="J519:J523" si="74">TRUNC((G519*H519),2)</f>
        <v>4.71</v>
      </c>
      <c r="K519" s="373"/>
      <c r="L519" s="373"/>
      <c r="M519" s="373">
        <f>VLOOKUP(B519,'CMP-SIN-SD-09-2021'!A:D,4,0)</f>
        <v>23.68</v>
      </c>
      <c r="N519" s="3" t="b">
        <f t="shared" ref="N519:N523" si="75">M519=H519</f>
        <v>1</v>
      </c>
    </row>
    <row r="520" spans="1:15" s="387" customFormat="1" x14ac:dyDescent="0.25">
      <c r="A520" s="389">
        <f t="shared" si="53"/>
        <v>92874</v>
      </c>
      <c r="B520" s="390">
        <v>88309</v>
      </c>
      <c r="C520" s="391" t="s">
        <v>13577</v>
      </c>
      <c r="D520" s="391" t="s">
        <v>13456</v>
      </c>
      <c r="E520" s="392" t="s">
        <v>1</v>
      </c>
      <c r="F520" s="392" t="s">
        <v>7605</v>
      </c>
      <c r="G520" s="393">
        <v>0.19900000000000001</v>
      </c>
      <c r="H520" s="453">
        <f>VLOOKUP(B520,'CMP-SIN-SD-09-2021'!A:D,4,0)</f>
        <v>23.9</v>
      </c>
      <c r="I520" s="394" t="s">
        <v>13362</v>
      </c>
      <c r="J520" s="373">
        <f t="shared" si="74"/>
        <v>4.75</v>
      </c>
      <c r="K520" s="373"/>
      <c r="L520" s="373"/>
      <c r="M520" s="373">
        <f>VLOOKUP(B520,'CMP-SIN-SD-09-2021'!A:D,4,0)</f>
        <v>23.9</v>
      </c>
      <c r="N520" s="3" t="b">
        <f t="shared" si="75"/>
        <v>1</v>
      </c>
    </row>
    <row r="521" spans="1:15" s="387" customFormat="1" x14ac:dyDescent="0.25">
      <c r="A521" s="389">
        <f t="shared" si="53"/>
        <v>92874</v>
      </c>
      <c r="B521" s="390">
        <v>88316</v>
      </c>
      <c r="C521" s="391" t="s">
        <v>13577</v>
      </c>
      <c r="D521" s="391" t="s">
        <v>13428</v>
      </c>
      <c r="E521" s="392" t="s">
        <v>1</v>
      </c>
      <c r="F521" s="392" t="s">
        <v>7605</v>
      </c>
      <c r="G521" s="393">
        <v>1.1919999999999999</v>
      </c>
      <c r="H521" s="453">
        <f>VLOOKUP(B521,'CMP-SIN-SD-09-2021'!A:D,4,0)</f>
        <v>17.61</v>
      </c>
      <c r="I521" s="394" t="s">
        <v>13362</v>
      </c>
      <c r="J521" s="373">
        <f t="shared" si="74"/>
        <v>20.99</v>
      </c>
      <c r="K521" s="373"/>
      <c r="L521" s="373"/>
      <c r="M521" s="373">
        <f>VLOOKUP(B521,'CMP-SIN-SD-09-2021'!A:D,4,0)</f>
        <v>17.61</v>
      </c>
      <c r="N521" s="3" t="b">
        <f t="shared" si="75"/>
        <v>1</v>
      </c>
    </row>
    <row r="522" spans="1:15" s="387" customFormat="1" ht="30" x14ac:dyDescent="0.25">
      <c r="A522" s="389">
        <f t="shared" si="53"/>
        <v>92874</v>
      </c>
      <c r="B522" s="390">
        <v>90586</v>
      </c>
      <c r="C522" s="391" t="s">
        <v>13577</v>
      </c>
      <c r="D522" s="391" t="s">
        <v>13578</v>
      </c>
      <c r="E522" s="392" t="s">
        <v>1</v>
      </c>
      <c r="F522" s="392" t="s">
        <v>13482</v>
      </c>
      <c r="G522" s="393">
        <v>6.8000000000000005E-2</v>
      </c>
      <c r="H522" s="394">
        <v>1.58</v>
      </c>
      <c r="I522" s="394" t="s">
        <v>13362</v>
      </c>
      <c r="J522" s="373">
        <f t="shared" si="74"/>
        <v>0.1</v>
      </c>
      <c r="K522" s="373"/>
      <c r="L522" s="373"/>
      <c r="M522" s="373">
        <f>VLOOKUP(B522,'CMP-SIN-SD-09-2021'!A:D,4,0)</f>
        <v>1.58</v>
      </c>
      <c r="N522" s="3" t="b">
        <f t="shared" si="75"/>
        <v>1</v>
      </c>
    </row>
    <row r="523" spans="1:15" s="387" customFormat="1" ht="30" x14ac:dyDescent="0.25">
      <c r="A523" s="440">
        <f t="shared" ref="A523:A586" si="76">IF(O523&lt;&gt;0,O523,A522)</f>
        <v>92874</v>
      </c>
      <c r="B523" s="441">
        <v>90587</v>
      </c>
      <c r="C523" s="442" t="s">
        <v>13577</v>
      </c>
      <c r="D523" s="442" t="s">
        <v>13579</v>
      </c>
      <c r="E523" s="398" t="s">
        <v>1</v>
      </c>
      <c r="F523" s="398" t="s">
        <v>13484</v>
      </c>
      <c r="G523" s="397">
        <v>0.13100000000000001</v>
      </c>
      <c r="H523" s="443">
        <v>0.36</v>
      </c>
      <c r="I523" s="443" t="s">
        <v>13362</v>
      </c>
      <c r="J523" s="373">
        <f t="shared" si="74"/>
        <v>0.04</v>
      </c>
      <c r="K523" s="373"/>
      <c r="L523" s="373"/>
      <c r="M523" s="373">
        <f>VLOOKUP(B523,'CMP-SIN-SD-09-2021'!A:D,4,0)</f>
        <v>0.36</v>
      </c>
      <c r="N523" s="3" t="b">
        <f t="shared" si="75"/>
        <v>1</v>
      </c>
    </row>
    <row r="524" spans="1:15" s="387" customFormat="1" ht="30" x14ac:dyDescent="0.25">
      <c r="A524" s="463">
        <f t="shared" si="76"/>
        <v>98557</v>
      </c>
      <c r="B524" s="434" t="s">
        <v>13359</v>
      </c>
      <c r="C524" s="464" t="s">
        <v>43</v>
      </c>
      <c r="D524" s="464" t="s">
        <v>13580</v>
      </c>
      <c r="E524" s="425" t="s">
        <v>3</v>
      </c>
      <c r="F524" s="425" t="s">
        <v>1</v>
      </c>
      <c r="G524" s="424" t="s">
        <v>13361</v>
      </c>
      <c r="H524" s="426" t="s">
        <v>13362</v>
      </c>
      <c r="I524" s="465">
        <f>SUMIF(A:A,A524,J:J)</f>
        <v>36.019999999999996</v>
      </c>
      <c r="K524" s="373">
        <f>VLOOKUP(A524,'CMP-SIN-SD-09-2021'!A:D,4,0)</f>
        <v>36.020000000000003</v>
      </c>
      <c r="L524" s="373" t="b">
        <f>K524=I524</f>
        <v>1</v>
      </c>
      <c r="O524" s="403">
        <v>98557</v>
      </c>
    </row>
    <row r="525" spans="1:15" s="387" customFormat="1" x14ac:dyDescent="0.25">
      <c r="A525" s="450">
        <f t="shared" si="76"/>
        <v>98557</v>
      </c>
      <c r="B525" s="451">
        <v>88243</v>
      </c>
      <c r="C525" s="452" t="s">
        <v>13580</v>
      </c>
      <c r="D525" s="452" t="s">
        <v>13581</v>
      </c>
      <c r="E525" s="400" t="s">
        <v>1</v>
      </c>
      <c r="F525" s="400" t="s">
        <v>7605</v>
      </c>
      <c r="G525" s="399">
        <v>8.5000000000000006E-2</v>
      </c>
      <c r="H525" s="453">
        <f>VLOOKUP(B525,'CMP-SIN-SD-09-2021'!A:D,4,0)</f>
        <v>20.96</v>
      </c>
      <c r="I525" s="453" t="s">
        <v>13362</v>
      </c>
      <c r="J525" s="373">
        <f t="shared" ref="J525:J527" si="77">TRUNC((G525*H525),2)</f>
        <v>1.78</v>
      </c>
      <c r="K525" s="373"/>
      <c r="L525" s="373"/>
      <c r="M525" s="373">
        <f>VLOOKUP(B525,'CMP-SIN-SD-09-2021'!A:D,4,0)</f>
        <v>20.96</v>
      </c>
      <c r="N525" s="3" t="b">
        <f t="shared" ref="N525:N527" si="78">M525=H525</f>
        <v>1</v>
      </c>
    </row>
    <row r="526" spans="1:15" s="387" customFormat="1" x14ac:dyDescent="0.25">
      <c r="A526" s="389">
        <f t="shared" si="76"/>
        <v>98557</v>
      </c>
      <c r="B526" s="390">
        <v>88270</v>
      </c>
      <c r="C526" s="391" t="s">
        <v>13580</v>
      </c>
      <c r="D526" s="391" t="s">
        <v>13582</v>
      </c>
      <c r="E526" s="392" t="s">
        <v>1</v>
      </c>
      <c r="F526" s="392" t="s">
        <v>7605</v>
      </c>
      <c r="G526" s="393">
        <v>0.42199999999999999</v>
      </c>
      <c r="H526" s="453">
        <f>VLOOKUP(B526,'CMP-SIN-SD-09-2021'!A:D,4,0)</f>
        <v>23.9</v>
      </c>
      <c r="I526" s="394" t="s">
        <v>13362</v>
      </c>
      <c r="J526" s="373">
        <f t="shared" si="77"/>
        <v>10.08</v>
      </c>
      <c r="K526" s="373"/>
      <c r="L526" s="373"/>
      <c r="M526" s="373">
        <f>VLOOKUP(B526,'CMP-SIN-SD-09-2021'!A:D,4,0)</f>
        <v>23.9</v>
      </c>
      <c r="N526" s="3" t="b">
        <f t="shared" si="78"/>
        <v>1</v>
      </c>
    </row>
    <row r="527" spans="1:15" s="387" customFormat="1" ht="45" x14ac:dyDescent="0.25">
      <c r="A527" s="440">
        <f t="shared" si="76"/>
        <v>98557</v>
      </c>
      <c r="B527" s="441">
        <v>626</v>
      </c>
      <c r="C527" s="442" t="s">
        <v>13580</v>
      </c>
      <c r="D527" s="442" t="s">
        <v>13583</v>
      </c>
      <c r="E527" s="398" t="s">
        <v>1</v>
      </c>
      <c r="F527" s="398" t="s">
        <v>29</v>
      </c>
      <c r="G527" s="397">
        <v>1.5</v>
      </c>
      <c r="H527" s="443">
        <v>16.11</v>
      </c>
      <c r="I527" s="443" t="s">
        <v>13362</v>
      </c>
      <c r="J527" s="373">
        <f t="shared" si="77"/>
        <v>24.16</v>
      </c>
      <c r="K527" s="373"/>
      <c r="L527" s="373"/>
      <c r="M527" s="373">
        <f>VLOOKUP(B527,'INS-SIN-SD-09-2021'!A:D,4,0)</f>
        <v>16.11</v>
      </c>
      <c r="N527" s="3" t="b">
        <f t="shared" si="78"/>
        <v>1</v>
      </c>
    </row>
    <row r="528" spans="1:15" s="387" customFormat="1" ht="30" x14ac:dyDescent="0.25">
      <c r="A528" s="463">
        <f t="shared" si="76"/>
        <v>96527</v>
      </c>
      <c r="B528" s="434" t="s">
        <v>13359</v>
      </c>
      <c r="C528" s="464" t="s">
        <v>44</v>
      </c>
      <c r="D528" s="464" t="s">
        <v>13584</v>
      </c>
      <c r="E528" s="425" t="s">
        <v>23</v>
      </c>
      <c r="F528" s="425" t="s">
        <v>1</v>
      </c>
      <c r="G528" s="424" t="s">
        <v>13361</v>
      </c>
      <c r="H528" s="426" t="s">
        <v>13362</v>
      </c>
      <c r="I528" s="465">
        <f>SUMIF(A:A,A528,J:J)</f>
        <v>107.74000000000001</v>
      </c>
      <c r="K528" s="373">
        <f>VLOOKUP(A528,'CMP-SIN-SD-09-2021'!A:D,4,0)</f>
        <v>107.74</v>
      </c>
      <c r="L528" s="373" t="b">
        <f>K528=I528</f>
        <v>1</v>
      </c>
      <c r="O528" s="403">
        <v>96527</v>
      </c>
    </row>
    <row r="529" spans="1:15" s="387" customFormat="1" x14ac:dyDescent="0.25">
      <c r="A529" s="450">
        <f t="shared" si="76"/>
        <v>96527</v>
      </c>
      <c r="B529" s="451">
        <v>88309</v>
      </c>
      <c r="C529" s="452" t="s">
        <v>13584</v>
      </c>
      <c r="D529" s="452" t="s">
        <v>13456</v>
      </c>
      <c r="E529" s="400" t="s">
        <v>1</v>
      </c>
      <c r="F529" s="400" t="s">
        <v>7605</v>
      </c>
      <c r="G529" s="399">
        <v>1.4590000000000001</v>
      </c>
      <c r="H529" s="453">
        <f>VLOOKUP(B529,'CMP-SIN-SD-09-2021'!A:D,4,0)</f>
        <v>23.9</v>
      </c>
      <c r="I529" s="453" t="s">
        <v>13362</v>
      </c>
      <c r="J529" s="373">
        <f t="shared" ref="J529:J530" si="79">TRUNC((G529*H529),2)</f>
        <v>34.869999999999997</v>
      </c>
      <c r="K529" s="373"/>
      <c r="L529" s="373"/>
      <c r="M529" s="373">
        <f>VLOOKUP(B529,'CMP-SIN-SD-09-2021'!A:D,4,0)</f>
        <v>23.9</v>
      </c>
      <c r="N529" s="3" t="b">
        <f t="shared" ref="N529:N530" si="80">M529=H529</f>
        <v>1</v>
      </c>
    </row>
    <row r="530" spans="1:15" s="387" customFormat="1" x14ac:dyDescent="0.25">
      <c r="A530" s="440">
        <f t="shared" si="76"/>
        <v>96527</v>
      </c>
      <c r="B530" s="441">
        <v>88316</v>
      </c>
      <c r="C530" s="442" t="s">
        <v>13584</v>
      </c>
      <c r="D530" s="442" t="s">
        <v>13428</v>
      </c>
      <c r="E530" s="398" t="s">
        <v>1</v>
      </c>
      <c r="F530" s="398" t="s">
        <v>7605</v>
      </c>
      <c r="G530" s="397">
        <v>4.1379999999999999</v>
      </c>
      <c r="H530" s="453">
        <f>VLOOKUP(B530,'CMP-SIN-SD-09-2021'!A:D,4,0)</f>
        <v>17.61</v>
      </c>
      <c r="I530" s="443" t="s">
        <v>13362</v>
      </c>
      <c r="J530" s="373">
        <f t="shared" si="79"/>
        <v>72.87</v>
      </c>
      <c r="K530" s="373"/>
      <c r="L530" s="373"/>
      <c r="M530" s="373">
        <f>VLOOKUP(B530,'CMP-SIN-SD-09-2021'!A:D,4,0)</f>
        <v>17.61</v>
      </c>
      <c r="N530" s="3" t="b">
        <f t="shared" si="80"/>
        <v>1</v>
      </c>
    </row>
    <row r="531" spans="1:15" s="387" customFormat="1" ht="45" x14ac:dyDescent="0.25">
      <c r="A531" s="463">
        <f t="shared" si="76"/>
        <v>96542</v>
      </c>
      <c r="B531" s="434" t="s">
        <v>13359</v>
      </c>
      <c r="C531" s="464" t="s">
        <v>45</v>
      </c>
      <c r="D531" s="464" t="s">
        <v>13522</v>
      </c>
      <c r="E531" s="425" t="s">
        <v>3</v>
      </c>
      <c r="F531" s="425" t="s">
        <v>1</v>
      </c>
      <c r="G531" s="424" t="s">
        <v>13361</v>
      </c>
      <c r="H531" s="426" t="s">
        <v>13362</v>
      </c>
      <c r="I531" s="465">
        <f>SUMIF(A:A,A531,J:J)</f>
        <v>86.719999999999985</v>
      </c>
      <c r="K531" s="373">
        <f>VLOOKUP(A531,'CMP-SIN-SD-09-2021'!A:D,4,0)</f>
        <v>86.72</v>
      </c>
      <c r="L531" s="373" t="b">
        <f>K531=I531</f>
        <v>1</v>
      </c>
      <c r="O531" s="403">
        <v>96542</v>
      </c>
    </row>
    <row r="532" spans="1:15" s="387" customFormat="1" x14ac:dyDescent="0.25">
      <c r="A532" s="450">
        <f t="shared" si="76"/>
        <v>96542</v>
      </c>
      <c r="B532" s="451">
        <v>88239</v>
      </c>
      <c r="C532" s="452" t="s">
        <v>13522</v>
      </c>
      <c r="D532" s="452" t="s">
        <v>13480</v>
      </c>
      <c r="E532" s="400" t="s">
        <v>1</v>
      </c>
      <c r="F532" s="400" t="s">
        <v>7605</v>
      </c>
      <c r="G532" s="399">
        <v>0.72499999999999998</v>
      </c>
      <c r="H532" s="453">
        <f>VLOOKUP(B532,'CMP-SIN-SD-09-2021'!A:D,4,0)</f>
        <v>19.96</v>
      </c>
      <c r="I532" s="453" t="s">
        <v>13362</v>
      </c>
      <c r="J532" s="373">
        <f t="shared" ref="J532:J542" si="81">TRUNC((G532*H532),2)</f>
        <v>14.47</v>
      </c>
      <c r="K532" s="373"/>
      <c r="L532" s="373"/>
      <c r="M532" s="373">
        <f>VLOOKUP(B532,'CMP-SIN-SD-09-2021'!A:D,4,0)</f>
        <v>19.96</v>
      </c>
      <c r="N532" s="3" t="b">
        <f t="shared" ref="N532:N542" si="82">M532=H532</f>
        <v>1</v>
      </c>
    </row>
    <row r="533" spans="1:15" s="387" customFormat="1" x14ac:dyDescent="0.25">
      <c r="A533" s="389">
        <f t="shared" si="76"/>
        <v>96542</v>
      </c>
      <c r="B533" s="390">
        <v>88262</v>
      </c>
      <c r="C533" s="391" t="s">
        <v>13522</v>
      </c>
      <c r="D533" s="391" t="s">
        <v>13416</v>
      </c>
      <c r="E533" s="392" t="s">
        <v>1</v>
      </c>
      <c r="F533" s="392" t="s">
        <v>7605</v>
      </c>
      <c r="G533" s="393">
        <v>1.7490000000000001</v>
      </c>
      <c r="H533" s="453">
        <f>VLOOKUP(B533,'CMP-SIN-SD-09-2021'!A:D,4,0)</f>
        <v>23.68</v>
      </c>
      <c r="I533" s="394" t="s">
        <v>13362</v>
      </c>
      <c r="J533" s="373">
        <f t="shared" si="81"/>
        <v>41.41</v>
      </c>
      <c r="K533" s="373"/>
      <c r="L533" s="373"/>
      <c r="M533" s="373">
        <f>VLOOKUP(B533,'CMP-SIN-SD-09-2021'!A:D,4,0)</f>
        <v>23.68</v>
      </c>
      <c r="N533" s="3" t="b">
        <f t="shared" si="82"/>
        <v>1</v>
      </c>
    </row>
    <row r="534" spans="1:15" s="387" customFormat="1" ht="30" x14ac:dyDescent="0.25">
      <c r="A534" s="389">
        <f t="shared" si="76"/>
        <v>96542</v>
      </c>
      <c r="B534" s="390">
        <v>91692</v>
      </c>
      <c r="C534" s="391" t="s">
        <v>13522</v>
      </c>
      <c r="D534" s="391" t="s">
        <v>13481</v>
      </c>
      <c r="E534" s="392" t="s">
        <v>1</v>
      </c>
      <c r="F534" s="392" t="s">
        <v>13482</v>
      </c>
      <c r="G534" s="393">
        <v>1.4E-2</v>
      </c>
      <c r="H534" s="453">
        <f>VLOOKUP(B534,'CMP-SIN-SD-09-2021'!A:D,4,0)</f>
        <v>21.22</v>
      </c>
      <c r="I534" s="394" t="s">
        <v>13362</v>
      </c>
      <c r="J534" s="373">
        <f t="shared" si="81"/>
        <v>0.28999999999999998</v>
      </c>
      <c r="K534" s="373"/>
      <c r="L534" s="373"/>
      <c r="M534" s="373">
        <f>VLOOKUP(B534,'CMP-SIN-SD-09-2021'!A:D,4,0)</f>
        <v>21.22</v>
      </c>
      <c r="N534" s="3" t="b">
        <f t="shared" si="82"/>
        <v>1</v>
      </c>
    </row>
    <row r="535" spans="1:15" s="387" customFormat="1" ht="30" x14ac:dyDescent="0.25">
      <c r="A535" s="389">
        <f t="shared" si="76"/>
        <v>96542</v>
      </c>
      <c r="B535" s="390">
        <v>91693</v>
      </c>
      <c r="C535" s="391" t="s">
        <v>13522</v>
      </c>
      <c r="D535" s="391" t="s">
        <v>13483</v>
      </c>
      <c r="E535" s="392" t="s">
        <v>1</v>
      </c>
      <c r="F535" s="392" t="s">
        <v>13484</v>
      </c>
      <c r="G535" s="393">
        <v>2.9000000000000001E-2</v>
      </c>
      <c r="H535" s="453">
        <f>VLOOKUP(B535,'CMP-SIN-SD-09-2021'!A:D,4,0)</f>
        <v>18.73</v>
      </c>
      <c r="I535" s="394" t="s">
        <v>13362</v>
      </c>
      <c r="J535" s="373">
        <f t="shared" si="81"/>
        <v>0.54</v>
      </c>
      <c r="K535" s="373"/>
      <c r="L535" s="373"/>
      <c r="M535" s="373">
        <f>VLOOKUP(B535,'CMP-SIN-SD-09-2021'!A:D,4,0)</f>
        <v>18.73</v>
      </c>
      <c r="N535" s="3" t="b">
        <f t="shared" si="82"/>
        <v>1</v>
      </c>
    </row>
    <row r="536" spans="1:15" s="387" customFormat="1" ht="30" x14ac:dyDescent="0.25">
      <c r="A536" s="389">
        <f t="shared" si="76"/>
        <v>96542</v>
      </c>
      <c r="B536" s="390">
        <v>1358</v>
      </c>
      <c r="C536" s="391" t="s">
        <v>13522</v>
      </c>
      <c r="D536" s="391" t="s">
        <v>13585</v>
      </c>
      <c r="E536" s="392" t="s">
        <v>1</v>
      </c>
      <c r="F536" s="392" t="s">
        <v>3</v>
      </c>
      <c r="G536" s="393">
        <v>0.315</v>
      </c>
      <c r="H536" s="394">
        <v>53.65</v>
      </c>
      <c r="I536" s="394" t="s">
        <v>13362</v>
      </c>
      <c r="J536" s="373">
        <f t="shared" si="81"/>
        <v>16.89</v>
      </c>
      <c r="K536" s="373"/>
      <c r="L536" s="373"/>
      <c r="M536" s="373">
        <f>VLOOKUP(B536,'INS-SIN-SD-09-2021'!A:D,4,0)</f>
        <v>53.65</v>
      </c>
      <c r="N536" s="3" t="b">
        <f t="shared" si="82"/>
        <v>1</v>
      </c>
    </row>
    <row r="537" spans="1:15" s="387" customFormat="1" ht="30" x14ac:dyDescent="0.25">
      <c r="A537" s="389">
        <f t="shared" si="76"/>
        <v>96542</v>
      </c>
      <c r="B537" s="390">
        <v>2692</v>
      </c>
      <c r="C537" s="391" t="s">
        <v>13522</v>
      </c>
      <c r="D537" s="391" t="s">
        <v>13568</v>
      </c>
      <c r="E537" s="392" t="s">
        <v>1</v>
      </c>
      <c r="F537" s="392" t="s">
        <v>7596</v>
      </c>
      <c r="G537" s="393">
        <v>0.01</v>
      </c>
      <c r="H537" s="394">
        <v>7.05</v>
      </c>
      <c r="I537" s="394" t="s">
        <v>13362</v>
      </c>
      <c r="J537" s="373">
        <f t="shared" si="81"/>
        <v>7.0000000000000007E-2</v>
      </c>
      <c r="K537" s="373"/>
      <c r="L537" s="373"/>
      <c r="M537" s="373">
        <f>VLOOKUP(B537,'INS-SIN-SD-09-2021'!A:D,4,0)</f>
        <v>7.05</v>
      </c>
      <c r="N537" s="3" t="b">
        <f t="shared" si="82"/>
        <v>1</v>
      </c>
    </row>
    <row r="538" spans="1:15" s="387" customFormat="1" ht="30" x14ac:dyDescent="0.25">
      <c r="A538" s="389">
        <f t="shared" si="76"/>
        <v>96542</v>
      </c>
      <c r="B538" s="390">
        <v>4517</v>
      </c>
      <c r="C538" s="391" t="s">
        <v>13522</v>
      </c>
      <c r="D538" s="391" t="s">
        <v>13569</v>
      </c>
      <c r="E538" s="392" t="s">
        <v>1</v>
      </c>
      <c r="F538" s="392" t="s">
        <v>27</v>
      </c>
      <c r="G538" s="393">
        <v>0.72199999999999998</v>
      </c>
      <c r="H538" s="394">
        <v>2.92</v>
      </c>
      <c r="I538" s="394" t="s">
        <v>13362</v>
      </c>
      <c r="J538" s="373">
        <f t="shared" si="81"/>
        <v>2.1</v>
      </c>
      <c r="K538" s="373"/>
      <c r="L538" s="373"/>
      <c r="M538" s="373">
        <f>VLOOKUP(B538,'INS-SIN-SD-09-2021'!A:D,4,0)</f>
        <v>2.92</v>
      </c>
      <c r="N538" s="3" t="b">
        <f t="shared" si="82"/>
        <v>1</v>
      </c>
    </row>
    <row r="539" spans="1:15" s="387" customFormat="1" ht="30" x14ac:dyDescent="0.25">
      <c r="A539" s="389">
        <f t="shared" si="76"/>
        <v>96542</v>
      </c>
      <c r="B539" s="390">
        <v>4491</v>
      </c>
      <c r="C539" s="391" t="s">
        <v>13522</v>
      </c>
      <c r="D539" s="391" t="s">
        <v>13570</v>
      </c>
      <c r="E539" s="392" t="s">
        <v>1</v>
      </c>
      <c r="F539" s="392" t="s">
        <v>27</v>
      </c>
      <c r="G539" s="393">
        <v>1.218</v>
      </c>
      <c r="H539" s="394">
        <v>8.34</v>
      </c>
      <c r="I539" s="394" t="s">
        <v>13362</v>
      </c>
      <c r="J539" s="373">
        <f t="shared" si="81"/>
        <v>10.15</v>
      </c>
      <c r="K539" s="373"/>
      <c r="L539" s="373"/>
      <c r="M539" s="373">
        <f>VLOOKUP(B539,'INS-SIN-SD-09-2021'!A:D,4,0)</f>
        <v>8.34</v>
      </c>
      <c r="N539" s="3" t="b">
        <f t="shared" si="82"/>
        <v>1</v>
      </c>
    </row>
    <row r="540" spans="1:15" s="387" customFormat="1" x14ac:dyDescent="0.25">
      <c r="A540" s="389">
        <f t="shared" si="76"/>
        <v>96542</v>
      </c>
      <c r="B540" s="390">
        <v>20247</v>
      </c>
      <c r="C540" s="391" t="s">
        <v>13522</v>
      </c>
      <c r="D540" s="391" t="s">
        <v>13586</v>
      </c>
      <c r="E540" s="392" t="s">
        <v>1</v>
      </c>
      <c r="F540" s="392" t="s">
        <v>29</v>
      </c>
      <c r="G540" s="393">
        <v>4.0000000000000001E-3</v>
      </c>
      <c r="H540" s="394">
        <v>25.03</v>
      </c>
      <c r="I540" s="394" t="s">
        <v>13362</v>
      </c>
      <c r="J540" s="373">
        <f t="shared" si="81"/>
        <v>0.1</v>
      </c>
      <c r="K540" s="373"/>
      <c r="L540" s="373"/>
      <c r="M540" s="373">
        <f>VLOOKUP(B540,'INS-SIN-SD-09-2021'!A:D,4,0)</f>
        <v>25.03</v>
      </c>
      <c r="N540" s="3" t="b">
        <f t="shared" si="82"/>
        <v>1</v>
      </c>
    </row>
    <row r="541" spans="1:15" s="387" customFormat="1" x14ac:dyDescent="0.25">
      <c r="A541" s="389">
        <f t="shared" si="76"/>
        <v>96542</v>
      </c>
      <c r="B541" s="390">
        <v>5073</v>
      </c>
      <c r="C541" s="391" t="s">
        <v>13522</v>
      </c>
      <c r="D541" s="391" t="s">
        <v>13587</v>
      </c>
      <c r="E541" s="392" t="s">
        <v>1</v>
      </c>
      <c r="F541" s="392" t="s">
        <v>29</v>
      </c>
      <c r="G541" s="393">
        <v>1.9E-2</v>
      </c>
      <c r="H541" s="394">
        <v>23.04</v>
      </c>
      <c r="I541" s="394" t="s">
        <v>13362</v>
      </c>
      <c r="J541" s="373">
        <f t="shared" si="81"/>
        <v>0.43</v>
      </c>
      <c r="K541" s="373"/>
      <c r="L541" s="373"/>
      <c r="M541" s="373">
        <f>VLOOKUP(B541,'INS-SIN-SD-09-2021'!A:D,4,0)</f>
        <v>23.04</v>
      </c>
      <c r="N541" s="3" t="b">
        <f t="shared" si="82"/>
        <v>1</v>
      </c>
    </row>
    <row r="542" spans="1:15" s="387" customFormat="1" x14ac:dyDescent="0.25">
      <c r="A542" s="440">
        <f t="shared" si="76"/>
        <v>96542</v>
      </c>
      <c r="B542" s="441">
        <v>40304</v>
      </c>
      <c r="C542" s="442" t="s">
        <v>13522</v>
      </c>
      <c r="D542" s="442" t="s">
        <v>13573</v>
      </c>
      <c r="E542" s="398" t="s">
        <v>1</v>
      </c>
      <c r="F542" s="398" t="s">
        <v>29</v>
      </c>
      <c r="G542" s="397">
        <v>0.01</v>
      </c>
      <c r="H542" s="443">
        <v>27.9</v>
      </c>
      <c r="I542" s="443" t="s">
        <v>13362</v>
      </c>
      <c r="J542" s="373">
        <f t="shared" si="81"/>
        <v>0.27</v>
      </c>
      <c r="K542" s="373"/>
      <c r="L542" s="373"/>
      <c r="M542" s="373">
        <f>VLOOKUP(B542,'INS-SIN-SD-09-2021'!A:D,4,0)</f>
        <v>27.9</v>
      </c>
      <c r="N542" s="3" t="b">
        <f t="shared" si="82"/>
        <v>1</v>
      </c>
    </row>
    <row r="543" spans="1:15" s="387" customFormat="1" ht="30" x14ac:dyDescent="0.25">
      <c r="A543" s="463">
        <f t="shared" si="76"/>
        <v>96546</v>
      </c>
      <c r="B543" s="434" t="s">
        <v>13359</v>
      </c>
      <c r="C543" s="464" t="s">
        <v>47</v>
      </c>
      <c r="D543" s="464" t="s">
        <v>13557</v>
      </c>
      <c r="E543" s="425" t="s">
        <v>29</v>
      </c>
      <c r="F543" s="425" t="s">
        <v>1</v>
      </c>
      <c r="G543" s="424" t="s">
        <v>13361</v>
      </c>
      <c r="H543" s="426" t="s">
        <v>13362</v>
      </c>
      <c r="I543" s="465">
        <f>SUMIF(A:A,A543,J:J)</f>
        <v>16.819999999999997</v>
      </c>
      <c r="K543" s="373">
        <f>VLOOKUP(A543,'CMP-SIN-SD-09-2021'!A:D,4,0)</f>
        <v>16.82</v>
      </c>
      <c r="L543" s="373" t="b">
        <f>K543=I543</f>
        <v>1</v>
      </c>
      <c r="O543" s="403">
        <v>96546</v>
      </c>
    </row>
    <row r="544" spans="1:15" s="387" customFormat="1" ht="30" x14ac:dyDescent="0.25">
      <c r="A544" s="450">
        <f t="shared" si="76"/>
        <v>96546</v>
      </c>
      <c r="B544" s="451">
        <v>92794</v>
      </c>
      <c r="C544" s="452" t="s">
        <v>13557</v>
      </c>
      <c r="D544" s="452" t="s">
        <v>110</v>
      </c>
      <c r="E544" s="400" t="s">
        <v>1</v>
      </c>
      <c r="F544" s="400" t="s">
        <v>29</v>
      </c>
      <c r="G544" s="399">
        <v>1</v>
      </c>
      <c r="H544" s="453">
        <f>VLOOKUP(B544,'CMP-SIN-SD-09-2021'!A:D,4,0)</f>
        <v>13.51</v>
      </c>
      <c r="I544" s="453" t="s">
        <v>13362</v>
      </c>
      <c r="J544" s="373">
        <f t="shared" ref="J544:J548" si="83">TRUNC((G544*H544),2)</f>
        <v>13.51</v>
      </c>
      <c r="K544" s="373"/>
      <c r="L544" s="373"/>
      <c r="M544" s="373">
        <f>VLOOKUP(B544,'CMP-SIN-SD-09-2021'!A:D,4,0)</f>
        <v>13.51</v>
      </c>
      <c r="N544" s="3" t="b">
        <f t="shared" ref="N544:N548" si="84">M544=H544</f>
        <v>1</v>
      </c>
    </row>
    <row r="545" spans="1:15" s="387" customFormat="1" x14ac:dyDescent="0.25">
      <c r="A545" s="389">
        <f t="shared" si="76"/>
        <v>96546</v>
      </c>
      <c r="B545" s="390">
        <v>88238</v>
      </c>
      <c r="C545" s="391" t="s">
        <v>13557</v>
      </c>
      <c r="D545" s="391" t="s">
        <v>13554</v>
      </c>
      <c r="E545" s="392" t="s">
        <v>1</v>
      </c>
      <c r="F545" s="392" t="s">
        <v>7605</v>
      </c>
      <c r="G545" s="393">
        <v>2.9000000000000001E-2</v>
      </c>
      <c r="H545" s="453">
        <f>VLOOKUP(B545,'CMP-SIN-SD-09-2021'!A:D,4,0)</f>
        <v>18.440000000000001</v>
      </c>
      <c r="I545" s="394" t="s">
        <v>13362</v>
      </c>
      <c r="J545" s="373">
        <f t="shared" si="83"/>
        <v>0.53</v>
      </c>
      <c r="K545" s="373"/>
      <c r="L545" s="373"/>
      <c r="M545" s="373">
        <f>VLOOKUP(B545,'CMP-SIN-SD-09-2021'!A:D,4,0)</f>
        <v>18.440000000000001</v>
      </c>
      <c r="N545" s="3" t="b">
        <f t="shared" si="84"/>
        <v>1</v>
      </c>
    </row>
    <row r="546" spans="1:15" s="387" customFormat="1" x14ac:dyDescent="0.25">
      <c r="A546" s="389">
        <f t="shared" si="76"/>
        <v>96546</v>
      </c>
      <c r="B546" s="390">
        <v>88245</v>
      </c>
      <c r="C546" s="391" t="s">
        <v>13557</v>
      </c>
      <c r="D546" s="391" t="s">
        <v>13555</v>
      </c>
      <c r="E546" s="392" t="s">
        <v>1</v>
      </c>
      <c r="F546" s="392" t="s">
        <v>7605</v>
      </c>
      <c r="G546" s="393">
        <v>8.8999999999999996E-2</v>
      </c>
      <c r="H546" s="453">
        <f>VLOOKUP(B546,'CMP-SIN-SD-09-2021'!A:D,4,0)</f>
        <v>23.78</v>
      </c>
      <c r="I546" s="394" t="s">
        <v>13362</v>
      </c>
      <c r="J546" s="373">
        <f t="shared" si="83"/>
        <v>2.11</v>
      </c>
      <c r="K546" s="373"/>
      <c r="L546" s="373"/>
      <c r="M546" s="373">
        <f>VLOOKUP(B546,'CMP-SIN-SD-09-2021'!A:D,4,0)</f>
        <v>23.78</v>
      </c>
      <c r="N546" s="3" t="b">
        <f t="shared" si="84"/>
        <v>1</v>
      </c>
    </row>
    <row r="547" spans="1:15" s="387" customFormat="1" ht="45" x14ac:dyDescent="0.25">
      <c r="A547" s="389">
        <f t="shared" si="76"/>
        <v>96546</v>
      </c>
      <c r="B547" s="390">
        <v>39017</v>
      </c>
      <c r="C547" s="391" t="s">
        <v>13557</v>
      </c>
      <c r="D547" s="391" t="s">
        <v>13574</v>
      </c>
      <c r="E547" s="392" t="s">
        <v>1</v>
      </c>
      <c r="F547" s="392" t="s">
        <v>9</v>
      </c>
      <c r="G547" s="393">
        <v>0.46550000000000002</v>
      </c>
      <c r="H547" s="394">
        <v>0.21</v>
      </c>
      <c r="I547" s="394" t="s">
        <v>13362</v>
      </c>
      <c r="J547" s="373">
        <f t="shared" si="83"/>
        <v>0.09</v>
      </c>
      <c r="K547" s="373"/>
      <c r="L547" s="373"/>
      <c r="M547" s="373">
        <f>VLOOKUP(B547,'INS-SIN-SD-09-2021'!A:D,4,0)</f>
        <v>0.21</v>
      </c>
      <c r="N547" s="3" t="b">
        <f t="shared" si="84"/>
        <v>1</v>
      </c>
    </row>
    <row r="548" spans="1:15" s="387" customFormat="1" ht="30" x14ac:dyDescent="0.25">
      <c r="A548" s="440">
        <f t="shared" si="76"/>
        <v>96546</v>
      </c>
      <c r="B548" s="441">
        <v>43132</v>
      </c>
      <c r="C548" s="442" t="s">
        <v>13557</v>
      </c>
      <c r="D548" s="442" t="s">
        <v>13556</v>
      </c>
      <c r="E548" s="398" t="s">
        <v>1</v>
      </c>
      <c r="F548" s="398" t="s">
        <v>29</v>
      </c>
      <c r="G548" s="397">
        <v>2.5000000000000001E-2</v>
      </c>
      <c r="H548" s="443">
        <v>23.41</v>
      </c>
      <c r="I548" s="443" t="s">
        <v>13362</v>
      </c>
      <c r="J548" s="373">
        <f t="shared" si="83"/>
        <v>0.57999999999999996</v>
      </c>
      <c r="K548" s="373"/>
      <c r="L548" s="373"/>
      <c r="M548" s="373">
        <f>VLOOKUP(B548,'INS-SIN-SD-09-2021'!A:D,4,0)</f>
        <v>23.41</v>
      </c>
      <c r="N548" s="3" t="b">
        <f t="shared" si="84"/>
        <v>1</v>
      </c>
    </row>
    <row r="549" spans="1:15" s="387" customFormat="1" ht="30" x14ac:dyDescent="0.25">
      <c r="A549" s="463">
        <f t="shared" si="76"/>
        <v>96543</v>
      </c>
      <c r="B549" s="434" t="s">
        <v>13359</v>
      </c>
      <c r="C549" s="464" t="s">
        <v>46</v>
      </c>
      <c r="D549" s="464" t="s">
        <v>13552</v>
      </c>
      <c r="E549" s="425" t="s">
        <v>29</v>
      </c>
      <c r="F549" s="425" t="s">
        <v>1</v>
      </c>
      <c r="G549" s="424" t="s">
        <v>13361</v>
      </c>
      <c r="H549" s="426" t="s">
        <v>13362</v>
      </c>
      <c r="I549" s="465">
        <f>SUMIF(A:A,A549,J:J)</f>
        <v>20.819999999999997</v>
      </c>
      <c r="K549" s="373">
        <f>VLOOKUP(A549,'CMP-SIN-SD-09-2021'!A:D,4,0)</f>
        <v>20.82</v>
      </c>
      <c r="L549" s="373" t="b">
        <f>K549=I549</f>
        <v>1</v>
      </c>
      <c r="O549" s="403">
        <v>96543</v>
      </c>
    </row>
    <row r="550" spans="1:15" s="387" customFormat="1" ht="30" x14ac:dyDescent="0.25">
      <c r="A550" s="450">
        <f t="shared" si="76"/>
        <v>96543</v>
      </c>
      <c r="B550" s="451">
        <v>92791</v>
      </c>
      <c r="C550" s="452" t="s">
        <v>13552</v>
      </c>
      <c r="D550" s="452" t="s">
        <v>108</v>
      </c>
      <c r="E550" s="400" t="s">
        <v>1</v>
      </c>
      <c r="F550" s="400" t="s">
        <v>29</v>
      </c>
      <c r="G550" s="399">
        <v>1</v>
      </c>
      <c r="H550" s="453">
        <f>VLOOKUP(B550,'CMP-SIN-SD-09-2021'!A:D,4,0)</f>
        <v>14.04</v>
      </c>
      <c r="I550" s="453" t="s">
        <v>13362</v>
      </c>
      <c r="J550" s="373">
        <f t="shared" ref="J550:J554" si="85">TRUNC((G550*H550),2)</f>
        <v>14.04</v>
      </c>
      <c r="K550" s="373"/>
      <c r="L550" s="373"/>
      <c r="M550" s="373">
        <f>VLOOKUP(B550,'CMP-SIN-SD-09-2021'!A:D,4,0)</f>
        <v>14.04</v>
      </c>
      <c r="N550" s="3" t="b">
        <f t="shared" ref="N550:N554" si="86">M550=H550</f>
        <v>1</v>
      </c>
    </row>
    <row r="551" spans="1:15" s="387" customFormat="1" x14ac:dyDescent="0.25">
      <c r="A551" s="389">
        <f t="shared" si="76"/>
        <v>96543</v>
      </c>
      <c r="B551" s="390">
        <v>88238</v>
      </c>
      <c r="C551" s="391" t="s">
        <v>13552</v>
      </c>
      <c r="D551" s="391" t="s">
        <v>13554</v>
      </c>
      <c r="E551" s="392" t="s">
        <v>1</v>
      </c>
      <c r="F551" s="392" t="s">
        <v>7605</v>
      </c>
      <c r="G551" s="393">
        <v>6.3500000000000001E-2</v>
      </c>
      <c r="H551" s="453">
        <f>VLOOKUP(B551,'CMP-SIN-SD-09-2021'!A:D,4,0)</f>
        <v>18.440000000000001</v>
      </c>
      <c r="I551" s="394" t="s">
        <v>13362</v>
      </c>
      <c r="J551" s="373">
        <f t="shared" si="85"/>
        <v>1.17</v>
      </c>
      <c r="K551" s="373"/>
      <c r="L551" s="373"/>
      <c r="M551" s="373">
        <f>VLOOKUP(B551,'CMP-SIN-SD-09-2021'!A:D,4,0)</f>
        <v>18.440000000000001</v>
      </c>
      <c r="N551" s="3" t="b">
        <f t="shared" si="86"/>
        <v>1</v>
      </c>
    </row>
    <row r="552" spans="1:15" s="387" customFormat="1" x14ac:dyDescent="0.25">
      <c r="A552" s="389">
        <f t="shared" si="76"/>
        <v>96543</v>
      </c>
      <c r="B552" s="390">
        <v>88245</v>
      </c>
      <c r="C552" s="391" t="s">
        <v>13552</v>
      </c>
      <c r="D552" s="391" t="s">
        <v>13555</v>
      </c>
      <c r="E552" s="392" t="s">
        <v>1</v>
      </c>
      <c r="F552" s="392" t="s">
        <v>7605</v>
      </c>
      <c r="G552" s="393">
        <v>0.19450000000000001</v>
      </c>
      <c r="H552" s="453">
        <f>VLOOKUP(B552,'CMP-SIN-SD-09-2021'!A:D,4,0)</f>
        <v>23.78</v>
      </c>
      <c r="I552" s="394" t="s">
        <v>13362</v>
      </c>
      <c r="J552" s="373">
        <f t="shared" si="85"/>
        <v>4.62</v>
      </c>
      <c r="K552" s="373"/>
      <c r="L552" s="373"/>
      <c r="M552" s="373">
        <f>VLOOKUP(B552,'CMP-SIN-SD-09-2021'!A:D,4,0)</f>
        <v>23.78</v>
      </c>
      <c r="N552" s="3" t="b">
        <f t="shared" si="86"/>
        <v>1</v>
      </c>
    </row>
    <row r="553" spans="1:15" s="387" customFormat="1" ht="45" x14ac:dyDescent="0.25">
      <c r="A553" s="389">
        <f t="shared" si="76"/>
        <v>96543</v>
      </c>
      <c r="B553" s="390">
        <v>39017</v>
      </c>
      <c r="C553" s="391" t="s">
        <v>13552</v>
      </c>
      <c r="D553" s="391" t="s">
        <v>13574</v>
      </c>
      <c r="E553" s="392" t="s">
        <v>1</v>
      </c>
      <c r="F553" s="392" t="s">
        <v>9</v>
      </c>
      <c r="G553" s="393">
        <v>1.9664999999999999</v>
      </c>
      <c r="H553" s="394">
        <v>0.21</v>
      </c>
      <c r="I553" s="394" t="s">
        <v>13362</v>
      </c>
      <c r="J553" s="373">
        <f t="shared" si="85"/>
        <v>0.41</v>
      </c>
      <c r="K553" s="373"/>
      <c r="L553" s="373"/>
      <c r="M553" s="373">
        <f>VLOOKUP(B553,'INS-SIN-SD-09-2021'!A:D,4,0)</f>
        <v>0.21</v>
      </c>
      <c r="N553" s="3" t="b">
        <f t="shared" si="86"/>
        <v>1</v>
      </c>
    </row>
    <row r="554" spans="1:15" s="387" customFormat="1" ht="30" x14ac:dyDescent="0.25">
      <c r="A554" s="440">
        <f t="shared" si="76"/>
        <v>96543</v>
      </c>
      <c r="B554" s="441">
        <v>43132</v>
      </c>
      <c r="C554" s="442" t="s">
        <v>13552</v>
      </c>
      <c r="D554" s="442" t="s">
        <v>13556</v>
      </c>
      <c r="E554" s="398" t="s">
        <v>1</v>
      </c>
      <c r="F554" s="398" t="s">
        <v>29</v>
      </c>
      <c r="G554" s="397">
        <v>2.5000000000000001E-2</v>
      </c>
      <c r="H554" s="443">
        <v>23.41</v>
      </c>
      <c r="I554" s="443" t="s">
        <v>13362</v>
      </c>
      <c r="J554" s="373">
        <f t="shared" si="85"/>
        <v>0.57999999999999996</v>
      </c>
      <c r="K554" s="373"/>
      <c r="L554" s="373"/>
      <c r="M554" s="373">
        <f>VLOOKUP(B554,'INS-SIN-SD-09-2021'!A:D,4,0)</f>
        <v>23.41</v>
      </c>
      <c r="N554" s="3" t="b">
        <f t="shared" si="86"/>
        <v>1</v>
      </c>
    </row>
    <row r="555" spans="1:15" s="387" customFormat="1" ht="45" x14ac:dyDescent="0.25">
      <c r="A555" s="463">
        <f t="shared" si="76"/>
        <v>100652</v>
      </c>
      <c r="B555" s="434" t="s">
        <v>13359</v>
      </c>
      <c r="C555" s="464" t="s">
        <v>13588</v>
      </c>
      <c r="D555" s="464" t="s">
        <v>13589</v>
      </c>
      <c r="E555" s="425" t="s">
        <v>27</v>
      </c>
      <c r="F555" s="425" t="s">
        <v>1</v>
      </c>
      <c r="G555" s="424" t="s">
        <v>13361</v>
      </c>
      <c r="H555" s="426" t="s">
        <v>13362</v>
      </c>
      <c r="I555" s="465">
        <f>SUMIF(A:A,A555,J:J)</f>
        <v>196.44</v>
      </c>
      <c r="K555" s="373">
        <f>VLOOKUP(A555,'CMP-SIN-SD-09-2021'!A:D,4,0)</f>
        <v>196.44</v>
      </c>
      <c r="L555" s="373" t="b">
        <f>K555=I555</f>
        <v>1</v>
      </c>
      <c r="O555" s="403">
        <v>100652</v>
      </c>
    </row>
    <row r="556" spans="1:15" s="387" customFormat="1" ht="30" x14ac:dyDescent="0.25">
      <c r="A556" s="450">
        <f t="shared" si="76"/>
        <v>100652</v>
      </c>
      <c r="B556" s="451">
        <v>95579</v>
      </c>
      <c r="C556" s="452" t="s">
        <v>13589</v>
      </c>
      <c r="D556" s="452" t="s">
        <v>13543</v>
      </c>
      <c r="E556" s="400" t="s">
        <v>1</v>
      </c>
      <c r="F556" s="400" t="s">
        <v>29</v>
      </c>
      <c r="G556" s="399">
        <v>3.3641000000000001</v>
      </c>
      <c r="H556" s="453">
        <f>VLOOKUP(B556,'CMP-SIN-SD-09-2021'!A:D,4,0)</f>
        <v>12.25</v>
      </c>
      <c r="I556" s="453" t="s">
        <v>13362</v>
      </c>
      <c r="J556" s="373">
        <f t="shared" ref="J556:J565" si="87">TRUNC((G556*H556),2)</f>
        <v>41.21</v>
      </c>
      <c r="K556" s="373"/>
      <c r="L556" s="373"/>
      <c r="M556" s="373">
        <f>VLOOKUP(B556,'CMP-SIN-SD-09-2021'!A:D,4,0)</f>
        <v>12.25</v>
      </c>
      <c r="N556" s="3" t="b">
        <f t="shared" ref="N556:N565" si="88">M556=H556</f>
        <v>1</v>
      </c>
    </row>
    <row r="557" spans="1:15" s="387" customFormat="1" ht="30" x14ac:dyDescent="0.25">
      <c r="A557" s="389">
        <f t="shared" si="76"/>
        <v>100652</v>
      </c>
      <c r="B557" s="390">
        <v>95584</v>
      </c>
      <c r="C557" s="391" t="s">
        <v>13589</v>
      </c>
      <c r="D557" s="391" t="s">
        <v>13544</v>
      </c>
      <c r="E557" s="392" t="s">
        <v>1</v>
      </c>
      <c r="F557" s="392" t="s">
        <v>29</v>
      </c>
      <c r="G557" s="393">
        <v>0.49159999999999998</v>
      </c>
      <c r="H557" s="453">
        <f>VLOOKUP(B557,'CMP-SIN-SD-09-2021'!A:D,4,0)</f>
        <v>17.04</v>
      </c>
      <c r="I557" s="394" t="s">
        <v>13362</v>
      </c>
      <c r="J557" s="373">
        <f t="shared" si="87"/>
        <v>8.3699999999999992</v>
      </c>
      <c r="K557" s="373"/>
      <c r="L557" s="373"/>
      <c r="M557" s="373">
        <f>VLOOKUP(B557,'CMP-SIN-SD-09-2021'!A:D,4,0)</f>
        <v>17.04</v>
      </c>
      <c r="N557" s="3" t="b">
        <f t="shared" si="88"/>
        <v>1</v>
      </c>
    </row>
    <row r="558" spans="1:15" s="387" customFormat="1" ht="45" x14ac:dyDescent="0.25">
      <c r="A558" s="389">
        <f t="shared" si="76"/>
        <v>100652</v>
      </c>
      <c r="B558" s="390">
        <v>97913</v>
      </c>
      <c r="C558" s="391" t="s">
        <v>13589</v>
      </c>
      <c r="D558" s="391" t="s">
        <v>13545</v>
      </c>
      <c r="E558" s="392" t="s">
        <v>1</v>
      </c>
      <c r="F558" s="392" t="s">
        <v>13546</v>
      </c>
      <c r="G558" s="393">
        <v>7.7299999999999994E-2</v>
      </c>
      <c r="H558" s="453">
        <f>VLOOKUP(B558,'CMP-SIN-SD-09-2021'!A:D,4,0)</f>
        <v>2.34</v>
      </c>
      <c r="I558" s="394" t="s">
        <v>13362</v>
      </c>
      <c r="J558" s="373">
        <f t="shared" si="87"/>
        <v>0.18</v>
      </c>
      <c r="K558" s="373"/>
      <c r="L558" s="373"/>
      <c r="M558" s="373">
        <f>VLOOKUP(B558,'CMP-SIN-SD-09-2021'!A:D,4,0)</f>
        <v>2.34</v>
      </c>
      <c r="N558" s="3" t="b">
        <f t="shared" si="88"/>
        <v>1</v>
      </c>
    </row>
    <row r="559" spans="1:15" s="387" customFormat="1" x14ac:dyDescent="0.25">
      <c r="A559" s="389">
        <f t="shared" si="76"/>
        <v>100652</v>
      </c>
      <c r="B559" s="390">
        <v>88316</v>
      </c>
      <c r="C559" s="391" t="s">
        <v>13589</v>
      </c>
      <c r="D559" s="391" t="s">
        <v>13428</v>
      </c>
      <c r="E559" s="392" t="s">
        <v>1</v>
      </c>
      <c r="F559" s="392" t="s">
        <v>7605</v>
      </c>
      <c r="G559" s="393">
        <v>0.307</v>
      </c>
      <c r="H559" s="453">
        <f>VLOOKUP(B559,'CMP-SIN-SD-09-2021'!A:D,4,0)</f>
        <v>17.61</v>
      </c>
      <c r="I559" s="394" t="s">
        <v>13362</v>
      </c>
      <c r="J559" s="373">
        <f t="shared" si="87"/>
        <v>5.4</v>
      </c>
      <c r="K559" s="373"/>
      <c r="L559" s="373"/>
      <c r="M559" s="373">
        <f>VLOOKUP(B559,'CMP-SIN-SD-09-2021'!A:D,4,0)</f>
        <v>17.61</v>
      </c>
      <c r="N559" s="3" t="b">
        <f t="shared" si="88"/>
        <v>1</v>
      </c>
    </row>
    <row r="560" spans="1:15" s="387" customFormat="1" x14ac:dyDescent="0.25">
      <c r="A560" s="389">
        <f t="shared" si="76"/>
        <v>100652</v>
      </c>
      <c r="B560" s="390">
        <v>90776</v>
      </c>
      <c r="C560" s="391" t="s">
        <v>13589</v>
      </c>
      <c r="D560" s="391" t="s">
        <v>13547</v>
      </c>
      <c r="E560" s="392" t="s">
        <v>1</v>
      </c>
      <c r="F560" s="392" t="s">
        <v>7605</v>
      </c>
      <c r="G560" s="393">
        <v>0.1023</v>
      </c>
      <c r="H560" s="453">
        <f>VLOOKUP(B560,'CMP-SIN-SD-09-2021'!A:D,4,0)</f>
        <v>19.41</v>
      </c>
      <c r="I560" s="394" t="s">
        <v>13362</v>
      </c>
      <c r="J560" s="373">
        <f t="shared" si="87"/>
        <v>1.98</v>
      </c>
      <c r="K560" s="373"/>
      <c r="L560" s="373"/>
      <c r="M560" s="373">
        <f>VLOOKUP(B560,'CMP-SIN-SD-09-2021'!A:D,4,0)</f>
        <v>19.41</v>
      </c>
      <c r="N560" s="3" t="b">
        <f t="shared" si="88"/>
        <v>1</v>
      </c>
    </row>
    <row r="561" spans="1:15" s="387" customFormat="1" ht="30" x14ac:dyDescent="0.25">
      <c r="A561" s="389">
        <f t="shared" si="76"/>
        <v>100652</v>
      </c>
      <c r="B561" s="390">
        <v>90778</v>
      </c>
      <c r="C561" s="391" t="s">
        <v>13589</v>
      </c>
      <c r="D561" s="391" t="s">
        <v>909</v>
      </c>
      <c r="E561" s="392" t="s">
        <v>1</v>
      </c>
      <c r="F561" s="392" t="s">
        <v>7605</v>
      </c>
      <c r="G561" s="393">
        <v>1.9199999999999998E-2</v>
      </c>
      <c r="H561" s="453">
        <f>VLOOKUP(B561,'CMP-SIN-SD-09-2021'!A:D,4,0)</f>
        <v>105.61</v>
      </c>
      <c r="I561" s="394" t="s">
        <v>13362</v>
      </c>
      <c r="J561" s="373">
        <f t="shared" si="87"/>
        <v>2.02</v>
      </c>
      <c r="K561" s="373"/>
      <c r="L561" s="373"/>
      <c r="M561" s="373">
        <f>VLOOKUP(B561,'CMP-SIN-SD-09-2021'!A:D,4,0)</f>
        <v>105.61</v>
      </c>
      <c r="N561" s="3" t="b">
        <f t="shared" si="88"/>
        <v>1</v>
      </c>
    </row>
    <row r="562" spans="1:15" s="387" customFormat="1" ht="60" x14ac:dyDescent="0.25">
      <c r="A562" s="389">
        <f t="shared" si="76"/>
        <v>100652</v>
      </c>
      <c r="B562" s="390">
        <v>100973</v>
      </c>
      <c r="C562" s="391" t="s">
        <v>13589</v>
      </c>
      <c r="D562" s="391" t="s">
        <v>13548</v>
      </c>
      <c r="E562" s="392" t="s">
        <v>1</v>
      </c>
      <c r="F562" s="392" t="s">
        <v>23</v>
      </c>
      <c r="G562" s="393">
        <v>0.2576</v>
      </c>
      <c r="H562" s="453">
        <f>VLOOKUP(B562,'CMP-SIN-SD-09-2021'!A:D,4,0)</f>
        <v>6.57</v>
      </c>
      <c r="I562" s="394" t="s">
        <v>13362</v>
      </c>
      <c r="J562" s="373">
        <f t="shared" si="87"/>
        <v>1.69</v>
      </c>
      <c r="K562" s="373"/>
      <c r="L562" s="373"/>
      <c r="M562" s="373">
        <f>VLOOKUP(B562,'CMP-SIN-SD-09-2021'!A:D,4,0)</f>
        <v>6.57</v>
      </c>
      <c r="N562" s="3" t="b">
        <f t="shared" si="88"/>
        <v>1</v>
      </c>
    </row>
    <row r="563" spans="1:15" s="387" customFormat="1" ht="75" x14ac:dyDescent="0.25">
      <c r="A563" s="389">
        <f t="shared" si="76"/>
        <v>100652</v>
      </c>
      <c r="B563" s="390">
        <v>90675</v>
      </c>
      <c r="C563" s="391" t="s">
        <v>13589</v>
      </c>
      <c r="D563" s="391" t="s">
        <v>13549</v>
      </c>
      <c r="E563" s="392" t="s">
        <v>1</v>
      </c>
      <c r="F563" s="392" t="s">
        <v>13484</v>
      </c>
      <c r="G563" s="393">
        <v>7.2700000000000001E-2</v>
      </c>
      <c r="H563" s="453">
        <f>VLOOKUP(B563,'CMP-SIN-SD-09-2021'!A:D,4,0)</f>
        <v>197.38</v>
      </c>
      <c r="I563" s="394" t="s">
        <v>13362</v>
      </c>
      <c r="J563" s="373">
        <f t="shared" si="87"/>
        <v>14.34</v>
      </c>
      <c r="K563" s="373"/>
      <c r="L563" s="373"/>
      <c r="M563" s="373">
        <f>VLOOKUP(B563,'CMP-SIN-SD-09-2021'!A:D,4,0)</f>
        <v>197.38</v>
      </c>
      <c r="N563" s="3" t="b">
        <f t="shared" si="88"/>
        <v>1</v>
      </c>
    </row>
    <row r="564" spans="1:15" s="387" customFormat="1" ht="75" x14ac:dyDescent="0.25">
      <c r="A564" s="389">
        <f t="shared" si="76"/>
        <v>100652</v>
      </c>
      <c r="B564" s="390">
        <v>90674</v>
      </c>
      <c r="C564" s="391" t="s">
        <v>13589</v>
      </c>
      <c r="D564" s="391" t="s">
        <v>13550</v>
      </c>
      <c r="E564" s="392" t="s">
        <v>1</v>
      </c>
      <c r="F564" s="392" t="s">
        <v>13482</v>
      </c>
      <c r="G564" s="393">
        <v>2.9600000000000001E-2</v>
      </c>
      <c r="H564" s="453">
        <f>VLOOKUP(B564,'CMP-SIN-SD-09-2021'!A:D,4,0)</f>
        <v>489.39</v>
      </c>
      <c r="I564" s="394" t="s">
        <v>13362</v>
      </c>
      <c r="J564" s="373">
        <f t="shared" si="87"/>
        <v>14.48</v>
      </c>
      <c r="K564" s="373"/>
      <c r="L564" s="373"/>
      <c r="M564" s="373">
        <f>VLOOKUP(B564,'CMP-SIN-SD-09-2021'!A:D,4,0)</f>
        <v>489.39</v>
      </c>
      <c r="N564" s="3" t="b">
        <f t="shared" si="88"/>
        <v>1</v>
      </c>
    </row>
    <row r="565" spans="1:15" s="387" customFormat="1" ht="45" x14ac:dyDescent="0.25">
      <c r="A565" s="440">
        <f t="shared" si="76"/>
        <v>100652</v>
      </c>
      <c r="B565" s="441">
        <v>43360</v>
      </c>
      <c r="C565" s="442" t="s">
        <v>13589</v>
      </c>
      <c r="D565" s="442" t="s">
        <v>13551</v>
      </c>
      <c r="E565" s="398" t="s">
        <v>1</v>
      </c>
      <c r="F565" s="398" t="s">
        <v>23</v>
      </c>
      <c r="G565" s="397">
        <v>0.27760000000000001</v>
      </c>
      <c r="H565" s="443">
        <v>384.64</v>
      </c>
      <c r="I565" s="443" t="s">
        <v>13362</v>
      </c>
      <c r="J565" s="373">
        <f t="shared" si="87"/>
        <v>106.77</v>
      </c>
      <c r="K565" s="373"/>
      <c r="L565" s="373"/>
      <c r="M565" s="373">
        <f>VLOOKUP(B565,'INS-SIN-SD-09-2021'!A:D,4,0)</f>
        <v>384.64</v>
      </c>
      <c r="N565" s="3" t="b">
        <f t="shared" si="88"/>
        <v>1</v>
      </c>
    </row>
    <row r="566" spans="1:15" s="387" customFormat="1" ht="30" x14ac:dyDescent="0.25">
      <c r="A566" s="463">
        <f t="shared" si="76"/>
        <v>95578</v>
      </c>
      <c r="B566" s="434" t="s">
        <v>13359</v>
      </c>
      <c r="C566" s="464" t="s">
        <v>30</v>
      </c>
      <c r="D566" s="464" t="s">
        <v>13590</v>
      </c>
      <c r="E566" s="425" t="s">
        <v>29</v>
      </c>
      <c r="F566" s="425" t="s">
        <v>1</v>
      </c>
      <c r="G566" s="424" t="s">
        <v>13361</v>
      </c>
      <c r="H566" s="426" t="s">
        <v>13362</v>
      </c>
      <c r="I566" s="465">
        <f>SUMIF(A:A,A566,J:J)</f>
        <v>12.510000000000002</v>
      </c>
      <c r="K566" s="373">
        <f>VLOOKUP(A566,'CMP-SIN-SD-09-2021'!A:D,4,0)</f>
        <v>12.51</v>
      </c>
      <c r="L566" s="373" t="b">
        <f>K566=I566</f>
        <v>1</v>
      </c>
      <c r="O566" s="403">
        <v>95578</v>
      </c>
    </row>
    <row r="567" spans="1:15" s="387" customFormat="1" ht="30" x14ac:dyDescent="0.25">
      <c r="A567" s="450">
        <f t="shared" si="76"/>
        <v>95578</v>
      </c>
      <c r="B567" s="451">
        <v>92795</v>
      </c>
      <c r="C567" s="452" t="s">
        <v>13590</v>
      </c>
      <c r="D567" s="452" t="s">
        <v>111</v>
      </c>
      <c r="E567" s="400" t="s">
        <v>1</v>
      </c>
      <c r="F567" s="400" t="s">
        <v>29</v>
      </c>
      <c r="G567" s="399">
        <v>1</v>
      </c>
      <c r="H567" s="453">
        <f>VLOOKUP(B567,'CMP-SIN-SD-09-2021'!A:D,4,0)</f>
        <v>11.6</v>
      </c>
      <c r="I567" s="453" t="s">
        <v>13362</v>
      </c>
      <c r="J567" s="373">
        <f t="shared" ref="J567:J570" si="89">TRUNC((G567*H567),2)</f>
        <v>11.6</v>
      </c>
      <c r="K567" s="373"/>
      <c r="L567" s="373"/>
      <c r="M567" s="373">
        <f>VLOOKUP(B567,'CMP-SIN-SD-09-2021'!A:D,4,0)</f>
        <v>11.6</v>
      </c>
      <c r="N567" s="3" t="b">
        <f t="shared" ref="N567:N570" si="90">M567=H567</f>
        <v>1</v>
      </c>
    </row>
    <row r="568" spans="1:15" s="387" customFormat="1" x14ac:dyDescent="0.25">
      <c r="A568" s="389">
        <f t="shared" si="76"/>
        <v>95578</v>
      </c>
      <c r="B568" s="390">
        <v>88238</v>
      </c>
      <c r="C568" s="391" t="s">
        <v>13590</v>
      </c>
      <c r="D568" s="391" t="s">
        <v>13554</v>
      </c>
      <c r="E568" s="392" t="s">
        <v>1</v>
      </c>
      <c r="F568" s="392" t="s">
        <v>7605</v>
      </c>
      <c r="G568" s="393">
        <v>3.3E-3</v>
      </c>
      <c r="H568" s="453">
        <f>VLOOKUP(B568,'CMP-SIN-SD-09-2021'!A:D,4,0)</f>
        <v>18.440000000000001</v>
      </c>
      <c r="I568" s="394" t="s">
        <v>13362</v>
      </c>
      <c r="J568" s="373">
        <f t="shared" si="89"/>
        <v>0.06</v>
      </c>
      <c r="K568" s="373"/>
      <c r="L568" s="373"/>
      <c r="M568" s="373">
        <f>VLOOKUP(B568,'CMP-SIN-SD-09-2021'!A:D,4,0)</f>
        <v>18.440000000000001</v>
      </c>
      <c r="N568" s="3" t="b">
        <f t="shared" si="90"/>
        <v>1</v>
      </c>
    </row>
    <row r="569" spans="1:15" s="387" customFormat="1" x14ac:dyDescent="0.25">
      <c r="A569" s="389">
        <f t="shared" si="76"/>
        <v>95578</v>
      </c>
      <c r="B569" s="390">
        <v>88245</v>
      </c>
      <c r="C569" s="391" t="s">
        <v>13590</v>
      </c>
      <c r="D569" s="391" t="s">
        <v>13555</v>
      </c>
      <c r="E569" s="392" t="s">
        <v>1</v>
      </c>
      <c r="F569" s="392" t="s">
        <v>7605</v>
      </c>
      <c r="G569" s="393">
        <v>1.67E-2</v>
      </c>
      <c r="H569" s="453">
        <f>VLOOKUP(B569,'CMP-SIN-SD-09-2021'!A:D,4,0)</f>
        <v>23.78</v>
      </c>
      <c r="I569" s="394" t="s">
        <v>13362</v>
      </c>
      <c r="J569" s="373">
        <f t="shared" si="89"/>
        <v>0.39</v>
      </c>
      <c r="K569" s="373"/>
      <c r="L569" s="373"/>
      <c r="M569" s="373">
        <f>VLOOKUP(B569,'CMP-SIN-SD-09-2021'!A:D,4,0)</f>
        <v>23.78</v>
      </c>
      <c r="N569" s="3" t="b">
        <f t="shared" si="90"/>
        <v>1</v>
      </c>
    </row>
    <row r="570" spans="1:15" s="387" customFormat="1" ht="30" x14ac:dyDescent="0.25">
      <c r="A570" s="440">
        <f t="shared" si="76"/>
        <v>95578</v>
      </c>
      <c r="B570" s="441">
        <v>43132</v>
      </c>
      <c r="C570" s="442" t="s">
        <v>13590</v>
      </c>
      <c r="D570" s="442" t="s">
        <v>13556</v>
      </c>
      <c r="E570" s="398" t="s">
        <v>1</v>
      </c>
      <c r="F570" s="398" t="s">
        <v>29</v>
      </c>
      <c r="G570" s="397">
        <v>0.02</v>
      </c>
      <c r="H570" s="443">
        <v>23.41</v>
      </c>
      <c r="I570" s="443" t="s">
        <v>13362</v>
      </c>
      <c r="J570" s="373">
        <f t="shared" si="89"/>
        <v>0.46</v>
      </c>
      <c r="K570" s="373"/>
      <c r="L570" s="373"/>
      <c r="M570" s="373">
        <f>VLOOKUP(B570,'INS-SIN-SD-09-2021'!A:D,4,0)</f>
        <v>23.41</v>
      </c>
      <c r="N570" s="3" t="b">
        <f t="shared" si="90"/>
        <v>1</v>
      </c>
    </row>
    <row r="571" spans="1:15" s="387" customFormat="1" ht="30" x14ac:dyDescent="0.25">
      <c r="A571" s="463">
        <f t="shared" si="76"/>
        <v>95602</v>
      </c>
      <c r="B571" s="434" t="s">
        <v>13359</v>
      </c>
      <c r="C571" s="464" t="s">
        <v>32</v>
      </c>
      <c r="D571" s="464" t="s">
        <v>13591</v>
      </c>
      <c r="E571" s="425" t="s">
        <v>9</v>
      </c>
      <c r="F571" s="425" t="s">
        <v>1</v>
      </c>
      <c r="G571" s="424" t="s">
        <v>13361</v>
      </c>
      <c r="H571" s="426" t="s">
        <v>13362</v>
      </c>
      <c r="I571" s="465">
        <f>SUMIF(A:A,A571,J:J)</f>
        <v>22.23</v>
      </c>
      <c r="K571" s="373">
        <f>VLOOKUP(A571,'CMP-SIN-SD-09-2021'!A:D,4,0)</f>
        <v>22.23</v>
      </c>
      <c r="L571" s="373" t="b">
        <f>K571=I571</f>
        <v>1</v>
      </c>
      <c r="O571" s="403">
        <v>95602</v>
      </c>
    </row>
    <row r="572" spans="1:15" s="387" customFormat="1" x14ac:dyDescent="0.25">
      <c r="A572" s="450">
        <f t="shared" si="76"/>
        <v>95602</v>
      </c>
      <c r="B572" s="451">
        <v>88316</v>
      </c>
      <c r="C572" s="452" t="s">
        <v>13591</v>
      </c>
      <c r="D572" s="452" t="s">
        <v>13428</v>
      </c>
      <c r="E572" s="400" t="s">
        <v>1</v>
      </c>
      <c r="F572" s="400" t="s">
        <v>7605</v>
      </c>
      <c r="G572" s="399">
        <v>0.58079999999999998</v>
      </c>
      <c r="H572" s="453">
        <f>VLOOKUP(B572,'CMP-SIN-SD-09-2021'!A:D,4,0)</f>
        <v>17.61</v>
      </c>
      <c r="I572" s="453" t="s">
        <v>13362</v>
      </c>
      <c r="J572" s="373">
        <f t="shared" ref="J572:J574" si="91">TRUNC((G572*H572),2)</f>
        <v>10.220000000000001</v>
      </c>
      <c r="K572" s="373"/>
      <c r="L572" s="373"/>
      <c r="M572" s="373">
        <f>VLOOKUP(B572,'CMP-SIN-SD-09-2021'!A:D,4,0)</f>
        <v>17.61</v>
      </c>
      <c r="N572" s="3" t="b">
        <f t="shared" ref="N572:N574" si="92">M572=H572</f>
        <v>1</v>
      </c>
    </row>
    <row r="573" spans="1:15" s="387" customFormat="1" ht="45" x14ac:dyDescent="0.25">
      <c r="A573" s="389">
        <f t="shared" si="76"/>
        <v>95602</v>
      </c>
      <c r="B573" s="390">
        <v>102275</v>
      </c>
      <c r="C573" s="391" t="s">
        <v>13591</v>
      </c>
      <c r="D573" s="391" t="s">
        <v>13559</v>
      </c>
      <c r="E573" s="392" t="s">
        <v>1</v>
      </c>
      <c r="F573" s="392" t="s">
        <v>13482</v>
      </c>
      <c r="G573" s="393">
        <v>0.26029999999999998</v>
      </c>
      <c r="H573" s="453">
        <f>VLOOKUP(B573,'CMP-SIN-SD-09-2021'!A:D,4,0)</f>
        <v>21.67</v>
      </c>
      <c r="I573" s="394" t="s">
        <v>13362</v>
      </c>
      <c r="J573" s="373">
        <f t="shared" si="91"/>
        <v>5.64</v>
      </c>
      <c r="K573" s="373"/>
      <c r="L573" s="373"/>
      <c r="M573" s="373">
        <f>VLOOKUP(B573,'CMP-SIN-SD-09-2021'!A:D,4,0)</f>
        <v>21.67</v>
      </c>
      <c r="N573" s="3" t="b">
        <f t="shared" si="92"/>
        <v>1</v>
      </c>
    </row>
    <row r="574" spans="1:15" s="387" customFormat="1" ht="45" x14ac:dyDescent="0.25">
      <c r="A574" s="440">
        <f t="shared" si="76"/>
        <v>95602</v>
      </c>
      <c r="B574" s="441">
        <v>102274</v>
      </c>
      <c r="C574" s="442" t="s">
        <v>13591</v>
      </c>
      <c r="D574" s="442" t="s">
        <v>13560</v>
      </c>
      <c r="E574" s="398" t="s">
        <v>1</v>
      </c>
      <c r="F574" s="398" t="s">
        <v>13484</v>
      </c>
      <c r="G574" s="397">
        <v>0.32050000000000001</v>
      </c>
      <c r="H574" s="453">
        <f>VLOOKUP(B574,'CMP-SIN-SD-09-2021'!A:D,4,0)</f>
        <v>19.899999999999999</v>
      </c>
      <c r="I574" s="443" t="s">
        <v>13362</v>
      </c>
      <c r="J574" s="373">
        <f t="shared" si="91"/>
        <v>6.37</v>
      </c>
      <c r="K574" s="373"/>
      <c r="L574" s="373"/>
      <c r="M574" s="373">
        <f>VLOOKUP(B574,'CMP-SIN-SD-09-2021'!A:D,4,0)</f>
        <v>19.899999999999999</v>
      </c>
      <c r="N574" s="3" t="b">
        <f t="shared" si="92"/>
        <v>1</v>
      </c>
    </row>
    <row r="575" spans="1:15" s="387" customFormat="1" ht="30" x14ac:dyDescent="0.25">
      <c r="A575" s="463">
        <f t="shared" si="76"/>
        <v>96545</v>
      </c>
      <c r="B575" s="434" t="s">
        <v>13359</v>
      </c>
      <c r="C575" s="464" t="s">
        <v>38</v>
      </c>
      <c r="D575" s="464" t="s">
        <v>13592</v>
      </c>
      <c r="E575" s="425" t="s">
        <v>29</v>
      </c>
      <c r="F575" s="425" t="s">
        <v>1</v>
      </c>
      <c r="G575" s="424" t="s">
        <v>13361</v>
      </c>
      <c r="H575" s="426" t="s">
        <v>13362</v>
      </c>
      <c r="I575" s="465">
        <f>SUMIF(A:A,A575,J:J)</f>
        <v>18.739999999999995</v>
      </c>
      <c r="K575" s="373">
        <f>VLOOKUP(A575,'CMP-SIN-SD-09-2021'!A:D,4,0)</f>
        <v>18.739999999999998</v>
      </c>
      <c r="L575" s="373" t="b">
        <f>K575=I575</f>
        <v>1</v>
      </c>
      <c r="O575" s="403">
        <v>96545</v>
      </c>
    </row>
    <row r="576" spans="1:15" s="387" customFormat="1" ht="30" x14ac:dyDescent="0.25">
      <c r="A576" s="450">
        <f t="shared" si="76"/>
        <v>96545</v>
      </c>
      <c r="B576" s="451">
        <v>92793</v>
      </c>
      <c r="C576" s="452" t="s">
        <v>13592</v>
      </c>
      <c r="D576" s="452" t="s">
        <v>114</v>
      </c>
      <c r="E576" s="400" t="s">
        <v>1</v>
      </c>
      <c r="F576" s="400" t="s">
        <v>29</v>
      </c>
      <c r="G576" s="399">
        <v>1</v>
      </c>
      <c r="H576" s="453">
        <f>VLOOKUP(B576,'CMP-SIN-SD-09-2021'!A:D,4,0)</f>
        <v>14.58</v>
      </c>
      <c r="I576" s="453" t="s">
        <v>13362</v>
      </c>
      <c r="J576" s="373">
        <f t="shared" ref="J576:J580" si="93">TRUNC((G576*H576),2)</f>
        <v>14.58</v>
      </c>
      <c r="K576" s="373"/>
      <c r="L576" s="373"/>
      <c r="M576" s="373">
        <f>VLOOKUP(B576,'CMP-SIN-SD-09-2021'!A:D,4,0)</f>
        <v>14.58</v>
      </c>
      <c r="N576" s="3" t="b">
        <f t="shared" ref="N576:N580" si="94">M576=H576</f>
        <v>1</v>
      </c>
    </row>
    <row r="577" spans="1:15" s="387" customFormat="1" x14ac:dyDescent="0.25">
      <c r="A577" s="389">
        <f t="shared" si="76"/>
        <v>96545</v>
      </c>
      <c r="B577" s="390">
        <v>88238</v>
      </c>
      <c r="C577" s="391" t="s">
        <v>13592</v>
      </c>
      <c r="D577" s="391" t="s">
        <v>13554</v>
      </c>
      <c r="E577" s="392" t="s">
        <v>1</v>
      </c>
      <c r="F577" s="392" t="s">
        <v>7605</v>
      </c>
      <c r="G577" s="393">
        <v>3.7499999999999999E-2</v>
      </c>
      <c r="H577" s="453">
        <f>VLOOKUP(B577,'CMP-SIN-SD-09-2021'!A:D,4,0)</f>
        <v>18.440000000000001</v>
      </c>
      <c r="I577" s="394" t="s">
        <v>13362</v>
      </c>
      <c r="J577" s="373">
        <f t="shared" si="93"/>
        <v>0.69</v>
      </c>
      <c r="K577" s="373"/>
      <c r="L577" s="373"/>
      <c r="M577" s="373">
        <f>VLOOKUP(B577,'CMP-SIN-SD-09-2021'!A:D,4,0)</f>
        <v>18.440000000000001</v>
      </c>
      <c r="N577" s="3" t="b">
        <f t="shared" si="94"/>
        <v>1</v>
      </c>
    </row>
    <row r="578" spans="1:15" s="387" customFormat="1" x14ac:dyDescent="0.25">
      <c r="A578" s="389">
        <f t="shared" si="76"/>
        <v>96545</v>
      </c>
      <c r="B578" s="390">
        <v>88245</v>
      </c>
      <c r="C578" s="391" t="s">
        <v>13592</v>
      </c>
      <c r="D578" s="391" t="s">
        <v>13555</v>
      </c>
      <c r="E578" s="392" t="s">
        <v>1</v>
      </c>
      <c r="F578" s="392" t="s">
        <v>7605</v>
      </c>
      <c r="G578" s="393">
        <v>0.11550000000000001</v>
      </c>
      <c r="H578" s="453">
        <f>VLOOKUP(B578,'CMP-SIN-SD-09-2021'!A:D,4,0)</f>
        <v>23.78</v>
      </c>
      <c r="I578" s="394" t="s">
        <v>13362</v>
      </c>
      <c r="J578" s="373">
        <f t="shared" si="93"/>
        <v>2.74</v>
      </c>
      <c r="K578" s="373"/>
      <c r="L578" s="373"/>
      <c r="M578" s="373">
        <f>VLOOKUP(B578,'CMP-SIN-SD-09-2021'!A:D,4,0)</f>
        <v>23.78</v>
      </c>
      <c r="N578" s="3" t="b">
        <f t="shared" si="94"/>
        <v>1</v>
      </c>
    </row>
    <row r="579" spans="1:15" s="387" customFormat="1" ht="45" x14ac:dyDescent="0.25">
      <c r="A579" s="389">
        <f t="shared" si="76"/>
        <v>96545</v>
      </c>
      <c r="B579" s="390">
        <v>39017</v>
      </c>
      <c r="C579" s="391" t="s">
        <v>13592</v>
      </c>
      <c r="D579" s="391" t="s">
        <v>13574</v>
      </c>
      <c r="E579" s="392" t="s">
        <v>1</v>
      </c>
      <c r="F579" s="392" t="s">
        <v>9</v>
      </c>
      <c r="G579" s="393">
        <v>0.72399999999999998</v>
      </c>
      <c r="H579" s="394">
        <v>0.21</v>
      </c>
      <c r="I579" s="394" t="s">
        <v>13362</v>
      </c>
      <c r="J579" s="373">
        <f t="shared" si="93"/>
        <v>0.15</v>
      </c>
      <c r="K579" s="373"/>
      <c r="L579" s="373"/>
      <c r="M579" s="373">
        <f>VLOOKUP(B579,'INS-SIN-SD-09-2021'!A:D,4,0)</f>
        <v>0.21</v>
      </c>
      <c r="N579" s="3" t="b">
        <f t="shared" si="94"/>
        <v>1</v>
      </c>
    </row>
    <row r="580" spans="1:15" s="387" customFormat="1" ht="30" x14ac:dyDescent="0.25">
      <c r="A580" s="440">
        <f t="shared" si="76"/>
        <v>96545</v>
      </c>
      <c r="B580" s="441">
        <v>43132</v>
      </c>
      <c r="C580" s="442" t="s">
        <v>13592</v>
      </c>
      <c r="D580" s="442" t="s">
        <v>13556</v>
      </c>
      <c r="E580" s="398" t="s">
        <v>1</v>
      </c>
      <c r="F580" s="398" t="s">
        <v>29</v>
      </c>
      <c r="G580" s="397">
        <v>2.5000000000000001E-2</v>
      </c>
      <c r="H580" s="443">
        <v>23.41</v>
      </c>
      <c r="I580" s="443" t="s">
        <v>13362</v>
      </c>
      <c r="J580" s="373">
        <f t="shared" si="93"/>
        <v>0.57999999999999996</v>
      </c>
      <c r="K580" s="373"/>
      <c r="L580" s="373"/>
      <c r="M580" s="373">
        <f>VLOOKUP(B580,'INS-SIN-SD-09-2021'!A:D,4,0)</f>
        <v>23.41</v>
      </c>
      <c r="N580" s="3" t="b">
        <f t="shared" si="94"/>
        <v>1</v>
      </c>
    </row>
    <row r="581" spans="1:15" s="387" customFormat="1" ht="30" x14ac:dyDescent="0.25">
      <c r="A581" s="463">
        <f t="shared" si="76"/>
        <v>96547</v>
      </c>
      <c r="B581" s="434" t="s">
        <v>13359</v>
      </c>
      <c r="C581" s="464" t="s">
        <v>39</v>
      </c>
      <c r="D581" s="464" t="s">
        <v>13593</v>
      </c>
      <c r="E581" s="425" t="s">
        <v>29</v>
      </c>
      <c r="F581" s="425" t="s">
        <v>1</v>
      </c>
      <c r="G581" s="424" t="s">
        <v>13361</v>
      </c>
      <c r="H581" s="426" t="s">
        <v>13362</v>
      </c>
      <c r="I581" s="465">
        <f>SUMIF(A:A,A581,J:J)</f>
        <v>14.25</v>
      </c>
      <c r="K581" s="373">
        <f>VLOOKUP(A581,'CMP-SIN-SD-09-2021'!A:D,4,0)</f>
        <v>14.25</v>
      </c>
      <c r="L581" s="373" t="b">
        <f>K581=I581</f>
        <v>1</v>
      </c>
      <c r="O581" s="403">
        <v>96547</v>
      </c>
    </row>
    <row r="582" spans="1:15" s="387" customFormat="1" ht="30" x14ac:dyDescent="0.25">
      <c r="A582" s="450">
        <f t="shared" si="76"/>
        <v>96547</v>
      </c>
      <c r="B582" s="451">
        <v>92795</v>
      </c>
      <c r="C582" s="452" t="s">
        <v>13593</v>
      </c>
      <c r="D582" s="452" t="s">
        <v>111</v>
      </c>
      <c r="E582" s="400" t="s">
        <v>1</v>
      </c>
      <c r="F582" s="400" t="s">
        <v>29</v>
      </c>
      <c r="G582" s="399">
        <v>1</v>
      </c>
      <c r="H582" s="453">
        <f>VLOOKUP(B582,'CMP-SIN-SD-09-2021'!A:D,4,0)</f>
        <v>11.6</v>
      </c>
      <c r="I582" s="453" t="s">
        <v>13362</v>
      </c>
      <c r="J582" s="373">
        <f t="shared" ref="J582:J586" si="95">TRUNC((G582*H582),2)</f>
        <v>11.6</v>
      </c>
      <c r="K582" s="373"/>
      <c r="L582" s="373"/>
      <c r="M582" s="373">
        <f>VLOOKUP(B582,'CMP-SIN-SD-09-2021'!A:D,4,0)</f>
        <v>11.6</v>
      </c>
      <c r="N582" s="3" t="b">
        <f t="shared" ref="N582:N586" si="96">M582=H582</f>
        <v>1</v>
      </c>
    </row>
    <row r="583" spans="1:15" s="387" customFormat="1" x14ac:dyDescent="0.25">
      <c r="A583" s="389">
        <f t="shared" si="76"/>
        <v>96547</v>
      </c>
      <c r="B583" s="390">
        <v>88238</v>
      </c>
      <c r="C583" s="391" t="s">
        <v>13593</v>
      </c>
      <c r="D583" s="391" t="s">
        <v>13554</v>
      </c>
      <c r="E583" s="392" t="s">
        <v>1</v>
      </c>
      <c r="F583" s="392" t="s">
        <v>7605</v>
      </c>
      <c r="G583" s="393">
        <v>2.1999999999999999E-2</v>
      </c>
      <c r="H583" s="453">
        <f>VLOOKUP(B583,'CMP-SIN-SD-09-2021'!A:D,4,0)</f>
        <v>18.440000000000001</v>
      </c>
      <c r="I583" s="394" t="s">
        <v>13362</v>
      </c>
      <c r="J583" s="373">
        <f t="shared" si="95"/>
        <v>0.4</v>
      </c>
      <c r="K583" s="373"/>
      <c r="L583" s="373"/>
      <c r="M583" s="373">
        <f>VLOOKUP(B583,'CMP-SIN-SD-09-2021'!A:D,4,0)</f>
        <v>18.440000000000001</v>
      </c>
      <c r="N583" s="3" t="b">
        <f t="shared" si="96"/>
        <v>1</v>
      </c>
    </row>
    <row r="584" spans="1:15" s="387" customFormat="1" x14ac:dyDescent="0.25">
      <c r="A584" s="389">
        <f t="shared" si="76"/>
        <v>96547</v>
      </c>
      <c r="B584" s="390">
        <v>88245</v>
      </c>
      <c r="C584" s="391" t="s">
        <v>13593</v>
      </c>
      <c r="D584" s="391" t="s">
        <v>13555</v>
      </c>
      <c r="E584" s="392" t="s">
        <v>1</v>
      </c>
      <c r="F584" s="392" t="s">
        <v>7605</v>
      </c>
      <c r="G584" s="393">
        <v>6.8000000000000005E-2</v>
      </c>
      <c r="H584" s="453">
        <f>VLOOKUP(B584,'CMP-SIN-SD-09-2021'!A:D,4,0)</f>
        <v>23.78</v>
      </c>
      <c r="I584" s="394" t="s">
        <v>13362</v>
      </c>
      <c r="J584" s="373">
        <f t="shared" si="95"/>
        <v>1.61</v>
      </c>
      <c r="K584" s="373"/>
      <c r="L584" s="373"/>
      <c r="M584" s="373">
        <f>VLOOKUP(B584,'CMP-SIN-SD-09-2021'!A:D,4,0)</f>
        <v>23.78</v>
      </c>
      <c r="N584" s="3" t="b">
        <f t="shared" si="96"/>
        <v>1</v>
      </c>
    </row>
    <row r="585" spans="1:15" s="387" customFormat="1" ht="45" x14ac:dyDescent="0.25">
      <c r="A585" s="389">
        <f t="shared" si="76"/>
        <v>96547</v>
      </c>
      <c r="B585" s="390">
        <v>39017</v>
      </c>
      <c r="C585" s="391" t="s">
        <v>13593</v>
      </c>
      <c r="D585" s="391" t="s">
        <v>13574</v>
      </c>
      <c r="E585" s="392" t="s">
        <v>1</v>
      </c>
      <c r="F585" s="392" t="s">
        <v>9</v>
      </c>
      <c r="G585" s="393">
        <v>0.30599999999999999</v>
      </c>
      <c r="H585" s="394">
        <v>0.21</v>
      </c>
      <c r="I585" s="394" t="s">
        <v>13362</v>
      </c>
      <c r="J585" s="373">
        <f t="shared" si="95"/>
        <v>0.06</v>
      </c>
      <c r="K585" s="373"/>
      <c r="L585" s="373"/>
      <c r="M585" s="373">
        <f>VLOOKUP(B585,'INS-SIN-SD-09-2021'!A:D,4,0)</f>
        <v>0.21</v>
      </c>
      <c r="N585" s="3" t="b">
        <f t="shared" si="96"/>
        <v>1</v>
      </c>
    </row>
    <row r="586" spans="1:15" s="387" customFormat="1" ht="30" x14ac:dyDescent="0.25">
      <c r="A586" s="440">
        <f t="shared" si="76"/>
        <v>96547</v>
      </c>
      <c r="B586" s="441">
        <v>43132</v>
      </c>
      <c r="C586" s="442" t="s">
        <v>13593</v>
      </c>
      <c r="D586" s="442" t="s">
        <v>13556</v>
      </c>
      <c r="E586" s="398" t="s">
        <v>1</v>
      </c>
      <c r="F586" s="398" t="s">
        <v>29</v>
      </c>
      <c r="G586" s="397">
        <v>2.5000000000000001E-2</v>
      </c>
      <c r="H586" s="443">
        <v>23.41</v>
      </c>
      <c r="I586" s="443" t="s">
        <v>13362</v>
      </c>
      <c r="J586" s="373">
        <f t="shared" si="95"/>
        <v>0.57999999999999996</v>
      </c>
      <c r="K586" s="373"/>
      <c r="L586" s="373"/>
      <c r="M586" s="373">
        <f>VLOOKUP(B586,'INS-SIN-SD-09-2021'!A:D,4,0)</f>
        <v>23.41</v>
      </c>
      <c r="N586" s="3" t="b">
        <f t="shared" si="96"/>
        <v>1</v>
      </c>
    </row>
    <row r="587" spans="1:15" s="387" customFormat="1" ht="30" x14ac:dyDescent="0.25">
      <c r="A587" s="463">
        <f t="shared" ref="A587:A650" si="97">IF(O587&lt;&gt;0,O587,A586)</f>
        <v>96548</v>
      </c>
      <c r="B587" s="434" t="s">
        <v>13359</v>
      </c>
      <c r="C587" s="464" t="s">
        <v>40</v>
      </c>
      <c r="D587" s="464" t="s">
        <v>13557</v>
      </c>
      <c r="E587" s="425" t="s">
        <v>29</v>
      </c>
      <c r="F587" s="425" t="s">
        <v>1</v>
      </c>
      <c r="G587" s="424" t="s">
        <v>13361</v>
      </c>
      <c r="H587" s="426" t="s">
        <v>13362</v>
      </c>
      <c r="I587" s="465">
        <f>SUMIF(A:A,A587,J:J)</f>
        <v>13.589999999999998</v>
      </c>
      <c r="K587" s="373">
        <f>VLOOKUP(A587,'CMP-SIN-SD-09-2021'!A:D,4,0)</f>
        <v>13.59</v>
      </c>
      <c r="L587" s="373" t="b">
        <f>K587=I587</f>
        <v>1</v>
      </c>
      <c r="O587" s="403">
        <v>96548</v>
      </c>
    </row>
    <row r="588" spans="1:15" s="387" customFormat="1" ht="30" x14ac:dyDescent="0.25">
      <c r="A588" s="450">
        <f t="shared" si="97"/>
        <v>96548</v>
      </c>
      <c r="B588" s="451">
        <v>92796</v>
      </c>
      <c r="C588" s="452" t="s">
        <v>13557</v>
      </c>
      <c r="D588" s="452" t="s">
        <v>112</v>
      </c>
      <c r="E588" s="400" t="s">
        <v>1</v>
      </c>
      <c r="F588" s="400" t="s">
        <v>29</v>
      </c>
      <c r="G588" s="399">
        <v>1</v>
      </c>
      <c r="H588" s="453">
        <f>VLOOKUP(B588,'CMP-SIN-SD-09-2021'!A:D,4,0)</f>
        <v>11.51</v>
      </c>
      <c r="I588" s="453" t="s">
        <v>13362</v>
      </c>
      <c r="J588" s="373">
        <f t="shared" ref="J588:J592" si="98">TRUNC((G588*H588),2)</f>
        <v>11.51</v>
      </c>
      <c r="K588" s="373"/>
      <c r="L588" s="373"/>
      <c r="M588" s="373">
        <f>VLOOKUP(B588,'CMP-SIN-SD-09-2021'!A:D,4,0)</f>
        <v>11.51</v>
      </c>
      <c r="N588" s="3" t="b">
        <f t="shared" ref="N588:N592" si="99">M588=H588</f>
        <v>1</v>
      </c>
    </row>
    <row r="589" spans="1:15" s="387" customFormat="1" x14ac:dyDescent="0.25">
      <c r="A589" s="389">
        <f t="shared" si="97"/>
        <v>96548</v>
      </c>
      <c r="B589" s="390">
        <v>88238</v>
      </c>
      <c r="C589" s="391" t="s">
        <v>13557</v>
      </c>
      <c r="D589" s="391" t="s">
        <v>13554</v>
      </c>
      <c r="E589" s="392" t="s">
        <v>1</v>
      </c>
      <c r="F589" s="392" t="s">
        <v>7605</v>
      </c>
      <c r="G589" s="393">
        <v>1.6E-2</v>
      </c>
      <c r="H589" s="453">
        <f>VLOOKUP(B589,'CMP-SIN-SD-09-2021'!A:D,4,0)</f>
        <v>18.440000000000001</v>
      </c>
      <c r="I589" s="394" t="s">
        <v>13362</v>
      </c>
      <c r="J589" s="373">
        <f t="shared" si="98"/>
        <v>0.28999999999999998</v>
      </c>
      <c r="K589" s="373"/>
      <c r="L589" s="373"/>
      <c r="M589" s="373">
        <f>VLOOKUP(B589,'CMP-SIN-SD-09-2021'!A:D,4,0)</f>
        <v>18.440000000000001</v>
      </c>
      <c r="N589" s="3" t="b">
        <f t="shared" si="99"/>
        <v>1</v>
      </c>
    </row>
    <row r="590" spans="1:15" s="387" customFormat="1" x14ac:dyDescent="0.25">
      <c r="A590" s="389">
        <f t="shared" si="97"/>
        <v>96548</v>
      </c>
      <c r="B590" s="390">
        <v>88245</v>
      </c>
      <c r="C590" s="391" t="s">
        <v>13557</v>
      </c>
      <c r="D590" s="391" t="s">
        <v>13555</v>
      </c>
      <c r="E590" s="392" t="s">
        <v>1</v>
      </c>
      <c r="F590" s="392" t="s">
        <v>7605</v>
      </c>
      <c r="G590" s="393">
        <v>4.9500000000000002E-2</v>
      </c>
      <c r="H590" s="453">
        <f>VLOOKUP(B590,'CMP-SIN-SD-09-2021'!A:D,4,0)</f>
        <v>23.78</v>
      </c>
      <c r="I590" s="394" t="s">
        <v>13362</v>
      </c>
      <c r="J590" s="373">
        <f t="shared" si="98"/>
        <v>1.17</v>
      </c>
      <c r="K590" s="373"/>
      <c r="L590" s="373"/>
      <c r="M590" s="373">
        <f>VLOOKUP(B590,'CMP-SIN-SD-09-2021'!A:D,4,0)</f>
        <v>23.78</v>
      </c>
      <c r="N590" s="3" t="b">
        <f t="shared" si="99"/>
        <v>1</v>
      </c>
    </row>
    <row r="591" spans="1:15" s="387" customFormat="1" ht="45" x14ac:dyDescent="0.25">
      <c r="A591" s="389">
        <f t="shared" si="97"/>
        <v>96548</v>
      </c>
      <c r="B591" s="390">
        <v>39017</v>
      </c>
      <c r="C591" s="391" t="s">
        <v>13557</v>
      </c>
      <c r="D591" s="391" t="s">
        <v>13574</v>
      </c>
      <c r="E591" s="392" t="s">
        <v>1</v>
      </c>
      <c r="F591" s="392" t="s">
        <v>9</v>
      </c>
      <c r="G591" s="393">
        <v>0.19750000000000001</v>
      </c>
      <c r="H591" s="394">
        <v>0.21</v>
      </c>
      <c r="I591" s="394" t="s">
        <v>13362</v>
      </c>
      <c r="J591" s="373">
        <f t="shared" si="98"/>
        <v>0.04</v>
      </c>
      <c r="K591" s="373"/>
      <c r="L591" s="373"/>
      <c r="M591" s="373">
        <f>VLOOKUP(B591,'INS-SIN-SD-09-2021'!A:D,4,0)</f>
        <v>0.21</v>
      </c>
      <c r="N591" s="3" t="b">
        <f t="shared" si="99"/>
        <v>1</v>
      </c>
    </row>
    <row r="592" spans="1:15" s="387" customFormat="1" ht="30" x14ac:dyDescent="0.25">
      <c r="A592" s="440">
        <f t="shared" si="97"/>
        <v>96548</v>
      </c>
      <c r="B592" s="441">
        <v>43132</v>
      </c>
      <c r="C592" s="442" t="s">
        <v>13557</v>
      </c>
      <c r="D592" s="442" t="s">
        <v>13556</v>
      </c>
      <c r="E592" s="398" t="s">
        <v>1</v>
      </c>
      <c r="F592" s="398" t="s">
        <v>29</v>
      </c>
      <c r="G592" s="397">
        <v>2.5000000000000001E-2</v>
      </c>
      <c r="H592" s="443">
        <v>23.41</v>
      </c>
      <c r="I592" s="443" t="s">
        <v>13362</v>
      </c>
      <c r="J592" s="373">
        <f t="shared" si="98"/>
        <v>0.57999999999999996</v>
      </c>
      <c r="K592" s="373"/>
      <c r="L592" s="373"/>
      <c r="M592" s="373">
        <f>VLOOKUP(B592,'INS-SIN-SD-09-2021'!A:D,4,0)</f>
        <v>23.41</v>
      </c>
      <c r="N592" s="3" t="b">
        <f t="shared" si="99"/>
        <v>1</v>
      </c>
    </row>
    <row r="593" spans="1:15" s="387" customFormat="1" ht="30" x14ac:dyDescent="0.25">
      <c r="A593" s="463" t="str">
        <f t="shared" si="97"/>
        <v>03345/ORSE</v>
      </c>
      <c r="B593" s="434" t="s">
        <v>13359</v>
      </c>
      <c r="C593" s="464" t="s">
        <v>68</v>
      </c>
      <c r="D593" s="464" t="s">
        <v>13594</v>
      </c>
      <c r="E593" s="425" t="s">
        <v>23</v>
      </c>
      <c r="F593" s="425" t="s">
        <v>1</v>
      </c>
      <c r="G593" s="424" t="s">
        <v>13361</v>
      </c>
      <c r="H593" s="426" t="s">
        <v>13362</v>
      </c>
      <c r="I593" s="465">
        <f>SUMIF(A:A,A593,J:J)</f>
        <v>361.75</v>
      </c>
      <c r="K593" s="373" t="e">
        <f>VLOOKUP(A593,'CMP-SIN-SD-09-2021'!A:D,4,0)</f>
        <v>#N/A</v>
      </c>
      <c r="L593" s="373" t="e">
        <f>K593=I593</f>
        <v>#N/A</v>
      </c>
      <c r="O593" s="387" t="s">
        <v>1131</v>
      </c>
    </row>
    <row r="594" spans="1:15" s="387" customFormat="1" x14ac:dyDescent="0.25">
      <c r="A594" s="450" t="str">
        <f t="shared" si="97"/>
        <v>03345/ORSE</v>
      </c>
      <c r="B594" s="451">
        <v>88245</v>
      </c>
      <c r="C594" s="452" t="s">
        <v>13594</v>
      </c>
      <c r="D594" s="452" t="s">
        <v>13555</v>
      </c>
      <c r="E594" s="400" t="s">
        <v>1</v>
      </c>
      <c r="F594" s="400" t="s">
        <v>7605</v>
      </c>
      <c r="G594" s="399">
        <v>0.18</v>
      </c>
      <c r="H594" s="453">
        <f>VLOOKUP(B594,'CMP-SIN-SD-09-2021'!A:D,4,0)</f>
        <v>23.78</v>
      </c>
      <c r="I594" s="453" t="s">
        <v>13362</v>
      </c>
      <c r="J594" s="373">
        <f t="shared" ref="J594:J599" si="100">TRUNC((G594*H594),2)</f>
        <v>4.28</v>
      </c>
      <c r="K594" s="373"/>
      <c r="L594" s="373"/>
      <c r="M594" s="373">
        <f>VLOOKUP(B594,'CMP-SIN-SD-09-2021'!A:D,4,0)</f>
        <v>23.78</v>
      </c>
      <c r="N594" s="3" t="b">
        <f t="shared" ref="N594:N599" si="101">M594=H594</f>
        <v>1</v>
      </c>
    </row>
    <row r="595" spans="1:15" s="387" customFormat="1" x14ac:dyDescent="0.25">
      <c r="A595" s="389" t="str">
        <f t="shared" si="97"/>
        <v>03345/ORSE</v>
      </c>
      <c r="B595" s="390">
        <v>88262</v>
      </c>
      <c r="C595" s="391" t="s">
        <v>13594</v>
      </c>
      <c r="D595" s="391" t="s">
        <v>13416</v>
      </c>
      <c r="E595" s="392" t="s">
        <v>1</v>
      </c>
      <c r="F595" s="392" t="s">
        <v>7605</v>
      </c>
      <c r="G595" s="393">
        <v>0.36</v>
      </c>
      <c r="H595" s="453">
        <f>VLOOKUP(B595,'CMP-SIN-SD-09-2021'!A:D,4,0)</f>
        <v>23.68</v>
      </c>
      <c r="I595" s="394" t="s">
        <v>13362</v>
      </c>
      <c r="J595" s="373">
        <f t="shared" si="100"/>
        <v>8.52</v>
      </c>
      <c r="K595" s="373"/>
      <c r="L595" s="373"/>
      <c r="M595" s="373">
        <f>VLOOKUP(B595,'CMP-SIN-SD-09-2021'!A:D,4,0)</f>
        <v>23.68</v>
      </c>
      <c r="N595" s="3" t="b">
        <f t="shared" si="101"/>
        <v>1</v>
      </c>
    </row>
    <row r="596" spans="1:15" s="387" customFormat="1" x14ac:dyDescent="0.25">
      <c r="A596" s="389" t="str">
        <f t="shared" si="97"/>
        <v>03345/ORSE</v>
      </c>
      <c r="B596" s="390">
        <v>88309</v>
      </c>
      <c r="C596" s="391" t="s">
        <v>13594</v>
      </c>
      <c r="D596" s="391" t="s">
        <v>13456</v>
      </c>
      <c r="E596" s="392" t="s">
        <v>1</v>
      </c>
      <c r="F596" s="392" t="s">
        <v>7605</v>
      </c>
      <c r="G596" s="393">
        <v>0.36</v>
      </c>
      <c r="H596" s="453">
        <f>VLOOKUP(B596,'CMP-SIN-SD-09-2021'!A:D,4,0)</f>
        <v>23.9</v>
      </c>
      <c r="I596" s="394" t="s">
        <v>13362</v>
      </c>
      <c r="J596" s="373">
        <f t="shared" si="100"/>
        <v>8.6</v>
      </c>
      <c r="K596" s="373"/>
      <c r="L596" s="373"/>
      <c r="M596" s="373">
        <f>VLOOKUP(B596,'CMP-SIN-SD-09-2021'!A:D,4,0)</f>
        <v>23.9</v>
      </c>
      <c r="N596" s="3" t="b">
        <f t="shared" si="101"/>
        <v>1</v>
      </c>
    </row>
    <row r="597" spans="1:15" s="387" customFormat="1" x14ac:dyDescent="0.25">
      <c r="A597" s="389" t="str">
        <f t="shared" si="97"/>
        <v>03345/ORSE</v>
      </c>
      <c r="B597" s="390">
        <v>88316</v>
      </c>
      <c r="C597" s="391" t="s">
        <v>13594</v>
      </c>
      <c r="D597" s="391" t="s">
        <v>13428</v>
      </c>
      <c r="E597" s="392" t="s">
        <v>1</v>
      </c>
      <c r="F597" s="392" t="s">
        <v>7605</v>
      </c>
      <c r="G597" s="393">
        <v>1.62</v>
      </c>
      <c r="H597" s="453">
        <f>VLOOKUP(B597,'CMP-SIN-SD-09-2021'!A:D,4,0)</f>
        <v>17.61</v>
      </c>
      <c r="I597" s="394" t="s">
        <v>13362</v>
      </c>
      <c r="J597" s="373">
        <f t="shared" si="100"/>
        <v>28.52</v>
      </c>
      <c r="K597" s="373"/>
      <c r="L597" s="373"/>
      <c r="M597" s="373">
        <f>VLOOKUP(B597,'CMP-SIN-SD-09-2021'!A:D,4,0)</f>
        <v>17.61</v>
      </c>
      <c r="N597" s="3" t="b">
        <f t="shared" si="101"/>
        <v>1</v>
      </c>
    </row>
    <row r="598" spans="1:15" s="387" customFormat="1" ht="30" x14ac:dyDescent="0.25">
      <c r="A598" s="389" t="str">
        <f t="shared" si="97"/>
        <v>03345/ORSE</v>
      </c>
      <c r="B598" s="390" t="s">
        <v>13595</v>
      </c>
      <c r="C598" s="391" t="s">
        <v>13594</v>
      </c>
      <c r="D598" s="391" t="s">
        <v>13596</v>
      </c>
      <c r="E598" s="392" t="s">
        <v>1</v>
      </c>
      <c r="F598" s="392" t="s">
        <v>23</v>
      </c>
      <c r="G598" s="393">
        <v>1</v>
      </c>
      <c r="H598" s="394">
        <v>25.71</v>
      </c>
      <c r="I598" s="394" t="s">
        <v>13362</v>
      </c>
      <c r="J598" s="373">
        <f t="shared" si="100"/>
        <v>25.71</v>
      </c>
      <c r="K598" s="373"/>
      <c r="L598" s="373"/>
      <c r="M598" s="373" t="e">
        <f>VLOOKUP(B598,'INS-SIN-SD-09-2021'!A:D,4,0)</f>
        <v>#N/A</v>
      </c>
      <c r="N598" s="3" t="e">
        <f t="shared" si="101"/>
        <v>#N/A</v>
      </c>
    </row>
    <row r="599" spans="1:15" s="387" customFormat="1" ht="30" x14ac:dyDescent="0.25">
      <c r="A599" s="440" t="str">
        <f t="shared" si="97"/>
        <v>03345/ORSE</v>
      </c>
      <c r="B599" s="441" t="s">
        <v>13597</v>
      </c>
      <c r="C599" s="442" t="s">
        <v>13594</v>
      </c>
      <c r="D599" s="442" t="s">
        <v>13598</v>
      </c>
      <c r="E599" s="398" t="s">
        <v>1</v>
      </c>
      <c r="F599" s="398" t="s">
        <v>23</v>
      </c>
      <c r="G599" s="397">
        <v>1</v>
      </c>
      <c r="H599" s="443">
        <v>286.12</v>
      </c>
      <c r="I599" s="443" t="s">
        <v>13362</v>
      </c>
      <c r="J599" s="373">
        <f t="shared" si="100"/>
        <v>286.12</v>
      </c>
      <c r="K599" s="373"/>
      <c r="L599" s="373"/>
      <c r="M599" s="373" t="e">
        <f>VLOOKUP(B599,'INS-SIN-SD-09-2021'!A:D,4,0)</f>
        <v>#N/A</v>
      </c>
      <c r="N599" s="3" t="e">
        <f t="shared" si="101"/>
        <v>#N/A</v>
      </c>
    </row>
    <row r="600" spans="1:15" s="387" customFormat="1" ht="30" x14ac:dyDescent="0.25">
      <c r="A600" s="463">
        <f t="shared" si="97"/>
        <v>95241</v>
      </c>
      <c r="B600" s="434" t="s">
        <v>13359</v>
      </c>
      <c r="C600" s="464" t="s">
        <v>73</v>
      </c>
      <c r="D600" s="464" t="s">
        <v>13558</v>
      </c>
      <c r="E600" s="425" t="s">
        <v>3</v>
      </c>
      <c r="F600" s="425" t="s">
        <v>1</v>
      </c>
      <c r="G600" s="424" t="s">
        <v>13361</v>
      </c>
      <c r="H600" s="426" t="s">
        <v>13362</v>
      </c>
      <c r="I600" s="465">
        <f>SUMIF(A:A,A600,J:J)</f>
        <v>27.960000000000004</v>
      </c>
      <c r="K600" s="373">
        <f>VLOOKUP(A600,'CMP-SIN-SD-09-2021'!A:D,4,0)</f>
        <v>27.96</v>
      </c>
      <c r="L600" s="373" t="b">
        <f>K600=I600</f>
        <v>1</v>
      </c>
      <c r="O600" s="403">
        <v>95241</v>
      </c>
    </row>
    <row r="601" spans="1:15" s="387" customFormat="1" ht="45" x14ac:dyDescent="0.25">
      <c r="A601" s="450">
        <f t="shared" si="97"/>
        <v>95241</v>
      </c>
      <c r="B601" s="451">
        <v>94968</v>
      </c>
      <c r="C601" s="452" t="s">
        <v>13558</v>
      </c>
      <c r="D601" s="452" t="s">
        <v>13563</v>
      </c>
      <c r="E601" s="400" t="s">
        <v>1</v>
      </c>
      <c r="F601" s="400" t="s">
        <v>23</v>
      </c>
      <c r="G601" s="399">
        <v>5.6500000000000002E-2</v>
      </c>
      <c r="H601" s="453">
        <f>VLOOKUP(B601,'CMP-SIN-SD-09-2021'!A:D,4,0)</f>
        <v>357.06</v>
      </c>
      <c r="I601" s="453" t="s">
        <v>13362</v>
      </c>
      <c r="J601" s="373">
        <f t="shared" ref="J601:J603" si="102">TRUNC((G601*H601),2)</f>
        <v>20.170000000000002</v>
      </c>
      <c r="K601" s="373"/>
      <c r="L601" s="373"/>
      <c r="M601" s="373">
        <f>VLOOKUP(B601,'CMP-SIN-SD-09-2021'!A:D,4,0)</f>
        <v>357.06</v>
      </c>
      <c r="N601" s="3" t="b">
        <f t="shared" ref="N601:N603" si="103">M601=H601</f>
        <v>1</v>
      </c>
    </row>
    <row r="602" spans="1:15" s="387" customFormat="1" x14ac:dyDescent="0.25">
      <c r="A602" s="389">
        <f t="shared" si="97"/>
        <v>95241</v>
      </c>
      <c r="B602" s="390">
        <v>88309</v>
      </c>
      <c r="C602" s="391" t="s">
        <v>13558</v>
      </c>
      <c r="D602" s="391" t="s">
        <v>13456</v>
      </c>
      <c r="E602" s="392" t="s">
        <v>1</v>
      </c>
      <c r="F602" s="392" t="s">
        <v>7605</v>
      </c>
      <c r="G602" s="393">
        <v>0.27179999999999999</v>
      </c>
      <c r="H602" s="453">
        <f>VLOOKUP(B602,'CMP-SIN-SD-09-2021'!A:D,4,0)</f>
        <v>23.9</v>
      </c>
      <c r="I602" s="394" t="s">
        <v>13362</v>
      </c>
      <c r="J602" s="373">
        <f t="shared" si="102"/>
        <v>6.49</v>
      </c>
      <c r="K602" s="373"/>
      <c r="L602" s="373"/>
      <c r="M602" s="373">
        <f>VLOOKUP(B602,'CMP-SIN-SD-09-2021'!A:D,4,0)</f>
        <v>23.9</v>
      </c>
      <c r="N602" s="3" t="b">
        <f t="shared" si="103"/>
        <v>1</v>
      </c>
    </row>
    <row r="603" spans="1:15" s="387" customFormat="1" x14ac:dyDescent="0.25">
      <c r="A603" s="440">
        <f t="shared" si="97"/>
        <v>95241</v>
      </c>
      <c r="B603" s="441">
        <v>88316</v>
      </c>
      <c r="C603" s="442" t="s">
        <v>13558</v>
      </c>
      <c r="D603" s="442" t="s">
        <v>13428</v>
      </c>
      <c r="E603" s="398" t="s">
        <v>1</v>
      </c>
      <c r="F603" s="398" t="s">
        <v>7605</v>
      </c>
      <c r="G603" s="397">
        <v>7.4099999999999999E-2</v>
      </c>
      <c r="H603" s="453">
        <f>VLOOKUP(B603,'CMP-SIN-SD-09-2021'!A:D,4,0)</f>
        <v>17.61</v>
      </c>
      <c r="I603" s="443" t="s">
        <v>13362</v>
      </c>
      <c r="J603" s="373">
        <f t="shared" si="102"/>
        <v>1.3</v>
      </c>
      <c r="K603" s="373"/>
      <c r="L603" s="373"/>
      <c r="M603" s="373">
        <f>VLOOKUP(B603,'CMP-SIN-SD-09-2021'!A:D,4,0)</f>
        <v>17.61</v>
      </c>
      <c r="N603" s="3" t="b">
        <f t="shared" si="103"/>
        <v>1</v>
      </c>
    </row>
    <row r="604" spans="1:15" s="387" customFormat="1" ht="30" x14ac:dyDescent="0.25">
      <c r="A604" s="463">
        <f t="shared" si="97"/>
        <v>92265</v>
      </c>
      <c r="B604" s="434" t="s">
        <v>13359</v>
      </c>
      <c r="C604" s="464" t="s">
        <v>76</v>
      </c>
      <c r="D604" s="464" t="s">
        <v>13557</v>
      </c>
      <c r="E604" s="425" t="s">
        <v>3</v>
      </c>
      <c r="F604" s="425" t="s">
        <v>1</v>
      </c>
      <c r="G604" s="424" t="s">
        <v>13361</v>
      </c>
      <c r="H604" s="426" t="s">
        <v>13362</v>
      </c>
      <c r="I604" s="465">
        <f>SUMIF(A:A,A604,J:J)</f>
        <v>118.63</v>
      </c>
      <c r="K604" s="373">
        <f>VLOOKUP(A604,'CMP-SIN-SD-09-2021'!A:D,4,0)</f>
        <v>118.63</v>
      </c>
      <c r="L604" s="373" t="b">
        <f>K604=I604</f>
        <v>1</v>
      </c>
      <c r="O604" s="403">
        <v>92265</v>
      </c>
    </row>
    <row r="605" spans="1:15" s="387" customFormat="1" x14ac:dyDescent="0.25">
      <c r="A605" s="450">
        <f t="shared" si="97"/>
        <v>92265</v>
      </c>
      <c r="B605" s="451">
        <v>88239</v>
      </c>
      <c r="C605" s="452" t="s">
        <v>13557</v>
      </c>
      <c r="D605" s="452" t="s">
        <v>13480</v>
      </c>
      <c r="E605" s="400" t="s">
        <v>1</v>
      </c>
      <c r="F605" s="400" t="s">
        <v>7605</v>
      </c>
      <c r="G605" s="399">
        <v>0.20200000000000001</v>
      </c>
      <c r="H605" s="453">
        <f>VLOOKUP(B605,'CMP-SIN-SD-09-2021'!A:D,4,0)</f>
        <v>19.96</v>
      </c>
      <c r="I605" s="453" t="s">
        <v>13362</v>
      </c>
      <c r="J605" s="373">
        <f t="shared" ref="J605:J612" si="104">TRUNC((G605*H605),2)</f>
        <v>4.03</v>
      </c>
      <c r="K605" s="373"/>
      <c r="L605" s="373"/>
      <c r="M605" s="373">
        <f>VLOOKUP(B605,'CMP-SIN-SD-09-2021'!A:D,4,0)</f>
        <v>19.96</v>
      </c>
      <c r="N605" s="3" t="b">
        <f t="shared" ref="N605:N612" si="105">M605=H605</f>
        <v>1</v>
      </c>
    </row>
    <row r="606" spans="1:15" s="387" customFormat="1" x14ac:dyDescent="0.25">
      <c r="A606" s="389">
        <f t="shared" si="97"/>
        <v>92265</v>
      </c>
      <c r="B606" s="390">
        <v>88262</v>
      </c>
      <c r="C606" s="391" t="s">
        <v>13557</v>
      </c>
      <c r="D606" s="391" t="s">
        <v>13416</v>
      </c>
      <c r="E606" s="392" t="s">
        <v>1</v>
      </c>
      <c r="F606" s="392" t="s">
        <v>7605</v>
      </c>
      <c r="G606" s="393">
        <v>1.012</v>
      </c>
      <c r="H606" s="453">
        <f>VLOOKUP(B606,'CMP-SIN-SD-09-2021'!A:D,4,0)</f>
        <v>23.68</v>
      </c>
      <c r="I606" s="394" t="s">
        <v>13362</v>
      </c>
      <c r="J606" s="373">
        <f t="shared" si="104"/>
        <v>23.96</v>
      </c>
      <c r="K606" s="373"/>
      <c r="L606" s="373"/>
      <c r="M606" s="373">
        <f>VLOOKUP(B606,'CMP-SIN-SD-09-2021'!A:D,4,0)</f>
        <v>23.68</v>
      </c>
      <c r="N606" s="3" t="b">
        <f t="shared" si="105"/>
        <v>1</v>
      </c>
    </row>
    <row r="607" spans="1:15" s="387" customFormat="1" ht="30" x14ac:dyDescent="0.25">
      <c r="A607" s="389">
        <f t="shared" si="97"/>
        <v>92265</v>
      </c>
      <c r="B607" s="390">
        <v>91692</v>
      </c>
      <c r="C607" s="391" t="s">
        <v>13557</v>
      </c>
      <c r="D607" s="391" t="s">
        <v>13481</v>
      </c>
      <c r="E607" s="392" t="s">
        <v>1</v>
      </c>
      <c r="F607" s="392" t="s">
        <v>13482</v>
      </c>
      <c r="G607" s="393">
        <v>0.05</v>
      </c>
      <c r="H607" s="453">
        <f>VLOOKUP(B607,'CMP-SIN-SD-09-2021'!A:D,4,0)</f>
        <v>21.22</v>
      </c>
      <c r="I607" s="394" t="s">
        <v>13362</v>
      </c>
      <c r="J607" s="373">
        <f t="shared" si="104"/>
        <v>1.06</v>
      </c>
      <c r="K607" s="373"/>
      <c r="L607" s="373"/>
      <c r="M607" s="373">
        <f>VLOOKUP(B607,'CMP-SIN-SD-09-2021'!A:D,4,0)</f>
        <v>21.22</v>
      </c>
      <c r="N607" s="3" t="b">
        <f t="shared" si="105"/>
        <v>1</v>
      </c>
    </row>
    <row r="608" spans="1:15" s="387" customFormat="1" ht="30" x14ac:dyDescent="0.25">
      <c r="A608" s="389">
        <f t="shared" si="97"/>
        <v>92265</v>
      </c>
      <c r="B608" s="390">
        <v>91693</v>
      </c>
      <c r="C608" s="391" t="s">
        <v>13557</v>
      </c>
      <c r="D608" s="391" t="s">
        <v>13483</v>
      </c>
      <c r="E608" s="392" t="s">
        <v>1</v>
      </c>
      <c r="F608" s="392" t="s">
        <v>13484</v>
      </c>
      <c r="G608" s="393">
        <v>0.152</v>
      </c>
      <c r="H608" s="453">
        <f>VLOOKUP(B608,'CMP-SIN-SD-09-2021'!A:D,4,0)</f>
        <v>18.73</v>
      </c>
      <c r="I608" s="394" t="s">
        <v>13362</v>
      </c>
      <c r="J608" s="373">
        <f t="shared" si="104"/>
        <v>2.84</v>
      </c>
      <c r="K608" s="373"/>
      <c r="L608" s="373"/>
      <c r="M608" s="373">
        <f>VLOOKUP(B608,'CMP-SIN-SD-09-2021'!A:D,4,0)</f>
        <v>18.73</v>
      </c>
      <c r="N608" s="3" t="b">
        <f t="shared" si="105"/>
        <v>1</v>
      </c>
    </row>
    <row r="609" spans="1:15" s="387" customFormat="1" ht="30" x14ac:dyDescent="0.25">
      <c r="A609" s="389">
        <f t="shared" si="97"/>
        <v>92265</v>
      </c>
      <c r="B609" s="390">
        <v>1358</v>
      </c>
      <c r="C609" s="391" t="s">
        <v>13557</v>
      </c>
      <c r="D609" s="391" t="s">
        <v>13585</v>
      </c>
      <c r="E609" s="392" t="s">
        <v>1</v>
      </c>
      <c r="F609" s="392" t="s">
        <v>3</v>
      </c>
      <c r="G609" s="393">
        <v>1.1459999999999999</v>
      </c>
      <c r="H609" s="394">
        <v>53.65</v>
      </c>
      <c r="I609" s="394" t="s">
        <v>13362</v>
      </c>
      <c r="J609" s="373">
        <f t="shared" si="104"/>
        <v>61.48</v>
      </c>
      <c r="K609" s="373"/>
      <c r="L609" s="373"/>
      <c r="M609" s="373">
        <f>VLOOKUP(B609,'INS-SIN-SD-09-2021'!A:D,4,0)</f>
        <v>53.65</v>
      </c>
      <c r="N609" s="3" t="b">
        <f t="shared" si="105"/>
        <v>1</v>
      </c>
    </row>
    <row r="610" spans="1:15" s="387" customFormat="1" ht="30" x14ac:dyDescent="0.25">
      <c r="A610" s="389">
        <f t="shared" si="97"/>
        <v>92265</v>
      </c>
      <c r="B610" s="390">
        <v>4517</v>
      </c>
      <c r="C610" s="391" t="s">
        <v>13557</v>
      </c>
      <c r="D610" s="391" t="s">
        <v>13569</v>
      </c>
      <c r="E610" s="392" t="s">
        <v>1</v>
      </c>
      <c r="F610" s="392" t="s">
        <v>27</v>
      </c>
      <c r="G610" s="393">
        <v>6.952</v>
      </c>
      <c r="H610" s="394">
        <v>2.92</v>
      </c>
      <c r="I610" s="394" t="s">
        <v>13362</v>
      </c>
      <c r="J610" s="373">
        <f t="shared" si="104"/>
        <v>20.29</v>
      </c>
      <c r="K610" s="373"/>
      <c r="L610" s="373"/>
      <c r="M610" s="373">
        <f>VLOOKUP(B610,'INS-SIN-SD-09-2021'!A:D,4,0)</f>
        <v>2.92</v>
      </c>
      <c r="N610" s="3" t="b">
        <f t="shared" si="105"/>
        <v>1</v>
      </c>
    </row>
    <row r="611" spans="1:15" s="387" customFormat="1" ht="30" x14ac:dyDescent="0.25">
      <c r="A611" s="389">
        <f t="shared" si="97"/>
        <v>92265</v>
      </c>
      <c r="B611" s="390">
        <v>4491</v>
      </c>
      <c r="C611" s="391" t="s">
        <v>13557</v>
      </c>
      <c r="D611" s="391" t="s">
        <v>13570</v>
      </c>
      <c r="E611" s="392" t="s">
        <v>1</v>
      </c>
      <c r="F611" s="392" t="s">
        <v>27</v>
      </c>
      <c r="G611" s="393">
        <v>0.16600000000000001</v>
      </c>
      <c r="H611" s="394">
        <v>8.34</v>
      </c>
      <c r="I611" s="394" t="s">
        <v>13362</v>
      </c>
      <c r="J611" s="373">
        <f t="shared" si="104"/>
        <v>1.38</v>
      </c>
      <c r="K611" s="373"/>
      <c r="L611" s="373"/>
      <c r="M611" s="373">
        <f>VLOOKUP(B611,'INS-SIN-SD-09-2021'!A:D,4,0)</f>
        <v>8.34</v>
      </c>
      <c r="N611" s="3" t="b">
        <f t="shared" si="105"/>
        <v>1</v>
      </c>
    </row>
    <row r="612" spans="1:15" s="387" customFormat="1" x14ac:dyDescent="0.25">
      <c r="A612" s="440">
        <f t="shared" si="97"/>
        <v>92265</v>
      </c>
      <c r="B612" s="441">
        <v>5068</v>
      </c>
      <c r="C612" s="442" t="s">
        <v>13557</v>
      </c>
      <c r="D612" s="442" t="s">
        <v>13430</v>
      </c>
      <c r="E612" s="398" t="s">
        <v>1</v>
      </c>
      <c r="F612" s="398" t="s">
        <v>29</v>
      </c>
      <c r="G612" s="397">
        <v>0.159</v>
      </c>
      <c r="H612" s="443">
        <v>22.6</v>
      </c>
      <c r="I612" s="443" t="s">
        <v>13362</v>
      </c>
      <c r="J612" s="373">
        <f t="shared" si="104"/>
        <v>3.59</v>
      </c>
      <c r="K612" s="373"/>
      <c r="L612" s="373"/>
      <c r="M612" s="373">
        <f>VLOOKUP(B612,'INS-SIN-SD-09-2021'!A:D,4,0)</f>
        <v>22.6</v>
      </c>
      <c r="N612" s="3" t="b">
        <f t="shared" si="105"/>
        <v>1</v>
      </c>
    </row>
    <row r="613" spans="1:15" s="387" customFormat="1" ht="30" x14ac:dyDescent="0.25">
      <c r="A613" s="463">
        <f t="shared" si="97"/>
        <v>96549</v>
      </c>
      <c r="B613" s="434" t="s">
        <v>13359</v>
      </c>
      <c r="C613" s="464" t="s">
        <v>67</v>
      </c>
      <c r="D613" s="464" t="s">
        <v>13557</v>
      </c>
      <c r="E613" s="425" t="s">
        <v>29</v>
      </c>
      <c r="F613" s="425" t="s">
        <v>1</v>
      </c>
      <c r="G613" s="424" t="s">
        <v>13361</v>
      </c>
      <c r="H613" s="426" t="s">
        <v>13362</v>
      </c>
      <c r="I613" s="465">
        <f>SUMIF(A:A,A613,J:J)</f>
        <v>15.26</v>
      </c>
      <c r="K613" s="373">
        <f>VLOOKUP(A613,'CMP-SIN-SD-09-2021'!A:D,4,0)</f>
        <v>15.26</v>
      </c>
      <c r="L613" s="373" t="b">
        <f>K613=I613</f>
        <v>1</v>
      </c>
      <c r="O613" s="403">
        <v>96549</v>
      </c>
    </row>
    <row r="614" spans="1:15" s="387" customFormat="1" ht="30" x14ac:dyDescent="0.25">
      <c r="A614" s="450">
        <f t="shared" si="97"/>
        <v>96549</v>
      </c>
      <c r="B614" s="451">
        <v>92797</v>
      </c>
      <c r="C614" s="452" t="s">
        <v>13557</v>
      </c>
      <c r="D614" s="452" t="s">
        <v>113</v>
      </c>
      <c r="E614" s="400" t="s">
        <v>1</v>
      </c>
      <c r="F614" s="400" t="s">
        <v>29</v>
      </c>
      <c r="G614" s="399">
        <v>1</v>
      </c>
      <c r="H614" s="453">
        <v>13.58</v>
      </c>
      <c r="I614" s="453" t="s">
        <v>13362</v>
      </c>
      <c r="J614" s="373">
        <f t="shared" ref="J614:J618" si="106">TRUNC((G614*H614),2)</f>
        <v>13.58</v>
      </c>
      <c r="K614" s="373"/>
      <c r="L614" s="373"/>
      <c r="M614" s="373">
        <f>VLOOKUP(B614,'CMP-SIN-SD-09-2021'!A:D,4,0)</f>
        <v>13.58</v>
      </c>
      <c r="N614" s="3" t="b">
        <f t="shared" ref="N614:N618" si="107">M614=H614</f>
        <v>1</v>
      </c>
    </row>
    <row r="615" spans="1:15" s="387" customFormat="1" x14ac:dyDescent="0.25">
      <c r="A615" s="389">
        <f t="shared" si="97"/>
        <v>96549</v>
      </c>
      <c r="B615" s="390">
        <v>88238</v>
      </c>
      <c r="C615" s="391" t="s">
        <v>13557</v>
      </c>
      <c r="D615" s="391" t="s">
        <v>13554</v>
      </c>
      <c r="E615" s="392" t="s">
        <v>1</v>
      </c>
      <c r="F615" s="392" t="s">
        <v>7605</v>
      </c>
      <c r="G615" s="393">
        <v>1.2E-2</v>
      </c>
      <c r="H615" s="453">
        <f>VLOOKUP(B615,'CMP-SIN-SD-09-2021'!A:D,4,0)</f>
        <v>18.440000000000001</v>
      </c>
      <c r="I615" s="394" t="s">
        <v>13362</v>
      </c>
      <c r="J615" s="373">
        <f t="shared" si="106"/>
        <v>0.22</v>
      </c>
      <c r="K615" s="373"/>
      <c r="L615" s="373"/>
      <c r="M615" s="373">
        <f>VLOOKUP(B615,'CMP-SIN-SD-09-2021'!A:D,4,0)</f>
        <v>18.440000000000001</v>
      </c>
      <c r="N615" s="3" t="b">
        <f t="shared" si="107"/>
        <v>1</v>
      </c>
    </row>
    <row r="616" spans="1:15" s="387" customFormat="1" x14ac:dyDescent="0.25">
      <c r="A616" s="389">
        <f t="shared" si="97"/>
        <v>96549</v>
      </c>
      <c r="B616" s="390">
        <v>88245</v>
      </c>
      <c r="C616" s="391" t="s">
        <v>13557</v>
      </c>
      <c r="D616" s="391" t="s">
        <v>13555</v>
      </c>
      <c r="E616" s="392" t="s">
        <v>1</v>
      </c>
      <c r="F616" s="392" t="s">
        <v>7605</v>
      </c>
      <c r="G616" s="393">
        <v>3.6499999999999998E-2</v>
      </c>
      <c r="H616" s="453">
        <f>VLOOKUP(B616,'CMP-SIN-SD-09-2021'!A:D,4,0)</f>
        <v>23.78</v>
      </c>
      <c r="I616" s="394" t="s">
        <v>13362</v>
      </c>
      <c r="J616" s="373">
        <f t="shared" si="106"/>
        <v>0.86</v>
      </c>
      <c r="K616" s="373"/>
      <c r="L616" s="373"/>
      <c r="M616" s="373">
        <f>VLOOKUP(B616,'CMP-SIN-SD-09-2021'!A:D,4,0)</f>
        <v>23.78</v>
      </c>
      <c r="N616" s="3" t="b">
        <f t="shared" si="107"/>
        <v>1</v>
      </c>
    </row>
    <row r="617" spans="1:15" s="387" customFormat="1" ht="45" x14ac:dyDescent="0.25">
      <c r="A617" s="389">
        <f t="shared" si="97"/>
        <v>96549</v>
      </c>
      <c r="B617" s="390">
        <v>39017</v>
      </c>
      <c r="C617" s="391" t="s">
        <v>13557</v>
      </c>
      <c r="D617" s="391" t="s">
        <v>13574</v>
      </c>
      <c r="E617" s="392" t="s">
        <v>1</v>
      </c>
      <c r="F617" s="392" t="s">
        <v>9</v>
      </c>
      <c r="G617" s="393">
        <v>0.13600000000000001</v>
      </c>
      <c r="H617" s="394">
        <v>0.21</v>
      </c>
      <c r="I617" s="394" t="s">
        <v>13362</v>
      </c>
      <c r="J617" s="373">
        <f t="shared" si="106"/>
        <v>0.02</v>
      </c>
      <c r="K617" s="373"/>
      <c r="L617" s="373"/>
      <c r="M617" s="373">
        <f>VLOOKUP(B617,'INS-SIN-SD-09-2021'!A:D,4,0)</f>
        <v>0.21</v>
      </c>
      <c r="N617" s="3" t="b">
        <f t="shared" si="107"/>
        <v>1</v>
      </c>
    </row>
    <row r="618" spans="1:15" s="387" customFormat="1" ht="30" x14ac:dyDescent="0.25">
      <c r="A618" s="440">
        <f t="shared" si="97"/>
        <v>96549</v>
      </c>
      <c r="B618" s="441">
        <v>43132</v>
      </c>
      <c r="C618" s="442" t="s">
        <v>13557</v>
      </c>
      <c r="D618" s="442" t="s">
        <v>13556</v>
      </c>
      <c r="E618" s="398" t="s">
        <v>1</v>
      </c>
      <c r="F618" s="398" t="s">
        <v>29</v>
      </c>
      <c r="G618" s="397">
        <v>2.5000000000000001E-2</v>
      </c>
      <c r="H618" s="443">
        <v>23.41</v>
      </c>
      <c r="I618" s="443" t="s">
        <v>13362</v>
      </c>
      <c r="J618" s="373">
        <f t="shared" si="106"/>
        <v>0.57999999999999996</v>
      </c>
      <c r="K618" s="373"/>
      <c r="L618" s="373"/>
      <c r="M618" s="373">
        <f>VLOOKUP(B618,'INS-SIN-SD-09-2021'!A:D,4,0)</f>
        <v>23.41</v>
      </c>
      <c r="N618" s="3" t="b">
        <f t="shared" si="107"/>
        <v>1</v>
      </c>
    </row>
    <row r="619" spans="1:15" s="387" customFormat="1" ht="75" x14ac:dyDescent="0.25">
      <c r="A619" s="463">
        <f t="shared" si="97"/>
        <v>101207</v>
      </c>
      <c r="B619" s="434" t="s">
        <v>13359</v>
      </c>
      <c r="C619" s="464" t="s">
        <v>87</v>
      </c>
      <c r="D619" s="464" t="s">
        <v>13599</v>
      </c>
      <c r="E619" s="425" t="s">
        <v>23</v>
      </c>
      <c r="F619" s="425" t="s">
        <v>1</v>
      </c>
      <c r="G619" s="424" t="s">
        <v>13361</v>
      </c>
      <c r="H619" s="426" t="s">
        <v>13362</v>
      </c>
      <c r="I619" s="465">
        <f>SUMIF(A:A,A619,J:J)</f>
        <v>8.16</v>
      </c>
      <c r="K619" s="373">
        <f>VLOOKUP(A619,'CMP-SIN-SD-09-2021'!A:D,4,0)</f>
        <v>8.16</v>
      </c>
      <c r="L619" s="373" t="b">
        <f>K619=I619</f>
        <v>1</v>
      </c>
      <c r="O619" s="403">
        <v>101207</v>
      </c>
    </row>
    <row r="620" spans="1:15" s="387" customFormat="1" ht="45" x14ac:dyDescent="0.25">
      <c r="A620" s="450">
        <f t="shared" si="97"/>
        <v>101207</v>
      </c>
      <c r="B620" s="451">
        <v>5631</v>
      </c>
      <c r="C620" s="452" t="s">
        <v>13600</v>
      </c>
      <c r="D620" s="452" t="s">
        <v>13601</v>
      </c>
      <c r="E620" s="400" t="s">
        <v>1</v>
      </c>
      <c r="F620" s="400" t="s">
        <v>13482</v>
      </c>
      <c r="G620" s="399">
        <v>1.0699999999999999E-2</v>
      </c>
      <c r="H620" s="453">
        <f>VLOOKUP(B620,'CMP-SIN-SD-09-2021'!A:D,4,0)</f>
        <v>154.53</v>
      </c>
      <c r="I620" s="453" t="s">
        <v>13362</v>
      </c>
      <c r="J620" s="373">
        <f t="shared" ref="J620:J624" si="108">TRUNC((G620*H620),2)</f>
        <v>1.65</v>
      </c>
      <c r="K620" s="373"/>
      <c r="L620" s="373"/>
      <c r="M620" s="373">
        <f>VLOOKUP(B620,'CMP-SIN-SD-09-2021'!A:D,4,0)</f>
        <v>154.53</v>
      </c>
      <c r="N620" s="3" t="b">
        <f t="shared" ref="N620:N624" si="109">M620=H620</f>
        <v>1</v>
      </c>
    </row>
    <row r="621" spans="1:15" s="387" customFormat="1" ht="45" x14ac:dyDescent="0.25">
      <c r="A621" s="389">
        <f t="shared" si="97"/>
        <v>101207</v>
      </c>
      <c r="B621" s="390">
        <v>5632</v>
      </c>
      <c r="C621" s="391" t="s">
        <v>13600</v>
      </c>
      <c r="D621" s="391" t="s">
        <v>13602</v>
      </c>
      <c r="E621" s="392" t="s">
        <v>1</v>
      </c>
      <c r="F621" s="392" t="s">
        <v>13484</v>
      </c>
      <c r="G621" s="393">
        <v>2.7000000000000001E-3</v>
      </c>
      <c r="H621" s="453">
        <f>VLOOKUP(B621,'CMP-SIN-SD-09-2021'!A:D,4,0)</f>
        <v>61.05</v>
      </c>
      <c r="I621" s="394" t="s">
        <v>13362</v>
      </c>
      <c r="J621" s="373">
        <f t="shared" si="108"/>
        <v>0.16</v>
      </c>
      <c r="K621" s="373"/>
      <c r="L621" s="373"/>
      <c r="M621" s="373">
        <f>VLOOKUP(B621,'CMP-SIN-SD-09-2021'!A:D,4,0)</f>
        <v>61.05</v>
      </c>
      <c r="N621" s="3" t="b">
        <f t="shared" si="109"/>
        <v>1</v>
      </c>
    </row>
    <row r="622" spans="1:15" s="387" customFormat="1" x14ac:dyDescent="0.25">
      <c r="A622" s="389">
        <f t="shared" si="97"/>
        <v>101207</v>
      </c>
      <c r="B622" s="390">
        <v>88316</v>
      </c>
      <c r="C622" s="391" t="s">
        <v>13600</v>
      </c>
      <c r="D622" s="391" t="s">
        <v>13428</v>
      </c>
      <c r="E622" s="392" t="s">
        <v>1</v>
      </c>
      <c r="F622" s="392" t="s">
        <v>7605</v>
      </c>
      <c r="G622" s="393">
        <v>1.34E-2</v>
      </c>
      <c r="H622" s="453">
        <f>VLOOKUP(B622,'CMP-SIN-SD-09-2021'!A:D,4,0)</f>
        <v>17.61</v>
      </c>
      <c r="I622" s="394" t="s">
        <v>13362</v>
      </c>
      <c r="J622" s="373">
        <f t="shared" si="108"/>
        <v>0.23</v>
      </c>
      <c r="K622" s="373"/>
      <c r="L622" s="373"/>
      <c r="M622" s="373">
        <f>VLOOKUP(B622,'CMP-SIN-SD-09-2021'!A:D,4,0)</f>
        <v>17.61</v>
      </c>
      <c r="N622" s="3" t="b">
        <f t="shared" si="109"/>
        <v>1</v>
      </c>
    </row>
    <row r="623" spans="1:15" s="387" customFormat="1" ht="60" x14ac:dyDescent="0.25">
      <c r="A623" s="389">
        <f t="shared" si="97"/>
        <v>101207</v>
      </c>
      <c r="B623" s="390">
        <v>89883</v>
      </c>
      <c r="C623" s="391" t="s">
        <v>13600</v>
      </c>
      <c r="D623" s="391" t="s">
        <v>13603</v>
      </c>
      <c r="E623" s="392" t="s">
        <v>1</v>
      </c>
      <c r="F623" s="392" t="s">
        <v>13482</v>
      </c>
      <c r="G623" s="393">
        <v>2.0899999999999998E-2</v>
      </c>
      <c r="H623" s="453">
        <f>VLOOKUP(B623,'CMP-SIN-SD-09-2021'!A:D,4,0)</f>
        <v>277.07</v>
      </c>
      <c r="I623" s="394" t="s">
        <v>13362</v>
      </c>
      <c r="J623" s="373">
        <f t="shared" si="108"/>
        <v>5.79</v>
      </c>
      <c r="K623" s="373"/>
      <c r="L623" s="373"/>
      <c r="M623" s="373">
        <f>VLOOKUP(B623,'CMP-SIN-SD-09-2021'!A:D,4,0)</f>
        <v>277.07</v>
      </c>
      <c r="N623" s="3" t="b">
        <f t="shared" si="109"/>
        <v>1</v>
      </c>
    </row>
    <row r="624" spans="1:15" s="387" customFormat="1" ht="60" x14ac:dyDescent="0.25">
      <c r="A624" s="440">
        <f t="shared" si="97"/>
        <v>101207</v>
      </c>
      <c r="B624" s="441">
        <v>89884</v>
      </c>
      <c r="C624" s="442" t="s">
        <v>13600</v>
      </c>
      <c r="D624" s="442" t="s">
        <v>13604</v>
      </c>
      <c r="E624" s="398" t="s">
        <v>1</v>
      </c>
      <c r="F624" s="398" t="s">
        <v>13484</v>
      </c>
      <c r="G624" s="397">
        <v>5.7999999999999996E-3</v>
      </c>
      <c r="H624" s="453">
        <f>VLOOKUP(B624,'CMP-SIN-SD-09-2021'!A:D,4,0)</f>
        <v>57.25</v>
      </c>
      <c r="I624" s="443" t="s">
        <v>13362</v>
      </c>
      <c r="J624" s="373">
        <f t="shared" si="108"/>
        <v>0.33</v>
      </c>
      <c r="K624" s="373"/>
      <c r="L624" s="373"/>
      <c r="M624" s="373">
        <f>VLOOKUP(B624,'CMP-SIN-SD-09-2021'!A:D,4,0)</f>
        <v>57.25</v>
      </c>
      <c r="N624" s="3" t="b">
        <f t="shared" si="109"/>
        <v>1</v>
      </c>
    </row>
    <row r="625" spans="1:15" s="387" customFormat="1" ht="30" x14ac:dyDescent="0.25">
      <c r="A625" s="463">
        <f t="shared" si="97"/>
        <v>95593</v>
      </c>
      <c r="B625" s="434" t="s">
        <v>13359</v>
      </c>
      <c r="C625" s="464" t="s">
        <v>13605</v>
      </c>
      <c r="D625" s="464" t="s">
        <v>13473</v>
      </c>
      <c r="E625" s="425" t="s">
        <v>29</v>
      </c>
      <c r="F625" s="425" t="s">
        <v>1</v>
      </c>
      <c r="G625" s="424" t="s">
        <v>13361</v>
      </c>
      <c r="H625" s="426" t="s">
        <v>13362</v>
      </c>
      <c r="I625" s="465">
        <f>SUMIF(A:A,A625,J:J)</f>
        <v>17.810000000000002</v>
      </c>
      <c r="K625" s="373">
        <f>VLOOKUP(A625,'CMP-SIN-SD-09-2021'!A:D,4,0)</f>
        <v>17.809999999999999</v>
      </c>
      <c r="L625" s="373" t="b">
        <f>K625=I625</f>
        <v>1</v>
      </c>
      <c r="O625" s="403">
        <v>95593</v>
      </c>
    </row>
    <row r="626" spans="1:15" s="387" customFormat="1" ht="30" x14ac:dyDescent="0.25">
      <c r="A626" s="450">
        <f t="shared" si="97"/>
        <v>95593</v>
      </c>
      <c r="B626" s="451">
        <v>92792</v>
      </c>
      <c r="C626" s="452" t="s">
        <v>13473</v>
      </c>
      <c r="D626" s="452" t="s">
        <v>109</v>
      </c>
      <c r="E626" s="400" t="s">
        <v>1</v>
      </c>
      <c r="F626" s="400" t="s">
        <v>29</v>
      </c>
      <c r="G626" s="399">
        <v>1</v>
      </c>
      <c r="H626" s="453">
        <f>VLOOKUP(B626,'CMP-SIN-SD-09-2021'!A:D,4,0)</f>
        <v>14.5</v>
      </c>
      <c r="I626" s="453" t="s">
        <v>13362</v>
      </c>
      <c r="J626" s="373">
        <f t="shared" ref="J626:J629" si="110">TRUNC((G626*H626),2)</f>
        <v>14.5</v>
      </c>
      <c r="K626" s="373"/>
      <c r="L626" s="373"/>
      <c r="M626" s="373">
        <f>VLOOKUP(B626,'CMP-SIN-SD-09-2021'!A:D,4,0)</f>
        <v>14.5</v>
      </c>
      <c r="N626" s="3" t="b">
        <f t="shared" ref="N626:N629" si="111">M626=H626</f>
        <v>1</v>
      </c>
    </row>
    <row r="627" spans="1:15" s="387" customFormat="1" x14ac:dyDescent="0.25">
      <c r="A627" s="389">
        <f t="shared" si="97"/>
        <v>95593</v>
      </c>
      <c r="B627" s="390">
        <v>88238</v>
      </c>
      <c r="C627" s="391" t="s">
        <v>13473</v>
      </c>
      <c r="D627" s="391" t="s">
        <v>13554</v>
      </c>
      <c r="E627" s="392" t="s">
        <v>1</v>
      </c>
      <c r="F627" s="392" t="s">
        <v>7605</v>
      </c>
      <c r="G627" s="393">
        <v>2.0799999999999999E-2</v>
      </c>
      <c r="H627" s="453">
        <f>VLOOKUP(B627,'CMP-SIN-SD-09-2021'!A:D,4,0)</f>
        <v>18.440000000000001</v>
      </c>
      <c r="I627" s="394" t="s">
        <v>13362</v>
      </c>
      <c r="J627" s="373">
        <f t="shared" si="110"/>
        <v>0.38</v>
      </c>
      <c r="K627" s="373"/>
      <c r="L627" s="373"/>
      <c r="M627" s="373">
        <f>VLOOKUP(B627,'CMP-SIN-SD-09-2021'!A:D,4,0)</f>
        <v>18.440000000000001</v>
      </c>
      <c r="N627" s="3" t="b">
        <f t="shared" si="111"/>
        <v>1</v>
      </c>
    </row>
    <row r="628" spans="1:15" s="387" customFormat="1" x14ac:dyDescent="0.25">
      <c r="A628" s="389">
        <f t="shared" si="97"/>
        <v>95593</v>
      </c>
      <c r="B628" s="390">
        <v>88245</v>
      </c>
      <c r="C628" s="391" t="s">
        <v>13473</v>
      </c>
      <c r="D628" s="391" t="s">
        <v>13555</v>
      </c>
      <c r="E628" s="392" t="s">
        <v>1</v>
      </c>
      <c r="F628" s="392" t="s">
        <v>7605</v>
      </c>
      <c r="G628" s="393">
        <v>0.104</v>
      </c>
      <c r="H628" s="453">
        <f>VLOOKUP(B628,'CMP-SIN-SD-09-2021'!A:D,4,0)</f>
        <v>23.78</v>
      </c>
      <c r="I628" s="394" t="s">
        <v>13362</v>
      </c>
      <c r="J628" s="373">
        <f t="shared" si="110"/>
        <v>2.4700000000000002</v>
      </c>
      <c r="K628" s="373"/>
      <c r="L628" s="373"/>
      <c r="M628" s="373">
        <f>VLOOKUP(B628,'CMP-SIN-SD-09-2021'!A:D,4,0)</f>
        <v>23.78</v>
      </c>
      <c r="N628" s="3" t="b">
        <f t="shared" si="111"/>
        <v>1</v>
      </c>
    </row>
    <row r="629" spans="1:15" s="387" customFormat="1" ht="30" x14ac:dyDescent="0.25">
      <c r="A629" s="440">
        <f t="shared" si="97"/>
        <v>95593</v>
      </c>
      <c r="B629" s="441">
        <v>43132</v>
      </c>
      <c r="C629" s="442" t="s">
        <v>13473</v>
      </c>
      <c r="D629" s="442" t="s">
        <v>13556</v>
      </c>
      <c r="E629" s="398" t="s">
        <v>1</v>
      </c>
      <c r="F629" s="398" t="s">
        <v>29</v>
      </c>
      <c r="G629" s="397">
        <v>0.02</v>
      </c>
      <c r="H629" s="443">
        <v>23.41</v>
      </c>
      <c r="I629" s="443" t="s">
        <v>13362</v>
      </c>
      <c r="J629" s="373">
        <f t="shared" si="110"/>
        <v>0.46</v>
      </c>
      <c r="K629" s="373"/>
      <c r="L629" s="373"/>
      <c r="M629" s="373">
        <f>VLOOKUP(B629,'INS-SIN-SD-09-2021'!A:D,4,0)</f>
        <v>23.41</v>
      </c>
      <c r="N629" s="3" t="b">
        <f t="shared" si="111"/>
        <v>1</v>
      </c>
    </row>
    <row r="630" spans="1:15" s="387" customFormat="1" ht="60" x14ac:dyDescent="0.25">
      <c r="A630" s="463">
        <f t="shared" si="97"/>
        <v>100897</v>
      </c>
      <c r="B630" s="434" t="s">
        <v>13359</v>
      </c>
      <c r="C630" s="464" t="s">
        <v>26</v>
      </c>
      <c r="D630" s="464" t="s">
        <v>13606</v>
      </c>
      <c r="E630" s="425" t="s">
        <v>27</v>
      </c>
      <c r="F630" s="425" t="s">
        <v>1</v>
      </c>
      <c r="G630" s="424" t="s">
        <v>13361</v>
      </c>
      <c r="H630" s="426" t="s">
        <v>13362</v>
      </c>
      <c r="I630" s="465">
        <f>SUMIF(A:A,A630,J:J)</f>
        <v>88.2</v>
      </c>
      <c r="K630" s="373">
        <f>VLOOKUP(A630,'CMP-SIN-SD-09-2021'!A:D,4,0)</f>
        <v>88.2</v>
      </c>
      <c r="L630" s="373" t="b">
        <f>K630=I630</f>
        <v>1</v>
      </c>
      <c r="O630" s="403">
        <v>100897</v>
      </c>
    </row>
    <row r="631" spans="1:15" s="387" customFormat="1" ht="30" x14ac:dyDescent="0.25">
      <c r="A631" s="450">
        <f t="shared" si="97"/>
        <v>100897</v>
      </c>
      <c r="B631" s="451">
        <v>95579</v>
      </c>
      <c r="C631" s="452" t="s">
        <v>13606</v>
      </c>
      <c r="D631" s="452" t="s">
        <v>13543</v>
      </c>
      <c r="E631" s="400" t="s">
        <v>1</v>
      </c>
      <c r="F631" s="400" t="s">
        <v>29</v>
      </c>
      <c r="G631" s="399">
        <v>1.3913</v>
      </c>
      <c r="H631" s="453">
        <f>VLOOKUP(B631,'CMP-SIN-SD-09-2021'!A:D,4,0)</f>
        <v>12.25</v>
      </c>
      <c r="I631" s="453" t="s">
        <v>13362</v>
      </c>
      <c r="J631" s="373">
        <f t="shared" ref="J631:J638" si="112">TRUNC((G631*H631),2)</f>
        <v>17.04</v>
      </c>
      <c r="K631" s="373"/>
      <c r="L631" s="373"/>
      <c r="M631" s="373">
        <f>VLOOKUP(B631,'CMP-SIN-SD-09-2021'!A:D,4,0)</f>
        <v>12.25</v>
      </c>
      <c r="N631" s="3" t="b">
        <f t="shared" ref="N631:N638" si="113">M631=H631</f>
        <v>1</v>
      </c>
    </row>
    <row r="632" spans="1:15" s="387" customFormat="1" ht="45" x14ac:dyDescent="0.25">
      <c r="A632" s="389">
        <f t="shared" si="97"/>
        <v>100897</v>
      </c>
      <c r="B632" s="390">
        <v>97913</v>
      </c>
      <c r="C632" s="391" t="s">
        <v>13606</v>
      </c>
      <c r="D632" s="391" t="s">
        <v>13545</v>
      </c>
      <c r="E632" s="392" t="s">
        <v>1</v>
      </c>
      <c r="F632" s="392" t="s">
        <v>13546</v>
      </c>
      <c r="G632" s="393">
        <v>5.2400000000000002E-2</v>
      </c>
      <c r="H632" s="453">
        <f>VLOOKUP(B632,'CMP-SIN-SD-09-2021'!A:D,4,0)</f>
        <v>2.34</v>
      </c>
      <c r="I632" s="394" t="s">
        <v>13362</v>
      </c>
      <c r="J632" s="373">
        <f t="shared" si="112"/>
        <v>0.12</v>
      </c>
      <c r="K632" s="373"/>
      <c r="L632" s="373"/>
      <c r="M632" s="373">
        <f>VLOOKUP(B632,'CMP-SIN-SD-09-2021'!A:D,4,0)</f>
        <v>2.34</v>
      </c>
      <c r="N632" s="3" t="b">
        <f t="shared" si="113"/>
        <v>1</v>
      </c>
    </row>
    <row r="633" spans="1:15" s="387" customFormat="1" x14ac:dyDescent="0.25">
      <c r="A633" s="389">
        <f t="shared" si="97"/>
        <v>100897</v>
      </c>
      <c r="B633" s="390">
        <v>88316</v>
      </c>
      <c r="C633" s="391" t="s">
        <v>13606</v>
      </c>
      <c r="D633" s="391" t="s">
        <v>13428</v>
      </c>
      <c r="E633" s="392" t="s">
        <v>1</v>
      </c>
      <c r="F633" s="392" t="s">
        <v>7605</v>
      </c>
      <c r="G633" s="393">
        <v>0.27950000000000003</v>
      </c>
      <c r="H633" s="453">
        <f>VLOOKUP(B633,'CMP-SIN-SD-09-2021'!A:D,4,0)</f>
        <v>17.61</v>
      </c>
      <c r="I633" s="394" t="s">
        <v>13362</v>
      </c>
      <c r="J633" s="373">
        <f t="shared" si="112"/>
        <v>4.92</v>
      </c>
      <c r="K633" s="373"/>
      <c r="L633" s="373"/>
      <c r="M633" s="373">
        <f>VLOOKUP(B633,'CMP-SIN-SD-09-2021'!A:D,4,0)</f>
        <v>17.61</v>
      </c>
      <c r="N633" s="3" t="b">
        <f t="shared" si="113"/>
        <v>1</v>
      </c>
    </row>
    <row r="634" spans="1:15" s="387" customFormat="1" ht="30" x14ac:dyDescent="0.25">
      <c r="A634" s="389">
        <f t="shared" si="97"/>
        <v>100897</v>
      </c>
      <c r="B634" s="390">
        <v>90778</v>
      </c>
      <c r="C634" s="391" t="s">
        <v>13606</v>
      </c>
      <c r="D634" s="391" t="s">
        <v>909</v>
      </c>
      <c r="E634" s="392" t="s">
        <v>1</v>
      </c>
      <c r="F634" s="392" t="s">
        <v>7605</v>
      </c>
      <c r="G634" s="393">
        <v>6.4000000000000003E-3</v>
      </c>
      <c r="H634" s="453">
        <f>VLOOKUP(B634,'CMP-SIN-SD-09-2021'!A:D,4,0)</f>
        <v>105.61</v>
      </c>
      <c r="I634" s="394" t="s">
        <v>13362</v>
      </c>
      <c r="J634" s="373">
        <f t="shared" si="112"/>
        <v>0.67</v>
      </c>
      <c r="K634" s="373"/>
      <c r="L634" s="373"/>
      <c r="M634" s="373">
        <f>VLOOKUP(B634,'CMP-SIN-SD-09-2021'!A:D,4,0)</f>
        <v>105.61</v>
      </c>
      <c r="N634" s="3" t="b">
        <f t="shared" si="113"/>
        <v>1</v>
      </c>
    </row>
    <row r="635" spans="1:15" s="387" customFormat="1" ht="60" x14ac:dyDescent="0.25">
      <c r="A635" s="389">
        <f t="shared" si="97"/>
        <v>100897</v>
      </c>
      <c r="B635" s="390">
        <v>100973</v>
      </c>
      <c r="C635" s="391" t="s">
        <v>13606</v>
      </c>
      <c r="D635" s="391" t="s">
        <v>13548</v>
      </c>
      <c r="E635" s="392" t="s">
        <v>1</v>
      </c>
      <c r="F635" s="392" t="s">
        <v>23</v>
      </c>
      <c r="G635" s="393">
        <v>0.15709999999999999</v>
      </c>
      <c r="H635" s="453">
        <f>VLOOKUP(B635,'CMP-SIN-SD-09-2021'!A:D,4,0)</f>
        <v>6.57</v>
      </c>
      <c r="I635" s="394" t="s">
        <v>13362</v>
      </c>
      <c r="J635" s="373">
        <f t="shared" si="112"/>
        <v>1.03</v>
      </c>
      <c r="K635" s="373"/>
      <c r="L635" s="373"/>
      <c r="M635" s="373">
        <f>VLOOKUP(B635,'CMP-SIN-SD-09-2021'!A:D,4,0)</f>
        <v>6.57</v>
      </c>
      <c r="N635" s="3" t="b">
        <f t="shared" si="113"/>
        <v>1</v>
      </c>
    </row>
    <row r="636" spans="1:15" s="387" customFormat="1" ht="75" x14ac:dyDescent="0.25">
      <c r="A636" s="389">
        <f t="shared" si="97"/>
        <v>100897</v>
      </c>
      <c r="B636" s="390">
        <v>90681</v>
      </c>
      <c r="C636" s="391" t="s">
        <v>13606</v>
      </c>
      <c r="D636" s="391" t="s">
        <v>13607</v>
      </c>
      <c r="E636" s="392" t="s">
        <v>1</v>
      </c>
      <c r="F636" s="392" t="s">
        <v>13484</v>
      </c>
      <c r="G636" s="393">
        <v>6.1199999999999997E-2</v>
      </c>
      <c r="H636" s="453">
        <f>VLOOKUP(B636,'CMP-SIN-SD-09-2021'!A:D,4,0)</f>
        <v>117.29</v>
      </c>
      <c r="I636" s="394" t="s">
        <v>13362</v>
      </c>
      <c r="J636" s="373">
        <f t="shared" si="112"/>
        <v>7.17</v>
      </c>
      <c r="K636" s="373"/>
      <c r="L636" s="373"/>
      <c r="M636" s="373">
        <f>VLOOKUP(B636,'CMP-SIN-SD-09-2021'!A:D,4,0)</f>
        <v>117.29</v>
      </c>
      <c r="N636" s="3" t="b">
        <f t="shared" si="113"/>
        <v>1</v>
      </c>
    </row>
    <row r="637" spans="1:15" s="387" customFormat="1" ht="75" x14ac:dyDescent="0.25">
      <c r="A637" s="389">
        <f t="shared" si="97"/>
        <v>100897</v>
      </c>
      <c r="B637" s="390">
        <v>90680</v>
      </c>
      <c r="C637" s="391" t="s">
        <v>13606</v>
      </c>
      <c r="D637" s="391" t="s">
        <v>13608</v>
      </c>
      <c r="E637" s="392" t="s">
        <v>1</v>
      </c>
      <c r="F637" s="392" t="s">
        <v>13482</v>
      </c>
      <c r="G637" s="393">
        <v>3.4200000000000001E-2</v>
      </c>
      <c r="H637" s="453">
        <f>VLOOKUP(B637,'CMP-SIN-SD-09-2021'!A:D,4,0)</f>
        <v>294.04000000000002</v>
      </c>
      <c r="I637" s="394" t="s">
        <v>13362</v>
      </c>
      <c r="J637" s="373">
        <f t="shared" si="112"/>
        <v>10.050000000000001</v>
      </c>
      <c r="K637" s="373"/>
      <c r="L637" s="373"/>
      <c r="M637" s="373">
        <f>VLOOKUP(B637,'CMP-SIN-SD-09-2021'!A:D,4,0)</f>
        <v>294.04000000000002</v>
      </c>
      <c r="N637" s="3" t="b">
        <f t="shared" si="113"/>
        <v>1</v>
      </c>
    </row>
    <row r="638" spans="1:15" s="387" customFormat="1" ht="45" x14ac:dyDescent="0.25">
      <c r="A638" s="440">
        <f t="shared" si="97"/>
        <v>100897</v>
      </c>
      <c r="B638" s="441">
        <v>38405</v>
      </c>
      <c r="C638" s="442" t="s">
        <v>13606</v>
      </c>
      <c r="D638" s="442" t="s">
        <v>13609</v>
      </c>
      <c r="E638" s="398" t="s">
        <v>1</v>
      </c>
      <c r="F638" s="398" t="s">
        <v>23</v>
      </c>
      <c r="G638" s="397">
        <v>0.1426</v>
      </c>
      <c r="H638" s="443">
        <v>331</v>
      </c>
      <c r="I638" s="443" t="s">
        <v>13362</v>
      </c>
      <c r="J638" s="373">
        <f t="shared" si="112"/>
        <v>47.2</v>
      </c>
      <c r="K638" s="373"/>
      <c r="L638" s="373"/>
      <c r="M638" s="373">
        <f>VLOOKUP(B638,'INS-SIN-SD-09-2021'!A:D,4,0)</f>
        <v>331</v>
      </c>
      <c r="N638" s="3" t="b">
        <f t="shared" si="113"/>
        <v>1</v>
      </c>
    </row>
    <row r="639" spans="1:15" s="387" customFormat="1" ht="30" x14ac:dyDescent="0.25">
      <c r="A639" s="463">
        <f t="shared" si="97"/>
        <v>95583</v>
      </c>
      <c r="B639" s="434" t="s">
        <v>13359</v>
      </c>
      <c r="C639" s="464" t="s">
        <v>28</v>
      </c>
      <c r="D639" s="464" t="s">
        <v>13552</v>
      </c>
      <c r="E639" s="425" t="s">
        <v>29</v>
      </c>
      <c r="F639" s="425" t="s">
        <v>1</v>
      </c>
      <c r="G639" s="424" t="s">
        <v>13361</v>
      </c>
      <c r="H639" s="426" t="s">
        <v>13362</v>
      </c>
      <c r="I639" s="465">
        <f>SUMIF(A:A,A639,J:J)</f>
        <v>17.61</v>
      </c>
      <c r="K639" s="373">
        <f>VLOOKUP(A639,'CMP-SIN-SD-09-2021'!A:D,4,0)</f>
        <v>17.61</v>
      </c>
      <c r="L639" s="373" t="b">
        <f>K639=I639</f>
        <v>1</v>
      </c>
      <c r="O639" s="403">
        <v>95583</v>
      </c>
    </row>
    <row r="640" spans="1:15" s="387" customFormat="1" ht="30" x14ac:dyDescent="0.25">
      <c r="A640" s="450">
        <f t="shared" si="97"/>
        <v>95583</v>
      </c>
      <c r="B640" s="451">
        <v>95445</v>
      </c>
      <c r="C640" s="452" t="s">
        <v>13552</v>
      </c>
      <c r="D640" s="452" t="s">
        <v>13610</v>
      </c>
      <c r="E640" s="400" t="s">
        <v>1</v>
      </c>
      <c r="F640" s="400" t="s">
        <v>29</v>
      </c>
      <c r="G640" s="399">
        <v>1</v>
      </c>
      <c r="H640" s="453">
        <f>VLOOKUP(B640,'CMP-SIN-SD-09-2021'!A:D,4,0)</f>
        <v>12.63</v>
      </c>
      <c r="I640" s="453" t="s">
        <v>13362</v>
      </c>
      <c r="J640" s="373">
        <f t="shared" ref="J640:J643" si="114">TRUNC((G640*H640),2)</f>
        <v>12.63</v>
      </c>
      <c r="K640" s="373"/>
      <c r="L640" s="373"/>
      <c r="M640" s="373">
        <f>VLOOKUP(B640,'CMP-SIN-SD-09-2021'!A:D,4,0)</f>
        <v>12.63</v>
      </c>
      <c r="N640" s="3" t="b">
        <f t="shared" ref="N640:N643" si="115">M640=H640</f>
        <v>1</v>
      </c>
    </row>
    <row r="641" spans="1:15" s="387" customFormat="1" x14ac:dyDescent="0.25">
      <c r="A641" s="389">
        <f t="shared" si="97"/>
        <v>95583</v>
      </c>
      <c r="B641" s="390">
        <v>88238</v>
      </c>
      <c r="C641" s="391" t="s">
        <v>13552</v>
      </c>
      <c r="D641" s="391" t="s">
        <v>13554</v>
      </c>
      <c r="E641" s="392" t="s">
        <v>1</v>
      </c>
      <c r="F641" s="392" t="s">
        <v>7605</v>
      </c>
      <c r="G641" s="393">
        <v>3.3000000000000002E-2</v>
      </c>
      <c r="H641" s="453">
        <f>VLOOKUP(B641,'CMP-SIN-SD-09-2021'!A:D,4,0)</f>
        <v>18.440000000000001</v>
      </c>
      <c r="I641" s="394" t="s">
        <v>13362</v>
      </c>
      <c r="J641" s="373">
        <f t="shared" si="114"/>
        <v>0.6</v>
      </c>
      <c r="K641" s="373"/>
      <c r="L641" s="373"/>
      <c r="M641" s="373">
        <f>VLOOKUP(B641,'CMP-SIN-SD-09-2021'!A:D,4,0)</f>
        <v>18.440000000000001</v>
      </c>
      <c r="N641" s="3" t="b">
        <f t="shared" si="115"/>
        <v>1</v>
      </c>
    </row>
    <row r="642" spans="1:15" s="387" customFormat="1" x14ac:dyDescent="0.25">
      <c r="A642" s="389">
        <f t="shared" si="97"/>
        <v>95583</v>
      </c>
      <c r="B642" s="390">
        <v>88245</v>
      </c>
      <c r="C642" s="391" t="s">
        <v>13552</v>
      </c>
      <c r="D642" s="391" t="s">
        <v>13555</v>
      </c>
      <c r="E642" s="392" t="s">
        <v>1</v>
      </c>
      <c r="F642" s="392" t="s">
        <v>7605</v>
      </c>
      <c r="G642" s="393">
        <v>0.16520000000000001</v>
      </c>
      <c r="H642" s="453">
        <f>VLOOKUP(B642,'CMP-SIN-SD-09-2021'!A:D,4,0)</f>
        <v>23.78</v>
      </c>
      <c r="I642" s="394" t="s">
        <v>13362</v>
      </c>
      <c r="J642" s="373">
        <f t="shared" si="114"/>
        <v>3.92</v>
      </c>
      <c r="K642" s="373"/>
      <c r="L642" s="373"/>
      <c r="M642" s="373">
        <f>VLOOKUP(B642,'CMP-SIN-SD-09-2021'!A:D,4,0)</f>
        <v>23.78</v>
      </c>
      <c r="N642" s="3" t="b">
        <f t="shared" si="115"/>
        <v>1</v>
      </c>
    </row>
    <row r="643" spans="1:15" s="387" customFormat="1" ht="30" x14ac:dyDescent="0.25">
      <c r="A643" s="440">
        <f t="shared" si="97"/>
        <v>95583</v>
      </c>
      <c r="B643" s="441">
        <v>43132</v>
      </c>
      <c r="C643" s="442" t="s">
        <v>13552</v>
      </c>
      <c r="D643" s="442" t="s">
        <v>13556</v>
      </c>
      <c r="E643" s="398" t="s">
        <v>1</v>
      </c>
      <c r="F643" s="398" t="s">
        <v>29</v>
      </c>
      <c r="G643" s="397">
        <v>0.02</v>
      </c>
      <c r="H643" s="443">
        <v>23.41</v>
      </c>
      <c r="I643" s="443" t="s">
        <v>13362</v>
      </c>
      <c r="J643" s="373">
        <f t="shared" si="114"/>
        <v>0.46</v>
      </c>
      <c r="K643" s="373"/>
      <c r="L643" s="373"/>
      <c r="M643" s="373">
        <f>VLOOKUP(B643,'INS-SIN-SD-09-2021'!A:D,4,0)</f>
        <v>23.41</v>
      </c>
      <c r="N643" s="3" t="b">
        <f t="shared" si="115"/>
        <v>1</v>
      </c>
    </row>
    <row r="644" spans="1:15" s="387" customFormat="1" ht="30" x14ac:dyDescent="0.25">
      <c r="A644" s="463" t="str">
        <f t="shared" si="97"/>
        <v>CCU.03.0006</v>
      </c>
      <c r="B644" s="434" t="s">
        <v>13359</v>
      </c>
      <c r="C644" s="464" t="s">
        <v>105</v>
      </c>
      <c r="D644" s="464" t="s">
        <v>13618</v>
      </c>
      <c r="E644" s="425" t="s">
        <v>27</v>
      </c>
      <c r="F644" s="425" t="s">
        <v>1</v>
      </c>
      <c r="G644" s="424" t="s">
        <v>13361</v>
      </c>
      <c r="H644" s="426" t="s">
        <v>13362</v>
      </c>
      <c r="I644" s="465">
        <f>SUMIF(A:A,A644,J:J)</f>
        <v>141.22999999999999</v>
      </c>
      <c r="K644" s="373" t="e">
        <f>VLOOKUP(A644,'CMP-SIN-SD-09-2021'!A:D,4,0)</f>
        <v>#N/A</v>
      </c>
      <c r="L644" s="373" t="e">
        <f>K644=I644</f>
        <v>#N/A</v>
      </c>
      <c r="O644" s="387" t="s">
        <v>1145</v>
      </c>
    </row>
    <row r="645" spans="1:15" s="387" customFormat="1" x14ac:dyDescent="0.25">
      <c r="A645" s="450" t="str">
        <f t="shared" si="97"/>
        <v>CCU.03.0006</v>
      </c>
      <c r="B645" s="451">
        <v>88309</v>
      </c>
      <c r="C645" s="452" t="s">
        <v>13618</v>
      </c>
      <c r="D645" s="452" t="s">
        <v>13456</v>
      </c>
      <c r="E645" s="400" t="s">
        <v>1</v>
      </c>
      <c r="F645" s="400" t="s">
        <v>7605</v>
      </c>
      <c r="G645" s="399">
        <v>0.12</v>
      </c>
      <c r="H645" s="453">
        <f>VLOOKUP(B645,'CMP-SIN-SD-09-2021'!A:D,4,0)</f>
        <v>23.9</v>
      </c>
      <c r="I645" s="453" t="s">
        <v>13362</v>
      </c>
      <c r="J645" s="373">
        <f t="shared" ref="J645:J647" si="116">TRUNC((G645*H645),2)</f>
        <v>2.86</v>
      </c>
      <c r="K645" s="373"/>
      <c r="L645" s="373"/>
      <c r="M645" s="373">
        <f>VLOOKUP(B645,'CMP-SIN-SD-09-2021'!A:D,4,0)</f>
        <v>23.9</v>
      </c>
      <c r="N645" s="3" t="b">
        <f t="shared" ref="N645:N647" si="117">M645=H645</f>
        <v>1</v>
      </c>
    </row>
    <row r="646" spans="1:15" s="387" customFormat="1" x14ac:dyDescent="0.25">
      <c r="A646" s="389" t="str">
        <f t="shared" si="97"/>
        <v>CCU.03.0006</v>
      </c>
      <c r="B646" s="390">
        <v>88316</v>
      </c>
      <c r="C646" s="391" t="s">
        <v>13618</v>
      </c>
      <c r="D646" s="391" t="s">
        <v>13428</v>
      </c>
      <c r="E646" s="392" t="s">
        <v>1</v>
      </c>
      <c r="F646" s="392" t="s">
        <v>7605</v>
      </c>
      <c r="G646" s="393">
        <v>0.12</v>
      </c>
      <c r="H646" s="453">
        <f>VLOOKUP(B646,'CMP-SIN-SD-09-2021'!A:D,4,0)</f>
        <v>17.61</v>
      </c>
      <c r="I646" s="394" t="s">
        <v>13362</v>
      </c>
      <c r="J646" s="373">
        <f t="shared" si="116"/>
        <v>2.11</v>
      </c>
      <c r="K646" s="373"/>
      <c r="L646" s="373"/>
      <c r="M646" s="373">
        <f>VLOOKUP(B646,'CMP-SIN-SD-09-2021'!A:D,4,0)</f>
        <v>17.61</v>
      </c>
      <c r="N646" s="3" t="b">
        <f t="shared" si="117"/>
        <v>1</v>
      </c>
    </row>
    <row r="647" spans="1:15" s="387" customFormat="1" ht="30" x14ac:dyDescent="0.25">
      <c r="A647" s="440" t="str">
        <f t="shared" si="97"/>
        <v>CCU.03.0006</v>
      </c>
      <c r="B647" s="441">
        <v>3681</v>
      </c>
      <c r="C647" s="442" t="s">
        <v>13618</v>
      </c>
      <c r="D647" s="442" t="s">
        <v>13619</v>
      </c>
      <c r="E647" s="398" t="s">
        <v>1</v>
      </c>
      <c r="F647" s="398" t="s">
        <v>27</v>
      </c>
      <c r="G647" s="397">
        <v>1.05</v>
      </c>
      <c r="H647" s="443">
        <v>129.78</v>
      </c>
      <c r="I647" s="443" t="s">
        <v>13362</v>
      </c>
      <c r="J647" s="373">
        <f t="shared" si="116"/>
        <v>136.26</v>
      </c>
      <c r="K647" s="373"/>
      <c r="L647" s="373"/>
      <c r="M647" s="373">
        <f>VLOOKUP(B647,'INS-SIN-SD-09-2021'!A:D,4,0)</f>
        <v>129.78</v>
      </c>
      <c r="N647" s="3" t="b">
        <f t="shared" si="117"/>
        <v>1</v>
      </c>
    </row>
    <row r="648" spans="1:15" s="387" customFormat="1" ht="45" x14ac:dyDescent="0.25">
      <c r="A648" s="463">
        <f t="shared" si="97"/>
        <v>92263</v>
      </c>
      <c r="B648" s="434" t="s">
        <v>13359</v>
      </c>
      <c r="C648" s="464" t="s">
        <v>107</v>
      </c>
      <c r="D648" s="464" t="s">
        <v>13620</v>
      </c>
      <c r="E648" s="425" t="s">
        <v>3</v>
      </c>
      <c r="F648" s="425" t="s">
        <v>1</v>
      </c>
      <c r="G648" s="424" t="s">
        <v>13361</v>
      </c>
      <c r="H648" s="426" t="s">
        <v>13362</v>
      </c>
      <c r="I648" s="465">
        <f>SUMIF(A:A,A648,J:J)</f>
        <v>161.93</v>
      </c>
      <c r="K648" s="373">
        <f>VLOOKUP(A648,'CMP-SIN-SD-09-2021'!A:D,4,0)</f>
        <v>161.93</v>
      </c>
      <c r="L648" s="373" t="b">
        <f>K648=I648</f>
        <v>1</v>
      </c>
      <c r="O648" s="403">
        <v>92263</v>
      </c>
    </row>
    <row r="649" spans="1:15" s="387" customFormat="1" x14ac:dyDescent="0.25">
      <c r="A649" s="450">
        <f t="shared" si="97"/>
        <v>92263</v>
      </c>
      <c r="B649" s="451">
        <v>88239</v>
      </c>
      <c r="C649" s="452" t="s">
        <v>13620</v>
      </c>
      <c r="D649" s="452" t="s">
        <v>13480</v>
      </c>
      <c r="E649" s="400" t="s">
        <v>1</v>
      </c>
      <c r="F649" s="400" t="s">
        <v>7605</v>
      </c>
      <c r="G649" s="399">
        <v>0.25</v>
      </c>
      <c r="H649" s="453">
        <f>VLOOKUP(B649,'CMP-SIN-SD-09-2021'!A:D,4,0)</f>
        <v>19.96</v>
      </c>
      <c r="I649" s="453" t="s">
        <v>13362</v>
      </c>
      <c r="J649" s="373">
        <f t="shared" ref="J649:J656" si="118">TRUNC((G649*H649),2)</f>
        <v>4.99</v>
      </c>
      <c r="K649" s="373"/>
      <c r="L649" s="373"/>
      <c r="M649" s="373">
        <f>VLOOKUP(B649,'CMP-SIN-SD-09-2021'!A:D,4,0)</f>
        <v>19.96</v>
      </c>
      <c r="N649" s="3" t="b">
        <f t="shared" ref="N649:N656" si="119">M649=H649</f>
        <v>1</v>
      </c>
    </row>
    <row r="650" spans="1:15" s="387" customFormat="1" x14ac:dyDescent="0.25">
      <c r="A650" s="389">
        <f t="shared" si="97"/>
        <v>92263</v>
      </c>
      <c r="B650" s="390">
        <v>88262</v>
      </c>
      <c r="C650" s="391" t="s">
        <v>13620</v>
      </c>
      <c r="D650" s="391" t="s">
        <v>13416</v>
      </c>
      <c r="E650" s="392" t="s">
        <v>1</v>
      </c>
      <c r="F650" s="392" t="s">
        <v>7605</v>
      </c>
      <c r="G650" s="393">
        <v>1.248</v>
      </c>
      <c r="H650" s="453">
        <f>VLOOKUP(B650,'CMP-SIN-SD-09-2021'!A:D,4,0)</f>
        <v>23.68</v>
      </c>
      <c r="I650" s="394" t="s">
        <v>13362</v>
      </c>
      <c r="J650" s="373">
        <f t="shared" si="118"/>
        <v>29.55</v>
      </c>
      <c r="K650" s="373"/>
      <c r="L650" s="373"/>
      <c r="M650" s="373">
        <f>VLOOKUP(B650,'CMP-SIN-SD-09-2021'!A:D,4,0)</f>
        <v>23.68</v>
      </c>
      <c r="N650" s="3" t="b">
        <f t="shared" si="119"/>
        <v>1</v>
      </c>
    </row>
    <row r="651" spans="1:15" s="387" customFormat="1" ht="30" x14ac:dyDescent="0.25">
      <c r="A651" s="389">
        <f t="shared" ref="A651:A714" si="120">IF(O651&lt;&gt;0,O651,A650)</f>
        <v>92263</v>
      </c>
      <c r="B651" s="390">
        <v>91692</v>
      </c>
      <c r="C651" s="391" t="s">
        <v>13620</v>
      </c>
      <c r="D651" s="391" t="s">
        <v>13481</v>
      </c>
      <c r="E651" s="392" t="s">
        <v>1</v>
      </c>
      <c r="F651" s="392" t="s">
        <v>13482</v>
      </c>
      <c r="G651" s="393">
        <v>6.3E-2</v>
      </c>
      <c r="H651" s="453">
        <f>VLOOKUP(B651,'CMP-SIN-SD-09-2021'!A:D,4,0)</f>
        <v>21.22</v>
      </c>
      <c r="I651" s="394" t="s">
        <v>13362</v>
      </c>
      <c r="J651" s="373">
        <f t="shared" si="118"/>
        <v>1.33</v>
      </c>
      <c r="K651" s="373"/>
      <c r="L651" s="373"/>
      <c r="M651" s="373">
        <f>VLOOKUP(B651,'CMP-SIN-SD-09-2021'!A:D,4,0)</f>
        <v>21.22</v>
      </c>
      <c r="N651" s="3" t="b">
        <f t="shared" si="119"/>
        <v>1</v>
      </c>
    </row>
    <row r="652" spans="1:15" s="387" customFormat="1" ht="30" x14ac:dyDescent="0.25">
      <c r="A652" s="389">
        <f t="shared" si="120"/>
        <v>92263</v>
      </c>
      <c r="B652" s="390">
        <v>91693</v>
      </c>
      <c r="C652" s="391" t="s">
        <v>13620</v>
      </c>
      <c r="D652" s="391" t="s">
        <v>13483</v>
      </c>
      <c r="E652" s="392" t="s">
        <v>1</v>
      </c>
      <c r="F652" s="392" t="s">
        <v>13484</v>
      </c>
      <c r="G652" s="393">
        <v>0.186</v>
      </c>
      <c r="H652" s="453">
        <f>VLOOKUP(B652,'CMP-SIN-SD-09-2021'!A:D,4,0)</f>
        <v>18.73</v>
      </c>
      <c r="I652" s="394" t="s">
        <v>13362</v>
      </c>
      <c r="J652" s="373">
        <f t="shared" si="118"/>
        <v>3.48</v>
      </c>
      <c r="K652" s="373"/>
      <c r="L652" s="373"/>
      <c r="M652" s="373">
        <f>VLOOKUP(B652,'CMP-SIN-SD-09-2021'!A:D,4,0)</f>
        <v>18.73</v>
      </c>
      <c r="N652" s="3" t="b">
        <f t="shared" si="119"/>
        <v>1</v>
      </c>
    </row>
    <row r="653" spans="1:15" s="387" customFormat="1" ht="30" x14ac:dyDescent="0.25">
      <c r="A653" s="389">
        <f t="shared" si="120"/>
        <v>92263</v>
      </c>
      <c r="B653" s="390">
        <v>1358</v>
      </c>
      <c r="C653" s="391" t="s">
        <v>13620</v>
      </c>
      <c r="D653" s="391" t="s">
        <v>13585</v>
      </c>
      <c r="E653" s="392" t="s">
        <v>1</v>
      </c>
      <c r="F653" s="392" t="s">
        <v>3</v>
      </c>
      <c r="G653" s="393">
        <v>1.3360000000000001</v>
      </c>
      <c r="H653" s="394">
        <v>53.65</v>
      </c>
      <c r="I653" s="394" t="s">
        <v>13362</v>
      </c>
      <c r="J653" s="373">
        <f t="shared" si="118"/>
        <v>71.67</v>
      </c>
      <c r="K653" s="373"/>
      <c r="L653" s="373"/>
      <c r="M653" s="373">
        <f>VLOOKUP(B653,'INS-SIN-SD-09-2021'!A:D,4,0)</f>
        <v>53.65</v>
      </c>
      <c r="N653" s="3" t="b">
        <f t="shared" si="119"/>
        <v>1</v>
      </c>
    </row>
    <row r="654" spans="1:15" s="387" customFormat="1" ht="30" x14ac:dyDescent="0.25">
      <c r="A654" s="389">
        <f t="shared" si="120"/>
        <v>92263</v>
      </c>
      <c r="B654" s="390">
        <v>4517</v>
      </c>
      <c r="C654" s="391" t="s">
        <v>13620</v>
      </c>
      <c r="D654" s="391" t="s">
        <v>13569</v>
      </c>
      <c r="E654" s="392" t="s">
        <v>1</v>
      </c>
      <c r="F654" s="392" t="s">
        <v>27</v>
      </c>
      <c r="G654" s="393">
        <v>9.2370000000000001</v>
      </c>
      <c r="H654" s="394">
        <v>2.92</v>
      </c>
      <c r="I654" s="394" t="s">
        <v>13362</v>
      </c>
      <c r="J654" s="373">
        <f t="shared" si="118"/>
        <v>26.97</v>
      </c>
      <c r="K654" s="373"/>
      <c r="L654" s="373"/>
      <c r="M654" s="373">
        <f>VLOOKUP(B654,'INS-SIN-SD-09-2021'!A:D,4,0)</f>
        <v>2.92</v>
      </c>
      <c r="N654" s="3" t="b">
        <f t="shared" si="119"/>
        <v>1</v>
      </c>
    </row>
    <row r="655" spans="1:15" s="387" customFormat="1" ht="30" x14ac:dyDescent="0.25">
      <c r="A655" s="389">
        <f t="shared" si="120"/>
        <v>92263</v>
      </c>
      <c r="B655" s="390">
        <v>4491</v>
      </c>
      <c r="C655" s="391" t="s">
        <v>13620</v>
      </c>
      <c r="D655" s="391" t="s">
        <v>13570</v>
      </c>
      <c r="E655" s="392" t="s">
        <v>1</v>
      </c>
      <c r="F655" s="392" t="s">
        <v>27</v>
      </c>
      <c r="G655" s="393">
        <v>2.3079999999999998</v>
      </c>
      <c r="H655" s="394">
        <v>8.34</v>
      </c>
      <c r="I655" s="394" t="s">
        <v>13362</v>
      </c>
      <c r="J655" s="373">
        <f t="shared" si="118"/>
        <v>19.239999999999998</v>
      </c>
      <c r="K655" s="373"/>
      <c r="L655" s="373"/>
      <c r="M655" s="373">
        <f>VLOOKUP(B655,'INS-SIN-SD-09-2021'!A:D,4,0)</f>
        <v>8.34</v>
      </c>
      <c r="N655" s="3" t="b">
        <f t="shared" si="119"/>
        <v>1</v>
      </c>
    </row>
    <row r="656" spans="1:15" s="387" customFormat="1" x14ac:dyDescent="0.25">
      <c r="A656" s="440">
        <f t="shared" si="120"/>
        <v>92263</v>
      </c>
      <c r="B656" s="441">
        <v>5068</v>
      </c>
      <c r="C656" s="442" t="s">
        <v>13620</v>
      </c>
      <c r="D656" s="442" t="s">
        <v>13430</v>
      </c>
      <c r="E656" s="398" t="s">
        <v>1</v>
      </c>
      <c r="F656" s="398" t="s">
        <v>29</v>
      </c>
      <c r="G656" s="397">
        <v>0.20799999999999999</v>
      </c>
      <c r="H656" s="443">
        <v>22.6</v>
      </c>
      <c r="I656" s="443" t="s">
        <v>13362</v>
      </c>
      <c r="J656" s="373">
        <f t="shared" si="118"/>
        <v>4.7</v>
      </c>
      <c r="K656" s="373"/>
      <c r="L656" s="373"/>
      <c r="M656" s="373">
        <f>VLOOKUP(B656,'INS-SIN-SD-09-2021'!A:D,4,0)</f>
        <v>22.6</v>
      </c>
      <c r="N656" s="3" t="b">
        <f t="shared" si="119"/>
        <v>1</v>
      </c>
    </row>
    <row r="657" spans="1:15" s="387" customFormat="1" ht="60" x14ac:dyDescent="0.25">
      <c r="A657" s="463">
        <f t="shared" si="120"/>
        <v>92775</v>
      </c>
      <c r="B657" s="434" t="s">
        <v>13359</v>
      </c>
      <c r="C657" s="464" t="s">
        <v>208</v>
      </c>
      <c r="D657" s="464" t="s">
        <v>13640</v>
      </c>
      <c r="E657" s="425" t="s">
        <v>29</v>
      </c>
      <c r="F657" s="425" t="s">
        <v>1</v>
      </c>
      <c r="G657" s="424" t="s">
        <v>13361</v>
      </c>
      <c r="H657" s="426" t="s">
        <v>13362</v>
      </c>
      <c r="I657" s="465">
        <f>SUMIF(A:A,A657,J:J)</f>
        <v>20.859999999999996</v>
      </c>
      <c r="K657" s="373">
        <f>VLOOKUP(A657,'CMP-SIN-SD-09-2021'!A:D,4,0)</f>
        <v>20.86</v>
      </c>
      <c r="L657" s="373" t="b">
        <f>K657=I657</f>
        <v>1</v>
      </c>
      <c r="O657" s="403">
        <v>92775</v>
      </c>
    </row>
    <row r="658" spans="1:15" s="387" customFormat="1" ht="30" x14ac:dyDescent="0.25">
      <c r="A658" s="450">
        <f t="shared" si="120"/>
        <v>92775</v>
      </c>
      <c r="B658" s="451">
        <v>92791</v>
      </c>
      <c r="C658" s="452" t="s">
        <v>13640</v>
      </c>
      <c r="D658" s="452" t="s">
        <v>108</v>
      </c>
      <c r="E658" s="400" t="s">
        <v>1</v>
      </c>
      <c r="F658" s="400" t="s">
        <v>29</v>
      </c>
      <c r="G658" s="399">
        <v>1</v>
      </c>
      <c r="H658" s="453">
        <f>VLOOKUP(B658,'CMP-SIN-SD-09-2021'!A:D,4,0)</f>
        <v>14.04</v>
      </c>
      <c r="I658" s="453" t="s">
        <v>13362</v>
      </c>
      <c r="J658" s="373">
        <f t="shared" ref="J658:J662" si="121">TRUNC((G658*H658),2)</f>
        <v>14.04</v>
      </c>
      <c r="K658" s="373"/>
      <c r="L658" s="373"/>
      <c r="M658" s="373">
        <f>VLOOKUP(B658,'CMP-SIN-SD-09-2021'!A:D,4,0)</f>
        <v>14.04</v>
      </c>
      <c r="N658" s="3" t="b">
        <f t="shared" ref="N658:N662" si="122">M658=H658</f>
        <v>1</v>
      </c>
    </row>
    <row r="659" spans="1:15" s="387" customFormat="1" x14ac:dyDescent="0.25">
      <c r="A659" s="389">
        <f t="shared" si="120"/>
        <v>92775</v>
      </c>
      <c r="B659" s="390">
        <v>88238</v>
      </c>
      <c r="C659" s="391" t="s">
        <v>13640</v>
      </c>
      <c r="D659" s="391" t="s">
        <v>13554</v>
      </c>
      <c r="E659" s="392" t="s">
        <v>1</v>
      </c>
      <c r="F659" s="392" t="s">
        <v>7605</v>
      </c>
      <c r="G659" s="393">
        <v>3.6700000000000003E-2</v>
      </c>
      <c r="H659" s="453">
        <f>VLOOKUP(B659,'CMP-SIN-SD-09-2021'!A:D,4,0)</f>
        <v>18.440000000000001</v>
      </c>
      <c r="I659" s="394" t="s">
        <v>13362</v>
      </c>
      <c r="J659" s="373">
        <f t="shared" si="121"/>
        <v>0.67</v>
      </c>
      <c r="K659" s="373"/>
      <c r="L659" s="373"/>
      <c r="M659" s="373">
        <f>VLOOKUP(B659,'CMP-SIN-SD-09-2021'!A:D,4,0)</f>
        <v>18.440000000000001</v>
      </c>
      <c r="N659" s="3" t="b">
        <f t="shared" si="122"/>
        <v>1</v>
      </c>
    </row>
    <row r="660" spans="1:15" s="387" customFormat="1" x14ac:dyDescent="0.25">
      <c r="A660" s="389">
        <f t="shared" si="120"/>
        <v>92775</v>
      </c>
      <c r="B660" s="390">
        <v>88245</v>
      </c>
      <c r="C660" s="391" t="s">
        <v>13640</v>
      </c>
      <c r="D660" s="391" t="s">
        <v>13555</v>
      </c>
      <c r="E660" s="392" t="s">
        <v>1</v>
      </c>
      <c r="F660" s="392" t="s">
        <v>7605</v>
      </c>
      <c r="G660" s="393">
        <v>0.22450000000000001</v>
      </c>
      <c r="H660" s="453">
        <f>VLOOKUP(B660,'CMP-SIN-SD-09-2021'!A:D,4,0)</f>
        <v>23.78</v>
      </c>
      <c r="I660" s="394" t="s">
        <v>13362</v>
      </c>
      <c r="J660" s="373">
        <f t="shared" si="121"/>
        <v>5.33</v>
      </c>
      <c r="K660" s="373"/>
      <c r="L660" s="373"/>
      <c r="M660" s="373">
        <f>VLOOKUP(B660,'CMP-SIN-SD-09-2021'!A:D,4,0)</f>
        <v>23.78</v>
      </c>
      <c r="N660" s="3" t="b">
        <f t="shared" si="122"/>
        <v>1</v>
      </c>
    </row>
    <row r="661" spans="1:15" s="387" customFormat="1" ht="45" x14ac:dyDescent="0.25">
      <c r="A661" s="389">
        <f t="shared" si="120"/>
        <v>92775</v>
      </c>
      <c r="B661" s="390">
        <v>39017</v>
      </c>
      <c r="C661" s="391" t="s">
        <v>13640</v>
      </c>
      <c r="D661" s="391" t="s">
        <v>13574</v>
      </c>
      <c r="E661" s="392" t="s">
        <v>1</v>
      </c>
      <c r="F661" s="392" t="s">
        <v>9</v>
      </c>
      <c r="G661" s="393">
        <v>1.19</v>
      </c>
      <c r="H661" s="394">
        <v>0.21</v>
      </c>
      <c r="I661" s="394" t="s">
        <v>13362</v>
      </c>
      <c r="J661" s="373">
        <f t="shared" si="121"/>
        <v>0.24</v>
      </c>
      <c r="K661" s="373"/>
      <c r="L661" s="373"/>
      <c r="M661" s="373">
        <f>VLOOKUP(B661,'INS-SIN-SD-09-2021'!A:D,4,0)</f>
        <v>0.21</v>
      </c>
      <c r="N661" s="3" t="b">
        <f t="shared" si="122"/>
        <v>1</v>
      </c>
    </row>
    <row r="662" spans="1:15" s="387" customFormat="1" ht="30" x14ac:dyDescent="0.25">
      <c r="A662" s="440">
        <f t="shared" si="120"/>
        <v>92775</v>
      </c>
      <c r="B662" s="441">
        <v>43132</v>
      </c>
      <c r="C662" s="442" t="s">
        <v>13640</v>
      </c>
      <c r="D662" s="442" t="s">
        <v>13556</v>
      </c>
      <c r="E662" s="398" t="s">
        <v>1</v>
      </c>
      <c r="F662" s="398" t="s">
        <v>29</v>
      </c>
      <c r="G662" s="397">
        <v>2.5000000000000001E-2</v>
      </c>
      <c r="H662" s="443">
        <v>23.41</v>
      </c>
      <c r="I662" s="443" t="s">
        <v>13362</v>
      </c>
      <c r="J662" s="373">
        <f t="shared" si="121"/>
        <v>0.57999999999999996</v>
      </c>
      <c r="K662" s="373"/>
      <c r="L662" s="373"/>
      <c r="M662" s="373">
        <f>VLOOKUP(B662,'INS-SIN-SD-09-2021'!A:D,4,0)</f>
        <v>23.41</v>
      </c>
      <c r="N662" s="3" t="b">
        <f t="shared" si="122"/>
        <v>1</v>
      </c>
    </row>
    <row r="663" spans="1:15" s="387" customFormat="1" ht="60" x14ac:dyDescent="0.25">
      <c r="A663" s="463">
        <f t="shared" si="120"/>
        <v>92778</v>
      </c>
      <c r="B663" s="434" t="s">
        <v>13359</v>
      </c>
      <c r="C663" s="464" t="s">
        <v>210</v>
      </c>
      <c r="D663" s="464" t="s">
        <v>13641</v>
      </c>
      <c r="E663" s="425" t="s">
        <v>29</v>
      </c>
      <c r="F663" s="425" t="s">
        <v>1</v>
      </c>
      <c r="G663" s="424" t="s">
        <v>13361</v>
      </c>
      <c r="H663" s="426" t="s">
        <v>13362</v>
      </c>
      <c r="I663" s="465">
        <f>SUMIF(A:A,A663,J:J)</f>
        <v>16.749999999999996</v>
      </c>
      <c r="K663" s="373">
        <f>VLOOKUP(A663,'CMP-SIN-SD-09-2021'!A:D,4,0)</f>
        <v>16.75</v>
      </c>
      <c r="L663" s="373" t="b">
        <f>K663=I663</f>
        <v>1</v>
      </c>
      <c r="O663" s="403">
        <v>92778</v>
      </c>
    </row>
    <row r="664" spans="1:15" s="387" customFormat="1" ht="30" x14ac:dyDescent="0.25">
      <c r="A664" s="450">
        <f t="shared" si="120"/>
        <v>92778</v>
      </c>
      <c r="B664" s="451">
        <v>92794</v>
      </c>
      <c r="C664" s="452" t="s">
        <v>13641</v>
      </c>
      <c r="D664" s="452" t="s">
        <v>110</v>
      </c>
      <c r="E664" s="400" t="s">
        <v>1</v>
      </c>
      <c r="F664" s="400" t="s">
        <v>29</v>
      </c>
      <c r="G664" s="399">
        <v>1</v>
      </c>
      <c r="H664" s="453">
        <f>VLOOKUP(B664,'CMP-SIN-SD-09-2021'!A:D,4,0)</f>
        <v>13.51</v>
      </c>
      <c r="I664" s="453" t="s">
        <v>13362</v>
      </c>
      <c r="J664" s="373">
        <f t="shared" ref="J664:J668" si="123">TRUNC((G664*H664),2)</f>
        <v>13.51</v>
      </c>
      <c r="K664" s="373"/>
      <c r="L664" s="373"/>
      <c r="M664" s="373">
        <f>VLOOKUP(B664,'CMP-SIN-SD-09-2021'!A:D,4,0)</f>
        <v>13.51</v>
      </c>
      <c r="N664" s="3" t="b">
        <f t="shared" ref="N664:N668" si="124">M664=H664</f>
        <v>1</v>
      </c>
    </row>
    <row r="665" spans="1:15" s="387" customFormat="1" x14ac:dyDescent="0.25">
      <c r="A665" s="389">
        <f t="shared" si="120"/>
        <v>92778</v>
      </c>
      <c r="B665" s="390">
        <v>88238</v>
      </c>
      <c r="C665" s="391" t="s">
        <v>13641</v>
      </c>
      <c r="D665" s="391" t="s">
        <v>13554</v>
      </c>
      <c r="E665" s="392" t="s">
        <v>1</v>
      </c>
      <c r="F665" s="392" t="s">
        <v>7605</v>
      </c>
      <c r="G665" s="393">
        <v>1.5599999999999999E-2</v>
      </c>
      <c r="H665" s="453">
        <f>VLOOKUP(B665,'CMP-SIN-SD-09-2021'!A:D,4,0)</f>
        <v>18.440000000000001</v>
      </c>
      <c r="I665" s="394" t="s">
        <v>13362</v>
      </c>
      <c r="J665" s="373">
        <f t="shared" si="123"/>
        <v>0.28000000000000003</v>
      </c>
      <c r="K665" s="373"/>
      <c r="L665" s="373"/>
      <c r="M665" s="373">
        <f>VLOOKUP(B665,'CMP-SIN-SD-09-2021'!A:D,4,0)</f>
        <v>18.440000000000001</v>
      </c>
      <c r="N665" s="3" t="b">
        <f t="shared" si="124"/>
        <v>1</v>
      </c>
    </row>
    <row r="666" spans="1:15" s="387" customFormat="1" x14ac:dyDescent="0.25">
      <c r="A666" s="389">
        <f t="shared" si="120"/>
        <v>92778</v>
      </c>
      <c r="B666" s="390">
        <v>88245</v>
      </c>
      <c r="C666" s="391" t="s">
        <v>13641</v>
      </c>
      <c r="D666" s="391" t="s">
        <v>13555</v>
      </c>
      <c r="E666" s="392" t="s">
        <v>1</v>
      </c>
      <c r="F666" s="392" t="s">
        <v>7605</v>
      </c>
      <c r="G666" s="393">
        <v>9.5600000000000004E-2</v>
      </c>
      <c r="H666" s="453">
        <f>VLOOKUP(B666,'CMP-SIN-SD-09-2021'!A:D,4,0)</f>
        <v>23.78</v>
      </c>
      <c r="I666" s="394" t="s">
        <v>13362</v>
      </c>
      <c r="J666" s="373">
        <f t="shared" si="123"/>
        <v>2.27</v>
      </c>
      <c r="K666" s="373"/>
      <c r="L666" s="373"/>
      <c r="M666" s="373">
        <f>VLOOKUP(B666,'CMP-SIN-SD-09-2021'!A:D,4,0)</f>
        <v>23.78</v>
      </c>
      <c r="N666" s="3" t="b">
        <f t="shared" si="124"/>
        <v>1</v>
      </c>
    </row>
    <row r="667" spans="1:15" s="387" customFormat="1" ht="45" x14ac:dyDescent="0.25">
      <c r="A667" s="389">
        <f t="shared" si="120"/>
        <v>92778</v>
      </c>
      <c r="B667" s="390">
        <v>39017</v>
      </c>
      <c r="C667" s="391" t="s">
        <v>13641</v>
      </c>
      <c r="D667" s="391" t="s">
        <v>13574</v>
      </c>
      <c r="E667" s="392" t="s">
        <v>1</v>
      </c>
      <c r="F667" s="392" t="s">
        <v>9</v>
      </c>
      <c r="G667" s="393">
        <v>0.54300000000000004</v>
      </c>
      <c r="H667" s="394">
        <v>0.21</v>
      </c>
      <c r="I667" s="394" t="s">
        <v>13362</v>
      </c>
      <c r="J667" s="373">
        <f t="shared" si="123"/>
        <v>0.11</v>
      </c>
      <c r="K667" s="373"/>
      <c r="L667" s="373"/>
      <c r="M667" s="373">
        <f>VLOOKUP(B667,'INS-SIN-SD-09-2021'!A:D,4,0)</f>
        <v>0.21</v>
      </c>
      <c r="N667" s="3" t="b">
        <f t="shared" si="124"/>
        <v>1</v>
      </c>
    </row>
    <row r="668" spans="1:15" s="387" customFormat="1" ht="30" x14ac:dyDescent="0.25">
      <c r="A668" s="440">
        <f t="shared" si="120"/>
        <v>92778</v>
      </c>
      <c r="B668" s="441">
        <v>43132</v>
      </c>
      <c r="C668" s="442" t="s">
        <v>13641</v>
      </c>
      <c r="D668" s="442" t="s">
        <v>13556</v>
      </c>
      <c r="E668" s="398" t="s">
        <v>1</v>
      </c>
      <c r="F668" s="398" t="s">
        <v>29</v>
      </c>
      <c r="G668" s="397">
        <v>2.5000000000000001E-2</v>
      </c>
      <c r="H668" s="443">
        <v>23.41</v>
      </c>
      <c r="I668" s="443" t="s">
        <v>13362</v>
      </c>
      <c r="J668" s="373">
        <f t="shared" si="123"/>
        <v>0.57999999999999996</v>
      </c>
      <c r="K668" s="373"/>
      <c r="L668" s="373"/>
      <c r="M668" s="373">
        <f>VLOOKUP(B668,'INS-SIN-SD-09-2021'!A:D,4,0)</f>
        <v>23.41</v>
      </c>
      <c r="N668" s="3" t="b">
        <f t="shared" si="124"/>
        <v>1</v>
      </c>
    </row>
    <row r="669" spans="1:15" s="387" customFormat="1" ht="60" x14ac:dyDescent="0.25">
      <c r="A669" s="463">
        <f t="shared" si="120"/>
        <v>92776</v>
      </c>
      <c r="B669" s="434" t="s">
        <v>13359</v>
      </c>
      <c r="C669" s="464" t="s">
        <v>16036</v>
      </c>
      <c r="D669" s="464" t="s">
        <v>13640</v>
      </c>
      <c r="E669" s="425" t="s">
        <v>29</v>
      </c>
      <c r="F669" s="425" t="s">
        <v>1</v>
      </c>
      <c r="G669" s="424" t="s">
        <v>13361</v>
      </c>
      <c r="H669" s="426" t="s">
        <v>13362</v>
      </c>
      <c r="I669" s="465">
        <f>SUMIF(A:A,A669,J:J)</f>
        <v>19.859999999999996</v>
      </c>
      <c r="K669" s="373">
        <f>VLOOKUP(A669,'CMP-SIN-SD-09-2021'!A:D,4,0)</f>
        <v>19.86</v>
      </c>
      <c r="L669" s="373" t="b">
        <f>K669=I669</f>
        <v>1</v>
      </c>
      <c r="O669" s="403">
        <v>92776</v>
      </c>
    </row>
    <row r="670" spans="1:15" s="387" customFormat="1" ht="30" x14ac:dyDescent="0.25">
      <c r="A670" s="450">
        <f t="shared" si="120"/>
        <v>92776</v>
      </c>
      <c r="B670" s="451">
        <v>92792</v>
      </c>
      <c r="C670" s="452" t="s">
        <v>13640</v>
      </c>
      <c r="D670" s="452" t="s">
        <v>109</v>
      </c>
      <c r="E670" s="400" t="s">
        <v>1</v>
      </c>
      <c r="F670" s="400" t="s">
        <v>29</v>
      </c>
      <c r="G670" s="399">
        <v>1</v>
      </c>
      <c r="H670" s="453">
        <f>VLOOKUP(B670,'CMP-SIN-SD-09-2021'!A:D,4,0)</f>
        <v>14.5</v>
      </c>
      <c r="I670" s="453" t="s">
        <v>13362</v>
      </c>
      <c r="J670" s="373">
        <f t="shared" ref="J670:J674" si="125">TRUNC((G670*H670),2)</f>
        <v>14.5</v>
      </c>
      <c r="K670" s="373"/>
      <c r="L670" s="373"/>
      <c r="M670" s="373">
        <f>VLOOKUP(B670,'CMP-SIN-SD-09-2021'!A:D,4,0)</f>
        <v>14.5</v>
      </c>
      <c r="N670" s="3" t="b">
        <f t="shared" ref="N670:N674" si="126">M670=H670</f>
        <v>1</v>
      </c>
    </row>
    <row r="671" spans="1:15" s="387" customFormat="1" x14ac:dyDescent="0.25">
      <c r="A671" s="389">
        <f t="shared" si="120"/>
        <v>92776</v>
      </c>
      <c r="B671" s="390">
        <v>88238</v>
      </c>
      <c r="C671" s="391" t="s">
        <v>13640</v>
      </c>
      <c r="D671" s="391" t="s">
        <v>13554</v>
      </c>
      <c r="E671" s="392" t="s">
        <v>1</v>
      </c>
      <c r="F671" s="392" t="s">
        <v>7605</v>
      </c>
      <c r="G671" s="393">
        <v>2.8000000000000001E-2</v>
      </c>
      <c r="H671" s="453">
        <f>VLOOKUP(B671,'CMP-SIN-SD-09-2021'!A:D,4,0)</f>
        <v>18.440000000000001</v>
      </c>
      <c r="I671" s="394" t="s">
        <v>13362</v>
      </c>
      <c r="J671" s="373">
        <f t="shared" si="125"/>
        <v>0.51</v>
      </c>
      <c r="K671" s="373"/>
      <c r="L671" s="373"/>
      <c r="M671" s="373">
        <f>VLOOKUP(B671,'CMP-SIN-SD-09-2021'!A:D,4,0)</f>
        <v>18.440000000000001</v>
      </c>
      <c r="N671" s="3" t="b">
        <f t="shared" si="126"/>
        <v>1</v>
      </c>
    </row>
    <row r="672" spans="1:15" s="387" customFormat="1" x14ac:dyDescent="0.25">
      <c r="A672" s="389">
        <f t="shared" si="120"/>
        <v>92776</v>
      </c>
      <c r="B672" s="390">
        <v>88245</v>
      </c>
      <c r="C672" s="391" t="s">
        <v>13640</v>
      </c>
      <c r="D672" s="391" t="s">
        <v>13555</v>
      </c>
      <c r="E672" s="392" t="s">
        <v>1</v>
      </c>
      <c r="F672" s="392" t="s">
        <v>7605</v>
      </c>
      <c r="G672" s="393">
        <v>0.17130000000000001</v>
      </c>
      <c r="H672" s="453">
        <f>VLOOKUP(B672,'CMP-SIN-SD-09-2021'!A:D,4,0)</f>
        <v>23.78</v>
      </c>
      <c r="I672" s="394" t="s">
        <v>13362</v>
      </c>
      <c r="J672" s="373">
        <f t="shared" si="125"/>
        <v>4.07</v>
      </c>
      <c r="K672" s="373"/>
      <c r="L672" s="373"/>
      <c r="M672" s="373">
        <f>VLOOKUP(B672,'CMP-SIN-SD-09-2021'!A:D,4,0)</f>
        <v>23.78</v>
      </c>
      <c r="N672" s="3" t="b">
        <f t="shared" si="126"/>
        <v>1</v>
      </c>
    </row>
    <row r="673" spans="1:15" s="387" customFormat="1" ht="45" x14ac:dyDescent="0.25">
      <c r="A673" s="389">
        <f t="shared" si="120"/>
        <v>92776</v>
      </c>
      <c r="B673" s="390">
        <v>39017</v>
      </c>
      <c r="C673" s="391" t="s">
        <v>13640</v>
      </c>
      <c r="D673" s="391" t="s">
        <v>13574</v>
      </c>
      <c r="E673" s="392" t="s">
        <v>1</v>
      </c>
      <c r="F673" s="392" t="s">
        <v>9</v>
      </c>
      <c r="G673" s="393">
        <v>0.97</v>
      </c>
      <c r="H673" s="394">
        <v>0.21</v>
      </c>
      <c r="I673" s="394" t="s">
        <v>13362</v>
      </c>
      <c r="J673" s="373">
        <f t="shared" si="125"/>
        <v>0.2</v>
      </c>
      <c r="K673" s="373"/>
      <c r="L673" s="373"/>
      <c r="M673" s="373">
        <f>VLOOKUP(B673,'INS-SIN-SD-09-2021'!A:D,4,0)</f>
        <v>0.21</v>
      </c>
      <c r="N673" s="3" t="b">
        <f t="shared" si="126"/>
        <v>1</v>
      </c>
    </row>
    <row r="674" spans="1:15" s="387" customFormat="1" ht="30" x14ac:dyDescent="0.25">
      <c r="A674" s="440">
        <f t="shared" si="120"/>
        <v>92776</v>
      </c>
      <c r="B674" s="441">
        <v>43132</v>
      </c>
      <c r="C674" s="442" t="s">
        <v>13640</v>
      </c>
      <c r="D674" s="442" t="s">
        <v>13556</v>
      </c>
      <c r="E674" s="398" t="s">
        <v>1</v>
      </c>
      <c r="F674" s="398" t="s">
        <v>29</v>
      </c>
      <c r="G674" s="397">
        <v>2.5000000000000001E-2</v>
      </c>
      <c r="H674" s="443">
        <v>23.41</v>
      </c>
      <c r="I674" s="443" t="s">
        <v>13362</v>
      </c>
      <c r="J674" s="373">
        <f t="shared" si="125"/>
        <v>0.57999999999999996</v>
      </c>
      <c r="K674" s="373"/>
      <c r="L674" s="373"/>
      <c r="M674" s="373">
        <f>VLOOKUP(B674,'INS-SIN-SD-09-2021'!A:D,4,0)</f>
        <v>23.41</v>
      </c>
      <c r="N674" s="3" t="b">
        <f t="shared" si="126"/>
        <v>1</v>
      </c>
    </row>
    <row r="675" spans="1:15" s="387" customFormat="1" ht="60" x14ac:dyDescent="0.25">
      <c r="A675" s="463">
        <f t="shared" si="120"/>
        <v>92777</v>
      </c>
      <c r="B675" s="434" t="s">
        <v>13359</v>
      </c>
      <c r="C675" s="464" t="s">
        <v>16037</v>
      </c>
      <c r="D675" s="464" t="s">
        <v>13640</v>
      </c>
      <c r="E675" s="425" t="s">
        <v>29</v>
      </c>
      <c r="F675" s="425" t="s">
        <v>1</v>
      </c>
      <c r="G675" s="424" t="s">
        <v>13361</v>
      </c>
      <c r="H675" s="426" t="s">
        <v>13362</v>
      </c>
      <c r="I675" s="465">
        <f>SUMIF(A:A,A675,J:J)</f>
        <v>18.72</v>
      </c>
      <c r="K675" s="373">
        <f>VLOOKUP(A675,'CMP-SIN-SD-09-2021'!A:D,4,0)</f>
        <v>18.72</v>
      </c>
      <c r="L675" s="373" t="b">
        <f>K675=I675</f>
        <v>1</v>
      </c>
      <c r="O675" s="403">
        <v>92777</v>
      </c>
    </row>
    <row r="676" spans="1:15" s="387" customFormat="1" ht="30" x14ac:dyDescent="0.25">
      <c r="A676" s="450">
        <f t="shared" si="120"/>
        <v>92777</v>
      </c>
      <c r="B676" s="451">
        <v>92793</v>
      </c>
      <c r="C676" s="452" t="s">
        <v>13640</v>
      </c>
      <c r="D676" s="452" t="s">
        <v>114</v>
      </c>
      <c r="E676" s="400" t="s">
        <v>1</v>
      </c>
      <c r="F676" s="400" t="s">
        <v>29</v>
      </c>
      <c r="G676" s="399">
        <v>1</v>
      </c>
      <c r="H676" s="453">
        <f>VLOOKUP(B676,'CMP-SIN-SD-09-2021'!A:D,4,0)</f>
        <v>14.58</v>
      </c>
      <c r="I676" s="453" t="s">
        <v>13362</v>
      </c>
      <c r="J676" s="373">
        <f t="shared" ref="J676:J680" si="127">TRUNC((G676*H676),2)</f>
        <v>14.58</v>
      </c>
      <c r="K676" s="373"/>
      <c r="L676" s="373"/>
      <c r="M676" s="373">
        <f>VLOOKUP(B676,'CMP-SIN-SD-09-2021'!A:D,4,0)</f>
        <v>14.58</v>
      </c>
      <c r="N676" s="3" t="b">
        <f t="shared" ref="N676:N680" si="128">M676=H676</f>
        <v>1</v>
      </c>
    </row>
    <row r="677" spans="1:15" s="387" customFormat="1" x14ac:dyDescent="0.25">
      <c r="A677" s="389">
        <f t="shared" si="120"/>
        <v>92777</v>
      </c>
      <c r="B677" s="390">
        <v>88238</v>
      </c>
      <c r="C677" s="391" t="s">
        <v>13640</v>
      </c>
      <c r="D677" s="391" t="s">
        <v>13554</v>
      </c>
      <c r="E677" s="392" t="s">
        <v>1</v>
      </c>
      <c r="F677" s="392" t="s">
        <v>7605</v>
      </c>
      <c r="G677" s="393">
        <v>2.0899999999999998E-2</v>
      </c>
      <c r="H677" s="453">
        <f>VLOOKUP(B677,'CMP-SIN-SD-09-2021'!A:D,4,0)</f>
        <v>18.440000000000001</v>
      </c>
      <c r="I677" s="394" t="s">
        <v>13362</v>
      </c>
      <c r="J677" s="373">
        <f t="shared" si="127"/>
        <v>0.38</v>
      </c>
      <c r="K677" s="373"/>
      <c r="L677" s="373"/>
      <c r="M677" s="373">
        <f>VLOOKUP(B677,'CMP-SIN-SD-09-2021'!A:D,4,0)</f>
        <v>18.440000000000001</v>
      </c>
      <c r="N677" s="3" t="b">
        <f t="shared" si="128"/>
        <v>1</v>
      </c>
    </row>
    <row r="678" spans="1:15" s="387" customFormat="1" x14ac:dyDescent="0.25">
      <c r="A678" s="389">
        <f t="shared" si="120"/>
        <v>92777</v>
      </c>
      <c r="B678" s="390">
        <v>88245</v>
      </c>
      <c r="C678" s="391" t="s">
        <v>13640</v>
      </c>
      <c r="D678" s="391" t="s">
        <v>13555</v>
      </c>
      <c r="E678" s="392" t="s">
        <v>1</v>
      </c>
      <c r="F678" s="392" t="s">
        <v>7605</v>
      </c>
      <c r="G678" s="393">
        <v>0.1278</v>
      </c>
      <c r="H678" s="453">
        <f>VLOOKUP(B678,'CMP-SIN-SD-09-2021'!A:D,4,0)</f>
        <v>23.78</v>
      </c>
      <c r="I678" s="394" t="s">
        <v>13362</v>
      </c>
      <c r="J678" s="373">
        <f t="shared" si="127"/>
        <v>3.03</v>
      </c>
      <c r="K678" s="373"/>
      <c r="L678" s="373"/>
      <c r="M678" s="373">
        <f>VLOOKUP(B678,'CMP-SIN-SD-09-2021'!A:D,4,0)</f>
        <v>23.78</v>
      </c>
      <c r="N678" s="3" t="b">
        <f t="shared" si="128"/>
        <v>1</v>
      </c>
    </row>
    <row r="679" spans="1:15" s="387" customFormat="1" ht="45" x14ac:dyDescent="0.25">
      <c r="A679" s="389">
        <f t="shared" si="120"/>
        <v>92777</v>
      </c>
      <c r="B679" s="390">
        <v>39017</v>
      </c>
      <c r="C679" s="391" t="s">
        <v>13640</v>
      </c>
      <c r="D679" s="391" t="s">
        <v>13574</v>
      </c>
      <c r="E679" s="392" t="s">
        <v>1</v>
      </c>
      <c r="F679" s="392" t="s">
        <v>9</v>
      </c>
      <c r="G679" s="393">
        <v>0.74299999999999999</v>
      </c>
      <c r="H679" s="394">
        <v>0.21</v>
      </c>
      <c r="I679" s="394" t="s">
        <v>13362</v>
      </c>
      <c r="J679" s="373">
        <f t="shared" si="127"/>
        <v>0.15</v>
      </c>
      <c r="K679" s="373"/>
      <c r="L679" s="373"/>
      <c r="M679" s="373">
        <f>VLOOKUP(B679,'INS-SIN-SD-09-2021'!A:D,4,0)</f>
        <v>0.21</v>
      </c>
      <c r="N679" s="3" t="b">
        <f t="shared" si="128"/>
        <v>1</v>
      </c>
    </row>
    <row r="680" spans="1:15" s="387" customFormat="1" ht="30" x14ac:dyDescent="0.25">
      <c r="A680" s="440">
        <f t="shared" si="120"/>
        <v>92777</v>
      </c>
      <c r="B680" s="441">
        <v>43132</v>
      </c>
      <c r="C680" s="442" t="s">
        <v>13640</v>
      </c>
      <c r="D680" s="442" t="s">
        <v>13556</v>
      </c>
      <c r="E680" s="398" t="s">
        <v>1</v>
      </c>
      <c r="F680" s="398" t="s">
        <v>29</v>
      </c>
      <c r="G680" s="397">
        <v>2.5000000000000001E-2</v>
      </c>
      <c r="H680" s="443">
        <v>23.41</v>
      </c>
      <c r="I680" s="443" t="s">
        <v>13362</v>
      </c>
      <c r="J680" s="373">
        <f t="shared" si="127"/>
        <v>0.57999999999999996</v>
      </c>
      <c r="K680" s="373"/>
      <c r="L680" s="373"/>
      <c r="M680" s="373">
        <f>VLOOKUP(B680,'INS-SIN-SD-09-2021'!A:D,4,0)</f>
        <v>23.41</v>
      </c>
      <c r="N680" s="3" t="b">
        <f t="shared" si="128"/>
        <v>1</v>
      </c>
    </row>
    <row r="681" spans="1:15" s="387" customFormat="1" ht="30" x14ac:dyDescent="0.25">
      <c r="A681" s="463">
        <f t="shared" si="120"/>
        <v>92267</v>
      </c>
      <c r="B681" s="434" t="s">
        <v>13359</v>
      </c>
      <c r="C681" s="464" t="s">
        <v>115</v>
      </c>
      <c r="D681" s="464" t="s">
        <v>13557</v>
      </c>
      <c r="E681" s="425" t="s">
        <v>3</v>
      </c>
      <c r="F681" s="425" t="s">
        <v>1</v>
      </c>
      <c r="G681" s="424" t="s">
        <v>13361</v>
      </c>
      <c r="H681" s="426" t="s">
        <v>13362</v>
      </c>
      <c r="I681" s="465">
        <f>SUMIF(A:A,A681,J:J)</f>
        <v>57.16</v>
      </c>
      <c r="K681" s="373">
        <f>VLOOKUP(A681,'CMP-SIN-SD-09-2021'!A:D,4,0)</f>
        <v>57.16</v>
      </c>
      <c r="L681" s="373" t="b">
        <f>K681=I681</f>
        <v>1</v>
      </c>
      <c r="O681" s="403">
        <v>92267</v>
      </c>
    </row>
    <row r="682" spans="1:15" s="387" customFormat="1" x14ac:dyDescent="0.25">
      <c r="A682" s="450">
        <f t="shared" si="120"/>
        <v>92267</v>
      </c>
      <c r="B682" s="451">
        <v>88239</v>
      </c>
      <c r="C682" s="452" t="s">
        <v>13557</v>
      </c>
      <c r="D682" s="452" t="s">
        <v>13480</v>
      </c>
      <c r="E682" s="400" t="s">
        <v>1</v>
      </c>
      <c r="F682" s="400" t="s">
        <v>7605</v>
      </c>
      <c r="G682" s="399">
        <v>5.0000000000000001E-3</v>
      </c>
      <c r="H682" s="453">
        <f>VLOOKUP(B682,'CMP-SIN-SD-09-2021'!A:D,4,0)</f>
        <v>19.96</v>
      </c>
      <c r="I682" s="453" t="s">
        <v>13362</v>
      </c>
      <c r="J682" s="373">
        <f t="shared" ref="J682:J686" si="129">TRUNC((G682*H682),2)</f>
        <v>0.09</v>
      </c>
      <c r="K682" s="373"/>
      <c r="L682" s="373"/>
      <c r="M682" s="373">
        <f>VLOOKUP(B682,'CMP-SIN-SD-09-2021'!A:D,4,0)</f>
        <v>19.96</v>
      </c>
      <c r="N682" s="3" t="b">
        <f t="shared" ref="N682:N686" si="130">M682=H682</f>
        <v>1</v>
      </c>
    </row>
    <row r="683" spans="1:15" s="387" customFormat="1" x14ac:dyDescent="0.25">
      <c r="A683" s="389">
        <f t="shared" si="120"/>
        <v>92267</v>
      </c>
      <c r="B683" s="390">
        <v>88262</v>
      </c>
      <c r="C683" s="391" t="s">
        <v>13557</v>
      </c>
      <c r="D683" s="391" t="s">
        <v>13416</v>
      </c>
      <c r="E683" s="392" t="s">
        <v>1</v>
      </c>
      <c r="F683" s="392" t="s">
        <v>7605</v>
      </c>
      <c r="G683" s="393">
        <v>2.7E-2</v>
      </c>
      <c r="H683" s="453">
        <f>VLOOKUP(B683,'CMP-SIN-SD-09-2021'!A:D,4,0)</f>
        <v>23.68</v>
      </c>
      <c r="I683" s="394" t="s">
        <v>13362</v>
      </c>
      <c r="J683" s="373">
        <f t="shared" si="129"/>
        <v>0.63</v>
      </c>
      <c r="K683" s="373"/>
      <c r="L683" s="373"/>
      <c r="M683" s="373">
        <f>VLOOKUP(B683,'CMP-SIN-SD-09-2021'!A:D,4,0)</f>
        <v>23.68</v>
      </c>
      <c r="N683" s="3" t="b">
        <f t="shared" si="130"/>
        <v>1</v>
      </c>
    </row>
    <row r="684" spans="1:15" s="387" customFormat="1" ht="30" x14ac:dyDescent="0.25">
      <c r="A684" s="389">
        <f t="shared" si="120"/>
        <v>92267</v>
      </c>
      <c r="B684" s="390">
        <v>91692</v>
      </c>
      <c r="C684" s="391" t="s">
        <v>13557</v>
      </c>
      <c r="D684" s="391" t="s">
        <v>13481</v>
      </c>
      <c r="E684" s="392" t="s">
        <v>1</v>
      </c>
      <c r="F684" s="392" t="s">
        <v>13482</v>
      </c>
      <c r="G684" s="393">
        <v>5.0000000000000001E-3</v>
      </c>
      <c r="H684" s="453">
        <f>VLOOKUP(B684,'CMP-SIN-SD-09-2021'!A:D,4,0)</f>
        <v>21.22</v>
      </c>
      <c r="I684" s="394" t="s">
        <v>13362</v>
      </c>
      <c r="J684" s="373">
        <f t="shared" si="129"/>
        <v>0.1</v>
      </c>
      <c r="K684" s="373"/>
      <c r="L684" s="373"/>
      <c r="M684" s="373">
        <f>VLOOKUP(B684,'CMP-SIN-SD-09-2021'!A:D,4,0)</f>
        <v>21.22</v>
      </c>
      <c r="N684" s="3" t="b">
        <f t="shared" si="130"/>
        <v>1</v>
      </c>
    </row>
    <row r="685" spans="1:15" s="387" customFormat="1" ht="30" x14ac:dyDescent="0.25">
      <c r="A685" s="389">
        <f t="shared" si="120"/>
        <v>92267</v>
      </c>
      <c r="B685" s="390">
        <v>91693</v>
      </c>
      <c r="C685" s="391" t="s">
        <v>13557</v>
      </c>
      <c r="D685" s="391" t="s">
        <v>13483</v>
      </c>
      <c r="E685" s="392" t="s">
        <v>1</v>
      </c>
      <c r="F685" s="392" t="s">
        <v>13484</v>
      </c>
      <c r="G685" s="393">
        <v>1E-3</v>
      </c>
      <c r="H685" s="453">
        <f>VLOOKUP(B685,'CMP-SIN-SD-09-2021'!A:D,4,0)</f>
        <v>18.73</v>
      </c>
      <c r="I685" s="394" t="s">
        <v>13362</v>
      </c>
      <c r="J685" s="373">
        <f t="shared" si="129"/>
        <v>0.01</v>
      </c>
      <c r="K685" s="373"/>
      <c r="L685" s="373"/>
      <c r="M685" s="373">
        <f>VLOOKUP(B685,'CMP-SIN-SD-09-2021'!A:D,4,0)</f>
        <v>18.73</v>
      </c>
      <c r="N685" s="3" t="b">
        <f t="shared" si="130"/>
        <v>1</v>
      </c>
    </row>
    <row r="686" spans="1:15" s="387" customFormat="1" ht="30" x14ac:dyDescent="0.25">
      <c r="A686" s="440">
        <f t="shared" si="120"/>
        <v>92267</v>
      </c>
      <c r="B686" s="441">
        <v>1358</v>
      </c>
      <c r="C686" s="442" t="s">
        <v>13557</v>
      </c>
      <c r="D686" s="442" t="s">
        <v>13585</v>
      </c>
      <c r="E686" s="398" t="s">
        <v>1</v>
      </c>
      <c r="F686" s="398" t="s">
        <v>3</v>
      </c>
      <c r="G686" s="397">
        <v>1.05</v>
      </c>
      <c r="H686" s="443">
        <v>53.65</v>
      </c>
      <c r="I686" s="443" t="s">
        <v>13362</v>
      </c>
      <c r="J686" s="373">
        <f t="shared" si="129"/>
        <v>56.33</v>
      </c>
      <c r="K686" s="373"/>
      <c r="L686" s="373"/>
      <c r="M686" s="373">
        <f>VLOOKUP(B686,'INS-SIN-SD-09-2021'!A:D,4,0)</f>
        <v>53.65</v>
      </c>
      <c r="N686" s="3" t="b">
        <f t="shared" si="130"/>
        <v>1</v>
      </c>
    </row>
    <row r="687" spans="1:15" s="387" customFormat="1" ht="45" x14ac:dyDescent="0.25">
      <c r="A687" s="463">
        <f t="shared" si="120"/>
        <v>92785</v>
      </c>
      <c r="B687" s="434" t="s">
        <v>13359</v>
      </c>
      <c r="C687" s="464" t="s">
        <v>215</v>
      </c>
      <c r="D687" s="464" t="s">
        <v>13643</v>
      </c>
      <c r="E687" s="425" t="s">
        <v>29</v>
      </c>
      <c r="F687" s="425" t="s">
        <v>1</v>
      </c>
      <c r="G687" s="424" t="s">
        <v>13361</v>
      </c>
      <c r="H687" s="426" t="s">
        <v>13362</v>
      </c>
      <c r="I687" s="465">
        <f>SUMIF(A:A,A687,J:J)</f>
        <v>18.189999999999998</v>
      </c>
      <c r="K687" s="373">
        <f>VLOOKUP(A687,'CMP-SIN-SD-09-2021'!A:D,4,0)</f>
        <v>18.190000000000001</v>
      </c>
      <c r="L687" s="373" t="b">
        <f>K687=I687</f>
        <v>1</v>
      </c>
      <c r="O687" s="403">
        <v>92785</v>
      </c>
    </row>
    <row r="688" spans="1:15" s="387" customFormat="1" ht="30" x14ac:dyDescent="0.25">
      <c r="A688" s="450">
        <f t="shared" si="120"/>
        <v>92785</v>
      </c>
      <c r="B688" s="451">
        <v>92801</v>
      </c>
      <c r="C688" s="452" t="s">
        <v>13643</v>
      </c>
      <c r="D688" s="452" t="s">
        <v>13644</v>
      </c>
      <c r="E688" s="400" t="s">
        <v>1</v>
      </c>
      <c r="F688" s="400" t="s">
        <v>29</v>
      </c>
      <c r="G688" s="399">
        <v>1</v>
      </c>
      <c r="H688" s="453">
        <f>VLOOKUP(B688,'CMP-SIN-SD-09-2021'!A:D,4,0)</f>
        <v>14.22</v>
      </c>
      <c r="I688" s="453" t="s">
        <v>13362</v>
      </c>
      <c r="J688" s="373">
        <f t="shared" ref="J688:J692" si="131">TRUNC((G688*H688),2)</f>
        <v>14.22</v>
      </c>
      <c r="K688" s="373"/>
      <c r="L688" s="373"/>
      <c r="M688" s="373">
        <f>VLOOKUP(B688,'CMP-SIN-SD-09-2021'!A:D,4,0)</f>
        <v>14.22</v>
      </c>
      <c r="N688" s="3" t="b">
        <f t="shared" ref="N688:N692" si="132">M688=H688</f>
        <v>1</v>
      </c>
    </row>
    <row r="689" spans="1:15" s="387" customFormat="1" x14ac:dyDescent="0.25">
      <c r="A689" s="389">
        <f t="shared" si="120"/>
        <v>92785</v>
      </c>
      <c r="B689" s="390">
        <v>88238</v>
      </c>
      <c r="C689" s="391" t="s">
        <v>13643</v>
      </c>
      <c r="D689" s="391" t="s">
        <v>13554</v>
      </c>
      <c r="E689" s="392" t="s">
        <v>1</v>
      </c>
      <c r="F689" s="392" t="s">
        <v>7605</v>
      </c>
      <c r="G689" s="393">
        <v>1.9099999999999999E-2</v>
      </c>
      <c r="H689" s="453">
        <f>VLOOKUP(B689,'CMP-SIN-SD-09-2021'!A:D,4,0)</f>
        <v>18.440000000000001</v>
      </c>
      <c r="I689" s="394" t="s">
        <v>13362</v>
      </c>
      <c r="J689" s="373">
        <f t="shared" si="131"/>
        <v>0.35</v>
      </c>
      <c r="K689" s="373"/>
      <c r="L689" s="373"/>
      <c r="M689" s="373">
        <f>VLOOKUP(B689,'CMP-SIN-SD-09-2021'!A:D,4,0)</f>
        <v>18.440000000000001</v>
      </c>
      <c r="N689" s="3" t="b">
        <f t="shared" si="132"/>
        <v>1</v>
      </c>
    </row>
    <row r="690" spans="1:15" s="387" customFormat="1" x14ac:dyDescent="0.25">
      <c r="A690" s="389">
        <f t="shared" si="120"/>
        <v>92785</v>
      </c>
      <c r="B690" s="390">
        <v>88245</v>
      </c>
      <c r="C690" s="391" t="s">
        <v>13643</v>
      </c>
      <c r="D690" s="391" t="s">
        <v>13555</v>
      </c>
      <c r="E690" s="392" t="s">
        <v>1</v>
      </c>
      <c r="F690" s="392" t="s">
        <v>7605</v>
      </c>
      <c r="G690" s="393">
        <v>0.1168</v>
      </c>
      <c r="H690" s="453">
        <f>VLOOKUP(B690,'CMP-SIN-SD-09-2021'!A:D,4,0)</f>
        <v>23.78</v>
      </c>
      <c r="I690" s="394" t="s">
        <v>13362</v>
      </c>
      <c r="J690" s="373">
        <f t="shared" si="131"/>
        <v>2.77</v>
      </c>
      <c r="K690" s="373"/>
      <c r="L690" s="373"/>
      <c r="M690" s="373">
        <f>VLOOKUP(B690,'CMP-SIN-SD-09-2021'!A:D,4,0)</f>
        <v>23.78</v>
      </c>
      <c r="N690" s="3" t="b">
        <f t="shared" si="132"/>
        <v>1</v>
      </c>
    </row>
    <row r="691" spans="1:15" s="387" customFormat="1" ht="45" x14ac:dyDescent="0.25">
      <c r="A691" s="389">
        <f t="shared" si="120"/>
        <v>92785</v>
      </c>
      <c r="B691" s="390">
        <v>39017</v>
      </c>
      <c r="C691" s="391" t="s">
        <v>13643</v>
      </c>
      <c r="D691" s="391" t="s">
        <v>13574</v>
      </c>
      <c r="E691" s="392" t="s">
        <v>1</v>
      </c>
      <c r="F691" s="392" t="s">
        <v>9</v>
      </c>
      <c r="G691" s="393">
        <v>1.333</v>
      </c>
      <c r="H691" s="394">
        <v>0.21</v>
      </c>
      <c r="I691" s="394" t="s">
        <v>13362</v>
      </c>
      <c r="J691" s="373">
        <f t="shared" si="131"/>
        <v>0.27</v>
      </c>
      <c r="K691" s="373"/>
      <c r="L691" s="373"/>
      <c r="M691" s="373">
        <f>VLOOKUP(B691,'INS-SIN-SD-09-2021'!A:D,4,0)</f>
        <v>0.21</v>
      </c>
      <c r="N691" s="3" t="b">
        <f t="shared" si="132"/>
        <v>1</v>
      </c>
    </row>
    <row r="692" spans="1:15" s="387" customFormat="1" ht="30" x14ac:dyDescent="0.25">
      <c r="A692" s="440">
        <f t="shared" si="120"/>
        <v>92785</v>
      </c>
      <c r="B692" s="441">
        <v>43132</v>
      </c>
      <c r="C692" s="442" t="s">
        <v>13643</v>
      </c>
      <c r="D692" s="442" t="s">
        <v>13556</v>
      </c>
      <c r="E692" s="398" t="s">
        <v>1</v>
      </c>
      <c r="F692" s="398" t="s">
        <v>29</v>
      </c>
      <c r="G692" s="397">
        <v>2.5000000000000001E-2</v>
      </c>
      <c r="H692" s="443">
        <v>23.41</v>
      </c>
      <c r="I692" s="443" t="s">
        <v>13362</v>
      </c>
      <c r="J692" s="373">
        <f t="shared" si="131"/>
        <v>0.57999999999999996</v>
      </c>
      <c r="K692" s="373"/>
      <c r="L692" s="373"/>
      <c r="M692" s="373">
        <f>VLOOKUP(B692,'INS-SIN-SD-09-2021'!A:D,4,0)</f>
        <v>23.41</v>
      </c>
      <c r="N692" s="3" t="b">
        <f t="shared" si="132"/>
        <v>1</v>
      </c>
    </row>
    <row r="693" spans="1:15" s="387" customFormat="1" ht="45" x14ac:dyDescent="0.25">
      <c r="A693" s="463">
        <f t="shared" si="120"/>
        <v>92786</v>
      </c>
      <c r="B693" s="434" t="s">
        <v>13359</v>
      </c>
      <c r="C693" s="464" t="s">
        <v>217</v>
      </c>
      <c r="D693" s="464" t="s">
        <v>13643</v>
      </c>
      <c r="E693" s="425" t="s">
        <v>29</v>
      </c>
      <c r="F693" s="425" t="s">
        <v>1</v>
      </c>
      <c r="G693" s="424" t="s">
        <v>13361</v>
      </c>
      <c r="H693" s="426" t="s">
        <v>13362</v>
      </c>
      <c r="I693" s="465">
        <f>SUMIF(A:A,A693,J:J)</f>
        <v>17.439999999999998</v>
      </c>
      <c r="K693" s="373">
        <f>VLOOKUP(A693,'CMP-SIN-SD-09-2021'!A:D,4,0)</f>
        <v>17.440000000000001</v>
      </c>
      <c r="L693" s="373" t="b">
        <f>K693=I693</f>
        <v>1</v>
      </c>
      <c r="O693" s="403">
        <v>92786</v>
      </c>
    </row>
    <row r="694" spans="1:15" s="387" customFormat="1" ht="30" x14ac:dyDescent="0.25">
      <c r="A694" s="450">
        <f t="shared" si="120"/>
        <v>92786</v>
      </c>
      <c r="B694" s="451">
        <v>92802</v>
      </c>
      <c r="C694" s="452" t="s">
        <v>13643</v>
      </c>
      <c r="D694" s="452" t="s">
        <v>13645</v>
      </c>
      <c r="E694" s="400" t="s">
        <v>1</v>
      </c>
      <c r="F694" s="400" t="s">
        <v>29</v>
      </c>
      <c r="G694" s="399">
        <v>1</v>
      </c>
      <c r="H694" s="453">
        <f>VLOOKUP(B694,'CMP-SIN-SD-09-2021'!A:D,4,0)</f>
        <v>14.42</v>
      </c>
      <c r="I694" s="453" t="s">
        <v>13362</v>
      </c>
      <c r="J694" s="373">
        <f t="shared" ref="J694:J698" si="133">TRUNC((G694*H694),2)</f>
        <v>14.42</v>
      </c>
      <c r="K694" s="373"/>
      <c r="L694" s="373"/>
      <c r="M694" s="373">
        <f>VLOOKUP(B694,'CMP-SIN-SD-09-2021'!A:D,4,0)</f>
        <v>14.42</v>
      </c>
      <c r="N694" s="3" t="b">
        <f t="shared" ref="N694:N698" si="134">M694=H694</f>
        <v>1</v>
      </c>
    </row>
    <row r="695" spans="1:15" s="387" customFormat="1" x14ac:dyDescent="0.25">
      <c r="A695" s="389">
        <f t="shared" si="120"/>
        <v>92786</v>
      </c>
      <c r="B695" s="390">
        <v>88238</v>
      </c>
      <c r="C695" s="391" t="s">
        <v>13643</v>
      </c>
      <c r="D695" s="391" t="s">
        <v>13554</v>
      </c>
      <c r="E695" s="392" t="s">
        <v>1</v>
      </c>
      <c r="F695" s="392" t="s">
        <v>7605</v>
      </c>
      <c r="G695" s="393">
        <v>1.4E-2</v>
      </c>
      <c r="H695" s="453">
        <f>VLOOKUP(B695,'CMP-SIN-SD-09-2021'!A:D,4,0)</f>
        <v>18.440000000000001</v>
      </c>
      <c r="I695" s="394" t="s">
        <v>13362</v>
      </c>
      <c r="J695" s="373">
        <f t="shared" si="133"/>
        <v>0.25</v>
      </c>
      <c r="K695" s="373"/>
      <c r="L695" s="373"/>
      <c r="M695" s="373">
        <f>VLOOKUP(B695,'CMP-SIN-SD-09-2021'!A:D,4,0)</f>
        <v>18.440000000000001</v>
      </c>
      <c r="N695" s="3" t="b">
        <f t="shared" si="134"/>
        <v>1</v>
      </c>
    </row>
    <row r="696" spans="1:15" s="387" customFormat="1" x14ac:dyDescent="0.25">
      <c r="A696" s="389">
        <f t="shared" si="120"/>
        <v>92786</v>
      </c>
      <c r="B696" s="390">
        <v>88245</v>
      </c>
      <c r="C696" s="391" t="s">
        <v>13643</v>
      </c>
      <c r="D696" s="391" t="s">
        <v>13555</v>
      </c>
      <c r="E696" s="392" t="s">
        <v>1</v>
      </c>
      <c r="F696" s="392" t="s">
        <v>7605</v>
      </c>
      <c r="G696" s="393">
        <v>8.5900000000000004E-2</v>
      </c>
      <c r="H696" s="453">
        <f>VLOOKUP(B696,'CMP-SIN-SD-09-2021'!A:D,4,0)</f>
        <v>23.78</v>
      </c>
      <c r="I696" s="394" t="s">
        <v>13362</v>
      </c>
      <c r="J696" s="373">
        <f t="shared" si="133"/>
        <v>2.04</v>
      </c>
      <c r="K696" s="373"/>
      <c r="L696" s="373"/>
      <c r="M696" s="373">
        <f>VLOOKUP(B696,'CMP-SIN-SD-09-2021'!A:D,4,0)</f>
        <v>23.78</v>
      </c>
      <c r="N696" s="3" t="b">
        <f t="shared" si="134"/>
        <v>1</v>
      </c>
    </row>
    <row r="697" spans="1:15" s="387" customFormat="1" ht="45" x14ac:dyDescent="0.25">
      <c r="A697" s="389">
        <f t="shared" si="120"/>
        <v>92786</v>
      </c>
      <c r="B697" s="390">
        <v>39017</v>
      </c>
      <c r="C697" s="391" t="s">
        <v>13643</v>
      </c>
      <c r="D697" s="391" t="s">
        <v>13574</v>
      </c>
      <c r="E697" s="392" t="s">
        <v>1</v>
      </c>
      <c r="F697" s="392" t="s">
        <v>9</v>
      </c>
      <c r="G697" s="393">
        <v>0.72799999999999998</v>
      </c>
      <c r="H697" s="394">
        <v>0.21</v>
      </c>
      <c r="I697" s="394" t="s">
        <v>13362</v>
      </c>
      <c r="J697" s="373">
        <f t="shared" si="133"/>
        <v>0.15</v>
      </c>
      <c r="K697" s="373"/>
      <c r="L697" s="373"/>
      <c r="M697" s="373">
        <f>VLOOKUP(B697,'INS-SIN-SD-09-2021'!A:D,4,0)</f>
        <v>0.21</v>
      </c>
      <c r="N697" s="3" t="b">
        <f t="shared" si="134"/>
        <v>1</v>
      </c>
    </row>
    <row r="698" spans="1:15" s="387" customFormat="1" ht="30" x14ac:dyDescent="0.25">
      <c r="A698" s="440">
        <f t="shared" si="120"/>
        <v>92786</v>
      </c>
      <c r="B698" s="441">
        <v>43132</v>
      </c>
      <c r="C698" s="442" t="s">
        <v>13643</v>
      </c>
      <c r="D698" s="442" t="s">
        <v>13556</v>
      </c>
      <c r="E698" s="398" t="s">
        <v>1</v>
      </c>
      <c r="F698" s="398" t="s">
        <v>29</v>
      </c>
      <c r="G698" s="397">
        <v>2.5000000000000001E-2</v>
      </c>
      <c r="H698" s="443">
        <v>23.41</v>
      </c>
      <c r="I698" s="443" t="s">
        <v>13362</v>
      </c>
      <c r="J698" s="373">
        <f t="shared" si="133"/>
        <v>0.57999999999999996</v>
      </c>
      <c r="K698" s="373"/>
      <c r="L698" s="373"/>
      <c r="M698" s="373">
        <f>VLOOKUP(B698,'INS-SIN-SD-09-2021'!A:D,4,0)</f>
        <v>23.41</v>
      </c>
      <c r="N698" s="3" t="b">
        <f t="shared" si="134"/>
        <v>1</v>
      </c>
    </row>
    <row r="699" spans="1:15" s="387" customFormat="1" ht="45" x14ac:dyDescent="0.25">
      <c r="A699" s="463">
        <f t="shared" si="120"/>
        <v>92787</v>
      </c>
      <c r="B699" s="434" t="s">
        <v>13359</v>
      </c>
      <c r="C699" s="464" t="s">
        <v>219</v>
      </c>
      <c r="D699" s="464" t="s">
        <v>13646</v>
      </c>
      <c r="E699" s="425" t="s">
        <v>29</v>
      </c>
      <c r="F699" s="425" t="s">
        <v>1</v>
      </c>
      <c r="G699" s="424" t="s">
        <v>13361</v>
      </c>
      <c r="H699" s="426" t="s">
        <v>13362</v>
      </c>
      <c r="I699" s="465">
        <f>SUMIF(A:A,A699,J:J)</f>
        <v>15.73</v>
      </c>
      <c r="K699" s="373">
        <f>VLOOKUP(A699,'CMP-SIN-SD-09-2021'!A:D,4,0)</f>
        <v>15.73</v>
      </c>
      <c r="L699" s="373" t="b">
        <f>K699=I699</f>
        <v>1</v>
      </c>
      <c r="O699" s="403">
        <v>92787</v>
      </c>
    </row>
    <row r="700" spans="1:15" s="387" customFormat="1" ht="30" x14ac:dyDescent="0.25">
      <c r="A700" s="450">
        <f t="shared" si="120"/>
        <v>92787</v>
      </c>
      <c r="B700" s="451">
        <v>92803</v>
      </c>
      <c r="C700" s="452" t="s">
        <v>13646</v>
      </c>
      <c r="D700" s="452" t="s">
        <v>13647</v>
      </c>
      <c r="E700" s="400" t="s">
        <v>1</v>
      </c>
      <c r="F700" s="400" t="s">
        <v>29</v>
      </c>
      <c r="G700" s="399">
        <v>1</v>
      </c>
      <c r="H700" s="453">
        <f>VLOOKUP(B700,'CMP-SIN-SD-09-2021'!A:D,4,0)</f>
        <v>13.41</v>
      </c>
      <c r="I700" s="453" t="s">
        <v>13362</v>
      </c>
      <c r="J700" s="373">
        <f t="shared" ref="J700:J704" si="135">TRUNC((G700*H700),2)</f>
        <v>13.41</v>
      </c>
      <c r="K700" s="373"/>
      <c r="L700" s="373"/>
      <c r="M700" s="373">
        <f>VLOOKUP(B700,'CMP-SIN-SD-09-2021'!A:D,4,0)</f>
        <v>13.41</v>
      </c>
      <c r="N700" s="3" t="b">
        <f t="shared" ref="N700:N704" si="136">M700=H700</f>
        <v>1</v>
      </c>
    </row>
    <row r="701" spans="1:15" s="387" customFormat="1" x14ac:dyDescent="0.25">
      <c r="A701" s="389">
        <f t="shared" si="120"/>
        <v>92787</v>
      </c>
      <c r="B701" s="390">
        <v>88238</v>
      </c>
      <c r="C701" s="391" t="s">
        <v>13646</v>
      </c>
      <c r="D701" s="391" t="s">
        <v>13554</v>
      </c>
      <c r="E701" s="392" t="s">
        <v>1</v>
      </c>
      <c r="F701" s="392" t="s">
        <v>7605</v>
      </c>
      <c r="G701" s="393">
        <v>1.03E-2</v>
      </c>
      <c r="H701" s="453">
        <f>VLOOKUP(B701,'CMP-SIN-SD-09-2021'!A:D,4,0)</f>
        <v>18.440000000000001</v>
      </c>
      <c r="I701" s="394" t="s">
        <v>13362</v>
      </c>
      <c r="J701" s="373">
        <f t="shared" si="135"/>
        <v>0.18</v>
      </c>
      <c r="K701" s="373"/>
      <c r="L701" s="373"/>
      <c r="M701" s="373">
        <f>VLOOKUP(B701,'CMP-SIN-SD-09-2021'!A:D,4,0)</f>
        <v>18.440000000000001</v>
      </c>
      <c r="N701" s="3" t="b">
        <f t="shared" si="136"/>
        <v>1</v>
      </c>
    </row>
    <row r="702" spans="1:15" s="387" customFormat="1" x14ac:dyDescent="0.25">
      <c r="A702" s="389">
        <f t="shared" si="120"/>
        <v>92787</v>
      </c>
      <c r="B702" s="390">
        <v>88245</v>
      </c>
      <c r="C702" s="391" t="s">
        <v>13646</v>
      </c>
      <c r="D702" s="391" t="s">
        <v>13555</v>
      </c>
      <c r="E702" s="392" t="s">
        <v>1</v>
      </c>
      <c r="F702" s="392" t="s">
        <v>7605</v>
      </c>
      <c r="G702" s="393">
        <v>6.2899999999999998E-2</v>
      </c>
      <c r="H702" s="453">
        <f>VLOOKUP(B702,'CMP-SIN-SD-09-2021'!A:D,4,0)</f>
        <v>23.78</v>
      </c>
      <c r="I702" s="394" t="s">
        <v>13362</v>
      </c>
      <c r="J702" s="373">
        <f t="shared" si="135"/>
        <v>1.49</v>
      </c>
      <c r="K702" s="373"/>
      <c r="L702" s="373"/>
      <c r="M702" s="373">
        <f>VLOOKUP(B702,'CMP-SIN-SD-09-2021'!A:D,4,0)</f>
        <v>23.78</v>
      </c>
      <c r="N702" s="3" t="b">
        <f t="shared" si="136"/>
        <v>1</v>
      </c>
    </row>
    <row r="703" spans="1:15" s="387" customFormat="1" ht="45" x14ac:dyDescent="0.25">
      <c r="A703" s="389">
        <f t="shared" si="120"/>
        <v>92787</v>
      </c>
      <c r="B703" s="390">
        <v>39017</v>
      </c>
      <c r="C703" s="391" t="s">
        <v>13646</v>
      </c>
      <c r="D703" s="391" t="s">
        <v>13574</v>
      </c>
      <c r="E703" s="392" t="s">
        <v>1</v>
      </c>
      <c r="F703" s="392" t="s">
        <v>9</v>
      </c>
      <c r="G703" s="393">
        <v>0.35699999999999998</v>
      </c>
      <c r="H703" s="394">
        <v>0.21</v>
      </c>
      <c r="I703" s="394" t="s">
        <v>13362</v>
      </c>
      <c r="J703" s="373">
        <f t="shared" si="135"/>
        <v>7.0000000000000007E-2</v>
      </c>
      <c r="K703" s="373"/>
      <c r="L703" s="373"/>
      <c r="M703" s="373">
        <f>VLOOKUP(B703,'INS-SIN-SD-09-2021'!A:D,4,0)</f>
        <v>0.21</v>
      </c>
      <c r="N703" s="3" t="b">
        <f t="shared" si="136"/>
        <v>1</v>
      </c>
    </row>
    <row r="704" spans="1:15" s="387" customFormat="1" ht="30" x14ac:dyDescent="0.25">
      <c r="A704" s="440">
        <f t="shared" si="120"/>
        <v>92787</v>
      </c>
      <c r="B704" s="441">
        <v>43132</v>
      </c>
      <c r="C704" s="442" t="s">
        <v>13646</v>
      </c>
      <c r="D704" s="442" t="s">
        <v>13556</v>
      </c>
      <c r="E704" s="398" t="s">
        <v>1</v>
      </c>
      <c r="F704" s="398" t="s">
        <v>29</v>
      </c>
      <c r="G704" s="397">
        <v>2.5000000000000001E-2</v>
      </c>
      <c r="H704" s="443">
        <v>23.41</v>
      </c>
      <c r="I704" s="443" t="s">
        <v>13362</v>
      </c>
      <c r="J704" s="373">
        <f t="shared" si="135"/>
        <v>0.57999999999999996</v>
      </c>
      <c r="K704" s="373"/>
      <c r="L704" s="373"/>
      <c r="M704" s="373">
        <f>VLOOKUP(B704,'INS-SIN-SD-09-2021'!A:D,4,0)</f>
        <v>23.41</v>
      </c>
      <c r="N704" s="3" t="b">
        <f t="shared" si="136"/>
        <v>1</v>
      </c>
    </row>
    <row r="705" spans="1:15" s="387" customFormat="1" ht="45" x14ac:dyDescent="0.25">
      <c r="A705" s="463">
        <f t="shared" si="120"/>
        <v>92788</v>
      </c>
      <c r="B705" s="434" t="s">
        <v>13359</v>
      </c>
      <c r="C705" s="464" t="s">
        <v>16038</v>
      </c>
      <c r="D705" s="464" t="s">
        <v>13646</v>
      </c>
      <c r="E705" s="425" t="s">
        <v>29</v>
      </c>
      <c r="F705" s="425" t="s">
        <v>1</v>
      </c>
      <c r="G705" s="424" t="s">
        <v>13361</v>
      </c>
      <c r="H705" s="426" t="s">
        <v>13362</v>
      </c>
      <c r="I705" s="465">
        <f>SUMIF(A:A,A705,J:J)</f>
        <v>13.350000000000001</v>
      </c>
      <c r="K705" s="373">
        <f>VLOOKUP(A705,'CMP-SIN-SD-09-2021'!A:D,4,0)</f>
        <v>13.35</v>
      </c>
      <c r="L705" s="373" t="b">
        <f>K705=I705</f>
        <v>1</v>
      </c>
      <c r="O705" s="403">
        <v>92788</v>
      </c>
    </row>
    <row r="706" spans="1:15" s="387" customFormat="1" ht="30" x14ac:dyDescent="0.25">
      <c r="A706" s="450">
        <f t="shared" si="120"/>
        <v>92788</v>
      </c>
      <c r="B706" s="451">
        <v>92804</v>
      </c>
      <c r="C706" s="452" t="s">
        <v>13646</v>
      </c>
      <c r="D706" s="452" t="s">
        <v>16039</v>
      </c>
      <c r="E706" s="400" t="s">
        <v>1</v>
      </c>
      <c r="F706" s="400" t="s">
        <v>29</v>
      </c>
      <c r="G706" s="399">
        <v>1</v>
      </c>
      <c r="H706" s="453">
        <f>VLOOKUP(B706,'CMP-SIN-SD-09-2021'!A:D,4,0)</f>
        <v>11.55</v>
      </c>
      <c r="I706" s="453" t="s">
        <v>13362</v>
      </c>
      <c r="J706" s="373">
        <f t="shared" ref="J706:J710" si="137">TRUNC((G706*H706),2)</f>
        <v>11.55</v>
      </c>
      <c r="K706" s="373"/>
      <c r="L706" s="373"/>
      <c r="M706" s="373">
        <f>VLOOKUP(B706,'CMP-SIN-SD-09-2021'!A:D,4,0)</f>
        <v>11.55</v>
      </c>
      <c r="N706" s="3" t="b">
        <f t="shared" ref="N706:N710" si="138">M706=H706</f>
        <v>1</v>
      </c>
    </row>
    <row r="707" spans="1:15" s="387" customFormat="1" x14ac:dyDescent="0.25">
      <c r="A707" s="389">
        <f t="shared" si="120"/>
        <v>92788</v>
      </c>
      <c r="B707" s="390">
        <v>88238</v>
      </c>
      <c r="C707" s="391" t="s">
        <v>13646</v>
      </c>
      <c r="D707" s="391" t="s">
        <v>13554</v>
      </c>
      <c r="E707" s="392" t="s">
        <v>1</v>
      </c>
      <c r="F707" s="392" t="s">
        <v>7605</v>
      </c>
      <c r="G707" s="393">
        <v>7.3000000000000001E-3</v>
      </c>
      <c r="H707" s="453">
        <f>VLOOKUP(B707,'CMP-SIN-SD-09-2021'!A:D,4,0)</f>
        <v>18.440000000000001</v>
      </c>
      <c r="I707" s="394" t="s">
        <v>13362</v>
      </c>
      <c r="J707" s="373">
        <f t="shared" si="137"/>
        <v>0.13</v>
      </c>
      <c r="K707" s="373"/>
      <c r="L707" s="373"/>
      <c r="M707" s="373">
        <f>VLOOKUP(B707,'CMP-SIN-SD-09-2021'!A:D,4,0)</f>
        <v>18.440000000000001</v>
      </c>
      <c r="N707" s="3" t="b">
        <f t="shared" si="138"/>
        <v>1</v>
      </c>
    </row>
    <row r="708" spans="1:15" s="387" customFormat="1" x14ac:dyDescent="0.25">
      <c r="A708" s="389">
        <f t="shared" si="120"/>
        <v>92788</v>
      </c>
      <c r="B708" s="390">
        <v>88245</v>
      </c>
      <c r="C708" s="391" t="s">
        <v>13646</v>
      </c>
      <c r="D708" s="391" t="s">
        <v>13555</v>
      </c>
      <c r="E708" s="392" t="s">
        <v>1</v>
      </c>
      <c r="F708" s="392" t="s">
        <v>7605</v>
      </c>
      <c r="G708" s="393">
        <v>4.4600000000000001E-2</v>
      </c>
      <c r="H708" s="453">
        <f>VLOOKUP(B708,'CMP-SIN-SD-09-2021'!A:D,4,0)</f>
        <v>23.78</v>
      </c>
      <c r="I708" s="394" t="s">
        <v>13362</v>
      </c>
      <c r="J708" s="373">
        <f t="shared" si="137"/>
        <v>1.06</v>
      </c>
      <c r="K708" s="373"/>
      <c r="L708" s="373"/>
      <c r="M708" s="373">
        <f>VLOOKUP(B708,'CMP-SIN-SD-09-2021'!A:D,4,0)</f>
        <v>23.78</v>
      </c>
      <c r="N708" s="3" t="b">
        <f t="shared" si="138"/>
        <v>1</v>
      </c>
    </row>
    <row r="709" spans="1:15" s="387" customFormat="1" ht="45" x14ac:dyDescent="0.25">
      <c r="A709" s="389">
        <f t="shared" si="120"/>
        <v>92788</v>
      </c>
      <c r="B709" s="390">
        <v>39017</v>
      </c>
      <c r="C709" s="391" t="s">
        <v>13646</v>
      </c>
      <c r="D709" s="391" t="s">
        <v>13574</v>
      </c>
      <c r="E709" s="392" t="s">
        <v>1</v>
      </c>
      <c r="F709" s="392" t="s">
        <v>9</v>
      </c>
      <c r="G709" s="393">
        <v>0.14699999999999999</v>
      </c>
      <c r="H709" s="394">
        <v>0.21</v>
      </c>
      <c r="I709" s="394" t="s">
        <v>13362</v>
      </c>
      <c r="J709" s="373">
        <f t="shared" si="137"/>
        <v>0.03</v>
      </c>
      <c r="K709" s="373"/>
      <c r="L709" s="373"/>
      <c r="M709" s="373">
        <f>VLOOKUP(B709,'INS-SIN-SD-09-2021'!A:D,4,0)</f>
        <v>0.21</v>
      </c>
      <c r="N709" s="3" t="b">
        <f t="shared" si="138"/>
        <v>1</v>
      </c>
    </row>
    <row r="710" spans="1:15" s="387" customFormat="1" ht="30" x14ac:dyDescent="0.25">
      <c r="A710" s="440">
        <f t="shared" si="120"/>
        <v>92788</v>
      </c>
      <c r="B710" s="441">
        <v>43132</v>
      </c>
      <c r="C710" s="442" t="s">
        <v>13646</v>
      </c>
      <c r="D710" s="442" t="s">
        <v>13556</v>
      </c>
      <c r="E710" s="398" t="s">
        <v>1</v>
      </c>
      <c r="F710" s="398" t="s">
        <v>29</v>
      </c>
      <c r="G710" s="397">
        <v>2.5000000000000001E-2</v>
      </c>
      <c r="H710" s="443">
        <v>23.41</v>
      </c>
      <c r="I710" s="443" t="s">
        <v>13362</v>
      </c>
      <c r="J710" s="373">
        <f t="shared" si="137"/>
        <v>0.57999999999999996</v>
      </c>
      <c r="K710" s="373"/>
      <c r="L710" s="373"/>
      <c r="M710" s="373">
        <f>VLOOKUP(B710,'INS-SIN-SD-09-2021'!A:D,4,0)</f>
        <v>23.41</v>
      </c>
      <c r="N710" s="3" t="b">
        <f t="shared" si="138"/>
        <v>1</v>
      </c>
    </row>
    <row r="711" spans="1:15" s="387" customFormat="1" ht="45" x14ac:dyDescent="0.25">
      <c r="A711" s="463">
        <f t="shared" si="120"/>
        <v>92789</v>
      </c>
      <c r="B711" s="434" t="s">
        <v>13359</v>
      </c>
      <c r="C711" s="464" t="s">
        <v>16040</v>
      </c>
      <c r="D711" s="464" t="s">
        <v>13646</v>
      </c>
      <c r="E711" s="425" t="s">
        <v>29</v>
      </c>
      <c r="F711" s="425" t="s">
        <v>1</v>
      </c>
      <c r="G711" s="424" t="s">
        <v>13361</v>
      </c>
      <c r="H711" s="426" t="s">
        <v>13362</v>
      </c>
      <c r="I711" s="465">
        <f>SUMIF(A:A,A711,J:J)</f>
        <v>12.81</v>
      </c>
      <c r="K711" s="373">
        <f>VLOOKUP(A711,'CMP-SIN-SD-09-2021'!A:D,4,0)</f>
        <v>12.81</v>
      </c>
      <c r="L711" s="373" t="b">
        <f>K711=I711</f>
        <v>1</v>
      </c>
      <c r="O711" s="403">
        <v>92789</v>
      </c>
    </row>
    <row r="712" spans="1:15" s="387" customFormat="1" ht="30" x14ac:dyDescent="0.25">
      <c r="A712" s="450">
        <f t="shared" si="120"/>
        <v>92789</v>
      </c>
      <c r="B712" s="451">
        <v>92805</v>
      </c>
      <c r="C712" s="452" t="s">
        <v>13646</v>
      </c>
      <c r="D712" s="452" t="s">
        <v>16041</v>
      </c>
      <c r="E712" s="400" t="s">
        <v>1</v>
      </c>
      <c r="F712" s="400" t="s">
        <v>29</v>
      </c>
      <c r="G712" s="399">
        <v>1</v>
      </c>
      <c r="H712" s="453">
        <v>11.48</v>
      </c>
      <c r="I712" s="453" t="s">
        <v>13362</v>
      </c>
      <c r="J712" s="373">
        <f t="shared" ref="J712:J715" si="139">TRUNC((G712*H712),2)</f>
        <v>11.48</v>
      </c>
      <c r="K712" s="373"/>
      <c r="L712" s="373"/>
      <c r="M712" s="373">
        <f>VLOOKUP(B712,'CMP-SIN-SD-09-2021'!A:D,4,0)</f>
        <v>11.48</v>
      </c>
      <c r="N712" s="3" t="b">
        <f t="shared" ref="N712:N715" si="140">M712=H712</f>
        <v>1</v>
      </c>
    </row>
    <row r="713" spans="1:15" s="387" customFormat="1" x14ac:dyDescent="0.25">
      <c r="A713" s="389">
        <f t="shared" si="120"/>
        <v>92789</v>
      </c>
      <c r="B713" s="390">
        <v>88238</v>
      </c>
      <c r="C713" s="391" t="s">
        <v>13646</v>
      </c>
      <c r="D713" s="391" t="s">
        <v>13554</v>
      </c>
      <c r="E713" s="392" t="s">
        <v>1</v>
      </c>
      <c r="F713" s="392" t="s">
        <v>7605</v>
      </c>
      <c r="G713" s="393">
        <v>4.7000000000000002E-3</v>
      </c>
      <c r="H713" s="453">
        <f>VLOOKUP(B713,'CMP-SIN-SD-09-2021'!A:D,4,0)</f>
        <v>18.440000000000001</v>
      </c>
      <c r="I713" s="394" t="s">
        <v>13362</v>
      </c>
      <c r="J713" s="373">
        <f t="shared" si="139"/>
        <v>0.08</v>
      </c>
      <c r="K713" s="373"/>
      <c r="L713" s="373"/>
      <c r="M713" s="373">
        <f>VLOOKUP(B713,'CMP-SIN-SD-09-2021'!A:D,4,0)</f>
        <v>18.440000000000001</v>
      </c>
      <c r="N713" s="3" t="b">
        <f t="shared" si="140"/>
        <v>1</v>
      </c>
    </row>
    <row r="714" spans="1:15" s="387" customFormat="1" x14ac:dyDescent="0.25">
      <c r="A714" s="389">
        <f t="shared" si="120"/>
        <v>92789</v>
      </c>
      <c r="B714" s="390">
        <v>88245</v>
      </c>
      <c r="C714" s="391" t="s">
        <v>13646</v>
      </c>
      <c r="D714" s="391" t="s">
        <v>13555</v>
      </c>
      <c r="E714" s="392" t="s">
        <v>1</v>
      </c>
      <c r="F714" s="392" t="s">
        <v>7605</v>
      </c>
      <c r="G714" s="393">
        <v>2.8500000000000001E-2</v>
      </c>
      <c r="H714" s="453">
        <f>VLOOKUP(B714,'CMP-SIN-SD-09-2021'!A:D,4,0)</f>
        <v>23.78</v>
      </c>
      <c r="I714" s="394" t="s">
        <v>13362</v>
      </c>
      <c r="J714" s="373">
        <f t="shared" si="139"/>
        <v>0.67</v>
      </c>
      <c r="K714" s="373"/>
      <c r="L714" s="373"/>
      <c r="M714" s="373">
        <f>VLOOKUP(B714,'CMP-SIN-SD-09-2021'!A:D,4,0)</f>
        <v>23.78</v>
      </c>
      <c r="N714" s="3" t="b">
        <f t="shared" si="140"/>
        <v>1</v>
      </c>
    </row>
    <row r="715" spans="1:15" s="387" customFormat="1" ht="30" x14ac:dyDescent="0.25">
      <c r="A715" s="440">
        <f t="shared" ref="A715:A778" si="141">IF(O715&lt;&gt;0,O715,A714)</f>
        <v>92789</v>
      </c>
      <c r="B715" s="441">
        <v>43132</v>
      </c>
      <c r="C715" s="442" t="s">
        <v>13646</v>
      </c>
      <c r="D715" s="442" t="s">
        <v>13556</v>
      </c>
      <c r="E715" s="398" t="s">
        <v>1</v>
      </c>
      <c r="F715" s="398" t="s">
        <v>29</v>
      </c>
      <c r="G715" s="397">
        <v>2.5000000000000001E-2</v>
      </c>
      <c r="H715" s="443">
        <v>23.41</v>
      </c>
      <c r="I715" s="443" t="s">
        <v>13362</v>
      </c>
      <c r="J715" s="373">
        <f t="shared" si="139"/>
        <v>0.57999999999999996</v>
      </c>
      <c r="K715" s="373"/>
      <c r="L715" s="373"/>
      <c r="M715" s="373">
        <f>VLOOKUP(B715,'INS-SIN-SD-09-2021'!A:D,4,0)</f>
        <v>23.41</v>
      </c>
      <c r="N715" s="3" t="b">
        <f t="shared" si="140"/>
        <v>1</v>
      </c>
    </row>
    <row r="716" spans="1:15" s="387" customFormat="1" ht="60" x14ac:dyDescent="0.25">
      <c r="A716" s="463">
        <f t="shared" si="141"/>
        <v>92759</v>
      </c>
      <c r="B716" s="434" t="s">
        <v>13359</v>
      </c>
      <c r="C716" s="464" t="s">
        <v>16042</v>
      </c>
      <c r="D716" s="464" t="s">
        <v>14085</v>
      </c>
      <c r="E716" s="425" t="s">
        <v>29</v>
      </c>
      <c r="F716" s="425" t="s">
        <v>1</v>
      </c>
      <c r="G716" s="424" t="s">
        <v>13361</v>
      </c>
      <c r="H716" s="426" t="s">
        <v>13362</v>
      </c>
      <c r="I716" s="465">
        <f>SUMIF(A:A,A716,J:J)</f>
        <v>18.179999999999996</v>
      </c>
      <c r="K716" s="373">
        <f>VLOOKUP(A716,'CMP-SIN-SD-09-2021'!A:D,4,0)</f>
        <v>18.18</v>
      </c>
      <c r="L716" s="373" t="b">
        <f>K716=I716</f>
        <v>1</v>
      </c>
      <c r="O716" s="403">
        <v>92759</v>
      </c>
    </row>
    <row r="717" spans="1:15" s="387" customFormat="1" ht="30" x14ac:dyDescent="0.25">
      <c r="A717" s="450">
        <f t="shared" si="141"/>
        <v>92759</v>
      </c>
      <c r="B717" s="451">
        <v>92791</v>
      </c>
      <c r="C717" s="452" t="s">
        <v>14085</v>
      </c>
      <c r="D717" s="452" t="s">
        <v>108</v>
      </c>
      <c r="E717" s="400" t="s">
        <v>1</v>
      </c>
      <c r="F717" s="400" t="s">
        <v>29</v>
      </c>
      <c r="G717" s="399">
        <v>1</v>
      </c>
      <c r="H717" s="453">
        <f>VLOOKUP(B717,'CMP-SIN-SD-09-2021'!A:D,4,0)</f>
        <v>14.04</v>
      </c>
      <c r="I717" s="453" t="s">
        <v>13362</v>
      </c>
      <c r="J717" s="373">
        <f t="shared" ref="J717:J721" si="142">TRUNC((G717*H717),2)</f>
        <v>14.04</v>
      </c>
      <c r="K717" s="373"/>
      <c r="L717" s="373"/>
      <c r="M717" s="373">
        <f>VLOOKUP(B717,'CMP-SIN-SD-09-2021'!A:D,4,0)</f>
        <v>14.04</v>
      </c>
      <c r="N717" s="3" t="b">
        <f t="shared" ref="N717:N721" si="143">M717=H717</f>
        <v>1</v>
      </c>
    </row>
    <row r="718" spans="1:15" s="387" customFormat="1" x14ac:dyDescent="0.25">
      <c r="A718" s="389">
        <f t="shared" si="141"/>
        <v>92759</v>
      </c>
      <c r="B718" s="390">
        <v>88238</v>
      </c>
      <c r="C718" s="391" t="s">
        <v>14085</v>
      </c>
      <c r="D718" s="391" t="s">
        <v>13554</v>
      </c>
      <c r="E718" s="392" t="s">
        <v>1</v>
      </c>
      <c r="F718" s="392" t="s">
        <v>7605</v>
      </c>
      <c r="G718" s="393">
        <v>2.0299999999999999E-2</v>
      </c>
      <c r="H718" s="453">
        <f>VLOOKUP(B718,'CMP-SIN-SD-09-2021'!A:D,4,0)</f>
        <v>18.440000000000001</v>
      </c>
      <c r="I718" s="394" t="s">
        <v>13362</v>
      </c>
      <c r="J718" s="373">
        <f t="shared" si="142"/>
        <v>0.37</v>
      </c>
      <c r="K718" s="373"/>
      <c r="L718" s="373"/>
      <c r="M718" s="373">
        <f>VLOOKUP(B718,'CMP-SIN-SD-09-2021'!A:D,4,0)</f>
        <v>18.440000000000001</v>
      </c>
      <c r="N718" s="3" t="b">
        <f t="shared" si="143"/>
        <v>1</v>
      </c>
    </row>
    <row r="719" spans="1:15" s="387" customFormat="1" x14ac:dyDescent="0.25">
      <c r="A719" s="389">
        <f t="shared" si="141"/>
        <v>92759</v>
      </c>
      <c r="B719" s="390">
        <v>88245</v>
      </c>
      <c r="C719" s="391" t="s">
        <v>14085</v>
      </c>
      <c r="D719" s="391" t="s">
        <v>13555</v>
      </c>
      <c r="E719" s="392" t="s">
        <v>1</v>
      </c>
      <c r="F719" s="392" t="s">
        <v>7605</v>
      </c>
      <c r="G719" s="393">
        <v>0.1241</v>
      </c>
      <c r="H719" s="453">
        <f>VLOOKUP(B719,'CMP-SIN-SD-09-2021'!A:D,4,0)</f>
        <v>23.78</v>
      </c>
      <c r="I719" s="394" t="s">
        <v>13362</v>
      </c>
      <c r="J719" s="373">
        <f t="shared" si="142"/>
        <v>2.95</v>
      </c>
      <c r="K719" s="373"/>
      <c r="L719" s="373"/>
      <c r="M719" s="373">
        <f>VLOOKUP(B719,'CMP-SIN-SD-09-2021'!A:D,4,0)</f>
        <v>23.78</v>
      </c>
      <c r="N719" s="3" t="b">
        <f t="shared" si="143"/>
        <v>1</v>
      </c>
    </row>
    <row r="720" spans="1:15" s="387" customFormat="1" ht="45" x14ac:dyDescent="0.25">
      <c r="A720" s="389">
        <f t="shared" si="141"/>
        <v>92759</v>
      </c>
      <c r="B720" s="390">
        <v>39017</v>
      </c>
      <c r="C720" s="391" t="s">
        <v>14085</v>
      </c>
      <c r="D720" s="391" t="s">
        <v>13574</v>
      </c>
      <c r="E720" s="392" t="s">
        <v>1</v>
      </c>
      <c r="F720" s="392" t="s">
        <v>9</v>
      </c>
      <c r="G720" s="393">
        <v>1.19</v>
      </c>
      <c r="H720" s="394">
        <v>0.21</v>
      </c>
      <c r="I720" s="394" t="s">
        <v>13362</v>
      </c>
      <c r="J720" s="373">
        <f t="shared" si="142"/>
        <v>0.24</v>
      </c>
      <c r="K720" s="373"/>
      <c r="L720" s="373"/>
      <c r="M720" s="373">
        <f>VLOOKUP(B720,'INS-SIN-SD-09-2021'!A:D,4,0)</f>
        <v>0.21</v>
      </c>
      <c r="N720" s="3" t="b">
        <f t="shared" si="143"/>
        <v>1</v>
      </c>
    </row>
    <row r="721" spans="1:15" s="387" customFormat="1" ht="30" x14ac:dyDescent="0.25">
      <c r="A721" s="440">
        <f t="shared" si="141"/>
        <v>92759</v>
      </c>
      <c r="B721" s="441">
        <v>43132</v>
      </c>
      <c r="C721" s="442" t="s">
        <v>14085</v>
      </c>
      <c r="D721" s="442" t="s">
        <v>13556</v>
      </c>
      <c r="E721" s="398" t="s">
        <v>1</v>
      </c>
      <c r="F721" s="398" t="s">
        <v>29</v>
      </c>
      <c r="G721" s="397">
        <v>2.5000000000000001E-2</v>
      </c>
      <c r="H721" s="443">
        <v>23.41</v>
      </c>
      <c r="I721" s="443" t="s">
        <v>13362</v>
      </c>
      <c r="J721" s="373">
        <f t="shared" si="142"/>
        <v>0.57999999999999996</v>
      </c>
      <c r="K721" s="373"/>
      <c r="L721" s="373"/>
      <c r="M721" s="373">
        <f>VLOOKUP(B721,'INS-SIN-SD-09-2021'!A:D,4,0)</f>
        <v>23.41</v>
      </c>
      <c r="N721" s="3" t="b">
        <f t="shared" si="143"/>
        <v>1</v>
      </c>
    </row>
    <row r="722" spans="1:15" s="387" customFormat="1" ht="60" x14ac:dyDescent="0.25">
      <c r="A722" s="463">
        <f t="shared" si="141"/>
        <v>92760</v>
      </c>
      <c r="B722" s="434" t="s">
        <v>13359</v>
      </c>
      <c r="C722" s="464" t="s">
        <v>16043</v>
      </c>
      <c r="D722" s="464" t="s">
        <v>14085</v>
      </c>
      <c r="E722" s="425" t="s">
        <v>29</v>
      </c>
      <c r="F722" s="425" t="s">
        <v>1</v>
      </c>
      <c r="G722" s="424" t="s">
        <v>13361</v>
      </c>
      <c r="H722" s="426" t="s">
        <v>13362</v>
      </c>
      <c r="I722" s="465">
        <f>SUMIF(A:A,A722,J:J)</f>
        <v>17.809999999999999</v>
      </c>
      <c r="K722" s="373">
        <f>VLOOKUP(A722,'CMP-SIN-SD-09-2021'!A:D,4,0)</f>
        <v>17.809999999999999</v>
      </c>
      <c r="L722" s="373" t="b">
        <f>K722=I722</f>
        <v>1</v>
      </c>
      <c r="O722" s="403">
        <v>92760</v>
      </c>
    </row>
    <row r="723" spans="1:15" s="387" customFormat="1" ht="30" x14ac:dyDescent="0.25">
      <c r="A723" s="450">
        <f t="shared" si="141"/>
        <v>92760</v>
      </c>
      <c r="B723" s="451">
        <v>92792</v>
      </c>
      <c r="C723" s="452" t="s">
        <v>14085</v>
      </c>
      <c r="D723" s="452" t="s">
        <v>109</v>
      </c>
      <c r="E723" s="400" t="s">
        <v>1</v>
      </c>
      <c r="F723" s="400" t="s">
        <v>29</v>
      </c>
      <c r="G723" s="399">
        <v>1</v>
      </c>
      <c r="H723" s="453">
        <f>VLOOKUP(B723,'CMP-SIN-SD-09-2021'!A:D,4,0)</f>
        <v>14.5</v>
      </c>
      <c r="I723" s="453" t="s">
        <v>13362</v>
      </c>
      <c r="J723" s="373">
        <f t="shared" ref="J723:J727" si="144">TRUNC((G723*H723),2)</f>
        <v>14.5</v>
      </c>
      <c r="K723" s="373"/>
      <c r="L723" s="373"/>
      <c r="M723" s="373">
        <f>VLOOKUP(B723,'CMP-SIN-SD-09-2021'!A:D,4,0)</f>
        <v>14.5</v>
      </c>
      <c r="N723" s="3" t="b">
        <f t="shared" ref="N723:N727" si="145">M723=H723</f>
        <v>1</v>
      </c>
    </row>
    <row r="724" spans="1:15" s="387" customFormat="1" x14ac:dyDescent="0.25">
      <c r="A724" s="389">
        <f t="shared" si="141"/>
        <v>92760</v>
      </c>
      <c r="B724" s="390">
        <v>88238</v>
      </c>
      <c r="C724" s="391" t="s">
        <v>14085</v>
      </c>
      <c r="D724" s="391" t="s">
        <v>13554</v>
      </c>
      <c r="E724" s="392" t="s">
        <v>1</v>
      </c>
      <c r="F724" s="392" t="s">
        <v>7605</v>
      </c>
      <c r="G724" s="393">
        <v>1.55E-2</v>
      </c>
      <c r="H724" s="453">
        <f>VLOOKUP(B724,'CMP-SIN-SD-09-2021'!A:D,4,0)</f>
        <v>18.440000000000001</v>
      </c>
      <c r="I724" s="394" t="s">
        <v>13362</v>
      </c>
      <c r="J724" s="373">
        <f t="shared" si="144"/>
        <v>0.28000000000000003</v>
      </c>
      <c r="K724" s="373"/>
      <c r="L724" s="373"/>
      <c r="M724" s="373">
        <f>VLOOKUP(B724,'CMP-SIN-SD-09-2021'!A:D,4,0)</f>
        <v>18.440000000000001</v>
      </c>
      <c r="N724" s="3" t="b">
        <f t="shared" si="145"/>
        <v>1</v>
      </c>
    </row>
    <row r="725" spans="1:15" s="387" customFormat="1" x14ac:dyDescent="0.25">
      <c r="A725" s="389">
        <f t="shared" si="141"/>
        <v>92760</v>
      </c>
      <c r="B725" s="390">
        <v>88245</v>
      </c>
      <c r="C725" s="391" t="s">
        <v>14085</v>
      </c>
      <c r="D725" s="391" t="s">
        <v>13555</v>
      </c>
      <c r="E725" s="392" t="s">
        <v>1</v>
      </c>
      <c r="F725" s="392" t="s">
        <v>7605</v>
      </c>
      <c r="G725" s="393">
        <v>9.4700000000000006E-2</v>
      </c>
      <c r="H725" s="453">
        <f>VLOOKUP(B725,'CMP-SIN-SD-09-2021'!A:D,4,0)</f>
        <v>23.78</v>
      </c>
      <c r="I725" s="394" t="s">
        <v>13362</v>
      </c>
      <c r="J725" s="373">
        <f t="shared" si="144"/>
        <v>2.25</v>
      </c>
      <c r="K725" s="373"/>
      <c r="L725" s="373"/>
      <c r="M725" s="373">
        <f>VLOOKUP(B725,'CMP-SIN-SD-09-2021'!A:D,4,0)</f>
        <v>23.78</v>
      </c>
      <c r="N725" s="3" t="b">
        <f t="shared" si="145"/>
        <v>1</v>
      </c>
    </row>
    <row r="726" spans="1:15" s="387" customFormat="1" ht="45" x14ac:dyDescent="0.25">
      <c r="A726" s="389">
        <f t="shared" si="141"/>
        <v>92760</v>
      </c>
      <c r="B726" s="390">
        <v>39017</v>
      </c>
      <c r="C726" s="391" t="s">
        <v>14085</v>
      </c>
      <c r="D726" s="391" t="s">
        <v>13574</v>
      </c>
      <c r="E726" s="392" t="s">
        <v>1</v>
      </c>
      <c r="F726" s="392" t="s">
        <v>9</v>
      </c>
      <c r="G726" s="393">
        <v>0.97</v>
      </c>
      <c r="H726" s="394">
        <v>0.21</v>
      </c>
      <c r="I726" s="394" t="s">
        <v>13362</v>
      </c>
      <c r="J726" s="373">
        <f t="shared" si="144"/>
        <v>0.2</v>
      </c>
      <c r="K726" s="373"/>
      <c r="L726" s="373"/>
      <c r="M726" s="373">
        <f>VLOOKUP(B726,'INS-SIN-SD-09-2021'!A:D,4,0)</f>
        <v>0.21</v>
      </c>
      <c r="N726" s="3" t="b">
        <f t="shared" si="145"/>
        <v>1</v>
      </c>
    </row>
    <row r="727" spans="1:15" s="387" customFormat="1" ht="30" x14ac:dyDescent="0.25">
      <c r="A727" s="440">
        <f t="shared" si="141"/>
        <v>92760</v>
      </c>
      <c r="B727" s="441">
        <v>43132</v>
      </c>
      <c r="C727" s="442" t="s">
        <v>14085</v>
      </c>
      <c r="D727" s="442" t="s">
        <v>13556</v>
      </c>
      <c r="E727" s="398" t="s">
        <v>1</v>
      </c>
      <c r="F727" s="398" t="s">
        <v>29</v>
      </c>
      <c r="G727" s="397">
        <v>2.5000000000000001E-2</v>
      </c>
      <c r="H727" s="443">
        <v>23.41</v>
      </c>
      <c r="I727" s="443" t="s">
        <v>13362</v>
      </c>
      <c r="J727" s="373">
        <f t="shared" si="144"/>
        <v>0.57999999999999996</v>
      </c>
      <c r="K727" s="373"/>
      <c r="L727" s="373"/>
      <c r="M727" s="373">
        <f>VLOOKUP(B727,'INS-SIN-SD-09-2021'!A:D,4,0)</f>
        <v>23.41</v>
      </c>
      <c r="N727" s="3" t="b">
        <f t="shared" si="145"/>
        <v>1</v>
      </c>
    </row>
    <row r="728" spans="1:15" s="387" customFormat="1" ht="60" x14ac:dyDescent="0.25">
      <c r="A728" s="463">
        <f t="shared" si="141"/>
        <v>92762</v>
      </c>
      <c r="B728" s="434" t="s">
        <v>13359</v>
      </c>
      <c r="C728" s="464" t="s">
        <v>16044</v>
      </c>
      <c r="D728" s="464" t="s">
        <v>14366</v>
      </c>
      <c r="E728" s="425" t="s">
        <v>29</v>
      </c>
      <c r="F728" s="425" t="s">
        <v>1</v>
      </c>
      <c r="G728" s="424" t="s">
        <v>13361</v>
      </c>
      <c r="H728" s="426" t="s">
        <v>13362</v>
      </c>
      <c r="I728" s="465">
        <f>SUMIF(A:A,A728,J:J)</f>
        <v>15.6</v>
      </c>
      <c r="K728" s="373">
        <f>VLOOKUP(A728,'CMP-SIN-SD-09-2021'!A:D,4,0)</f>
        <v>15.6</v>
      </c>
      <c r="L728" s="373" t="b">
        <f>K728=I728</f>
        <v>1</v>
      </c>
      <c r="O728" s="403">
        <v>92762</v>
      </c>
    </row>
    <row r="729" spans="1:15" s="387" customFormat="1" ht="30" x14ac:dyDescent="0.25">
      <c r="A729" s="450">
        <f t="shared" si="141"/>
        <v>92762</v>
      </c>
      <c r="B729" s="451">
        <v>92794</v>
      </c>
      <c r="C729" s="452" t="s">
        <v>14366</v>
      </c>
      <c r="D729" s="452" t="s">
        <v>110</v>
      </c>
      <c r="E729" s="400" t="s">
        <v>1</v>
      </c>
      <c r="F729" s="400" t="s">
        <v>29</v>
      </c>
      <c r="G729" s="399">
        <v>1</v>
      </c>
      <c r="H729" s="453">
        <f>VLOOKUP(B729,'CMP-SIN-SD-09-2021'!A:D,4,0)</f>
        <v>13.51</v>
      </c>
      <c r="I729" s="453" t="s">
        <v>13362</v>
      </c>
      <c r="J729" s="373">
        <f t="shared" ref="J729:J733" si="146">TRUNC((G729*H729),2)</f>
        <v>13.51</v>
      </c>
      <c r="K729" s="373"/>
      <c r="L729" s="373"/>
      <c r="M729" s="373">
        <f>VLOOKUP(B729,'CMP-SIN-SD-09-2021'!A:D,4,0)</f>
        <v>13.51</v>
      </c>
      <c r="N729" s="3" t="b">
        <f t="shared" ref="N729:N733" si="147">M729=H729</f>
        <v>1</v>
      </c>
    </row>
    <row r="730" spans="1:15" s="387" customFormat="1" x14ac:dyDescent="0.25">
      <c r="A730" s="389">
        <f t="shared" si="141"/>
        <v>92762</v>
      </c>
      <c r="B730" s="390">
        <v>88238</v>
      </c>
      <c r="C730" s="391" t="s">
        <v>14366</v>
      </c>
      <c r="D730" s="391" t="s">
        <v>13554</v>
      </c>
      <c r="E730" s="392" t="s">
        <v>1</v>
      </c>
      <c r="F730" s="392" t="s">
        <v>7605</v>
      </c>
      <c r="G730" s="393">
        <v>8.6E-3</v>
      </c>
      <c r="H730" s="453">
        <f>VLOOKUP(B730,'CMP-SIN-SD-09-2021'!A:D,4,0)</f>
        <v>18.440000000000001</v>
      </c>
      <c r="I730" s="394" t="s">
        <v>13362</v>
      </c>
      <c r="J730" s="373">
        <f t="shared" si="146"/>
        <v>0.15</v>
      </c>
      <c r="K730" s="373"/>
      <c r="L730" s="373"/>
      <c r="M730" s="373">
        <f>VLOOKUP(B730,'CMP-SIN-SD-09-2021'!A:D,4,0)</f>
        <v>18.440000000000001</v>
      </c>
      <c r="N730" s="3" t="b">
        <f t="shared" si="147"/>
        <v>1</v>
      </c>
    </row>
    <row r="731" spans="1:15" s="387" customFormat="1" x14ac:dyDescent="0.25">
      <c r="A731" s="389">
        <f t="shared" si="141"/>
        <v>92762</v>
      </c>
      <c r="B731" s="390">
        <v>88245</v>
      </c>
      <c r="C731" s="391" t="s">
        <v>14366</v>
      </c>
      <c r="D731" s="391" t="s">
        <v>13555</v>
      </c>
      <c r="E731" s="392" t="s">
        <v>1</v>
      </c>
      <c r="F731" s="392" t="s">
        <v>7605</v>
      </c>
      <c r="G731" s="393">
        <v>5.2900000000000003E-2</v>
      </c>
      <c r="H731" s="453">
        <f>VLOOKUP(B731,'CMP-SIN-SD-09-2021'!A:D,4,0)</f>
        <v>23.78</v>
      </c>
      <c r="I731" s="394" t="s">
        <v>13362</v>
      </c>
      <c r="J731" s="373">
        <f t="shared" si="146"/>
        <v>1.25</v>
      </c>
      <c r="K731" s="373"/>
      <c r="L731" s="373"/>
      <c r="M731" s="373">
        <f>VLOOKUP(B731,'CMP-SIN-SD-09-2021'!A:D,4,0)</f>
        <v>23.78</v>
      </c>
      <c r="N731" s="3" t="b">
        <f t="shared" si="147"/>
        <v>1</v>
      </c>
    </row>
    <row r="732" spans="1:15" s="387" customFormat="1" ht="45" x14ac:dyDescent="0.25">
      <c r="A732" s="389">
        <f t="shared" si="141"/>
        <v>92762</v>
      </c>
      <c r="B732" s="390">
        <v>39017</v>
      </c>
      <c r="C732" s="391" t="s">
        <v>14366</v>
      </c>
      <c r="D732" s="391" t="s">
        <v>13574</v>
      </c>
      <c r="E732" s="392" t="s">
        <v>1</v>
      </c>
      <c r="F732" s="392" t="s">
        <v>9</v>
      </c>
      <c r="G732" s="393">
        <v>0.54300000000000004</v>
      </c>
      <c r="H732" s="394">
        <v>0.21</v>
      </c>
      <c r="I732" s="394" t="s">
        <v>13362</v>
      </c>
      <c r="J732" s="373">
        <f t="shared" si="146"/>
        <v>0.11</v>
      </c>
      <c r="K732" s="373"/>
      <c r="L732" s="373"/>
      <c r="M732" s="373">
        <f>VLOOKUP(B732,'INS-SIN-SD-09-2021'!A:D,4,0)</f>
        <v>0.21</v>
      </c>
      <c r="N732" s="3" t="b">
        <f t="shared" si="147"/>
        <v>1</v>
      </c>
    </row>
    <row r="733" spans="1:15" s="387" customFormat="1" ht="30" x14ac:dyDescent="0.25">
      <c r="A733" s="440">
        <f t="shared" si="141"/>
        <v>92762</v>
      </c>
      <c r="B733" s="441">
        <v>43132</v>
      </c>
      <c r="C733" s="442" t="s">
        <v>14366</v>
      </c>
      <c r="D733" s="442" t="s">
        <v>13556</v>
      </c>
      <c r="E733" s="398" t="s">
        <v>1</v>
      </c>
      <c r="F733" s="398" t="s">
        <v>29</v>
      </c>
      <c r="G733" s="397">
        <v>2.5000000000000001E-2</v>
      </c>
      <c r="H733" s="443">
        <v>23.41</v>
      </c>
      <c r="I733" s="443" t="s">
        <v>13362</v>
      </c>
      <c r="J733" s="373">
        <f t="shared" si="146"/>
        <v>0.57999999999999996</v>
      </c>
      <c r="K733" s="373"/>
      <c r="L733" s="373"/>
      <c r="M733" s="373">
        <f>VLOOKUP(B733,'INS-SIN-SD-09-2021'!A:D,4,0)</f>
        <v>23.41</v>
      </c>
      <c r="N733" s="3" t="b">
        <f t="shared" si="147"/>
        <v>1</v>
      </c>
    </row>
    <row r="734" spans="1:15" s="387" customFormat="1" ht="60" x14ac:dyDescent="0.25">
      <c r="A734" s="463">
        <f t="shared" si="141"/>
        <v>92763</v>
      </c>
      <c r="B734" s="434" t="s">
        <v>13359</v>
      </c>
      <c r="C734" s="464" t="s">
        <v>16045</v>
      </c>
      <c r="D734" s="464" t="s">
        <v>14366</v>
      </c>
      <c r="E734" s="425" t="s">
        <v>29</v>
      </c>
      <c r="F734" s="425" t="s">
        <v>1</v>
      </c>
      <c r="G734" s="424" t="s">
        <v>13361</v>
      </c>
      <c r="H734" s="426" t="s">
        <v>13362</v>
      </c>
      <c r="I734" s="465">
        <f>SUMIF(A:A,A734,J:J)</f>
        <v>13.27</v>
      </c>
      <c r="K734" s="373">
        <f>VLOOKUP(A734,'CMP-SIN-SD-09-2021'!A:D,4,0)</f>
        <v>13.27</v>
      </c>
      <c r="L734" s="373" t="b">
        <f>K734=I734</f>
        <v>1</v>
      </c>
      <c r="O734" s="403">
        <v>92763</v>
      </c>
    </row>
    <row r="735" spans="1:15" s="387" customFormat="1" ht="30" x14ac:dyDescent="0.25">
      <c r="A735" s="450">
        <f t="shared" si="141"/>
        <v>92763</v>
      </c>
      <c r="B735" s="451">
        <v>92795</v>
      </c>
      <c r="C735" s="452" t="s">
        <v>14366</v>
      </c>
      <c r="D735" s="452" t="s">
        <v>111</v>
      </c>
      <c r="E735" s="400" t="s">
        <v>1</v>
      </c>
      <c r="F735" s="400" t="s">
        <v>29</v>
      </c>
      <c r="G735" s="399">
        <v>1</v>
      </c>
      <c r="H735" s="453">
        <f>VLOOKUP(B735,'CMP-SIN-SD-09-2021'!A:D,4,0)</f>
        <v>11.6</v>
      </c>
      <c r="I735" s="453" t="s">
        <v>13362</v>
      </c>
      <c r="J735" s="373">
        <f t="shared" ref="J735:J739" si="148">TRUNC((G735*H735),2)</f>
        <v>11.6</v>
      </c>
      <c r="K735" s="373"/>
      <c r="L735" s="373"/>
      <c r="M735" s="373">
        <f>VLOOKUP(B735,'CMP-SIN-SD-09-2021'!A:D,4,0)</f>
        <v>11.6</v>
      </c>
      <c r="N735" s="3" t="b">
        <f t="shared" ref="N735:N739" si="149">M735=H735</f>
        <v>1</v>
      </c>
    </row>
    <row r="736" spans="1:15" s="387" customFormat="1" x14ac:dyDescent="0.25">
      <c r="A736" s="389">
        <f t="shared" si="141"/>
        <v>92763</v>
      </c>
      <c r="B736" s="390">
        <v>88238</v>
      </c>
      <c r="C736" s="391" t="s">
        <v>14366</v>
      </c>
      <c r="D736" s="391" t="s">
        <v>13554</v>
      </c>
      <c r="E736" s="392" t="s">
        <v>1</v>
      </c>
      <c r="F736" s="392" t="s">
        <v>7605</v>
      </c>
      <c r="G736" s="393">
        <v>6.3E-3</v>
      </c>
      <c r="H736" s="453">
        <f>VLOOKUP(B736,'CMP-SIN-SD-09-2021'!A:D,4,0)</f>
        <v>18.440000000000001</v>
      </c>
      <c r="I736" s="394" t="s">
        <v>13362</v>
      </c>
      <c r="J736" s="373">
        <f t="shared" si="148"/>
        <v>0.11</v>
      </c>
      <c r="K736" s="373"/>
      <c r="L736" s="373"/>
      <c r="M736" s="373">
        <f>VLOOKUP(B736,'CMP-SIN-SD-09-2021'!A:D,4,0)</f>
        <v>18.440000000000001</v>
      </c>
      <c r="N736" s="3" t="b">
        <f t="shared" si="149"/>
        <v>1</v>
      </c>
    </row>
    <row r="737" spans="1:15" s="387" customFormat="1" x14ac:dyDescent="0.25">
      <c r="A737" s="389">
        <f t="shared" si="141"/>
        <v>92763</v>
      </c>
      <c r="B737" s="390">
        <v>88245</v>
      </c>
      <c r="C737" s="391" t="s">
        <v>14366</v>
      </c>
      <c r="D737" s="391" t="s">
        <v>13555</v>
      </c>
      <c r="E737" s="392" t="s">
        <v>1</v>
      </c>
      <c r="F737" s="392" t="s">
        <v>7605</v>
      </c>
      <c r="G737" s="393">
        <v>3.8600000000000002E-2</v>
      </c>
      <c r="H737" s="453">
        <f>VLOOKUP(B737,'CMP-SIN-SD-09-2021'!A:D,4,0)</f>
        <v>23.78</v>
      </c>
      <c r="I737" s="394" t="s">
        <v>13362</v>
      </c>
      <c r="J737" s="373">
        <f t="shared" si="148"/>
        <v>0.91</v>
      </c>
      <c r="K737" s="373"/>
      <c r="L737" s="373"/>
      <c r="M737" s="373">
        <f>VLOOKUP(B737,'CMP-SIN-SD-09-2021'!A:D,4,0)</f>
        <v>23.78</v>
      </c>
      <c r="N737" s="3" t="b">
        <f t="shared" si="149"/>
        <v>1</v>
      </c>
    </row>
    <row r="738" spans="1:15" s="387" customFormat="1" ht="45" x14ac:dyDescent="0.25">
      <c r="A738" s="389">
        <f t="shared" si="141"/>
        <v>92763</v>
      </c>
      <c r="B738" s="390">
        <v>39017</v>
      </c>
      <c r="C738" s="391" t="s">
        <v>14366</v>
      </c>
      <c r="D738" s="391" t="s">
        <v>13574</v>
      </c>
      <c r="E738" s="392" t="s">
        <v>1</v>
      </c>
      <c r="F738" s="392" t="s">
        <v>9</v>
      </c>
      <c r="G738" s="393">
        <v>0.36699999999999999</v>
      </c>
      <c r="H738" s="394">
        <v>0.21</v>
      </c>
      <c r="I738" s="394" t="s">
        <v>13362</v>
      </c>
      <c r="J738" s="373">
        <f t="shared" si="148"/>
        <v>7.0000000000000007E-2</v>
      </c>
      <c r="K738" s="373"/>
      <c r="L738" s="373"/>
      <c r="M738" s="373">
        <f>VLOOKUP(B738,'INS-SIN-SD-09-2021'!A:D,4,0)</f>
        <v>0.21</v>
      </c>
      <c r="N738" s="3" t="b">
        <f t="shared" si="149"/>
        <v>1</v>
      </c>
    </row>
    <row r="739" spans="1:15" s="387" customFormat="1" ht="30" x14ac:dyDescent="0.25">
      <c r="A739" s="440">
        <f t="shared" si="141"/>
        <v>92763</v>
      </c>
      <c r="B739" s="441">
        <v>43132</v>
      </c>
      <c r="C739" s="442" t="s">
        <v>14366</v>
      </c>
      <c r="D739" s="442" t="s">
        <v>13556</v>
      </c>
      <c r="E739" s="398" t="s">
        <v>1</v>
      </c>
      <c r="F739" s="398" t="s">
        <v>29</v>
      </c>
      <c r="G739" s="397">
        <v>2.5000000000000001E-2</v>
      </c>
      <c r="H739" s="443">
        <v>23.41</v>
      </c>
      <c r="I739" s="443" t="s">
        <v>13362</v>
      </c>
      <c r="J739" s="373">
        <f t="shared" si="148"/>
        <v>0.57999999999999996</v>
      </c>
      <c r="K739" s="373"/>
      <c r="L739" s="373"/>
      <c r="M739" s="373">
        <f>VLOOKUP(B739,'INS-SIN-SD-09-2021'!A:D,4,0)</f>
        <v>23.41</v>
      </c>
      <c r="N739" s="3" t="b">
        <f t="shared" si="149"/>
        <v>1</v>
      </c>
    </row>
    <row r="740" spans="1:15" s="387" customFormat="1" ht="60" x14ac:dyDescent="0.25">
      <c r="A740" s="463">
        <f t="shared" si="141"/>
        <v>92764</v>
      </c>
      <c r="B740" s="434" t="s">
        <v>13359</v>
      </c>
      <c r="C740" s="464" t="s">
        <v>16046</v>
      </c>
      <c r="D740" s="464" t="s">
        <v>14366</v>
      </c>
      <c r="E740" s="425" t="s">
        <v>29</v>
      </c>
      <c r="F740" s="425" t="s">
        <v>1</v>
      </c>
      <c r="G740" s="424" t="s">
        <v>13361</v>
      </c>
      <c r="H740" s="426" t="s">
        <v>13362</v>
      </c>
      <c r="I740" s="465">
        <f>SUMIF(A:A,A740,J:J)</f>
        <v>12.819999999999999</v>
      </c>
      <c r="K740" s="373">
        <f>VLOOKUP(A740,'CMP-SIN-SD-09-2021'!A:D,4,0)</f>
        <v>12.82</v>
      </c>
      <c r="L740" s="373" t="b">
        <f>K740=I740</f>
        <v>1</v>
      </c>
      <c r="O740" s="403">
        <v>92764</v>
      </c>
    </row>
    <row r="741" spans="1:15" s="387" customFormat="1" ht="30" x14ac:dyDescent="0.25">
      <c r="A741" s="450">
        <f t="shared" si="141"/>
        <v>92764</v>
      </c>
      <c r="B741" s="451">
        <v>92796</v>
      </c>
      <c r="C741" s="452" t="s">
        <v>14366</v>
      </c>
      <c r="D741" s="452" t="s">
        <v>112</v>
      </c>
      <c r="E741" s="400" t="s">
        <v>1</v>
      </c>
      <c r="F741" s="400" t="s">
        <v>29</v>
      </c>
      <c r="G741" s="399">
        <v>1</v>
      </c>
      <c r="H741" s="453">
        <f>VLOOKUP(B741,'CMP-SIN-SD-09-2021'!A:D,4,0)</f>
        <v>11.51</v>
      </c>
      <c r="I741" s="453" t="s">
        <v>13362</v>
      </c>
      <c r="J741" s="373">
        <f t="shared" ref="J741:J745" si="150">TRUNC((G741*H741),2)</f>
        <v>11.51</v>
      </c>
      <c r="K741" s="373"/>
      <c r="L741" s="373"/>
      <c r="M741" s="373">
        <f>VLOOKUP(B741,'CMP-SIN-SD-09-2021'!A:D,4,0)</f>
        <v>11.51</v>
      </c>
      <c r="N741" s="3" t="b">
        <f t="shared" ref="N741:N745" si="151">M741=H741</f>
        <v>1</v>
      </c>
    </row>
    <row r="742" spans="1:15" s="387" customFormat="1" x14ac:dyDescent="0.25">
      <c r="A742" s="389">
        <f t="shared" si="141"/>
        <v>92764</v>
      </c>
      <c r="B742" s="390">
        <v>88238</v>
      </c>
      <c r="C742" s="391" t="s">
        <v>14366</v>
      </c>
      <c r="D742" s="391" t="s">
        <v>13554</v>
      </c>
      <c r="E742" s="392" t="s">
        <v>1</v>
      </c>
      <c r="F742" s="392" t="s">
        <v>7605</v>
      </c>
      <c r="G742" s="393">
        <v>4.3E-3</v>
      </c>
      <c r="H742" s="453">
        <f>VLOOKUP(B742,'CMP-SIN-SD-09-2021'!A:D,4,0)</f>
        <v>18.440000000000001</v>
      </c>
      <c r="I742" s="394" t="s">
        <v>13362</v>
      </c>
      <c r="J742" s="373">
        <f t="shared" si="150"/>
        <v>7.0000000000000007E-2</v>
      </c>
      <c r="K742" s="373"/>
      <c r="L742" s="373"/>
      <c r="M742" s="373">
        <f>VLOOKUP(B742,'CMP-SIN-SD-09-2021'!A:D,4,0)</f>
        <v>18.440000000000001</v>
      </c>
      <c r="N742" s="3" t="b">
        <f t="shared" si="151"/>
        <v>1</v>
      </c>
    </row>
    <row r="743" spans="1:15" s="387" customFormat="1" x14ac:dyDescent="0.25">
      <c r="A743" s="389">
        <f t="shared" si="141"/>
        <v>92764</v>
      </c>
      <c r="B743" s="390">
        <v>88245</v>
      </c>
      <c r="C743" s="391" t="s">
        <v>14366</v>
      </c>
      <c r="D743" s="391" t="s">
        <v>13555</v>
      </c>
      <c r="E743" s="392" t="s">
        <v>1</v>
      </c>
      <c r="F743" s="392" t="s">
        <v>7605</v>
      </c>
      <c r="G743" s="393">
        <v>2.6100000000000002E-2</v>
      </c>
      <c r="H743" s="453">
        <f>VLOOKUP(B743,'CMP-SIN-SD-09-2021'!A:D,4,0)</f>
        <v>23.78</v>
      </c>
      <c r="I743" s="394" t="s">
        <v>13362</v>
      </c>
      <c r="J743" s="373">
        <f t="shared" si="150"/>
        <v>0.62</v>
      </c>
      <c r="K743" s="373"/>
      <c r="L743" s="373"/>
      <c r="M743" s="373">
        <f>VLOOKUP(B743,'CMP-SIN-SD-09-2021'!A:D,4,0)</f>
        <v>23.78</v>
      </c>
      <c r="N743" s="3" t="b">
        <f t="shared" si="151"/>
        <v>1</v>
      </c>
    </row>
    <row r="744" spans="1:15" s="387" customFormat="1" ht="45" x14ac:dyDescent="0.25">
      <c r="A744" s="389">
        <f t="shared" si="141"/>
        <v>92764</v>
      </c>
      <c r="B744" s="390">
        <v>39017</v>
      </c>
      <c r="C744" s="391" t="s">
        <v>14366</v>
      </c>
      <c r="D744" s="391" t="s">
        <v>13574</v>
      </c>
      <c r="E744" s="392" t="s">
        <v>1</v>
      </c>
      <c r="F744" s="392" t="s">
        <v>9</v>
      </c>
      <c r="G744" s="393">
        <v>0.21199999999999999</v>
      </c>
      <c r="H744" s="394">
        <v>0.21</v>
      </c>
      <c r="I744" s="394" t="s">
        <v>13362</v>
      </c>
      <c r="J744" s="373">
        <f t="shared" si="150"/>
        <v>0.04</v>
      </c>
      <c r="K744" s="373"/>
      <c r="L744" s="373"/>
      <c r="M744" s="373">
        <f>VLOOKUP(B744,'INS-SIN-SD-09-2021'!A:D,4,0)</f>
        <v>0.21</v>
      </c>
      <c r="N744" s="3" t="b">
        <f t="shared" si="151"/>
        <v>1</v>
      </c>
    </row>
    <row r="745" spans="1:15" s="387" customFormat="1" ht="30" x14ac:dyDescent="0.25">
      <c r="A745" s="440">
        <f t="shared" si="141"/>
        <v>92764</v>
      </c>
      <c r="B745" s="441">
        <v>43132</v>
      </c>
      <c r="C745" s="442" t="s">
        <v>14366</v>
      </c>
      <c r="D745" s="442" t="s">
        <v>13556</v>
      </c>
      <c r="E745" s="398" t="s">
        <v>1</v>
      </c>
      <c r="F745" s="398" t="s">
        <v>29</v>
      </c>
      <c r="G745" s="397">
        <v>2.5000000000000001E-2</v>
      </c>
      <c r="H745" s="443">
        <v>23.41</v>
      </c>
      <c r="I745" s="443" t="s">
        <v>13362</v>
      </c>
      <c r="J745" s="373">
        <f t="shared" si="150"/>
        <v>0.57999999999999996</v>
      </c>
      <c r="K745" s="373"/>
      <c r="L745" s="373"/>
      <c r="M745" s="373">
        <f>VLOOKUP(B745,'INS-SIN-SD-09-2021'!A:D,4,0)</f>
        <v>23.41</v>
      </c>
      <c r="N745" s="3" t="b">
        <f t="shared" si="151"/>
        <v>1</v>
      </c>
    </row>
    <row r="746" spans="1:15" s="387" customFormat="1" ht="60" x14ac:dyDescent="0.25">
      <c r="A746" s="463">
        <f t="shared" si="141"/>
        <v>92765</v>
      </c>
      <c r="B746" s="434" t="s">
        <v>13359</v>
      </c>
      <c r="C746" s="464" t="s">
        <v>16047</v>
      </c>
      <c r="D746" s="464" t="s">
        <v>14366</v>
      </c>
      <c r="E746" s="425" t="s">
        <v>29</v>
      </c>
      <c r="F746" s="425" t="s">
        <v>1</v>
      </c>
      <c r="G746" s="424" t="s">
        <v>13361</v>
      </c>
      <c r="H746" s="426" t="s">
        <v>13362</v>
      </c>
      <c r="I746" s="465">
        <f>SUMIF(A:A,A746,J:J)</f>
        <v>14.63</v>
      </c>
      <c r="K746" s="373">
        <f>VLOOKUP(A746,'CMP-SIN-SD-09-2021'!A:D,4,0)</f>
        <v>14.63</v>
      </c>
      <c r="L746" s="373" t="b">
        <f>K746=I746</f>
        <v>1</v>
      </c>
      <c r="O746" s="403">
        <v>92765</v>
      </c>
    </row>
    <row r="747" spans="1:15" s="387" customFormat="1" ht="30" x14ac:dyDescent="0.25">
      <c r="A747" s="450">
        <f t="shared" si="141"/>
        <v>92765</v>
      </c>
      <c r="B747" s="451">
        <v>92797</v>
      </c>
      <c r="C747" s="452" t="s">
        <v>14366</v>
      </c>
      <c r="D747" s="452" t="s">
        <v>113</v>
      </c>
      <c r="E747" s="400" t="s">
        <v>1</v>
      </c>
      <c r="F747" s="400" t="s">
        <v>29</v>
      </c>
      <c r="G747" s="399">
        <v>1</v>
      </c>
      <c r="H747" s="453">
        <v>13.58</v>
      </c>
      <c r="I747" s="453" t="s">
        <v>13362</v>
      </c>
      <c r="J747" s="373">
        <f t="shared" ref="J747:J751" si="152">TRUNC((G747*H747),2)</f>
        <v>13.58</v>
      </c>
      <c r="K747" s="373"/>
      <c r="L747" s="373"/>
      <c r="M747" s="373">
        <f>VLOOKUP(B747,'CMP-SIN-SD-09-2021'!A:D,4,0)</f>
        <v>13.58</v>
      </c>
      <c r="N747" s="3" t="b">
        <f t="shared" ref="N747:N751" si="153">M747=H747</f>
        <v>1</v>
      </c>
    </row>
    <row r="748" spans="1:15" s="387" customFormat="1" x14ac:dyDescent="0.25">
      <c r="A748" s="389">
        <f t="shared" si="141"/>
        <v>92765</v>
      </c>
      <c r="B748" s="390">
        <v>88238</v>
      </c>
      <c r="C748" s="391" t="s">
        <v>14366</v>
      </c>
      <c r="D748" s="391" t="s">
        <v>13554</v>
      </c>
      <c r="E748" s="392" t="s">
        <v>1</v>
      </c>
      <c r="F748" s="392" t="s">
        <v>7605</v>
      </c>
      <c r="G748" s="393">
        <v>2.8E-3</v>
      </c>
      <c r="H748" s="453">
        <f>VLOOKUP(B748,'CMP-SIN-SD-09-2021'!A:D,4,0)</f>
        <v>18.440000000000001</v>
      </c>
      <c r="I748" s="394" t="s">
        <v>13362</v>
      </c>
      <c r="J748" s="373">
        <f t="shared" si="152"/>
        <v>0.05</v>
      </c>
      <c r="K748" s="373"/>
      <c r="L748" s="373"/>
      <c r="M748" s="373">
        <f>VLOOKUP(B748,'CMP-SIN-SD-09-2021'!A:D,4,0)</f>
        <v>18.440000000000001</v>
      </c>
      <c r="N748" s="3" t="b">
        <f t="shared" si="153"/>
        <v>1</v>
      </c>
    </row>
    <row r="749" spans="1:15" s="387" customFormat="1" x14ac:dyDescent="0.25">
      <c r="A749" s="389">
        <f t="shared" si="141"/>
        <v>92765</v>
      </c>
      <c r="B749" s="390">
        <v>88245</v>
      </c>
      <c r="C749" s="391" t="s">
        <v>14366</v>
      </c>
      <c r="D749" s="391" t="s">
        <v>13555</v>
      </c>
      <c r="E749" s="392" t="s">
        <v>1</v>
      </c>
      <c r="F749" s="392" t="s">
        <v>7605</v>
      </c>
      <c r="G749" s="393">
        <v>1.72E-2</v>
      </c>
      <c r="H749" s="453">
        <f>VLOOKUP(B749,'CMP-SIN-SD-09-2021'!A:D,4,0)</f>
        <v>23.78</v>
      </c>
      <c r="I749" s="394" t="s">
        <v>13362</v>
      </c>
      <c r="J749" s="373">
        <f t="shared" si="152"/>
        <v>0.4</v>
      </c>
      <c r="K749" s="373"/>
      <c r="L749" s="373"/>
      <c r="M749" s="373">
        <f>VLOOKUP(B749,'CMP-SIN-SD-09-2021'!A:D,4,0)</f>
        <v>23.78</v>
      </c>
      <c r="N749" s="3" t="b">
        <f t="shared" si="153"/>
        <v>1</v>
      </c>
    </row>
    <row r="750" spans="1:15" s="387" customFormat="1" ht="45" x14ac:dyDescent="0.25">
      <c r="A750" s="389">
        <f t="shared" si="141"/>
        <v>92765</v>
      </c>
      <c r="B750" s="390">
        <v>39017</v>
      </c>
      <c r="C750" s="391" t="s">
        <v>14366</v>
      </c>
      <c r="D750" s="391" t="s">
        <v>13574</v>
      </c>
      <c r="E750" s="392" t="s">
        <v>1</v>
      </c>
      <c r="F750" s="392" t="s">
        <v>9</v>
      </c>
      <c r="G750" s="393">
        <v>0.113</v>
      </c>
      <c r="H750" s="394">
        <v>0.21</v>
      </c>
      <c r="I750" s="394" t="s">
        <v>13362</v>
      </c>
      <c r="J750" s="373">
        <f t="shared" si="152"/>
        <v>0.02</v>
      </c>
      <c r="K750" s="373"/>
      <c r="L750" s="373"/>
      <c r="M750" s="373">
        <f>VLOOKUP(B750,'INS-SIN-SD-09-2021'!A:D,4,0)</f>
        <v>0.21</v>
      </c>
      <c r="N750" s="3" t="b">
        <f t="shared" si="153"/>
        <v>1</v>
      </c>
    </row>
    <row r="751" spans="1:15" s="387" customFormat="1" ht="30" x14ac:dyDescent="0.25">
      <c r="A751" s="440">
        <f t="shared" si="141"/>
        <v>92765</v>
      </c>
      <c r="B751" s="441">
        <v>43132</v>
      </c>
      <c r="C751" s="442" t="s">
        <v>14366</v>
      </c>
      <c r="D751" s="442" t="s">
        <v>13556</v>
      </c>
      <c r="E751" s="398" t="s">
        <v>1</v>
      </c>
      <c r="F751" s="398" t="s">
        <v>29</v>
      </c>
      <c r="G751" s="397">
        <v>2.5000000000000001E-2</v>
      </c>
      <c r="H751" s="443">
        <v>23.41</v>
      </c>
      <c r="I751" s="443" t="s">
        <v>13362</v>
      </c>
      <c r="J751" s="373">
        <f t="shared" si="152"/>
        <v>0.57999999999999996</v>
      </c>
      <c r="K751" s="373"/>
      <c r="L751" s="373"/>
      <c r="M751" s="373">
        <f>VLOOKUP(B751,'INS-SIN-SD-09-2021'!A:D,4,0)</f>
        <v>23.41</v>
      </c>
      <c r="N751" s="3" t="b">
        <f t="shared" si="153"/>
        <v>1</v>
      </c>
    </row>
    <row r="752" spans="1:15" s="387" customFormat="1" ht="60" x14ac:dyDescent="0.25">
      <c r="A752" s="463">
        <f t="shared" si="141"/>
        <v>92761</v>
      </c>
      <c r="B752" s="434" t="s">
        <v>13359</v>
      </c>
      <c r="C752" s="464" t="s">
        <v>16048</v>
      </c>
      <c r="D752" s="464" t="s">
        <v>14085</v>
      </c>
      <c r="E752" s="425" t="s">
        <v>29</v>
      </c>
      <c r="F752" s="425" t="s">
        <v>1</v>
      </c>
      <c r="G752" s="424" t="s">
        <v>13361</v>
      </c>
      <c r="H752" s="426" t="s">
        <v>13362</v>
      </c>
      <c r="I752" s="465">
        <f>SUMIF(A:A,A752,J:J)</f>
        <v>17.2</v>
      </c>
      <c r="K752" s="373">
        <f>VLOOKUP(A752,'CMP-SIN-SD-09-2021'!A:D,4,0)</f>
        <v>17.2</v>
      </c>
      <c r="L752" s="373" t="b">
        <f>K752=I752</f>
        <v>1</v>
      </c>
      <c r="O752" s="403">
        <v>92761</v>
      </c>
    </row>
    <row r="753" spans="1:15" s="387" customFormat="1" ht="30" x14ac:dyDescent="0.25">
      <c r="A753" s="450">
        <f t="shared" si="141"/>
        <v>92761</v>
      </c>
      <c r="B753" s="451">
        <v>92793</v>
      </c>
      <c r="C753" s="452" t="s">
        <v>14085</v>
      </c>
      <c r="D753" s="452" t="s">
        <v>114</v>
      </c>
      <c r="E753" s="400" t="s">
        <v>1</v>
      </c>
      <c r="F753" s="400" t="s">
        <v>29</v>
      </c>
      <c r="G753" s="399">
        <v>1</v>
      </c>
      <c r="H753" s="453">
        <f>VLOOKUP(B753,'CMP-SIN-SD-09-2021'!A:D,4,0)</f>
        <v>14.58</v>
      </c>
      <c r="I753" s="453" t="s">
        <v>13362</v>
      </c>
      <c r="J753" s="373">
        <f t="shared" ref="J753:J757" si="154">TRUNC((G753*H753),2)</f>
        <v>14.58</v>
      </c>
      <c r="K753" s="373"/>
      <c r="L753" s="373"/>
      <c r="M753" s="373">
        <f>VLOOKUP(B753,'CMP-SIN-SD-09-2021'!A:D,4,0)</f>
        <v>14.58</v>
      </c>
      <c r="N753" s="3" t="b">
        <f t="shared" ref="N753:N757" si="155">M753=H753</f>
        <v>1</v>
      </c>
    </row>
    <row r="754" spans="1:15" s="387" customFormat="1" x14ac:dyDescent="0.25">
      <c r="A754" s="389">
        <f t="shared" si="141"/>
        <v>92761</v>
      </c>
      <c r="B754" s="390">
        <v>88238</v>
      </c>
      <c r="C754" s="391" t="s">
        <v>14085</v>
      </c>
      <c r="D754" s="391" t="s">
        <v>13554</v>
      </c>
      <c r="E754" s="392" t="s">
        <v>1</v>
      </c>
      <c r="F754" s="392" t="s">
        <v>7605</v>
      </c>
      <c r="G754" s="393">
        <v>1.15E-2</v>
      </c>
      <c r="H754" s="453">
        <f>VLOOKUP(B754,'CMP-SIN-SD-09-2021'!A:D,4,0)</f>
        <v>18.440000000000001</v>
      </c>
      <c r="I754" s="394" t="s">
        <v>13362</v>
      </c>
      <c r="J754" s="373">
        <f t="shared" si="154"/>
        <v>0.21</v>
      </c>
      <c r="K754" s="373"/>
      <c r="L754" s="373"/>
      <c r="M754" s="373">
        <f>VLOOKUP(B754,'CMP-SIN-SD-09-2021'!A:D,4,0)</f>
        <v>18.440000000000001</v>
      </c>
      <c r="N754" s="3" t="b">
        <f t="shared" si="155"/>
        <v>1</v>
      </c>
    </row>
    <row r="755" spans="1:15" s="387" customFormat="1" x14ac:dyDescent="0.25">
      <c r="A755" s="389">
        <f t="shared" si="141"/>
        <v>92761</v>
      </c>
      <c r="B755" s="390">
        <v>88245</v>
      </c>
      <c r="C755" s="391" t="s">
        <v>14085</v>
      </c>
      <c r="D755" s="391" t="s">
        <v>13555</v>
      </c>
      <c r="E755" s="392" t="s">
        <v>1</v>
      </c>
      <c r="F755" s="392" t="s">
        <v>7605</v>
      </c>
      <c r="G755" s="393">
        <v>7.0699999999999999E-2</v>
      </c>
      <c r="H755" s="453">
        <f>VLOOKUP(B755,'CMP-SIN-SD-09-2021'!A:D,4,0)</f>
        <v>23.78</v>
      </c>
      <c r="I755" s="394" t="s">
        <v>13362</v>
      </c>
      <c r="J755" s="373">
        <f t="shared" si="154"/>
        <v>1.68</v>
      </c>
      <c r="K755" s="373"/>
      <c r="L755" s="373"/>
      <c r="M755" s="373">
        <f>VLOOKUP(B755,'CMP-SIN-SD-09-2021'!A:D,4,0)</f>
        <v>23.78</v>
      </c>
      <c r="N755" s="3" t="b">
        <f t="shared" si="155"/>
        <v>1</v>
      </c>
    </row>
    <row r="756" spans="1:15" s="387" customFormat="1" ht="45" x14ac:dyDescent="0.25">
      <c r="A756" s="389">
        <f t="shared" si="141"/>
        <v>92761</v>
      </c>
      <c r="B756" s="390">
        <v>39017</v>
      </c>
      <c r="C756" s="391" t="s">
        <v>14085</v>
      </c>
      <c r="D756" s="391" t="s">
        <v>13574</v>
      </c>
      <c r="E756" s="392" t="s">
        <v>1</v>
      </c>
      <c r="F756" s="392" t="s">
        <v>9</v>
      </c>
      <c r="G756" s="393">
        <v>0.74299999999999999</v>
      </c>
      <c r="H756" s="394">
        <v>0.21</v>
      </c>
      <c r="I756" s="394" t="s">
        <v>13362</v>
      </c>
      <c r="J756" s="373">
        <f t="shared" si="154"/>
        <v>0.15</v>
      </c>
      <c r="K756" s="373"/>
      <c r="L756" s="373"/>
      <c r="M756" s="373">
        <f>VLOOKUP(B756,'INS-SIN-SD-09-2021'!A:D,4,0)</f>
        <v>0.21</v>
      </c>
      <c r="N756" s="3" t="b">
        <f t="shared" si="155"/>
        <v>1</v>
      </c>
    </row>
    <row r="757" spans="1:15" s="387" customFormat="1" ht="30" x14ac:dyDescent="0.25">
      <c r="A757" s="440">
        <f t="shared" si="141"/>
        <v>92761</v>
      </c>
      <c r="B757" s="441">
        <v>43132</v>
      </c>
      <c r="C757" s="442" t="s">
        <v>14085</v>
      </c>
      <c r="D757" s="442" t="s">
        <v>13556</v>
      </c>
      <c r="E757" s="398" t="s">
        <v>1</v>
      </c>
      <c r="F757" s="398" t="s">
        <v>29</v>
      </c>
      <c r="G757" s="397">
        <v>2.5000000000000001E-2</v>
      </c>
      <c r="H757" s="443">
        <v>23.41</v>
      </c>
      <c r="I757" s="443" t="s">
        <v>13362</v>
      </c>
      <c r="J757" s="373">
        <f t="shared" si="154"/>
        <v>0.57999999999999996</v>
      </c>
      <c r="K757" s="373"/>
      <c r="L757" s="373"/>
      <c r="M757" s="373">
        <f>VLOOKUP(B757,'INS-SIN-SD-09-2021'!A:D,4,0)</f>
        <v>23.41</v>
      </c>
      <c r="N757" s="3" t="b">
        <f t="shared" si="155"/>
        <v>1</v>
      </c>
    </row>
    <row r="758" spans="1:15" s="387" customFormat="1" ht="60" x14ac:dyDescent="0.25">
      <c r="A758" s="463">
        <f t="shared" si="141"/>
        <v>92766</v>
      </c>
      <c r="B758" s="434" t="s">
        <v>13359</v>
      </c>
      <c r="C758" s="464" t="s">
        <v>16049</v>
      </c>
      <c r="D758" s="464" t="s">
        <v>14366</v>
      </c>
      <c r="E758" s="425" t="s">
        <v>29</v>
      </c>
      <c r="F758" s="425" t="s">
        <v>1</v>
      </c>
      <c r="G758" s="424" t="s">
        <v>13361</v>
      </c>
      <c r="H758" s="426" t="s">
        <v>13362</v>
      </c>
      <c r="I758" s="465">
        <f>SUMIF(A:A,A758,J:J)</f>
        <v>14.4</v>
      </c>
      <c r="K758" s="373">
        <f>VLOOKUP(A758,'CMP-SIN-SD-09-2021'!A:D,4,0)</f>
        <v>14.4</v>
      </c>
      <c r="L758" s="373" t="b">
        <f>K758=I758</f>
        <v>1</v>
      </c>
      <c r="O758" s="403">
        <v>92766</v>
      </c>
    </row>
    <row r="759" spans="1:15" s="387" customFormat="1" ht="30" x14ac:dyDescent="0.25">
      <c r="A759" s="450">
        <f t="shared" si="141"/>
        <v>92766</v>
      </c>
      <c r="B759" s="451">
        <v>92798</v>
      </c>
      <c r="C759" s="452" t="s">
        <v>14366</v>
      </c>
      <c r="D759" s="452" t="s">
        <v>145</v>
      </c>
      <c r="E759" s="400" t="s">
        <v>1</v>
      </c>
      <c r="F759" s="400" t="s">
        <v>29</v>
      </c>
      <c r="G759" s="399">
        <v>1</v>
      </c>
      <c r="H759" s="453">
        <v>13.56</v>
      </c>
      <c r="I759" s="453" t="s">
        <v>13362</v>
      </c>
      <c r="J759" s="373">
        <f t="shared" ref="J759:J762" si="156">TRUNC((G759*H759),2)</f>
        <v>13.56</v>
      </c>
      <c r="K759" s="373"/>
      <c r="L759" s="373"/>
      <c r="M759" s="373">
        <f>VLOOKUP(B759,'CMP-SIN-SD-09-2021'!A:D,4,0)</f>
        <v>13.56</v>
      </c>
      <c r="N759" s="3" t="b">
        <f t="shared" ref="N759:N762" si="157">M759=H759</f>
        <v>1</v>
      </c>
    </row>
    <row r="760" spans="1:15" s="387" customFormat="1" x14ac:dyDescent="0.25">
      <c r="A760" s="389">
        <f t="shared" si="141"/>
        <v>92766</v>
      </c>
      <c r="B760" s="390">
        <v>88238</v>
      </c>
      <c r="C760" s="391" t="s">
        <v>14366</v>
      </c>
      <c r="D760" s="391" t="s">
        <v>13554</v>
      </c>
      <c r="E760" s="392" t="s">
        <v>1</v>
      </c>
      <c r="F760" s="392" t="s">
        <v>7605</v>
      </c>
      <c r="G760" s="393">
        <v>1.6000000000000001E-3</v>
      </c>
      <c r="H760" s="453">
        <f>VLOOKUP(B760,'CMP-SIN-SD-09-2021'!A:D,4,0)</f>
        <v>18.440000000000001</v>
      </c>
      <c r="I760" s="394" t="s">
        <v>13362</v>
      </c>
      <c r="J760" s="373">
        <f t="shared" si="156"/>
        <v>0.02</v>
      </c>
      <c r="K760" s="373"/>
      <c r="L760" s="373"/>
      <c r="M760" s="373">
        <f>VLOOKUP(B760,'CMP-SIN-SD-09-2021'!A:D,4,0)</f>
        <v>18.440000000000001</v>
      </c>
      <c r="N760" s="3" t="b">
        <f t="shared" si="157"/>
        <v>1</v>
      </c>
    </row>
    <row r="761" spans="1:15" s="387" customFormat="1" x14ac:dyDescent="0.25">
      <c r="A761" s="389">
        <f t="shared" si="141"/>
        <v>92766</v>
      </c>
      <c r="B761" s="390">
        <v>88245</v>
      </c>
      <c r="C761" s="391" t="s">
        <v>14366</v>
      </c>
      <c r="D761" s="391" t="s">
        <v>13555</v>
      </c>
      <c r="E761" s="392" t="s">
        <v>1</v>
      </c>
      <c r="F761" s="392" t="s">
        <v>7605</v>
      </c>
      <c r="G761" s="393">
        <v>1.01E-2</v>
      </c>
      <c r="H761" s="453">
        <f>VLOOKUP(B761,'CMP-SIN-SD-09-2021'!A:D,4,0)</f>
        <v>23.78</v>
      </c>
      <c r="I761" s="394" t="s">
        <v>13362</v>
      </c>
      <c r="J761" s="373">
        <f t="shared" si="156"/>
        <v>0.24</v>
      </c>
      <c r="K761" s="373"/>
      <c r="L761" s="373"/>
      <c r="M761" s="373">
        <f>VLOOKUP(B761,'CMP-SIN-SD-09-2021'!A:D,4,0)</f>
        <v>23.78</v>
      </c>
      <c r="N761" s="3" t="b">
        <f t="shared" si="157"/>
        <v>1</v>
      </c>
    </row>
    <row r="762" spans="1:15" s="387" customFormat="1" ht="30" x14ac:dyDescent="0.25">
      <c r="A762" s="440">
        <f t="shared" si="141"/>
        <v>92766</v>
      </c>
      <c r="B762" s="441">
        <v>43132</v>
      </c>
      <c r="C762" s="442" t="s">
        <v>14366</v>
      </c>
      <c r="D762" s="442" t="s">
        <v>13556</v>
      </c>
      <c r="E762" s="398" t="s">
        <v>1</v>
      </c>
      <c r="F762" s="398" t="s">
        <v>29</v>
      </c>
      <c r="G762" s="397">
        <v>2.5000000000000001E-2</v>
      </c>
      <c r="H762" s="443">
        <v>23.41</v>
      </c>
      <c r="I762" s="443" t="s">
        <v>13362</v>
      </c>
      <c r="J762" s="373">
        <f t="shared" si="156"/>
        <v>0.57999999999999996</v>
      </c>
      <c r="K762" s="373"/>
      <c r="L762" s="373"/>
      <c r="M762" s="373">
        <f>VLOOKUP(B762,'INS-SIN-SD-09-2021'!A:D,4,0)</f>
        <v>23.41</v>
      </c>
      <c r="N762" s="3" t="b">
        <f t="shared" si="157"/>
        <v>1</v>
      </c>
    </row>
    <row r="763" spans="1:15" s="387" customFormat="1" ht="30" x14ac:dyDescent="0.25">
      <c r="A763" s="463">
        <f t="shared" si="141"/>
        <v>92268</v>
      </c>
      <c r="B763" s="434" t="s">
        <v>13359</v>
      </c>
      <c r="C763" s="464" t="s">
        <v>148</v>
      </c>
      <c r="D763" s="464" t="s">
        <v>13622</v>
      </c>
      <c r="E763" s="425" t="s">
        <v>3</v>
      </c>
      <c r="F763" s="425" t="s">
        <v>1</v>
      </c>
      <c r="G763" s="424" t="s">
        <v>13361</v>
      </c>
      <c r="H763" s="426" t="s">
        <v>13362</v>
      </c>
      <c r="I763" s="465">
        <f>SUMIF(A:A,A763,J:J)</f>
        <v>99.06</v>
      </c>
      <c r="K763" s="373">
        <f>VLOOKUP(A763,'CMP-SIN-SD-09-2021'!A:D,4,0)</f>
        <v>99.06</v>
      </c>
      <c r="L763" s="373" t="b">
        <f>K763=I763</f>
        <v>1</v>
      </c>
      <c r="O763" s="403">
        <v>92268</v>
      </c>
    </row>
    <row r="764" spans="1:15" s="387" customFormat="1" x14ac:dyDescent="0.25">
      <c r="A764" s="450">
        <f t="shared" si="141"/>
        <v>92268</v>
      </c>
      <c r="B764" s="451">
        <v>88239</v>
      </c>
      <c r="C764" s="452" t="s">
        <v>13622</v>
      </c>
      <c r="D764" s="452" t="s">
        <v>13480</v>
      </c>
      <c r="E764" s="400" t="s">
        <v>1</v>
      </c>
      <c r="F764" s="400" t="s">
        <v>7605</v>
      </c>
      <c r="G764" s="399">
        <v>5.0000000000000001E-3</v>
      </c>
      <c r="H764" s="453">
        <f>VLOOKUP(B764,'CMP-SIN-SD-09-2021'!A:D,4,0)</f>
        <v>19.96</v>
      </c>
      <c r="I764" s="453" t="s">
        <v>13362</v>
      </c>
      <c r="J764" s="373">
        <f t="shared" ref="J764:J768" si="158">TRUNC((G764*H764),2)</f>
        <v>0.09</v>
      </c>
      <c r="K764" s="373"/>
      <c r="L764" s="373"/>
      <c r="M764" s="373">
        <f>VLOOKUP(B764,'CMP-SIN-SD-09-2021'!A:D,4,0)</f>
        <v>19.96</v>
      </c>
      <c r="N764" s="3" t="b">
        <f t="shared" ref="N764:N768" si="159">M764=H764</f>
        <v>1</v>
      </c>
    </row>
    <row r="765" spans="1:15" s="387" customFormat="1" x14ac:dyDescent="0.25">
      <c r="A765" s="389">
        <f t="shared" si="141"/>
        <v>92268</v>
      </c>
      <c r="B765" s="390">
        <v>88262</v>
      </c>
      <c r="C765" s="391" t="s">
        <v>13622</v>
      </c>
      <c r="D765" s="391" t="s">
        <v>13416</v>
      </c>
      <c r="E765" s="392" t="s">
        <v>1</v>
      </c>
      <c r="F765" s="392" t="s">
        <v>7605</v>
      </c>
      <c r="G765" s="393">
        <v>2.7E-2</v>
      </c>
      <c r="H765" s="453">
        <f>VLOOKUP(B765,'CMP-SIN-SD-09-2021'!A:D,4,0)</f>
        <v>23.68</v>
      </c>
      <c r="I765" s="394" t="s">
        <v>13362</v>
      </c>
      <c r="J765" s="373">
        <f t="shared" si="158"/>
        <v>0.63</v>
      </c>
      <c r="K765" s="373"/>
      <c r="L765" s="373"/>
      <c r="M765" s="373">
        <f>VLOOKUP(B765,'CMP-SIN-SD-09-2021'!A:D,4,0)</f>
        <v>23.68</v>
      </c>
      <c r="N765" s="3" t="b">
        <f t="shared" si="159"/>
        <v>1</v>
      </c>
    </row>
    <row r="766" spans="1:15" s="387" customFormat="1" ht="30" x14ac:dyDescent="0.25">
      <c r="A766" s="389">
        <f t="shared" si="141"/>
        <v>92268</v>
      </c>
      <c r="B766" s="390">
        <v>91692</v>
      </c>
      <c r="C766" s="391" t="s">
        <v>13622</v>
      </c>
      <c r="D766" s="391" t="s">
        <v>13481</v>
      </c>
      <c r="E766" s="392" t="s">
        <v>1</v>
      </c>
      <c r="F766" s="392" t="s">
        <v>13482</v>
      </c>
      <c r="G766" s="393">
        <v>5.0000000000000001E-3</v>
      </c>
      <c r="H766" s="453">
        <f>VLOOKUP(B766,'CMP-SIN-SD-09-2021'!A:D,4,0)</f>
        <v>21.22</v>
      </c>
      <c r="I766" s="394" t="s">
        <v>13362</v>
      </c>
      <c r="J766" s="373">
        <f t="shared" si="158"/>
        <v>0.1</v>
      </c>
      <c r="K766" s="373"/>
      <c r="L766" s="373"/>
      <c r="M766" s="373">
        <f>VLOOKUP(B766,'CMP-SIN-SD-09-2021'!A:D,4,0)</f>
        <v>21.22</v>
      </c>
      <c r="N766" s="3" t="b">
        <f t="shared" si="159"/>
        <v>1</v>
      </c>
    </row>
    <row r="767" spans="1:15" s="387" customFormat="1" ht="30" x14ac:dyDescent="0.25">
      <c r="A767" s="389">
        <f t="shared" si="141"/>
        <v>92268</v>
      </c>
      <c r="B767" s="390">
        <v>91693</v>
      </c>
      <c r="C767" s="391" t="s">
        <v>13622</v>
      </c>
      <c r="D767" s="391" t="s">
        <v>13483</v>
      </c>
      <c r="E767" s="392" t="s">
        <v>1</v>
      </c>
      <c r="F767" s="392" t="s">
        <v>13484</v>
      </c>
      <c r="G767" s="393">
        <v>1E-3</v>
      </c>
      <c r="H767" s="453">
        <f>VLOOKUP(B767,'CMP-SIN-SD-09-2021'!A:D,4,0)</f>
        <v>18.73</v>
      </c>
      <c r="I767" s="394" t="s">
        <v>13362</v>
      </c>
      <c r="J767" s="373">
        <f t="shared" si="158"/>
        <v>0.01</v>
      </c>
      <c r="K767" s="373"/>
      <c r="L767" s="373"/>
      <c r="M767" s="373">
        <f>VLOOKUP(B767,'CMP-SIN-SD-09-2021'!A:D,4,0)</f>
        <v>18.73</v>
      </c>
      <c r="N767" s="3" t="b">
        <f t="shared" si="159"/>
        <v>1</v>
      </c>
    </row>
    <row r="768" spans="1:15" s="387" customFormat="1" ht="30" x14ac:dyDescent="0.25">
      <c r="A768" s="440">
        <f t="shared" si="141"/>
        <v>92268</v>
      </c>
      <c r="B768" s="441">
        <v>1345</v>
      </c>
      <c r="C768" s="442" t="s">
        <v>13622</v>
      </c>
      <c r="D768" s="442" t="s">
        <v>13623</v>
      </c>
      <c r="E768" s="398" t="s">
        <v>1</v>
      </c>
      <c r="F768" s="398" t="s">
        <v>3</v>
      </c>
      <c r="G768" s="397">
        <v>1.05</v>
      </c>
      <c r="H768" s="443">
        <v>93.56</v>
      </c>
      <c r="I768" s="443" t="s">
        <v>13362</v>
      </c>
      <c r="J768" s="373">
        <f t="shared" si="158"/>
        <v>98.23</v>
      </c>
      <c r="K768" s="373"/>
      <c r="L768" s="373"/>
      <c r="M768" s="373">
        <f>VLOOKUP(B768,'INS-SIN-SD-09-2021'!A:D,4,0)</f>
        <v>93.56</v>
      </c>
      <c r="N768" s="3" t="b">
        <f t="shared" si="159"/>
        <v>1</v>
      </c>
    </row>
    <row r="769" spans="1:15" s="387" customFormat="1" ht="60" x14ac:dyDescent="0.25">
      <c r="A769" s="463">
        <f t="shared" si="141"/>
        <v>92490</v>
      </c>
      <c r="B769" s="434" t="s">
        <v>13359</v>
      </c>
      <c r="C769" s="464" t="s">
        <v>150</v>
      </c>
      <c r="D769" s="464" t="s">
        <v>13538</v>
      </c>
      <c r="E769" s="425" t="s">
        <v>3</v>
      </c>
      <c r="F769" s="425" t="s">
        <v>1</v>
      </c>
      <c r="G769" s="424" t="s">
        <v>13361</v>
      </c>
      <c r="H769" s="426" t="s">
        <v>13362</v>
      </c>
      <c r="I769" s="465">
        <f>SUMIF(A:A,A769,J:J)</f>
        <v>48.470000000000006</v>
      </c>
      <c r="K769" s="373">
        <f>VLOOKUP(A769,'CMP-SIN-SD-09-2021'!A:D,4,0)</f>
        <v>48.47</v>
      </c>
      <c r="L769" s="373" t="b">
        <f>K769=I769</f>
        <v>1</v>
      </c>
      <c r="O769" s="403">
        <v>92490</v>
      </c>
    </row>
    <row r="770" spans="1:15" s="387" customFormat="1" ht="30" x14ac:dyDescent="0.25">
      <c r="A770" s="450">
        <f t="shared" si="141"/>
        <v>92490</v>
      </c>
      <c r="B770" s="451">
        <v>92267</v>
      </c>
      <c r="C770" s="452" t="s">
        <v>13538</v>
      </c>
      <c r="D770" s="452" t="s">
        <v>115</v>
      </c>
      <c r="E770" s="400" t="s">
        <v>1</v>
      </c>
      <c r="F770" s="400" t="s">
        <v>3</v>
      </c>
      <c r="G770" s="399">
        <v>0.183</v>
      </c>
      <c r="H770" s="453">
        <f>VLOOKUP(B770,'CMP-SIN-SD-09-2021'!A:D,4,0)</f>
        <v>57.16</v>
      </c>
      <c r="I770" s="453" t="s">
        <v>13362</v>
      </c>
      <c r="J770" s="373">
        <f t="shared" ref="J770:J776" si="160">TRUNC((G770*H770),2)</f>
        <v>10.46</v>
      </c>
      <c r="K770" s="373"/>
      <c r="L770" s="373"/>
      <c r="M770" s="373">
        <f>VLOOKUP(B770,'CMP-SIN-SD-09-2021'!A:D,4,0)</f>
        <v>57.16</v>
      </c>
      <c r="N770" s="3" t="b">
        <f t="shared" ref="N770:N776" si="161">M770=H770</f>
        <v>1</v>
      </c>
    </row>
    <row r="771" spans="1:15" s="387" customFormat="1" x14ac:dyDescent="0.25">
      <c r="A771" s="389">
        <f t="shared" si="141"/>
        <v>92490</v>
      </c>
      <c r="B771" s="390">
        <v>88239</v>
      </c>
      <c r="C771" s="391" t="s">
        <v>13538</v>
      </c>
      <c r="D771" s="391" t="s">
        <v>13480</v>
      </c>
      <c r="E771" s="392" t="s">
        <v>1</v>
      </c>
      <c r="F771" s="392" t="s">
        <v>7605</v>
      </c>
      <c r="G771" s="393">
        <v>0.158</v>
      </c>
      <c r="H771" s="453">
        <f>VLOOKUP(B771,'CMP-SIN-SD-09-2021'!A:D,4,0)</f>
        <v>19.96</v>
      </c>
      <c r="I771" s="394" t="s">
        <v>13362</v>
      </c>
      <c r="J771" s="373">
        <f t="shared" si="160"/>
        <v>3.15</v>
      </c>
      <c r="K771" s="373"/>
      <c r="L771" s="373"/>
      <c r="M771" s="373">
        <f>VLOOKUP(B771,'CMP-SIN-SD-09-2021'!A:D,4,0)</f>
        <v>19.96</v>
      </c>
      <c r="N771" s="3" t="b">
        <f t="shared" si="161"/>
        <v>1</v>
      </c>
    </row>
    <row r="772" spans="1:15" s="387" customFormat="1" x14ac:dyDescent="0.25">
      <c r="A772" s="389">
        <f t="shared" si="141"/>
        <v>92490</v>
      </c>
      <c r="B772" s="390">
        <v>88262</v>
      </c>
      <c r="C772" s="391" t="s">
        <v>13538</v>
      </c>
      <c r="D772" s="391" t="s">
        <v>13416</v>
      </c>
      <c r="E772" s="392" t="s">
        <v>1</v>
      </c>
      <c r="F772" s="392" t="s">
        <v>7605</v>
      </c>
      <c r="G772" s="393">
        <v>0.86099999999999999</v>
      </c>
      <c r="H772" s="453">
        <f>VLOOKUP(B772,'CMP-SIN-SD-09-2021'!A:D,4,0)</f>
        <v>23.68</v>
      </c>
      <c r="I772" s="394" t="s">
        <v>13362</v>
      </c>
      <c r="J772" s="373">
        <f t="shared" si="160"/>
        <v>20.38</v>
      </c>
      <c r="K772" s="373"/>
      <c r="L772" s="373"/>
      <c r="M772" s="373">
        <f>VLOOKUP(B772,'CMP-SIN-SD-09-2021'!A:D,4,0)</f>
        <v>23.68</v>
      </c>
      <c r="N772" s="3" t="b">
        <f t="shared" si="161"/>
        <v>1</v>
      </c>
    </row>
    <row r="773" spans="1:15" s="387" customFormat="1" ht="45" x14ac:dyDescent="0.25">
      <c r="A773" s="389">
        <f t="shared" si="141"/>
        <v>92490</v>
      </c>
      <c r="B773" s="390">
        <v>10749</v>
      </c>
      <c r="C773" s="391" t="s">
        <v>13538</v>
      </c>
      <c r="D773" s="391" t="s">
        <v>13624</v>
      </c>
      <c r="E773" s="392" t="s">
        <v>1</v>
      </c>
      <c r="F773" s="392" t="s">
        <v>908</v>
      </c>
      <c r="G773" s="393">
        <v>0.39700000000000002</v>
      </c>
      <c r="H773" s="394">
        <v>6.18</v>
      </c>
      <c r="I773" s="394" t="s">
        <v>13362</v>
      </c>
      <c r="J773" s="373">
        <f t="shared" si="160"/>
        <v>2.4500000000000002</v>
      </c>
      <c r="K773" s="373"/>
      <c r="L773" s="373"/>
      <c r="M773" s="373">
        <f>VLOOKUP(B773,'INS-SIN-SD-09-2021'!A:D,4,0)</f>
        <v>6.18</v>
      </c>
      <c r="N773" s="3" t="b">
        <f t="shared" si="161"/>
        <v>1</v>
      </c>
    </row>
    <row r="774" spans="1:15" s="387" customFormat="1" ht="30" x14ac:dyDescent="0.25">
      <c r="A774" s="389">
        <f t="shared" si="141"/>
        <v>92490</v>
      </c>
      <c r="B774" s="390">
        <v>2692</v>
      </c>
      <c r="C774" s="391" t="s">
        <v>13538</v>
      </c>
      <c r="D774" s="391" t="s">
        <v>13568</v>
      </c>
      <c r="E774" s="392" t="s">
        <v>1</v>
      </c>
      <c r="F774" s="392" t="s">
        <v>7596</v>
      </c>
      <c r="G774" s="393">
        <v>8.0000000000000002E-3</v>
      </c>
      <c r="H774" s="394">
        <v>7.05</v>
      </c>
      <c r="I774" s="394" t="s">
        <v>13362</v>
      </c>
      <c r="J774" s="373">
        <f t="shared" si="160"/>
        <v>0.05</v>
      </c>
      <c r="K774" s="373"/>
      <c r="L774" s="373"/>
      <c r="M774" s="373">
        <f>VLOOKUP(B774,'INS-SIN-SD-09-2021'!A:D,4,0)</f>
        <v>7.05</v>
      </c>
      <c r="N774" s="3" t="b">
        <f t="shared" si="161"/>
        <v>1</v>
      </c>
    </row>
    <row r="775" spans="1:15" s="387" customFormat="1" ht="30" x14ac:dyDescent="0.25">
      <c r="A775" s="389">
        <f t="shared" si="141"/>
        <v>92490</v>
      </c>
      <c r="B775" s="390">
        <v>40290</v>
      </c>
      <c r="C775" s="391" t="s">
        <v>13538</v>
      </c>
      <c r="D775" s="391" t="s">
        <v>13625</v>
      </c>
      <c r="E775" s="392" t="s">
        <v>1</v>
      </c>
      <c r="F775" s="392" t="s">
        <v>908</v>
      </c>
      <c r="G775" s="393">
        <v>1.03</v>
      </c>
      <c r="H775" s="394">
        <v>8.91</v>
      </c>
      <c r="I775" s="394" t="s">
        <v>13362</v>
      </c>
      <c r="J775" s="373">
        <f t="shared" si="160"/>
        <v>9.17</v>
      </c>
      <c r="K775" s="373"/>
      <c r="L775" s="373"/>
      <c r="M775" s="373">
        <f>VLOOKUP(B775,'INS-SIN-SD-09-2021'!A:D,4,0)</f>
        <v>8.91</v>
      </c>
      <c r="N775" s="3" t="b">
        <f t="shared" si="161"/>
        <v>1</v>
      </c>
    </row>
    <row r="776" spans="1:15" s="387" customFormat="1" ht="30" x14ac:dyDescent="0.25">
      <c r="A776" s="440">
        <f t="shared" si="141"/>
        <v>92490</v>
      </c>
      <c r="B776" s="441">
        <v>40270</v>
      </c>
      <c r="C776" s="442" t="s">
        <v>13538</v>
      </c>
      <c r="D776" s="442" t="s">
        <v>13626</v>
      </c>
      <c r="E776" s="398" t="s">
        <v>1</v>
      </c>
      <c r="F776" s="398" t="s">
        <v>27</v>
      </c>
      <c r="G776" s="397">
        <v>0.03</v>
      </c>
      <c r="H776" s="443">
        <v>93.93</v>
      </c>
      <c r="I776" s="443" t="s">
        <v>13362</v>
      </c>
      <c r="J776" s="373">
        <f t="shared" si="160"/>
        <v>2.81</v>
      </c>
      <c r="K776" s="373"/>
      <c r="L776" s="373"/>
      <c r="M776" s="373">
        <f>VLOOKUP(B776,'INS-SIN-SD-09-2021'!A:D,4,0)</f>
        <v>93.93</v>
      </c>
      <c r="N776" s="3" t="b">
        <f t="shared" si="161"/>
        <v>1</v>
      </c>
    </row>
    <row r="777" spans="1:15" s="387" customFormat="1" ht="60" x14ac:dyDescent="0.25">
      <c r="A777" s="463">
        <f t="shared" si="141"/>
        <v>92768</v>
      </c>
      <c r="B777" s="434" t="s">
        <v>13359</v>
      </c>
      <c r="C777" s="464" t="s">
        <v>16050</v>
      </c>
      <c r="D777" s="464" t="s">
        <v>14125</v>
      </c>
      <c r="E777" s="425" t="s">
        <v>29</v>
      </c>
      <c r="F777" s="425" t="s">
        <v>1</v>
      </c>
      <c r="G777" s="424" t="s">
        <v>13361</v>
      </c>
      <c r="H777" s="426" t="s">
        <v>13362</v>
      </c>
      <c r="I777" s="465">
        <f>SUMIF(A:A,A777,J:J)</f>
        <v>16.86</v>
      </c>
      <c r="K777" s="373">
        <f>VLOOKUP(A777,'CMP-SIN-SD-09-2021'!A:D,4,0)</f>
        <v>16.86</v>
      </c>
      <c r="L777" s="373" t="b">
        <f>K777=I777</f>
        <v>1</v>
      </c>
      <c r="O777" s="403">
        <v>92768</v>
      </c>
    </row>
    <row r="778" spans="1:15" s="387" customFormat="1" ht="30" x14ac:dyDescent="0.25">
      <c r="A778" s="450">
        <f t="shared" si="141"/>
        <v>92768</v>
      </c>
      <c r="B778" s="451">
        <v>92800</v>
      </c>
      <c r="C778" s="452" t="s">
        <v>14125</v>
      </c>
      <c r="D778" s="452" t="s">
        <v>16051</v>
      </c>
      <c r="E778" s="400" t="s">
        <v>1</v>
      </c>
      <c r="F778" s="400" t="s">
        <v>29</v>
      </c>
      <c r="G778" s="399">
        <v>1</v>
      </c>
      <c r="H778" s="453">
        <f>VLOOKUP(B778,'CMP-SIN-SD-09-2021'!A:D,4,0)</f>
        <v>13.56</v>
      </c>
      <c r="I778" s="453" t="s">
        <v>13362</v>
      </c>
      <c r="J778" s="373">
        <f t="shared" ref="J778:J782" si="162">TRUNC((G778*H778),2)</f>
        <v>13.56</v>
      </c>
      <c r="K778" s="373"/>
      <c r="L778" s="373"/>
      <c r="M778" s="373">
        <f>VLOOKUP(B778,'CMP-SIN-SD-09-2021'!A:D,4,0)</f>
        <v>13.56</v>
      </c>
      <c r="N778" s="3" t="b">
        <f t="shared" ref="N778:N782" si="163">M778=H778</f>
        <v>1</v>
      </c>
    </row>
    <row r="779" spans="1:15" s="387" customFormat="1" x14ac:dyDescent="0.25">
      <c r="A779" s="389">
        <f t="shared" ref="A779:A842" si="164">IF(O779&lt;&gt;0,O779,A778)</f>
        <v>92768</v>
      </c>
      <c r="B779" s="390">
        <v>88238</v>
      </c>
      <c r="C779" s="391" t="s">
        <v>14125</v>
      </c>
      <c r="D779" s="391" t="s">
        <v>13554</v>
      </c>
      <c r="E779" s="392" t="s">
        <v>1</v>
      </c>
      <c r="F779" s="392" t="s">
        <v>7605</v>
      </c>
      <c r="G779" s="393">
        <v>1.4E-2</v>
      </c>
      <c r="H779" s="453">
        <f>VLOOKUP(B779,'CMP-SIN-SD-09-2021'!A:D,4,0)</f>
        <v>18.440000000000001</v>
      </c>
      <c r="I779" s="394" t="s">
        <v>13362</v>
      </c>
      <c r="J779" s="373">
        <f t="shared" si="162"/>
        <v>0.25</v>
      </c>
      <c r="K779" s="373"/>
      <c r="L779" s="373"/>
      <c r="M779" s="373">
        <f>VLOOKUP(B779,'CMP-SIN-SD-09-2021'!A:D,4,0)</f>
        <v>18.440000000000001</v>
      </c>
      <c r="N779" s="3" t="b">
        <f t="shared" si="163"/>
        <v>1</v>
      </c>
    </row>
    <row r="780" spans="1:15" s="387" customFormat="1" x14ac:dyDescent="0.25">
      <c r="A780" s="389">
        <f t="shared" si="164"/>
        <v>92768</v>
      </c>
      <c r="B780" s="390">
        <v>88245</v>
      </c>
      <c r="C780" s="391" t="s">
        <v>14125</v>
      </c>
      <c r="D780" s="391" t="s">
        <v>13555</v>
      </c>
      <c r="E780" s="392" t="s">
        <v>1</v>
      </c>
      <c r="F780" s="392" t="s">
        <v>7605</v>
      </c>
      <c r="G780" s="393">
        <v>8.5500000000000007E-2</v>
      </c>
      <c r="H780" s="453">
        <f>VLOOKUP(B780,'CMP-SIN-SD-09-2021'!A:D,4,0)</f>
        <v>23.78</v>
      </c>
      <c r="I780" s="394" t="s">
        <v>13362</v>
      </c>
      <c r="J780" s="373">
        <f t="shared" si="162"/>
        <v>2.0299999999999998</v>
      </c>
      <c r="K780" s="373"/>
      <c r="L780" s="373"/>
      <c r="M780" s="373">
        <f>VLOOKUP(B780,'CMP-SIN-SD-09-2021'!A:D,4,0)</f>
        <v>23.78</v>
      </c>
      <c r="N780" s="3" t="b">
        <f t="shared" si="163"/>
        <v>1</v>
      </c>
    </row>
    <row r="781" spans="1:15" s="387" customFormat="1" ht="45" x14ac:dyDescent="0.25">
      <c r="A781" s="389">
        <f t="shared" si="164"/>
        <v>92768</v>
      </c>
      <c r="B781" s="390">
        <v>39017</v>
      </c>
      <c r="C781" s="391" t="s">
        <v>14125</v>
      </c>
      <c r="D781" s="391" t="s">
        <v>13574</v>
      </c>
      <c r="E781" s="392" t="s">
        <v>1</v>
      </c>
      <c r="F781" s="392" t="s">
        <v>9</v>
      </c>
      <c r="G781" s="393">
        <v>2.1179999999999999</v>
      </c>
      <c r="H781" s="394">
        <v>0.21</v>
      </c>
      <c r="I781" s="394" t="s">
        <v>13362</v>
      </c>
      <c r="J781" s="373">
        <f t="shared" si="162"/>
        <v>0.44</v>
      </c>
      <c r="K781" s="373"/>
      <c r="L781" s="373"/>
      <c r="M781" s="373">
        <f>VLOOKUP(B781,'INS-SIN-SD-09-2021'!A:D,4,0)</f>
        <v>0.21</v>
      </c>
      <c r="N781" s="3" t="b">
        <f t="shared" si="163"/>
        <v>1</v>
      </c>
    </row>
    <row r="782" spans="1:15" s="387" customFormat="1" ht="30" x14ac:dyDescent="0.25">
      <c r="A782" s="440">
        <f t="shared" si="164"/>
        <v>92768</v>
      </c>
      <c r="B782" s="441">
        <v>43132</v>
      </c>
      <c r="C782" s="442" t="s">
        <v>14125</v>
      </c>
      <c r="D782" s="442" t="s">
        <v>13556</v>
      </c>
      <c r="E782" s="398" t="s">
        <v>1</v>
      </c>
      <c r="F782" s="398" t="s">
        <v>29</v>
      </c>
      <c r="G782" s="397">
        <v>2.5000000000000001E-2</v>
      </c>
      <c r="H782" s="443">
        <v>23.41</v>
      </c>
      <c r="I782" s="443" t="s">
        <v>13362</v>
      </c>
      <c r="J782" s="373">
        <f t="shared" si="162"/>
        <v>0.57999999999999996</v>
      </c>
      <c r="K782" s="373"/>
      <c r="L782" s="373"/>
      <c r="M782" s="373">
        <f>VLOOKUP(B782,'INS-SIN-SD-09-2021'!A:D,4,0)</f>
        <v>23.41</v>
      </c>
      <c r="N782" s="3" t="b">
        <f t="shared" si="163"/>
        <v>1</v>
      </c>
    </row>
    <row r="783" spans="1:15" s="387" customFormat="1" ht="60" x14ac:dyDescent="0.25">
      <c r="A783" s="463">
        <f t="shared" si="164"/>
        <v>92769</v>
      </c>
      <c r="B783" s="434" t="s">
        <v>13359</v>
      </c>
      <c r="C783" s="464" t="s">
        <v>16052</v>
      </c>
      <c r="D783" s="464" t="s">
        <v>14125</v>
      </c>
      <c r="E783" s="425" t="s">
        <v>29</v>
      </c>
      <c r="F783" s="425" t="s">
        <v>1</v>
      </c>
      <c r="G783" s="424" t="s">
        <v>13361</v>
      </c>
      <c r="H783" s="426" t="s">
        <v>13362</v>
      </c>
      <c r="I783" s="465">
        <f>SUMIF(A:A,A783,J:J)</f>
        <v>16.79</v>
      </c>
      <c r="K783" s="373">
        <f>VLOOKUP(A783,'CMP-SIN-SD-09-2021'!A:D,4,0)</f>
        <v>16.79</v>
      </c>
      <c r="L783" s="373" t="b">
        <f>K783=I783</f>
        <v>1</v>
      </c>
      <c r="O783" s="403">
        <v>92769</v>
      </c>
    </row>
    <row r="784" spans="1:15" s="387" customFormat="1" ht="30" x14ac:dyDescent="0.25">
      <c r="A784" s="450">
        <f t="shared" si="164"/>
        <v>92769</v>
      </c>
      <c r="B784" s="451">
        <v>92801</v>
      </c>
      <c r="C784" s="452" t="s">
        <v>14125</v>
      </c>
      <c r="D784" s="452" t="s">
        <v>13644</v>
      </c>
      <c r="E784" s="400" t="s">
        <v>1</v>
      </c>
      <c r="F784" s="400" t="s">
        <v>29</v>
      </c>
      <c r="G784" s="399">
        <v>1</v>
      </c>
      <c r="H784" s="453">
        <f>VLOOKUP(B784,'CMP-SIN-SD-09-2021'!A:D,4,0)</f>
        <v>14.22</v>
      </c>
      <c r="I784" s="453" t="s">
        <v>13362</v>
      </c>
      <c r="J784" s="373">
        <f t="shared" ref="J784:J788" si="165">TRUNC((G784*H784),2)</f>
        <v>14.22</v>
      </c>
      <c r="K784" s="373"/>
      <c r="L784" s="373"/>
      <c r="M784" s="373">
        <f>VLOOKUP(B784,'CMP-SIN-SD-09-2021'!A:D,4,0)</f>
        <v>14.22</v>
      </c>
      <c r="N784" s="3" t="b">
        <f t="shared" ref="N784:N788" si="166">M784=H784</f>
        <v>1</v>
      </c>
    </row>
    <row r="785" spans="1:15" s="387" customFormat="1" x14ac:dyDescent="0.25">
      <c r="A785" s="389">
        <f t="shared" si="164"/>
        <v>92769</v>
      </c>
      <c r="B785" s="390">
        <v>88238</v>
      </c>
      <c r="C785" s="391" t="s">
        <v>14125</v>
      </c>
      <c r="D785" s="391" t="s">
        <v>13554</v>
      </c>
      <c r="E785" s="392" t="s">
        <v>1</v>
      </c>
      <c r="F785" s="392" t="s">
        <v>7605</v>
      </c>
      <c r="G785" s="393">
        <v>1.0500000000000001E-2</v>
      </c>
      <c r="H785" s="453">
        <f>VLOOKUP(B785,'CMP-SIN-SD-09-2021'!A:D,4,0)</f>
        <v>18.440000000000001</v>
      </c>
      <c r="I785" s="394" t="s">
        <v>13362</v>
      </c>
      <c r="J785" s="373">
        <f t="shared" si="165"/>
        <v>0.19</v>
      </c>
      <c r="K785" s="373"/>
      <c r="L785" s="373"/>
      <c r="M785" s="373">
        <f>VLOOKUP(B785,'CMP-SIN-SD-09-2021'!A:D,4,0)</f>
        <v>18.440000000000001</v>
      </c>
      <c r="N785" s="3" t="b">
        <f t="shared" si="166"/>
        <v>1</v>
      </c>
    </row>
    <row r="786" spans="1:15" s="387" customFormat="1" x14ac:dyDescent="0.25">
      <c r="A786" s="389">
        <f t="shared" si="164"/>
        <v>92769</v>
      </c>
      <c r="B786" s="390">
        <v>88245</v>
      </c>
      <c r="C786" s="391" t="s">
        <v>14125</v>
      </c>
      <c r="D786" s="391" t="s">
        <v>13555</v>
      </c>
      <c r="E786" s="392" t="s">
        <v>1</v>
      </c>
      <c r="F786" s="392" t="s">
        <v>7605</v>
      </c>
      <c r="G786" s="393">
        <v>6.4600000000000005E-2</v>
      </c>
      <c r="H786" s="453">
        <f>VLOOKUP(B786,'CMP-SIN-SD-09-2021'!A:D,4,0)</f>
        <v>23.78</v>
      </c>
      <c r="I786" s="394" t="s">
        <v>13362</v>
      </c>
      <c r="J786" s="373">
        <f t="shared" si="165"/>
        <v>1.53</v>
      </c>
      <c r="K786" s="373"/>
      <c r="L786" s="373"/>
      <c r="M786" s="373">
        <f>VLOOKUP(B786,'CMP-SIN-SD-09-2021'!A:D,4,0)</f>
        <v>23.78</v>
      </c>
      <c r="N786" s="3" t="b">
        <f t="shared" si="166"/>
        <v>1</v>
      </c>
    </row>
    <row r="787" spans="1:15" s="387" customFormat="1" ht="45" x14ac:dyDescent="0.25">
      <c r="A787" s="389">
        <f t="shared" si="164"/>
        <v>92769</v>
      </c>
      <c r="B787" s="390">
        <v>39017</v>
      </c>
      <c r="C787" s="391" t="s">
        <v>14125</v>
      </c>
      <c r="D787" s="391" t="s">
        <v>13574</v>
      </c>
      <c r="E787" s="392" t="s">
        <v>1</v>
      </c>
      <c r="F787" s="392" t="s">
        <v>9</v>
      </c>
      <c r="G787" s="393">
        <v>1.333</v>
      </c>
      <c r="H787" s="394">
        <v>0.21</v>
      </c>
      <c r="I787" s="394" t="s">
        <v>13362</v>
      </c>
      <c r="J787" s="373">
        <f t="shared" si="165"/>
        <v>0.27</v>
      </c>
      <c r="K787" s="373"/>
      <c r="L787" s="373"/>
      <c r="M787" s="373">
        <f>VLOOKUP(B787,'INS-SIN-SD-09-2021'!A:D,4,0)</f>
        <v>0.21</v>
      </c>
      <c r="N787" s="3" t="b">
        <f t="shared" si="166"/>
        <v>1</v>
      </c>
    </row>
    <row r="788" spans="1:15" s="387" customFormat="1" ht="30" x14ac:dyDescent="0.25">
      <c r="A788" s="440">
        <f t="shared" si="164"/>
        <v>92769</v>
      </c>
      <c r="B788" s="441">
        <v>43132</v>
      </c>
      <c r="C788" s="442" t="s">
        <v>14125</v>
      </c>
      <c r="D788" s="442" t="s">
        <v>13556</v>
      </c>
      <c r="E788" s="398" t="s">
        <v>1</v>
      </c>
      <c r="F788" s="398" t="s">
        <v>29</v>
      </c>
      <c r="G788" s="397">
        <v>2.5000000000000001E-2</v>
      </c>
      <c r="H788" s="443">
        <v>23.41</v>
      </c>
      <c r="I788" s="443" t="s">
        <v>13362</v>
      </c>
      <c r="J788" s="373">
        <f t="shared" si="165"/>
        <v>0.57999999999999996</v>
      </c>
      <c r="K788" s="373"/>
      <c r="L788" s="373"/>
      <c r="M788" s="373">
        <f>VLOOKUP(B788,'INS-SIN-SD-09-2021'!A:D,4,0)</f>
        <v>23.41</v>
      </c>
      <c r="N788" s="3" t="b">
        <f t="shared" si="166"/>
        <v>1</v>
      </c>
    </row>
    <row r="789" spans="1:15" s="387" customFormat="1" ht="60" x14ac:dyDescent="0.25">
      <c r="A789" s="463">
        <f t="shared" si="164"/>
        <v>92770</v>
      </c>
      <c r="B789" s="434" t="s">
        <v>13359</v>
      </c>
      <c r="C789" s="464" t="s">
        <v>16053</v>
      </c>
      <c r="D789" s="464" t="s">
        <v>14125</v>
      </c>
      <c r="E789" s="425" t="s">
        <v>29</v>
      </c>
      <c r="F789" s="425" t="s">
        <v>1</v>
      </c>
      <c r="G789" s="424" t="s">
        <v>13361</v>
      </c>
      <c r="H789" s="426" t="s">
        <v>13362</v>
      </c>
      <c r="I789" s="465">
        <f>SUMIF(A:A,A789,J:J)</f>
        <v>16.41</v>
      </c>
      <c r="K789" s="373">
        <f>VLOOKUP(A789,'CMP-SIN-SD-09-2021'!A:D,4,0)</f>
        <v>16.41</v>
      </c>
      <c r="L789" s="373" t="b">
        <f>K789=I789</f>
        <v>1</v>
      </c>
      <c r="O789" s="403">
        <v>92770</v>
      </c>
    </row>
    <row r="790" spans="1:15" s="387" customFormat="1" ht="30" x14ac:dyDescent="0.25">
      <c r="A790" s="450">
        <f t="shared" si="164"/>
        <v>92770</v>
      </c>
      <c r="B790" s="451">
        <v>92802</v>
      </c>
      <c r="C790" s="452" t="s">
        <v>14125</v>
      </c>
      <c r="D790" s="452" t="s">
        <v>13645</v>
      </c>
      <c r="E790" s="400" t="s">
        <v>1</v>
      </c>
      <c r="F790" s="400" t="s">
        <v>29</v>
      </c>
      <c r="G790" s="399">
        <v>1</v>
      </c>
      <c r="H790" s="453">
        <f>VLOOKUP(B790,'CMP-SIN-SD-09-2021'!A:D,4,0)</f>
        <v>14.42</v>
      </c>
      <c r="I790" s="453" t="s">
        <v>13362</v>
      </c>
      <c r="J790" s="373">
        <f t="shared" ref="J790:J794" si="167">TRUNC((G790*H790),2)</f>
        <v>14.42</v>
      </c>
      <c r="K790" s="373"/>
      <c r="L790" s="373"/>
      <c r="M790" s="373">
        <f>VLOOKUP(B790,'CMP-SIN-SD-09-2021'!A:D,4,0)</f>
        <v>14.42</v>
      </c>
      <c r="N790" s="3" t="b">
        <f t="shared" ref="N790:N794" si="168">M790=H790</f>
        <v>1</v>
      </c>
    </row>
    <row r="791" spans="1:15" s="387" customFormat="1" x14ac:dyDescent="0.25">
      <c r="A791" s="389">
        <f t="shared" si="164"/>
        <v>92770</v>
      </c>
      <c r="B791" s="390">
        <v>88238</v>
      </c>
      <c r="C791" s="391" t="s">
        <v>14125</v>
      </c>
      <c r="D791" s="391" t="s">
        <v>13554</v>
      </c>
      <c r="E791" s="392" t="s">
        <v>1</v>
      </c>
      <c r="F791" s="392" t="s">
        <v>7605</v>
      </c>
      <c r="G791" s="393">
        <v>7.7999999999999996E-3</v>
      </c>
      <c r="H791" s="453">
        <f>VLOOKUP(B791,'CMP-SIN-SD-09-2021'!A:D,4,0)</f>
        <v>18.440000000000001</v>
      </c>
      <c r="I791" s="394" t="s">
        <v>13362</v>
      </c>
      <c r="J791" s="373">
        <f t="shared" si="167"/>
        <v>0.14000000000000001</v>
      </c>
      <c r="K791" s="373"/>
      <c r="L791" s="373"/>
      <c r="M791" s="373">
        <f>VLOOKUP(B791,'CMP-SIN-SD-09-2021'!A:D,4,0)</f>
        <v>18.440000000000001</v>
      </c>
      <c r="N791" s="3" t="b">
        <f t="shared" si="168"/>
        <v>1</v>
      </c>
    </row>
    <row r="792" spans="1:15" s="387" customFormat="1" x14ac:dyDescent="0.25">
      <c r="A792" s="389">
        <f t="shared" si="164"/>
        <v>92770</v>
      </c>
      <c r="B792" s="390">
        <v>88245</v>
      </c>
      <c r="C792" s="391" t="s">
        <v>14125</v>
      </c>
      <c r="D792" s="391" t="s">
        <v>13555</v>
      </c>
      <c r="E792" s="392" t="s">
        <v>1</v>
      </c>
      <c r="F792" s="392" t="s">
        <v>7605</v>
      </c>
      <c r="G792" s="393">
        <v>4.7500000000000001E-2</v>
      </c>
      <c r="H792" s="453">
        <f>VLOOKUP(B792,'CMP-SIN-SD-09-2021'!A:D,4,0)</f>
        <v>23.78</v>
      </c>
      <c r="I792" s="394" t="s">
        <v>13362</v>
      </c>
      <c r="J792" s="373">
        <f t="shared" si="167"/>
        <v>1.1200000000000001</v>
      </c>
      <c r="K792" s="373"/>
      <c r="L792" s="373"/>
      <c r="M792" s="373">
        <f>VLOOKUP(B792,'CMP-SIN-SD-09-2021'!A:D,4,0)</f>
        <v>23.78</v>
      </c>
      <c r="N792" s="3" t="b">
        <f t="shared" si="168"/>
        <v>1</v>
      </c>
    </row>
    <row r="793" spans="1:15" s="387" customFormat="1" ht="45" x14ac:dyDescent="0.25">
      <c r="A793" s="389">
        <f t="shared" si="164"/>
        <v>92770</v>
      </c>
      <c r="B793" s="390">
        <v>39017</v>
      </c>
      <c r="C793" s="391" t="s">
        <v>14125</v>
      </c>
      <c r="D793" s="391" t="s">
        <v>13574</v>
      </c>
      <c r="E793" s="392" t="s">
        <v>1</v>
      </c>
      <c r="F793" s="392" t="s">
        <v>9</v>
      </c>
      <c r="G793" s="393">
        <v>0.72799999999999998</v>
      </c>
      <c r="H793" s="394">
        <v>0.21</v>
      </c>
      <c r="I793" s="394" t="s">
        <v>13362</v>
      </c>
      <c r="J793" s="373">
        <f t="shared" si="167"/>
        <v>0.15</v>
      </c>
      <c r="K793" s="373"/>
      <c r="L793" s="373"/>
      <c r="M793" s="373">
        <f>VLOOKUP(B793,'INS-SIN-SD-09-2021'!A:D,4,0)</f>
        <v>0.21</v>
      </c>
      <c r="N793" s="3" t="b">
        <f t="shared" si="168"/>
        <v>1</v>
      </c>
    </row>
    <row r="794" spans="1:15" s="387" customFormat="1" ht="30" x14ac:dyDescent="0.25">
      <c r="A794" s="440">
        <f t="shared" si="164"/>
        <v>92770</v>
      </c>
      <c r="B794" s="441">
        <v>43132</v>
      </c>
      <c r="C794" s="442" t="s">
        <v>14125</v>
      </c>
      <c r="D794" s="442" t="s">
        <v>13556</v>
      </c>
      <c r="E794" s="398" t="s">
        <v>1</v>
      </c>
      <c r="F794" s="398" t="s">
        <v>29</v>
      </c>
      <c r="G794" s="397">
        <v>2.5000000000000001E-2</v>
      </c>
      <c r="H794" s="443">
        <v>23.41</v>
      </c>
      <c r="I794" s="443" t="s">
        <v>13362</v>
      </c>
      <c r="J794" s="373">
        <f t="shared" si="167"/>
        <v>0.57999999999999996</v>
      </c>
      <c r="K794" s="373"/>
      <c r="L794" s="373"/>
      <c r="M794" s="373">
        <f>VLOOKUP(B794,'INS-SIN-SD-09-2021'!A:D,4,0)</f>
        <v>23.41</v>
      </c>
      <c r="N794" s="3" t="b">
        <f t="shared" si="168"/>
        <v>1</v>
      </c>
    </row>
    <row r="795" spans="1:15" s="387" customFormat="1" ht="60" x14ac:dyDescent="0.25">
      <c r="A795" s="463">
        <f t="shared" si="164"/>
        <v>92771</v>
      </c>
      <c r="B795" s="434" t="s">
        <v>13359</v>
      </c>
      <c r="C795" s="464" t="s">
        <v>16054</v>
      </c>
      <c r="D795" s="464" t="s">
        <v>14385</v>
      </c>
      <c r="E795" s="425" t="s">
        <v>29</v>
      </c>
      <c r="F795" s="425" t="s">
        <v>1</v>
      </c>
      <c r="G795" s="424" t="s">
        <v>13361</v>
      </c>
      <c r="H795" s="426" t="s">
        <v>13362</v>
      </c>
      <c r="I795" s="465">
        <f>SUMIF(A:A,A795,J:J)</f>
        <v>14.98</v>
      </c>
      <c r="K795" s="373">
        <f>VLOOKUP(A795,'CMP-SIN-SD-09-2021'!A:D,4,0)</f>
        <v>14.98</v>
      </c>
      <c r="L795" s="373" t="b">
        <f>K795=I795</f>
        <v>1</v>
      </c>
      <c r="O795" s="403">
        <v>92771</v>
      </c>
    </row>
    <row r="796" spans="1:15" s="387" customFormat="1" ht="30" x14ac:dyDescent="0.25">
      <c r="A796" s="450">
        <f t="shared" si="164"/>
        <v>92771</v>
      </c>
      <c r="B796" s="451">
        <v>92803</v>
      </c>
      <c r="C796" s="452" t="s">
        <v>14385</v>
      </c>
      <c r="D796" s="452" t="s">
        <v>13647</v>
      </c>
      <c r="E796" s="400" t="s">
        <v>1</v>
      </c>
      <c r="F796" s="400" t="s">
        <v>29</v>
      </c>
      <c r="G796" s="399">
        <v>1</v>
      </c>
      <c r="H796" s="453">
        <f>VLOOKUP(B796,'CMP-SIN-SD-09-2021'!A:D,4,0)</f>
        <v>13.41</v>
      </c>
      <c r="I796" s="453" t="s">
        <v>13362</v>
      </c>
      <c r="J796" s="373">
        <f t="shared" ref="J796:J800" si="169">TRUNC((G796*H796),2)</f>
        <v>13.41</v>
      </c>
      <c r="K796" s="373"/>
      <c r="L796" s="373"/>
      <c r="M796" s="373">
        <f>VLOOKUP(B796,'CMP-SIN-SD-09-2021'!A:D,4,0)</f>
        <v>13.41</v>
      </c>
      <c r="N796" s="3" t="b">
        <f t="shared" ref="N796:N800" si="170">M796=H796</f>
        <v>1</v>
      </c>
    </row>
    <row r="797" spans="1:15" s="387" customFormat="1" x14ac:dyDescent="0.25">
      <c r="A797" s="389">
        <f t="shared" si="164"/>
        <v>92771</v>
      </c>
      <c r="B797" s="390">
        <v>88238</v>
      </c>
      <c r="C797" s="391" t="s">
        <v>14385</v>
      </c>
      <c r="D797" s="391" t="s">
        <v>13554</v>
      </c>
      <c r="E797" s="392" t="s">
        <v>1</v>
      </c>
      <c r="F797" s="392" t="s">
        <v>7605</v>
      </c>
      <c r="G797" s="393">
        <v>5.7000000000000002E-3</v>
      </c>
      <c r="H797" s="453">
        <f>VLOOKUP(B797,'CMP-SIN-SD-09-2021'!A:D,4,0)</f>
        <v>18.440000000000001</v>
      </c>
      <c r="I797" s="394" t="s">
        <v>13362</v>
      </c>
      <c r="J797" s="373">
        <f t="shared" si="169"/>
        <v>0.1</v>
      </c>
      <c r="K797" s="373"/>
      <c r="L797" s="373"/>
      <c r="M797" s="373">
        <f>VLOOKUP(B797,'CMP-SIN-SD-09-2021'!A:D,4,0)</f>
        <v>18.440000000000001</v>
      </c>
      <c r="N797" s="3" t="b">
        <f t="shared" si="170"/>
        <v>1</v>
      </c>
    </row>
    <row r="798" spans="1:15" s="387" customFormat="1" x14ac:dyDescent="0.25">
      <c r="A798" s="389">
        <f t="shared" si="164"/>
        <v>92771</v>
      </c>
      <c r="B798" s="390">
        <v>88245</v>
      </c>
      <c r="C798" s="391" t="s">
        <v>14385</v>
      </c>
      <c r="D798" s="391" t="s">
        <v>13555</v>
      </c>
      <c r="E798" s="392" t="s">
        <v>1</v>
      </c>
      <c r="F798" s="392" t="s">
        <v>7605</v>
      </c>
      <c r="G798" s="393">
        <v>3.4799999999999998E-2</v>
      </c>
      <c r="H798" s="453">
        <f>VLOOKUP(B798,'CMP-SIN-SD-09-2021'!A:D,4,0)</f>
        <v>23.78</v>
      </c>
      <c r="I798" s="394" t="s">
        <v>13362</v>
      </c>
      <c r="J798" s="373">
        <f t="shared" si="169"/>
        <v>0.82</v>
      </c>
      <c r="K798" s="373"/>
      <c r="L798" s="373"/>
      <c r="M798" s="373">
        <f>VLOOKUP(B798,'CMP-SIN-SD-09-2021'!A:D,4,0)</f>
        <v>23.78</v>
      </c>
      <c r="N798" s="3" t="b">
        <f t="shared" si="170"/>
        <v>1</v>
      </c>
    </row>
    <row r="799" spans="1:15" s="387" customFormat="1" ht="45" x14ac:dyDescent="0.25">
      <c r="A799" s="389">
        <f t="shared" si="164"/>
        <v>92771</v>
      </c>
      <c r="B799" s="390">
        <v>39017</v>
      </c>
      <c r="C799" s="391" t="s">
        <v>14385</v>
      </c>
      <c r="D799" s="391" t="s">
        <v>13574</v>
      </c>
      <c r="E799" s="392" t="s">
        <v>1</v>
      </c>
      <c r="F799" s="392" t="s">
        <v>9</v>
      </c>
      <c r="G799" s="393">
        <v>0.35699999999999998</v>
      </c>
      <c r="H799" s="394">
        <v>0.21</v>
      </c>
      <c r="I799" s="394" t="s">
        <v>13362</v>
      </c>
      <c r="J799" s="373">
        <f t="shared" si="169"/>
        <v>7.0000000000000007E-2</v>
      </c>
      <c r="K799" s="373"/>
      <c r="L799" s="373"/>
      <c r="M799" s="373">
        <f>VLOOKUP(B799,'INS-SIN-SD-09-2021'!A:D,4,0)</f>
        <v>0.21</v>
      </c>
      <c r="N799" s="3" t="b">
        <f t="shared" si="170"/>
        <v>1</v>
      </c>
    </row>
    <row r="800" spans="1:15" s="387" customFormat="1" ht="30" x14ac:dyDescent="0.25">
      <c r="A800" s="440">
        <f t="shared" si="164"/>
        <v>92771</v>
      </c>
      <c r="B800" s="441">
        <v>43132</v>
      </c>
      <c r="C800" s="442" t="s">
        <v>14385</v>
      </c>
      <c r="D800" s="442" t="s">
        <v>13556</v>
      </c>
      <c r="E800" s="398" t="s">
        <v>1</v>
      </c>
      <c r="F800" s="398" t="s">
        <v>29</v>
      </c>
      <c r="G800" s="397">
        <v>2.5000000000000001E-2</v>
      </c>
      <c r="H800" s="443">
        <v>23.41</v>
      </c>
      <c r="I800" s="443" t="s">
        <v>13362</v>
      </c>
      <c r="J800" s="373">
        <f t="shared" si="169"/>
        <v>0.57999999999999996</v>
      </c>
      <c r="K800" s="373"/>
      <c r="L800" s="373"/>
      <c r="M800" s="373">
        <f>VLOOKUP(B800,'INS-SIN-SD-09-2021'!A:D,4,0)</f>
        <v>23.41</v>
      </c>
      <c r="N800" s="3" t="b">
        <f t="shared" si="170"/>
        <v>1</v>
      </c>
    </row>
    <row r="801" spans="1:15" s="387" customFormat="1" ht="60" x14ac:dyDescent="0.25">
      <c r="A801" s="463">
        <f t="shared" si="164"/>
        <v>92772</v>
      </c>
      <c r="B801" s="434" t="s">
        <v>13359</v>
      </c>
      <c r="C801" s="464" t="s">
        <v>16055</v>
      </c>
      <c r="D801" s="464" t="s">
        <v>14385</v>
      </c>
      <c r="E801" s="425" t="s">
        <v>29</v>
      </c>
      <c r="F801" s="425" t="s">
        <v>1</v>
      </c>
      <c r="G801" s="424" t="s">
        <v>13361</v>
      </c>
      <c r="H801" s="426" t="s">
        <v>13362</v>
      </c>
      <c r="I801" s="465">
        <f>SUMIF(A:A,A801,J:J)</f>
        <v>12.81</v>
      </c>
      <c r="K801" s="373">
        <f>VLOOKUP(A801,'CMP-SIN-SD-09-2021'!A:D,4,0)</f>
        <v>12.81</v>
      </c>
      <c r="L801" s="373" t="b">
        <f>K801=I801</f>
        <v>1</v>
      </c>
      <c r="O801" s="403">
        <v>92772</v>
      </c>
    </row>
    <row r="802" spans="1:15" s="387" customFormat="1" ht="30" x14ac:dyDescent="0.25">
      <c r="A802" s="450">
        <f t="shared" si="164"/>
        <v>92772</v>
      </c>
      <c r="B802" s="451">
        <v>92804</v>
      </c>
      <c r="C802" s="452" t="s">
        <v>14385</v>
      </c>
      <c r="D802" s="452" t="s">
        <v>16039</v>
      </c>
      <c r="E802" s="400" t="s">
        <v>1</v>
      </c>
      <c r="F802" s="400" t="s">
        <v>29</v>
      </c>
      <c r="G802" s="399">
        <v>1</v>
      </c>
      <c r="H802" s="453">
        <f>VLOOKUP(B802,'CMP-SIN-SD-09-2021'!A:D,4,0)</f>
        <v>11.55</v>
      </c>
      <c r="I802" s="453" t="s">
        <v>13362</v>
      </c>
      <c r="J802" s="373">
        <f t="shared" ref="J802:J806" si="171">TRUNC((G802*H802),2)</f>
        <v>11.55</v>
      </c>
      <c r="K802" s="373"/>
      <c r="L802" s="373"/>
      <c r="M802" s="373">
        <f>VLOOKUP(B802,'CMP-SIN-SD-09-2021'!A:D,4,0)</f>
        <v>11.55</v>
      </c>
      <c r="N802" s="3" t="b">
        <f t="shared" ref="N802:N806" si="172">M802=H802</f>
        <v>1</v>
      </c>
    </row>
    <row r="803" spans="1:15" s="387" customFormat="1" x14ac:dyDescent="0.25">
      <c r="A803" s="389">
        <f t="shared" si="164"/>
        <v>92772</v>
      </c>
      <c r="B803" s="390">
        <v>88238</v>
      </c>
      <c r="C803" s="391" t="s">
        <v>14385</v>
      </c>
      <c r="D803" s="391" t="s">
        <v>13554</v>
      </c>
      <c r="E803" s="392" t="s">
        <v>1</v>
      </c>
      <c r="F803" s="392" t="s">
        <v>7605</v>
      </c>
      <c r="G803" s="393">
        <v>4.0000000000000001E-3</v>
      </c>
      <c r="H803" s="453">
        <f>VLOOKUP(B803,'CMP-SIN-SD-09-2021'!A:D,4,0)</f>
        <v>18.440000000000001</v>
      </c>
      <c r="I803" s="394" t="s">
        <v>13362</v>
      </c>
      <c r="J803" s="373">
        <f t="shared" si="171"/>
        <v>7.0000000000000007E-2</v>
      </c>
      <c r="K803" s="373"/>
      <c r="L803" s="373"/>
      <c r="M803" s="373">
        <f>VLOOKUP(B803,'CMP-SIN-SD-09-2021'!A:D,4,0)</f>
        <v>18.440000000000001</v>
      </c>
      <c r="N803" s="3" t="b">
        <f t="shared" si="172"/>
        <v>1</v>
      </c>
    </row>
    <row r="804" spans="1:15" s="387" customFormat="1" x14ac:dyDescent="0.25">
      <c r="A804" s="389">
        <f t="shared" si="164"/>
        <v>92772</v>
      </c>
      <c r="B804" s="390">
        <v>88245</v>
      </c>
      <c r="C804" s="391" t="s">
        <v>14385</v>
      </c>
      <c r="D804" s="391" t="s">
        <v>13555</v>
      </c>
      <c r="E804" s="392" t="s">
        <v>1</v>
      </c>
      <c r="F804" s="392" t="s">
        <v>7605</v>
      </c>
      <c r="G804" s="393">
        <v>2.47E-2</v>
      </c>
      <c r="H804" s="453">
        <f>VLOOKUP(B804,'CMP-SIN-SD-09-2021'!A:D,4,0)</f>
        <v>23.78</v>
      </c>
      <c r="I804" s="394" t="s">
        <v>13362</v>
      </c>
      <c r="J804" s="373">
        <f t="shared" si="171"/>
        <v>0.57999999999999996</v>
      </c>
      <c r="K804" s="373"/>
      <c r="L804" s="373"/>
      <c r="M804" s="373">
        <f>VLOOKUP(B804,'CMP-SIN-SD-09-2021'!A:D,4,0)</f>
        <v>23.78</v>
      </c>
      <c r="N804" s="3" t="b">
        <f t="shared" si="172"/>
        <v>1</v>
      </c>
    </row>
    <row r="805" spans="1:15" s="387" customFormat="1" ht="45" x14ac:dyDescent="0.25">
      <c r="A805" s="389">
        <f t="shared" si="164"/>
        <v>92772</v>
      </c>
      <c r="B805" s="390">
        <v>39017</v>
      </c>
      <c r="C805" s="391" t="s">
        <v>14385</v>
      </c>
      <c r="D805" s="391" t="s">
        <v>13574</v>
      </c>
      <c r="E805" s="392" t="s">
        <v>1</v>
      </c>
      <c r="F805" s="392" t="s">
        <v>9</v>
      </c>
      <c r="G805" s="393">
        <v>0.14699999999999999</v>
      </c>
      <c r="H805" s="394">
        <v>0.21</v>
      </c>
      <c r="I805" s="394" t="s">
        <v>13362</v>
      </c>
      <c r="J805" s="373">
        <f t="shared" si="171"/>
        <v>0.03</v>
      </c>
      <c r="K805" s="373"/>
      <c r="L805" s="373"/>
      <c r="M805" s="373">
        <f>VLOOKUP(B805,'INS-SIN-SD-09-2021'!A:D,4,0)</f>
        <v>0.21</v>
      </c>
      <c r="N805" s="3" t="b">
        <f t="shared" si="172"/>
        <v>1</v>
      </c>
    </row>
    <row r="806" spans="1:15" s="387" customFormat="1" ht="30" x14ac:dyDescent="0.25">
      <c r="A806" s="440">
        <f t="shared" si="164"/>
        <v>92772</v>
      </c>
      <c r="B806" s="441">
        <v>43132</v>
      </c>
      <c r="C806" s="442" t="s">
        <v>14385</v>
      </c>
      <c r="D806" s="442" t="s">
        <v>13556</v>
      </c>
      <c r="E806" s="398" t="s">
        <v>1</v>
      </c>
      <c r="F806" s="398" t="s">
        <v>29</v>
      </c>
      <c r="G806" s="397">
        <v>2.5000000000000001E-2</v>
      </c>
      <c r="H806" s="443">
        <v>23.41</v>
      </c>
      <c r="I806" s="443" t="s">
        <v>13362</v>
      </c>
      <c r="J806" s="373">
        <f t="shared" si="171"/>
        <v>0.57999999999999996</v>
      </c>
      <c r="K806" s="373"/>
      <c r="L806" s="373"/>
      <c r="M806" s="373">
        <f>VLOOKUP(B806,'INS-SIN-SD-09-2021'!A:D,4,0)</f>
        <v>23.41</v>
      </c>
      <c r="N806" s="3" t="b">
        <f t="shared" si="172"/>
        <v>1</v>
      </c>
    </row>
    <row r="807" spans="1:15" s="387" customFormat="1" ht="60" x14ac:dyDescent="0.25">
      <c r="A807" s="463">
        <f t="shared" si="164"/>
        <v>92773</v>
      </c>
      <c r="B807" s="434" t="s">
        <v>13359</v>
      </c>
      <c r="C807" s="464" t="s">
        <v>16056</v>
      </c>
      <c r="D807" s="464" t="s">
        <v>14385</v>
      </c>
      <c r="E807" s="425" t="s">
        <v>29</v>
      </c>
      <c r="F807" s="425" t="s">
        <v>1</v>
      </c>
      <c r="G807" s="424" t="s">
        <v>13361</v>
      </c>
      <c r="H807" s="426" t="s">
        <v>13362</v>
      </c>
      <c r="I807" s="465">
        <f>SUMIF(A:A,A807,J:J)</f>
        <v>12.469999999999999</v>
      </c>
      <c r="K807" s="373">
        <f>VLOOKUP(A807,'CMP-SIN-SD-09-2021'!A:D,4,0)</f>
        <v>12.47</v>
      </c>
      <c r="L807" s="373" t="b">
        <f>K807=I807</f>
        <v>1</v>
      </c>
      <c r="O807" s="403">
        <v>92773</v>
      </c>
    </row>
    <row r="808" spans="1:15" s="387" customFormat="1" ht="30" x14ac:dyDescent="0.25">
      <c r="A808" s="450">
        <f t="shared" si="164"/>
        <v>92773</v>
      </c>
      <c r="B808" s="451">
        <v>92805</v>
      </c>
      <c r="C808" s="452" t="s">
        <v>14385</v>
      </c>
      <c r="D808" s="452" t="s">
        <v>16041</v>
      </c>
      <c r="E808" s="400" t="s">
        <v>1</v>
      </c>
      <c r="F808" s="400" t="s">
        <v>29</v>
      </c>
      <c r="G808" s="399">
        <v>1</v>
      </c>
      <c r="H808" s="453">
        <v>11.48</v>
      </c>
      <c r="I808" s="453" t="s">
        <v>13362</v>
      </c>
      <c r="J808" s="373">
        <f t="shared" ref="J808:J811" si="173">TRUNC((G808*H808),2)</f>
        <v>11.48</v>
      </c>
      <c r="K808" s="373"/>
      <c r="L808" s="373"/>
      <c r="M808" s="373">
        <f>VLOOKUP(B808,'CMP-SIN-SD-09-2021'!A:D,4,0)</f>
        <v>11.48</v>
      </c>
      <c r="N808" s="3" t="b">
        <f t="shared" ref="N808:N811" si="174">M808=H808</f>
        <v>1</v>
      </c>
    </row>
    <row r="809" spans="1:15" s="387" customFormat="1" x14ac:dyDescent="0.25">
      <c r="A809" s="389">
        <f t="shared" si="164"/>
        <v>92773</v>
      </c>
      <c r="B809" s="390">
        <v>88238</v>
      </c>
      <c r="C809" s="391" t="s">
        <v>14385</v>
      </c>
      <c r="D809" s="391" t="s">
        <v>13554</v>
      </c>
      <c r="E809" s="392" t="s">
        <v>1</v>
      </c>
      <c r="F809" s="392" t="s">
        <v>7605</v>
      </c>
      <c r="G809" s="393">
        <v>2.5999999999999999E-3</v>
      </c>
      <c r="H809" s="453">
        <f>VLOOKUP(B809,'CMP-SIN-SD-09-2021'!A:D,4,0)</f>
        <v>18.440000000000001</v>
      </c>
      <c r="I809" s="394" t="s">
        <v>13362</v>
      </c>
      <c r="J809" s="373">
        <f t="shared" si="173"/>
        <v>0.04</v>
      </c>
      <c r="K809" s="373"/>
      <c r="L809" s="373"/>
      <c r="M809" s="373">
        <f>VLOOKUP(B809,'CMP-SIN-SD-09-2021'!A:D,4,0)</f>
        <v>18.440000000000001</v>
      </c>
      <c r="N809" s="3" t="b">
        <f t="shared" si="174"/>
        <v>1</v>
      </c>
    </row>
    <row r="810" spans="1:15" s="387" customFormat="1" x14ac:dyDescent="0.25">
      <c r="A810" s="389">
        <f t="shared" si="164"/>
        <v>92773</v>
      </c>
      <c r="B810" s="390">
        <v>88245</v>
      </c>
      <c r="C810" s="391" t="s">
        <v>14385</v>
      </c>
      <c r="D810" s="391" t="s">
        <v>13555</v>
      </c>
      <c r="E810" s="392" t="s">
        <v>1</v>
      </c>
      <c r="F810" s="392" t="s">
        <v>7605</v>
      </c>
      <c r="G810" s="393">
        <v>1.5800000000000002E-2</v>
      </c>
      <c r="H810" s="453">
        <f>VLOOKUP(B810,'CMP-SIN-SD-09-2021'!A:D,4,0)</f>
        <v>23.78</v>
      </c>
      <c r="I810" s="394" t="s">
        <v>13362</v>
      </c>
      <c r="J810" s="373">
        <f t="shared" si="173"/>
        <v>0.37</v>
      </c>
      <c r="K810" s="373"/>
      <c r="L810" s="373"/>
      <c r="M810" s="373">
        <f>VLOOKUP(B810,'CMP-SIN-SD-09-2021'!A:D,4,0)</f>
        <v>23.78</v>
      </c>
      <c r="N810" s="3" t="b">
        <f t="shared" si="174"/>
        <v>1</v>
      </c>
    </row>
    <row r="811" spans="1:15" s="387" customFormat="1" ht="30" x14ac:dyDescent="0.25">
      <c r="A811" s="440">
        <f t="shared" si="164"/>
        <v>92773</v>
      </c>
      <c r="B811" s="441">
        <v>43132</v>
      </c>
      <c r="C811" s="442" t="s">
        <v>14385</v>
      </c>
      <c r="D811" s="442" t="s">
        <v>13556</v>
      </c>
      <c r="E811" s="398" t="s">
        <v>1</v>
      </c>
      <c r="F811" s="398" t="s">
        <v>29</v>
      </c>
      <c r="G811" s="397">
        <v>2.5000000000000001E-2</v>
      </c>
      <c r="H811" s="443">
        <v>23.41</v>
      </c>
      <c r="I811" s="443" t="s">
        <v>13362</v>
      </c>
      <c r="J811" s="373">
        <f t="shared" si="173"/>
        <v>0.57999999999999996</v>
      </c>
      <c r="K811" s="373"/>
      <c r="L811" s="373"/>
      <c r="M811" s="373">
        <f>VLOOKUP(B811,'INS-SIN-SD-09-2021'!A:D,4,0)</f>
        <v>23.41</v>
      </c>
      <c r="N811" s="3" t="b">
        <f t="shared" si="174"/>
        <v>1</v>
      </c>
    </row>
    <row r="812" spans="1:15" s="387" customFormat="1" ht="45" x14ac:dyDescent="0.25">
      <c r="A812" s="463">
        <f t="shared" si="164"/>
        <v>91005</v>
      </c>
      <c r="B812" s="434" t="s">
        <v>13359</v>
      </c>
      <c r="C812" s="464" t="s">
        <v>158</v>
      </c>
      <c r="D812" s="464" t="s">
        <v>13627</v>
      </c>
      <c r="E812" s="425" t="s">
        <v>3</v>
      </c>
      <c r="F812" s="425" t="s">
        <v>1</v>
      </c>
      <c r="G812" s="424" t="s">
        <v>13361</v>
      </c>
      <c r="H812" s="426" t="s">
        <v>13362</v>
      </c>
      <c r="I812" s="465">
        <f>SUMIF(A:A,A812,J:J)</f>
        <v>18.309999999999995</v>
      </c>
      <c r="K812" s="373" t="e">
        <f>VLOOKUP(A812,'CMP-SIN-SD-09-2021'!A:D,4,0)</f>
        <v>#N/A</v>
      </c>
      <c r="L812" s="373" t="e">
        <f>K812=I812</f>
        <v>#N/A</v>
      </c>
      <c r="O812" s="403">
        <v>91005</v>
      </c>
    </row>
    <row r="813" spans="1:15" s="387" customFormat="1" x14ac:dyDescent="0.25">
      <c r="A813" s="450">
        <f t="shared" si="164"/>
        <v>91005</v>
      </c>
      <c r="B813" s="451">
        <v>88262</v>
      </c>
      <c r="C813" s="452" t="s">
        <v>13627</v>
      </c>
      <c r="D813" s="452" t="s">
        <v>13416</v>
      </c>
      <c r="E813" s="400" t="s">
        <v>1</v>
      </c>
      <c r="F813" s="400" t="s">
        <v>7605</v>
      </c>
      <c r="G813" s="399">
        <v>0.37809999999999999</v>
      </c>
      <c r="H813" s="453">
        <f>VLOOKUP(B813,'CMP-SIN-SD-09-2021'!A:D,4,0)</f>
        <v>23.68</v>
      </c>
      <c r="I813" s="453" t="s">
        <v>13362</v>
      </c>
      <c r="J813" s="373">
        <f t="shared" ref="J813:J816" si="175">TRUNC((G813*H813),2)</f>
        <v>8.9499999999999993</v>
      </c>
      <c r="K813" s="373"/>
      <c r="L813" s="373"/>
      <c r="M813" s="373">
        <f>VLOOKUP(B813,'CMP-SIN-SD-09-2021'!A:D,4,0)</f>
        <v>23.68</v>
      </c>
      <c r="N813" s="3" t="b">
        <f t="shared" ref="N813:N816" si="176">M813=H813</f>
        <v>1</v>
      </c>
    </row>
    <row r="814" spans="1:15" s="387" customFormat="1" x14ac:dyDescent="0.25">
      <c r="A814" s="389">
        <f t="shared" si="164"/>
        <v>91005</v>
      </c>
      <c r="B814" s="390">
        <v>88316</v>
      </c>
      <c r="C814" s="391" t="s">
        <v>13627</v>
      </c>
      <c r="D814" s="391" t="s">
        <v>13428</v>
      </c>
      <c r="E814" s="392" t="s">
        <v>1</v>
      </c>
      <c r="F814" s="392" t="s">
        <v>7605</v>
      </c>
      <c r="G814" s="393">
        <v>0.27229999999999999</v>
      </c>
      <c r="H814" s="453">
        <f>VLOOKUP(B814,'CMP-SIN-SD-09-2021'!A:D,4,0)</f>
        <v>17.61</v>
      </c>
      <c r="I814" s="394" t="s">
        <v>13362</v>
      </c>
      <c r="J814" s="373">
        <f t="shared" si="175"/>
        <v>4.79</v>
      </c>
      <c r="K814" s="373"/>
      <c r="L814" s="373"/>
      <c r="M814" s="373">
        <f>VLOOKUP(B814,'CMP-SIN-SD-09-2021'!A:D,4,0)</f>
        <v>17.61</v>
      </c>
      <c r="N814" s="3" t="b">
        <f t="shared" si="176"/>
        <v>1</v>
      </c>
    </row>
    <row r="815" spans="1:15" s="387" customFormat="1" ht="75" x14ac:dyDescent="0.25">
      <c r="A815" s="389">
        <f t="shared" si="164"/>
        <v>91005</v>
      </c>
      <c r="B815" s="390">
        <v>39964</v>
      </c>
      <c r="C815" s="391" t="s">
        <v>13627</v>
      </c>
      <c r="D815" s="391" t="s">
        <v>13628</v>
      </c>
      <c r="E815" s="392" t="s">
        <v>1</v>
      </c>
      <c r="F815" s="392" t="s">
        <v>3</v>
      </c>
      <c r="G815" s="393">
        <v>2.8E-3</v>
      </c>
      <c r="H815" s="394">
        <v>1427.31</v>
      </c>
      <c r="I815" s="394" t="s">
        <v>13362</v>
      </c>
      <c r="J815" s="373">
        <f t="shared" si="175"/>
        <v>3.99</v>
      </c>
      <c r="K815" s="373"/>
      <c r="L815" s="373"/>
      <c r="M815" s="373" t="e">
        <f>VLOOKUP(B815,'INS-SIN-SD-09-2021'!A:D,4,0)</f>
        <v>#N/A</v>
      </c>
      <c r="N815" s="3" t="e">
        <f t="shared" si="176"/>
        <v>#N/A</v>
      </c>
    </row>
    <row r="816" spans="1:15" s="387" customFormat="1" ht="30" x14ac:dyDescent="0.25">
      <c r="A816" s="440">
        <f t="shared" si="164"/>
        <v>91005</v>
      </c>
      <c r="B816" s="441">
        <v>39397</v>
      </c>
      <c r="C816" s="442" t="s">
        <v>13627</v>
      </c>
      <c r="D816" s="442" t="s">
        <v>13629</v>
      </c>
      <c r="E816" s="398" t="s">
        <v>1</v>
      </c>
      <c r="F816" s="398" t="s">
        <v>7596</v>
      </c>
      <c r="G816" s="397">
        <v>3.3300000000000003E-2</v>
      </c>
      <c r="H816" s="443">
        <v>17.48</v>
      </c>
      <c r="I816" s="443" t="s">
        <v>13362</v>
      </c>
      <c r="J816" s="373">
        <f t="shared" si="175"/>
        <v>0.57999999999999996</v>
      </c>
      <c r="K816" s="373"/>
      <c r="L816" s="373"/>
      <c r="M816" s="373">
        <f>VLOOKUP(B816,'INS-SIN-SD-09-2021'!A:D,4,0)</f>
        <v>17.48</v>
      </c>
      <c r="N816" s="3" t="b">
        <f t="shared" si="176"/>
        <v>1</v>
      </c>
    </row>
    <row r="817" spans="1:15" s="387" customFormat="1" ht="45" x14ac:dyDescent="0.25">
      <c r="A817" s="463">
        <f t="shared" si="164"/>
        <v>92916</v>
      </c>
      <c r="B817" s="434" t="s">
        <v>13359</v>
      </c>
      <c r="C817" s="464" t="s">
        <v>16057</v>
      </c>
      <c r="D817" s="464" t="s">
        <v>13681</v>
      </c>
      <c r="E817" s="425" t="s">
        <v>29</v>
      </c>
      <c r="F817" s="425" t="s">
        <v>1</v>
      </c>
      <c r="G817" s="424" t="s">
        <v>13361</v>
      </c>
      <c r="H817" s="426" t="s">
        <v>13362</v>
      </c>
      <c r="I817" s="465">
        <f>SUMIF(A:A,A817,J:J)</f>
        <v>18.84</v>
      </c>
      <c r="K817" s="373">
        <f>VLOOKUP(A817,'CMP-SIN-SD-09-2021'!A:D,4,0)</f>
        <v>18.84</v>
      </c>
      <c r="L817" s="373" t="b">
        <f>K817=I817</f>
        <v>1</v>
      </c>
      <c r="O817" s="403">
        <v>92916</v>
      </c>
    </row>
    <row r="818" spans="1:15" s="387" customFormat="1" ht="30" x14ac:dyDescent="0.25">
      <c r="A818" s="450">
        <f t="shared" si="164"/>
        <v>92916</v>
      </c>
      <c r="B818" s="451">
        <v>92792</v>
      </c>
      <c r="C818" s="452" t="s">
        <v>13681</v>
      </c>
      <c r="D818" s="452" t="s">
        <v>109</v>
      </c>
      <c r="E818" s="400" t="s">
        <v>1</v>
      </c>
      <c r="F818" s="400" t="s">
        <v>29</v>
      </c>
      <c r="G818" s="399">
        <v>1</v>
      </c>
      <c r="H818" s="453">
        <f>VLOOKUP(B818,'CMP-SIN-SD-09-2021'!A:D,4,0)</f>
        <v>14.5</v>
      </c>
      <c r="I818" s="453" t="s">
        <v>13362</v>
      </c>
      <c r="J818" s="373">
        <f t="shared" ref="J818:J822" si="177">TRUNC((G818*H818),2)</f>
        <v>14.5</v>
      </c>
      <c r="K818" s="373"/>
      <c r="L818" s="373"/>
      <c r="M818" s="373">
        <f>VLOOKUP(B818,'CMP-SIN-SD-09-2021'!A:D,4,0)</f>
        <v>14.5</v>
      </c>
      <c r="N818" s="3" t="b">
        <f t="shared" ref="N818:N822" si="178">M818=H818</f>
        <v>1</v>
      </c>
    </row>
    <row r="819" spans="1:15" s="387" customFormat="1" x14ac:dyDescent="0.25">
      <c r="A819" s="389">
        <f t="shared" si="164"/>
        <v>92916</v>
      </c>
      <c r="B819" s="390">
        <v>88238</v>
      </c>
      <c r="C819" s="391" t="s">
        <v>13681</v>
      </c>
      <c r="D819" s="391" t="s">
        <v>13554</v>
      </c>
      <c r="E819" s="392" t="s">
        <v>1</v>
      </c>
      <c r="F819" s="392" t="s">
        <v>7605</v>
      </c>
      <c r="G819" s="393">
        <v>2.18E-2</v>
      </c>
      <c r="H819" s="453">
        <f>VLOOKUP(B819,'CMP-SIN-SD-09-2021'!A:D,4,0)</f>
        <v>18.440000000000001</v>
      </c>
      <c r="I819" s="394" t="s">
        <v>13362</v>
      </c>
      <c r="J819" s="373">
        <f t="shared" si="177"/>
        <v>0.4</v>
      </c>
      <c r="K819" s="373"/>
      <c r="L819" s="373"/>
      <c r="M819" s="373">
        <f>VLOOKUP(B819,'CMP-SIN-SD-09-2021'!A:D,4,0)</f>
        <v>18.440000000000001</v>
      </c>
      <c r="N819" s="3" t="b">
        <f t="shared" si="178"/>
        <v>1</v>
      </c>
    </row>
    <row r="820" spans="1:15" s="387" customFormat="1" x14ac:dyDescent="0.25">
      <c r="A820" s="389">
        <f t="shared" si="164"/>
        <v>92916</v>
      </c>
      <c r="B820" s="390">
        <v>88245</v>
      </c>
      <c r="C820" s="391" t="s">
        <v>13681</v>
      </c>
      <c r="D820" s="391" t="s">
        <v>13555</v>
      </c>
      <c r="E820" s="392" t="s">
        <v>1</v>
      </c>
      <c r="F820" s="392" t="s">
        <v>7605</v>
      </c>
      <c r="G820" s="393">
        <v>0.13300000000000001</v>
      </c>
      <c r="H820" s="453">
        <f>VLOOKUP(B820,'CMP-SIN-SD-09-2021'!A:D,4,0)</f>
        <v>23.78</v>
      </c>
      <c r="I820" s="394" t="s">
        <v>13362</v>
      </c>
      <c r="J820" s="373">
        <f t="shared" si="177"/>
        <v>3.16</v>
      </c>
      <c r="K820" s="373"/>
      <c r="L820" s="373"/>
      <c r="M820" s="373">
        <f>VLOOKUP(B820,'CMP-SIN-SD-09-2021'!A:D,4,0)</f>
        <v>23.78</v>
      </c>
      <c r="N820" s="3" t="b">
        <f t="shared" si="178"/>
        <v>1</v>
      </c>
    </row>
    <row r="821" spans="1:15" s="387" customFormat="1" ht="45" x14ac:dyDescent="0.25">
      <c r="A821" s="389">
        <f t="shared" si="164"/>
        <v>92916</v>
      </c>
      <c r="B821" s="390">
        <v>39017</v>
      </c>
      <c r="C821" s="391" t="s">
        <v>13681</v>
      </c>
      <c r="D821" s="391" t="s">
        <v>13574</v>
      </c>
      <c r="E821" s="392" t="s">
        <v>1</v>
      </c>
      <c r="F821" s="392" t="s">
        <v>9</v>
      </c>
      <c r="G821" s="393">
        <v>0.97</v>
      </c>
      <c r="H821" s="394">
        <v>0.21</v>
      </c>
      <c r="I821" s="394" t="s">
        <v>13362</v>
      </c>
      <c r="J821" s="373">
        <f t="shared" si="177"/>
        <v>0.2</v>
      </c>
      <c r="K821" s="373"/>
      <c r="L821" s="373"/>
      <c r="M821" s="373">
        <f>VLOOKUP(B821,'INS-SIN-SD-09-2021'!A:D,4,0)</f>
        <v>0.21</v>
      </c>
      <c r="N821" s="3" t="b">
        <f t="shared" si="178"/>
        <v>1</v>
      </c>
    </row>
    <row r="822" spans="1:15" s="387" customFormat="1" ht="30" x14ac:dyDescent="0.25">
      <c r="A822" s="440">
        <f t="shared" si="164"/>
        <v>92916</v>
      </c>
      <c r="B822" s="441">
        <v>43132</v>
      </c>
      <c r="C822" s="442" t="s">
        <v>13681</v>
      </c>
      <c r="D822" s="442" t="s">
        <v>13556</v>
      </c>
      <c r="E822" s="398" t="s">
        <v>1</v>
      </c>
      <c r="F822" s="398" t="s">
        <v>29</v>
      </c>
      <c r="G822" s="397">
        <v>2.5000000000000001E-2</v>
      </c>
      <c r="H822" s="443">
        <v>23.41</v>
      </c>
      <c r="I822" s="443" t="s">
        <v>13362</v>
      </c>
      <c r="J822" s="373">
        <f t="shared" si="177"/>
        <v>0.57999999999999996</v>
      </c>
      <c r="K822" s="373"/>
      <c r="L822" s="373"/>
      <c r="M822" s="373">
        <f>VLOOKUP(B822,'INS-SIN-SD-09-2021'!A:D,4,0)</f>
        <v>23.41</v>
      </c>
      <c r="N822" s="3" t="b">
        <f t="shared" si="178"/>
        <v>1</v>
      </c>
    </row>
    <row r="823" spans="1:15" s="387" customFormat="1" ht="45" x14ac:dyDescent="0.25">
      <c r="A823" s="463">
        <f t="shared" si="164"/>
        <v>92917</v>
      </c>
      <c r="B823" s="434" t="s">
        <v>13359</v>
      </c>
      <c r="C823" s="464" t="s">
        <v>16058</v>
      </c>
      <c r="D823" s="464" t="s">
        <v>13681</v>
      </c>
      <c r="E823" s="425" t="s">
        <v>29</v>
      </c>
      <c r="F823" s="425" t="s">
        <v>1</v>
      </c>
      <c r="G823" s="424" t="s">
        <v>13361</v>
      </c>
      <c r="H823" s="426" t="s">
        <v>13362</v>
      </c>
      <c r="I823" s="465">
        <f>SUMIF(A:A,A823,J:J)</f>
        <v>17.959999999999997</v>
      </c>
      <c r="K823" s="373">
        <f>VLOOKUP(A823,'CMP-SIN-SD-09-2021'!A:D,4,0)</f>
        <v>17.96</v>
      </c>
      <c r="L823" s="373" t="b">
        <f>K823=I823</f>
        <v>1</v>
      </c>
      <c r="O823" s="403">
        <v>92917</v>
      </c>
    </row>
    <row r="824" spans="1:15" s="387" customFormat="1" ht="30" x14ac:dyDescent="0.25">
      <c r="A824" s="450">
        <f t="shared" si="164"/>
        <v>92917</v>
      </c>
      <c r="B824" s="451">
        <v>92793</v>
      </c>
      <c r="C824" s="452" t="s">
        <v>13681</v>
      </c>
      <c r="D824" s="452" t="s">
        <v>114</v>
      </c>
      <c r="E824" s="400" t="s">
        <v>1</v>
      </c>
      <c r="F824" s="400" t="s">
        <v>29</v>
      </c>
      <c r="G824" s="399">
        <v>1</v>
      </c>
      <c r="H824" s="453">
        <f>VLOOKUP(B824,'CMP-SIN-SD-09-2021'!A:D,4,0)</f>
        <v>14.58</v>
      </c>
      <c r="I824" s="453" t="s">
        <v>13362</v>
      </c>
      <c r="J824" s="373">
        <f t="shared" ref="J824:J828" si="179">TRUNC((G824*H824),2)</f>
        <v>14.58</v>
      </c>
      <c r="K824" s="373"/>
      <c r="L824" s="373"/>
      <c r="M824" s="373">
        <f>VLOOKUP(B824,'CMP-SIN-SD-09-2021'!A:D,4,0)</f>
        <v>14.58</v>
      </c>
      <c r="N824" s="3" t="b">
        <f t="shared" ref="N824:N828" si="180">M824=H824</f>
        <v>1</v>
      </c>
    </row>
    <row r="825" spans="1:15" s="387" customFormat="1" x14ac:dyDescent="0.25">
      <c r="A825" s="389">
        <f t="shared" si="164"/>
        <v>92917</v>
      </c>
      <c r="B825" s="390">
        <v>88238</v>
      </c>
      <c r="C825" s="391" t="s">
        <v>13681</v>
      </c>
      <c r="D825" s="391" t="s">
        <v>13554</v>
      </c>
      <c r="E825" s="392" t="s">
        <v>1</v>
      </c>
      <c r="F825" s="392" t="s">
        <v>7605</v>
      </c>
      <c r="G825" s="393">
        <v>1.6199999999999999E-2</v>
      </c>
      <c r="H825" s="453">
        <f>VLOOKUP(B825,'CMP-SIN-SD-09-2021'!A:D,4,0)</f>
        <v>18.440000000000001</v>
      </c>
      <c r="I825" s="394" t="s">
        <v>13362</v>
      </c>
      <c r="J825" s="373">
        <f t="shared" si="179"/>
        <v>0.28999999999999998</v>
      </c>
      <c r="K825" s="373"/>
      <c r="L825" s="373"/>
      <c r="M825" s="373">
        <f>VLOOKUP(B825,'CMP-SIN-SD-09-2021'!A:D,4,0)</f>
        <v>18.440000000000001</v>
      </c>
      <c r="N825" s="3" t="b">
        <f t="shared" si="180"/>
        <v>1</v>
      </c>
    </row>
    <row r="826" spans="1:15" s="387" customFormat="1" x14ac:dyDescent="0.25">
      <c r="A826" s="389">
        <f t="shared" si="164"/>
        <v>92917</v>
      </c>
      <c r="B826" s="390">
        <v>88245</v>
      </c>
      <c r="C826" s="391" t="s">
        <v>13681</v>
      </c>
      <c r="D826" s="391" t="s">
        <v>13555</v>
      </c>
      <c r="E826" s="392" t="s">
        <v>1</v>
      </c>
      <c r="F826" s="392" t="s">
        <v>7605</v>
      </c>
      <c r="G826" s="393">
        <v>9.9299999999999999E-2</v>
      </c>
      <c r="H826" s="453">
        <f>VLOOKUP(B826,'CMP-SIN-SD-09-2021'!A:D,4,0)</f>
        <v>23.78</v>
      </c>
      <c r="I826" s="394" t="s">
        <v>13362</v>
      </c>
      <c r="J826" s="373">
        <f t="shared" si="179"/>
        <v>2.36</v>
      </c>
      <c r="K826" s="373"/>
      <c r="L826" s="373"/>
      <c r="M826" s="373">
        <f>VLOOKUP(B826,'CMP-SIN-SD-09-2021'!A:D,4,0)</f>
        <v>23.78</v>
      </c>
      <c r="N826" s="3" t="b">
        <f t="shared" si="180"/>
        <v>1</v>
      </c>
    </row>
    <row r="827" spans="1:15" s="387" customFormat="1" ht="45" x14ac:dyDescent="0.25">
      <c r="A827" s="389">
        <f t="shared" si="164"/>
        <v>92917</v>
      </c>
      <c r="B827" s="390">
        <v>39017</v>
      </c>
      <c r="C827" s="391" t="s">
        <v>13681</v>
      </c>
      <c r="D827" s="391" t="s">
        <v>13574</v>
      </c>
      <c r="E827" s="392" t="s">
        <v>1</v>
      </c>
      <c r="F827" s="392" t="s">
        <v>9</v>
      </c>
      <c r="G827" s="393">
        <v>0.74299999999999999</v>
      </c>
      <c r="H827" s="394">
        <v>0.21</v>
      </c>
      <c r="I827" s="394" t="s">
        <v>13362</v>
      </c>
      <c r="J827" s="373">
        <f t="shared" si="179"/>
        <v>0.15</v>
      </c>
      <c r="K827" s="373"/>
      <c r="L827" s="373"/>
      <c r="M827" s="373">
        <f>VLOOKUP(B827,'INS-SIN-SD-09-2021'!A:D,4,0)</f>
        <v>0.21</v>
      </c>
      <c r="N827" s="3" t="b">
        <f t="shared" si="180"/>
        <v>1</v>
      </c>
    </row>
    <row r="828" spans="1:15" s="387" customFormat="1" ht="30" x14ac:dyDescent="0.25">
      <c r="A828" s="440">
        <f t="shared" si="164"/>
        <v>92917</v>
      </c>
      <c r="B828" s="441">
        <v>43132</v>
      </c>
      <c r="C828" s="442" t="s">
        <v>13681</v>
      </c>
      <c r="D828" s="442" t="s">
        <v>13556</v>
      </c>
      <c r="E828" s="398" t="s">
        <v>1</v>
      </c>
      <c r="F828" s="398" t="s">
        <v>29</v>
      </c>
      <c r="G828" s="397">
        <v>2.5000000000000001E-2</v>
      </c>
      <c r="H828" s="443">
        <v>23.41</v>
      </c>
      <c r="I828" s="443" t="s">
        <v>13362</v>
      </c>
      <c r="J828" s="373">
        <f t="shared" si="179"/>
        <v>0.57999999999999996</v>
      </c>
      <c r="K828" s="373"/>
      <c r="L828" s="373"/>
      <c r="M828" s="373">
        <f>VLOOKUP(B828,'INS-SIN-SD-09-2021'!A:D,4,0)</f>
        <v>23.41</v>
      </c>
      <c r="N828" s="3" t="b">
        <f t="shared" si="180"/>
        <v>1</v>
      </c>
    </row>
    <row r="829" spans="1:15" s="387" customFormat="1" ht="45" x14ac:dyDescent="0.25">
      <c r="A829" s="463">
        <f t="shared" si="164"/>
        <v>92919</v>
      </c>
      <c r="B829" s="434" t="s">
        <v>13359</v>
      </c>
      <c r="C829" s="464" t="s">
        <v>16059</v>
      </c>
      <c r="D829" s="464" t="s">
        <v>13792</v>
      </c>
      <c r="E829" s="425" t="s">
        <v>29</v>
      </c>
      <c r="F829" s="425" t="s">
        <v>1</v>
      </c>
      <c r="G829" s="424" t="s">
        <v>13361</v>
      </c>
      <c r="H829" s="426" t="s">
        <v>13362</v>
      </c>
      <c r="I829" s="465">
        <f>SUMIF(A:A,A829,J:J)</f>
        <v>16.18</v>
      </c>
      <c r="K829" s="373">
        <f>VLOOKUP(A829,'CMP-SIN-SD-09-2021'!A:D,4,0)</f>
        <v>16.18</v>
      </c>
      <c r="L829" s="373" t="b">
        <f>K829=I829</f>
        <v>1</v>
      </c>
      <c r="O829" s="403">
        <v>92919</v>
      </c>
    </row>
    <row r="830" spans="1:15" s="387" customFormat="1" ht="30" x14ac:dyDescent="0.25">
      <c r="A830" s="450">
        <f t="shared" si="164"/>
        <v>92919</v>
      </c>
      <c r="B830" s="451">
        <v>92794</v>
      </c>
      <c r="C830" s="452" t="s">
        <v>13792</v>
      </c>
      <c r="D830" s="452" t="s">
        <v>110</v>
      </c>
      <c r="E830" s="400" t="s">
        <v>1</v>
      </c>
      <c r="F830" s="400" t="s">
        <v>29</v>
      </c>
      <c r="G830" s="399">
        <v>1</v>
      </c>
      <c r="H830" s="453">
        <f>VLOOKUP(B830,'CMP-SIN-SD-09-2021'!A:D,4,0)</f>
        <v>13.51</v>
      </c>
      <c r="I830" s="453" t="s">
        <v>13362</v>
      </c>
      <c r="J830" s="373">
        <f t="shared" ref="J830:J834" si="181">TRUNC((G830*H830),2)</f>
        <v>13.51</v>
      </c>
      <c r="K830" s="373"/>
      <c r="L830" s="373"/>
      <c r="M830" s="373">
        <f>VLOOKUP(B830,'CMP-SIN-SD-09-2021'!A:D,4,0)</f>
        <v>13.51</v>
      </c>
      <c r="N830" s="3" t="b">
        <f t="shared" ref="N830:N834" si="182">M830=H830</f>
        <v>1</v>
      </c>
    </row>
    <row r="831" spans="1:15" s="387" customFormat="1" x14ac:dyDescent="0.25">
      <c r="A831" s="389">
        <f t="shared" si="164"/>
        <v>92919</v>
      </c>
      <c r="B831" s="390">
        <v>88238</v>
      </c>
      <c r="C831" s="391" t="s">
        <v>13792</v>
      </c>
      <c r="D831" s="391" t="s">
        <v>13554</v>
      </c>
      <c r="E831" s="392" t="s">
        <v>1</v>
      </c>
      <c r="F831" s="392" t="s">
        <v>7605</v>
      </c>
      <c r="G831" s="393">
        <v>1.21E-2</v>
      </c>
      <c r="H831" s="453">
        <f>VLOOKUP(B831,'CMP-SIN-SD-09-2021'!A:D,4,0)</f>
        <v>18.440000000000001</v>
      </c>
      <c r="I831" s="394" t="s">
        <v>13362</v>
      </c>
      <c r="J831" s="373">
        <f t="shared" si="181"/>
        <v>0.22</v>
      </c>
      <c r="K831" s="373"/>
      <c r="L831" s="373"/>
      <c r="M831" s="373">
        <f>VLOOKUP(B831,'CMP-SIN-SD-09-2021'!A:D,4,0)</f>
        <v>18.440000000000001</v>
      </c>
      <c r="N831" s="3" t="b">
        <f t="shared" si="182"/>
        <v>1</v>
      </c>
    </row>
    <row r="832" spans="1:15" s="387" customFormat="1" x14ac:dyDescent="0.25">
      <c r="A832" s="389">
        <f t="shared" si="164"/>
        <v>92919</v>
      </c>
      <c r="B832" s="390">
        <v>88245</v>
      </c>
      <c r="C832" s="391" t="s">
        <v>13792</v>
      </c>
      <c r="D832" s="391" t="s">
        <v>13555</v>
      </c>
      <c r="E832" s="392" t="s">
        <v>1</v>
      </c>
      <c r="F832" s="392" t="s">
        <v>7605</v>
      </c>
      <c r="G832" s="393">
        <v>7.4300000000000005E-2</v>
      </c>
      <c r="H832" s="453">
        <f>VLOOKUP(B832,'CMP-SIN-SD-09-2021'!A:D,4,0)</f>
        <v>23.78</v>
      </c>
      <c r="I832" s="394" t="s">
        <v>13362</v>
      </c>
      <c r="J832" s="373">
        <f t="shared" si="181"/>
        <v>1.76</v>
      </c>
      <c r="K832" s="373"/>
      <c r="L832" s="373"/>
      <c r="M832" s="373">
        <f>VLOOKUP(B832,'CMP-SIN-SD-09-2021'!A:D,4,0)</f>
        <v>23.78</v>
      </c>
      <c r="N832" s="3" t="b">
        <f t="shared" si="182"/>
        <v>1</v>
      </c>
    </row>
    <row r="833" spans="1:15" s="387" customFormat="1" ht="45" x14ac:dyDescent="0.25">
      <c r="A833" s="389">
        <f t="shared" si="164"/>
        <v>92919</v>
      </c>
      <c r="B833" s="390">
        <v>39017</v>
      </c>
      <c r="C833" s="391" t="s">
        <v>13792</v>
      </c>
      <c r="D833" s="391" t="s">
        <v>13574</v>
      </c>
      <c r="E833" s="392" t="s">
        <v>1</v>
      </c>
      <c r="F833" s="392" t="s">
        <v>9</v>
      </c>
      <c r="G833" s="393">
        <v>0.54300000000000004</v>
      </c>
      <c r="H833" s="394">
        <v>0.21</v>
      </c>
      <c r="I833" s="394" t="s">
        <v>13362</v>
      </c>
      <c r="J833" s="373">
        <f t="shared" si="181"/>
        <v>0.11</v>
      </c>
      <c r="K833" s="373"/>
      <c r="L833" s="373"/>
      <c r="M833" s="373">
        <f>VLOOKUP(B833,'INS-SIN-SD-09-2021'!A:D,4,0)</f>
        <v>0.21</v>
      </c>
      <c r="N833" s="3" t="b">
        <f t="shared" si="182"/>
        <v>1</v>
      </c>
    </row>
    <row r="834" spans="1:15" s="387" customFormat="1" ht="30" x14ac:dyDescent="0.25">
      <c r="A834" s="440">
        <f t="shared" si="164"/>
        <v>92919</v>
      </c>
      <c r="B834" s="441">
        <v>43132</v>
      </c>
      <c r="C834" s="442" t="s">
        <v>13792</v>
      </c>
      <c r="D834" s="442" t="s">
        <v>13556</v>
      </c>
      <c r="E834" s="398" t="s">
        <v>1</v>
      </c>
      <c r="F834" s="398" t="s">
        <v>29</v>
      </c>
      <c r="G834" s="397">
        <v>2.5000000000000001E-2</v>
      </c>
      <c r="H834" s="443">
        <v>23.41</v>
      </c>
      <c r="I834" s="443" t="s">
        <v>13362</v>
      </c>
      <c r="J834" s="373">
        <f t="shared" si="181"/>
        <v>0.57999999999999996</v>
      </c>
      <c r="K834" s="373"/>
      <c r="L834" s="373"/>
      <c r="M834" s="373">
        <f>VLOOKUP(B834,'INS-SIN-SD-09-2021'!A:D,4,0)</f>
        <v>23.41</v>
      </c>
      <c r="N834" s="3" t="b">
        <f t="shared" si="182"/>
        <v>1</v>
      </c>
    </row>
    <row r="835" spans="1:15" s="387" customFormat="1" ht="45" x14ac:dyDescent="0.25">
      <c r="A835" s="463">
        <f t="shared" si="164"/>
        <v>92921</v>
      </c>
      <c r="B835" s="434" t="s">
        <v>13359</v>
      </c>
      <c r="C835" s="464" t="s">
        <v>16060</v>
      </c>
      <c r="D835" s="464" t="s">
        <v>13792</v>
      </c>
      <c r="E835" s="425" t="s">
        <v>29</v>
      </c>
      <c r="F835" s="425" t="s">
        <v>1</v>
      </c>
      <c r="G835" s="424" t="s">
        <v>13361</v>
      </c>
      <c r="H835" s="426" t="s">
        <v>13362</v>
      </c>
      <c r="I835" s="465">
        <f>SUMIF(A:A,A835,J:J)</f>
        <v>13.69</v>
      </c>
      <c r="K835" s="373">
        <f>VLOOKUP(A835,'CMP-SIN-SD-09-2021'!A:D,4,0)</f>
        <v>13.69</v>
      </c>
      <c r="L835" s="373" t="b">
        <f>K835=I835</f>
        <v>1</v>
      </c>
      <c r="O835" s="403">
        <v>92921</v>
      </c>
    </row>
    <row r="836" spans="1:15" s="387" customFormat="1" ht="30" x14ac:dyDescent="0.25">
      <c r="A836" s="450">
        <f t="shared" si="164"/>
        <v>92921</v>
      </c>
      <c r="B836" s="451">
        <v>92795</v>
      </c>
      <c r="C836" s="452" t="s">
        <v>13792</v>
      </c>
      <c r="D836" s="452" t="s">
        <v>111</v>
      </c>
      <c r="E836" s="400" t="s">
        <v>1</v>
      </c>
      <c r="F836" s="400" t="s">
        <v>29</v>
      </c>
      <c r="G836" s="399">
        <v>1</v>
      </c>
      <c r="H836" s="453">
        <f>VLOOKUP(B836,'CMP-SIN-SD-09-2021'!A:D,4,0)</f>
        <v>11.6</v>
      </c>
      <c r="I836" s="453" t="s">
        <v>13362</v>
      </c>
      <c r="J836" s="373">
        <f t="shared" ref="J836:J840" si="183">TRUNC((G836*H836),2)</f>
        <v>11.6</v>
      </c>
      <c r="K836" s="373"/>
      <c r="L836" s="373"/>
      <c r="M836" s="373">
        <f>VLOOKUP(B836,'CMP-SIN-SD-09-2021'!A:D,4,0)</f>
        <v>11.6</v>
      </c>
      <c r="N836" s="3" t="b">
        <f t="shared" ref="N836:N840" si="184">M836=H836</f>
        <v>1</v>
      </c>
    </row>
    <row r="837" spans="1:15" s="387" customFormat="1" x14ac:dyDescent="0.25">
      <c r="A837" s="389">
        <f t="shared" si="164"/>
        <v>92921</v>
      </c>
      <c r="B837" s="390">
        <v>88238</v>
      </c>
      <c r="C837" s="391" t="s">
        <v>13792</v>
      </c>
      <c r="D837" s="391" t="s">
        <v>13554</v>
      </c>
      <c r="E837" s="392" t="s">
        <v>1</v>
      </c>
      <c r="F837" s="392" t="s">
        <v>7605</v>
      </c>
      <c r="G837" s="393">
        <v>8.8999999999999999E-3</v>
      </c>
      <c r="H837" s="453">
        <f>VLOOKUP(B837,'CMP-SIN-SD-09-2021'!A:D,4,0)</f>
        <v>18.440000000000001</v>
      </c>
      <c r="I837" s="394" t="s">
        <v>13362</v>
      </c>
      <c r="J837" s="373">
        <f t="shared" si="183"/>
        <v>0.16</v>
      </c>
      <c r="K837" s="373"/>
      <c r="L837" s="373"/>
      <c r="M837" s="373">
        <f>VLOOKUP(B837,'CMP-SIN-SD-09-2021'!A:D,4,0)</f>
        <v>18.440000000000001</v>
      </c>
      <c r="N837" s="3" t="b">
        <f t="shared" si="184"/>
        <v>1</v>
      </c>
    </row>
    <row r="838" spans="1:15" s="387" customFormat="1" x14ac:dyDescent="0.25">
      <c r="A838" s="389">
        <f t="shared" si="164"/>
        <v>92921</v>
      </c>
      <c r="B838" s="390">
        <v>88245</v>
      </c>
      <c r="C838" s="391" t="s">
        <v>13792</v>
      </c>
      <c r="D838" s="391" t="s">
        <v>13555</v>
      </c>
      <c r="E838" s="392" t="s">
        <v>1</v>
      </c>
      <c r="F838" s="392" t="s">
        <v>7605</v>
      </c>
      <c r="G838" s="393">
        <v>5.4199999999999998E-2</v>
      </c>
      <c r="H838" s="453">
        <f>VLOOKUP(B838,'CMP-SIN-SD-09-2021'!A:D,4,0)</f>
        <v>23.78</v>
      </c>
      <c r="I838" s="394" t="s">
        <v>13362</v>
      </c>
      <c r="J838" s="373">
        <f t="shared" si="183"/>
        <v>1.28</v>
      </c>
      <c r="K838" s="373"/>
      <c r="L838" s="373"/>
      <c r="M838" s="373">
        <f>VLOOKUP(B838,'CMP-SIN-SD-09-2021'!A:D,4,0)</f>
        <v>23.78</v>
      </c>
      <c r="N838" s="3" t="b">
        <f t="shared" si="184"/>
        <v>1</v>
      </c>
    </row>
    <row r="839" spans="1:15" s="387" customFormat="1" ht="45" x14ac:dyDescent="0.25">
      <c r="A839" s="389">
        <f t="shared" si="164"/>
        <v>92921</v>
      </c>
      <c r="B839" s="390">
        <v>39017</v>
      </c>
      <c r="C839" s="391" t="s">
        <v>13792</v>
      </c>
      <c r="D839" s="391" t="s">
        <v>13574</v>
      </c>
      <c r="E839" s="392" t="s">
        <v>1</v>
      </c>
      <c r="F839" s="392" t="s">
        <v>9</v>
      </c>
      <c r="G839" s="393">
        <v>0.36699999999999999</v>
      </c>
      <c r="H839" s="394">
        <v>0.21</v>
      </c>
      <c r="I839" s="394" t="s">
        <v>13362</v>
      </c>
      <c r="J839" s="373">
        <f t="shared" si="183"/>
        <v>7.0000000000000007E-2</v>
      </c>
      <c r="K839" s="373"/>
      <c r="L839" s="373"/>
      <c r="M839" s="373">
        <f>VLOOKUP(B839,'INS-SIN-SD-09-2021'!A:D,4,0)</f>
        <v>0.21</v>
      </c>
      <c r="N839" s="3" t="b">
        <f t="shared" si="184"/>
        <v>1</v>
      </c>
    </row>
    <row r="840" spans="1:15" s="387" customFormat="1" ht="30" x14ac:dyDescent="0.25">
      <c r="A840" s="440">
        <f t="shared" si="164"/>
        <v>92921</v>
      </c>
      <c r="B840" s="441">
        <v>43132</v>
      </c>
      <c r="C840" s="442" t="s">
        <v>13792</v>
      </c>
      <c r="D840" s="442" t="s">
        <v>13556</v>
      </c>
      <c r="E840" s="398" t="s">
        <v>1</v>
      </c>
      <c r="F840" s="398" t="s">
        <v>29</v>
      </c>
      <c r="G840" s="397">
        <v>2.5000000000000001E-2</v>
      </c>
      <c r="H840" s="443">
        <v>23.41</v>
      </c>
      <c r="I840" s="443" t="s">
        <v>13362</v>
      </c>
      <c r="J840" s="373">
        <f t="shared" si="183"/>
        <v>0.57999999999999996</v>
      </c>
      <c r="K840" s="373"/>
      <c r="L840" s="373"/>
      <c r="M840" s="373">
        <f>VLOOKUP(B840,'INS-SIN-SD-09-2021'!A:D,4,0)</f>
        <v>23.41</v>
      </c>
      <c r="N840" s="3" t="b">
        <f t="shared" si="184"/>
        <v>1</v>
      </c>
    </row>
    <row r="841" spans="1:15" s="387" customFormat="1" ht="45" x14ac:dyDescent="0.25">
      <c r="A841" s="463">
        <f t="shared" si="164"/>
        <v>92922</v>
      </c>
      <c r="B841" s="434" t="s">
        <v>13359</v>
      </c>
      <c r="C841" s="464" t="s">
        <v>16061</v>
      </c>
      <c r="D841" s="464" t="s">
        <v>13792</v>
      </c>
      <c r="E841" s="425" t="s">
        <v>29</v>
      </c>
      <c r="F841" s="425" t="s">
        <v>1</v>
      </c>
      <c r="G841" s="424" t="s">
        <v>13361</v>
      </c>
      <c r="H841" s="426" t="s">
        <v>13362</v>
      </c>
      <c r="I841" s="465">
        <f>SUMIF(A:A,A841,J:J)</f>
        <v>13.109999999999998</v>
      </c>
      <c r="K841" s="373">
        <f>VLOOKUP(A841,'CMP-SIN-SD-09-2021'!A:D,4,0)</f>
        <v>13.11</v>
      </c>
      <c r="L841" s="373" t="b">
        <f>K841=I841</f>
        <v>1</v>
      </c>
      <c r="O841" s="403">
        <v>92922</v>
      </c>
    </row>
    <row r="842" spans="1:15" s="387" customFormat="1" ht="30" x14ac:dyDescent="0.25">
      <c r="A842" s="450">
        <f t="shared" si="164"/>
        <v>92922</v>
      </c>
      <c r="B842" s="451">
        <v>92796</v>
      </c>
      <c r="C842" s="452" t="s">
        <v>13792</v>
      </c>
      <c r="D842" s="452" t="s">
        <v>112</v>
      </c>
      <c r="E842" s="400" t="s">
        <v>1</v>
      </c>
      <c r="F842" s="400" t="s">
        <v>29</v>
      </c>
      <c r="G842" s="399">
        <v>1</v>
      </c>
      <c r="H842" s="453">
        <f>VLOOKUP(B842,'CMP-SIN-SD-09-2021'!A:D,4,0)</f>
        <v>11.51</v>
      </c>
      <c r="I842" s="453" t="s">
        <v>13362</v>
      </c>
      <c r="J842" s="373">
        <f t="shared" ref="J842:J846" si="185">TRUNC((G842*H842),2)</f>
        <v>11.51</v>
      </c>
      <c r="K842" s="373"/>
      <c r="L842" s="373"/>
      <c r="M842" s="373">
        <f>VLOOKUP(B842,'CMP-SIN-SD-09-2021'!A:D,4,0)</f>
        <v>11.51</v>
      </c>
      <c r="N842" s="3" t="b">
        <f t="shared" ref="N842:N846" si="186">M842=H842</f>
        <v>1</v>
      </c>
    </row>
    <row r="843" spans="1:15" s="387" customFormat="1" x14ac:dyDescent="0.25">
      <c r="A843" s="389">
        <f t="shared" ref="A843:A906" si="187">IF(O843&lt;&gt;0,O843,A842)</f>
        <v>92922</v>
      </c>
      <c r="B843" s="390">
        <v>88238</v>
      </c>
      <c r="C843" s="391" t="s">
        <v>13792</v>
      </c>
      <c r="D843" s="391" t="s">
        <v>13554</v>
      </c>
      <c r="E843" s="392" t="s">
        <v>1</v>
      </c>
      <c r="F843" s="392" t="s">
        <v>7605</v>
      </c>
      <c r="G843" s="393">
        <v>6.0000000000000001E-3</v>
      </c>
      <c r="H843" s="453">
        <f>VLOOKUP(B843,'CMP-SIN-SD-09-2021'!A:D,4,0)</f>
        <v>18.440000000000001</v>
      </c>
      <c r="I843" s="394" t="s">
        <v>13362</v>
      </c>
      <c r="J843" s="373">
        <f t="shared" si="185"/>
        <v>0.11</v>
      </c>
      <c r="K843" s="373"/>
      <c r="L843" s="373"/>
      <c r="M843" s="373">
        <f>VLOOKUP(B843,'CMP-SIN-SD-09-2021'!A:D,4,0)</f>
        <v>18.440000000000001</v>
      </c>
      <c r="N843" s="3" t="b">
        <f t="shared" si="186"/>
        <v>1</v>
      </c>
    </row>
    <row r="844" spans="1:15" s="387" customFormat="1" x14ac:dyDescent="0.25">
      <c r="A844" s="389">
        <f t="shared" si="187"/>
        <v>92922</v>
      </c>
      <c r="B844" s="390">
        <v>88245</v>
      </c>
      <c r="C844" s="391" t="s">
        <v>13792</v>
      </c>
      <c r="D844" s="391" t="s">
        <v>13555</v>
      </c>
      <c r="E844" s="392" t="s">
        <v>1</v>
      </c>
      <c r="F844" s="392" t="s">
        <v>7605</v>
      </c>
      <c r="G844" s="393">
        <v>3.6700000000000003E-2</v>
      </c>
      <c r="H844" s="453">
        <f>VLOOKUP(B844,'CMP-SIN-SD-09-2021'!A:D,4,0)</f>
        <v>23.78</v>
      </c>
      <c r="I844" s="394" t="s">
        <v>13362</v>
      </c>
      <c r="J844" s="373">
        <f t="shared" si="185"/>
        <v>0.87</v>
      </c>
      <c r="K844" s="373"/>
      <c r="L844" s="373"/>
      <c r="M844" s="373">
        <f>VLOOKUP(B844,'CMP-SIN-SD-09-2021'!A:D,4,0)</f>
        <v>23.78</v>
      </c>
      <c r="N844" s="3" t="b">
        <f t="shared" si="186"/>
        <v>1</v>
      </c>
    </row>
    <row r="845" spans="1:15" s="387" customFormat="1" ht="45" x14ac:dyDescent="0.25">
      <c r="A845" s="389">
        <f t="shared" si="187"/>
        <v>92922</v>
      </c>
      <c r="B845" s="390">
        <v>39017</v>
      </c>
      <c r="C845" s="391" t="s">
        <v>13792</v>
      </c>
      <c r="D845" s="391" t="s">
        <v>13574</v>
      </c>
      <c r="E845" s="392" t="s">
        <v>1</v>
      </c>
      <c r="F845" s="392" t="s">
        <v>9</v>
      </c>
      <c r="G845" s="393">
        <v>0.21199999999999999</v>
      </c>
      <c r="H845" s="394">
        <v>0.21</v>
      </c>
      <c r="I845" s="394" t="s">
        <v>13362</v>
      </c>
      <c r="J845" s="373">
        <f t="shared" si="185"/>
        <v>0.04</v>
      </c>
      <c r="K845" s="373"/>
      <c r="L845" s="373"/>
      <c r="M845" s="373">
        <f>VLOOKUP(B845,'INS-SIN-SD-09-2021'!A:D,4,0)</f>
        <v>0.21</v>
      </c>
      <c r="N845" s="3" t="b">
        <f t="shared" si="186"/>
        <v>1</v>
      </c>
    </row>
    <row r="846" spans="1:15" s="387" customFormat="1" ht="30" x14ac:dyDescent="0.25">
      <c r="A846" s="440">
        <f t="shared" si="187"/>
        <v>92922</v>
      </c>
      <c r="B846" s="441">
        <v>43132</v>
      </c>
      <c r="C846" s="442" t="s">
        <v>13792</v>
      </c>
      <c r="D846" s="442" t="s">
        <v>13556</v>
      </c>
      <c r="E846" s="398" t="s">
        <v>1</v>
      </c>
      <c r="F846" s="398" t="s">
        <v>29</v>
      </c>
      <c r="G846" s="397">
        <v>2.5000000000000001E-2</v>
      </c>
      <c r="H846" s="443">
        <v>23.41</v>
      </c>
      <c r="I846" s="443" t="s">
        <v>13362</v>
      </c>
      <c r="J846" s="373">
        <f t="shared" si="185"/>
        <v>0.57999999999999996</v>
      </c>
      <c r="K846" s="373"/>
      <c r="L846" s="373"/>
      <c r="M846" s="373">
        <f>VLOOKUP(B846,'INS-SIN-SD-09-2021'!A:D,4,0)</f>
        <v>23.41</v>
      </c>
      <c r="N846" s="3" t="b">
        <f t="shared" si="186"/>
        <v>1</v>
      </c>
    </row>
    <row r="847" spans="1:15" s="387" customFormat="1" ht="45" x14ac:dyDescent="0.25">
      <c r="A847" s="463" t="str">
        <f t="shared" si="187"/>
        <v>05004/ORSE</v>
      </c>
      <c r="B847" s="434" t="s">
        <v>13359</v>
      </c>
      <c r="C847" s="464" t="s">
        <v>166</v>
      </c>
      <c r="D847" s="464" t="s">
        <v>13630</v>
      </c>
      <c r="E847" s="425" t="s">
        <v>3</v>
      </c>
      <c r="F847" s="425" t="s">
        <v>1</v>
      </c>
      <c r="G847" s="424" t="s">
        <v>13361</v>
      </c>
      <c r="H847" s="426" t="s">
        <v>13362</v>
      </c>
      <c r="I847" s="465">
        <f>SUMIF(A:A,A847,J:J)</f>
        <v>47.86</v>
      </c>
      <c r="K847" s="373" t="e">
        <f>VLOOKUP(A847,'CMP-SIN-SD-09-2021'!A:D,4,0)</f>
        <v>#N/A</v>
      </c>
      <c r="L847" s="373" t="e">
        <f>K847=I847</f>
        <v>#N/A</v>
      </c>
      <c r="O847" s="387" t="s">
        <v>1166</v>
      </c>
    </row>
    <row r="848" spans="1:15" s="387" customFormat="1" x14ac:dyDescent="0.25">
      <c r="A848" s="450" t="str">
        <f t="shared" si="187"/>
        <v>05004/ORSE</v>
      </c>
      <c r="B848" s="451">
        <v>88310</v>
      </c>
      <c r="C848" s="452" t="s">
        <v>13630</v>
      </c>
      <c r="D848" s="452" t="s">
        <v>13631</v>
      </c>
      <c r="E848" s="400" t="s">
        <v>1</v>
      </c>
      <c r="F848" s="400" t="s">
        <v>7605</v>
      </c>
      <c r="G848" s="399">
        <v>1.2</v>
      </c>
      <c r="H848" s="453">
        <f>VLOOKUP(B848,'CMP-SIN-SD-09-2021'!A:D,4,0)</f>
        <v>24.89</v>
      </c>
      <c r="I848" s="453" t="s">
        <v>13362</v>
      </c>
      <c r="J848" s="373">
        <f t="shared" ref="J848:J850" si="188">TRUNC((G848*H848),2)</f>
        <v>29.86</v>
      </c>
      <c r="K848" s="373"/>
      <c r="L848" s="373"/>
      <c r="M848" s="373">
        <f>VLOOKUP(B848,'CMP-SIN-SD-09-2021'!A:D,4,0)</f>
        <v>24.89</v>
      </c>
      <c r="N848" s="3" t="b">
        <f t="shared" ref="N848:N850" si="189">M848=H848</f>
        <v>1</v>
      </c>
    </row>
    <row r="849" spans="1:15" s="387" customFormat="1" x14ac:dyDescent="0.25">
      <c r="A849" s="389" t="str">
        <f t="shared" si="187"/>
        <v>05004/ORSE</v>
      </c>
      <c r="B849" s="390">
        <v>88316</v>
      </c>
      <c r="C849" s="391" t="s">
        <v>13630</v>
      </c>
      <c r="D849" s="391" t="s">
        <v>13428</v>
      </c>
      <c r="E849" s="392" t="s">
        <v>1</v>
      </c>
      <c r="F849" s="392" t="s">
        <v>7605</v>
      </c>
      <c r="G849" s="393">
        <v>0.6</v>
      </c>
      <c r="H849" s="453">
        <f>VLOOKUP(B849,'CMP-SIN-SD-09-2021'!A:D,4,0)</f>
        <v>17.61</v>
      </c>
      <c r="I849" s="394" t="s">
        <v>13362</v>
      </c>
      <c r="J849" s="373">
        <f t="shared" si="188"/>
        <v>10.56</v>
      </c>
      <c r="K849" s="373"/>
      <c r="L849" s="373"/>
      <c r="M849" s="373">
        <f>VLOOKUP(B849,'CMP-SIN-SD-09-2021'!A:D,4,0)</f>
        <v>17.61</v>
      </c>
      <c r="N849" s="3" t="b">
        <f t="shared" si="189"/>
        <v>1</v>
      </c>
    </row>
    <row r="850" spans="1:15" s="387" customFormat="1" ht="45" x14ac:dyDescent="0.25">
      <c r="A850" s="440" t="str">
        <f t="shared" si="187"/>
        <v>05004/ORSE</v>
      </c>
      <c r="B850" s="441" t="s">
        <v>13632</v>
      </c>
      <c r="C850" s="442" t="s">
        <v>13630</v>
      </c>
      <c r="D850" s="442" t="s">
        <v>13633</v>
      </c>
      <c r="E850" s="398" t="s">
        <v>1</v>
      </c>
      <c r="F850" s="398" t="s">
        <v>29</v>
      </c>
      <c r="G850" s="397">
        <v>3</v>
      </c>
      <c r="H850" s="443">
        <v>2.48</v>
      </c>
      <c r="I850" s="443" t="s">
        <v>13362</v>
      </c>
      <c r="J850" s="373">
        <f t="shared" si="188"/>
        <v>7.44</v>
      </c>
      <c r="K850" s="373"/>
      <c r="L850" s="373"/>
      <c r="M850" s="373" t="e">
        <f>VLOOKUP(B850,'INS-SIN-SD-09-2021'!A:D,4,0)</f>
        <v>#N/A</v>
      </c>
      <c r="N850" s="3" t="e">
        <f t="shared" si="189"/>
        <v>#N/A</v>
      </c>
    </row>
    <row r="851" spans="1:15" s="387" customFormat="1" ht="45" x14ac:dyDescent="0.25">
      <c r="A851" s="463">
        <f t="shared" si="187"/>
        <v>95935</v>
      </c>
      <c r="B851" s="434" t="s">
        <v>13359</v>
      </c>
      <c r="C851" s="464" t="s">
        <v>168</v>
      </c>
      <c r="D851" s="464" t="s">
        <v>13634</v>
      </c>
      <c r="E851" s="425" t="s">
        <v>3</v>
      </c>
      <c r="F851" s="425" t="s">
        <v>1</v>
      </c>
      <c r="G851" s="424" t="s">
        <v>13361</v>
      </c>
      <c r="H851" s="426" t="s">
        <v>13362</v>
      </c>
      <c r="I851" s="465">
        <f>SUMIF(A:A,A851,J:J)</f>
        <v>162.99</v>
      </c>
      <c r="K851" s="373" t="e">
        <f>VLOOKUP(A851,'CMP-SIN-SD-09-2021'!A:D,4,0)</f>
        <v>#N/A</v>
      </c>
      <c r="L851" s="373" t="e">
        <f>K851=I851</f>
        <v>#N/A</v>
      </c>
      <c r="O851" s="403">
        <v>95935</v>
      </c>
    </row>
    <row r="852" spans="1:15" s="387" customFormat="1" x14ac:dyDescent="0.25">
      <c r="A852" s="450">
        <f t="shared" si="187"/>
        <v>95935</v>
      </c>
      <c r="B852" s="451">
        <v>88239</v>
      </c>
      <c r="C852" s="452" t="s">
        <v>13634</v>
      </c>
      <c r="D852" s="452" t="s">
        <v>13480</v>
      </c>
      <c r="E852" s="400" t="s">
        <v>1</v>
      </c>
      <c r="F852" s="400" t="s">
        <v>7605</v>
      </c>
      <c r="G852" s="399">
        <v>0.20499999999999999</v>
      </c>
      <c r="H852" s="453">
        <f>VLOOKUP(B852,'CMP-SIN-SD-09-2021'!A:D,4,0)</f>
        <v>19.96</v>
      </c>
      <c r="I852" s="453" t="s">
        <v>13362</v>
      </c>
      <c r="J852" s="373">
        <f t="shared" ref="J852:J860" si="190">TRUNC((G852*H852),2)</f>
        <v>4.09</v>
      </c>
      <c r="K852" s="373"/>
      <c r="L852" s="373"/>
      <c r="M852" s="373">
        <f>VLOOKUP(B852,'CMP-SIN-SD-09-2021'!A:D,4,0)</f>
        <v>19.96</v>
      </c>
      <c r="N852" s="3" t="b">
        <f t="shared" ref="N852:N860" si="191">M852=H852</f>
        <v>1</v>
      </c>
    </row>
    <row r="853" spans="1:15" s="387" customFormat="1" x14ac:dyDescent="0.25">
      <c r="A853" s="389">
        <f t="shared" si="187"/>
        <v>95935</v>
      </c>
      <c r="B853" s="390">
        <v>88262</v>
      </c>
      <c r="C853" s="391" t="s">
        <v>13634</v>
      </c>
      <c r="D853" s="391" t="s">
        <v>13416</v>
      </c>
      <c r="E853" s="392" t="s">
        <v>1</v>
      </c>
      <c r="F853" s="392" t="s">
        <v>7605</v>
      </c>
      <c r="G853" s="393">
        <v>1.026</v>
      </c>
      <c r="H853" s="453">
        <f>VLOOKUP(B853,'CMP-SIN-SD-09-2021'!A:D,4,0)</f>
        <v>23.68</v>
      </c>
      <c r="I853" s="394" t="s">
        <v>13362</v>
      </c>
      <c r="J853" s="373">
        <f t="shared" si="190"/>
        <v>24.29</v>
      </c>
      <c r="K853" s="373"/>
      <c r="L853" s="373"/>
      <c r="M853" s="373">
        <f>VLOOKUP(B853,'CMP-SIN-SD-09-2021'!A:D,4,0)</f>
        <v>23.68</v>
      </c>
      <c r="N853" s="3" t="b">
        <f t="shared" si="191"/>
        <v>1</v>
      </c>
    </row>
    <row r="854" spans="1:15" s="387" customFormat="1" ht="30" x14ac:dyDescent="0.25">
      <c r="A854" s="389">
        <f t="shared" si="187"/>
        <v>95935</v>
      </c>
      <c r="B854" s="390">
        <v>91692</v>
      </c>
      <c r="C854" s="391" t="s">
        <v>13634</v>
      </c>
      <c r="D854" s="391" t="s">
        <v>13481</v>
      </c>
      <c r="E854" s="392" t="s">
        <v>1</v>
      </c>
      <c r="F854" s="392" t="s">
        <v>13482</v>
      </c>
      <c r="G854" s="393">
        <v>5.5E-2</v>
      </c>
      <c r="H854" s="453">
        <f>VLOOKUP(B854,'CMP-SIN-SD-09-2021'!A:D,4,0)</f>
        <v>21.22</v>
      </c>
      <c r="I854" s="394" t="s">
        <v>13362</v>
      </c>
      <c r="J854" s="373">
        <f t="shared" si="190"/>
        <v>1.1599999999999999</v>
      </c>
      <c r="K854" s="373"/>
      <c r="L854" s="373"/>
      <c r="M854" s="373">
        <f>VLOOKUP(B854,'CMP-SIN-SD-09-2021'!A:D,4,0)</f>
        <v>21.22</v>
      </c>
      <c r="N854" s="3" t="b">
        <f t="shared" si="191"/>
        <v>1</v>
      </c>
    </row>
    <row r="855" spans="1:15" s="387" customFormat="1" ht="30" x14ac:dyDescent="0.25">
      <c r="A855" s="389">
        <f t="shared" si="187"/>
        <v>95935</v>
      </c>
      <c r="B855" s="390">
        <v>91693</v>
      </c>
      <c r="C855" s="391" t="s">
        <v>13634</v>
      </c>
      <c r="D855" s="391" t="s">
        <v>13483</v>
      </c>
      <c r="E855" s="392" t="s">
        <v>1</v>
      </c>
      <c r="F855" s="392" t="s">
        <v>13484</v>
      </c>
      <c r="G855" s="393">
        <v>0.15</v>
      </c>
      <c r="H855" s="453">
        <f>VLOOKUP(B855,'CMP-SIN-SD-09-2021'!A:D,4,0)</f>
        <v>18.73</v>
      </c>
      <c r="I855" s="394" t="s">
        <v>13362</v>
      </c>
      <c r="J855" s="373">
        <f t="shared" si="190"/>
        <v>2.8</v>
      </c>
      <c r="K855" s="373"/>
      <c r="L855" s="373"/>
      <c r="M855" s="373">
        <f>VLOOKUP(B855,'CMP-SIN-SD-09-2021'!A:D,4,0)</f>
        <v>18.73</v>
      </c>
      <c r="N855" s="3" t="b">
        <f t="shared" si="191"/>
        <v>1</v>
      </c>
    </row>
    <row r="856" spans="1:15" s="387" customFormat="1" ht="30" x14ac:dyDescent="0.25">
      <c r="A856" s="389">
        <f t="shared" si="187"/>
        <v>95935</v>
      </c>
      <c r="B856" s="390">
        <v>1358</v>
      </c>
      <c r="C856" s="391" t="s">
        <v>13634</v>
      </c>
      <c r="D856" s="391" t="s">
        <v>13585</v>
      </c>
      <c r="E856" s="392" t="s">
        <v>1</v>
      </c>
      <c r="F856" s="392" t="s">
        <v>3</v>
      </c>
      <c r="G856" s="393">
        <v>1.345</v>
      </c>
      <c r="H856" s="394">
        <v>53.65</v>
      </c>
      <c r="I856" s="394" t="s">
        <v>13362</v>
      </c>
      <c r="J856" s="373">
        <f t="shared" si="190"/>
        <v>72.150000000000006</v>
      </c>
      <c r="K856" s="373"/>
      <c r="L856" s="373"/>
      <c r="M856" s="373">
        <f>VLOOKUP(B856,'INS-SIN-SD-09-2021'!A:D,4,0)</f>
        <v>53.65</v>
      </c>
      <c r="N856" s="3" t="b">
        <f t="shared" si="191"/>
        <v>1</v>
      </c>
    </row>
    <row r="857" spans="1:15" s="387" customFormat="1" ht="30" x14ac:dyDescent="0.25">
      <c r="A857" s="389">
        <f t="shared" si="187"/>
        <v>95935</v>
      </c>
      <c r="B857" s="390">
        <v>4517</v>
      </c>
      <c r="C857" s="391" t="s">
        <v>13634</v>
      </c>
      <c r="D857" s="391" t="s">
        <v>13569</v>
      </c>
      <c r="E857" s="392" t="s">
        <v>1</v>
      </c>
      <c r="F857" s="392" t="s">
        <v>27</v>
      </c>
      <c r="G857" s="393">
        <v>0.77500000000000002</v>
      </c>
      <c r="H857" s="394">
        <v>2.92</v>
      </c>
      <c r="I857" s="394" t="s">
        <v>13362</v>
      </c>
      <c r="J857" s="373">
        <f t="shared" si="190"/>
        <v>2.2599999999999998</v>
      </c>
      <c r="K857" s="373"/>
      <c r="L857" s="373"/>
      <c r="M857" s="373">
        <f>VLOOKUP(B857,'INS-SIN-SD-09-2021'!A:D,4,0)</f>
        <v>2.92</v>
      </c>
      <c r="N857" s="3" t="b">
        <f t="shared" si="191"/>
        <v>1</v>
      </c>
    </row>
    <row r="858" spans="1:15" s="387" customFormat="1" ht="30" x14ac:dyDescent="0.25">
      <c r="A858" s="389">
        <f t="shared" si="187"/>
        <v>95935</v>
      </c>
      <c r="B858" s="390">
        <v>4491</v>
      </c>
      <c r="C858" s="391" t="s">
        <v>13634</v>
      </c>
      <c r="D858" s="391" t="s">
        <v>13570</v>
      </c>
      <c r="E858" s="392" t="s">
        <v>1</v>
      </c>
      <c r="F858" s="392" t="s">
        <v>27</v>
      </c>
      <c r="G858" s="393">
        <v>6.4820000000000002</v>
      </c>
      <c r="H858" s="394">
        <v>8.34</v>
      </c>
      <c r="I858" s="394" t="s">
        <v>13362</v>
      </c>
      <c r="J858" s="373">
        <f t="shared" si="190"/>
        <v>54.05</v>
      </c>
      <c r="K858" s="373"/>
      <c r="L858" s="373"/>
      <c r="M858" s="373">
        <f>VLOOKUP(B858,'INS-SIN-SD-09-2021'!A:D,4,0)</f>
        <v>8.34</v>
      </c>
      <c r="N858" s="3" t="b">
        <f t="shared" si="191"/>
        <v>1</v>
      </c>
    </row>
    <row r="859" spans="1:15" s="387" customFormat="1" x14ac:dyDescent="0.25">
      <c r="A859" s="389">
        <f t="shared" si="187"/>
        <v>95935</v>
      </c>
      <c r="B859" s="390">
        <v>20247</v>
      </c>
      <c r="C859" s="391" t="s">
        <v>13634</v>
      </c>
      <c r="D859" s="391" t="s">
        <v>13586</v>
      </c>
      <c r="E859" s="392" t="s">
        <v>1</v>
      </c>
      <c r="F859" s="392" t="s">
        <v>29</v>
      </c>
      <c r="G859" s="393">
        <v>5.0999999999999997E-2</v>
      </c>
      <c r="H859" s="394">
        <v>25.03</v>
      </c>
      <c r="I859" s="394" t="s">
        <v>13362</v>
      </c>
      <c r="J859" s="373">
        <f t="shared" si="190"/>
        <v>1.27</v>
      </c>
      <c r="K859" s="373"/>
      <c r="L859" s="373"/>
      <c r="M859" s="373">
        <f>VLOOKUP(B859,'INS-SIN-SD-09-2021'!A:D,4,0)</f>
        <v>25.03</v>
      </c>
      <c r="N859" s="3" t="b">
        <f t="shared" si="191"/>
        <v>1</v>
      </c>
    </row>
    <row r="860" spans="1:15" s="387" customFormat="1" x14ac:dyDescent="0.25">
      <c r="A860" s="440">
        <f t="shared" si="187"/>
        <v>95935</v>
      </c>
      <c r="B860" s="441">
        <v>5073</v>
      </c>
      <c r="C860" s="442" t="s">
        <v>13634</v>
      </c>
      <c r="D860" s="442" t="s">
        <v>13587</v>
      </c>
      <c r="E860" s="398" t="s">
        <v>1</v>
      </c>
      <c r="F860" s="398" t="s">
        <v>29</v>
      </c>
      <c r="G860" s="397">
        <v>0.04</v>
      </c>
      <c r="H860" s="443">
        <v>23.04</v>
      </c>
      <c r="I860" s="443" t="s">
        <v>13362</v>
      </c>
      <c r="J860" s="373">
        <f t="shared" si="190"/>
        <v>0.92</v>
      </c>
      <c r="K860" s="373"/>
      <c r="L860" s="373"/>
      <c r="M860" s="373">
        <f>VLOOKUP(B860,'INS-SIN-SD-09-2021'!A:D,4,0)</f>
        <v>23.04</v>
      </c>
      <c r="N860" s="3" t="b">
        <f t="shared" si="191"/>
        <v>1</v>
      </c>
    </row>
    <row r="861" spans="1:15" s="387" customFormat="1" ht="45" x14ac:dyDescent="0.25">
      <c r="A861" s="463">
        <f t="shared" si="187"/>
        <v>95944</v>
      </c>
      <c r="B861" s="434" t="s">
        <v>13359</v>
      </c>
      <c r="C861" s="464" t="s">
        <v>16062</v>
      </c>
      <c r="D861" s="464" t="s">
        <v>13426</v>
      </c>
      <c r="E861" s="425" t="s">
        <v>29</v>
      </c>
      <c r="F861" s="425" t="s">
        <v>1</v>
      </c>
      <c r="G861" s="424" t="s">
        <v>13361</v>
      </c>
      <c r="H861" s="426" t="s">
        <v>13362</v>
      </c>
      <c r="I861" s="465">
        <f>SUMIF(A:A,A861,J:J)</f>
        <v>22.89</v>
      </c>
      <c r="K861" s="373">
        <f>VLOOKUP(A861,'CMP-SIN-SD-09-2021'!A:D,4,0)</f>
        <v>22.89</v>
      </c>
      <c r="L861" s="373" t="b">
        <f>K861=I861</f>
        <v>1</v>
      </c>
      <c r="O861" s="403">
        <v>95944</v>
      </c>
    </row>
    <row r="862" spans="1:15" s="387" customFormat="1" ht="30" x14ac:dyDescent="0.25">
      <c r="A862" s="450">
        <f t="shared" si="187"/>
        <v>95944</v>
      </c>
      <c r="B862" s="451">
        <v>92801</v>
      </c>
      <c r="C862" s="452" t="s">
        <v>13426</v>
      </c>
      <c r="D862" s="452" t="s">
        <v>13644</v>
      </c>
      <c r="E862" s="400" t="s">
        <v>1</v>
      </c>
      <c r="F862" s="400" t="s">
        <v>29</v>
      </c>
      <c r="G862" s="399">
        <v>1</v>
      </c>
      <c r="H862" s="453">
        <f>VLOOKUP(B862,'CMP-SIN-SD-09-2021'!A:D,4,0)</f>
        <v>14.22</v>
      </c>
      <c r="I862" s="453" t="s">
        <v>13362</v>
      </c>
      <c r="J862" s="373">
        <f t="shared" ref="J862:J866" si="192">TRUNC((G862*H862),2)</f>
        <v>14.22</v>
      </c>
      <c r="K862" s="373"/>
      <c r="L862" s="373"/>
      <c r="M862" s="373">
        <f>VLOOKUP(B862,'CMP-SIN-SD-09-2021'!A:D,4,0)</f>
        <v>14.22</v>
      </c>
      <c r="N862" s="3" t="b">
        <f t="shared" ref="N862:N866" si="193">M862=H862</f>
        <v>1</v>
      </c>
    </row>
    <row r="863" spans="1:15" s="387" customFormat="1" x14ac:dyDescent="0.25">
      <c r="A863" s="389">
        <f t="shared" si="187"/>
        <v>95944</v>
      </c>
      <c r="B863" s="390">
        <v>88238</v>
      </c>
      <c r="C863" s="391" t="s">
        <v>13426</v>
      </c>
      <c r="D863" s="391" t="s">
        <v>13554</v>
      </c>
      <c r="E863" s="392" t="s">
        <v>1</v>
      </c>
      <c r="F863" s="392" t="s">
        <v>7605</v>
      </c>
      <c r="G863" s="393">
        <v>4.7E-2</v>
      </c>
      <c r="H863" s="453">
        <f>VLOOKUP(B863,'CMP-SIN-SD-09-2021'!A:D,4,0)</f>
        <v>18.440000000000001</v>
      </c>
      <c r="I863" s="394" t="s">
        <v>13362</v>
      </c>
      <c r="J863" s="373">
        <f t="shared" si="192"/>
        <v>0.86</v>
      </c>
      <c r="K863" s="373"/>
      <c r="L863" s="373"/>
      <c r="M863" s="373">
        <f>VLOOKUP(B863,'CMP-SIN-SD-09-2021'!A:D,4,0)</f>
        <v>18.440000000000001</v>
      </c>
      <c r="N863" s="3" t="b">
        <f t="shared" si="193"/>
        <v>1</v>
      </c>
    </row>
    <row r="864" spans="1:15" s="387" customFormat="1" x14ac:dyDescent="0.25">
      <c r="A864" s="389">
        <f t="shared" si="187"/>
        <v>95944</v>
      </c>
      <c r="B864" s="390">
        <v>88245</v>
      </c>
      <c r="C864" s="391" t="s">
        <v>13426</v>
      </c>
      <c r="D864" s="391" t="s">
        <v>13555</v>
      </c>
      <c r="E864" s="392" t="s">
        <v>1</v>
      </c>
      <c r="F864" s="392" t="s">
        <v>7605</v>
      </c>
      <c r="G864" s="393">
        <v>0.29699999999999999</v>
      </c>
      <c r="H864" s="453">
        <f>VLOOKUP(B864,'CMP-SIN-SD-09-2021'!A:D,4,0)</f>
        <v>23.78</v>
      </c>
      <c r="I864" s="394" t="s">
        <v>13362</v>
      </c>
      <c r="J864" s="373">
        <f t="shared" si="192"/>
        <v>7.06</v>
      </c>
      <c r="K864" s="373"/>
      <c r="L864" s="373"/>
      <c r="M864" s="373">
        <f>VLOOKUP(B864,'CMP-SIN-SD-09-2021'!A:D,4,0)</f>
        <v>23.78</v>
      </c>
      <c r="N864" s="3" t="b">
        <f t="shared" si="193"/>
        <v>1</v>
      </c>
    </row>
    <row r="865" spans="1:15" s="387" customFormat="1" ht="45" x14ac:dyDescent="0.25">
      <c r="A865" s="389">
        <f t="shared" si="187"/>
        <v>95944</v>
      </c>
      <c r="B865" s="390">
        <v>39017</v>
      </c>
      <c r="C865" s="391" t="s">
        <v>13426</v>
      </c>
      <c r="D865" s="391" t="s">
        <v>13574</v>
      </c>
      <c r="E865" s="392" t="s">
        <v>1</v>
      </c>
      <c r="F865" s="392" t="s">
        <v>9</v>
      </c>
      <c r="G865" s="393">
        <v>0.82699999999999996</v>
      </c>
      <c r="H865" s="394">
        <v>0.21</v>
      </c>
      <c r="I865" s="394" t="s">
        <v>13362</v>
      </c>
      <c r="J865" s="373">
        <f t="shared" si="192"/>
        <v>0.17</v>
      </c>
      <c r="K865" s="373"/>
      <c r="L865" s="373"/>
      <c r="M865" s="373">
        <f>VLOOKUP(B865,'INS-SIN-SD-09-2021'!A:D,4,0)</f>
        <v>0.21</v>
      </c>
      <c r="N865" s="3" t="b">
        <f t="shared" si="193"/>
        <v>1</v>
      </c>
    </row>
    <row r="866" spans="1:15" s="387" customFormat="1" ht="30" x14ac:dyDescent="0.25">
      <c r="A866" s="440">
        <f t="shared" si="187"/>
        <v>95944</v>
      </c>
      <c r="B866" s="441">
        <v>43132</v>
      </c>
      <c r="C866" s="442" t="s">
        <v>13426</v>
      </c>
      <c r="D866" s="442" t="s">
        <v>13556</v>
      </c>
      <c r="E866" s="398" t="s">
        <v>1</v>
      </c>
      <c r="F866" s="398" t="s">
        <v>29</v>
      </c>
      <c r="G866" s="397">
        <v>2.5000000000000001E-2</v>
      </c>
      <c r="H866" s="443">
        <v>23.41</v>
      </c>
      <c r="I866" s="443" t="s">
        <v>13362</v>
      </c>
      <c r="J866" s="373">
        <f t="shared" si="192"/>
        <v>0.57999999999999996</v>
      </c>
      <c r="K866" s="373"/>
      <c r="L866" s="373"/>
      <c r="M866" s="373">
        <f>VLOOKUP(B866,'INS-SIN-SD-09-2021'!A:D,4,0)</f>
        <v>23.41</v>
      </c>
      <c r="N866" s="3" t="b">
        <f t="shared" si="193"/>
        <v>1</v>
      </c>
    </row>
    <row r="867" spans="1:15" s="387" customFormat="1" ht="45" x14ac:dyDescent="0.25">
      <c r="A867" s="463">
        <f t="shared" si="187"/>
        <v>95945</v>
      </c>
      <c r="B867" s="434" t="s">
        <v>13359</v>
      </c>
      <c r="C867" s="464" t="s">
        <v>16063</v>
      </c>
      <c r="D867" s="464" t="s">
        <v>13426</v>
      </c>
      <c r="E867" s="425" t="s">
        <v>29</v>
      </c>
      <c r="F867" s="425" t="s">
        <v>1</v>
      </c>
      <c r="G867" s="424" t="s">
        <v>13361</v>
      </c>
      <c r="H867" s="426" t="s">
        <v>13362</v>
      </c>
      <c r="I867" s="465">
        <f>SUMIF(A:A,A867,J:J)</f>
        <v>19.79</v>
      </c>
      <c r="K867" s="373">
        <f>VLOOKUP(A867,'CMP-SIN-SD-09-2021'!A:D,4,0)</f>
        <v>19.79</v>
      </c>
      <c r="L867" s="373" t="b">
        <f>K867=I867</f>
        <v>1</v>
      </c>
      <c r="O867" s="403">
        <v>95945</v>
      </c>
    </row>
    <row r="868" spans="1:15" s="387" customFormat="1" ht="30" x14ac:dyDescent="0.25">
      <c r="A868" s="450">
        <f t="shared" si="187"/>
        <v>95945</v>
      </c>
      <c r="B868" s="451">
        <v>92802</v>
      </c>
      <c r="C868" s="452" t="s">
        <v>13426</v>
      </c>
      <c r="D868" s="452" t="s">
        <v>13645</v>
      </c>
      <c r="E868" s="400" t="s">
        <v>1</v>
      </c>
      <c r="F868" s="400" t="s">
        <v>29</v>
      </c>
      <c r="G868" s="399">
        <v>1</v>
      </c>
      <c r="H868" s="453">
        <f>VLOOKUP(B868,'CMP-SIN-SD-09-2021'!A:D,4,0)</f>
        <v>14.42</v>
      </c>
      <c r="I868" s="453" t="s">
        <v>13362</v>
      </c>
      <c r="J868" s="373">
        <f t="shared" ref="J868:J872" si="194">TRUNC((G868*H868),2)</f>
        <v>14.42</v>
      </c>
      <c r="K868" s="373"/>
      <c r="L868" s="373"/>
      <c r="M868" s="373">
        <f>VLOOKUP(B868,'CMP-SIN-SD-09-2021'!A:D,4,0)</f>
        <v>14.42</v>
      </c>
      <c r="N868" s="3" t="b">
        <f t="shared" ref="N868:N872" si="195">M868=H868</f>
        <v>1</v>
      </c>
    </row>
    <row r="869" spans="1:15" s="387" customFormat="1" x14ac:dyDescent="0.25">
      <c r="A869" s="389">
        <f t="shared" si="187"/>
        <v>95945</v>
      </c>
      <c r="B869" s="390">
        <v>88238</v>
      </c>
      <c r="C869" s="391" t="s">
        <v>13426</v>
      </c>
      <c r="D869" s="391" t="s">
        <v>13554</v>
      </c>
      <c r="E869" s="392" t="s">
        <v>1</v>
      </c>
      <c r="F869" s="392" t="s">
        <v>7605</v>
      </c>
      <c r="G869" s="393">
        <v>2.8000000000000001E-2</v>
      </c>
      <c r="H869" s="453">
        <f>VLOOKUP(B869,'CMP-SIN-SD-09-2021'!A:D,4,0)</f>
        <v>18.440000000000001</v>
      </c>
      <c r="I869" s="394" t="s">
        <v>13362</v>
      </c>
      <c r="J869" s="373">
        <f t="shared" si="194"/>
        <v>0.51</v>
      </c>
      <c r="K869" s="373"/>
      <c r="L869" s="373"/>
      <c r="M869" s="373">
        <f>VLOOKUP(B869,'CMP-SIN-SD-09-2021'!A:D,4,0)</f>
        <v>18.440000000000001</v>
      </c>
      <c r="N869" s="3" t="b">
        <f t="shared" si="195"/>
        <v>1</v>
      </c>
    </row>
    <row r="870" spans="1:15" s="387" customFormat="1" x14ac:dyDescent="0.25">
      <c r="A870" s="389">
        <f t="shared" si="187"/>
        <v>95945</v>
      </c>
      <c r="B870" s="390">
        <v>88245</v>
      </c>
      <c r="C870" s="391" t="s">
        <v>13426</v>
      </c>
      <c r="D870" s="391" t="s">
        <v>13555</v>
      </c>
      <c r="E870" s="392" t="s">
        <v>1</v>
      </c>
      <c r="F870" s="392" t="s">
        <v>7605</v>
      </c>
      <c r="G870" s="393">
        <v>0.17499999999999999</v>
      </c>
      <c r="H870" s="453">
        <f>VLOOKUP(B870,'CMP-SIN-SD-09-2021'!A:D,4,0)</f>
        <v>23.78</v>
      </c>
      <c r="I870" s="394" t="s">
        <v>13362</v>
      </c>
      <c r="J870" s="373">
        <f t="shared" si="194"/>
        <v>4.16</v>
      </c>
      <c r="K870" s="373"/>
      <c r="L870" s="373"/>
      <c r="M870" s="373">
        <f>VLOOKUP(B870,'CMP-SIN-SD-09-2021'!A:D,4,0)</f>
        <v>23.78</v>
      </c>
      <c r="N870" s="3" t="b">
        <f t="shared" si="195"/>
        <v>1</v>
      </c>
    </row>
    <row r="871" spans="1:15" s="387" customFormat="1" ht="45" x14ac:dyDescent="0.25">
      <c r="A871" s="389">
        <f t="shared" si="187"/>
        <v>95945</v>
      </c>
      <c r="B871" s="390">
        <v>39017</v>
      </c>
      <c r="C871" s="391" t="s">
        <v>13426</v>
      </c>
      <c r="D871" s="391" t="s">
        <v>13574</v>
      </c>
      <c r="E871" s="392" t="s">
        <v>1</v>
      </c>
      <c r="F871" s="392" t="s">
        <v>9</v>
      </c>
      <c r="G871" s="393">
        <v>0.61299999999999999</v>
      </c>
      <c r="H871" s="394">
        <v>0.21</v>
      </c>
      <c r="I871" s="394" t="s">
        <v>13362</v>
      </c>
      <c r="J871" s="373">
        <f t="shared" si="194"/>
        <v>0.12</v>
      </c>
      <c r="K871" s="373"/>
      <c r="L871" s="373"/>
      <c r="M871" s="373">
        <f>VLOOKUP(B871,'INS-SIN-SD-09-2021'!A:D,4,0)</f>
        <v>0.21</v>
      </c>
      <c r="N871" s="3" t="b">
        <f t="shared" si="195"/>
        <v>1</v>
      </c>
    </row>
    <row r="872" spans="1:15" s="387" customFormat="1" ht="30" x14ac:dyDescent="0.25">
      <c r="A872" s="440">
        <f t="shared" si="187"/>
        <v>95945</v>
      </c>
      <c r="B872" s="441">
        <v>43132</v>
      </c>
      <c r="C872" s="442" t="s">
        <v>13426</v>
      </c>
      <c r="D872" s="442" t="s">
        <v>13556</v>
      </c>
      <c r="E872" s="398" t="s">
        <v>1</v>
      </c>
      <c r="F872" s="398" t="s">
        <v>29</v>
      </c>
      <c r="G872" s="397">
        <v>2.5000000000000001E-2</v>
      </c>
      <c r="H872" s="443">
        <v>23.41</v>
      </c>
      <c r="I872" s="443" t="s">
        <v>13362</v>
      </c>
      <c r="J872" s="373">
        <f t="shared" si="194"/>
        <v>0.57999999999999996</v>
      </c>
      <c r="K872" s="373"/>
      <c r="L872" s="373"/>
      <c r="M872" s="373">
        <f>VLOOKUP(B872,'INS-SIN-SD-09-2021'!A:D,4,0)</f>
        <v>23.41</v>
      </c>
      <c r="N872" s="3" t="b">
        <f t="shared" si="195"/>
        <v>1</v>
      </c>
    </row>
    <row r="873" spans="1:15" s="387" customFormat="1" ht="45" x14ac:dyDescent="0.25">
      <c r="A873" s="463">
        <f t="shared" si="187"/>
        <v>95946</v>
      </c>
      <c r="B873" s="434" t="s">
        <v>13359</v>
      </c>
      <c r="C873" s="464" t="s">
        <v>16064</v>
      </c>
      <c r="D873" s="464" t="s">
        <v>14575</v>
      </c>
      <c r="E873" s="425" t="s">
        <v>29</v>
      </c>
      <c r="F873" s="425" t="s">
        <v>1</v>
      </c>
      <c r="G873" s="424" t="s">
        <v>13361</v>
      </c>
      <c r="H873" s="426" t="s">
        <v>13362</v>
      </c>
      <c r="I873" s="465">
        <f>SUMIF(A:A,A873,J:J)</f>
        <v>16.579999999999998</v>
      </c>
      <c r="K873" s="373">
        <f>VLOOKUP(A873,'CMP-SIN-SD-09-2021'!A:D,4,0)</f>
        <v>16.579999999999998</v>
      </c>
      <c r="L873" s="373" t="b">
        <f>K873=I873</f>
        <v>1</v>
      </c>
      <c r="O873" s="403">
        <v>95946</v>
      </c>
    </row>
    <row r="874" spans="1:15" s="387" customFormat="1" ht="30" x14ac:dyDescent="0.25">
      <c r="A874" s="450">
        <f t="shared" si="187"/>
        <v>95946</v>
      </c>
      <c r="B874" s="451">
        <v>92803</v>
      </c>
      <c r="C874" s="452" t="s">
        <v>14575</v>
      </c>
      <c r="D874" s="452" t="s">
        <v>13647</v>
      </c>
      <c r="E874" s="400" t="s">
        <v>1</v>
      </c>
      <c r="F874" s="400" t="s">
        <v>29</v>
      </c>
      <c r="G874" s="399">
        <v>1</v>
      </c>
      <c r="H874" s="453">
        <f>VLOOKUP(B874,'CMP-SIN-SD-09-2021'!A:D,4,0)</f>
        <v>13.41</v>
      </c>
      <c r="I874" s="453" t="s">
        <v>13362</v>
      </c>
      <c r="J874" s="373">
        <f t="shared" ref="J874:J878" si="196">TRUNC((G874*H874),2)</f>
        <v>13.41</v>
      </c>
      <c r="K874" s="373"/>
      <c r="L874" s="373"/>
      <c r="M874" s="373">
        <f>VLOOKUP(B874,'CMP-SIN-SD-09-2021'!A:D,4,0)</f>
        <v>13.41</v>
      </c>
      <c r="N874" s="3" t="b">
        <f t="shared" ref="N874:N878" si="197">M874=H874</f>
        <v>1</v>
      </c>
    </row>
    <row r="875" spans="1:15" s="387" customFormat="1" x14ac:dyDescent="0.25">
      <c r="A875" s="389">
        <f t="shared" si="187"/>
        <v>95946</v>
      </c>
      <c r="B875" s="390">
        <v>88238</v>
      </c>
      <c r="C875" s="391" t="s">
        <v>14575</v>
      </c>
      <c r="D875" s="391" t="s">
        <v>13554</v>
      </c>
      <c r="E875" s="392" t="s">
        <v>1</v>
      </c>
      <c r="F875" s="392" t="s">
        <v>7605</v>
      </c>
      <c r="G875" s="393">
        <v>1.4999999999999999E-2</v>
      </c>
      <c r="H875" s="453">
        <f>VLOOKUP(B875,'CMP-SIN-SD-09-2021'!A:D,4,0)</f>
        <v>18.440000000000001</v>
      </c>
      <c r="I875" s="394" t="s">
        <v>13362</v>
      </c>
      <c r="J875" s="373">
        <f t="shared" si="196"/>
        <v>0.27</v>
      </c>
      <c r="K875" s="373"/>
      <c r="L875" s="373"/>
      <c r="M875" s="373">
        <f>VLOOKUP(B875,'CMP-SIN-SD-09-2021'!A:D,4,0)</f>
        <v>18.440000000000001</v>
      </c>
      <c r="N875" s="3" t="b">
        <f t="shared" si="197"/>
        <v>1</v>
      </c>
    </row>
    <row r="876" spans="1:15" s="387" customFormat="1" x14ac:dyDescent="0.25">
      <c r="A876" s="389">
        <f t="shared" si="187"/>
        <v>95946</v>
      </c>
      <c r="B876" s="390">
        <v>88245</v>
      </c>
      <c r="C876" s="391" t="s">
        <v>14575</v>
      </c>
      <c r="D876" s="391" t="s">
        <v>13555</v>
      </c>
      <c r="E876" s="392" t="s">
        <v>1</v>
      </c>
      <c r="F876" s="392" t="s">
        <v>7605</v>
      </c>
      <c r="G876" s="393">
        <v>9.4E-2</v>
      </c>
      <c r="H876" s="453">
        <f>VLOOKUP(B876,'CMP-SIN-SD-09-2021'!A:D,4,0)</f>
        <v>23.78</v>
      </c>
      <c r="I876" s="394" t="s">
        <v>13362</v>
      </c>
      <c r="J876" s="373">
        <f t="shared" si="196"/>
        <v>2.23</v>
      </c>
      <c r="K876" s="373"/>
      <c r="L876" s="373"/>
      <c r="M876" s="373">
        <f>VLOOKUP(B876,'CMP-SIN-SD-09-2021'!A:D,4,0)</f>
        <v>23.78</v>
      </c>
      <c r="N876" s="3" t="b">
        <f t="shared" si="197"/>
        <v>1</v>
      </c>
    </row>
    <row r="877" spans="1:15" s="387" customFormat="1" ht="45" x14ac:dyDescent="0.25">
      <c r="A877" s="389">
        <f t="shared" si="187"/>
        <v>95946</v>
      </c>
      <c r="B877" s="390">
        <v>39017</v>
      </c>
      <c r="C877" s="391" t="s">
        <v>14575</v>
      </c>
      <c r="D877" s="391" t="s">
        <v>13574</v>
      </c>
      <c r="E877" s="392" t="s">
        <v>1</v>
      </c>
      <c r="F877" s="392" t="s">
        <v>9</v>
      </c>
      <c r="G877" s="393">
        <v>0.43099999999999999</v>
      </c>
      <c r="H877" s="394">
        <v>0.21</v>
      </c>
      <c r="I877" s="394" t="s">
        <v>13362</v>
      </c>
      <c r="J877" s="373">
        <f t="shared" si="196"/>
        <v>0.09</v>
      </c>
      <c r="K877" s="373"/>
      <c r="L877" s="373"/>
      <c r="M877" s="373">
        <f>VLOOKUP(B877,'INS-SIN-SD-09-2021'!A:D,4,0)</f>
        <v>0.21</v>
      </c>
      <c r="N877" s="3" t="b">
        <f t="shared" si="197"/>
        <v>1</v>
      </c>
    </row>
    <row r="878" spans="1:15" s="387" customFormat="1" ht="30" x14ac:dyDescent="0.25">
      <c r="A878" s="440">
        <f t="shared" si="187"/>
        <v>95946</v>
      </c>
      <c r="B878" s="441">
        <v>43132</v>
      </c>
      <c r="C878" s="442" t="s">
        <v>14575</v>
      </c>
      <c r="D878" s="442" t="s">
        <v>13556</v>
      </c>
      <c r="E878" s="398" t="s">
        <v>1</v>
      </c>
      <c r="F878" s="398" t="s">
        <v>29</v>
      </c>
      <c r="G878" s="397">
        <v>2.5000000000000001E-2</v>
      </c>
      <c r="H878" s="443">
        <v>23.41</v>
      </c>
      <c r="I878" s="443" t="s">
        <v>13362</v>
      </c>
      <c r="J878" s="373">
        <f t="shared" si="196"/>
        <v>0.57999999999999996</v>
      </c>
      <c r="K878" s="373"/>
      <c r="L878" s="373"/>
      <c r="M878" s="373">
        <f>VLOOKUP(B878,'INS-SIN-SD-09-2021'!A:D,4,0)</f>
        <v>23.41</v>
      </c>
      <c r="N878" s="3" t="b">
        <f t="shared" si="197"/>
        <v>1</v>
      </c>
    </row>
    <row r="879" spans="1:15" s="387" customFormat="1" ht="60" x14ac:dyDescent="0.25">
      <c r="A879" s="463">
        <f t="shared" si="187"/>
        <v>92779</v>
      </c>
      <c r="B879" s="434" t="s">
        <v>13359</v>
      </c>
      <c r="C879" s="464" t="s">
        <v>16065</v>
      </c>
      <c r="D879" s="464" t="s">
        <v>13641</v>
      </c>
      <c r="E879" s="425" t="s">
        <v>29</v>
      </c>
      <c r="F879" s="425" t="s">
        <v>1</v>
      </c>
      <c r="G879" s="424" t="s">
        <v>13361</v>
      </c>
      <c r="H879" s="426" t="s">
        <v>13362</v>
      </c>
      <c r="I879" s="465">
        <f>SUMIF(A:A,A879,J:J)</f>
        <v>14.110000000000001</v>
      </c>
      <c r="K879" s="373">
        <f>VLOOKUP(A879,'CMP-SIN-SD-09-2021'!A:D,4,0)</f>
        <v>14.11</v>
      </c>
      <c r="L879" s="373" t="b">
        <f>K879=I879</f>
        <v>1</v>
      </c>
      <c r="O879" s="403">
        <v>92779</v>
      </c>
    </row>
    <row r="880" spans="1:15" s="387" customFormat="1" ht="30" x14ac:dyDescent="0.25">
      <c r="A880" s="450">
        <f t="shared" si="187"/>
        <v>92779</v>
      </c>
      <c r="B880" s="451">
        <v>92795</v>
      </c>
      <c r="C880" s="452" t="s">
        <v>13641</v>
      </c>
      <c r="D880" s="452" t="s">
        <v>111</v>
      </c>
      <c r="E880" s="400" t="s">
        <v>1</v>
      </c>
      <c r="F880" s="400" t="s">
        <v>29</v>
      </c>
      <c r="G880" s="399">
        <v>1</v>
      </c>
      <c r="H880" s="453">
        <f>VLOOKUP(B880,'CMP-SIN-SD-09-2021'!A:D,4,0)</f>
        <v>11.6</v>
      </c>
      <c r="I880" s="453" t="s">
        <v>13362</v>
      </c>
      <c r="J880" s="373">
        <f t="shared" ref="J880:J884" si="198">TRUNC((G880*H880),2)</f>
        <v>11.6</v>
      </c>
      <c r="K880" s="373"/>
      <c r="L880" s="373"/>
      <c r="M880" s="373">
        <f>VLOOKUP(B880,'CMP-SIN-SD-09-2021'!A:D,4,0)</f>
        <v>11.6</v>
      </c>
      <c r="N880" s="3" t="b">
        <f t="shared" ref="N880:N884" si="199">M880=H880</f>
        <v>1</v>
      </c>
    </row>
    <row r="881" spans="1:15" s="387" customFormat="1" x14ac:dyDescent="0.25">
      <c r="A881" s="389">
        <f t="shared" si="187"/>
        <v>92779</v>
      </c>
      <c r="B881" s="390">
        <v>88238</v>
      </c>
      <c r="C881" s="391" t="s">
        <v>13641</v>
      </c>
      <c r="D881" s="391" t="s">
        <v>13554</v>
      </c>
      <c r="E881" s="392" t="s">
        <v>1</v>
      </c>
      <c r="F881" s="392" t="s">
        <v>7605</v>
      </c>
      <c r="G881" s="393">
        <v>1.14E-2</v>
      </c>
      <c r="H881" s="453">
        <f>VLOOKUP(B881,'CMP-SIN-SD-09-2021'!A:D,4,0)</f>
        <v>18.440000000000001</v>
      </c>
      <c r="I881" s="394" t="s">
        <v>13362</v>
      </c>
      <c r="J881" s="373">
        <f t="shared" si="198"/>
        <v>0.21</v>
      </c>
      <c r="K881" s="373"/>
      <c r="L881" s="373"/>
      <c r="M881" s="373">
        <f>VLOOKUP(B881,'CMP-SIN-SD-09-2021'!A:D,4,0)</f>
        <v>18.440000000000001</v>
      </c>
      <c r="N881" s="3" t="b">
        <f t="shared" si="199"/>
        <v>1</v>
      </c>
    </row>
    <row r="882" spans="1:15" s="387" customFormat="1" x14ac:dyDescent="0.25">
      <c r="A882" s="389">
        <f t="shared" si="187"/>
        <v>92779</v>
      </c>
      <c r="B882" s="390">
        <v>88245</v>
      </c>
      <c r="C882" s="391" t="s">
        <v>13641</v>
      </c>
      <c r="D882" s="391" t="s">
        <v>13555</v>
      </c>
      <c r="E882" s="392" t="s">
        <v>1</v>
      </c>
      <c r="F882" s="392" t="s">
        <v>7605</v>
      </c>
      <c r="G882" s="393">
        <v>6.9800000000000001E-2</v>
      </c>
      <c r="H882" s="453">
        <f>VLOOKUP(B882,'CMP-SIN-SD-09-2021'!A:D,4,0)</f>
        <v>23.78</v>
      </c>
      <c r="I882" s="394" t="s">
        <v>13362</v>
      </c>
      <c r="J882" s="373">
        <f t="shared" si="198"/>
        <v>1.65</v>
      </c>
      <c r="K882" s="373"/>
      <c r="L882" s="373"/>
      <c r="M882" s="373">
        <f>VLOOKUP(B882,'CMP-SIN-SD-09-2021'!A:D,4,0)</f>
        <v>23.78</v>
      </c>
      <c r="N882" s="3" t="b">
        <f t="shared" si="199"/>
        <v>1</v>
      </c>
    </row>
    <row r="883" spans="1:15" s="387" customFormat="1" ht="45" x14ac:dyDescent="0.25">
      <c r="A883" s="389">
        <f t="shared" si="187"/>
        <v>92779</v>
      </c>
      <c r="B883" s="390">
        <v>39017</v>
      </c>
      <c r="C883" s="391" t="s">
        <v>13641</v>
      </c>
      <c r="D883" s="391" t="s">
        <v>13574</v>
      </c>
      <c r="E883" s="392" t="s">
        <v>1</v>
      </c>
      <c r="F883" s="392" t="s">
        <v>9</v>
      </c>
      <c r="G883" s="393">
        <v>0.36699999999999999</v>
      </c>
      <c r="H883" s="394">
        <v>0.21</v>
      </c>
      <c r="I883" s="394" t="s">
        <v>13362</v>
      </c>
      <c r="J883" s="373">
        <f t="shared" si="198"/>
        <v>7.0000000000000007E-2</v>
      </c>
      <c r="K883" s="373"/>
      <c r="L883" s="373"/>
      <c r="M883" s="373">
        <f>VLOOKUP(B883,'INS-SIN-SD-09-2021'!A:D,4,0)</f>
        <v>0.21</v>
      </c>
      <c r="N883" s="3" t="b">
        <f t="shared" si="199"/>
        <v>1</v>
      </c>
    </row>
    <row r="884" spans="1:15" s="387" customFormat="1" ht="30" x14ac:dyDescent="0.25">
      <c r="A884" s="440">
        <f t="shared" si="187"/>
        <v>92779</v>
      </c>
      <c r="B884" s="441">
        <v>43132</v>
      </c>
      <c r="C884" s="442" t="s">
        <v>13641</v>
      </c>
      <c r="D884" s="442" t="s">
        <v>13556</v>
      </c>
      <c r="E884" s="398" t="s">
        <v>1</v>
      </c>
      <c r="F884" s="398" t="s">
        <v>29</v>
      </c>
      <c r="G884" s="397">
        <v>2.5000000000000001E-2</v>
      </c>
      <c r="H884" s="443">
        <v>23.41</v>
      </c>
      <c r="I884" s="443" t="s">
        <v>13362</v>
      </c>
      <c r="J884" s="373">
        <f t="shared" si="198"/>
        <v>0.57999999999999996</v>
      </c>
      <c r="K884" s="373"/>
      <c r="L884" s="373"/>
      <c r="M884" s="373">
        <f>VLOOKUP(B884,'INS-SIN-SD-09-2021'!A:D,4,0)</f>
        <v>23.41</v>
      </c>
      <c r="N884" s="3" t="b">
        <f t="shared" si="199"/>
        <v>1</v>
      </c>
    </row>
    <row r="885" spans="1:15" s="387" customFormat="1" ht="60" x14ac:dyDescent="0.25">
      <c r="A885" s="463">
        <f t="shared" si="187"/>
        <v>92780</v>
      </c>
      <c r="B885" s="434" t="s">
        <v>13359</v>
      </c>
      <c r="C885" s="464" t="s">
        <v>16066</v>
      </c>
      <c r="D885" s="464" t="s">
        <v>13641</v>
      </c>
      <c r="E885" s="425" t="s">
        <v>29</v>
      </c>
      <c r="F885" s="425" t="s">
        <v>1</v>
      </c>
      <c r="G885" s="424" t="s">
        <v>13361</v>
      </c>
      <c r="H885" s="426" t="s">
        <v>13362</v>
      </c>
      <c r="I885" s="465">
        <f>SUMIF(A:A,A885,J:J)</f>
        <v>13.389999999999999</v>
      </c>
      <c r="K885" s="373">
        <f>VLOOKUP(A885,'CMP-SIN-SD-09-2021'!A:D,4,0)</f>
        <v>13.39</v>
      </c>
      <c r="L885" s="373" t="b">
        <f>K885=I885</f>
        <v>1</v>
      </c>
      <c r="O885" s="403">
        <v>92780</v>
      </c>
    </row>
    <row r="886" spans="1:15" s="387" customFormat="1" ht="30" x14ac:dyDescent="0.25">
      <c r="A886" s="450">
        <f t="shared" si="187"/>
        <v>92780</v>
      </c>
      <c r="B886" s="451">
        <v>92796</v>
      </c>
      <c r="C886" s="452" t="s">
        <v>13641</v>
      </c>
      <c r="D886" s="452" t="s">
        <v>112</v>
      </c>
      <c r="E886" s="400" t="s">
        <v>1</v>
      </c>
      <c r="F886" s="400" t="s">
        <v>29</v>
      </c>
      <c r="G886" s="399">
        <v>1</v>
      </c>
      <c r="H886" s="453">
        <f>VLOOKUP(B886,'CMP-SIN-SD-09-2021'!A:D,4,0)</f>
        <v>11.51</v>
      </c>
      <c r="I886" s="453" t="s">
        <v>13362</v>
      </c>
      <c r="J886" s="373">
        <f t="shared" ref="J886:J890" si="200">TRUNC((G886*H886),2)</f>
        <v>11.51</v>
      </c>
      <c r="K886" s="373"/>
      <c r="L886" s="373"/>
      <c r="M886" s="373">
        <f>VLOOKUP(B886,'CMP-SIN-SD-09-2021'!A:D,4,0)</f>
        <v>11.51</v>
      </c>
      <c r="N886" s="3" t="b">
        <f t="shared" ref="N886:N890" si="201">M886=H886</f>
        <v>1</v>
      </c>
    </row>
    <row r="887" spans="1:15" s="387" customFormat="1" x14ac:dyDescent="0.25">
      <c r="A887" s="389">
        <f t="shared" si="187"/>
        <v>92780</v>
      </c>
      <c r="B887" s="390">
        <v>88238</v>
      </c>
      <c r="C887" s="391" t="s">
        <v>13641</v>
      </c>
      <c r="D887" s="391" t="s">
        <v>13554</v>
      </c>
      <c r="E887" s="392" t="s">
        <v>1</v>
      </c>
      <c r="F887" s="392" t="s">
        <v>7605</v>
      </c>
      <c r="G887" s="393">
        <v>7.7000000000000002E-3</v>
      </c>
      <c r="H887" s="453">
        <f>VLOOKUP(B887,'CMP-SIN-SD-09-2021'!A:D,4,0)</f>
        <v>18.440000000000001</v>
      </c>
      <c r="I887" s="394" t="s">
        <v>13362</v>
      </c>
      <c r="J887" s="373">
        <f t="shared" si="200"/>
        <v>0.14000000000000001</v>
      </c>
      <c r="K887" s="373"/>
      <c r="L887" s="373"/>
      <c r="M887" s="373">
        <f>VLOOKUP(B887,'CMP-SIN-SD-09-2021'!A:D,4,0)</f>
        <v>18.440000000000001</v>
      </c>
      <c r="N887" s="3" t="b">
        <f t="shared" si="201"/>
        <v>1</v>
      </c>
    </row>
    <row r="888" spans="1:15" s="387" customFormat="1" x14ac:dyDescent="0.25">
      <c r="A888" s="389">
        <f t="shared" si="187"/>
        <v>92780</v>
      </c>
      <c r="B888" s="390">
        <v>88245</v>
      </c>
      <c r="C888" s="391" t="s">
        <v>13641</v>
      </c>
      <c r="D888" s="391" t="s">
        <v>13555</v>
      </c>
      <c r="E888" s="392" t="s">
        <v>1</v>
      </c>
      <c r="F888" s="392" t="s">
        <v>7605</v>
      </c>
      <c r="G888" s="393">
        <v>4.7300000000000002E-2</v>
      </c>
      <c r="H888" s="453">
        <f>VLOOKUP(B888,'CMP-SIN-SD-09-2021'!A:D,4,0)</f>
        <v>23.78</v>
      </c>
      <c r="I888" s="394" t="s">
        <v>13362</v>
      </c>
      <c r="J888" s="373">
        <f t="shared" si="200"/>
        <v>1.1200000000000001</v>
      </c>
      <c r="K888" s="373"/>
      <c r="L888" s="373"/>
      <c r="M888" s="373">
        <f>VLOOKUP(B888,'CMP-SIN-SD-09-2021'!A:D,4,0)</f>
        <v>23.78</v>
      </c>
      <c r="N888" s="3" t="b">
        <f t="shared" si="201"/>
        <v>1</v>
      </c>
    </row>
    <row r="889" spans="1:15" s="387" customFormat="1" ht="45" x14ac:dyDescent="0.25">
      <c r="A889" s="389">
        <f t="shared" si="187"/>
        <v>92780</v>
      </c>
      <c r="B889" s="390">
        <v>39017</v>
      </c>
      <c r="C889" s="391" t="s">
        <v>13641</v>
      </c>
      <c r="D889" s="391" t="s">
        <v>13574</v>
      </c>
      <c r="E889" s="392" t="s">
        <v>1</v>
      </c>
      <c r="F889" s="392" t="s">
        <v>9</v>
      </c>
      <c r="G889" s="393">
        <v>0.21199999999999999</v>
      </c>
      <c r="H889" s="394">
        <v>0.21</v>
      </c>
      <c r="I889" s="394" t="s">
        <v>13362</v>
      </c>
      <c r="J889" s="373">
        <f t="shared" si="200"/>
        <v>0.04</v>
      </c>
      <c r="K889" s="373"/>
      <c r="L889" s="373"/>
      <c r="M889" s="373">
        <f>VLOOKUP(B889,'INS-SIN-SD-09-2021'!A:D,4,0)</f>
        <v>0.21</v>
      </c>
      <c r="N889" s="3" t="b">
        <f t="shared" si="201"/>
        <v>1</v>
      </c>
    </row>
    <row r="890" spans="1:15" s="387" customFormat="1" ht="30" x14ac:dyDescent="0.25">
      <c r="A890" s="440">
        <f t="shared" si="187"/>
        <v>92780</v>
      </c>
      <c r="B890" s="441">
        <v>43132</v>
      </c>
      <c r="C890" s="442" t="s">
        <v>13641</v>
      </c>
      <c r="D890" s="442" t="s">
        <v>13556</v>
      </c>
      <c r="E890" s="398" t="s">
        <v>1</v>
      </c>
      <c r="F890" s="398" t="s">
        <v>29</v>
      </c>
      <c r="G890" s="397">
        <v>2.5000000000000001E-2</v>
      </c>
      <c r="H890" s="443">
        <v>23.41</v>
      </c>
      <c r="I890" s="443" t="s">
        <v>13362</v>
      </c>
      <c r="J890" s="373">
        <f t="shared" si="200"/>
        <v>0.57999999999999996</v>
      </c>
      <c r="K890" s="373"/>
      <c r="L890" s="373"/>
      <c r="M890" s="373">
        <f>VLOOKUP(B890,'INS-SIN-SD-09-2021'!A:D,4,0)</f>
        <v>23.41</v>
      </c>
      <c r="N890" s="3" t="b">
        <f t="shared" si="201"/>
        <v>1</v>
      </c>
    </row>
    <row r="891" spans="1:15" s="387" customFormat="1" ht="45" x14ac:dyDescent="0.25">
      <c r="A891" s="463">
        <f t="shared" si="187"/>
        <v>98546</v>
      </c>
      <c r="B891" s="434" t="s">
        <v>13359</v>
      </c>
      <c r="C891" s="464" t="s">
        <v>222</v>
      </c>
      <c r="D891" s="464" t="s">
        <v>13648</v>
      </c>
      <c r="E891" s="425" t="s">
        <v>3</v>
      </c>
      <c r="F891" s="425" t="s">
        <v>1</v>
      </c>
      <c r="G891" s="424" t="s">
        <v>13361</v>
      </c>
      <c r="H891" s="426" t="s">
        <v>13362</v>
      </c>
      <c r="I891" s="465">
        <f>SUMIF(A:A,A891,J:J)</f>
        <v>84.57</v>
      </c>
      <c r="K891" s="373">
        <f>VLOOKUP(A891,'CMP-SIN-SD-09-2021'!A:D,4,0)</f>
        <v>84.57</v>
      </c>
      <c r="L891" s="373" t="b">
        <f>K891=I891</f>
        <v>1</v>
      </c>
      <c r="O891" s="403">
        <v>98546</v>
      </c>
    </row>
    <row r="892" spans="1:15" s="387" customFormat="1" x14ac:dyDescent="0.25">
      <c r="A892" s="450">
        <f t="shared" si="187"/>
        <v>98546</v>
      </c>
      <c r="B892" s="451">
        <v>88243</v>
      </c>
      <c r="C892" s="452" t="s">
        <v>13648</v>
      </c>
      <c r="D892" s="452" t="s">
        <v>13581</v>
      </c>
      <c r="E892" s="400" t="s">
        <v>1</v>
      </c>
      <c r="F892" s="400" t="s">
        <v>7605</v>
      </c>
      <c r="G892" s="399">
        <v>0.192</v>
      </c>
      <c r="H892" s="453">
        <f>VLOOKUP(B892,'CMP-SIN-SD-09-2021'!A:D,4,0)</f>
        <v>20.96</v>
      </c>
      <c r="I892" s="453" t="s">
        <v>13362</v>
      </c>
      <c r="J892" s="373">
        <f t="shared" ref="J892:J896" si="202">TRUNC((G892*H892),2)</f>
        <v>4.0199999999999996</v>
      </c>
      <c r="K892" s="373"/>
      <c r="L892" s="373"/>
      <c r="M892" s="373">
        <f>VLOOKUP(B892,'CMP-SIN-SD-09-2021'!A:D,4,0)</f>
        <v>20.96</v>
      </c>
      <c r="N892" s="3" t="b">
        <f t="shared" ref="N892:N896" si="203">M892=H892</f>
        <v>1</v>
      </c>
    </row>
    <row r="893" spans="1:15" s="387" customFormat="1" x14ac:dyDescent="0.25">
      <c r="A893" s="389">
        <f t="shared" si="187"/>
        <v>98546</v>
      </c>
      <c r="B893" s="390">
        <v>88270</v>
      </c>
      <c r="C893" s="391" t="s">
        <v>13648</v>
      </c>
      <c r="D893" s="391" t="s">
        <v>13582</v>
      </c>
      <c r="E893" s="392" t="s">
        <v>1</v>
      </c>
      <c r="F893" s="392" t="s">
        <v>7605</v>
      </c>
      <c r="G893" s="393">
        <v>0.94799999999999995</v>
      </c>
      <c r="H893" s="453">
        <f>VLOOKUP(B893,'CMP-SIN-SD-09-2021'!A:D,4,0)</f>
        <v>23.9</v>
      </c>
      <c r="I893" s="394" t="s">
        <v>13362</v>
      </c>
      <c r="J893" s="373">
        <f t="shared" si="202"/>
        <v>22.65</v>
      </c>
      <c r="K893" s="373"/>
      <c r="L893" s="373"/>
      <c r="M893" s="373">
        <f>VLOOKUP(B893,'CMP-SIN-SD-09-2021'!A:D,4,0)</f>
        <v>23.9</v>
      </c>
      <c r="N893" s="3" t="b">
        <f t="shared" si="203"/>
        <v>1</v>
      </c>
    </row>
    <row r="894" spans="1:15" s="387" customFormat="1" x14ac:dyDescent="0.25">
      <c r="A894" s="389">
        <f t="shared" si="187"/>
        <v>98546</v>
      </c>
      <c r="B894" s="390">
        <v>4226</v>
      </c>
      <c r="C894" s="391" t="s">
        <v>13648</v>
      </c>
      <c r="D894" s="391" t="s">
        <v>13649</v>
      </c>
      <c r="E894" s="392" t="s">
        <v>1</v>
      </c>
      <c r="F894" s="392" t="s">
        <v>29</v>
      </c>
      <c r="G894" s="393">
        <v>0.26</v>
      </c>
      <c r="H894" s="394">
        <v>7.16</v>
      </c>
      <c r="I894" s="394" t="s">
        <v>13362</v>
      </c>
      <c r="J894" s="373">
        <f t="shared" si="202"/>
        <v>1.86</v>
      </c>
      <c r="K894" s="373"/>
      <c r="L894" s="373"/>
      <c r="M894" s="373">
        <f>VLOOKUP(B894,'INS-SIN-SD-09-2021'!A:D,4,0)</f>
        <v>7.16</v>
      </c>
      <c r="N894" s="3" t="b">
        <f t="shared" si="203"/>
        <v>1</v>
      </c>
    </row>
    <row r="895" spans="1:15" s="387" customFormat="1" ht="30" x14ac:dyDescent="0.25">
      <c r="A895" s="389">
        <f t="shared" si="187"/>
        <v>98546</v>
      </c>
      <c r="B895" s="390">
        <v>4014</v>
      </c>
      <c r="C895" s="391" t="s">
        <v>13648</v>
      </c>
      <c r="D895" s="391" t="s">
        <v>13650</v>
      </c>
      <c r="E895" s="392" t="s">
        <v>1</v>
      </c>
      <c r="F895" s="392" t="s">
        <v>3</v>
      </c>
      <c r="G895" s="393">
        <v>1.125</v>
      </c>
      <c r="H895" s="394">
        <v>41.54</v>
      </c>
      <c r="I895" s="394" t="s">
        <v>13362</v>
      </c>
      <c r="J895" s="373">
        <f t="shared" si="202"/>
        <v>46.73</v>
      </c>
      <c r="K895" s="373"/>
      <c r="L895" s="373"/>
      <c r="M895" s="373">
        <f>VLOOKUP(B895,'INS-SIN-SD-09-2021'!A:D,4,0)</f>
        <v>41.54</v>
      </c>
      <c r="N895" s="3" t="b">
        <f t="shared" si="203"/>
        <v>1</v>
      </c>
    </row>
    <row r="896" spans="1:15" s="387" customFormat="1" ht="30" x14ac:dyDescent="0.25">
      <c r="A896" s="440">
        <f t="shared" si="187"/>
        <v>98546</v>
      </c>
      <c r="B896" s="441">
        <v>511</v>
      </c>
      <c r="C896" s="442" t="s">
        <v>13648</v>
      </c>
      <c r="D896" s="442" t="s">
        <v>13651</v>
      </c>
      <c r="E896" s="398" t="s">
        <v>1</v>
      </c>
      <c r="F896" s="398" t="s">
        <v>7596</v>
      </c>
      <c r="G896" s="397">
        <v>0.61499999999999999</v>
      </c>
      <c r="H896" s="443">
        <v>15.14</v>
      </c>
      <c r="I896" s="443" t="s">
        <v>13362</v>
      </c>
      <c r="J896" s="373">
        <f t="shared" si="202"/>
        <v>9.31</v>
      </c>
      <c r="K896" s="373"/>
      <c r="L896" s="373"/>
      <c r="M896" s="373">
        <f>VLOOKUP(B896,'INS-SIN-SD-09-2021'!A:D,4,0)</f>
        <v>15.14</v>
      </c>
      <c r="N896" s="3" t="b">
        <f t="shared" si="203"/>
        <v>1</v>
      </c>
    </row>
    <row r="897" spans="1:15" s="387" customFormat="1" ht="75" x14ac:dyDescent="0.25">
      <c r="A897" s="463">
        <f t="shared" si="187"/>
        <v>92430</v>
      </c>
      <c r="B897" s="434" t="s">
        <v>13359</v>
      </c>
      <c r="C897" s="464" t="s">
        <v>206</v>
      </c>
      <c r="D897" s="464" t="s">
        <v>13635</v>
      </c>
      <c r="E897" s="425" t="s">
        <v>3</v>
      </c>
      <c r="F897" s="425" t="s">
        <v>1</v>
      </c>
      <c r="G897" s="424" t="s">
        <v>13361</v>
      </c>
      <c r="H897" s="426" t="s">
        <v>13362</v>
      </c>
      <c r="I897" s="465">
        <f>SUMIF(A:A,A897,J:J)</f>
        <v>56.52000000000001</v>
      </c>
      <c r="K897" s="373" t="e">
        <f>VLOOKUP(A897,'CMP-SIN-SD-09-2021'!A:D,4,0)</f>
        <v>#N/A</v>
      </c>
      <c r="L897" s="373" t="e">
        <f>K897=I897</f>
        <v>#N/A</v>
      </c>
      <c r="O897" s="403">
        <v>92430</v>
      </c>
    </row>
    <row r="898" spans="1:15" s="387" customFormat="1" ht="45" x14ac:dyDescent="0.25">
      <c r="A898" s="450">
        <f t="shared" si="187"/>
        <v>92430</v>
      </c>
      <c r="B898" s="451">
        <v>92264</v>
      </c>
      <c r="C898" s="452" t="s">
        <v>13635</v>
      </c>
      <c r="D898" s="452" t="s">
        <v>13636</v>
      </c>
      <c r="E898" s="400" t="s">
        <v>1</v>
      </c>
      <c r="F898" s="400" t="s">
        <v>3</v>
      </c>
      <c r="G898" s="399">
        <v>0.105</v>
      </c>
      <c r="H898" s="453">
        <f>VLOOKUP(B898,'CMP-SIN-SD-09-2021'!A:D,4,0)</f>
        <v>215.25</v>
      </c>
      <c r="I898" s="453" t="s">
        <v>13362</v>
      </c>
      <c r="J898" s="373">
        <f t="shared" ref="J898:J905" si="204">TRUNC((G898*H898),2)</f>
        <v>22.6</v>
      </c>
      <c r="K898" s="373"/>
      <c r="L898" s="373"/>
      <c r="M898" s="373">
        <f>VLOOKUP(B898,'CMP-SIN-SD-09-2021'!A:D,4,0)</f>
        <v>215.25</v>
      </c>
      <c r="N898" s="3" t="b">
        <f t="shared" ref="N898:N905" si="205">M898=H898</f>
        <v>1</v>
      </c>
    </row>
    <row r="899" spans="1:15" s="387" customFormat="1" x14ac:dyDescent="0.25">
      <c r="A899" s="389">
        <f t="shared" si="187"/>
        <v>92430</v>
      </c>
      <c r="B899" s="390">
        <v>88239</v>
      </c>
      <c r="C899" s="391" t="s">
        <v>13635</v>
      </c>
      <c r="D899" s="391" t="s">
        <v>13480</v>
      </c>
      <c r="E899" s="392" t="s">
        <v>1</v>
      </c>
      <c r="F899" s="392" t="s">
        <v>7605</v>
      </c>
      <c r="G899" s="393">
        <v>0.159</v>
      </c>
      <c r="H899" s="453">
        <f>VLOOKUP(B899,'CMP-SIN-SD-09-2021'!A:D,4,0)</f>
        <v>19.96</v>
      </c>
      <c r="I899" s="394" t="s">
        <v>13362</v>
      </c>
      <c r="J899" s="373">
        <f t="shared" si="204"/>
        <v>3.17</v>
      </c>
      <c r="K899" s="373"/>
      <c r="L899" s="373"/>
      <c r="M899" s="373">
        <f>VLOOKUP(B899,'CMP-SIN-SD-09-2021'!A:D,4,0)</f>
        <v>19.96</v>
      </c>
      <c r="N899" s="3" t="b">
        <f t="shared" si="205"/>
        <v>1</v>
      </c>
    </row>
    <row r="900" spans="1:15" s="387" customFormat="1" x14ac:dyDescent="0.25">
      <c r="A900" s="389">
        <f t="shared" si="187"/>
        <v>92430</v>
      </c>
      <c r="B900" s="390">
        <v>88262</v>
      </c>
      <c r="C900" s="391" t="s">
        <v>13635</v>
      </c>
      <c r="D900" s="391" t="s">
        <v>13416</v>
      </c>
      <c r="E900" s="392" t="s">
        <v>1</v>
      </c>
      <c r="F900" s="392" t="s">
        <v>7605</v>
      </c>
      <c r="G900" s="393">
        <v>0.86799999999999999</v>
      </c>
      <c r="H900" s="453">
        <f>VLOOKUP(B900,'CMP-SIN-SD-09-2021'!A:D,4,0)</f>
        <v>23.68</v>
      </c>
      <c r="I900" s="394" t="s">
        <v>13362</v>
      </c>
      <c r="J900" s="373">
        <f t="shared" si="204"/>
        <v>20.55</v>
      </c>
      <c r="K900" s="373"/>
      <c r="L900" s="373"/>
      <c r="M900" s="373">
        <f>VLOOKUP(B900,'CMP-SIN-SD-09-2021'!A:D,4,0)</f>
        <v>23.68</v>
      </c>
      <c r="N900" s="3" t="b">
        <f t="shared" si="205"/>
        <v>1</v>
      </c>
    </row>
    <row r="901" spans="1:15" s="387" customFormat="1" ht="30" x14ac:dyDescent="0.25">
      <c r="A901" s="389">
        <f t="shared" si="187"/>
        <v>92430</v>
      </c>
      <c r="B901" s="390">
        <v>40271</v>
      </c>
      <c r="C901" s="391" t="s">
        <v>13635</v>
      </c>
      <c r="D901" s="391" t="s">
        <v>13637</v>
      </c>
      <c r="E901" s="392" t="s">
        <v>1</v>
      </c>
      <c r="F901" s="392" t="s">
        <v>908</v>
      </c>
      <c r="G901" s="393">
        <v>0.19600000000000001</v>
      </c>
      <c r="H901" s="394">
        <v>8.77</v>
      </c>
      <c r="I901" s="394" t="s">
        <v>13362</v>
      </c>
      <c r="J901" s="373">
        <f t="shared" si="204"/>
        <v>1.71</v>
      </c>
      <c r="K901" s="373"/>
      <c r="L901" s="373"/>
      <c r="M901" s="373">
        <f>VLOOKUP(B901,'INS-SIN-SD-09-2021'!A:D,4,0)</f>
        <v>8.77</v>
      </c>
      <c r="N901" s="3" t="b">
        <f t="shared" si="205"/>
        <v>1</v>
      </c>
    </row>
    <row r="902" spans="1:15" s="387" customFormat="1" ht="30" x14ac:dyDescent="0.25">
      <c r="A902" s="389">
        <f t="shared" si="187"/>
        <v>92430</v>
      </c>
      <c r="B902" s="390">
        <v>40287</v>
      </c>
      <c r="C902" s="391" t="s">
        <v>13635</v>
      </c>
      <c r="D902" s="391" t="s">
        <v>13638</v>
      </c>
      <c r="E902" s="392" t="s">
        <v>1</v>
      </c>
      <c r="F902" s="392" t="s">
        <v>908</v>
      </c>
      <c r="G902" s="393">
        <v>0.78500000000000003</v>
      </c>
      <c r="H902" s="394">
        <v>3.37</v>
      </c>
      <c r="I902" s="394" t="s">
        <v>13362</v>
      </c>
      <c r="J902" s="373">
        <f t="shared" si="204"/>
        <v>2.64</v>
      </c>
      <c r="K902" s="373"/>
      <c r="L902" s="373"/>
      <c r="M902" s="373">
        <f>VLOOKUP(B902,'INS-SIN-SD-09-2021'!A:D,4,0)</f>
        <v>3.37</v>
      </c>
      <c r="N902" s="3" t="b">
        <f t="shared" si="205"/>
        <v>1</v>
      </c>
    </row>
    <row r="903" spans="1:15" s="387" customFormat="1" ht="30" x14ac:dyDescent="0.25">
      <c r="A903" s="389">
        <f t="shared" si="187"/>
        <v>92430</v>
      </c>
      <c r="B903" s="390">
        <v>2692</v>
      </c>
      <c r="C903" s="391" t="s">
        <v>13635</v>
      </c>
      <c r="D903" s="391" t="s">
        <v>13568</v>
      </c>
      <c r="E903" s="392" t="s">
        <v>1</v>
      </c>
      <c r="F903" s="392" t="s">
        <v>7596</v>
      </c>
      <c r="G903" s="393">
        <v>4.0000000000000001E-3</v>
      </c>
      <c r="H903" s="394">
        <v>7.05</v>
      </c>
      <c r="I903" s="394" t="s">
        <v>13362</v>
      </c>
      <c r="J903" s="373">
        <f t="shared" si="204"/>
        <v>0.02</v>
      </c>
      <c r="K903" s="373"/>
      <c r="L903" s="373"/>
      <c r="M903" s="373">
        <f>VLOOKUP(B903,'INS-SIN-SD-09-2021'!A:D,4,0)</f>
        <v>7.05</v>
      </c>
      <c r="N903" s="3" t="b">
        <f t="shared" si="205"/>
        <v>1</v>
      </c>
    </row>
    <row r="904" spans="1:15" s="387" customFormat="1" ht="45" x14ac:dyDescent="0.25">
      <c r="A904" s="389">
        <f t="shared" si="187"/>
        <v>92430</v>
      </c>
      <c r="B904" s="390">
        <v>40275</v>
      </c>
      <c r="C904" s="391" t="s">
        <v>13635</v>
      </c>
      <c r="D904" s="391" t="s">
        <v>13639</v>
      </c>
      <c r="E904" s="392" t="s">
        <v>1</v>
      </c>
      <c r="F904" s="392" t="s">
        <v>908</v>
      </c>
      <c r="G904" s="393">
        <v>0.39300000000000002</v>
      </c>
      <c r="H904" s="394">
        <v>13.5</v>
      </c>
      <c r="I904" s="394" t="s">
        <v>13362</v>
      </c>
      <c r="J904" s="373">
        <f t="shared" si="204"/>
        <v>5.3</v>
      </c>
      <c r="K904" s="373"/>
      <c r="L904" s="373"/>
      <c r="M904" s="373">
        <f>VLOOKUP(B904,'INS-SIN-SD-09-2021'!A:D,4,0)</f>
        <v>13.5</v>
      </c>
      <c r="N904" s="3" t="b">
        <f t="shared" si="205"/>
        <v>1</v>
      </c>
    </row>
    <row r="905" spans="1:15" s="387" customFormat="1" x14ac:dyDescent="0.25">
      <c r="A905" s="440">
        <f t="shared" si="187"/>
        <v>92430</v>
      </c>
      <c r="B905" s="441">
        <v>40304</v>
      </c>
      <c r="C905" s="442" t="s">
        <v>13635</v>
      </c>
      <c r="D905" s="442" t="s">
        <v>13573</v>
      </c>
      <c r="E905" s="398" t="s">
        <v>1</v>
      </c>
      <c r="F905" s="398" t="s">
        <v>29</v>
      </c>
      <c r="G905" s="397">
        <v>1.9E-2</v>
      </c>
      <c r="H905" s="443">
        <v>27.9</v>
      </c>
      <c r="I905" s="443" t="s">
        <v>13362</v>
      </c>
      <c r="J905" s="373">
        <f t="shared" si="204"/>
        <v>0.53</v>
      </c>
      <c r="K905" s="373"/>
      <c r="L905" s="373"/>
      <c r="M905" s="373">
        <f>VLOOKUP(B905,'INS-SIN-SD-09-2021'!A:D,4,0)</f>
        <v>27.9</v>
      </c>
      <c r="N905" s="3" t="b">
        <f t="shared" si="205"/>
        <v>1</v>
      </c>
    </row>
    <row r="906" spans="1:15" s="387" customFormat="1" ht="30" x14ac:dyDescent="0.25">
      <c r="A906" s="463" t="str">
        <f t="shared" si="187"/>
        <v>03346/ORSE</v>
      </c>
      <c r="B906" s="434" t="s">
        <v>13359</v>
      </c>
      <c r="C906" s="464" t="s">
        <v>16067</v>
      </c>
      <c r="D906" s="464" t="s">
        <v>13706</v>
      </c>
      <c r="E906" s="425" t="s">
        <v>23</v>
      </c>
      <c r="F906" s="425" t="s">
        <v>1</v>
      </c>
      <c r="G906" s="424" t="s">
        <v>13361</v>
      </c>
      <c r="H906" s="426" t="s">
        <v>13362</v>
      </c>
      <c r="I906" s="465">
        <f>SUMIF(A:A,A906,J:J)</f>
        <v>341.34</v>
      </c>
      <c r="K906" s="373" t="e">
        <f>VLOOKUP(A906,'CMP-SIN-SD-09-2021'!A:D,4,0)</f>
        <v>#N/A</v>
      </c>
      <c r="L906" s="373" t="e">
        <f>K906=I906</f>
        <v>#N/A</v>
      </c>
      <c r="O906" s="387" t="s">
        <v>16078</v>
      </c>
    </row>
    <row r="907" spans="1:15" s="387" customFormat="1" x14ac:dyDescent="0.25">
      <c r="A907" s="450" t="str">
        <f t="shared" ref="A907:A970" si="206">IF(O907&lt;&gt;0,O907,A906)</f>
        <v>03346/ORSE</v>
      </c>
      <c r="B907" s="451">
        <v>88245</v>
      </c>
      <c r="C907" s="452" t="s">
        <v>13594</v>
      </c>
      <c r="D907" s="452" t="s">
        <v>13555</v>
      </c>
      <c r="E907" s="400" t="s">
        <v>1</v>
      </c>
      <c r="F907" s="400" t="s">
        <v>7605</v>
      </c>
      <c r="G907" s="399">
        <v>0.18</v>
      </c>
      <c r="H907" s="453">
        <f>VLOOKUP(B907,'CMP-SIN-SD-09-2021'!A:D,4,0)</f>
        <v>23.78</v>
      </c>
      <c r="I907" s="453" t="s">
        <v>13362</v>
      </c>
      <c r="J907" s="373">
        <f t="shared" ref="J907:J912" si="207">TRUNC((G907*H907),2)</f>
        <v>4.28</v>
      </c>
      <c r="K907" s="373"/>
      <c r="L907" s="373"/>
      <c r="M907" s="373">
        <f>VLOOKUP(B907,'CMP-SIN-SD-09-2021'!A:D,4,0)</f>
        <v>23.78</v>
      </c>
      <c r="N907" s="3" t="b">
        <f t="shared" ref="N907:N912" si="208">M907=H907</f>
        <v>1</v>
      </c>
    </row>
    <row r="908" spans="1:15" s="387" customFormat="1" x14ac:dyDescent="0.25">
      <c r="A908" s="389" t="str">
        <f t="shared" si="206"/>
        <v>03346/ORSE</v>
      </c>
      <c r="B908" s="390">
        <v>88262</v>
      </c>
      <c r="C908" s="391" t="s">
        <v>13594</v>
      </c>
      <c r="D908" s="391" t="s">
        <v>13416</v>
      </c>
      <c r="E908" s="392" t="s">
        <v>1</v>
      </c>
      <c r="F908" s="392" t="s">
        <v>7605</v>
      </c>
      <c r="G908" s="393">
        <v>0.36</v>
      </c>
      <c r="H908" s="453">
        <f>VLOOKUP(B908,'CMP-SIN-SD-09-2021'!A:D,4,0)</f>
        <v>23.68</v>
      </c>
      <c r="I908" s="394" t="s">
        <v>13362</v>
      </c>
      <c r="J908" s="373">
        <f t="shared" si="207"/>
        <v>8.52</v>
      </c>
      <c r="K908" s="373"/>
      <c r="L908" s="373"/>
      <c r="M908" s="373">
        <f>VLOOKUP(B908,'CMP-SIN-SD-09-2021'!A:D,4,0)</f>
        <v>23.68</v>
      </c>
      <c r="N908" s="3" t="b">
        <f t="shared" si="208"/>
        <v>1</v>
      </c>
    </row>
    <row r="909" spans="1:15" s="387" customFormat="1" x14ac:dyDescent="0.25">
      <c r="A909" s="389" t="str">
        <f t="shared" si="206"/>
        <v>03346/ORSE</v>
      </c>
      <c r="B909" s="390">
        <v>88309</v>
      </c>
      <c r="C909" s="391" t="s">
        <v>13594</v>
      </c>
      <c r="D909" s="391" t="s">
        <v>13456</v>
      </c>
      <c r="E909" s="392" t="s">
        <v>1</v>
      </c>
      <c r="F909" s="392" t="s">
        <v>7605</v>
      </c>
      <c r="G909" s="393">
        <v>0.36</v>
      </c>
      <c r="H909" s="453">
        <f>VLOOKUP(B909,'CMP-SIN-SD-09-2021'!A:D,4,0)</f>
        <v>23.9</v>
      </c>
      <c r="I909" s="394" t="s">
        <v>13362</v>
      </c>
      <c r="J909" s="373">
        <f t="shared" si="207"/>
        <v>8.6</v>
      </c>
      <c r="K909" s="373"/>
      <c r="L909" s="373"/>
      <c r="M909" s="373">
        <f>VLOOKUP(B909,'CMP-SIN-SD-09-2021'!A:D,4,0)</f>
        <v>23.9</v>
      </c>
      <c r="N909" s="3" t="b">
        <f t="shared" si="208"/>
        <v>1</v>
      </c>
    </row>
    <row r="910" spans="1:15" s="387" customFormat="1" x14ac:dyDescent="0.25">
      <c r="A910" s="389" t="str">
        <f t="shared" si="206"/>
        <v>03346/ORSE</v>
      </c>
      <c r="B910" s="390">
        <v>88316</v>
      </c>
      <c r="C910" s="391" t="s">
        <v>13594</v>
      </c>
      <c r="D910" s="391" t="s">
        <v>13428</v>
      </c>
      <c r="E910" s="392" t="s">
        <v>1</v>
      </c>
      <c r="F910" s="392" t="s">
        <v>7605</v>
      </c>
      <c r="G910" s="393">
        <v>1.62</v>
      </c>
      <c r="H910" s="453">
        <f>VLOOKUP(B910,'CMP-SIN-SD-09-2021'!A:D,4,0)</f>
        <v>17.61</v>
      </c>
      <c r="I910" s="394" t="s">
        <v>13362</v>
      </c>
      <c r="J910" s="373">
        <f t="shared" si="207"/>
        <v>28.52</v>
      </c>
      <c r="K910" s="373"/>
      <c r="L910" s="373"/>
      <c r="M910" s="373">
        <f>VLOOKUP(B910,'CMP-SIN-SD-09-2021'!A:D,4,0)</f>
        <v>17.61</v>
      </c>
      <c r="N910" s="3" t="b">
        <f t="shared" si="208"/>
        <v>1</v>
      </c>
    </row>
    <row r="911" spans="1:15" s="387" customFormat="1" ht="30" x14ac:dyDescent="0.25">
      <c r="A911" s="389" t="str">
        <f t="shared" si="206"/>
        <v>03346/ORSE</v>
      </c>
      <c r="B911" s="390" t="s">
        <v>13595</v>
      </c>
      <c r="C911" s="391" t="s">
        <v>13594</v>
      </c>
      <c r="D911" s="391" t="s">
        <v>13596</v>
      </c>
      <c r="E911" s="392" t="s">
        <v>1</v>
      </c>
      <c r="F911" s="392" t="s">
        <v>23</v>
      </c>
      <c r="G911" s="393">
        <v>1</v>
      </c>
      <c r="H911" s="394">
        <v>25.71</v>
      </c>
      <c r="I911" s="394" t="s">
        <v>13362</v>
      </c>
      <c r="J911" s="373">
        <f t="shared" si="207"/>
        <v>25.71</v>
      </c>
      <c r="K911" s="373"/>
      <c r="L911" s="373"/>
      <c r="M911" s="373" t="e">
        <f>VLOOKUP(B911,'INS-SIN-SD-09-2021'!A:D,4,0)</f>
        <v>#N/A</v>
      </c>
      <c r="N911" s="3" t="e">
        <f t="shared" si="208"/>
        <v>#N/A</v>
      </c>
    </row>
    <row r="912" spans="1:15" s="387" customFormat="1" ht="30" x14ac:dyDescent="0.25">
      <c r="A912" s="440" t="str">
        <f t="shared" si="206"/>
        <v>03346/ORSE</v>
      </c>
      <c r="B912" s="441" t="s">
        <v>16068</v>
      </c>
      <c r="C912" s="442" t="s">
        <v>13594</v>
      </c>
      <c r="D912" s="442" t="s">
        <v>16069</v>
      </c>
      <c r="E912" s="398" t="s">
        <v>1</v>
      </c>
      <c r="F912" s="398" t="s">
        <v>23</v>
      </c>
      <c r="G912" s="397">
        <v>1</v>
      </c>
      <c r="H912" s="443">
        <v>265.70999999999998</v>
      </c>
      <c r="I912" s="443" t="s">
        <v>13362</v>
      </c>
      <c r="J912" s="373">
        <f t="shared" si="207"/>
        <v>265.70999999999998</v>
      </c>
      <c r="K912" s="373"/>
      <c r="L912" s="373"/>
      <c r="M912" s="373" t="e">
        <f>VLOOKUP(B912,'INS-SIN-SD-09-2021'!A:D,4,0)</f>
        <v>#N/A</v>
      </c>
      <c r="N912" s="3" t="e">
        <f t="shared" si="208"/>
        <v>#N/A</v>
      </c>
    </row>
    <row r="913" spans="1:15" s="387" customFormat="1" ht="60" x14ac:dyDescent="0.25">
      <c r="A913" s="463">
        <f t="shared" si="206"/>
        <v>92525</v>
      </c>
      <c r="B913" s="434" t="s">
        <v>13359</v>
      </c>
      <c r="C913" s="464" t="s">
        <v>213</v>
      </c>
      <c r="D913" s="464" t="s">
        <v>13642</v>
      </c>
      <c r="E913" s="425" t="s">
        <v>3</v>
      </c>
      <c r="F913" s="425" t="s">
        <v>1</v>
      </c>
      <c r="G913" s="424" t="s">
        <v>13361</v>
      </c>
      <c r="H913" s="426" t="s">
        <v>13362</v>
      </c>
      <c r="I913" s="465">
        <f>SUMIF(A:A,A913,J:J)</f>
        <v>31.069999999999997</v>
      </c>
      <c r="K913" s="373" t="e">
        <f>VLOOKUP(A913,'CMP-SIN-SD-09-2021'!A:D,4,0)</f>
        <v>#N/A</v>
      </c>
      <c r="L913" s="373" t="e">
        <f>K913=I913</f>
        <v>#N/A</v>
      </c>
      <c r="O913" s="403">
        <v>92525</v>
      </c>
    </row>
    <row r="914" spans="1:15" s="387" customFormat="1" ht="30" x14ac:dyDescent="0.25">
      <c r="A914" s="450">
        <f t="shared" si="206"/>
        <v>92525</v>
      </c>
      <c r="B914" s="451">
        <v>92268</v>
      </c>
      <c r="C914" s="452" t="s">
        <v>13642</v>
      </c>
      <c r="D914" s="452" t="s">
        <v>148</v>
      </c>
      <c r="E914" s="400" t="s">
        <v>1</v>
      </c>
      <c r="F914" s="400" t="s">
        <v>3</v>
      </c>
      <c r="G914" s="399">
        <v>0.13600000000000001</v>
      </c>
      <c r="H914" s="453">
        <f>VLOOKUP(B914,'CMP-SIN-SD-09-2021'!A:D,4,0)</f>
        <v>99.06</v>
      </c>
      <c r="I914" s="453" t="s">
        <v>13362</v>
      </c>
      <c r="J914" s="373">
        <f t="shared" ref="J914:J919" si="209">TRUNC((G914*H914),2)</f>
        <v>13.47</v>
      </c>
      <c r="K914" s="373"/>
      <c r="L914" s="373"/>
      <c r="M914" s="373">
        <f>VLOOKUP(B914,'CMP-SIN-SD-09-2021'!A:D,4,0)</f>
        <v>99.06</v>
      </c>
      <c r="N914" s="3" t="b">
        <f t="shared" ref="N914:N919" si="210">M914=H914</f>
        <v>1</v>
      </c>
    </row>
    <row r="915" spans="1:15" s="387" customFormat="1" x14ac:dyDescent="0.25">
      <c r="A915" s="389">
        <f t="shared" si="206"/>
        <v>92525</v>
      </c>
      <c r="B915" s="390">
        <v>88239</v>
      </c>
      <c r="C915" s="391" t="s">
        <v>13642</v>
      </c>
      <c r="D915" s="391" t="s">
        <v>13480</v>
      </c>
      <c r="E915" s="392" t="s">
        <v>1</v>
      </c>
      <c r="F915" s="392" t="s">
        <v>7605</v>
      </c>
      <c r="G915" s="393">
        <v>8.3000000000000004E-2</v>
      </c>
      <c r="H915" s="453">
        <f>VLOOKUP(B915,'CMP-SIN-SD-09-2021'!A:D,4,0)</f>
        <v>19.96</v>
      </c>
      <c r="I915" s="394" t="s">
        <v>13362</v>
      </c>
      <c r="J915" s="373">
        <f t="shared" si="209"/>
        <v>1.65</v>
      </c>
      <c r="K915" s="373"/>
      <c r="L915" s="373"/>
      <c r="M915" s="373">
        <f>VLOOKUP(B915,'CMP-SIN-SD-09-2021'!A:D,4,0)</f>
        <v>19.96</v>
      </c>
      <c r="N915" s="3" t="b">
        <f t="shared" si="210"/>
        <v>1</v>
      </c>
    </row>
    <row r="916" spans="1:15" s="387" customFormat="1" x14ac:dyDescent="0.25">
      <c r="A916" s="389">
        <f t="shared" si="206"/>
        <v>92525</v>
      </c>
      <c r="B916" s="390">
        <v>88262</v>
      </c>
      <c r="C916" s="391" t="s">
        <v>13642</v>
      </c>
      <c r="D916" s="391" t="s">
        <v>13416</v>
      </c>
      <c r="E916" s="392" t="s">
        <v>1</v>
      </c>
      <c r="F916" s="392" t="s">
        <v>7605</v>
      </c>
      <c r="G916" s="393">
        <v>0.45100000000000001</v>
      </c>
      <c r="H916" s="453">
        <f>VLOOKUP(B916,'CMP-SIN-SD-09-2021'!A:D,4,0)</f>
        <v>23.68</v>
      </c>
      <c r="I916" s="394" t="s">
        <v>13362</v>
      </c>
      <c r="J916" s="373">
        <f t="shared" si="209"/>
        <v>10.67</v>
      </c>
      <c r="K916" s="373"/>
      <c r="L916" s="373"/>
      <c r="M916" s="373">
        <f>VLOOKUP(B916,'CMP-SIN-SD-09-2021'!A:D,4,0)</f>
        <v>23.68</v>
      </c>
      <c r="N916" s="3" t="b">
        <f t="shared" si="210"/>
        <v>1</v>
      </c>
    </row>
    <row r="917" spans="1:15" s="387" customFormat="1" ht="45" x14ac:dyDescent="0.25">
      <c r="A917" s="389">
        <f t="shared" si="206"/>
        <v>92525</v>
      </c>
      <c r="B917" s="390">
        <v>10749</v>
      </c>
      <c r="C917" s="391" t="s">
        <v>13642</v>
      </c>
      <c r="D917" s="391" t="s">
        <v>13624</v>
      </c>
      <c r="E917" s="392" t="s">
        <v>1</v>
      </c>
      <c r="F917" s="392" t="s">
        <v>908</v>
      </c>
      <c r="G917" s="393">
        <v>0.39700000000000002</v>
      </c>
      <c r="H917" s="394">
        <v>6.18</v>
      </c>
      <c r="I917" s="394" t="s">
        <v>13362</v>
      </c>
      <c r="J917" s="373">
        <f t="shared" si="209"/>
        <v>2.4500000000000002</v>
      </c>
      <c r="K917" s="373"/>
      <c r="L917" s="373"/>
      <c r="M917" s="373">
        <f>VLOOKUP(B917,'INS-SIN-SD-09-2021'!A:D,4,0)</f>
        <v>6.18</v>
      </c>
      <c r="N917" s="3" t="b">
        <f t="shared" si="210"/>
        <v>1</v>
      </c>
    </row>
    <row r="918" spans="1:15" s="387" customFormat="1" ht="30" x14ac:dyDescent="0.25">
      <c r="A918" s="389">
        <f t="shared" si="206"/>
        <v>92525</v>
      </c>
      <c r="B918" s="390">
        <v>2692</v>
      </c>
      <c r="C918" s="391" t="s">
        <v>13642</v>
      </c>
      <c r="D918" s="391" t="s">
        <v>13568</v>
      </c>
      <c r="E918" s="392" t="s">
        <v>1</v>
      </c>
      <c r="F918" s="392" t="s">
        <v>7596</v>
      </c>
      <c r="G918" s="393">
        <v>4.0000000000000001E-3</v>
      </c>
      <c r="H918" s="394">
        <v>7.05</v>
      </c>
      <c r="I918" s="394" t="s">
        <v>13362</v>
      </c>
      <c r="J918" s="373">
        <f t="shared" si="209"/>
        <v>0.02</v>
      </c>
      <c r="K918" s="373"/>
      <c r="L918" s="373"/>
      <c r="M918" s="373">
        <f>VLOOKUP(B918,'INS-SIN-SD-09-2021'!A:D,4,0)</f>
        <v>7.05</v>
      </c>
      <c r="N918" s="3" t="b">
        <f t="shared" si="210"/>
        <v>1</v>
      </c>
    </row>
    <row r="919" spans="1:15" s="387" customFormat="1" ht="30" x14ac:dyDescent="0.25">
      <c r="A919" s="440">
        <f t="shared" si="206"/>
        <v>92525</v>
      </c>
      <c r="B919" s="441">
        <v>40270</v>
      </c>
      <c r="C919" s="442" t="s">
        <v>13642</v>
      </c>
      <c r="D919" s="442" t="s">
        <v>13626</v>
      </c>
      <c r="E919" s="398" t="s">
        <v>1</v>
      </c>
      <c r="F919" s="398" t="s">
        <v>27</v>
      </c>
      <c r="G919" s="397">
        <v>0.03</v>
      </c>
      <c r="H919" s="443">
        <v>93.93</v>
      </c>
      <c r="I919" s="443" t="s">
        <v>13362</v>
      </c>
      <c r="J919" s="373">
        <f t="shared" si="209"/>
        <v>2.81</v>
      </c>
      <c r="K919" s="373"/>
      <c r="L919" s="373"/>
      <c r="M919" s="373">
        <f>VLOOKUP(B919,'INS-SIN-SD-09-2021'!A:D,4,0)</f>
        <v>93.93</v>
      </c>
      <c r="N919" s="3" t="b">
        <f t="shared" si="210"/>
        <v>1</v>
      </c>
    </row>
    <row r="920" spans="1:15" s="387" customFormat="1" ht="45" x14ac:dyDescent="0.25">
      <c r="A920" s="463" t="str">
        <f t="shared" si="206"/>
        <v>CCU.03.0002</v>
      </c>
      <c r="B920" s="434" t="s">
        <v>13359</v>
      </c>
      <c r="C920" s="464" t="s">
        <v>223</v>
      </c>
      <c r="D920" s="464" t="s">
        <v>13620</v>
      </c>
      <c r="E920" s="425" t="s">
        <v>29</v>
      </c>
      <c r="F920" s="425" t="s">
        <v>1</v>
      </c>
      <c r="G920" s="424" t="s">
        <v>13361</v>
      </c>
      <c r="H920" s="426" t="s">
        <v>13362</v>
      </c>
      <c r="I920" s="465">
        <f>SUMIF(A:A,A920,J:J)</f>
        <v>13.420000000000002</v>
      </c>
      <c r="K920" s="373" t="e">
        <f>VLOOKUP(A920,'CMP-SIN-SD-09-2021'!A:D,4,0)</f>
        <v>#N/A</v>
      </c>
      <c r="L920" s="373" t="e">
        <f>K920=I920</f>
        <v>#N/A</v>
      </c>
      <c r="O920" s="387" t="s">
        <v>1185</v>
      </c>
    </row>
    <row r="921" spans="1:15" s="387" customFormat="1" ht="30" x14ac:dyDescent="0.25">
      <c r="A921" s="450" t="str">
        <f t="shared" si="206"/>
        <v>CCU.03.0002</v>
      </c>
      <c r="B921" s="451">
        <v>98746</v>
      </c>
      <c r="C921" s="452" t="s">
        <v>13620</v>
      </c>
      <c r="D921" s="452" t="s">
        <v>13652</v>
      </c>
      <c r="E921" s="400" t="s">
        <v>1</v>
      </c>
      <c r="F921" s="400" t="s">
        <v>27</v>
      </c>
      <c r="G921" s="399">
        <v>6.0000000000000001E-3</v>
      </c>
      <c r="H921" s="453">
        <f>VLOOKUP(B921,'CMP-SIN-SD-09-2021'!A:D,4,0)</f>
        <v>52.64</v>
      </c>
      <c r="I921" s="453" t="s">
        <v>13362</v>
      </c>
      <c r="J921" s="373">
        <f t="shared" ref="J921:J924" si="211">TRUNC((G921*H921),2)</f>
        <v>0.31</v>
      </c>
      <c r="K921" s="373"/>
      <c r="L921" s="373"/>
      <c r="M921" s="373">
        <f>VLOOKUP(B921,'CMP-SIN-SD-09-2021'!A:D,4,0)</f>
        <v>52.64</v>
      </c>
      <c r="N921" s="3" t="b">
        <f t="shared" ref="N921:N924" si="212">M921=H921</f>
        <v>1</v>
      </c>
    </row>
    <row r="922" spans="1:15" s="387" customFormat="1" x14ac:dyDescent="0.25">
      <c r="A922" s="389" t="str">
        <f t="shared" si="206"/>
        <v>CCU.03.0002</v>
      </c>
      <c r="B922" s="390">
        <v>88315</v>
      </c>
      <c r="C922" s="391" t="s">
        <v>13620</v>
      </c>
      <c r="D922" s="391" t="s">
        <v>13653</v>
      </c>
      <c r="E922" s="392" t="s">
        <v>1</v>
      </c>
      <c r="F922" s="392" t="s">
        <v>7605</v>
      </c>
      <c r="G922" s="393">
        <v>0.04</v>
      </c>
      <c r="H922" s="453">
        <f>VLOOKUP(B922,'CMP-SIN-SD-09-2021'!A:D,4,0)</f>
        <v>23.78</v>
      </c>
      <c r="I922" s="394" t="s">
        <v>13362</v>
      </c>
      <c r="J922" s="373">
        <f t="shared" si="211"/>
        <v>0.95</v>
      </c>
      <c r="K922" s="373"/>
      <c r="L922" s="373"/>
      <c r="M922" s="373">
        <f>VLOOKUP(B922,'CMP-SIN-SD-09-2021'!A:D,4,0)</f>
        <v>23.78</v>
      </c>
      <c r="N922" s="3" t="b">
        <f t="shared" si="212"/>
        <v>1</v>
      </c>
    </row>
    <row r="923" spans="1:15" s="387" customFormat="1" x14ac:dyDescent="0.25">
      <c r="A923" s="389" t="str">
        <f t="shared" si="206"/>
        <v>CCU.03.0002</v>
      </c>
      <c r="B923" s="390">
        <v>88316</v>
      </c>
      <c r="C923" s="391" t="s">
        <v>13620</v>
      </c>
      <c r="D923" s="391" t="s">
        <v>13428</v>
      </c>
      <c r="E923" s="392" t="s">
        <v>1</v>
      </c>
      <c r="F923" s="392" t="s">
        <v>7605</v>
      </c>
      <c r="G923" s="393">
        <v>0.04</v>
      </c>
      <c r="H923" s="453">
        <f>VLOOKUP(B923,'CMP-SIN-SD-09-2021'!A:D,4,0)</f>
        <v>17.61</v>
      </c>
      <c r="I923" s="394" t="s">
        <v>13362</v>
      </c>
      <c r="J923" s="373">
        <f t="shared" si="211"/>
        <v>0.7</v>
      </c>
      <c r="K923" s="373"/>
      <c r="L923" s="373"/>
      <c r="M923" s="373">
        <f>VLOOKUP(B923,'CMP-SIN-SD-09-2021'!A:D,4,0)</f>
        <v>17.61</v>
      </c>
      <c r="N923" s="3" t="b">
        <f t="shared" si="212"/>
        <v>1</v>
      </c>
    </row>
    <row r="924" spans="1:15" s="387" customFormat="1" ht="30" x14ac:dyDescent="0.25">
      <c r="A924" s="440" t="str">
        <f t="shared" si="206"/>
        <v>CCU.03.0002</v>
      </c>
      <c r="B924" s="441">
        <v>40598</v>
      </c>
      <c r="C924" s="442" t="s">
        <v>13620</v>
      </c>
      <c r="D924" s="442" t="s">
        <v>13654</v>
      </c>
      <c r="E924" s="398" t="s">
        <v>1</v>
      </c>
      <c r="F924" s="398" t="s">
        <v>29</v>
      </c>
      <c r="G924" s="397">
        <v>1.05</v>
      </c>
      <c r="H924" s="443">
        <v>10.92</v>
      </c>
      <c r="I924" s="443" t="s">
        <v>13362</v>
      </c>
      <c r="J924" s="373">
        <f t="shared" si="211"/>
        <v>11.46</v>
      </c>
      <c r="K924" s="373"/>
      <c r="L924" s="373"/>
      <c r="M924" s="373">
        <f>VLOOKUP(B924,'INS-SIN-SD-09-2021'!A:D,4,0)</f>
        <v>10.92</v>
      </c>
      <c r="N924" s="3" t="b">
        <f t="shared" si="212"/>
        <v>1</v>
      </c>
    </row>
    <row r="925" spans="1:15" s="387" customFormat="1" ht="45" x14ac:dyDescent="0.25">
      <c r="A925" s="463">
        <f t="shared" si="206"/>
        <v>100761</v>
      </c>
      <c r="B925" s="434" t="s">
        <v>13359</v>
      </c>
      <c r="C925" s="464" t="s">
        <v>224</v>
      </c>
      <c r="D925" s="464" t="s">
        <v>13655</v>
      </c>
      <c r="E925" s="425" t="s">
        <v>3</v>
      </c>
      <c r="F925" s="425" t="s">
        <v>1</v>
      </c>
      <c r="G925" s="424" t="s">
        <v>13361</v>
      </c>
      <c r="H925" s="426" t="s">
        <v>13362</v>
      </c>
      <c r="I925" s="465">
        <f>SUMIF(A:A,A925,J:J)</f>
        <v>41.010000000000005</v>
      </c>
      <c r="K925" s="373">
        <f>VLOOKUP(A925,'CMP-SIN-SD-09-2021'!A:D,4,0)</f>
        <v>41.01</v>
      </c>
      <c r="L925" s="373" t="b">
        <f>K925=I925</f>
        <v>1</v>
      </c>
      <c r="O925" s="403">
        <v>100761</v>
      </c>
    </row>
    <row r="926" spans="1:15" s="387" customFormat="1" x14ac:dyDescent="0.25">
      <c r="A926" s="450">
        <f t="shared" si="206"/>
        <v>100761</v>
      </c>
      <c r="B926" s="451">
        <v>88310</v>
      </c>
      <c r="C926" s="452" t="s">
        <v>13655</v>
      </c>
      <c r="D926" s="452" t="s">
        <v>13631</v>
      </c>
      <c r="E926" s="400" t="s">
        <v>1</v>
      </c>
      <c r="F926" s="400" t="s">
        <v>7605</v>
      </c>
      <c r="G926" s="399">
        <v>1.0530999999999999</v>
      </c>
      <c r="H926" s="453">
        <f>VLOOKUP(B926,'CMP-SIN-SD-09-2021'!A:D,4,0)</f>
        <v>24.89</v>
      </c>
      <c r="I926" s="453" t="s">
        <v>13362</v>
      </c>
      <c r="J926" s="373">
        <f t="shared" ref="J926:J928" si="213">TRUNC((G926*H926),2)</f>
        <v>26.21</v>
      </c>
      <c r="K926" s="373"/>
      <c r="L926" s="373"/>
      <c r="M926" s="373">
        <f>VLOOKUP(B926,'CMP-SIN-SD-09-2021'!A:D,4,0)</f>
        <v>24.89</v>
      </c>
      <c r="N926" s="3" t="b">
        <f t="shared" ref="N926:N928" si="214">M926=H926</f>
        <v>1</v>
      </c>
    </row>
    <row r="927" spans="1:15" s="387" customFormat="1" x14ac:dyDescent="0.25">
      <c r="A927" s="389">
        <f t="shared" si="206"/>
        <v>100761</v>
      </c>
      <c r="B927" s="390">
        <v>5318</v>
      </c>
      <c r="C927" s="391" t="s">
        <v>13655</v>
      </c>
      <c r="D927" s="391" t="s">
        <v>13656</v>
      </c>
      <c r="E927" s="392" t="s">
        <v>1</v>
      </c>
      <c r="F927" s="392" t="s">
        <v>7596</v>
      </c>
      <c r="G927" s="393">
        <v>0.124</v>
      </c>
      <c r="H927" s="394">
        <v>13.54</v>
      </c>
      <c r="I927" s="394" t="s">
        <v>13362</v>
      </c>
      <c r="J927" s="373">
        <f t="shared" si="213"/>
        <v>1.67</v>
      </c>
      <c r="K927" s="373"/>
      <c r="L927" s="373"/>
      <c r="M927" s="373">
        <f>VLOOKUP(B927,'INS-SIN-SD-09-2021'!A:D,4,0)</f>
        <v>13.54</v>
      </c>
      <c r="N927" s="3" t="b">
        <f t="shared" si="214"/>
        <v>1</v>
      </c>
    </row>
    <row r="928" spans="1:15" s="387" customFormat="1" x14ac:dyDescent="0.25">
      <c r="A928" s="440">
        <f t="shared" si="206"/>
        <v>100761</v>
      </c>
      <c r="B928" s="441">
        <v>7288</v>
      </c>
      <c r="C928" s="442" t="s">
        <v>13655</v>
      </c>
      <c r="D928" s="442" t="s">
        <v>13657</v>
      </c>
      <c r="E928" s="398" t="s">
        <v>1</v>
      </c>
      <c r="F928" s="398" t="s">
        <v>7596</v>
      </c>
      <c r="G928" s="397">
        <v>0.41339999999999999</v>
      </c>
      <c r="H928" s="443">
        <v>31.78</v>
      </c>
      <c r="I928" s="443" t="s">
        <v>13362</v>
      </c>
      <c r="J928" s="373">
        <f t="shared" si="213"/>
        <v>13.13</v>
      </c>
      <c r="K928" s="373"/>
      <c r="L928" s="373"/>
      <c r="M928" s="373">
        <f>VLOOKUP(B928,'INS-SIN-SD-09-2021'!A:D,4,0)</f>
        <v>31.78</v>
      </c>
      <c r="N928" s="3" t="b">
        <f t="shared" si="214"/>
        <v>1</v>
      </c>
    </row>
    <row r="929" spans="1:15" s="387" customFormat="1" ht="75" x14ac:dyDescent="0.25">
      <c r="A929" s="463">
        <f t="shared" si="206"/>
        <v>89168</v>
      </c>
      <c r="B929" s="434" t="s">
        <v>13359</v>
      </c>
      <c r="C929" s="464" t="s">
        <v>225</v>
      </c>
      <c r="D929" s="464" t="s">
        <v>13658</v>
      </c>
      <c r="E929" s="425" t="s">
        <v>3</v>
      </c>
      <c r="F929" s="425" t="s">
        <v>1</v>
      </c>
      <c r="G929" s="424" t="s">
        <v>13361</v>
      </c>
      <c r="H929" s="426" t="s">
        <v>13362</v>
      </c>
      <c r="I929" s="465">
        <f>SUMIF(A:A,A929,J:J)</f>
        <v>86.759999999999991</v>
      </c>
      <c r="K929" s="373">
        <f>VLOOKUP(A929,'CMP-SIN-SD-09-2021'!A:D,4,0)</f>
        <v>86.76</v>
      </c>
      <c r="L929" s="373" t="b">
        <f>K929=I929</f>
        <v>1</v>
      </c>
      <c r="O929" s="403">
        <v>89168</v>
      </c>
    </row>
    <row r="930" spans="1:15" s="387" customFormat="1" ht="60" x14ac:dyDescent="0.25">
      <c r="A930" s="450">
        <f t="shared" si="206"/>
        <v>89168</v>
      </c>
      <c r="B930" s="451">
        <v>87495</v>
      </c>
      <c r="C930" s="452" t="s">
        <v>13658</v>
      </c>
      <c r="D930" s="452" t="s">
        <v>13659</v>
      </c>
      <c r="E930" s="400" t="s">
        <v>1</v>
      </c>
      <c r="F930" s="400" t="s">
        <v>3</v>
      </c>
      <c r="G930" s="399">
        <v>0.2334</v>
      </c>
      <c r="H930" s="453">
        <f>VLOOKUP(B930,'CMP-SIN-SD-09-2021'!A:D,4,0)</f>
        <v>88.71</v>
      </c>
      <c r="I930" s="453" t="s">
        <v>13362</v>
      </c>
      <c r="J930" s="373">
        <f t="shared" ref="J930:J933" si="215">TRUNC((G930*H930),2)</f>
        <v>20.7</v>
      </c>
      <c r="K930" s="373"/>
      <c r="L930" s="373"/>
      <c r="M930" s="373">
        <f>VLOOKUP(B930,'CMP-SIN-SD-09-2021'!A:D,4,0)</f>
        <v>88.71</v>
      </c>
      <c r="N930" s="3" t="b">
        <f t="shared" ref="N930:N933" si="216">M930=H930</f>
        <v>1</v>
      </c>
    </row>
    <row r="931" spans="1:15" s="387" customFormat="1" ht="60" x14ac:dyDescent="0.25">
      <c r="A931" s="389">
        <f t="shared" si="206"/>
        <v>89168</v>
      </c>
      <c r="B931" s="390">
        <v>87503</v>
      </c>
      <c r="C931" s="391" t="s">
        <v>13658</v>
      </c>
      <c r="D931" s="391" t="s">
        <v>13660</v>
      </c>
      <c r="E931" s="392" t="s">
        <v>1</v>
      </c>
      <c r="F931" s="392" t="s">
        <v>3</v>
      </c>
      <c r="G931" s="393">
        <v>0.20280000000000001</v>
      </c>
      <c r="H931" s="453">
        <f>VLOOKUP(B931,'CMP-SIN-SD-09-2021'!A:D,4,0)</f>
        <v>76.53</v>
      </c>
      <c r="I931" s="394" t="s">
        <v>13362</v>
      </c>
      <c r="J931" s="373">
        <f t="shared" si="215"/>
        <v>15.52</v>
      </c>
      <c r="K931" s="373"/>
      <c r="L931" s="373"/>
      <c r="M931" s="373">
        <f>VLOOKUP(B931,'CMP-SIN-SD-09-2021'!A:D,4,0)</f>
        <v>76.53</v>
      </c>
      <c r="N931" s="3" t="b">
        <f t="shared" si="216"/>
        <v>1</v>
      </c>
    </row>
    <row r="932" spans="1:15" s="387" customFormat="1" ht="60" x14ac:dyDescent="0.25">
      <c r="A932" s="389">
        <f t="shared" si="206"/>
        <v>89168</v>
      </c>
      <c r="B932" s="390">
        <v>87511</v>
      </c>
      <c r="C932" s="391" t="s">
        <v>13658</v>
      </c>
      <c r="D932" s="391" t="s">
        <v>13661</v>
      </c>
      <c r="E932" s="392" t="s">
        <v>1</v>
      </c>
      <c r="F932" s="392" t="s">
        <v>3</v>
      </c>
      <c r="G932" s="393">
        <v>0.247</v>
      </c>
      <c r="H932" s="453">
        <f>VLOOKUP(B932,'CMP-SIN-SD-09-2021'!A:D,4,0)</f>
        <v>98.53</v>
      </c>
      <c r="I932" s="394" t="s">
        <v>13362</v>
      </c>
      <c r="J932" s="373">
        <f t="shared" si="215"/>
        <v>24.33</v>
      </c>
      <c r="K932" s="373"/>
      <c r="L932" s="373"/>
      <c r="M932" s="373">
        <f>VLOOKUP(B932,'CMP-SIN-SD-09-2021'!A:D,4,0)</f>
        <v>98.53</v>
      </c>
      <c r="N932" s="3" t="b">
        <f t="shared" si="216"/>
        <v>1</v>
      </c>
    </row>
    <row r="933" spans="1:15" s="387" customFormat="1" ht="60" x14ac:dyDescent="0.25">
      <c r="A933" s="440">
        <f t="shared" si="206"/>
        <v>89168</v>
      </c>
      <c r="B933" s="441">
        <v>87519</v>
      </c>
      <c r="C933" s="442" t="s">
        <v>13658</v>
      </c>
      <c r="D933" s="442" t="s">
        <v>13662</v>
      </c>
      <c r="E933" s="398" t="s">
        <v>1</v>
      </c>
      <c r="F933" s="398" t="s">
        <v>3</v>
      </c>
      <c r="G933" s="397">
        <v>0.31680000000000003</v>
      </c>
      <c r="H933" s="453">
        <f>VLOOKUP(B933,'CMP-SIN-SD-09-2021'!A:D,4,0)</f>
        <v>82.75</v>
      </c>
      <c r="I933" s="443" t="s">
        <v>13362</v>
      </c>
      <c r="J933" s="373">
        <f t="shared" si="215"/>
        <v>26.21</v>
      </c>
      <c r="K933" s="373"/>
      <c r="L933" s="373"/>
      <c r="M933" s="373">
        <f>VLOOKUP(B933,'CMP-SIN-SD-09-2021'!A:D,4,0)</f>
        <v>82.75</v>
      </c>
      <c r="N933" s="3" t="b">
        <f t="shared" si="216"/>
        <v>1</v>
      </c>
    </row>
    <row r="934" spans="1:15" s="387" customFormat="1" ht="45" x14ac:dyDescent="0.25">
      <c r="A934" s="463">
        <f t="shared" si="206"/>
        <v>101159</v>
      </c>
      <c r="B934" s="434" t="s">
        <v>13359</v>
      </c>
      <c r="C934" s="464" t="s">
        <v>226</v>
      </c>
      <c r="D934" s="464" t="s">
        <v>13663</v>
      </c>
      <c r="E934" s="425" t="s">
        <v>3</v>
      </c>
      <c r="F934" s="425" t="s">
        <v>1</v>
      </c>
      <c r="G934" s="424" t="s">
        <v>13361</v>
      </c>
      <c r="H934" s="426" t="s">
        <v>13362</v>
      </c>
      <c r="I934" s="465">
        <f>SUMIF(A:A,A934,J:J)</f>
        <v>133.64999999999998</v>
      </c>
      <c r="K934" s="373">
        <f>VLOOKUP(A934,'CMP-SIN-SD-09-2021'!A:D,4,0)</f>
        <v>133.65</v>
      </c>
      <c r="L934" s="373" t="b">
        <f>K934=I934</f>
        <v>1</v>
      </c>
      <c r="O934" s="403">
        <v>101159</v>
      </c>
    </row>
    <row r="935" spans="1:15" s="387" customFormat="1" ht="60" x14ac:dyDescent="0.25">
      <c r="A935" s="450">
        <f t="shared" si="206"/>
        <v>101159</v>
      </c>
      <c r="B935" s="451">
        <v>87292</v>
      </c>
      <c r="C935" s="452" t="s">
        <v>13663</v>
      </c>
      <c r="D935" s="452" t="s">
        <v>13664</v>
      </c>
      <c r="E935" s="400" t="s">
        <v>1</v>
      </c>
      <c r="F935" s="400" t="s">
        <v>23</v>
      </c>
      <c r="G935" s="399">
        <v>2.8000000000000001E-2</v>
      </c>
      <c r="H935" s="453">
        <f>VLOOKUP(B935,'CMP-SIN-SD-09-2021'!A:D,4,0)</f>
        <v>487.56</v>
      </c>
      <c r="I935" s="453" t="s">
        <v>13362</v>
      </c>
      <c r="J935" s="373">
        <f t="shared" ref="J935:J938" si="217">TRUNC((G935*H935),2)</f>
        <v>13.65</v>
      </c>
      <c r="K935" s="373"/>
      <c r="L935" s="373"/>
      <c r="M935" s="373">
        <f>VLOOKUP(B935,'CMP-SIN-SD-09-2021'!A:D,4,0)</f>
        <v>487.56</v>
      </c>
      <c r="N935" s="3" t="b">
        <f t="shared" ref="N935:N938" si="218">M935=H935</f>
        <v>1</v>
      </c>
    </row>
    <row r="936" spans="1:15" s="387" customFormat="1" x14ac:dyDescent="0.25">
      <c r="A936" s="389">
        <f t="shared" si="206"/>
        <v>101159</v>
      </c>
      <c r="B936" s="390">
        <v>88309</v>
      </c>
      <c r="C936" s="391" t="s">
        <v>13663</v>
      </c>
      <c r="D936" s="391" t="s">
        <v>13456</v>
      </c>
      <c r="E936" s="392" t="s">
        <v>1</v>
      </c>
      <c r="F936" s="392" t="s">
        <v>7605</v>
      </c>
      <c r="G936" s="393">
        <v>1.9390000000000001</v>
      </c>
      <c r="H936" s="453">
        <f>VLOOKUP(B936,'CMP-SIN-SD-09-2021'!A:D,4,0)</f>
        <v>23.9</v>
      </c>
      <c r="I936" s="394" t="s">
        <v>13362</v>
      </c>
      <c r="J936" s="373">
        <f t="shared" si="217"/>
        <v>46.34</v>
      </c>
      <c r="K936" s="373"/>
      <c r="L936" s="373"/>
      <c r="M936" s="373">
        <f>VLOOKUP(B936,'CMP-SIN-SD-09-2021'!A:D,4,0)</f>
        <v>23.9</v>
      </c>
      <c r="N936" s="3" t="b">
        <f t="shared" si="218"/>
        <v>1</v>
      </c>
    </row>
    <row r="937" spans="1:15" s="387" customFormat="1" x14ac:dyDescent="0.25">
      <c r="A937" s="389">
        <f t="shared" si="206"/>
        <v>101159</v>
      </c>
      <c r="B937" s="390">
        <v>88316</v>
      </c>
      <c r="C937" s="391" t="s">
        <v>13663</v>
      </c>
      <c r="D937" s="391" t="s">
        <v>13428</v>
      </c>
      <c r="E937" s="392" t="s">
        <v>1</v>
      </c>
      <c r="F937" s="392" t="s">
        <v>7605</v>
      </c>
      <c r="G937" s="393">
        <v>0.97</v>
      </c>
      <c r="H937" s="453">
        <f>VLOOKUP(B937,'CMP-SIN-SD-09-2021'!A:D,4,0)</f>
        <v>17.61</v>
      </c>
      <c r="I937" s="394" t="s">
        <v>13362</v>
      </c>
      <c r="J937" s="373">
        <f t="shared" si="217"/>
        <v>17.079999999999998</v>
      </c>
      <c r="K937" s="373"/>
      <c r="L937" s="373"/>
      <c r="M937" s="373">
        <f>VLOOKUP(B937,'CMP-SIN-SD-09-2021'!A:D,4,0)</f>
        <v>17.61</v>
      </c>
      <c r="N937" s="3" t="b">
        <f t="shared" si="218"/>
        <v>1</v>
      </c>
    </row>
    <row r="938" spans="1:15" s="387" customFormat="1" x14ac:dyDescent="0.25">
      <c r="A938" s="440">
        <f t="shared" si="206"/>
        <v>101159</v>
      </c>
      <c r="B938" s="441">
        <v>7258</v>
      </c>
      <c r="C938" s="442" t="s">
        <v>13663</v>
      </c>
      <c r="D938" s="442" t="s">
        <v>13665</v>
      </c>
      <c r="E938" s="398" t="s">
        <v>1</v>
      </c>
      <c r="F938" s="398" t="s">
        <v>9</v>
      </c>
      <c r="G938" s="397">
        <v>73.489999999999995</v>
      </c>
      <c r="H938" s="443">
        <v>0.77</v>
      </c>
      <c r="I938" s="443" t="s">
        <v>13362</v>
      </c>
      <c r="J938" s="373">
        <f t="shared" si="217"/>
        <v>56.58</v>
      </c>
      <c r="K938" s="373"/>
      <c r="L938" s="373"/>
      <c r="M938" s="373">
        <f>VLOOKUP(B938,'INS-SIN-SD-09-2021'!A:D,4,0)</f>
        <v>0.77</v>
      </c>
      <c r="N938" s="3" t="b">
        <f t="shared" si="218"/>
        <v>1</v>
      </c>
    </row>
    <row r="939" spans="1:15" s="387" customFormat="1" ht="45" x14ac:dyDescent="0.25">
      <c r="A939" s="463" t="str">
        <f t="shared" si="206"/>
        <v>12.007.0040-A/EMOP</v>
      </c>
      <c r="B939" s="434" t="s">
        <v>13359</v>
      </c>
      <c r="C939" s="464" t="s">
        <v>227</v>
      </c>
      <c r="D939" s="464" t="s">
        <v>13634</v>
      </c>
      <c r="E939" s="425" t="s">
        <v>3</v>
      </c>
      <c r="F939" s="425" t="s">
        <v>1</v>
      </c>
      <c r="G939" s="424" t="s">
        <v>13361</v>
      </c>
      <c r="H939" s="426" t="s">
        <v>13362</v>
      </c>
      <c r="I939" s="465">
        <f>SUMIF(A:A,A939,J:J)</f>
        <v>297.32000000000005</v>
      </c>
      <c r="K939" s="373" t="e">
        <f>VLOOKUP(A939,'CMP-SIN-SD-09-2021'!A:D,4,0)</f>
        <v>#N/A</v>
      </c>
      <c r="L939" s="373" t="e">
        <f>K939=I939</f>
        <v>#N/A</v>
      </c>
      <c r="O939" s="387" t="s">
        <v>15037</v>
      </c>
    </row>
    <row r="940" spans="1:15" s="387" customFormat="1" x14ac:dyDescent="0.25">
      <c r="A940" s="450" t="str">
        <f t="shared" si="206"/>
        <v>12.007.0040-A/EMOP</v>
      </c>
      <c r="B940" s="451">
        <v>88309</v>
      </c>
      <c r="C940" s="452" t="s">
        <v>13634</v>
      </c>
      <c r="D940" s="452" t="s">
        <v>13456</v>
      </c>
      <c r="E940" s="400" t="s">
        <v>1</v>
      </c>
      <c r="F940" s="400" t="s">
        <v>7605</v>
      </c>
      <c r="G940" s="399">
        <v>1.339</v>
      </c>
      <c r="H940" s="453">
        <f>VLOOKUP(B940,'CMP-SIN-SD-09-2021'!A:D,4,0)</f>
        <v>23.9</v>
      </c>
      <c r="I940" s="453" t="s">
        <v>13362</v>
      </c>
      <c r="J940" s="373">
        <f t="shared" ref="J940:J944" si="219">TRUNC((G940*H940),2)</f>
        <v>32</v>
      </c>
      <c r="K940" s="373"/>
      <c r="L940" s="373"/>
      <c r="M940" s="373">
        <f>VLOOKUP(B940,'CMP-SIN-SD-09-2021'!A:D,4,0)</f>
        <v>23.9</v>
      </c>
      <c r="N940" s="3" t="b">
        <f t="shared" ref="N940:N944" si="220">M940=H940</f>
        <v>1</v>
      </c>
    </row>
    <row r="941" spans="1:15" s="387" customFormat="1" x14ac:dyDescent="0.25">
      <c r="A941" s="389" t="str">
        <f t="shared" si="206"/>
        <v>12.007.0040-A/EMOP</v>
      </c>
      <c r="B941" s="390">
        <v>88316</v>
      </c>
      <c r="C941" s="391" t="s">
        <v>13634</v>
      </c>
      <c r="D941" s="391" t="s">
        <v>13428</v>
      </c>
      <c r="E941" s="392" t="s">
        <v>1</v>
      </c>
      <c r="F941" s="392" t="s">
        <v>7605</v>
      </c>
      <c r="G941" s="393">
        <v>1.339</v>
      </c>
      <c r="H941" s="453">
        <f>VLOOKUP(B941,'CMP-SIN-SD-09-2021'!A:D,4,0)</f>
        <v>17.61</v>
      </c>
      <c r="I941" s="394" t="s">
        <v>13362</v>
      </c>
      <c r="J941" s="373">
        <f t="shared" si="219"/>
        <v>23.57</v>
      </c>
      <c r="K941" s="373"/>
      <c r="L941" s="373"/>
      <c r="M941" s="373">
        <f>VLOOKUP(B941,'CMP-SIN-SD-09-2021'!A:D,4,0)</f>
        <v>17.61</v>
      </c>
      <c r="N941" s="3" t="b">
        <f t="shared" si="220"/>
        <v>1</v>
      </c>
    </row>
    <row r="942" spans="1:15" s="387" customFormat="1" ht="30" x14ac:dyDescent="0.25">
      <c r="A942" s="389" t="str">
        <f t="shared" si="206"/>
        <v>12.007.0040-A/EMOP</v>
      </c>
      <c r="B942" s="390" t="s">
        <v>13666</v>
      </c>
      <c r="C942" s="391" t="s">
        <v>13634</v>
      </c>
      <c r="D942" s="391" t="s">
        <v>13667</v>
      </c>
      <c r="E942" s="392" t="s">
        <v>1</v>
      </c>
      <c r="F942" s="392" t="s">
        <v>23</v>
      </c>
      <c r="G942" s="393">
        <v>3.1E-2</v>
      </c>
      <c r="H942" s="394">
        <v>284.77</v>
      </c>
      <c r="I942" s="394" t="s">
        <v>13362</v>
      </c>
      <c r="J942" s="373">
        <f t="shared" si="219"/>
        <v>8.82</v>
      </c>
      <c r="K942" s="373"/>
      <c r="L942" s="373"/>
      <c r="M942" s="373" t="e">
        <f>VLOOKUP(B942,'INS-SIN-SD-09-2021'!A:D,4,0)</f>
        <v>#N/A</v>
      </c>
      <c r="N942" s="3" t="e">
        <f t="shared" si="220"/>
        <v>#N/A</v>
      </c>
    </row>
    <row r="943" spans="1:15" s="387" customFormat="1" ht="30" x14ac:dyDescent="0.25">
      <c r="A943" s="389" t="str">
        <f t="shared" si="206"/>
        <v>12.007.0040-A/EMOP</v>
      </c>
      <c r="B943" s="390" t="s">
        <v>12251</v>
      </c>
      <c r="C943" s="391" t="s">
        <v>13634</v>
      </c>
      <c r="D943" s="391" t="s">
        <v>13668</v>
      </c>
      <c r="E943" s="392" t="s">
        <v>1</v>
      </c>
      <c r="F943" s="392" t="s">
        <v>29</v>
      </c>
      <c r="G943" s="393">
        <v>1.1499999999999999</v>
      </c>
      <c r="H943" s="394">
        <v>4.8499999999999996</v>
      </c>
      <c r="I943" s="394" t="s">
        <v>13362</v>
      </c>
      <c r="J943" s="373">
        <f t="shared" si="219"/>
        <v>5.57</v>
      </c>
      <c r="K943" s="373"/>
      <c r="L943" s="373"/>
      <c r="M943" s="373" t="e">
        <f>VLOOKUP(B943,'INS-SIN-SD-09-2021'!A:D,4,0)</f>
        <v>#N/A</v>
      </c>
      <c r="N943" s="3" t="e">
        <f t="shared" si="220"/>
        <v>#N/A</v>
      </c>
    </row>
    <row r="944" spans="1:15" s="387" customFormat="1" ht="30" x14ac:dyDescent="0.25">
      <c r="A944" s="440" t="str">
        <f t="shared" si="206"/>
        <v>12.007.0040-A/EMOP</v>
      </c>
      <c r="B944" s="441">
        <v>5174</v>
      </c>
      <c r="C944" s="442" t="s">
        <v>13634</v>
      </c>
      <c r="D944" s="442" t="s">
        <v>13669</v>
      </c>
      <c r="E944" s="398" t="s">
        <v>1</v>
      </c>
      <c r="F944" s="398" t="s">
        <v>9</v>
      </c>
      <c r="G944" s="397">
        <v>25</v>
      </c>
      <c r="H944" s="443">
        <v>9.0945999999999998</v>
      </c>
      <c r="I944" s="443" t="s">
        <v>13362</v>
      </c>
      <c r="J944" s="373">
        <f t="shared" si="219"/>
        <v>227.36</v>
      </c>
      <c r="K944" s="373"/>
      <c r="L944" s="373"/>
      <c r="M944" s="373" t="e">
        <f>VLOOKUP(B944,'INS-SIN-SD-09-2021'!A:D,4,0)</f>
        <v>#N/A</v>
      </c>
      <c r="N944" s="3" t="e">
        <f t="shared" si="220"/>
        <v>#N/A</v>
      </c>
    </row>
    <row r="945" spans="1:15" s="387" customFormat="1" ht="45" x14ac:dyDescent="0.25">
      <c r="A945" s="463">
        <f t="shared" si="206"/>
        <v>79627</v>
      </c>
      <c r="B945" s="434" t="s">
        <v>13359</v>
      </c>
      <c r="C945" s="464" t="s">
        <v>228</v>
      </c>
      <c r="D945" s="464" t="s">
        <v>13513</v>
      </c>
      <c r="E945" s="425" t="s">
        <v>3</v>
      </c>
      <c r="F945" s="425" t="s">
        <v>1</v>
      </c>
      <c r="G945" s="424" t="s">
        <v>13361</v>
      </c>
      <c r="H945" s="426" t="s">
        <v>13362</v>
      </c>
      <c r="I945" s="465">
        <f>SUMIF(A:A,A945,J:J)</f>
        <v>774.7</v>
      </c>
      <c r="K945" s="373" t="e">
        <f>VLOOKUP(A945,'CMP-SIN-SD-09-2021'!A:D,4,0)</f>
        <v>#N/A</v>
      </c>
      <c r="L945" s="373" t="e">
        <f>K945=I945</f>
        <v>#N/A</v>
      </c>
      <c r="O945" s="403">
        <v>79627</v>
      </c>
    </row>
    <row r="946" spans="1:15" s="387" customFormat="1" x14ac:dyDescent="0.25">
      <c r="A946" s="450">
        <f t="shared" si="206"/>
        <v>79627</v>
      </c>
      <c r="B946" s="451">
        <v>88274</v>
      </c>
      <c r="C946" s="452" t="s">
        <v>13513</v>
      </c>
      <c r="D946" s="452" t="s">
        <v>13670</v>
      </c>
      <c r="E946" s="400" t="s">
        <v>1</v>
      </c>
      <c r="F946" s="400" t="s">
        <v>7605</v>
      </c>
      <c r="G946" s="399">
        <v>4.8</v>
      </c>
      <c r="H946" s="453">
        <f>VLOOKUP(B946,'CMP-SIN-SD-09-2021'!A:D,4,0)</f>
        <v>19.91</v>
      </c>
      <c r="I946" s="453" t="s">
        <v>13362</v>
      </c>
      <c r="J946" s="373">
        <f t="shared" ref="J946:J950" si="221">TRUNC((G946*H946),2)</f>
        <v>95.56</v>
      </c>
      <c r="K946" s="373"/>
      <c r="L946" s="373"/>
      <c r="M946" s="373">
        <f>VLOOKUP(B946,'CMP-SIN-SD-09-2021'!A:D,4,0)</f>
        <v>19.91</v>
      </c>
      <c r="N946" s="3" t="b">
        <f t="shared" ref="N946:N950" si="222">M946=H946</f>
        <v>1</v>
      </c>
    </row>
    <row r="947" spans="1:15" s="387" customFormat="1" x14ac:dyDescent="0.25">
      <c r="A947" s="389">
        <f t="shared" si="206"/>
        <v>79627</v>
      </c>
      <c r="B947" s="390">
        <v>88316</v>
      </c>
      <c r="C947" s="391" t="s">
        <v>13513</v>
      </c>
      <c r="D947" s="391" t="s">
        <v>13428</v>
      </c>
      <c r="E947" s="392" t="s">
        <v>1</v>
      </c>
      <c r="F947" s="392" t="s">
        <v>7605</v>
      </c>
      <c r="G947" s="393">
        <v>2.2999999999999998</v>
      </c>
      <c r="H947" s="453">
        <f>VLOOKUP(B947,'CMP-SIN-SD-09-2021'!A:D,4,0)</f>
        <v>17.61</v>
      </c>
      <c r="I947" s="394" t="s">
        <v>13362</v>
      </c>
      <c r="J947" s="373">
        <f t="shared" si="221"/>
        <v>40.5</v>
      </c>
      <c r="K947" s="373"/>
      <c r="L947" s="373"/>
      <c r="M947" s="373">
        <f>VLOOKUP(B947,'CMP-SIN-SD-09-2021'!A:D,4,0)</f>
        <v>17.61</v>
      </c>
      <c r="N947" s="3" t="b">
        <f t="shared" si="222"/>
        <v>1</v>
      </c>
    </row>
    <row r="948" spans="1:15" s="387" customFormat="1" ht="30" x14ac:dyDescent="0.25">
      <c r="A948" s="389">
        <f t="shared" si="206"/>
        <v>79627</v>
      </c>
      <c r="B948" s="390">
        <v>88631</v>
      </c>
      <c r="C948" s="391" t="s">
        <v>13513</v>
      </c>
      <c r="D948" s="391" t="s">
        <v>13671</v>
      </c>
      <c r="E948" s="392" t="s">
        <v>1</v>
      </c>
      <c r="F948" s="392" t="s">
        <v>23</v>
      </c>
      <c r="G948" s="393">
        <v>3.3E-3</v>
      </c>
      <c r="H948" s="453">
        <f>VLOOKUP(B948,'CMP-SIN-SD-09-2021'!A:D,4,0)</f>
        <v>496.55</v>
      </c>
      <c r="I948" s="394" t="s">
        <v>13362</v>
      </c>
      <c r="J948" s="373">
        <f t="shared" si="221"/>
        <v>1.63</v>
      </c>
      <c r="K948" s="373"/>
      <c r="L948" s="373"/>
      <c r="M948" s="373">
        <f>VLOOKUP(B948,'CMP-SIN-SD-09-2021'!A:D,4,0)</f>
        <v>496.55</v>
      </c>
      <c r="N948" s="3" t="b">
        <f t="shared" si="222"/>
        <v>1</v>
      </c>
    </row>
    <row r="949" spans="1:15" s="387" customFormat="1" x14ac:dyDescent="0.25">
      <c r="A949" s="389">
        <f t="shared" si="206"/>
        <v>79627</v>
      </c>
      <c r="B949" s="390">
        <v>1380</v>
      </c>
      <c r="C949" s="391" t="s">
        <v>13513</v>
      </c>
      <c r="D949" s="391" t="s">
        <v>13672</v>
      </c>
      <c r="E949" s="392" t="s">
        <v>1</v>
      </c>
      <c r="F949" s="392" t="s">
        <v>29</v>
      </c>
      <c r="G949" s="393">
        <v>0.7</v>
      </c>
      <c r="H949" s="394">
        <v>1.85</v>
      </c>
      <c r="I949" s="394" t="s">
        <v>13362</v>
      </c>
      <c r="J949" s="373">
        <f t="shared" si="221"/>
        <v>1.29</v>
      </c>
      <c r="K949" s="373"/>
      <c r="L949" s="373"/>
      <c r="M949" s="373">
        <f>VLOOKUP(B949,'INS-SIN-SD-09-2021'!A:D,4,0)</f>
        <v>1.85</v>
      </c>
      <c r="N949" s="3" t="b">
        <f t="shared" si="222"/>
        <v>1</v>
      </c>
    </row>
    <row r="950" spans="1:15" s="387" customFormat="1" ht="45" x14ac:dyDescent="0.25">
      <c r="A950" s="440">
        <f t="shared" si="206"/>
        <v>79627</v>
      </c>
      <c r="B950" s="441">
        <v>25976</v>
      </c>
      <c r="C950" s="442" t="s">
        <v>13513</v>
      </c>
      <c r="D950" s="442" t="s">
        <v>13673</v>
      </c>
      <c r="E950" s="398" t="s">
        <v>1</v>
      </c>
      <c r="F950" s="398" t="s">
        <v>3</v>
      </c>
      <c r="G950" s="397">
        <v>1</v>
      </c>
      <c r="H950" s="443">
        <v>635.72</v>
      </c>
      <c r="I950" s="443" t="s">
        <v>13362</v>
      </c>
      <c r="J950" s="373">
        <f t="shared" si="221"/>
        <v>635.72</v>
      </c>
      <c r="K950" s="373"/>
      <c r="L950" s="373"/>
      <c r="M950" s="373">
        <f>VLOOKUP(B950,'INS-SIN-SD-09-2021'!A:D,4,0)</f>
        <v>635.72</v>
      </c>
      <c r="N950" s="3" t="b">
        <f t="shared" si="222"/>
        <v>1</v>
      </c>
    </row>
    <row r="951" spans="1:15" s="387" customFormat="1" ht="30" x14ac:dyDescent="0.25">
      <c r="A951" s="463" t="str">
        <f t="shared" si="206"/>
        <v>C1991/SEINFRA</v>
      </c>
      <c r="B951" s="434" t="s">
        <v>13359</v>
      </c>
      <c r="C951" s="464" t="s">
        <v>229</v>
      </c>
      <c r="D951" s="464" t="s">
        <v>13494</v>
      </c>
      <c r="E951" s="425" t="s">
        <v>3</v>
      </c>
      <c r="F951" s="425" t="s">
        <v>1</v>
      </c>
      <c r="G951" s="424" t="s">
        <v>13361</v>
      </c>
      <c r="H951" s="426" t="s">
        <v>13362</v>
      </c>
      <c r="I951" s="465">
        <f>SUMIF(A:A,A951,J:J)</f>
        <v>296.21000000000004</v>
      </c>
      <c r="K951" s="373" t="e">
        <f>VLOOKUP(A951,'CMP-SIN-SD-09-2021'!A:D,4,0)</f>
        <v>#N/A</v>
      </c>
      <c r="L951" s="373" t="e">
        <f>K951=I951</f>
        <v>#N/A</v>
      </c>
      <c r="O951" s="387" t="s">
        <v>1205</v>
      </c>
    </row>
    <row r="952" spans="1:15" s="387" customFormat="1" x14ac:dyDescent="0.25">
      <c r="A952" s="450" t="str">
        <f t="shared" si="206"/>
        <v>C1991/SEINFRA</v>
      </c>
      <c r="B952" s="451">
        <v>88309</v>
      </c>
      <c r="C952" s="452" t="s">
        <v>13577</v>
      </c>
      <c r="D952" s="452" t="s">
        <v>13456</v>
      </c>
      <c r="E952" s="400" t="s">
        <v>1</v>
      </c>
      <c r="F952" s="400" t="s">
        <v>7605</v>
      </c>
      <c r="G952" s="399">
        <v>1.5</v>
      </c>
      <c r="H952" s="453">
        <f>VLOOKUP(B952,'CMP-SIN-SD-09-2021'!A:D,4,0)</f>
        <v>23.9</v>
      </c>
      <c r="I952" s="453" t="s">
        <v>13362</v>
      </c>
      <c r="J952" s="373">
        <f t="shared" ref="J952:J955" si="223">TRUNC((G952*H952),2)</f>
        <v>35.85</v>
      </c>
      <c r="K952" s="373"/>
      <c r="L952" s="373"/>
      <c r="M952" s="373">
        <f>VLOOKUP(B952,'CMP-SIN-SD-09-2021'!A:D,4,0)</f>
        <v>23.9</v>
      </c>
      <c r="N952" s="3" t="b">
        <f t="shared" ref="N952:N955" si="224">M952=H952</f>
        <v>1</v>
      </c>
    </row>
    <row r="953" spans="1:15" s="387" customFormat="1" x14ac:dyDescent="0.25">
      <c r="A953" s="389" t="str">
        <f t="shared" si="206"/>
        <v>C1991/SEINFRA</v>
      </c>
      <c r="B953" s="390">
        <v>88316</v>
      </c>
      <c r="C953" s="391" t="s">
        <v>13577</v>
      </c>
      <c r="D953" s="391" t="s">
        <v>13428</v>
      </c>
      <c r="E953" s="392" t="s">
        <v>1</v>
      </c>
      <c r="F953" s="392" t="s">
        <v>7605</v>
      </c>
      <c r="G953" s="393">
        <v>2.5</v>
      </c>
      <c r="H953" s="453">
        <f>VLOOKUP(B953,'CMP-SIN-SD-09-2021'!A:D,4,0)</f>
        <v>17.61</v>
      </c>
      <c r="I953" s="394" t="s">
        <v>13362</v>
      </c>
      <c r="J953" s="373">
        <f t="shared" si="223"/>
        <v>44.02</v>
      </c>
      <c r="K953" s="373"/>
      <c r="L953" s="373"/>
      <c r="M953" s="373">
        <f>VLOOKUP(B953,'CMP-SIN-SD-09-2021'!A:D,4,0)</f>
        <v>17.61</v>
      </c>
      <c r="N953" s="3" t="b">
        <f t="shared" si="224"/>
        <v>1</v>
      </c>
    </row>
    <row r="954" spans="1:15" s="387" customFormat="1" ht="30" x14ac:dyDescent="0.25">
      <c r="A954" s="389" t="str">
        <f t="shared" si="206"/>
        <v>C1991/SEINFRA</v>
      </c>
      <c r="B954" s="390" t="s">
        <v>13674</v>
      </c>
      <c r="C954" s="391" t="s">
        <v>13577</v>
      </c>
      <c r="D954" s="391" t="s">
        <v>13675</v>
      </c>
      <c r="E954" s="392" t="s">
        <v>1</v>
      </c>
      <c r="F954" s="392" t="s">
        <v>23</v>
      </c>
      <c r="G954" s="393">
        <v>7.0000000000000001E-3</v>
      </c>
      <c r="H954" s="394">
        <v>505.93</v>
      </c>
      <c r="I954" s="394" t="s">
        <v>13362</v>
      </c>
      <c r="J954" s="373">
        <f t="shared" si="223"/>
        <v>3.54</v>
      </c>
      <c r="K954" s="373"/>
      <c r="L954" s="373"/>
      <c r="M954" s="373" t="e">
        <f>VLOOKUP(B954,'INS-SIN-SD-09-2021'!A:D,4,0)</f>
        <v>#N/A</v>
      </c>
      <c r="N954" s="3" t="e">
        <f t="shared" si="224"/>
        <v>#N/A</v>
      </c>
    </row>
    <row r="955" spans="1:15" s="387" customFormat="1" x14ac:dyDescent="0.25">
      <c r="A955" s="440" t="str">
        <f t="shared" si="206"/>
        <v>C1991/SEINFRA</v>
      </c>
      <c r="B955" s="441" t="s">
        <v>13676</v>
      </c>
      <c r="C955" s="442" t="s">
        <v>13577</v>
      </c>
      <c r="D955" s="442" t="s">
        <v>13677</v>
      </c>
      <c r="E955" s="398" t="s">
        <v>1</v>
      </c>
      <c r="F955" s="398" t="s">
        <v>3</v>
      </c>
      <c r="G955" s="397">
        <v>1</v>
      </c>
      <c r="H955" s="443">
        <v>212.8</v>
      </c>
      <c r="I955" s="443" t="s">
        <v>13362</v>
      </c>
      <c r="J955" s="373">
        <f t="shared" si="223"/>
        <v>212.8</v>
      </c>
      <c r="K955" s="373"/>
      <c r="L955" s="373"/>
      <c r="M955" s="373" t="e">
        <f>VLOOKUP(B955,'INS-SIN-SD-09-2021'!A:D,4,0)</f>
        <v>#N/A</v>
      </c>
      <c r="N955" s="3" t="e">
        <f t="shared" si="224"/>
        <v>#N/A</v>
      </c>
    </row>
    <row r="956" spans="1:15" s="387" customFormat="1" ht="30" x14ac:dyDescent="0.25">
      <c r="A956" s="463">
        <f t="shared" si="206"/>
        <v>90838</v>
      </c>
      <c r="B956" s="434" t="s">
        <v>13359</v>
      </c>
      <c r="C956" s="464" t="s">
        <v>230</v>
      </c>
      <c r="D956" s="464" t="s">
        <v>13678</v>
      </c>
      <c r="E956" s="425" t="s">
        <v>9</v>
      </c>
      <c r="F956" s="425" t="s">
        <v>1</v>
      </c>
      <c r="G956" s="424" t="s">
        <v>13361</v>
      </c>
      <c r="H956" s="426" t="s">
        <v>13362</v>
      </c>
      <c r="I956" s="465">
        <f>SUMIF(A:A,A956,J:J)</f>
        <v>1105.28</v>
      </c>
      <c r="K956" s="373">
        <f>VLOOKUP(A956,'CMP-SIN-SD-09-2021'!A:D,4,0)</f>
        <v>1105.28</v>
      </c>
      <c r="L956" s="373" t="b">
        <f>K956=I956</f>
        <v>1</v>
      </c>
      <c r="O956" s="403">
        <v>90838</v>
      </c>
    </row>
    <row r="957" spans="1:15" s="387" customFormat="1" x14ac:dyDescent="0.25">
      <c r="A957" s="450">
        <f t="shared" si="206"/>
        <v>90838</v>
      </c>
      <c r="B957" s="451">
        <v>88309</v>
      </c>
      <c r="C957" s="452" t="s">
        <v>13678</v>
      </c>
      <c r="D957" s="452" t="s">
        <v>13456</v>
      </c>
      <c r="E957" s="400" t="s">
        <v>1</v>
      </c>
      <c r="F957" s="400" t="s">
        <v>7605</v>
      </c>
      <c r="G957" s="399">
        <v>3.464</v>
      </c>
      <c r="H957" s="453">
        <f>VLOOKUP(B957,'CMP-SIN-SD-09-2021'!A:D,4,0)</f>
        <v>23.9</v>
      </c>
      <c r="I957" s="453" t="s">
        <v>13362</v>
      </c>
      <c r="J957" s="373">
        <f t="shared" ref="J957:J960" si="225">TRUNC((G957*H957),2)</f>
        <v>82.78</v>
      </c>
      <c r="K957" s="373"/>
      <c r="L957" s="373"/>
      <c r="M957" s="373">
        <f>VLOOKUP(B957,'CMP-SIN-SD-09-2021'!A:D,4,0)</f>
        <v>23.9</v>
      </c>
      <c r="N957" s="3" t="b">
        <f t="shared" ref="N957:N960" si="226">M957=H957</f>
        <v>1</v>
      </c>
    </row>
    <row r="958" spans="1:15" s="387" customFormat="1" x14ac:dyDescent="0.25">
      <c r="A958" s="389">
        <f t="shared" si="206"/>
        <v>90838</v>
      </c>
      <c r="B958" s="390">
        <v>88316</v>
      </c>
      <c r="C958" s="391" t="s">
        <v>13678</v>
      </c>
      <c r="D958" s="391" t="s">
        <v>13428</v>
      </c>
      <c r="E958" s="392" t="s">
        <v>1</v>
      </c>
      <c r="F958" s="392" t="s">
        <v>7605</v>
      </c>
      <c r="G958" s="393">
        <v>1.732</v>
      </c>
      <c r="H958" s="453">
        <f>VLOOKUP(B958,'CMP-SIN-SD-09-2021'!A:D,4,0)</f>
        <v>17.61</v>
      </c>
      <c r="I958" s="394" t="s">
        <v>13362</v>
      </c>
      <c r="J958" s="373">
        <f t="shared" si="225"/>
        <v>30.5</v>
      </c>
      <c r="K958" s="373"/>
      <c r="L958" s="373"/>
      <c r="M958" s="373">
        <f>VLOOKUP(B958,'CMP-SIN-SD-09-2021'!A:D,4,0)</f>
        <v>17.61</v>
      </c>
      <c r="N958" s="3" t="b">
        <f t="shared" si="226"/>
        <v>1</v>
      </c>
    </row>
    <row r="959" spans="1:15" s="387" customFormat="1" ht="30" x14ac:dyDescent="0.25">
      <c r="A959" s="389">
        <f t="shared" si="206"/>
        <v>90838</v>
      </c>
      <c r="B959" s="390">
        <v>88629</v>
      </c>
      <c r="C959" s="391" t="s">
        <v>13678</v>
      </c>
      <c r="D959" s="391" t="s">
        <v>13679</v>
      </c>
      <c r="E959" s="392" t="s">
        <v>1</v>
      </c>
      <c r="F959" s="392" t="s">
        <v>23</v>
      </c>
      <c r="G959" s="393">
        <v>4.2200000000000001E-2</v>
      </c>
      <c r="H959" s="453">
        <f>VLOOKUP(B959,'CMP-SIN-SD-09-2021'!A:D,4,0)</f>
        <v>548.20000000000005</v>
      </c>
      <c r="I959" s="394" t="s">
        <v>13362</v>
      </c>
      <c r="J959" s="373">
        <f t="shared" si="225"/>
        <v>23.13</v>
      </c>
      <c r="K959" s="373"/>
      <c r="L959" s="373"/>
      <c r="M959" s="373">
        <f>VLOOKUP(B959,'CMP-SIN-SD-09-2021'!A:D,4,0)</f>
        <v>548.20000000000005</v>
      </c>
      <c r="N959" s="3" t="b">
        <f t="shared" si="226"/>
        <v>1</v>
      </c>
    </row>
    <row r="960" spans="1:15" s="387" customFormat="1" ht="30" x14ac:dyDescent="0.25">
      <c r="A960" s="440">
        <f t="shared" si="206"/>
        <v>90838</v>
      </c>
      <c r="B960" s="441">
        <v>11154</v>
      </c>
      <c r="C960" s="442" t="s">
        <v>13678</v>
      </c>
      <c r="D960" s="442" t="s">
        <v>13680</v>
      </c>
      <c r="E960" s="398" t="s">
        <v>1</v>
      </c>
      <c r="F960" s="398" t="s">
        <v>9</v>
      </c>
      <c r="G960" s="397">
        <v>1</v>
      </c>
      <c r="H960" s="443">
        <v>968.87</v>
      </c>
      <c r="I960" s="443" t="s">
        <v>13362</v>
      </c>
      <c r="J960" s="373">
        <f t="shared" si="225"/>
        <v>968.87</v>
      </c>
      <c r="K960" s="373"/>
      <c r="L960" s="373"/>
      <c r="M960" s="373">
        <f>VLOOKUP(B960,'INS-SIN-SD-09-2021'!A:D,4,0)</f>
        <v>968.87</v>
      </c>
      <c r="N960" s="3" t="b">
        <f t="shared" si="226"/>
        <v>1</v>
      </c>
    </row>
    <row r="961" spans="1:15" s="387" customFormat="1" ht="45" x14ac:dyDescent="0.25">
      <c r="A961" s="463">
        <f t="shared" si="206"/>
        <v>94806</v>
      </c>
      <c r="B961" s="434" t="s">
        <v>13359</v>
      </c>
      <c r="C961" s="464" t="s">
        <v>231</v>
      </c>
      <c r="D961" s="464" t="s">
        <v>13681</v>
      </c>
      <c r="E961" s="425" t="s">
        <v>9</v>
      </c>
      <c r="F961" s="425" t="s">
        <v>1</v>
      </c>
      <c r="G961" s="424" t="s">
        <v>13361</v>
      </c>
      <c r="H961" s="426" t="s">
        <v>13362</v>
      </c>
      <c r="I961" s="465">
        <f>SUMIF(A:A,A961,J:J)</f>
        <v>531.24</v>
      </c>
      <c r="K961" s="373">
        <f>VLOOKUP(A961,'CMP-SIN-SD-09-2021'!A:D,4,0)</f>
        <v>531.24</v>
      </c>
      <c r="L961" s="373" t="b">
        <f>K961=I961</f>
        <v>1</v>
      </c>
      <c r="O961" s="403">
        <v>94806</v>
      </c>
    </row>
    <row r="962" spans="1:15" s="387" customFormat="1" x14ac:dyDescent="0.25">
      <c r="A962" s="450">
        <f t="shared" si="206"/>
        <v>94806</v>
      </c>
      <c r="B962" s="451">
        <v>88309</v>
      </c>
      <c r="C962" s="452" t="s">
        <v>13681</v>
      </c>
      <c r="D962" s="452" t="s">
        <v>13456</v>
      </c>
      <c r="E962" s="400" t="s">
        <v>1</v>
      </c>
      <c r="F962" s="400" t="s">
        <v>7605</v>
      </c>
      <c r="G962" s="399">
        <v>0.91900000000000004</v>
      </c>
      <c r="H962" s="453">
        <f>VLOOKUP(B962,'CMP-SIN-SD-09-2021'!A:D,4,0)</f>
        <v>23.9</v>
      </c>
      <c r="I962" s="453" t="s">
        <v>13362</v>
      </c>
      <c r="J962" s="373">
        <f t="shared" ref="J962:J966" si="227">TRUNC((G962*H962),2)</f>
        <v>21.96</v>
      </c>
      <c r="K962" s="373"/>
      <c r="L962" s="373"/>
      <c r="M962" s="373">
        <f>VLOOKUP(B962,'CMP-SIN-SD-09-2021'!A:D,4,0)</f>
        <v>23.9</v>
      </c>
      <c r="N962" s="3" t="b">
        <f t="shared" ref="N962:N966" si="228">M962=H962</f>
        <v>1</v>
      </c>
    </row>
    <row r="963" spans="1:15" s="387" customFormat="1" x14ac:dyDescent="0.25">
      <c r="A963" s="389">
        <f t="shared" si="206"/>
        <v>94806</v>
      </c>
      <c r="B963" s="390">
        <v>88316</v>
      </c>
      <c r="C963" s="391" t="s">
        <v>13681</v>
      </c>
      <c r="D963" s="391" t="s">
        <v>13428</v>
      </c>
      <c r="E963" s="392" t="s">
        <v>1</v>
      </c>
      <c r="F963" s="392" t="s">
        <v>7605</v>
      </c>
      <c r="G963" s="393">
        <v>0.46</v>
      </c>
      <c r="H963" s="453">
        <f>VLOOKUP(B963,'CMP-SIN-SD-09-2021'!A:D,4,0)</f>
        <v>17.61</v>
      </c>
      <c r="I963" s="394" t="s">
        <v>13362</v>
      </c>
      <c r="J963" s="373">
        <f t="shared" si="227"/>
        <v>8.1</v>
      </c>
      <c r="K963" s="373"/>
      <c r="L963" s="373"/>
      <c r="M963" s="373">
        <f>VLOOKUP(B963,'CMP-SIN-SD-09-2021'!A:D,4,0)</f>
        <v>17.61</v>
      </c>
      <c r="N963" s="3" t="b">
        <f t="shared" si="228"/>
        <v>1</v>
      </c>
    </row>
    <row r="964" spans="1:15" s="387" customFormat="1" ht="45" x14ac:dyDescent="0.25">
      <c r="A964" s="389">
        <f t="shared" si="206"/>
        <v>94806</v>
      </c>
      <c r="B964" s="390">
        <v>7568</v>
      </c>
      <c r="C964" s="391" t="s">
        <v>13681</v>
      </c>
      <c r="D964" s="391" t="s">
        <v>13682</v>
      </c>
      <c r="E964" s="392" t="s">
        <v>1</v>
      </c>
      <c r="F964" s="392" t="s">
        <v>9</v>
      </c>
      <c r="G964" s="393">
        <v>8.8000000000000007</v>
      </c>
      <c r="H964" s="394">
        <v>0.98</v>
      </c>
      <c r="I964" s="394" t="s">
        <v>13362</v>
      </c>
      <c r="J964" s="373">
        <f t="shared" si="227"/>
        <v>8.6199999999999992</v>
      </c>
      <c r="K964" s="373"/>
      <c r="L964" s="373"/>
      <c r="M964" s="373">
        <f>VLOOKUP(B964,'INS-SIN-SD-09-2021'!A:D,4,0)</f>
        <v>0.98</v>
      </c>
      <c r="N964" s="3" t="b">
        <f t="shared" si="228"/>
        <v>1</v>
      </c>
    </row>
    <row r="965" spans="1:15" s="387" customFormat="1" ht="30" x14ac:dyDescent="0.25">
      <c r="A965" s="389">
        <f t="shared" si="206"/>
        <v>94806</v>
      </c>
      <c r="B965" s="390">
        <v>142</v>
      </c>
      <c r="C965" s="391" t="s">
        <v>13681</v>
      </c>
      <c r="D965" s="391" t="s">
        <v>13683</v>
      </c>
      <c r="E965" s="392" t="s">
        <v>1</v>
      </c>
      <c r="F965" s="392" t="s">
        <v>11060</v>
      </c>
      <c r="G965" s="393">
        <v>1.613</v>
      </c>
      <c r="H965" s="394">
        <v>35.200000000000003</v>
      </c>
      <c r="I965" s="394" t="s">
        <v>13362</v>
      </c>
      <c r="J965" s="373">
        <f t="shared" si="227"/>
        <v>56.77</v>
      </c>
      <c r="K965" s="373"/>
      <c r="L965" s="373"/>
      <c r="M965" s="373">
        <f>VLOOKUP(B965,'INS-SIN-SD-09-2021'!A:D,4,0)</f>
        <v>35.200000000000003</v>
      </c>
      <c r="N965" s="3" t="b">
        <f t="shared" si="228"/>
        <v>1</v>
      </c>
    </row>
    <row r="966" spans="1:15" s="387" customFormat="1" ht="60" x14ac:dyDescent="0.25">
      <c r="A966" s="440">
        <f t="shared" si="206"/>
        <v>94806</v>
      </c>
      <c r="B966" s="441">
        <v>39021</v>
      </c>
      <c r="C966" s="442" t="s">
        <v>13681</v>
      </c>
      <c r="D966" s="442" t="s">
        <v>13684</v>
      </c>
      <c r="E966" s="398" t="s">
        <v>1</v>
      </c>
      <c r="F966" s="398" t="s">
        <v>9</v>
      </c>
      <c r="G966" s="397">
        <v>1</v>
      </c>
      <c r="H966" s="443">
        <v>435.79</v>
      </c>
      <c r="I966" s="443" t="s">
        <v>13362</v>
      </c>
      <c r="J966" s="373">
        <f t="shared" si="227"/>
        <v>435.79</v>
      </c>
      <c r="K966" s="373"/>
      <c r="L966" s="373"/>
      <c r="M966" s="373">
        <f>VLOOKUP(B966,'INS-SIN-SD-09-2021'!A:D,4,0)</f>
        <v>435.79</v>
      </c>
      <c r="N966" s="3" t="b">
        <f t="shared" si="228"/>
        <v>1</v>
      </c>
    </row>
    <row r="967" spans="1:15" s="387" customFormat="1" ht="30" x14ac:dyDescent="0.25">
      <c r="A967" s="463" t="str">
        <f t="shared" si="206"/>
        <v>09072/ORSE</v>
      </c>
      <c r="B967" s="434" t="s">
        <v>13359</v>
      </c>
      <c r="C967" s="464" t="s">
        <v>232</v>
      </c>
      <c r="D967" s="464" t="s">
        <v>13594</v>
      </c>
      <c r="E967" s="425" t="s">
        <v>3</v>
      </c>
      <c r="F967" s="425" t="s">
        <v>1</v>
      </c>
      <c r="G967" s="424" t="s">
        <v>13361</v>
      </c>
      <c r="H967" s="426" t="s">
        <v>13362</v>
      </c>
      <c r="I967" s="465">
        <f>SUMIF(A:A,A967,J:J)</f>
        <v>751.26</v>
      </c>
      <c r="K967" s="373" t="e">
        <f>VLOOKUP(A967,'CMP-SIN-SD-09-2021'!A:D,4,0)</f>
        <v>#N/A</v>
      </c>
      <c r="L967" s="373" t="e">
        <f>K967=I967</f>
        <v>#N/A</v>
      </c>
      <c r="O967" s="387" t="s">
        <v>1215</v>
      </c>
    </row>
    <row r="968" spans="1:15" s="387" customFormat="1" x14ac:dyDescent="0.25">
      <c r="A968" s="450" t="str">
        <f t="shared" si="206"/>
        <v>09072/ORSE</v>
      </c>
      <c r="B968" s="451">
        <v>88309</v>
      </c>
      <c r="C968" s="452" t="s">
        <v>13594</v>
      </c>
      <c r="D968" s="452" t="s">
        <v>13456</v>
      </c>
      <c r="E968" s="400" t="s">
        <v>1</v>
      </c>
      <c r="F968" s="400" t="s">
        <v>7605</v>
      </c>
      <c r="G968" s="399">
        <v>1</v>
      </c>
      <c r="H968" s="453">
        <f>VLOOKUP(B968,'CMP-SIN-SD-09-2021'!A:D,4,0)</f>
        <v>23.9</v>
      </c>
      <c r="I968" s="453" t="s">
        <v>13362</v>
      </c>
      <c r="J968" s="373">
        <f t="shared" ref="J968:J973" si="229">TRUNC((G968*H968),2)</f>
        <v>23.9</v>
      </c>
      <c r="K968" s="373"/>
      <c r="L968" s="373"/>
      <c r="M968" s="373">
        <f>VLOOKUP(B968,'CMP-SIN-SD-09-2021'!A:D,4,0)</f>
        <v>23.9</v>
      </c>
      <c r="N968" s="3" t="b">
        <f t="shared" ref="N968:N973" si="230">M968=H968</f>
        <v>1</v>
      </c>
    </row>
    <row r="969" spans="1:15" s="387" customFormat="1" x14ac:dyDescent="0.25">
      <c r="A969" s="389" t="str">
        <f t="shared" si="206"/>
        <v>09072/ORSE</v>
      </c>
      <c r="B969" s="390">
        <v>88316</v>
      </c>
      <c r="C969" s="391" t="s">
        <v>13594</v>
      </c>
      <c r="D969" s="391" t="s">
        <v>13428</v>
      </c>
      <c r="E969" s="392" t="s">
        <v>1</v>
      </c>
      <c r="F969" s="392" t="s">
        <v>7605</v>
      </c>
      <c r="G969" s="393">
        <v>1.512</v>
      </c>
      <c r="H969" s="453">
        <f>VLOOKUP(B969,'CMP-SIN-SD-09-2021'!A:D,4,0)</f>
        <v>17.61</v>
      </c>
      <c r="I969" s="394" t="s">
        <v>13362</v>
      </c>
      <c r="J969" s="373">
        <f t="shared" si="229"/>
        <v>26.62</v>
      </c>
      <c r="K969" s="373"/>
      <c r="L969" s="373"/>
      <c r="M969" s="373">
        <f>VLOOKUP(B969,'CMP-SIN-SD-09-2021'!A:D,4,0)</f>
        <v>17.61</v>
      </c>
      <c r="N969" s="3" t="b">
        <f t="shared" si="230"/>
        <v>1</v>
      </c>
    </row>
    <row r="970" spans="1:15" s="387" customFormat="1" ht="30" x14ac:dyDescent="0.25">
      <c r="A970" s="389" t="str">
        <f t="shared" si="206"/>
        <v>09072/ORSE</v>
      </c>
      <c r="B970" s="390" t="s">
        <v>13685</v>
      </c>
      <c r="C970" s="391" t="s">
        <v>13594</v>
      </c>
      <c r="D970" s="391" t="s">
        <v>13686</v>
      </c>
      <c r="E970" s="392" t="s">
        <v>1</v>
      </c>
      <c r="F970" s="392" t="s">
        <v>9</v>
      </c>
      <c r="G970" s="393">
        <v>1</v>
      </c>
      <c r="H970" s="394">
        <v>52.44</v>
      </c>
      <c r="I970" s="394" t="s">
        <v>13362</v>
      </c>
      <c r="J970" s="373">
        <f t="shared" si="229"/>
        <v>52.44</v>
      </c>
      <c r="K970" s="373"/>
      <c r="L970" s="373"/>
      <c r="M970" s="373" t="e">
        <f>VLOOKUP(B970,'INS-SIN-SD-09-2021'!A:D,4,0)</f>
        <v>#N/A</v>
      </c>
      <c r="N970" s="3" t="e">
        <f t="shared" si="230"/>
        <v>#N/A</v>
      </c>
    </row>
    <row r="971" spans="1:15" s="387" customFormat="1" ht="30" x14ac:dyDescent="0.25">
      <c r="A971" s="389" t="str">
        <f t="shared" ref="A971:A1034" si="231">IF(O971&lt;&gt;0,O971,A970)</f>
        <v>09072/ORSE</v>
      </c>
      <c r="B971" s="390" t="s">
        <v>13687</v>
      </c>
      <c r="C971" s="391" t="s">
        <v>13594</v>
      </c>
      <c r="D971" s="391" t="s">
        <v>232</v>
      </c>
      <c r="E971" s="392" t="s">
        <v>1</v>
      </c>
      <c r="F971" s="392" t="s">
        <v>3</v>
      </c>
      <c r="G971" s="393">
        <v>1</v>
      </c>
      <c r="H971" s="394">
        <v>647.38</v>
      </c>
      <c r="I971" s="394" t="s">
        <v>13362</v>
      </c>
      <c r="J971" s="373">
        <f t="shared" si="229"/>
        <v>647.38</v>
      </c>
      <c r="K971" s="373"/>
      <c r="L971" s="373"/>
      <c r="M971" s="373" t="e">
        <f>VLOOKUP(B971,'INS-SIN-SD-09-2021'!A:D,4,0)</f>
        <v>#N/A</v>
      </c>
      <c r="N971" s="3" t="e">
        <f t="shared" si="230"/>
        <v>#N/A</v>
      </c>
    </row>
    <row r="972" spans="1:15" s="387" customFormat="1" x14ac:dyDescent="0.25">
      <c r="A972" s="389" t="str">
        <f t="shared" si="231"/>
        <v>09072/ORSE</v>
      </c>
      <c r="B972" s="390" t="s">
        <v>13688</v>
      </c>
      <c r="C972" s="391" t="s">
        <v>13594</v>
      </c>
      <c r="D972" s="391" t="s">
        <v>13689</v>
      </c>
      <c r="E972" s="392" t="s">
        <v>1</v>
      </c>
      <c r="F972" s="392" t="s">
        <v>23</v>
      </c>
      <c r="G972" s="393">
        <v>3.2000000000000002E-3</v>
      </c>
      <c r="H972" s="394">
        <v>82</v>
      </c>
      <c r="I972" s="394" t="s">
        <v>13362</v>
      </c>
      <c r="J972" s="373">
        <f t="shared" si="229"/>
        <v>0.26</v>
      </c>
      <c r="K972" s="373"/>
      <c r="L972" s="373"/>
      <c r="M972" s="373" t="e">
        <f>VLOOKUP(B972,'INS-SIN-SD-09-2021'!A:D,4,0)</f>
        <v>#N/A</v>
      </c>
      <c r="N972" s="3" t="e">
        <f t="shared" si="230"/>
        <v>#N/A</v>
      </c>
    </row>
    <row r="973" spans="1:15" s="387" customFormat="1" x14ac:dyDescent="0.25">
      <c r="A973" s="440" t="str">
        <f t="shared" si="231"/>
        <v>09072/ORSE</v>
      </c>
      <c r="B973" s="441" t="s">
        <v>13690</v>
      </c>
      <c r="C973" s="442" t="s">
        <v>13594</v>
      </c>
      <c r="D973" s="442" t="s">
        <v>13615</v>
      </c>
      <c r="E973" s="398" t="s">
        <v>1</v>
      </c>
      <c r="F973" s="398" t="s">
        <v>29</v>
      </c>
      <c r="G973" s="397">
        <v>1.3566</v>
      </c>
      <c r="H973" s="443">
        <v>0.49</v>
      </c>
      <c r="I973" s="443" t="s">
        <v>13362</v>
      </c>
      <c r="J973" s="373">
        <f t="shared" si="229"/>
        <v>0.66</v>
      </c>
      <c r="K973" s="373"/>
      <c r="L973" s="373"/>
      <c r="M973" s="373" t="e">
        <f>VLOOKUP(B973,'INS-SIN-SD-09-2021'!A:D,4,0)</f>
        <v>#N/A</v>
      </c>
      <c r="N973" s="3" t="e">
        <f t="shared" si="230"/>
        <v>#N/A</v>
      </c>
    </row>
    <row r="974" spans="1:15" s="387" customFormat="1" ht="75" x14ac:dyDescent="0.25">
      <c r="A974" s="463" t="str">
        <f t="shared" si="231"/>
        <v>14.002.0412-0/EMOP</v>
      </c>
      <c r="B974" s="434" t="s">
        <v>13359</v>
      </c>
      <c r="C974" s="464" t="s">
        <v>233</v>
      </c>
      <c r="D974" s="464" t="s">
        <v>13691</v>
      </c>
      <c r="E974" s="425" t="s">
        <v>9</v>
      </c>
      <c r="F974" s="425" t="s">
        <v>1</v>
      </c>
      <c r="G974" s="424" t="s">
        <v>13361</v>
      </c>
      <c r="H974" s="426" t="s">
        <v>13362</v>
      </c>
      <c r="I974" s="465">
        <f>SUMIF(A:A,A974,J:J)</f>
        <v>1095.54</v>
      </c>
      <c r="K974" s="373" t="e">
        <f>VLOOKUP(A974,'CMP-SIN-SD-09-2021'!A:D,4,0)</f>
        <v>#N/A</v>
      </c>
      <c r="L974" s="373" t="e">
        <f>K974=I974</f>
        <v>#N/A</v>
      </c>
      <c r="O974" s="387" t="s">
        <v>15056</v>
      </c>
    </row>
    <row r="975" spans="1:15" s="387" customFormat="1" x14ac:dyDescent="0.25">
      <c r="A975" s="450" t="str">
        <f t="shared" si="231"/>
        <v>14.002.0412-0/EMOP</v>
      </c>
      <c r="B975" s="451">
        <v>88315</v>
      </c>
      <c r="C975" s="452" t="s">
        <v>13691</v>
      </c>
      <c r="D975" s="452" t="s">
        <v>13653</v>
      </c>
      <c r="E975" s="400" t="s">
        <v>1</v>
      </c>
      <c r="F975" s="400" t="s">
        <v>7605</v>
      </c>
      <c r="G975" s="399">
        <v>2.06</v>
      </c>
      <c r="H975" s="453">
        <f>VLOOKUP(B975,'CMP-SIN-SD-09-2021'!A:D,4,0)</f>
        <v>23.78</v>
      </c>
      <c r="I975" s="453" t="s">
        <v>13362</v>
      </c>
      <c r="J975" s="373">
        <f t="shared" ref="J975:J977" si="232">TRUNC((G975*H975),2)</f>
        <v>48.98</v>
      </c>
      <c r="K975" s="373"/>
      <c r="L975" s="373"/>
      <c r="M975" s="373">
        <f>VLOOKUP(B975,'CMP-SIN-SD-09-2021'!A:D,4,0)</f>
        <v>23.78</v>
      </c>
      <c r="N975" s="3" t="b">
        <f t="shared" ref="N975:N977" si="233">M975=H975</f>
        <v>1</v>
      </c>
    </row>
    <row r="976" spans="1:15" s="387" customFormat="1" x14ac:dyDescent="0.25">
      <c r="A976" s="389" t="str">
        <f t="shared" si="231"/>
        <v>14.002.0412-0/EMOP</v>
      </c>
      <c r="B976" s="390">
        <v>88316</v>
      </c>
      <c r="C976" s="391" t="s">
        <v>13691</v>
      </c>
      <c r="D976" s="391" t="s">
        <v>13428</v>
      </c>
      <c r="E976" s="392" t="s">
        <v>1</v>
      </c>
      <c r="F976" s="392" t="s">
        <v>7605</v>
      </c>
      <c r="G976" s="393">
        <v>2.06</v>
      </c>
      <c r="H976" s="453">
        <f>VLOOKUP(B976,'CMP-SIN-SD-09-2021'!A:D,4,0)</f>
        <v>17.61</v>
      </c>
      <c r="I976" s="394" t="s">
        <v>13362</v>
      </c>
      <c r="J976" s="373">
        <f t="shared" si="232"/>
        <v>36.270000000000003</v>
      </c>
      <c r="K976" s="373"/>
      <c r="L976" s="373"/>
      <c r="M976" s="373">
        <f>VLOOKUP(B976,'CMP-SIN-SD-09-2021'!A:D,4,0)</f>
        <v>17.61</v>
      </c>
      <c r="N976" s="3" t="b">
        <f t="shared" si="233"/>
        <v>1</v>
      </c>
    </row>
    <row r="977" spans="1:15" s="387" customFormat="1" ht="30" x14ac:dyDescent="0.25">
      <c r="A977" s="440" t="str">
        <f t="shared" si="231"/>
        <v>14.002.0412-0/EMOP</v>
      </c>
      <c r="B977" s="441" t="s">
        <v>12252</v>
      </c>
      <c r="C977" s="442" t="s">
        <v>13691</v>
      </c>
      <c r="D977" s="442" t="s">
        <v>13692</v>
      </c>
      <c r="E977" s="398" t="s">
        <v>1</v>
      </c>
      <c r="F977" s="398" t="s">
        <v>9</v>
      </c>
      <c r="G977" s="397">
        <v>1</v>
      </c>
      <c r="H977" s="443">
        <v>1010.2971</v>
      </c>
      <c r="I977" s="443" t="s">
        <v>13362</v>
      </c>
      <c r="J977" s="373">
        <f t="shared" si="232"/>
        <v>1010.29</v>
      </c>
      <c r="K977" s="373"/>
      <c r="L977" s="373"/>
      <c r="M977" s="373" t="e">
        <f>VLOOKUP(B977,'INS-SIN-SD-09-2021'!A:D,4,0)</f>
        <v>#N/A</v>
      </c>
      <c r="N977" s="3" t="e">
        <f t="shared" si="233"/>
        <v>#N/A</v>
      </c>
    </row>
    <row r="978" spans="1:15" s="387" customFormat="1" x14ac:dyDescent="0.25">
      <c r="A978" s="463" t="str">
        <f t="shared" si="231"/>
        <v>CCU.04.0004</v>
      </c>
      <c r="B978" s="434" t="s">
        <v>13359</v>
      </c>
      <c r="C978" s="464" t="s">
        <v>234</v>
      </c>
      <c r="D978" s="464" t="s">
        <v>13693</v>
      </c>
      <c r="E978" s="425" t="s">
        <v>9</v>
      </c>
      <c r="F978" s="425" t="s">
        <v>1</v>
      </c>
      <c r="G978" s="424" t="s">
        <v>13361</v>
      </c>
      <c r="H978" s="426" t="s">
        <v>13362</v>
      </c>
      <c r="I978" s="465">
        <f>SUMIF(A:A,A978,J:J)</f>
        <v>1804.25</v>
      </c>
      <c r="K978" s="373" t="e">
        <f>VLOOKUP(A978,'CMP-SIN-SD-09-2021'!A:D,4,0)</f>
        <v>#N/A</v>
      </c>
      <c r="L978" s="373" t="e">
        <f>K978=I978</f>
        <v>#N/A</v>
      </c>
      <c r="O978" s="387" t="s">
        <v>1219</v>
      </c>
    </row>
    <row r="979" spans="1:15" s="387" customFormat="1" x14ac:dyDescent="0.25">
      <c r="A979" s="444" t="str">
        <f t="shared" si="231"/>
        <v>CCU.04.0004</v>
      </c>
      <c r="B979" s="445" t="s">
        <v>13694</v>
      </c>
      <c r="C979" s="446" t="s">
        <v>13693</v>
      </c>
      <c r="D979" s="446" t="s">
        <v>234</v>
      </c>
      <c r="E979" s="447" t="s">
        <v>1</v>
      </c>
      <c r="F979" s="447" t="s">
        <v>9</v>
      </c>
      <c r="G979" s="448">
        <v>1</v>
      </c>
      <c r="H979" s="449">
        <v>1804.25</v>
      </c>
      <c r="I979" s="449" t="s">
        <v>13362</v>
      </c>
      <c r="J979" s="373">
        <f t="shared" ref="J979" si="234">TRUNC((G979*H979),2)</f>
        <v>1804.25</v>
      </c>
      <c r="K979" s="373"/>
      <c r="L979" s="373"/>
      <c r="M979" s="373" t="e">
        <f>VLOOKUP(B979,'INS-SIN-SD-09-2021'!A:D,4,0)</f>
        <v>#N/A</v>
      </c>
      <c r="N979" s="3" t="e">
        <f t="shared" ref="N979" si="235">M979=H979</f>
        <v>#N/A</v>
      </c>
    </row>
    <row r="980" spans="1:15" s="387" customFormat="1" ht="45" x14ac:dyDescent="0.25">
      <c r="A980" s="463" t="str">
        <f t="shared" si="231"/>
        <v>12104/ORSE</v>
      </c>
      <c r="B980" s="434" t="s">
        <v>13359</v>
      </c>
      <c r="C980" s="464" t="s">
        <v>235</v>
      </c>
      <c r="D980" s="464" t="s">
        <v>13630</v>
      </c>
      <c r="E980" s="425" t="s">
        <v>3</v>
      </c>
      <c r="F980" s="425" t="s">
        <v>1</v>
      </c>
      <c r="G980" s="424" t="s">
        <v>13361</v>
      </c>
      <c r="H980" s="426" t="s">
        <v>13362</v>
      </c>
      <c r="I980" s="465">
        <f>SUMIF(A:A,A980,J:J)</f>
        <v>381.09999999999997</v>
      </c>
      <c r="K980" s="373" t="e">
        <f>VLOOKUP(A980,'CMP-SIN-SD-09-2021'!A:D,4,0)</f>
        <v>#N/A</v>
      </c>
      <c r="L980" s="373" t="e">
        <f>K980=I980</f>
        <v>#N/A</v>
      </c>
      <c r="O980" s="387" t="s">
        <v>1222</v>
      </c>
    </row>
    <row r="981" spans="1:15" s="387" customFormat="1" x14ac:dyDescent="0.25">
      <c r="A981" s="450" t="str">
        <f t="shared" si="231"/>
        <v>12104/ORSE</v>
      </c>
      <c r="B981" s="451">
        <v>88261</v>
      </c>
      <c r="C981" s="452" t="s">
        <v>13630</v>
      </c>
      <c r="D981" s="452" t="s">
        <v>13695</v>
      </c>
      <c r="E981" s="400" t="s">
        <v>1</v>
      </c>
      <c r="F981" s="400" t="s">
        <v>7605</v>
      </c>
      <c r="G981" s="399">
        <v>0.60729999999999995</v>
      </c>
      <c r="H981" s="453">
        <f>VLOOKUP(B981,'CMP-SIN-SD-09-2021'!A:D,4,0)</f>
        <v>23.72</v>
      </c>
      <c r="I981" s="453" t="s">
        <v>13362</v>
      </c>
      <c r="J981" s="373">
        <f t="shared" ref="J981:J988" si="236">TRUNC((G981*H981),2)</f>
        <v>14.4</v>
      </c>
      <c r="K981" s="373"/>
      <c r="L981" s="373"/>
      <c r="M981" s="373">
        <f>VLOOKUP(B981,'CMP-SIN-SD-09-2021'!A:D,4,0)</f>
        <v>23.72</v>
      </c>
      <c r="N981" s="3" t="b">
        <f t="shared" ref="N981:N988" si="237">M981=H981</f>
        <v>1</v>
      </c>
    </row>
    <row r="982" spans="1:15" s="387" customFormat="1" x14ac:dyDescent="0.25">
      <c r="A982" s="389" t="str">
        <f t="shared" si="231"/>
        <v>12104/ORSE</v>
      </c>
      <c r="B982" s="390">
        <v>88315</v>
      </c>
      <c r="C982" s="391" t="s">
        <v>13630</v>
      </c>
      <c r="D982" s="391" t="s">
        <v>13653</v>
      </c>
      <c r="E982" s="392" t="s">
        <v>1</v>
      </c>
      <c r="F982" s="392" t="s">
        <v>7605</v>
      </c>
      <c r="G982" s="393">
        <v>1.6126</v>
      </c>
      <c r="H982" s="453">
        <f>VLOOKUP(B982,'CMP-SIN-SD-09-2021'!A:D,4,0)</f>
        <v>23.78</v>
      </c>
      <c r="I982" s="394" t="s">
        <v>13362</v>
      </c>
      <c r="J982" s="373">
        <f t="shared" si="236"/>
        <v>38.340000000000003</v>
      </c>
      <c r="K982" s="373"/>
      <c r="L982" s="373"/>
      <c r="M982" s="373">
        <f>VLOOKUP(B982,'CMP-SIN-SD-09-2021'!A:D,4,0)</f>
        <v>23.78</v>
      </c>
      <c r="N982" s="3" t="b">
        <f t="shared" si="237"/>
        <v>1</v>
      </c>
    </row>
    <row r="983" spans="1:15" s="387" customFormat="1" x14ac:dyDescent="0.25">
      <c r="A983" s="389" t="str">
        <f t="shared" si="231"/>
        <v>12104/ORSE</v>
      </c>
      <c r="B983" s="390">
        <v>88316</v>
      </c>
      <c r="C983" s="391" t="s">
        <v>13630</v>
      </c>
      <c r="D983" s="391" t="s">
        <v>13428</v>
      </c>
      <c r="E983" s="392" t="s">
        <v>1</v>
      </c>
      <c r="F983" s="392" t="s">
        <v>7605</v>
      </c>
      <c r="G983" s="393">
        <v>2.1848000000000001</v>
      </c>
      <c r="H983" s="453">
        <f>VLOOKUP(B983,'CMP-SIN-SD-09-2021'!A:D,4,0)</f>
        <v>17.61</v>
      </c>
      <c r="I983" s="394" t="s">
        <v>13362</v>
      </c>
      <c r="J983" s="373">
        <f t="shared" si="236"/>
        <v>38.47</v>
      </c>
      <c r="K983" s="373"/>
      <c r="L983" s="373"/>
      <c r="M983" s="373">
        <f>VLOOKUP(B983,'CMP-SIN-SD-09-2021'!A:D,4,0)</f>
        <v>17.61</v>
      </c>
      <c r="N983" s="3" t="b">
        <f t="shared" si="237"/>
        <v>1</v>
      </c>
    </row>
    <row r="984" spans="1:15" s="387" customFormat="1" x14ac:dyDescent="0.25">
      <c r="A984" s="389" t="str">
        <f t="shared" si="231"/>
        <v>12104/ORSE</v>
      </c>
      <c r="B984" s="390" t="s">
        <v>13688</v>
      </c>
      <c r="C984" s="391" t="s">
        <v>13630</v>
      </c>
      <c r="D984" s="391" t="s">
        <v>13689</v>
      </c>
      <c r="E984" s="392" t="s">
        <v>1</v>
      </c>
      <c r="F984" s="392" t="s">
        <v>23</v>
      </c>
      <c r="G984" s="393">
        <v>6.7999999999999996E-3</v>
      </c>
      <c r="H984" s="394">
        <v>82</v>
      </c>
      <c r="I984" s="394" t="s">
        <v>13362</v>
      </c>
      <c r="J984" s="373">
        <f t="shared" si="236"/>
        <v>0.55000000000000004</v>
      </c>
      <c r="K984" s="373"/>
      <c r="L984" s="373"/>
      <c r="M984" s="373" t="e">
        <f>VLOOKUP(B984,'INS-SIN-SD-09-2021'!A:D,4,0)</f>
        <v>#N/A</v>
      </c>
      <c r="N984" s="3" t="e">
        <f t="shared" si="237"/>
        <v>#N/A</v>
      </c>
    </row>
    <row r="985" spans="1:15" s="387" customFormat="1" x14ac:dyDescent="0.25">
      <c r="A985" s="389" t="str">
        <f t="shared" si="231"/>
        <v>12104/ORSE</v>
      </c>
      <c r="B985" s="390" t="s">
        <v>13690</v>
      </c>
      <c r="C985" s="391" t="s">
        <v>13630</v>
      </c>
      <c r="D985" s="391" t="s">
        <v>13615</v>
      </c>
      <c r="E985" s="392" t="s">
        <v>1</v>
      </c>
      <c r="F985" s="392" t="s">
        <v>29</v>
      </c>
      <c r="G985" s="393">
        <v>2.0377000000000001</v>
      </c>
      <c r="H985" s="394">
        <v>0.49</v>
      </c>
      <c r="I985" s="394" t="s">
        <v>13362</v>
      </c>
      <c r="J985" s="373">
        <f t="shared" si="236"/>
        <v>0.99</v>
      </c>
      <c r="K985" s="373"/>
      <c r="L985" s="373"/>
      <c r="M985" s="373" t="e">
        <f>VLOOKUP(B985,'INS-SIN-SD-09-2021'!A:D,4,0)</f>
        <v>#N/A</v>
      </c>
      <c r="N985" s="3" t="e">
        <f t="shared" si="237"/>
        <v>#N/A</v>
      </c>
    </row>
    <row r="986" spans="1:15" s="387" customFormat="1" x14ac:dyDescent="0.25">
      <c r="A986" s="389" t="str">
        <f t="shared" si="231"/>
        <v>12104/ORSE</v>
      </c>
      <c r="B986" s="390" t="s">
        <v>13696</v>
      </c>
      <c r="C986" s="391" t="s">
        <v>13630</v>
      </c>
      <c r="D986" s="391" t="s">
        <v>13697</v>
      </c>
      <c r="E986" s="392" t="s">
        <v>1</v>
      </c>
      <c r="F986" s="392" t="s">
        <v>29</v>
      </c>
      <c r="G986" s="393">
        <v>0.45279999999999998</v>
      </c>
      <c r="H986" s="394">
        <v>0.7</v>
      </c>
      <c r="I986" s="394" t="s">
        <v>13362</v>
      </c>
      <c r="J986" s="373">
        <f t="shared" si="236"/>
        <v>0.31</v>
      </c>
      <c r="K986" s="373"/>
      <c r="L986" s="373"/>
      <c r="M986" s="373" t="e">
        <f>VLOOKUP(B986,'INS-SIN-SD-09-2021'!A:D,4,0)</f>
        <v>#N/A</v>
      </c>
      <c r="N986" s="3" t="e">
        <f t="shared" si="237"/>
        <v>#N/A</v>
      </c>
    </row>
    <row r="987" spans="1:15" s="387" customFormat="1" ht="30" x14ac:dyDescent="0.25">
      <c r="A987" s="389" t="str">
        <f t="shared" si="231"/>
        <v>12104/ORSE</v>
      </c>
      <c r="B987" s="390" t="s">
        <v>13698</v>
      </c>
      <c r="C987" s="391" t="s">
        <v>13630</v>
      </c>
      <c r="D987" s="391" t="s">
        <v>13699</v>
      </c>
      <c r="E987" s="392" t="s">
        <v>1</v>
      </c>
      <c r="F987" s="392" t="s">
        <v>3</v>
      </c>
      <c r="G987" s="393">
        <v>1</v>
      </c>
      <c r="H987" s="394">
        <v>253.08</v>
      </c>
      <c r="I987" s="394" t="s">
        <v>13362</v>
      </c>
      <c r="J987" s="373">
        <f t="shared" si="236"/>
        <v>253.08</v>
      </c>
      <c r="K987" s="373"/>
      <c r="L987" s="373"/>
      <c r="M987" s="373" t="e">
        <f>VLOOKUP(B987,'INS-SIN-SD-09-2021'!A:D,4,0)</f>
        <v>#N/A</v>
      </c>
      <c r="N987" s="3" t="e">
        <f t="shared" si="237"/>
        <v>#N/A</v>
      </c>
    </row>
    <row r="988" spans="1:15" s="387" customFormat="1" ht="30" x14ac:dyDescent="0.25">
      <c r="A988" s="440" t="str">
        <f t="shared" si="231"/>
        <v>12104/ORSE</v>
      </c>
      <c r="B988" s="441" t="s">
        <v>13700</v>
      </c>
      <c r="C988" s="442" t="s">
        <v>13630</v>
      </c>
      <c r="D988" s="442" t="s">
        <v>13701</v>
      </c>
      <c r="E988" s="398" t="s">
        <v>1</v>
      </c>
      <c r="F988" s="398" t="s">
        <v>7603</v>
      </c>
      <c r="G988" s="397">
        <v>0.6</v>
      </c>
      <c r="H988" s="443">
        <v>58.27</v>
      </c>
      <c r="I988" s="443" t="s">
        <v>13362</v>
      </c>
      <c r="J988" s="373">
        <f t="shared" si="236"/>
        <v>34.96</v>
      </c>
      <c r="K988" s="373"/>
      <c r="L988" s="373"/>
      <c r="M988" s="373" t="e">
        <f>VLOOKUP(B988,'INS-SIN-SD-09-2021'!A:D,4,0)</f>
        <v>#N/A</v>
      </c>
      <c r="N988" s="3" t="e">
        <f t="shared" si="237"/>
        <v>#N/A</v>
      </c>
    </row>
    <row r="989" spans="1:15" s="387" customFormat="1" ht="30" x14ac:dyDescent="0.25">
      <c r="A989" s="463" t="str">
        <f t="shared" si="231"/>
        <v>CCU.04.0015</v>
      </c>
      <c r="B989" s="434" t="s">
        <v>13359</v>
      </c>
      <c r="C989" s="464" t="s">
        <v>236</v>
      </c>
      <c r="D989" s="464" t="s">
        <v>13423</v>
      </c>
      <c r="E989" s="425" t="s">
        <v>9</v>
      </c>
      <c r="F989" s="425" t="s">
        <v>1</v>
      </c>
      <c r="G989" s="424" t="s">
        <v>13361</v>
      </c>
      <c r="H989" s="426" t="s">
        <v>13362</v>
      </c>
      <c r="I989" s="465">
        <f>SUMIF(A:A,A989,J:J)</f>
        <v>74.010000000000005</v>
      </c>
      <c r="K989" s="373" t="e">
        <f>VLOOKUP(A989,'CMP-SIN-SD-09-2021'!A:D,4,0)</f>
        <v>#N/A</v>
      </c>
      <c r="L989" s="373" t="e">
        <f>K989=I989</f>
        <v>#N/A</v>
      </c>
      <c r="O989" s="387" t="s">
        <v>1224</v>
      </c>
    </row>
    <row r="990" spans="1:15" s="387" customFormat="1" x14ac:dyDescent="0.25">
      <c r="A990" s="450" t="str">
        <f t="shared" si="231"/>
        <v>CCU.04.0015</v>
      </c>
      <c r="B990" s="451">
        <v>88247</v>
      </c>
      <c r="C990" s="452" t="s">
        <v>13423</v>
      </c>
      <c r="D990" s="452" t="s">
        <v>13702</v>
      </c>
      <c r="E990" s="400" t="s">
        <v>1</v>
      </c>
      <c r="F990" s="400" t="s">
        <v>7605</v>
      </c>
      <c r="G990" s="399">
        <v>0.2</v>
      </c>
      <c r="H990" s="453">
        <f>VLOOKUP(B990,'CMP-SIN-SD-09-2021'!A:D,4,0)</f>
        <v>18.739999999999998</v>
      </c>
      <c r="I990" s="453" t="s">
        <v>13362</v>
      </c>
      <c r="J990" s="373">
        <f t="shared" ref="J990:J992" si="238">TRUNC((G990*H990),2)</f>
        <v>3.74</v>
      </c>
      <c r="K990" s="373"/>
      <c r="L990" s="373"/>
      <c r="M990" s="373">
        <f>VLOOKUP(B990,'CMP-SIN-SD-09-2021'!A:D,4,0)</f>
        <v>18.739999999999998</v>
      </c>
      <c r="N990" s="3" t="b">
        <f t="shared" ref="N990:N992" si="239">M990=H990</f>
        <v>1</v>
      </c>
    </row>
    <row r="991" spans="1:15" s="387" customFormat="1" x14ac:dyDescent="0.25">
      <c r="A991" s="389" t="str">
        <f t="shared" si="231"/>
        <v>CCU.04.0015</v>
      </c>
      <c r="B991" s="390">
        <v>88264</v>
      </c>
      <c r="C991" s="391" t="s">
        <v>13423</v>
      </c>
      <c r="D991" s="391" t="s">
        <v>13703</v>
      </c>
      <c r="E991" s="392" t="s">
        <v>1</v>
      </c>
      <c r="F991" s="392" t="s">
        <v>7605</v>
      </c>
      <c r="G991" s="393">
        <v>0.25</v>
      </c>
      <c r="H991" s="453">
        <f>VLOOKUP(B991,'CMP-SIN-SD-09-2021'!A:D,4,0)</f>
        <v>24.1</v>
      </c>
      <c r="I991" s="394" t="s">
        <v>13362</v>
      </c>
      <c r="J991" s="373">
        <f t="shared" si="238"/>
        <v>6.02</v>
      </c>
      <c r="K991" s="373"/>
      <c r="L991" s="373"/>
      <c r="M991" s="373">
        <f>VLOOKUP(B991,'CMP-SIN-SD-09-2021'!A:D,4,0)</f>
        <v>24.1</v>
      </c>
      <c r="N991" s="3" t="b">
        <f t="shared" si="239"/>
        <v>1</v>
      </c>
    </row>
    <row r="992" spans="1:15" s="387" customFormat="1" x14ac:dyDescent="0.25">
      <c r="A992" s="440" t="str">
        <f t="shared" si="231"/>
        <v>CCU.04.0015</v>
      </c>
      <c r="B992" s="441" t="s">
        <v>13704</v>
      </c>
      <c r="C992" s="442" t="s">
        <v>13423</v>
      </c>
      <c r="D992" s="442" t="s">
        <v>13705</v>
      </c>
      <c r="E992" s="398" t="s">
        <v>1</v>
      </c>
      <c r="F992" s="398" t="s">
        <v>9</v>
      </c>
      <c r="G992" s="397">
        <v>1</v>
      </c>
      <c r="H992" s="443">
        <v>64.25</v>
      </c>
      <c r="I992" s="443" t="s">
        <v>13362</v>
      </c>
      <c r="J992" s="373">
        <f t="shared" si="238"/>
        <v>64.25</v>
      </c>
      <c r="K992" s="373"/>
      <c r="L992" s="373"/>
      <c r="M992" s="373" t="e">
        <f>VLOOKUP(B992,'INS-SIN-SD-09-2021'!A:D,4,0)</f>
        <v>#N/A</v>
      </c>
      <c r="N992" s="3" t="e">
        <f t="shared" si="239"/>
        <v>#N/A</v>
      </c>
    </row>
    <row r="993" spans="1:15" s="387" customFormat="1" ht="30" x14ac:dyDescent="0.25">
      <c r="A993" s="463" t="str">
        <f t="shared" si="231"/>
        <v>01857/ORSE</v>
      </c>
      <c r="B993" s="434" t="s">
        <v>13359</v>
      </c>
      <c r="C993" s="464" t="s">
        <v>237</v>
      </c>
      <c r="D993" s="464" t="s">
        <v>13706</v>
      </c>
      <c r="E993" s="425" t="s">
        <v>3</v>
      </c>
      <c r="F993" s="425" t="s">
        <v>1</v>
      </c>
      <c r="G993" s="424" t="s">
        <v>13361</v>
      </c>
      <c r="H993" s="426" t="s">
        <v>13362</v>
      </c>
      <c r="I993" s="465">
        <f>SUMIF(A:A,A993,J:J)</f>
        <v>191.12</v>
      </c>
      <c r="K993" s="373" t="e">
        <f>VLOOKUP(A993,'CMP-SIN-SD-09-2021'!A:D,4,0)</f>
        <v>#N/A</v>
      </c>
      <c r="L993" s="373" t="e">
        <f>K993=I993</f>
        <v>#N/A</v>
      </c>
      <c r="O993" s="387" t="s">
        <v>1228</v>
      </c>
    </row>
    <row r="994" spans="1:15" s="387" customFormat="1" x14ac:dyDescent="0.25">
      <c r="A994" s="450" t="str">
        <f t="shared" si="231"/>
        <v>01857/ORSE</v>
      </c>
      <c r="B994" s="451">
        <v>88309</v>
      </c>
      <c r="C994" s="452" t="s">
        <v>13707</v>
      </c>
      <c r="D994" s="452" t="s">
        <v>13456</v>
      </c>
      <c r="E994" s="400" t="s">
        <v>1</v>
      </c>
      <c r="F994" s="400" t="s">
        <v>7605</v>
      </c>
      <c r="G994" s="399">
        <v>0.8</v>
      </c>
      <c r="H994" s="453">
        <f>VLOOKUP(B994,'CMP-SIN-SD-09-2021'!A:D,4,0)</f>
        <v>23.9</v>
      </c>
      <c r="I994" s="453" t="s">
        <v>13362</v>
      </c>
      <c r="J994" s="373">
        <f t="shared" ref="J994:J998" si="240">TRUNC((G994*H994),2)</f>
        <v>19.12</v>
      </c>
      <c r="K994" s="373"/>
      <c r="L994" s="373"/>
      <c r="M994" s="373">
        <f>VLOOKUP(B994,'CMP-SIN-SD-09-2021'!A:D,4,0)</f>
        <v>23.9</v>
      </c>
      <c r="N994" s="3" t="b">
        <f t="shared" ref="N994:N998" si="241">M994=H994</f>
        <v>1</v>
      </c>
    </row>
    <row r="995" spans="1:15" s="387" customFormat="1" x14ac:dyDescent="0.25">
      <c r="A995" s="389" t="str">
        <f t="shared" si="231"/>
        <v>01857/ORSE</v>
      </c>
      <c r="B995" s="390">
        <v>88316</v>
      </c>
      <c r="C995" s="391" t="s">
        <v>13707</v>
      </c>
      <c r="D995" s="391" t="s">
        <v>13428</v>
      </c>
      <c r="E995" s="392" t="s">
        <v>1</v>
      </c>
      <c r="F995" s="392" t="s">
        <v>7605</v>
      </c>
      <c r="G995" s="393">
        <v>0.86399999999999999</v>
      </c>
      <c r="H995" s="453">
        <f>VLOOKUP(B995,'CMP-SIN-SD-09-2021'!A:D,4,0)</f>
        <v>17.61</v>
      </c>
      <c r="I995" s="394" t="s">
        <v>13362</v>
      </c>
      <c r="J995" s="373">
        <f t="shared" si="240"/>
        <v>15.21</v>
      </c>
      <c r="K995" s="373"/>
      <c r="L995" s="373"/>
      <c r="M995" s="373">
        <f>VLOOKUP(B995,'CMP-SIN-SD-09-2021'!A:D,4,0)</f>
        <v>17.61</v>
      </c>
      <c r="N995" s="3" t="b">
        <f t="shared" si="241"/>
        <v>1</v>
      </c>
    </row>
    <row r="996" spans="1:15" s="387" customFormat="1" x14ac:dyDescent="0.25">
      <c r="A996" s="389" t="str">
        <f t="shared" si="231"/>
        <v>01857/ORSE</v>
      </c>
      <c r="B996" s="390" t="s">
        <v>13708</v>
      </c>
      <c r="C996" s="391" t="s">
        <v>13707</v>
      </c>
      <c r="D996" s="391" t="s">
        <v>13709</v>
      </c>
      <c r="E996" s="392" t="s">
        <v>1</v>
      </c>
      <c r="F996" s="392" t="s">
        <v>3</v>
      </c>
      <c r="G996" s="393">
        <v>1</v>
      </c>
      <c r="H996" s="394">
        <v>151.84</v>
      </c>
      <c r="I996" s="394" t="s">
        <v>13362</v>
      </c>
      <c r="J996" s="373">
        <f t="shared" si="240"/>
        <v>151.84</v>
      </c>
      <c r="K996" s="373"/>
      <c r="L996" s="373"/>
      <c r="M996" s="373" t="e">
        <f>VLOOKUP(B996,'INS-SIN-SD-09-2021'!A:D,4,0)</f>
        <v>#N/A</v>
      </c>
      <c r="N996" s="3" t="e">
        <f t="shared" si="241"/>
        <v>#N/A</v>
      </c>
    </row>
    <row r="997" spans="1:15" s="387" customFormat="1" x14ac:dyDescent="0.25">
      <c r="A997" s="389" t="str">
        <f t="shared" si="231"/>
        <v>01857/ORSE</v>
      </c>
      <c r="B997" s="390" t="s">
        <v>13688</v>
      </c>
      <c r="C997" s="391" t="s">
        <v>13707</v>
      </c>
      <c r="D997" s="391" t="s">
        <v>13689</v>
      </c>
      <c r="E997" s="392" t="s">
        <v>1</v>
      </c>
      <c r="F997" s="392" t="s">
        <v>23</v>
      </c>
      <c r="G997" s="393">
        <v>1.7299999999999999E-2</v>
      </c>
      <c r="H997" s="394">
        <v>82</v>
      </c>
      <c r="I997" s="394" t="s">
        <v>13362</v>
      </c>
      <c r="J997" s="373">
        <f t="shared" si="240"/>
        <v>1.41</v>
      </c>
      <c r="K997" s="373"/>
      <c r="L997" s="373"/>
      <c r="M997" s="373" t="e">
        <f>VLOOKUP(B997,'INS-SIN-SD-09-2021'!A:D,4,0)</f>
        <v>#N/A</v>
      </c>
      <c r="N997" s="3" t="e">
        <f t="shared" si="241"/>
        <v>#N/A</v>
      </c>
    </row>
    <row r="998" spans="1:15" s="387" customFormat="1" x14ac:dyDescent="0.25">
      <c r="A998" s="440" t="str">
        <f t="shared" si="231"/>
        <v>01857/ORSE</v>
      </c>
      <c r="B998" s="441" t="s">
        <v>13690</v>
      </c>
      <c r="C998" s="442" t="s">
        <v>13707</v>
      </c>
      <c r="D998" s="442" t="s">
        <v>13615</v>
      </c>
      <c r="E998" s="398" t="s">
        <v>1</v>
      </c>
      <c r="F998" s="398" t="s">
        <v>29</v>
      </c>
      <c r="G998" s="397">
        <v>7.2351999999999999</v>
      </c>
      <c r="H998" s="443">
        <v>0.49</v>
      </c>
      <c r="I998" s="443" t="s">
        <v>13362</v>
      </c>
      <c r="J998" s="373">
        <f t="shared" si="240"/>
        <v>3.54</v>
      </c>
      <c r="K998" s="373"/>
      <c r="L998" s="373"/>
      <c r="M998" s="373" t="e">
        <f>VLOOKUP(B998,'INS-SIN-SD-09-2021'!A:D,4,0)</f>
        <v>#N/A</v>
      </c>
      <c r="N998" s="3" t="e">
        <f t="shared" si="241"/>
        <v>#N/A</v>
      </c>
    </row>
    <row r="999" spans="1:15" s="387" customFormat="1" ht="60" x14ac:dyDescent="0.25">
      <c r="A999" s="463">
        <f t="shared" si="231"/>
        <v>94573</v>
      </c>
      <c r="B999" s="434" t="s">
        <v>13359</v>
      </c>
      <c r="C999" s="464" t="s">
        <v>238</v>
      </c>
      <c r="D999" s="464" t="s">
        <v>13710</v>
      </c>
      <c r="E999" s="425" t="s">
        <v>3</v>
      </c>
      <c r="F999" s="425" t="s">
        <v>1</v>
      </c>
      <c r="G999" s="424" t="s">
        <v>13361</v>
      </c>
      <c r="H999" s="426" t="s">
        <v>13362</v>
      </c>
      <c r="I999" s="465">
        <f>SUMIF(A:A,A999,J:J)</f>
        <v>356.73999999999995</v>
      </c>
      <c r="K999" s="373">
        <f>VLOOKUP(A999,'CMP-SIN-SD-09-2021'!A:D,4,0)</f>
        <v>356.74</v>
      </c>
      <c r="L999" s="373" t="b">
        <f>K999=I999</f>
        <v>1</v>
      </c>
      <c r="O999" s="403">
        <v>94573</v>
      </c>
    </row>
    <row r="1000" spans="1:15" s="387" customFormat="1" x14ac:dyDescent="0.25">
      <c r="A1000" s="450">
        <f t="shared" si="231"/>
        <v>94573</v>
      </c>
      <c r="B1000" s="451">
        <v>88309</v>
      </c>
      <c r="C1000" s="452" t="s">
        <v>13710</v>
      </c>
      <c r="D1000" s="452" t="s">
        <v>13456</v>
      </c>
      <c r="E1000" s="400" t="s">
        <v>1</v>
      </c>
      <c r="F1000" s="400" t="s">
        <v>7605</v>
      </c>
      <c r="G1000" s="399">
        <v>0.96</v>
      </c>
      <c r="H1000" s="453">
        <f>VLOOKUP(B1000,'CMP-SIN-SD-09-2021'!A:D,4,0)</f>
        <v>23.9</v>
      </c>
      <c r="I1000" s="453" t="s">
        <v>13362</v>
      </c>
      <c r="J1000" s="373">
        <f t="shared" ref="J1000:J1004" si="242">TRUNC((G1000*H1000),2)</f>
        <v>22.94</v>
      </c>
      <c r="K1000" s="373"/>
      <c r="L1000" s="373"/>
      <c r="M1000" s="373">
        <f>VLOOKUP(B1000,'CMP-SIN-SD-09-2021'!A:D,4,0)</f>
        <v>23.9</v>
      </c>
      <c r="N1000" s="3" t="b">
        <f t="shared" ref="N1000:N1004" si="243">M1000=H1000</f>
        <v>1</v>
      </c>
    </row>
    <row r="1001" spans="1:15" s="387" customFormat="1" x14ac:dyDescent="0.25">
      <c r="A1001" s="389">
        <f t="shared" si="231"/>
        <v>94573</v>
      </c>
      <c r="B1001" s="390">
        <v>88316</v>
      </c>
      <c r="C1001" s="391" t="s">
        <v>13710</v>
      </c>
      <c r="D1001" s="391" t="s">
        <v>13428</v>
      </c>
      <c r="E1001" s="392" t="s">
        <v>1</v>
      </c>
      <c r="F1001" s="392" t="s">
        <v>7605</v>
      </c>
      <c r="G1001" s="393">
        <v>0.48</v>
      </c>
      <c r="H1001" s="453">
        <f>VLOOKUP(B1001,'CMP-SIN-SD-09-2021'!A:D,4,0)</f>
        <v>17.61</v>
      </c>
      <c r="I1001" s="394" t="s">
        <v>13362</v>
      </c>
      <c r="J1001" s="373">
        <f t="shared" si="242"/>
        <v>8.4499999999999993</v>
      </c>
      <c r="K1001" s="373"/>
      <c r="L1001" s="373"/>
      <c r="M1001" s="373">
        <f>VLOOKUP(B1001,'CMP-SIN-SD-09-2021'!A:D,4,0)</f>
        <v>17.61</v>
      </c>
      <c r="N1001" s="3" t="b">
        <f t="shared" si="243"/>
        <v>1</v>
      </c>
    </row>
    <row r="1002" spans="1:15" s="387" customFormat="1" ht="45" x14ac:dyDescent="0.25">
      <c r="A1002" s="389">
        <f t="shared" si="231"/>
        <v>94573</v>
      </c>
      <c r="B1002" s="390">
        <v>4377</v>
      </c>
      <c r="C1002" s="391" t="s">
        <v>13710</v>
      </c>
      <c r="D1002" s="391" t="s">
        <v>13711</v>
      </c>
      <c r="E1002" s="392" t="s">
        <v>1</v>
      </c>
      <c r="F1002" s="392" t="s">
        <v>9</v>
      </c>
      <c r="G1002" s="393">
        <v>7.3</v>
      </c>
      <c r="H1002" s="394">
        <v>0.13</v>
      </c>
      <c r="I1002" s="394" t="s">
        <v>13362</v>
      </c>
      <c r="J1002" s="373">
        <f t="shared" si="242"/>
        <v>0.94</v>
      </c>
      <c r="K1002" s="373"/>
      <c r="L1002" s="373"/>
      <c r="M1002" s="373">
        <f>VLOOKUP(B1002,'INS-SIN-SD-09-2021'!A:D,4,0)</f>
        <v>0.13</v>
      </c>
      <c r="N1002" s="3" t="b">
        <f t="shared" si="243"/>
        <v>1</v>
      </c>
    </row>
    <row r="1003" spans="1:15" s="387" customFormat="1" ht="60" x14ac:dyDescent="0.25">
      <c r="A1003" s="389">
        <f t="shared" si="231"/>
        <v>94573</v>
      </c>
      <c r="B1003" s="390">
        <v>34364</v>
      </c>
      <c r="C1003" s="391" t="s">
        <v>13710</v>
      </c>
      <c r="D1003" s="391" t="s">
        <v>13712</v>
      </c>
      <c r="E1003" s="392" t="s">
        <v>1</v>
      </c>
      <c r="F1003" s="392" t="s">
        <v>9</v>
      </c>
      <c r="G1003" s="393">
        <v>0.55600000000000005</v>
      </c>
      <c r="H1003" s="394">
        <v>560.07000000000005</v>
      </c>
      <c r="I1003" s="394" t="s">
        <v>13362</v>
      </c>
      <c r="J1003" s="373">
        <f t="shared" si="242"/>
        <v>311.39</v>
      </c>
      <c r="K1003" s="373"/>
      <c r="L1003" s="373"/>
      <c r="M1003" s="373">
        <f>VLOOKUP(B1003,'INS-SIN-SD-09-2021'!A:D,4,0)</f>
        <v>560.07000000000005</v>
      </c>
      <c r="N1003" s="3" t="b">
        <f t="shared" si="243"/>
        <v>1</v>
      </c>
    </row>
    <row r="1004" spans="1:15" s="387" customFormat="1" x14ac:dyDescent="0.25">
      <c r="A1004" s="440">
        <f t="shared" si="231"/>
        <v>94573</v>
      </c>
      <c r="B1004" s="441">
        <v>39961</v>
      </c>
      <c r="C1004" s="442" t="s">
        <v>13710</v>
      </c>
      <c r="D1004" s="442" t="s">
        <v>13713</v>
      </c>
      <c r="E1004" s="398" t="s">
        <v>1</v>
      </c>
      <c r="F1004" s="398" t="s">
        <v>9</v>
      </c>
      <c r="G1004" s="397">
        <v>0.56000000000000005</v>
      </c>
      <c r="H1004" s="443">
        <v>23.26</v>
      </c>
      <c r="I1004" s="443" t="s">
        <v>13362</v>
      </c>
      <c r="J1004" s="373">
        <f t="shared" si="242"/>
        <v>13.02</v>
      </c>
      <c r="K1004" s="373"/>
      <c r="L1004" s="373"/>
      <c r="M1004" s="373">
        <f>VLOOKUP(B1004,'INS-SIN-SD-09-2021'!A:D,4,0)</f>
        <v>23.26</v>
      </c>
      <c r="N1004" s="3" t="b">
        <f t="shared" si="243"/>
        <v>1</v>
      </c>
    </row>
    <row r="1005" spans="1:15" s="387" customFormat="1" ht="60" x14ac:dyDescent="0.25">
      <c r="A1005" s="463">
        <f t="shared" si="231"/>
        <v>94559</v>
      </c>
      <c r="B1005" s="434" t="s">
        <v>13359</v>
      </c>
      <c r="C1005" s="464" t="s">
        <v>239</v>
      </c>
      <c r="D1005" s="464" t="s">
        <v>13714</v>
      </c>
      <c r="E1005" s="425" t="s">
        <v>3</v>
      </c>
      <c r="F1005" s="425" t="s">
        <v>1</v>
      </c>
      <c r="G1005" s="424" t="s">
        <v>13361</v>
      </c>
      <c r="H1005" s="426" t="s">
        <v>13362</v>
      </c>
      <c r="I1005" s="465">
        <f>SUMIF(A:A,A1005,J:J)</f>
        <v>752.76</v>
      </c>
      <c r="K1005" s="373">
        <f>VLOOKUP(A1005,'CMP-SIN-SD-09-2021'!A:D,4,0)</f>
        <v>752.76</v>
      </c>
      <c r="L1005" s="373" t="b">
        <f>K1005=I1005</f>
        <v>1</v>
      </c>
      <c r="O1005" s="403">
        <v>94559</v>
      </c>
    </row>
    <row r="1006" spans="1:15" s="387" customFormat="1" x14ac:dyDescent="0.25">
      <c r="A1006" s="450">
        <f t="shared" si="231"/>
        <v>94559</v>
      </c>
      <c r="B1006" s="451">
        <v>88309</v>
      </c>
      <c r="C1006" s="452" t="s">
        <v>13714</v>
      </c>
      <c r="D1006" s="452" t="s">
        <v>13456</v>
      </c>
      <c r="E1006" s="400" t="s">
        <v>1</v>
      </c>
      <c r="F1006" s="400" t="s">
        <v>7605</v>
      </c>
      <c r="G1006" s="399">
        <v>4.5810000000000004</v>
      </c>
      <c r="H1006" s="453">
        <f>VLOOKUP(B1006,'CMP-SIN-SD-09-2021'!A:D,4,0)</f>
        <v>23.9</v>
      </c>
      <c r="I1006" s="453" t="s">
        <v>13362</v>
      </c>
      <c r="J1006" s="373">
        <f t="shared" ref="J1006:J1009" si="244">TRUNC((G1006*H1006),2)</f>
        <v>109.48</v>
      </c>
      <c r="K1006" s="373"/>
      <c r="L1006" s="373"/>
      <c r="M1006" s="373">
        <f>VLOOKUP(B1006,'CMP-SIN-SD-09-2021'!A:D,4,0)</f>
        <v>23.9</v>
      </c>
      <c r="N1006" s="3" t="b">
        <f t="shared" ref="N1006:N1009" si="245">M1006=H1006</f>
        <v>1</v>
      </c>
    </row>
    <row r="1007" spans="1:15" s="387" customFormat="1" x14ac:dyDescent="0.25">
      <c r="A1007" s="389">
        <f t="shared" si="231"/>
        <v>94559</v>
      </c>
      <c r="B1007" s="390">
        <v>88316</v>
      </c>
      <c r="C1007" s="391" t="s">
        <v>13714</v>
      </c>
      <c r="D1007" s="391" t="s">
        <v>13428</v>
      </c>
      <c r="E1007" s="392" t="s">
        <v>1</v>
      </c>
      <c r="F1007" s="392" t="s">
        <v>7605</v>
      </c>
      <c r="G1007" s="393">
        <v>2.2909999999999999</v>
      </c>
      <c r="H1007" s="453">
        <f>VLOOKUP(B1007,'CMP-SIN-SD-09-2021'!A:D,4,0)</f>
        <v>17.61</v>
      </c>
      <c r="I1007" s="394" t="s">
        <v>13362</v>
      </c>
      <c r="J1007" s="373">
        <f t="shared" si="244"/>
        <v>40.340000000000003</v>
      </c>
      <c r="K1007" s="373"/>
      <c r="L1007" s="373"/>
      <c r="M1007" s="373">
        <f>VLOOKUP(B1007,'CMP-SIN-SD-09-2021'!A:D,4,0)</f>
        <v>17.61</v>
      </c>
      <c r="N1007" s="3" t="b">
        <f t="shared" si="245"/>
        <v>1</v>
      </c>
    </row>
    <row r="1008" spans="1:15" s="387" customFormat="1" ht="30" x14ac:dyDescent="0.25">
      <c r="A1008" s="389">
        <f t="shared" si="231"/>
        <v>94559</v>
      </c>
      <c r="B1008" s="390">
        <v>88629</v>
      </c>
      <c r="C1008" s="391" t="s">
        <v>13714</v>
      </c>
      <c r="D1008" s="391" t="s">
        <v>13679</v>
      </c>
      <c r="E1008" s="392" t="s">
        <v>1</v>
      </c>
      <c r="F1008" s="392" t="s">
        <v>23</v>
      </c>
      <c r="G1008" s="393">
        <v>2.1000000000000001E-2</v>
      </c>
      <c r="H1008" s="453">
        <f>VLOOKUP(B1008,'CMP-SIN-SD-09-2021'!A:D,4,0)</f>
        <v>548.20000000000005</v>
      </c>
      <c r="I1008" s="394" t="s">
        <v>13362</v>
      </c>
      <c r="J1008" s="373">
        <f t="shared" si="244"/>
        <v>11.51</v>
      </c>
      <c r="K1008" s="373"/>
      <c r="L1008" s="373"/>
      <c r="M1008" s="373">
        <f>VLOOKUP(B1008,'CMP-SIN-SD-09-2021'!A:D,4,0)</f>
        <v>548.20000000000005</v>
      </c>
      <c r="N1008" s="3" t="b">
        <f t="shared" si="245"/>
        <v>1</v>
      </c>
    </row>
    <row r="1009" spans="1:15" s="387" customFormat="1" ht="30" x14ac:dyDescent="0.25">
      <c r="A1009" s="440">
        <f t="shared" si="231"/>
        <v>94559</v>
      </c>
      <c r="B1009" s="441">
        <v>11190</v>
      </c>
      <c r="C1009" s="442" t="s">
        <v>13714</v>
      </c>
      <c r="D1009" s="442" t="s">
        <v>13715</v>
      </c>
      <c r="E1009" s="398" t="s">
        <v>1</v>
      </c>
      <c r="F1009" s="398" t="s">
        <v>9</v>
      </c>
      <c r="G1009" s="397">
        <v>2.778</v>
      </c>
      <c r="H1009" s="443">
        <v>212.9</v>
      </c>
      <c r="I1009" s="443" t="s">
        <v>13362</v>
      </c>
      <c r="J1009" s="373">
        <f t="shared" si="244"/>
        <v>591.42999999999995</v>
      </c>
      <c r="K1009" s="373"/>
      <c r="L1009" s="373"/>
      <c r="M1009" s="373">
        <f>VLOOKUP(B1009,'INS-SIN-SD-09-2021'!A:D,4,0)</f>
        <v>212.9</v>
      </c>
      <c r="N1009" s="3" t="b">
        <f t="shared" si="245"/>
        <v>1</v>
      </c>
    </row>
    <row r="1010" spans="1:15" s="387" customFormat="1" ht="30" x14ac:dyDescent="0.25">
      <c r="A1010" s="463" t="str">
        <f t="shared" si="231"/>
        <v>14.003.0161-0/EMOP</v>
      </c>
      <c r="B1010" s="434" t="s">
        <v>13359</v>
      </c>
      <c r="C1010" s="464" t="s">
        <v>240</v>
      </c>
      <c r="D1010" s="464" t="s">
        <v>13716</v>
      </c>
      <c r="E1010" s="425" t="s">
        <v>3</v>
      </c>
      <c r="F1010" s="425" t="s">
        <v>1</v>
      </c>
      <c r="G1010" s="424" t="s">
        <v>13361</v>
      </c>
      <c r="H1010" s="426" t="s">
        <v>13362</v>
      </c>
      <c r="I1010" s="465">
        <f>SUMIF(A:A,A1010,J:J)</f>
        <v>474.15999999999997</v>
      </c>
      <c r="K1010" s="373" t="e">
        <f>VLOOKUP(A1010,'CMP-SIN-SD-09-2021'!A:D,4,0)</f>
        <v>#N/A</v>
      </c>
      <c r="L1010" s="373" t="e">
        <f>K1010=I1010</f>
        <v>#N/A</v>
      </c>
      <c r="O1010" s="387" t="s">
        <v>15068</v>
      </c>
    </row>
    <row r="1011" spans="1:15" s="387" customFormat="1" x14ac:dyDescent="0.25">
      <c r="A1011" s="450" t="str">
        <f t="shared" si="231"/>
        <v>14.003.0161-0/EMOP</v>
      </c>
      <c r="B1011" s="451">
        <v>88315</v>
      </c>
      <c r="C1011" s="452" t="s">
        <v>13716</v>
      </c>
      <c r="D1011" s="452" t="s">
        <v>13653</v>
      </c>
      <c r="E1011" s="400" t="s">
        <v>1</v>
      </c>
      <c r="F1011" s="400" t="s">
        <v>7605</v>
      </c>
      <c r="G1011" s="399">
        <v>4.7380000000000004</v>
      </c>
      <c r="H1011" s="453">
        <f>VLOOKUP(B1011,'CMP-SIN-SD-09-2021'!A:D,4,0)</f>
        <v>23.78</v>
      </c>
      <c r="I1011" s="453" t="s">
        <v>13362</v>
      </c>
      <c r="J1011" s="373">
        <f t="shared" ref="J1011:J1013" si="246">TRUNC((G1011*H1011),2)</f>
        <v>112.66</v>
      </c>
      <c r="K1011" s="373"/>
      <c r="L1011" s="373"/>
      <c r="M1011" s="373">
        <f>VLOOKUP(B1011,'CMP-SIN-SD-09-2021'!A:D,4,0)</f>
        <v>23.78</v>
      </c>
      <c r="N1011" s="3" t="b">
        <f t="shared" ref="N1011:N1013" si="247">M1011=H1011</f>
        <v>1</v>
      </c>
    </row>
    <row r="1012" spans="1:15" s="387" customFormat="1" x14ac:dyDescent="0.25">
      <c r="A1012" s="389" t="str">
        <f t="shared" si="231"/>
        <v>14.003.0161-0/EMOP</v>
      </c>
      <c r="B1012" s="390">
        <v>88316</v>
      </c>
      <c r="C1012" s="391" t="s">
        <v>13716</v>
      </c>
      <c r="D1012" s="391" t="s">
        <v>13428</v>
      </c>
      <c r="E1012" s="392" t="s">
        <v>1</v>
      </c>
      <c r="F1012" s="392" t="s">
        <v>7605</v>
      </c>
      <c r="G1012" s="393">
        <v>4.7380000000000004</v>
      </c>
      <c r="H1012" s="453">
        <f>VLOOKUP(B1012,'CMP-SIN-SD-09-2021'!A:D,4,0)</f>
        <v>17.61</v>
      </c>
      <c r="I1012" s="394" t="s">
        <v>13362</v>
      </c>
      <c r="J1012" s="373">
        <f t="shared" si="246"/>
        <v>83.43</v>
      </c>
      <c r="K1012" s="373"/>
      <c r="L1012" s="373"/>
      <c r="M1012" s="373">
        <f>VLOOKUP(B1012,'CMP-SIN-SD-09-2021'!A:D,4,0)</f>
        <v>17.61</v>
      </c>
      <c r="N1012" s="3" t="b">
        <f t="shared" si="247"/>
        <v>1</v>
      </c>
    </row>
    <row r="1013" spans="1:15" s="387" customFormat="1" x14ac:dyDescent="0.25">
      <c r="A1013" s="440" t="str">
        <f t="shared" si="231"/>
        <v>14.003.0161-0/EMOP</v>
      </c>
      <c r="B1013" s="441">
        <v>22</v>
      </c>
      <c r="C1013" s="442" t="s">
        <v>13716</v>
      </c>
      <c r="D1013" s="442" t="s">
        <v>13717</v>
      </c>
      <c r="E1013" s="398" t="s">
        <v>1</v>
      </c>
      <c r="F1013" s="398" t="s">
        <v>29</v>
      </c>
      <c r="G1013" s="397">
        <v>13.8</v>
      </c>
      <c r="H1013" s="443">
        <v>20.149999999999999</v>
      </c>
      <c r="I1013" s="443" t="s">
        <v>13362</v>
      </c>
      <c r="J1013" s="373">
        <f t="shared" si="246"/>
        <v>278.07</v>
      </c>
      <c r="K1013" s="373"/>
      <c r="L1013" s="373"/>
      <c r="M1013" s="373" t="e">
        <f>VLOOKUP(B1013,'INS-SIN-SD-09-2021'!A:D,4,0)</f>
        <v>#N/A</v>
      </c>
      <c r="N1013" s="3" t="e">
        <f t="shared" si="247"/>
        <v>#N/A</v>
      </c>
    </row>
    <row r="1014" spans="1:15" s="387" customFormat="1" ht="30" x14ac:dyDescent="0.25">
      <c r="A1014" s="463">
        <f t="shared" si="231"/>
        <v>100705</v>
      </c>
      <c r="B1014" s="434" t="s">
        <v>13359</v>
      </c>
      <c r="C1014" s="464" t="s">
        <v>241</v>
      </c>
      <c r="D1014" s="464" t="s">
        <v>13718</v>
      </c>
      <c r="E1014" s="425" t="s">
        <v>9</v>
      </c>
      <c r="F1014" s="425" t="s">
        <v>1</v>
      </c>
      <c r="G1014" s="424" t="s">
        <v>13361</v>
      </c>
      <c r="H1014" s="426" t="s">
        <v>13362</v>
      </c>
      <c r="I1014" s="465">
        <f>SUMIF(A:A,A1014,J:J)</f>
        <v>72.990000000000009</v>
      </c>
      <c r="K1014" s="373">
        <f>VLOOKUP(A1014,'CMP-SIN-SD-09-2021'!A:D,4,0)</f>
        <v>72.989999999999995</v>
      </c>
      <c r="L1014" s="373" t="b">
        <f>K1014=I1014</f>
        <v>1</v>
      </c>
      <c r="O1014" s="403">
        <v>100705</v>
      </c>
    </row>
    <row r="1015" spans="1:15" s="387" customFormat="1" x14ac:dyDescent="0.25">
      <c r="A1015" s="450">
        <f t="shared" si="231"/>
        <v>100705</v>
      </c>
      <c r="B1015" s="451">
        <v>88261</v>
      </c>
      <c r="C1015" s="452" t="s">
        <v>13718</v>
      </c>
      <c r="D1015" s="452" t="s">
        <v>13695</v>
      </c>
      <c r="E1015" s="400" t="s">
        <v>1</v>
      </c>
      <c r="F1015" s="400" t="s">
        <v>7605</v>
      </c>
      <c r="G1015" s="399">
        <v>0.91400000000000003</v>
      </c>
      <c r="H1015" s="453">
        <f>VLOOKUP(B1015,'CMP-SIN-SD-09-2021'!A:D,4,0)</f>
        <v>23.72</v>
      </c>
      <c r="I1015" s="453" t="s">
        <v>13362</v>
      </c>
      <c r="J1015" s="373">
        <f t="shared" ref="J1015:J1017" si="248">TRUNC((G1015*H1015),2)</f>
        <v>21.68</v>
      </c>
      <c r="K1015" s="373"/>
      <c r="L1015" s="373"/>
      <c r="M1015" s="373">
        <f>VLOOKUP(B1015,'CMP-SIN-SD-09-2021'!A:D,4,0)</f>
        <v>23.72</v>
      </c>
      <c r="N1015" s="3" t="b">
        <f t="shared" ref="N1015:N1017" si="249">M1015=H1015</f>
        <v>1</v>
      </c>
    </row>
    <row r="1016" spans="1:15" s="387" customFormat="1" x14ac:dyDescent="0.25">
      <c r="A1016" s="389">
        <f t="shared" si="231"/>
        <v>100705</v>
      </c>
      <c r="B1016" s="390">
        <v>88316</v>
      </c>
      <c r="C1016" s="391" t="s">
        <v>13718</v>
      </c>
      <c r="D1016" s="391" t="s">
        <v>13428</v>
      </c>
      <c r="E1016" s="392" t="s">
        <v>1</v>
      </c>
      <c r="F1016" s="392" t="s">
        <v>7605</v>
      </c>
      <c r="G1016" s="393">
        <v>0.45700000000000002</v>
      </c>
      <c r="H1016" s="453">
        <f>VLOOKUP(B1016,'CMP-SIN-SD-09-2021'!A:D,4,0)</f>
        <v>17.61</v>
      </c>
      <c r="I1016" s="394" t="s">
        <v>13362</v>
      </c>
      <c r="J1016" s="373">
        <f t="shared" si="248"/>
        <v>8.0399999999999991</v>
      </c>
      <c r="K1016" s="373"/>
      <c r="L1016" s="373"/>
      <c r="M1016" s="373">
        <f>VLOOKUP(B1016,'CMP-SIN-SD-09-2021'!A:D,4,0)</f>
        <v>17.61</v>
      </c>
      <c r="N1016" s="3" t="b">
        <f t="shared" si="249"/>
        <v>1</v>
      </c>
    </row>
    <row r="1017" spans="1:15" s="387" customFormat="1" ht="30" x14ac:dyDescent="0.25">
      <c r="A1017" s="440">
        <f t="shared" si="231"/>
        <v>100705</v>
      </c>
      <c r="B1017" s="441">
        <v>11457</v>
      </c>
      <c r="C1017" s="442" t="s">
        <v>13718</v>
      </c>
      <c r="D1017" s="442" t="s">
        <v>13719</v>
      </c>
      <c r="E1017" s="398" t="s">
        <v>1</v>
      </c>
      <c r="F1017" s="398" t="s">
        <v>9</v>
      </c>
      <c r="G1017" s="397">
        <v>1</v>
      </c>
      <c r="H1017" s="443">
        <v>43.27</v>
      </c>
      <c r="I1017" s="443" t="s">
        <v>13362</v>
      </c>
      <c r="J1017" s="373">
        <f t="shared" si="248"/>
        <v>43.27</v>
      </c>
      <c r="K1017" s="373"/>
      <c r="L1017" s="373"/>
      <c r="M1017" s="373">
        <f>VLOOKUP(B1017,'INS-SIN-SD-09-2021'!A:D,4,0)</f>
        <v>43.27</v>
      </c>
      <c r="N1017" s="3" t="b">
        <f t="shared" si="249"/>
        <v>1</v>
      </c>
    </row>
    <row r="1018" spans="1:15" s="387" customFormat="1" x14ac:dyDescent="0.25">
      <c r="A1018" s="463">
        <f t="shared" si="231"/>
        <v>100703</v>
      </c>
      <c r="B1018" s="434" t="s">
        <v>13359</v>
      </c>
      <c r="C1018" s="464" t="s">
        <v>242</v>
      </c>
      <c r="D1018" s="464" t="s">
        <v>13720</v>
      </c>
      <c r="E1018" s="425" t="s">
        <v>9</v>
      </c>
      <c r="F1018" s="425" t="s">
        <v>1</v>
      </c>
      <c r="G1018" s="424" t="s">
        <v>13361</v>
      </c>
      <c r="H1018" s="426" t="s">
        <v>13362</v>
      </c>
      <c r="I1018" s="465">
        <f>SUMIF(A:A,A1018,J:J)</f>
        <v>29.96</v>
      </c>
      <c r="K1018" s="373">
        <f>VLOOKUP(A1018,'CMP-SIN-SD-09-2021'!A:D,4,0)</f>
        <v>29.96</v>
      </c>
      <c r="L1018" s="373" t="b">
        <f>K1018=I1018</f>
        <v>1</v>
      </c>
      <c r="O1018" s="403">
        <v>100703</v>
      </c>
    </row>
    <row r="1019" spans="1:15" s="387" customFormat="1" x14ac:dyDescent="0.25">
      <c r="A1019" s="450">
        <f t="shared" si="231"/>
        <v>100703</v>
      </c>
      <c r="B1019" s="451">
        <v>88261</v>
      </c>
      <c r="C1019" s="452" t="s">
        <v>13720</v>
      </c>
      <c r="D1019" s="452" t="s">
        <v>13695</v>
      </c>
      <c r="E1019" s="400" t="s">
        <v>1</v>
      </c>
      <c r="F1019" s="400" t="s">
        <v>7605</v>
      </c>
      <c r="G1019" s="399">
        <v>0.33200000000000002</v>
      </c>
      <c r="H1019" s="453">
        <f>VLOOKUP(B1019,'CMP-SIN-SD-09-2021'!A:D,4,0)</f>
        <v>23.72</v>
      </c>
      <c r="I1019" s="453" t="s">
        <v>13362</v>
      </c>
      <c r="J1019" s="373">
        <f t="shared" ref="J1019:J1021" si="250">TRUNC((G1019*H1019),2)</f>
        <v>7.87</v>
      </c>
      <c r="K1019" s="373"/>
      <c r="L1019" s="373"/>
      <c r="M1019" s="373">
        <f>VLOOKUP(B1019,'CMP-SIN-SD-09-2021'!A:D,4,0)</f>
        <v>23.72</v>
      </c>
      <c r="N1019" s="3" t="b">
        <f t="shared" ref="N1019:N1021" si="251">M1019=H1019</f>
        <v>1</v>
      </c>
    </row>
    <row r="1020" spans="1:15" s="387" customFormat="1" x14ac:dyDescent="0.25">
      <c r="A1020" s="389">
        <f t="shared" si="231"/>
        <v>100703</v>
      </c>
      <c r="B1020" s="390">
        <v>88316</v>
      </c>
      <c r="C1020" s="391" t="s">
        <v>13720</v>
      </c>
      <c r="D1020" s="391" t="s">
        <v>13428</v>
      </c>
      <c r="E1020" s="392" t="s">
        <v>1</v>
      </c>
      <c r="F1020" s="392" t="s">
        <v>7605</v>
      </c>
      <c r="G1020" s="393">
        <v>0.16600000000000001</v>
      </c>
      <c r="H1020" s="453">
        <f>VLOOKUP(B1020,'CMP-SIN-SD-09-2021'!A:D,4,0)</f>
        <v>17.61</v>
      </c>
      <c r="I1020" s="394" t="s">
        <v>13362</v>
      </c>
      <c r="J1020" s="373">
        <f t="shared" si="250"/>
        <v>2.92</v>
      </c>
      <c r="K1020" s="373"/>
      <c r="L1020" s="373"/>
      <c r="M1020" s="373">
        <f>VLOOKUP(B1020,'CMP-SIN-SD-09-2021'!A:D,4,0)</f>
        <v>17.61</v>
      </c>
      <c r="N1020" s="3" t="b">
        <f t="shared" si="251"/>
        <v>1</v>
      </c>
    </row>
    <row r="1021" spans="1:15" s="387" customFormat="1" ht="45" x14ac:dyDescent="0.25">
      <c r="A1021" s="440">
        <f t="shared" si="231"/>
        <v>100703</v>
      </c>
      <c r="B1021" s="441">
        <v>5080</v>
      </c>
      <c r="C1021" s="442" t="s">
        <v>13720</v>
      </c>
      <c r="D1021" s="442" t="s">
        <v>13721</v>
      </c>
      <c r="E1021" s="398" t="s">
        <v>1</v>
      </c>
      <c r="F1021" s="398" t="s">
        <v>9</v>
      </c>
      <c r="G1021" s="397">
        <v>1</v>
      </c>
      <c r="H1021" s="443">
        <v>19.170000000000002</v>
      </c>
      <c r="I1021" s="443" t="s">
        <v>13362</v>
      </c>
      <c r="J1021" s="373">
        <f t="shared" si="250"/>
        <v>19.170000000000002</v>
      </c>
      <c r="K1021" s="373"/>
      <c r="L1021" s="373"/>
      <c r="M1021" s="373">
        <f>VLOOKUP(B1021,'INS-SIN-SD-09-2021'!A:D,4,0)</f>
        <v>19.170000000000002</v>
      </c>
      <c r="N1021" s="3" t="b">
        <f t="shared" si="251"/>
        <v>1</v>
      </c>
    </row>
    <row r="1022" spans="1:15" s="387" customFormat="1" ht="60" x14ac:dyDescent="0.25">
      <c r="A1022" s="463" t="str">
        <f t="shared" si="231"/>
        <v>14.007.0314-0/EMOP</v>
      </c>
      <c r="B1022" s="434" t="s">
        <v>13359</v>
      </c>
      <c r="C1022" s="464" t="s">
        <v>243</v>
      </c>
      <c r="D1022" s="464" t="s">
        <v>13722</v>
      </c>
      <c r="E1022" s="425" t="s">
        <v>9</v>
      </c>
      <c r="F1022" s="425" t="s">
        <v>1</v>
      </c>
      <c r="G1022" s="424" t="s">
        <v>13361</v>
      </c>
      <c r="H1022" s="426" t="s">
        <v>13362</v>
      </c>
      <c r="I1022" s="465">
        <f>SUMIF(A:A,A1022,J:J)</f>
        <v>126.63</v>
      </c>
      <c r="K1022" s="373" t="e">
        <f>VLOOKUP(A1022,'CMP-SIN-SD-09-2021'!A:D,4,0)</f>
        <v>#N/A</v>
      </c>
      <c r="L1022" s="373" t="e">
        <f>K1022=I1022</f>
        <v>#N/A</v>
      </c>
      <c r="O1022" s="387" t="s">
        <v>15078</v>
      </c>
    </row>
    <row r="1023" spans="1:15" s="387" customFormat="1" ht="45" x14ac:dyDescent="0.25">
      <c r="A1023" s="444" t="str">
        <f t="shared" si="231"/>
        <v>14.007.0314-0/EMOP</v>
      </c>
      <c r="B1023" s="445">
        <v>522</v>
      </c>
      <c r="C1023" s="446" t="s">
        <v>13722</v>
      </c>
      <c r="D1023" s="446" t="s">
        <v>13723</v>
      </c>
      <c r="E1023" s="447" t="s">
        <v>1</v>
      </c>
      <c r="F1023" s="447" t="s">
        <v>9</v>
      </c>
      <c r="G1023" s="448">
        <v>1</v>
      </c>
      <c r="H1023" s="449">
        <v>126.63</v>
      </c>
      <c r="I1023" s="449" t="s">
        <v>13362</v>
      </c>
      <c r="J1023" s="373">
        <f t="shared" ref="J1023" si="252">TRUNC((G1023*H1023),2)</f>
        <v>126.63</v>
      </c>
      <c r="K1023" s="373"/>
      <c r="L1023" s="373"/>
      <c r="M1023" s="373" t="e">
        <f>VLOOKUP(B1023,'INS-SIN-SD-09-2021'!A:D,4,0)</f>
        <v>#N/A</v>
      </c>
      <c r="N1023" s="3" t="e">
        <f t="shared" ref="N1023" si="253">M1023=H1023</f>
        <v>#N/A</v>
      </c>
    </row>
    <row r="1024" spans="1:15" s="387" customFormat="1" ht="60" x14ac:dyDescent="0.25">
      <c r="A1024" s="463">
        <f t="shared" si="231"/>
        <v>100759</v>
      </c>
      <c r="B1024" s="434" t="s">
        <v>13359</v>
      </c>
      <c r="C1024" s="464" t="s">
        <v>244</v>
      </c>
      <c r="D1024" s="464" t="s">
        <v>13724</v>
      </c>
      <c r="E1024" s="425" t="s">
        <v>3</v>
      </c>
      <c r="F1024" s="425" t="s">
        <v>1</v>
      </c>
      <c r="G1024" s="424" t="s">
        <v>13361</v>
      </c>
      <c r="H1024" s="426" t="s">
        <v>13362</v>
      </c>
      <c r="I1024" s="465">
        <f>SUMIF(A:A,A1024,J:J)</f>
        <v>40.840000000000003</v>
      </c>
      <c r="K1024" s="373">
        <f>VLOOKUP(A1024,'CMP-SIN-SD-09-2021'!A:D,4,0)</f>
        <v>40.840000000000003</v>
      </c>
      <c r="L1024" s="373" t="b">
        <f>K1024=I1024</f>
        <v>1</v>
      </c>
      <c r="O1024" s="403">
        <v>100759</v>
      </c>
    </row>
    <row r="1025" spans="1:15" s="387" customFormat="1" x14ac:dyDescent="0.25">
      <c r="A1025" s="450">
        <f t="shared" si="231"/>
        <v>100759</v>
      </c>
      <c r="B1025" s="451">
        <v>88310</v>
      </c>
      <c r="C1025" s="452" t="s">
        <v>13724</v>
      </c>
      <c r="D1025" s="452" t="s">
        <v>13631</v>
      </c>
      <c r="E1025" s="400" t="s">
        <v>1</v>
      </c>
      <c r="F1025" s="400" t="s">
        <v>7605</v>
      </c>
      <c r="G1025" s="399">
        <v>1.0530999999999999</v>
      </c>
      <c r="H1025" s="453">
        <f>VLOOKUP(B1025,'CMP-SIN-SD-09-2021'!A:D,4,0)</f>
        <v>24.89</v>
      </c>
      <c r="I1025" s="453" t="s">
        <v>13362</v>
      </c>
      <c r="J1025" s="373">
        <f t="shared" ref="J1025:J1027" si="254">TRUNC((G1025*H1025),2)</f>
        <v>26.21</v>
      </c>
      <c r="K1025" s="373"/>
      <c r="L1025" s="373"/>
      <c r="M1025" s="373">
        <f>VLOOKUP(B1025,'CMP-SIN-SD-09-2021'!A:D,4,0)</f>
        <v>24.89</v>
      </c>
      <c r="N1025" s="3" t="b">
        <f t="shared" ref="N1025:N1027" si="255">M1025=H1025</f>
        <v>1</v>
      </c>
    </row>
    <row r="1026" spans="1:15" s="387" customFormat="1" x14ac:dyDescent="0.25">
      <c r="A1026" s="389">
        <f t="shared" si="231"/>
        <v>100759</v>
      </c>
      <c r="B1026" s="390">
        <v>5318</v>
      </c>
      <c r="C1026" s="391" t="s">
        <v>13724</v>
      </c>
      <c r="D1026" s="391" t="s">
        <v>13656</v>
      </c>
      <c r="E1026" s="392" t="s">
        <v>1</v>
      </c>
      <c r="F1026" s="392" t="s">
        <v>7596</v>
      </c>
      <c r="G1026" s="393">
        <v>0.124</v>
      </c>
      <c r="H1026" s="394">
        <v>13.54</v>
      </c>
      <c r="I1026" s="394" t="s">
        <v>13362</v>
      </c>
      <c r="J1026" s="373">
        <f t="shared" si="254"/>
        <v>1.67</v>
      </c>
      <c r="K1026" s="373"/>
      <c r="L1026" s="373"/>
      <c r="M1026" s="373">
        <f>VLOOKUP(B1026,'INS-SIN-SD-09-2021'!A:D,4,0)</f>
        <v>13.54</v>
      </c>
      <c r="N1026" s="3" t="b">
        <f t="shared" si="255"/>
        <v>1</v>
      </c>
    </row>
    <row r="1027" spans="1:15" s="387" customFormat="1" x14ac:dyDescent="0.25">
      <c r="A1027" s="440">
        <f t="shared" si="231"/>
        <v>100759</v>
      </c>
      <c r="B1027" s="441">
        <v>7292</v>
      </c>
      <c r="C1027" s="442" t="s">
        <v>13724</v>
      </c>
      <c r="D1027" s="442" t="s">
        <v>13725</v>
      </c>
      <c r="E1027" s="398" t="s">
        <v>1</v>
      </c>
      <c r="F1027" s="398" t="s">
        <v>7596</v>
      </c>
      <c r="G1027" s="397">
        <v>0.41339999999999999</v>
      </c>
      <c r="H1027" s="443">
        <v>31.35</v>
      </c>
      <c r="I1027" s="443" t="s">
        <v>13362</v>
      </c>
      <c r="J1027" s="373">
        <f t="shared" si="254"/>
        <v>12.96</v>
      </c>
      <c r="K1027" s="373"/>
      <c r="L1027" s="373"/>
      <c r="M1027" s="373">
        <f>VLOOKUP(B1027,'INS-SIN-SD-09-2021'!A:D,4,0)</f>
        <v>31.35</v>
      </c>
      <c r="N1027" s="3" t="b">
        <f t="shared" si="255"/>
        <v>1</v>
      </c>
    </row>
    <row r="1028" spans="1:15" s="387" customFormat="1" ht="30" x14ac:dyDescent="0.25">
      <c r="A1028" s="463">
        <f t="shared" si="231"/>
        <v>72118</v>
      </c>
      <c r="B1028" s="434" t="s">
        <v>13359</v>
      </c>
      <c r="C1028" s="464" t="s">
        <v>245</v>
      </c>
      <c r="D1028" s="464" t="s">
        <v>13508</v>
      </c>
      <c r="E1028" s="425" t="s">
        <v>3</v>
      </c>
      <c r="F1028" s="425" t="s">
        <v>1</v>
      </c>
      <c r="G1028" s="424" t="s">
        <v>13361</v>
      </c>
      <c r="H1028" s="426" t="s">
        <v>13362</v>
      </c>
      <c r="I1028" s="465">
        <f>SUMIF(A:A,A1028,J:J)</f>
        <v>149.64000000000001</v>
      </c>
      <c r="K1028" s="373" t="e">
        <f>VLOOKUP(A1028,'CMP-SIN-SD-09-2021'!A:D,4,0)</f>
        <v>#N/A</v>
      </c>
      <c r="L1028" s="373" t="e">
        <f>K1028=I1028</f>
        <v>#N/A</v>
      </c>
      <c r="O1028" s="403">
        <v>72118</v>
      </c>
    </row>
    <row r="1029" spans="1:15" s="387" customFormat="1" x14ac:dyDescent="0.25">
      <c r="A1029" s="450">
        <f t="shared" si="231"/>
        <v>72118</v>
      </c>
      <c r="B1029" s="451">
        <v>88325</v>
      </c>
      <c r="C1029" s="452" t="s">
        <v>13508</v>
      </c>
      <c r="D1029" s="452" t="s">
        <v>13726</v>
      </c>
      <c r="E1029" s="400" t="s">
        <v>1</v>
      </c>
      <c r="F1029" s="400" t="s">
        <v>7605</v>
      </c>
      <c r="G1029" s="399">
        <v>0.5</v>
      </c>
      <c r="H1029" s="453">
        <f>VLOOKUP(B1029,'CMP-SIN-SD-09-2021'!A:D,4,0)</f>
        <v>22.19</v>
      </c>
      <c r="I1029" s="453" t="s">
        <v>13362</v>
      </c>
      <c r="J1029" s="373">
        <f t="shared" ref="J1029:J1032" si="256">TRUNC((G1029*H1029),2)</f>
        <v>11.09</v>
      </c>
      <c r="K1029" s="373"/>
      <c r="L1029" s="373"/>
      <c r="M1029" s="373">
        <f>VLOOKUP(B1029,'CMP-SIN-SD-09-2021'!A:D,4,0)</f>
        <v>22.19</v>
      </c>
      <c r="N1029" s="3" t="b">
        <f t="shared" ref="N1029:N1032" si="257">M1029=H1029</f>
        <v>1</v>
      </c>
    </row>
    <row r="1030" spans="1:15" s="387" customFormat="1" x14ac:dyDescent="0.25">
      <c r="A1030" s="389">
        <f t="shared" si="231"/>
        <v>72118</v>
      </c>
      <c r="B1030" s="390">
        <v>88316</v>
      </c>
      <c r="C1030" s="391" t="s">
        <v>13508</v>
      </c>
      <c r="D1030" s="391" t="s">
        <v>13428</v>
      </c>
      <c r="E1030" s="392" t="s">
        <v>1</v>
      </c>
      <c r="F1030" s="392" t="s">
        <v>7605</v>
      </c>
      <c r="G1030" s="393">
        <v>0.5</v>
      </c>
      <c r="H1030" s="453">
        <f>VLOOKUP(B1030,'CMP-SIN-SD-09-2021'!A:D,4,0)</f>
        <v>17.61</v>
      </c>
      <c r="I1030" s="394" t="s">
        <v>13362</v>
      </c>
      <c r="J1030" s="373">
        <f t="shared" si="256"/>
        <v>8.8000000000000007</v>
      </c>
      <c r="K1030" s="373"/>
      <c r="L1030" s="373"/>
      <c r="M1030" s="373">
        <f>VLOOKUP(B1030,'CMP-SIN-SD-09-2021'!A:D,4,0)</f>
        <v>17.61</v>
      </c>
      <c r="N1030" s="3" t="b">
        <f t="shared" si="257"/>
        <v>1</v>
      </c>
    </row>
    <row r="1031" spans="1:15" s="387" customFormat="1" x14ac:dyDescent="0.25">
      <c r="A1031" s="389">
        <f t="shared" si="231"/>
        <v>72118</v>
      </c>
      <c r="B1031" s="390">
        <v>10498</v>
      </c>
      <c r="C1031" s="391" t="s">
        <v>13508</v>
      </c>
      <c r="D1031" s="391" t="s">
        <v>13727</v>
      </c>
      <c r="E1031" s="392" t="s">
        <v>1</v>
      </c>
      <c r="F1031" s="392" t="s">
        <v>29</v>
      </c>
      <c r="G1031" s="393">
        <v>1.5</v>
      </c>
      <c r="H1031" s="394">
        <v>6.18</v>
      </c>
      <c r="I1031" s="394" t="s">
        <v>13362</v>
      </c>
      <c r="J1031" s="373">
        <f t="shared" si="256"/>
        <v>9.27</v>
      </c>
      <c r="K1031" s="373"/>
      <c r="L1031" s="373"/>
      <c r="M1031" s="373">
        <f>VLOOKUP(B1031,'INS-SIN-SD-09-2021'!A:D,4,0)</f>
        <v>6.18</v>
      </c>
      <c r="N1031" s="3" t="b">
        <f t="shared" si="257"/>
        <v>1</v>
      </c>
    </row>
    <row r="1032" spans="1:15" s="387" customFormat="1" x14ac:dyDescent="0.25">
      <c r="A1032" s="440">
        <f t="shared" si="231"/>
        <v>72118</v>
      </c>
      <c r="B1032" s="441">
        <v>10505</v>
      </c>
      <c r="C1032" s="442" t="s">
        <v>13508</v>
      </c>
      <c r="D1032" s="442" t="s">
        <v>13728</v>
      </c>
      <c r="E1032" s="398" t="s">
        <v>1</v>
      </c>
      <c r="F1032" s="398" t="s">
        <v>3</v>
      </c>
      <c r="G1032" s="397">
        <v>1</v>
      </c>
      <c r="H1032" s="443">
        <v>120.48</v>
      </c>
      <c r="I1032" s="443" t="s">
        <v>13362</v>
      </c>
      <c r="J1032" s="373">
        <f t="shared" si="256"/>
        <v>120.48</v>
      </c>
      <c r="K1032" s="373"/>
      <c r="L1032" s="373"/>
      <c r="M1032" s="373">
        <f>VLOOKUP(B1032,'INS-SIN-SD-09-2021'!A:D,4,0)</f>
        <v>120.48</v>
      </c>
      <c r="N1032" s="3" t="b">
        <f t="shared" si="257"/>
        <v>1</v>
      </c>
    </row>
    <row r="1033" spans="1:15" s="387" customFormat="1" x14ac:dyDescent="0.25">
      <c r="A1033" s="463">
        <f t="shared" si="231"/>
        <v>85004</v>
      </c>
      <c r="B1033" s="434" t="s">
        <v>13359</v>
      </c>
      <c r="C1033" s="464" t="s">
        <v>246</v>
      </c>
      <c r="D1033" s="464" t="s">
        <v>13729</v>
      </c>
      <c r="E1033" s="425" t="s">
        <v>3</v>
      </c>
      <c r="F1033" s="425" t="s">
        <v>1</v>
      </c>
      <c r="G1033" s="424" t="s">
        <v>13361</v>
      </c>
      <c r="H1033" s="426" t="s">
        <v>13362</v>
      </c>
      <c r="I1033" s="465">
        <f>SUMIF(A:A,A1033,J:J)</f>
        <v>119.18</v>
      </c>
      <c r="K1033" s="373" t="e">
        <f>VLOOKUP(A1033,'CMP-SIN-SD-09-2021'!A:D,4,0)</f>
        <v>#N/A</v>
      </c>
      <c r="L1033" s="373" t="e">
        <f>K1033=I1033</f>
        <v>#N/A</v>
      </c>
      <c r="O1033" s="403">
        <v>85004</v>
      </c>
    </row>
    <row r="1034" spans="1:15" s="387" customFormat="1" x14ac:dyDescent="0.25">
      <c r="A1034" s="450">
        <f t="shared" si="231"/>
        <v>85004</v>
      </c>
      <c r="B1034" s="451">
        <v>88325</v>
      </c>
      <c r="C1034" s="452" t="s">
        <v>13729</v>
      </c>
      <c r="D1034" s="452" t="s">
        <v>13726</v>
      </c>
      <c r="E1034" s="400" t="s">
        <v>1</v>
      </c>
      <c r="F1034" s="400" t="s">
        <v>7605</v>
      </c>
      <c r="G1034" s="399">
        <v>1</v>
      </c>
      <c r="H1034" s="453">
        <f>VLOOKUP(B1034,'CMP-SIN-SD-09-2021'!A:D,4,0)</f>
        <v>22.19</v>
      </c>
      <c r="I1034" s="453" t="s">
        <v>13362</v>
      </c>
      <c r="J1034" s="373">
        <f t="shared" ref="J1034:J1037" si="258">TRUNC((G1034*H1034),2)</f>
        <v>22.19</v>
      </c>
      <c r="K1034" s="373"/>
      <c r="L1034" s="373"/>
      <c r="M1034" s="373">
        <f>VLOOKUP(B1034,'CMP-SIN-SD-09-2021'!A:D,4,0)</f>
        <v>22.19</v>
      </c>
      <c r="N1034" s="3" t="b">
        <f t="shared" ref="N1034:N1037" si="259">M1034=H1034</f>
        <v>1</v>
      </c>
    </row>
    <row r="1035" spans="1:15" s="387" customFormat="1" x14ac:dyDescent="0.25">
      <c r="A1035" s="389">
        <f t="shared" ref="A1035:A1098" si="260">IF(O1035&lt;&gt;0,O1035,A1034)</f>
        <v>85004</v>
      </c>
      <c r="B1035" s="390">
        <v>88316</v>
      </c>
      <c r="C1035" s="391" t="s">
        <v>13729</v>
      </c>
      <c r="D1035" s="391" t="s">
        <v>13428</v>
      </c>
      <c r="E1035" s="392" t="s">
        <v>1</v>
      </c>
      <c r="F1035" s="392" t="s">
        <v>7605</v>
      </c>
      <c r="G1035" s="393">
        <v>0.2</v>
      </c>
      <c r="H1035" s="453">
        <f>VLOOKUP(B1035,'CMP-SIN-SD-09-2021'!A:D,4,0)</f>
        <v>17.61</v>
      </c>
      <c r="I1035" s="394" t="s">
        <v>13362</v>
      </c>
      <c r="J1035" s="373">
        <f t="shared" si="258"/>
        <v>3.52</v>
      </c>
      <c r="K1035" s="373"/>
      <c r="L1035" s="373"/>
      <c r="M1035" s="373">
        <f>VLOOKUP(B1035,'CMP-SIN-SD-09-2021'!A:D,4,0)</f>
        <v>17.61</v>
      </c>
      <c r="N1035" s="3" t="b">
        <f t="shared" si="259"/>
        <v>1</v>
      </c>
    </row>
    <row r="1036" spans="1:15" s="387" customFormat="1" x14ac:dyDescent="0.25">
      <c r="A1036" s="389">
        <f t="shared" si="260"/>
        <v>85004</v>
      </c>
      <c r="B1036" s="390">
        <v>10498</v>
      </c>
      <c r="C1036" s="391" t="s">
        <v>13729</v>
      </c>
      <c r="D1036" s="391" t="s">
        <v>13727</v>
      </c>
      <c r="E1036" s="392" t="s">
        <v>1</v>
      </c>
      <c r="F1036" s="392" t="s">
        <v>29</v>
      </c>
      <c r="G1036" s="393">
        <v>2</v>
      </c>
      <c r="H1036" s="394">
        <v>6.18</v>
      </c>
      <c r="I1036" s="394" t="s">
        <v>13362</v>
      </c>
      <c r="J1036" s="373">
        <f t="shared" si="258"/>
        <v>12.36</v>
      </c>
      <c r="K1036" s="373"/>
      <c r="L1036" s="373"/>
      <c r="M1036" s="373">
        <f>VLOOKUP(B1036,'INS-SIN-SD-09-2021'!A:D,4,0)</f>
        <v>6.18</v>
      </c>
      <c r="N1036" s="3" t="b">
        <f t="shared" si="259"/>
        <v>1</v>
      </c>
    </row>
    <row r="1037" spans="1:15" s="387" customFormat="1" x14ac:dyDescent="0.25">
      <c r="A1037" s="440">
        <f t="shared" si="260"/>
        <v>85004</v>
      </c>
      <c r="B1037" s="441">
        <v>10499</v>
      </c>
      <c r="C1037" s="442" t="s">
        <v>13729</v>
      </c>
      <c r="D1037" s="442" t="s">
        <v>13730</v>
      </c>
      <c r="E1037" s="398" t="s">
        <v>1</v>
      </c>
      <c r="F1037" s="398" t="s">
        <v>3</v>
      </c>
      <c r="G1037" s="397">
        <v>1</v>
      </c>
      <c r="H1037" s="443">
        <v>81.11</v>
      </c>
      <c r="I1037" s="443" t="s">
        <v>13362</v>
      </c>
      <c r="J1037" s="373">
        <f t="shared" si="258"/>
        <v>81.11</v>
      </c>
      <c r="K1037" s="373"/>
      <c r="L1037" s="373"/>
      <c r="M1037" s="373">
        <f>VLOOKUP(B1037,'INS-SIN-SD-09-2021'!A:D,4,0)</f>
        <v>81.11</v>
      </c>
      <c r="N1037" s="3" t="b">
        <f t="shared" si="259"/>
        <v>1</v>
      </c>
    </row>
    <row r="1038" spans="1:15" s="387" customFormat="1" ht="30" x14ac:dyDescent="0.25">
      <c r="A1038" s="463">
        <f t="shared" si="260"/>
        <v>72119</v>
      </c>
      <c r="B1038" s="434" t="s">
        <v>13359</v>
      </c>
      <c r="C1038" s="464" t="s">
        <v>247</v>
      </c>
      <c r="D1038" s="464" t="s">
        <v>13508</v>
      </c>
      <c r="E1038" s="425" t="s">
        <v>3</v>
      </c>
      <c r="F1038" s="425" t="s">
        <v>1</v>
      </c>
      <c r="G1038" s="424" t="s">
        <v>13361</v>
      </c>
      <c r="H1038" s="426" t="s">
        <v>13362</v>
      </c>
      <c r="I1038" s="465">
        <f>SUMIF(A:A,A1038,J:J)</f>
        <v>186.44</v>
      </c>
      <c r="K1038" s="373" t="e">
        <f>VLOOKUP(A1038,'CMP-SIN-SD-09-2021'!A:D,4,0)</f>
        <v>#N/A</v>
      </c>
      <c r="L1038" s="373" t="e">
        <f>K1038=I1038</f>
        <v>#N/A</v>
      </c>
      <c r="O1038" s="403">
        <v>72119</v>
      </c>
    </row>
    <row r="1039" spans="1:15" s="387" customFormat="1" x14ac:dyDescent="0.25">
      <c r="A1039" s="450">
        <f t="shared" si="260"/>
        <v>72119</v>
      </c>
      <c r="B1039" s="451">
        <v>88325</v>
      </c>
      <c r="C1039" s="452" t="s">
        <v>13508</v>
      </c>
      <c r="D1039" s="452" t="s">
        <v>13726</v>
      </c>
      <c r="E1039" s="400" t="s">
        <v>1</v>
      </c>
      <c r="F1039" s="400" t="s">
        <v>7605</v>
      </c>
      <c r="G1039" s="399">
        <v>0.5</v>
      </c>
      <c r="H1039" s="453">
        <f>VLOOKUP(B1039,'CMP-SIN-SD-09-2021'!A:D,4,0)</f>
        <v>22.19</v>
      </c>
      <c r="I1039" s="453" t="s">
        <v>13362</v>
      </c>
      <c r="J1039" s="373">
        <f t="shared" ref="J1039:J1042" si="261">TRUNC((G1039*H1039),2)</f>
        <v>11.09</v>
      </c>
      <c r="K1039" s="373"/>
      <c r="L1039" s="373"/>
      <c r="M1039" s="373">
        <f>VLOOKUP(B1039,'CMP-SIN-SD-09-2021'!A:D,4,0)</f>
        <v>22.19</v>
      </c>
      <c r="N1039" s="3" t="b">
        <f t="shared" ref="N1039:N1042" si="262">M1039=H1039</f>
        <v>1</v>
      </c>
    </row>
    <row r="1040" spans="1:15" s="387" customFormat="1" x14ac:dyDescent="0.25">
      <c r="A1040" s="389">
        <f t="shared" si="260"/>
        <v>72119</v>
      </c>
      <c r="B1040" s="390">
        <v>88316</v>
      </c>
      <c r="C1040" s="391" t="s">
        <v>13508</v>
      </c>
      <c r="D1040" s="391" t="s">
        <v>13428</v>
      </c>
      <c r="E1040" s="392" t="s">
        <v>1</v>
      </c>
      <c r="F1040" s="392" t="s">
        <v>7605</v>
      </c>
      <c r="G1040" s="393">
        <v>0.5</v>
      </c>
      <c r="H1040" s="453">
        <f>VLOOKUP(B1040,'CMP-SIN-SD-09-2021'!A:D,4,0)</f>
        <v>17.61</v>
      </c>
      <c r="I1040" s="394" t="s">
        <v>13362</v>
      </c>
      <c r="J1040" s="373">
        <f t="shared" si="261"/>
        <v>8.8000000000000007</v>
      </c>
      <c r="K1040" s="373"/>
      <c r="L1040" s="373"/>
      <c r="M1040" s="373">
        <f>VLOOKUP(B1040,'CMP-SIN-SD-09-2021'!A:D,4,0)</f>
        <v>17.61</v>
      </c>
      <c r="N1040" s="3" t="b">
        <f t="shared" si="262"/>
        <v>1</v>
      </c>
    </row>
    <row r="1041" spans="1:15" s="387" customFormat="1" x14ac:dyDescent="0.25">
      <c r="A1041" s="389">
        <f t="shared" si="260"/>
        <v>72119</v>
      </c>
      <c r="B1041" s="390">
        <v>10498</v>
      </c>
      <c r="C1041" s="391" t="s">
        <v>13508</v>
      </c>
      <c r="D1041" s="391" t="s">
        <v>13727</v>
      </c>
      <c r="E1041" s="392" t="s">
        <v>1</v>
      </c>
      <c r="F1041" s="392" t="s">
        <v>29</v>
      </c>
      <c r="G1041" s="393">
        <v>1.5</v>
      </c>
      <c r="H1041" s="394">
        <v>6.18</v>
      </c>
      <c r="I1041" s="394" t="s">
        <v>13362</v>
      </c>
      <c r="J1041" s="373">
        <f t="shared" si="261"/>
        <v>9.27</v>
      </c>
      <c r="K1041" s="373"/>
      <c r="L1041" s="373"/>
      <c r="M1041" s="373">
        <f>VLOOKUP(B1041,'INS-SIN-SD-09-2021'!A:D,4,0)</f>
        <v>6.18</v>
      </c>
      <c r="N1041" s="3" t="b">
        <f t="shared" si="262"/>
        <v>1</v>
      </c>
    </row>
    <row r="1042" spans="1:15" s="387" customFormat="1" x14ac:dyDescent="0.25">
      <c r="A1042" s="440">
        <f t="shared" si="260"/>
        <v>72119</v>
      </c>
      <c r="B1042" s="441">
        <v>10506</v>
      </c>
      <c r="C1042" s="442" t="s">
        <v>13508</v>
      </c>
      <c r="D1042" s="442" t="s">
        <v>13731</v>
      </c>
      <c r="E1042" s="398" t="s">
        <v>1</v>
      </c>
      <c r="F1042" s="398" t="s">
        <v>3</v>
      </c>
      <c r="G1042" s="397">
        <v>1</v>
      </c>
      <c r="H1042" s="443">
        <v>157.28</v>
      </c>
      <c r="I1042" s="443" t="s">
        <v>13362</v>
      </c>
      <c r="J1042" s="373">
        <f t="shared" si="261"/>
        <v>157.28</v>
      </c>
      <c r="K1042" s="373"/>
      <c r="L1042" s="373"/>
      <c r="M1042" s="373">
        <f>VLOOKUP(B1042,'INS-SIN-SD-09-2021'!A:D,4,0)</f>
        <v>157.28</v>
      </c>
      <c r="N1042" s="3" t="b">
        <f t="shared" si="262"/>
        <v>1</v>
      </c>
    </row>
    <row r="1043" spans="1:15" s="387" customFormat="1" ht="30" x14ac:dyDescent="0.25">
      <c r="A1043" s="463" t="str">
        <f t="shared" si="260"/>
        <v>74125/2</v>
      </c>
      <c r="B1043" s="434" t="s">
        <v>13359</v>
      </c>
      <c r="C1043" s="464" t="s">
        <v>248</v>
      </c>
      <c r="D1043" s="464" t="s">
        <v>13577</v>
      </c>
      <c r="E1043" s="425" t="s">
        <v>3</v>
      </c>
      <c r="F1043" s="425" t="s">
        <v>1</v>
      </c>
      <c r="G1043" s="424" t="s">
        <v>13361</v>
      </c>
      <c r="H1043" s="426" t="s">
        <v>13362</v>
      </c>
      <c r="I1043" s="465">
        <f>SUMIF(A:A,A1043,J:J)</f>
        <v>444.21999999999997</v>
      </c>
      <c r="K1043" s="373" t="e">
        <f>VLOOKUP(A1043,'CMP-SIN-SD-09-2021'!A:D,4,0)</f>
        <v>#N/A</v>
      </c>
      <c r="L1043" s="373" t="e">
        <f>K1043=I1043</f>
        <v>#N/A</v>
      </c>
      <c r="O1043" s="387" t="s">
        <v>1248</v>
      </c>
    </row>
    <row r="1044" spans="1:15" s="387" customFormat="1" x14ac:dyDescent="0.25">
      <c r="A1044" s="450" t="str">
        <f t="shared" si="260"/>
        <v>74125/2</v>
      </c>
      <c r="B1044" s="451">
        <v>88239</v>
      </c>
      <c r="C1044" s="452" t="s">
        <v>13577</v>
      </c>
      <c r="D1044" s="452" t="s">
        <v>13480</v>
      </c>
      <c r="E1044" s="400" t="s">
        <v>1</v>
      </c>
      <c r="F1044" s="400" t="s">
        <v>7605</v>
      </c>
      <c r="G1044" s="399">
        <v>1.8</v>
      </c>
      <c r="H1044" s="453">
        <f>VLOOKUP(B1044,'CMP-SIN-SD-09-2021'!A:D,4,0)</f>
        <v>19.96</v>
      </c>
      <c r="I1044" s="453" t="s">
        <v>13362</v>
      </c>
      <c r="J1044" s="373">
        <f t="shared" ref="J1044:J1049" si="263">TRUNC((G1044*H1044),2)</f>
        <v>35.92</v>
      </c>
      <c r="K1044" s="373"/>
      <c r="L1044" s="373"/>
      <c r="M1044" s="373">
        <f>VLOOKUP(B1044,'CMP-SIN-SD-09-2021'!A:D,4,0)</f>
        <v>19.96</v>
      </c>
      <c r="N1044" s="3" t="b">
        <f t="shared" ref="N1044:N1049" si="264">M1044=H1044</f>
        <v>1</v>
      </c>
    </row>
    <row r="1045" spans="1:15" s="387" customFormat="1" x14ac:dyDescent="0.25">
      <c r="A1045" s="389" t="str">
        <f t="shared" si="260"/>
        <v>74125/2</v>
      </c>
      <c r="B1045" s="390">
        <v>88325</v>
      </c>
      <c r="C1045" s="391" t="s">
        <v>13577</v>
      </c>
      <c r="D1045" s="391" t="s">
        <v>13726</v>
      </c>
      <c r="E1045" s="392" t="s">
        <v>1</v>
      </c>
      <c r="F1045" s="392" t="s">
        <v>7605</v>
      </c>
      <c r="G1045" s="393">
        <v>1.8</v>
      </c>
      <c r="H1045" s="453">
        <f>VLOOKUP(B1045,'CMP-SIN-SD-09-2021'!A:D,4,0)</f>
        <v>22.19</v>
      </c>
      <c r="I1045" s="394" t="s">
        <v>13362</v>
      </c>
      <c r="J1045" s="373">
        <f t="shared" si="263"/>
        <v>39.94</v>
      </c>
      <c r="K1045" s="373"/>
      <c r="L1045" s="373"/>
      <c r="M1045" s="373">
        <f>VLOOKUP(B1045,'CMP-SIN-SD-09-2021'!A:D,4,0)</f>
        <v>22.19</v>
      </c>
      <c r="N1045" s="3" t="b">
        <f t="shared" si="264"/>
        <v>1</v>
      </c>
    </row>
    <row r="1046" spans="1:15" s="387" customFormat="1" ht="30" x14ac:dyDescent="0.25">
      <c r="A1046" s="389" t="str">
        <f t="shared" si="260"/>
        <v>74125/2</v>
      </c>
      <c r="B1046" s="390">
        <v>7334</v>
      </c>
      <c r="C1046" s="391" t="s">
        <v>13577</v>
      </c>
      <c r="D1046" s="391" t="s">
        <v>13732</v>
      </c>
      <c r="E1046" s="392" t="s">
        <v>1</v>
      </c>
      <c r="F1046" s="392" t="s">
        <v>7596</v>
      </c>
      <c r="G1046" s="393">
        <v>0.18</v>
      </c>
      <c r="H1046" s="394">
        <v>13.05</v>
      </c>
      <c r="I1046" s="394" t="s">
        <v>13362</v>
      </c>
      <c r="J1046" s="373">
        <f t="shared" si="263"/>
        <v>2.34</v>
      </c>
      <c r="K1046" s="373"/>
      <c r="L1046" s="373"/>
      <c r="M1046" s="373">
        <f>VLOOKUP(B1046,'INS-SIN-SD-09-2021'!A:D,4,0)</f>
        <v>13.05</v>
      </c>
      <c r="N1046" s="3" t="b">
        <f t="shared" si="264"/>
        <v>1</v>
      </c>
    </row>
    <row r="1047" spans="1:15" s="387" customFormat="1" x14ac:dyDescent="0.25">
      <c r="A1047" s="389" t="str">
        <f t="shared" si="260"/>
        <v>74125/2</v>
      </c>
      <c r="B1047" s="390">
        <v>587</v>
      </c>
      <c r="C1047" s="391" t="s">
        <v>13577</v>
      </c>
      <c r="D1047" s="391" t="s">
        <v>13733</v>
      </c>
      <c r="E1047" s="392" t="s">
        <v>1</v>
      </c>
      <c r="F1047" s="392" t="s">
        <v>29</v>
      </c>
      <c r="G1047" s="393">
        <v>1.54</v>
      </c>
      <c r="H1047" s="394">
        <v>35</v>
      </c>
      <c r="I1047" s="394" t="s">
        <v>13362</v>
      </c>
      <c r="J1047" s="373">
        <f t="shared" si="263"/>
        <v>53.9</v>
      </c>
      <c r="K1047" s="373"/>
      <c r="L1047" s="373"/>
      <c r="M1047" s="373">
        <f>VLOOKUP(B1047,'INS-SIN-SD-09-2021'!A:D,4,0)</f>
        <v>35</v>
      </c>
      <c r="N1047" s="3" t="b">
        <f t="shared" si="264"/>
        <v>1</v>
      </c>
    </row>
    <row r="1048" spans="1:15" s="387" customFormat="1" ht="30" x14ac:dyDescent="0.25">
      <c r="A1048" s="389" t="str">
        <f t="shared" si="260"/>
        <v>74125/2</v>
      </c>
      <c r="B1048" s="390">
        <v>1360</v>
      </c>
      <c r="C1048" s="391" t="s">
        <v>13577</v>
      </c>
      <c r="D1048" s="391" t="s">
        <v>13734</v>
      </c>
      <c r="E1048" s="392" t="s">
        <v>1</v>
      </c>
      <c r="F1048" s="392" t="s">
        <v>3</v>
      </c>
      <c r="G1048" s="393">
        <v>1.05</v>
      </c>
      <c r="H1048" s="394">
        <v>31.53</v>
      </c>
      <c r="I1048" s="394" t="s">
        <v>13362</v>
      </c>
      <c r="J1048" s="373">
        <f t="shared" si="263"/>
        <v>33.1</v>
      </c>
      <c r="K1048" s="373"/>
      <c r="L1048" s="373"/>
      <c r="M1048" s="373">
        <f>VLOOKUP(B1048,'INS-SIN-SD-09-2021'!A:D,4,0)</f>
        <v>31.53</v>
      </c>
      <c r="N1048" s="3" t="b">
        <f t="shared" si="264"/>
        <v>1</v>
      </c>
    </row>
    <row r="1049" spans="1:15" s="387" customFormat="1" x14ac:dyDescent="0.25">
      <c r="A1049" s="440" t="str">
        <f t="shared" si="260"/>
        <v>74125/2</v>
      </c>
      <c r="B1049" s="441">
        <v>11186</v>
      </c>
      <c r="C1049" s="442" t="s">
        <v>13577</v>
      </c>
      <c r="D1049" s="442" t="s">
        <v>13735</v>
      </c>
      <c r="E1049" s="398" t="s">
        <v>1</v>
      </c>
      <c r="F1049" s="398" t="s">
        <v>3</v>
      </c>
      <c r="G1049" s="397">
        <v>1</v>
      </c>
      <c r="H1049" s="443">
        <v>279.02</v>
      </c>
      <c r="I1049" s="443" t="s">
        <v>13362</v>
      </c>
      <c r="J1049" s="373">
        <f t="shared" si="263"/>
        <v>279.02</v>
      </c>
      <c r="K1049" s="373"/>
      <c r="L1049" s="373"/>
      <c r="M1049" s="373">
        <f>VLOOKUP(B1049,'INS-SIN-SD-09-2021'!A:D,4,0)</f>
        <v>279.02</v>
      </c>
      <c r="N1049" s="3" t="b">
        <f t="shared" si="264"/>
        <v>1</v>
      </c>
    </row>
    <row r="1050" spans="1:15" s="387" customFormat="1" ht="45" x14ac:dyDescent="0.25">
      <c r="A1050" s="463">
        <f t="shared" si="260"/>
        <v>94449</v>
      </c>
      <c r="B1050" s="434" t="s">
        <v>13359</v>
      </c>
      <c r="C1050" s="464" t="s">
        <v>249</v>
      </c>
      <c r="D1050" s="464" t="s">
        <v>13736</v>
      </c>
      <c r="E1050" s="425" t="s">
        <v>3</v>
      </c>
      <c r="F1050" s="425" t="s">
        <v>1</v>
      </c>
      <c r="G1050" s="424" t="s">
        <v>13361</v>
      </c>
      <c r="H1050" s="426" t="s">
        <v>13362</v>
      </c>
      <c r="I1050" s="465">
        <f>SUMIF(A:A,A1050,J:J)</f>
        <v>58.53</v>
      </c>
      <c r="K1050" s="373">
        <f>VLOOKUP(A1050,'CMP-SIN-SD-09-2021'!A:D,4,0)</f>
        <v>58.53</v>
      </c>
      <c r="L1050" s="373" t="b">
        <f>K1050=I1050</f>
        <v>1</v>
      </c>
      <c r="O1050" s="403">
        <v>94449</v>
      </c>
    </row>
    <row r="1051" spans="1:15" s="387" customFormat="1" x14ac:dyDescent="0.25">
      <c r="A1051" s="450">
        <f t="shared" si="260"/>
        <v>94449</v>
      </c>
      <c r="B1051" s="451">
        <v>88323</v>
      </c>
      <c r="C1051" s="452" t="s">
        <v>13736</v>
      </c>
      <c r="D1051" s="452" t="s">
        <v>13737</v>
      </c>
      <c r="E1051" s="400" t="s">
        <v>1</v>
      </c>
      <c r="F1051" s="400" t="s">
        <v>7605</v>
      </c>
      <c r="G1051" s="399">
        <v>0.115</v>
      </c>
      <c r="H1051" s="453">
        <f>VLOOKUP(B1051,'CMP-SIN-SD-09-2021'!A:D,4,0)</f>
        <v>25.29</v>
      </c>
      <c r="I1051" s="453" t="s">
        <v>13362</v>
      </c>
      <c r="J1051" s="373">
        <f t="shared" ref="J1051:J1057" si="265">TRUNC((G1051*H1051),2)</f>
        <v>2.9</v>
      </c>
      <c r="K1051" s="373"/>
      <c r="L1051" s="373"/>
      <c r="M1051" s="373">
        <f>VLOOKUP(B1051,'CMP-SIN-SD-09-2021'!A:D,4,0)</f>
        <v>25.29</v>
      </c>
      <c r="N1051" s="3" t="b">
        <f t="shared" ref="N1051:N1057" si="266">M1051=H1051</f>
        <v>1</v>
      </c>
    </row>
    <row r="1052" spans="1:15" s="387" customFormat="1" x14ac:dyDescent="0.25">
      <c r="A1052" s="389">
        <f t="shared" si="260"/>
        <v>94449</v>
      </c>
      <c r="B1052" s="390">
        <v>88316</v>
      </c>
      <c r="C1052" s="391" t="s">
        <v>13736</v>
      </c>
      <c r="D1052" s="391" t="s">
        <v>13428</v>
      </c>
      <c r="E1052" s="392" t="s">
        <v>1</v>
      </c>
      <c r="F1052" s="392" t="s">
        <v>7605</v>
      </c>
      <c r="G1052" s="393">
        <v>0.15</v>
      </c>
      <c r="H1052" s="453">
        <f>VLOOKUP(B1052,'CMP-SIN-SD-09-2021'!A:D,4,0)</f>
        <v>17.61</v>
      </c>
      <c r="I1052" s="394" t="s">
        <v>13362</v>
      </c>
      <c r="J1052" s="373">
        <f t="shared" si="265"/>
        <v>2.64</v>
      </c>
      <c r="K1052" s="373"/>
      <c r="L1052" s="373"/>
      <c r="M1052" s="373">
        <f>VLOOKUP(B1052,'CMP-SIN-SD-09-2021'!A:D,4,0)</f>
        <v>17.61</v>
      </c>
      <c r="N1052" s="3" t="b">
        <f t="shared" si="266"/>
        <v>1</v>
      </c>
    </row>
    <row r="1053" spans="1:15" s="387" customFormat="1" ht="30" x14ac:dyDescent="0.25">
      <c r="A1053" s="389">
        <f t="shared" si="260"/>
        <v>94449</v>
      </c>
      <c r="B1053" s="390">
        <v>93281</v>
      </c>
      <c r="C1053" s="391" t="s">
        <v>13736</v>
      </c>
      <c r="D1053" s="391" t="s">
        <v>13738</v>
      </c>
      <c r="E1053" s="392" t="s">
        <v>1</v>
      </c>
      <c r="F1053" s="392" t="s">
        <v>13482</v>
      </c>
      <c r="G1053" s="393">
        <v>5.0000000000000001E-3</v>
      </c>
      <c r="H1053" s="453">
        <f>VLOOKUP(B1053,'CMP-SIN-SD-09-2021'!A:D,4,0)</f>
        <v>19.88</v>
      </c>
      <c r="I1053" s="394" t="s">
        <v>13362</v>
      </c>
      <c r="J1053" s="373">
        <f t="shared" si="265"/>
        <v>0.09</v>
      </c>
      <c r="K1053" s="373"/>
      <c r="L1053" s="373"/>
      <c r="M1053" s="373">
        <f>VLOOKUP(B1053,'CMP-SIN-SD-09-2021'!A:D,4,0)</f>
        <v>19.88</v>
      </c>
      <c r="N1053" s="3" t="b">
        <f t="shared" si="266"/>
        <v>1</v>
      </c>
    </row>
    <row r="1054" spans="1:15" s="387" customFormat="1" ht="30" x14ac:dyDescent="0.25">
      <c r="A1054" s="389">
        <f t="shared" si="260"/>
        <v>94449</v>
      </c>
      <c r="B1054" s="390">
        <v>93282</v>
      </c>
      <c r="C1054" s="391" t="s">
        <v>13736</v>
      </c>
      <c r="D1054" s="391" t="s">
        <v>13739</v>
      </c>
      <c r="E1054" s="392" t="s">
        <v>1</v>
      </c>
      <c r="F1054" s="392" t="s">
        <v>13484</v>
      </c>
      <c r="G1054" s="393">
        <v>6.8999999999999999E-3</v>
      </c>
      <c r="H1054" s="453">
        <f>VLOOKUP(B1054,'CMP-SIN-SD-09-2021'!A:D,4,0)</f>
        <v>19</v>
      </c>
      <c r="I1054" s="394" t="s">
        <v>13362</v>
      </c>
      <c r="J1054" s="373">
        <f t="shared" si="265"/>
        <v>0.13</v>
      </c>
      <c r="K1054" s="373"/>
      <c r="L1054" s="373"/>
      <c r="M1054" s="373">
        <f>VLOOKUP(B1054,'CMP-SIN-SD-09-2021'!A:D,4,0)</f>
        <v>19</v>
      </c>
      <c r="N1054" s="3" t="b">
        <f t="shared" si="266"/>
        <v>1</v>
      </c>
    </row>
    <row r="1055" spans="1:15" s="387" customFormat="1" ht="45" x14ac:dyDescent="0.25">
      <c r="A1055" s="389">
        <f t="shared" si="260"/>
        <v>94449</v>
      </c>
      <c r="B1055" s="390">
        <v>1607</v>
      </c>
      <c r="C1055" s="391" t="s">
        <v>13736</v>
      </c>
      <c r="D1055" s="391" t="s">
        <v>13740</v>
      </c>
      <c r="E1055" s="392" t="s">
        <v>1</v>
      </c>
      <c r="F1055" s="392" t="s">
        <v>7603</v>
      </c>
      <c r="G1055" s="393">
        <v>1.27</v>
      </c>
      <c r="H1055" s="394">
        <v>0.28000000000000003</v>
      </c>
      <c r="I1055" s="394" t="s">
        <v>13362</v>
      </c>
      <c r="J1055" s="373">
        <f t="shared" si="265"/>
        <v>0.35</v>
      </c>
      <c r="K1055" s="373"/>
      <c r="L1055" s="373"/>
      <c r="M1055" s="373">
        <f>VLOOKUP(B1055,'INS-SIN-SD-09-2021'!A:D,4,0)</f>
        <v>0.28000000000000003</v>
      </c>
      <c r="N1055" s="3" t="b">
        <f t="shared" si="266"/>
        <v>1</v>
      </c>
    </row>
    <row r="1056" spans="1:15" s="387" customFormat="1" ht="30" x14ac:dyDescent="0.25">
      <c r="A1056" s="389">
        <f t="shared" si="260"/>
        <v>94449</v>
      </c>
      <c r="B1056" s="390">
        <v>4302</v>
      </c>
      <c r="C1056" s="391" t="s">
        <v>13736</v>
      </c>
      <c r="D1056" s="391" t="s">
        <v>13741</v>
      </c>
      <c r="E1056" s="392" t="s">
        <v>1</v>
      </c>
      <c r="F1056" s="392" t="s">
        <v>9</v>
      </c>
      <c r="G1056" s="393">
        <v>1.27</v>
      </c>
      <c r="H1056" s="394">
        <v>4.25</v>
      </c>
      <c r="I1056" s="394" t="s">
        <v>13362</v>
      </c>
      <c r="J1056" s="373">
        <f t="shared" si="265"/>
        <v>5.39</v>
      </c>
      <c r="K1056" s="373"/>
      <c r="L1056" s="373"/>
      <c r="M1056" s="373">
        <f>VLOOKUP(B1056,'INS-SIN-SD-09-2021'!A:D,4,0)</f>
        <v>4.25</v>
      </c>
      <c r="N1056" s="3" t="b">
        <f t="shared" si="266"/>
        <v>1</v>
      </c>
    </row>
    <row r="1057" spans="1:15" s="387" customFormat="1" ht="30" x14ac:dyDescent="0.25">
      <c r="A1057" s="440">
        <f t="shared" si="260"/>
        <v>94449</v>
      </c>
      <c r="B1057" s="441">
        <v>7184</v>
      </c>
      <c r="C1057" s="442" t="s">
        <v>13736</v>
      </c>
      <c r="D1057" s="442" t="s">
        <v>13742</v>
      </c>
      <c r="E1057" s="398" t="s">
        <v>1</v>
      </c>
      <c r="F1057" s="398" t="s">
        <v>3</v>
      </c>
      <c r="G1057" s="397">
        <v>1.2749999999999999</v>
      </c>
      <c r="H1057" s="443">
        <v>36.89</v>
      </c>
      <c r="I1057" s="443" t="s">
        <v>13362</v>
      </c>
      <c r="J1057" s="373">
        <f t="shared" si="265"/>
        <v>47.03</v>
      </c>
      <c r="K1057" s="373"/>
      <c r="L1057" s="373"/>
      <c r="M1057" s="373">
        <f>VLOOKUP(B1057,'INS-SIN-SD-09-2021'!A:D,4,0)</f>
        <v>36.89</v>
      </c>
      <c r="N1057" s="3" t="b">
        <f t="shared" si="266"/>
        <v>1</v>
      </c>
    </row>
    <row r="1058" spans="1:15" s="387" customFormat="1" ht="30" x14ac:dyDescent="0.25">
      <c r="A1058" s="463">
        <f t="shared" si="260"/>
        <v>94213</v>
      </c>
      <c r="B1058" s="434" t="s">
        <v>13359</v>
      </c>
      <c r="C1058" s="464" t="s">
        <v>250</v>
      </c>
      <c r="D1058" s="464" t="s">
        <v>13557</v>
      </c>
      <c r="E1058" s="425" t="s">
        <v>3</v>
      </c>
      <c r="F1058" s="425" t="s">
        <v>1</v>
      </c>
      <c r="G1058" s="424" t="s">
        <v>13361</v>
      </c>
      <c r="H1058" s="426" t="s">
        <v>13362</v>
      </c>
      <c r="I1058" s="465">
        <f>SUMIF(A:A,A1058,J:J)</f>
        <v>95.61</v>
      </c>
      <c r="K1058" s="373">
        <f>VLOOKUP(A1058,'CMP-SIN-SD-09-2021'!A:D,4,0)</f>
        <v>95.61</v>
      </c>
      <c r="L1058" s="373" t="b">
        <f>K1058=I1058</f>
        <v>1</v>
      </c>
      <c r="O1058" s="403">
        <v>94213</v>
      </c>
    </row>
    <row r="1059" spans="1:15" s="387" customFormat="1" x14ac:dyDescent="0.25">
      <c r="A1059" s="450">
        <f t="shared" si="260"/>
        <v>94213</v>
      </c>
      <c r="B1059" s="451">
        <v>88323</v>
      </c>
      <c r="C1059" s="452" t="s">
        <v>13557</v>
      </c>
      <c r="D1059" s="452" t="s">
        <v>13737</v>
      </c>
      <c r="E1059" s="400" t="s">
        <v>1</v>
      </c>
      <c r="F1059" s="400" t="s">
        <v>7605</v>
      </c>
      <c r="G1059" s="399">
        <v>9.0999999999999998E-2</v>
      </c>
      <c r="H1059" s="453">
        <f>VLOOKUP(B1059,'CMP-SIN-SD-09-2021'!A:D,4,0)</f>
        <v>25.29</v>
      </c>
      <c r="I1059" s="453" t="s">
        <v>13362</v>
      </c>
      <c r="J1059" s="373">
        <f t="shared" ref="J1059:J1064" si="267">TRUNC((G1059*H1059),2)</f>
        <v>2.2999999999999998</v>
      </c>
      <c r="K1059" s="373"/>
      <c r="L1059" s="373"/>
      <c r="M1059" s="373">
        <f>VLOOKUP(B1059,'CMP-SIN-SD-09-2021'!A:D,4,0)</f>
        <v>25.29</v>
      </c>
      <c r="N1059" s="3" t="b">
        <f t="shared" ref="N1059:N1064" si="268">M1059=H1059</f>
        <v>1</v>
      </c>
    </row>
    <row r="1060" spans="1:15" s="387" customFormat="1" x14ac:dyDescent="0.25">
      <c r="A1060" s="389">
        <f t="shared" si="260"/>
        <v>94213</v>
      </c>
      <c r="B1060" s="390">
        <v>88316</v>
      </c>
      <c r="C1060" s="391" t="s">
        <v>13557</v>
      </c>
      <c r="D1060" s="391" t="s">
        <v>13428</v>
      </c>
      <c r="E1060" s="392" t="s">
        <v>1</v>
      </c>
      <c r="F1060" s="392" t="s">
        <v>7605</v>
      </c>
      <c r="G1060" s="393">
        <v>9.7000000000000003E-2</v>
      </c>
      <c r="H1060" s="453">
        <f>VLOOKUP(B1060,'CMP-SIN-SD-09-2021'!A:D,4,0)</f>
        <v>17.61</v>
      </c>
      <c r="I1060" s="394" t="s">
        <v>13362</v>
      </c>
      <c r="J1060" s="373">
        <f t="shared" si="267"/>
        <v>1.7</v>
      </c>
      <c r="K1060" s="373"/>
      <c r="L1060" s="373"/>
      <c r="M1060" s="373">
        <f>VLOOKUP(B1060,'CMP-SIN-SD-09-2021'!A:D,4,0)</f>
        <v>17.61</v>
      </c>
      <c r="N1060" s="3" t="b">
        <f t="shared" si="268"/>
        <v>1</v>
      </c>
    </row>
    <row r="1061" spans="1:15" s="387" customFormat="1" ht="30" x14ac:dyDescent="0.25">
      <c r="A1061" s="389">
        <f t="shared" si="260"/>
        <v>94213</v>
      </c>
      <c r="B1061" s="390">
        <v>93281</v>
      </c>
      <c r="C1061" s="391" t="s">
        <v>13557</v>
      </c>
      <c r="D1061" s="391" t="s">
        <v>13738</v>
      </c>
      <c r="E1061" s="392" t="s">
        <v>1</v>
      </c>
      <c r="F1061" s="392" t="s">
        <v>13482</v>
      </c>
      <c r="G1061" s="393">
        <v>8.9999999999999998E-4</v>
      </c>
      <c r="H1061" s="453">
        <f>VLOOKUP(B1061,'CMP-SIN-SD-09-2021'!A:D,4,0)</f>
        <v>19.88</v>
      </c>
      <c r="I1061" s="394" t="s">
        <v>13362</v>
      </c>
      <c r="J1061" s="373">
        <f t="shared" si="267"/>
        <v>0.01</v>
      </c>
      <c r="K1061" s="373"/>
      <c r="L1061" s="373"/>
      <c r="M1061" s="373">
        <f>VLOOKUP(B1061,'CMP-SIN-SD-09-2021'!A:D,4,0)</f>
        <v>19.88</v>
      </c>
      <c r="N1061" s="3" t="b">
        <f t="shared" si="268"/>
        <v>1</v>
      </c>
    </row>
    <row r="1062" spans="1:15" s="387" customFormat="1" ht="30" x14ac:dyDescent="0.25">
      <c r="A1062" s="389">
        <f t="shared" si="260"/>
        <v>94213</v>
      </c>
      <c r="B1062" s="390">
        <v>93282</v>
      </c>
      <c r="C1062" s="391" t="s">
        <v>13557</v>
      </c>
      <c r="D1062" s="391" t="s">
        <v>13739</v>
      </c>
      <c r="E1062" s="392" t="s">
        <v>1</v>
      </c>
      <c r="F1062" s="392" t="s">
        <v>13484</v>
      </c>
      <c r="G1062" s="393">
        <v>1.2999999999999999E-3</v>
      </c>
      <c r="H1062" s="453">
        <f>VLOOKUP(B1062,'CMP-SIN-SD-09-2021'!A:D,4,0)</f>
        <v>19</v>
      </c>
      <c r="I1062" s="394" t="s">
        <v>13362</v>
      </c>
      <c r="J1062" s="373">
        <f t="shared" si="267"/>
        <v>0.02</v>
      </c>
      <c r="K1062" s="373"/>
      <c r="L1062" s="373"/>
      <c r="M1062" s="373">
        <f>VLOOKUP(B1062,'CMP-SIN-SD-09-2021'!A:D,4,0)</f>
        <v>19</v>
      </c>
      <c r="N1062" s="3" t="b">
        <f t="shared" si="268"/>
        <v>1</v>
      </c>
    </row>
    <row r="1063" spans="1:15" s="387" customFormat="1" ht="45" x14ac:dyDescent="0.25">
      <c r="A1063" s="389">
        <f t="shared" si="260"/>
        <v>94213</v>
      </c>
      <c r="B1063" s="390">
        <v>11029</v>
      </c>
      <c r="C1063" s="391" t="s">
        <v>13557</v>
      </c>
      <c r="D1063" s="391" t="s">
        <v>13743</v>
      </c>
      <c r="E1063" s="392" t="s">
        <v>1</v>
      </c>
      <c r="F1063" s="392" t="s">
        <v>7603</v>
      </c>
      <c r="G1063" s="393">
        <v>4.1500000000000004</v>
      </c>
      <c r="H1063" s="394">
        <v>2.1</v>
      </c>
      <c r="I1063" s="394" t="s">
        <v>13362</v>
      </c>
      <c r="J1063" s="373">
        <f t="shared" si="267"/>
        <v>8.7100000000000009</v>
      </c>
      <c r="K1063" s="373"/>
      <c r="L1063" s="373"/>
      <c r="M1063" s="373">
        <f>VLOOKUP(B1063,'INS-SIN-SD-09-2021'!A:D,4,0)</f>
        <v>2.1</v>
      </c>
      <c r="N1063" s="3" t="b">
        <f t="shared" si="268"/>
        <v>1</v>
      </c>
    </row>
    <row r="1064" spans="1:15" s="387" customFormat="1" ht="45" x14ac:dyDescent="0.25">
      <c r="A1064" s="440">
        <f t="shared" si="260"/>
        <v>94213</v>
      </c>
      <c r="B1064" s="441">
        <v>7243</v>
      </c>
      <c r="C1064" s="442" t="s">
        <v>13557</v>
      </c>
      <c r="D1064" s="442" t="s">
        <v>13744</v>
      </c>
      <c r="E1064" s="398" t="s">
        <v>1</v>
      </c>
      <c r="F1064" s="398" t="s">
        <v>3</v>
      </c>
      <c r="G1064" s="397">
        <v>1.1659999999999999</v>
      </c>
      <c r="H1064" s="443">
        <v>71.08</v>
      </c>
      <c r="I1064" s="443" t="s">
        <v>13362</v>
      </c>
      <c r="J1064" s="373">
        <f t="shared" si="267"/>
        <v>82.87</v>
      </c>
      <c r="K1064" s="373"/>
      <c r="L1064" s="373"/>
      <c r="M1064" s="373">
        <f>VLOOKUP(B1064,'INS-SIN-SD-09-2021'!A:D,4,0)</f>
        <v>71.08</v>
      </c>
      <c r="N1064" s="3" t="b">
        <f t="shared" si="268"/>
        <v>1</v>
      </c>
    </row>
    <row r="1065" spans="1:15" s="387" customFormat="1" ht="30" x14ac:dyDescent="0.25">
      <c r="A1065" s="463" t="str">
        <f t="shared" si="260"/>
        <v>CCU.04.0005</v>
      </c>
      <c r="B1065" s="434" t="s">
        <v>13359</v>
      </c>
      <c r="C1065" s="464" t="s">
        <v>251</v>
      </c>
      <c r="D1065" s="464" t="s">
        <v>13745</v>
      </c>
      <c r="E1065" s="425" t="s">
        <v>3</v>
      </c>
      <c r="F1065" s="425" t="s">
        <v>1</v>
      </c>
      <c r="G1065" s="424" t="s">
        <v>13361</v>
      </c>
      <c r="H1065" s="426" t="s">
        <v>13362</v>
      </c>
      <c r="I1065" s="465">
        <f>SUMIF(A:A,A1065,J:J)</f>
        <v>92.05</v>
      </c>
      <c r="K1065" s="373" t="e">
        <f>VLOOKUP(A1065,'CMP-SIN-SD-09-2021'!A:D,4,0)</f>
        <v>#N/A</v>
      </c>
      <c r="L1065" s="373" t="e">
        <f>K1065=I1065</f>
        <v>#N/A</v>
      </c>
      <c r="O1065" s="387" t="s">
        <v>1264</v>
      </c>
    </row>
    <row r="1066" spans="1:15" s="387" customFormat="1" x14ac:dyDescent="0.25">
      <c r="A1066" s="450" t="str">
        <f t="shared" si="260"/>
        <v>CCU.04.0005</v>
      </c>
      <c r="B1066" s="451">
        <v>88323</v>
      </c>
      <c r="C1066" s="452" t="s">
        <v>13745</v>
      </c>
      <c r="D1066" s="452" t="s">
        <v>13737</v>
      </c>
      <c r="E1066" s="400" t="s">
        <v>1</v>
      </c>
      <c r="F1066" s="400" t="s">
        <v>7605</v>
      </c>
      <c r="G1066" s="399">
        <v>9.0999999999999998E-2</v>
      </c>
      <c r="H1066" s="453">
        <f>VLOOKUP(B1066,'CMP-SIN-SD-09-2021'!A:D,4,0)</f>
        <v>25.29</v>
      </c>
      <c r="I1066" s="453" t="s">
        <v>13362</v>
      </c>
      <c r="J1066" s="373">
        <f t="shared" ref="J1066:J1071" si="269">TRUNC((G1066*H1066),2)</f>
        <v>2.2999999999999998</v>
      </c>
      <c r="K1066" s="373"/>
      <c r="L1066" s="373"/>
      <c r="M1066" s="373">
        <f>VLOOKUP(B1066,'CMP-SIN-SD-09-2021'!A:D,4,0)</f>
        <v>25.29</v>
      </c>
      <c r="N1066" s="3" t="b">
        <f t="shared" ref="N1066:N1071" si="270">M1066=H1066</f>
        <v>1</v>
      </c>
    </row>
    <row r="1067" spans="1:15" s="387" customFormat="1" x14ac:dyDescent="0.25">
      <c r="A1067" s="389" t="str">
        <f t="shared" si="260"/>
        <v>CCU.04.0005</v>
      </c>
      <c r="B1067" s="390">
        <v>88316</v>
      </c>
      <c r="C1067" s="391" t="s">
        <v>13745</v>
      </c>
      <c r="D1067" s="391" t="s">
        <v>13428</v>
      </c>
      <c r="E1067" s="392" t="s">
        <v>1</v>
      </c>
      <c r="F1067" s="392" t="s">
        <v>7605</v>
      </c>
      <c r="G1067" s="393">
        <v>9.7000000000000003E-2</v>
      </c>
      <c r="H1067" s="453">
        <f>VLOOKUP(B1067,'CMP-SIN-SD-09-2021'!A:D,4,0)</f>
        <v>17.61</v>
      </c>
      <c r="I1067" s="394" t="s">
        <v>13362</v>
      </c>
      <c r="J1067" s="373">
        <f t="shared" si="269"/>
        <v>1.7</v>
      </c>
      <c r="K1067" s="373"/>
      <c r="L1067" s="373"/>
      <c r="M1067" s="373">
        <f>VLOOKUP(B1067,'CMP-SIN-SD-09-2021'!A:D,4,0)</f>
        <v>17.61</v>
      </c>
      <c r="N1067" s="3" t="b">
        <f t="shared" si="270"/>
        <v>1</v>
      </c>
    </row>
    <row r="1068" spans="1:15" s="387" customFormat="1" ht="30" x14ac:dyDescent="0.25">
      <c r="A1068" s="389" t="str">
        <f t="shared" si="260"/>
        <v>CCU.04.0005</v>
      </c>
      <c r="B1068" s="390">
        <v>93281</v>
      </c>
      <c r="C1068" s="391" t="s">
        <v>13745</v>
      </c>
      <c r="D1068" s="391" t="s">
        <v>13738</v>
      </c>
      <c r="E1068" s="392" t="s">
        <v>1</v>
      </c>
      <c r="F1068" s="392" t="s">
        <v>13482</v>
      </c>
      <c r="G1068" s="393">
        <v>8.9999999999999998E-4</v>
      </c>
      <c r="H1068" s="453">
        <f>VLOOKUP(B1068,'CMP-SIN-SD-09-2021'!A:D,4,0)</f>
        <v>19.88</v>
      </c>
      <c r="I1068" s="394" t="s">
        <v>13362</v>
      </c>
      <c r="J1068" s="373">
        <f t="shared" si="269"/>
        <v>0.01</v>
      </c>
      <c r="K1068" s="373"/>
      <c r="L1068" s="373"/>
      <c r="M1068" s="373">
        <f>VLOOKUP(B1068,'CMP-SIN-SD-09-2021'!A:D,4,0)</f>
        <v>19.88</v>
      </c>
      <c r="N1068" s="3" t="b">
        <f t="shared" si="270"/>
        <v>1</v>
      </c>
    </row>
    <row r="1069" spans="1:15" s="387" customFormat="1" ht="30" x14ac:dyDescent="0.25">
      <c r="A1069" s="389" t="str">
        <f t="shared" si="260"/>
        <v>CCU.04.0005</v>
      </c>
      <c r="B1069" s="390">
        <v>93282</v>
      </c>
      <c r="C1069" s="391" t="s">
        <v>13745</v>
      </c>
      <c r="D1069" s="391" t="s">
        <v>13739</v>
      </c>
      <c r="E1069" s="392" t="s">
        <v>1</v>
      </c>
      <c r="F1069" s="392" t="s">
        <v>13484</v>
      </c>
      <c r="G1069" s="393">
        <v>1.2999999999999999E-3</v>
      </c>
      <c r="H1069" s="453">
        <f>VLOOKUP(B1069,'CMP-SIN-SD-09-2021'!A:D,4,0)</f>
        <v>19</v>
      </c>
      <c r="I1069" s="394" t="s">
        <v>13362</v>
      </c>
      <c r="J1069" s="373">
        <f t="shared" si="269"/>
        <v>0.02</v>
      </c>
      <c r="K1069" s="373"/>
      <c r="L1069" s="373"/>
      <c r="M1069" s="373">
        <f>VLOOKUP(B1069,'CMP-SIN-SD-09-2021'!A:D,4,0)</f>
        <v>19</v>
      </c>
      <c r="N1069" s="3" t="b">
        <f t="shared" si="270"/>
        <v>1</v>
      </c>
    </row>
    <row r="1070" spans="1:15" s="387" customFormat="1" ht="45" x14ac:dyDescent="0.25">
      <c r="A1070" s="389" t="str">
        <f t="shared" si="260"/>
        <v>CCU.04.0005</v>
      </c>
      <c r="B1070" s="390">
        <v>11029</v>
      </c>
      <c r="C1070" s="391" t="s">
        <v>13745</v>
      </c>
      <c r="D1070" s="391" t="s">
        <v>13743</v>
      </c>
      <c r="E1070" s="392" t="s">
        <v>1</v>
      </c>
      <c r="F1070" s="392" t="s">
        <v>7603</v>
      </c>
      <c r="G1070" s="393">
        <v>4.1500000000000004</v>
      </c>
      <c r="H1070" s="394">
        <v>2.1</v>
      </c>
      <c r="I1070" s="394" t="s">
        <v>13362</v>
      </c>
      <c r="J1070" s="373">
        <f t="shared" si="269"/>
        <v>8.7100000000000009</v>
      </c>
      <c r="K1070" s="373"/>
      <c r="L1070" s="373"/>
      <c r="M1070" s="373">
        <f>VLOOKUP(B1070,'INS-SIN-SD-09-2021'!A:D,4,0)</f>
        <v>2.1</v>
      </c>
      <c r="N1070" s="3" t="b">
        <f t="shared" si="270"/>
        <v>1</v>
      </c>
    </row>
    <row r="1071" spans="1:15" s="387" customFormat="1" ht="45" x14ac:dyDescent="0.25">
      <c r="A1071" s="440" t="str">
        <f t="shared" si="260"/>
        <v>CCU.04.0005</v>
      </c>
      <c r="B1071" s="441">
        <v>25007</v>
      </c>
      <c r="C1071" s="442" t="s">
        <v>13745</v>
      </c>
      <c r="D1071" s="442" t="s">
        <v>13746</v>
      </c>
      <c r="E1071" s="398" t="s">
        <v>1</v>
      </c>
      <c r="F1071" s="398" t="s">
        <v>3</v>
      </c>
      <c r="G1071" s="397">
        <v>1.1659999999999999</v>
      </c>
      <c r="H1071" s="443">
        <v>68.02</v>
      </c>
      <c r="I1071" s="443" t="s">
        <v>13362</v>
      </c>
      <c r="J1071" s="373">
        <f t="shared" si="269"/>
        <v>79.31</v>
      </c>
      <c r="K1071" s="373"/>
      <c r="L1071" s="373"/>
      <c r="M1071" s="373">
        <f>VLOOKUP(B1071,'INS-SIN-SD-09-2021'!A:D,4,0)</f>
        <v>68.02</v>
      </c>
      <c r="N1071" s="3" t="b">
        <f t="shared" si="270"/>
        <v>1</v>
      </c>
    </row>
    <row r="1072" spans="1:15" s="387" customFormat="1" ht="45" x14ac:dyDescent="0.25">
      <c r="A1072" s="463">
        <f t="shared" si="260"/>
        <v>94992</v>
      </c>
      <c r="B1072" s="434" t="s">
        <v>13359</v>
      </c>
      <c r="C1072" s="464" t="s">
        <v>252</v>
      </c>
      <c r="D1072" s="464" t="s">
        <v>13643</v>
      </c>
      <c r="E1072" s="425" t="s">
        <v>3</v>
      </c>
      <c r="F1072" s="425" t="s">
        <v>1</v>
      </c>
      <c r="G1072" s="424" t="s">
        <v>13361</v>
      </c>
      <c r="H1072" s="426" t="s">
        <v>13362</v>
      </c>
      <c r="I1072" s="465">
        <f>SUMIF(A:A,A1072,J:J)</f>
        <v>101.46000000000001</v>
      </c>
      <c r="K1072" s="373">
        <f>VLOOKUP(A1072,'CMP-SIN-SD-09-2021'!A:D,4,0)</f>
        <v>101.46</v>
      </c>
      <c r="L1072" s="373" t="b">
        <f>K1072=I1072</f>
        <v>1</v>
      </c>
      <c r="O1072" s="403">
        <v>94992</v>
      </c>
    </row>
    <row r="1073" spans="1:15" s="387" customFormat="1" ht="45" x14ac:dyDescent="0.25">
      <c r="A1073" s="450">
        <f t="shared" si="260"/>
        <v>94992</v>
      </c>
      <c r="B1073" s="451">
        <v>94964</v>
      </c>
      <c r="C1073" s="452" t="s">
        <v>13643</v>
      </c>
      <c r="D1073" s="452" t="s">
        <v>13747</v>
      </c>
      <c r="E1073" s="400" t="s">
        <v>1</v>
      </c>
      <c r="F1073" s="400" t="s">
        <v>23</v>
      </c>
      <c r="G1073" s="399">
        <v>7.2800000000000004E-2</v>
      </c>
      <c r="H1073" s="453">
        <f>VLOOKUP(B1073,'CMP-SIN-SD-09-2021'!A:D,4,0)</f>
        <v>424.21</v>
      </c>
      <c r="I1073" s="453" t="s">
        <v>13362</v>
      </c>
      <c r="J1073" s="373">
        <f t="shared" ref="J1073:J1079" si="271">TRUNC((G1073*H1073),2)</f>
        <v>30.88</v>
      </c>
      <c r="K1073" s="373"/>
      <c r="L1073" s="373"/>
      <c r="M1073" s="373">
        <f>VLOOKUP(B1073,'CMP-SIN-SD-09-2021'!A:D,4,0)</f>
        <v>424.21</v>
      </c>
      <c r="N1073" s="3" t="b">
        <f t="shared" ref="N1073:N1079" si="272">M1073=H1073</f>
        <v>1</v>
      </c>
    </row>
    <row r="1074" spans="1:15" s="387" customFormat="1" x14ac:dyDescent="0.25">
      <c r="A1074" s="389">
        <f t="shared" si="260"/>
        <v>94992</v>
      </c>
      <c r="B1074" s="390">
        <v>88262</v>
      </c>
      <c r="C1074" s="391" t="s">
        <v>13643</v>
      </c>
      <c r="D1074" s="391" t="s">
        <v>13416</v>
      </c>
      <c r="E1074" s="392" t="s">
        <v>1</v>
      </c>
      <c r="F1074" s="392" t="s">
        <v>7605</v>
      </c>
      <c r="G1074" s="393">
        <v>0.13539999999999999</v>
      </c>
      <c r="H1074" s="453">
        <f>VLOOKUP(B1074,'CMP-SIN-SD-09-2021'!A:D,4,0)</f>
        <v>23.68</v>
      </c>
      <c r="I1074" s="394" t="s">
        <v>13362</v>
      </c>
      <c r="J1074" s="373">
        <f t="shared" si="271"/>
        <v>3.2</v>
      </c>
      <c r="K1074" s="373"/>
      <c r="L1074" s="373"/>
      <c r="M1074" s="373">
        <f>VLOOKUP(B1074,'CMP-SIN-SD-09-2021'!A:D,4,0)</f>
        <v>23.68</v>
      </c>
      <c r="N1074" s="3" t="b">
        <f t="shared" si="272"/>
        <v>1</v>
      </c>
    </row>
    <row r="1075" spans="1:15" s="387" customFormat="1" x14ac:dyDescent="0.25">
      <c r="A1075" s="389">
        <f t="shared" si="260"/>
        <v>94992</v>
      </c>
      <c r="B1075" s="390">
        <v>88309</v>
      </c>
      <c r="C1075" s="391" t="s">
        <v>13643</v>
      </c>
      <c r="D1075" s="391" t="s">
        <v>13456</v>
      </c>
      <c r="E1075" s="392" t="s">
        <v>1</v>
      </c>
      <c r="F1075" s="392" t="s">
        <v>7605</v>
      </c>
      <c r="G1075" s="393">
        <v>0.22170000000000001</v>
      </c>
      <c r="H1075" s="453">
        <f>VLOOKUP(B1075,'CMP-SIN-SD-09-2021'!A:D,4,0)</f>
        <v>23.9</v>
      </c>
      <c r="I1075" s="394" t="s">
        <v>13362</v>
      </c>
      <c r="J1075" s="373">
        <f t="shared" si="271"/>
        <v>5.29</v>
      </c>
      <c r="K1075" s="373"/>
      <c r="L1075" s="373"/>
      <c r="M1075" s="373">
        <f>VLOOKUP(B1075,'CMP-SIN-SD-09-2021'!A:D,4,0)</f>
        <v>23.9</v>
      </c>
      <c r="N1075" s="3" t="b">
        <f t="shared" si="272"/>
        <v>1</v>
      </c>
    </row>
    <row r="1076" spans="1:15" s="387" customFormat="1" x14ac:dyDescent="0.25">
      <c r="A1076" s="389">
        <f t="shared" si="260"/>
        <v>94992</v>
      </c>
      <c r="B1076" s="390">
        <v>88316</v>
      </c>
      <c r="C1076" s="391" t="s">
        <v>13643</v>
      </c>
      <c r="D1076" s="391" t="s">
        <v>13428</v>
      </c>
      <c r="E1076" s="392" t="s">
        <v>1</v>
      </c>
      <c r="F1076" s="392" t="s">
        <v>7605</v>
      </c>
      <c r="G1076" s="393">
        <v>0.35699999999999998</v>
      </c>
      <c r="H1076" s="453">
        <f>VLOOKUP(B1076,'CMP-SIN-SD-09-2021'!A:D,4,0)</f>
        <v>17.61</v>
      </c>
      <c r="I1076" s="394" t="s">
        <v>13362</v>
      </c>
      <c r="J1076" s="373">
        <f t="shared" si="271"/>
        <v>6.28</v>
      </c>
      <c r="K1076" s="373"/>
      <c r="L1076" s="373"/>
      <c r="M1076" s="373">
        <f>VLOOKUP(B1076,'CMP-SIN-SD-09-2021'!A:D,4,0)</f>
        <v>17.61</v>
      </c>
      <c r="N1076" s="3" t="b">
        <f t="shared" si="272"/>
        <v>1</v>
      </c>
    </row>
    <row r="1077" spans="1:15" s="387" customFormat="1" x14ac:dyDescent="0.25">
      <c r="A1077" s="389">
        <f t="shared" si="260"/>
        <v>94992</v>
      </c>
      <c r="B1077" s="390">
        <v>3777</v>
      </c>
      <c r="C1077" s="391" t="s">
        <v>13643</v>
      </c>
      <c r="D1077" s="391" t="s">
        <v>13748</v>
      </c>
      <c r="E1077" s="392" t="s">
        <v>1</v>
      </c>
      <c r="F1077" s="392" t="s">
        <v>3</v>
      </c>
      <c r="G1077" s="393">
        <v>1.1279999999999999</v>
      </c>
      <c r="H1077" s="394">
        <v>0.88</v>
      </c>
      <c r="I1077" s="394" t="s">
        <v>13362</v>
      </c>
      <c r="J1077" s="373">
        <f t="shared" si="271"/>
        <v>0.99</v>
      </c>
      <c r="K1077" s="373"/>
      <c r="L1077" s="373"/>
      <c r="M1077" s="373">
        <f>VLOOKUP(B1077,'INS-SIN-SD-09-2021'!A:D,4,0)</f>
        <v>0.88</v>
      </c>
      <c r="N1077" s="3" t="b">
        <f t="shared" si="272"/>
        <v>1</v>
      </c>
    </row>
    <row r="1078" spans="1:15" s="387" customFormat="1" ht="30" x14ac:dyDescent="0.25">
      <c r="A1078" s="389">
        <f t="shared" si="260"/>
        <v>94992</v>
      </c>
      <c r="B1078" s="390">
        <v>4517</v>
      </c>
      <c r="C1078" s="391" t="s">
        <v>13643</v>
      </c>
      <c r="D1078" s="391" t="s">
        <v>13569</v>
      </c>
      <c r="E1078" s="392" t="s">
        <v>1</v>
      </c>
      <c r="F1078" s="392" t="s">
        <v>27</v>
      </c>
      <c r="G1078" s="393">
        <v>0.45</v>
      </c>
      <c r="H1078" s="394">
        <v>2.92</v>
      </c>
      <c r="I1078" s="394" t="s">
        <v>13362</v>
      </c>
      <c r="J1078" s="373">
        <f t="shared" si="271"/>
        <v>1.31</v>
      </c>
      <c r="K1078" s="373"/>
      <c r="L1078" s="373"/>
      <c r="M1078" s="373">
        <f>VLOOKUP(B1078,'INS-SIN-SD-09-2021'!A:D,4,0)</f>
        <v>2.92</v>
      </c>
      <c r="N1078" s="3" t="b">
        <f t="shared" si="272"/>
        <v>1</v>
      </c>
    </row>
    <row r="1079" spans="1:15" s="387" customFormat="1" ht="45" x14ac:dyDescent="0.25">
      <c r="A1079" s="440">
        <f t="shared" si="260"/>
        <v>94992</v>
      </c>
      <c r="B1079" s="441">
        <v>7156</v>
      </c>
      <c r="C1079" s="442" t="s">
        <v>13643</v>
      </c>
      <c r="D1079" s="442" t="s">
        <v>13749</v>
      </c>
      <c r="E1079" s="398" t="s">
        <v>1</v>
      </c>
      <c r="F1079" s="398" t="s">
        <v>3</v>
      </c>
      <c r="G1079" s="397">
        <v>1.1224000000000001</v>
      </c>
      <c r="H1079" s="443">
        <v>47.68</v>
      </c>
      <c r="I1079" s="443" t="s">
        <v>13362</v>
      </c>
      <c r="J1079" s="373">
        <f t="shared" si="271"/>
        <v>53.51</v>
      </c>
      <c r="K1079" s="373"/>
      <c r="L1079" s="373"/>
      <c r="M1079" s="373">
        <f>VLOOKUP(B1079,'INS-SIN-SD-09-2021'!A:D,4,0)</f>
        <v>47.68</v>
      </c>
      <c r="N1079" s="3" t="b">
        <f t="shared" si="272"/>
        <v>1</v>
      </c>
    </row>
    <row r="1080" spans="1:15" s="387" customFormat="1" ht="30" x14ac:dyDescent="0.25">
      <c r="A1080" s="463">
        <f t="shared" si="260"/>
        <v>84191</v>
      </c>
      <c r="B1080" s="434" t="s">
        <v>13359</v>
      </c>
      <c r="C1080" s="464" t="s">
        <v>253</v>
      </c>
      <c r="D1080" s="464" t="s">
        <v>13508</v>
      </c>
      <c r="E1080" s="425" t="s">
        <v>3</v>
      </c>
      <c r="F1080" s="425" t="s">
        <v>1</v>
      </c>
      <c r="G1080" s="424" t="s">
        <v>13361</v>
      </c>
      <c r="H1080" s="426" t="s">
        <v>13362</v>
      </c>
      <c r="I1080" s="465">
        <f>SUMIF(A:A,A1080,J:J)</f>
        <v>121</v>
      </c>
      <c r="K1080" s="373" t="e">
        <f>VLOOKUP(A1080,'CMP-SIN-SD-09-2021'!A:D,4,0)</f>
        <v>#N/A</v>
      </c>
      <c r="L1080" s="373" t="e">
        <f>K1080=I1080</f>
        <v>#N/A</v>
      </c>
      <c r="O1080" s="403">
        <v>84191</v>
      </c>
    </row>
    <row r="1081" spans="1:15" s="387" customFormat="1" ht="30" x14ac:dyDescent="0.25">
      <c r="A1081" s="450">
        <f t="shared" si="260"/>
        <v>84191</v>
      </c>
      <c r="B1081" s="451">
        <v>87373</v>
      </c>
      <c r="C1081" s="452" t="s">
        <v>13508</v>
      </c>
      <c r="D1081" s="452" t="s">
        <v>13750</v>
      </c>
      <c r="E1081" s="400" t="s">
        <v>1</v>
      </c>
      <c r="F1081" s="400" t="s">
        <v>23</v>
      </c>
      <c r="G1081" s="399">
        <v>0.02</v>
      </c>
      <c r="H1081" s="453">
        <f>VLOOKUP(B1081,'CMP-SIN-SD-09-2021'!A:D,4,0)</f>
        <v>604.01</v>
      </c>
      <c r="I1081" s="453" t="s">
        <v>13362</v>
      </c>
      <c r="J1081" s="373">
        <f t="shared" ref="J1081:J1085" si="273">TRUNC((G1081*H1081),2)</f>
        <v>12.08</v>
      </c>
      <c r="K1081" s="373"/>
      <c r="L1081" s="373"/>
      <c r="M1081" s="373">
        <f>VLOOKUP(B1081,'CMP-SIN-SD-09-2021'!A:D,4,0)</f>
        <v>604.01</v>
      </c>
      <c r="N1081" s="3" t="b">
        <f t="shared" ref="N1081:N1085" si="274">M1081=H1081</f>
        <v>1</v>
      </c>
    </row>
    <row r="1082" spans="1:15" s="387" customFormat="1" x14ac:dyDescent="0.25">
      <c r="A1082" s="389">
        <f t="shared" si="260"/>
        <v>84191</v>
      </c>
      <c r="B1082" s="390">
        <v>88309</v>
      </c>
      <c r="C1082" s="391" t="s">
        <v>13508</v>
      </c>
      <c r="D1082" s="391" t="s">
        <v>13456</v>
      </c>
      <c r="E1082" s="392" t="s">
        <v>1</v>
      </c>
      <c r="F1082" s="392" t="s">
        <v>7605</v>
      </c>
      <c r="G1082" s="393">
        <v>0.6</v>
      </c>
      <c r="H1082" s="453">
        <f>VLOOKUP(B1082,'CMP-SIN-SD-09-2021'!A:D,4,0)</f>
        <v>23.9</v>
      </c>
      <c r="I1082" s="394" t="s">
        <v>13362</v>
      </c>
      <c r="J1082" s="373">
        <f t="shared" si="273"/>
        <v>14.34</v>
      </c>
      <c r="K1082" s="373"/>
      <c r="L1082" s="373"/>
      <c r="M1082" s="373">
        <f>VLOOKUP(B1082,'CMP-SIN-SD-09-2021'!A:D,4,0)</f>
        <v>23.9</v>
      </c>
      <c r="N1082" s="3" t="b">
        <f t="shared" si="274"/>
        <v>1</v>
      </c>
    </row>
    <row r="1083" spans="1:15" s="387" customFormat="1" x14ac:dyDescent="0.25">
      <c r="A1083" s="389">
        <f t="shared" si="260"/>
        <v>84191</v>
      </c>
      <c r="B1083" s="390">
        <v>88316</v>
      </c>
      <c r="C1083" s="391" t="s">
        <v>13508</v>
      </c>
      <c r="D1083" s="391" t="s">
        <v>13428</v>
      </c>
      <c r="E1083" s="392" t="s">
        <v>1</v>
      </c>
      <c r="F1083" s="392" t="s">
        <v>7605</v>
      </c>
      <c r="G1083" s="393">
        <v>0.3</v>
      </c>
      <c r="H1083" s="453">
        <f>VLOOKUP(B1083,'CMP-SIN-SD-09-2021'!A:D,4,0)</f>
        <v>17.61</v>
      </c>
      <c r="I1083" s="394" t="s">
        <v>13362</v>
      </c>
      <c r="J1083" s="373">
        <f t="shared" si="273"/>
        <v>5.28</v>
      </c>
      <c r="K1083" s="373"/>
      <c r="L1083" s="373"/>
      <c r="M1083" s="373">
        <f>VLOOKUP(B1083,'CMP-SIN-SD-09-2021'!A:D,4,0)</f>
        <v>17.61</v>
      </c>
      <c r="N1083" s="3" t="b">
        <f t="shared" si="274"/>
        <v>1</v>
      </c>
    </row>
    <row r="1084" spans="1:15" s="387" customFormat="1" ht="30" x14ac:dyDescent="0.25">
      <c r="A1084" s="389">
        <f t="shared" si="260"/>
        <v>84191</v>
      </c>
      <c r="B1084" s="390">
        <v>3671</v>
      </c>
      <c r="C1084" s="391" t="s">
        <v>13508</v>
      </c>
      <c r="D1084" s="391" t="s">
        <v>13751</v>
      </c>
      <c r="E1084" s="392" t="s">
        <v>1</v>
      </c>
      <c r="F1084" s="392" t="s">
        <v>27</v>
      </c>
      <c r="G1084" s="393">
        <v>1</v>
      </c>
      <c r="H1084" s="394">
        <v>1.3</v>
      </c>
      <c r="I1084" s="394" t="s">
        <v>13362</v>
      </c>
      <c r="J1084" s="373">
        <f t="shared" si="273"/>
        <v>1.3</v>
      </c>
      <c r="K1084" s="373"/>
      <c r="L1084" s="373"/>
      <c r="M1084" s="373">
        <f>VLOOKUP(B1084,'INS-SIN-SD-09-2021'!A:D,4,0)</f>
        <v>1.3</v>
      </c>
      <c r="N1084" s="3" t="b">
        <f t="shared" si="274"/>
        <v>1</v>
      </c>
    </row>
    <row r="1085" spans="1:15" s="387" customFormat="1" ht="45" x14ac:dyDescent="0.25">
      <c r="A1085" s="440">
        <f t="shared" si="260"/>
        <v>84191</v>
      </c>
      <c r="B1085" s="441">
        <v>4786</v>
      </c>
      <c r="C1085" s="442" t="s">
        <v>13508</v>
      </c>
      <c r="D1085" s="442" t="s">
        <v>13752</v>
      </c>
      <c r="E1085" s="398" t="s">
        <v>1</v>
      </c>
      <c r="F1085" s="398" t="s">
        <v>3</v>
      </c>
      <c r="G1085" s="397">
        <v>1</v>
      </c>
      <c r="H1085" s="443">
        <v>88</v>
      </c>
      <c r="I1085" s="443" t="s">
        <v>13362</v>
      </c>
      <c r="J1085" s="373">
        <f t="shared" si="273"/>
        <v>88</v>
      </c>
      <c r="K1085" s="373"/>
      <c r="L1085" s="373"/>
      <c r="M1085" s="373">
        <f>VLOOKUP(B1085,'INS-SIN-SD-09-2021'!A:D,4,0)</f>
        <v>88</v>
      </c>
      <c r="N1085" s="3" t="b">
        <f t="shared" si="274"/>
        <v>1</v>
      </c>
    </row>
    <row r="1086" spans="1:15" s="387" customFormat="1" ht="30" x14ac:dyDescent="0.25">
      <c r="A1086" s="463">
        <f t="shared" si="260"/>
        <v>97083</v>
      </c>
      <c r="B1086" s="434" t="s">
        <v>13359</v>
      </c>
      <c r="C1086" s="464" t="s">
        <v>254</v>
      </c>
      <c r="D1086" s="464" t="s">
        <v>13423</v>
      </c>
      <c r="E1086" s="425" t="s">
        <v>3</v>
      </c>
      <c r="F1086" s="425" t="s">
        <v>1</v>
      </c>
      <c r="G1086" s="424" t="s">
        <v>13361</v>
      </c>
      <c r="H1086" s="426" t="s">
        <v>13362</v>
      </c>
      <c r="I1086" s="465">
        <f>SUMIF(A:A,A1086,J:J)</f>
        <v>2.82</v>
      </c>
      <c r="K1086" s="373">
        <f>VLOOKUP(A1086,'CMP-SIN-SD-09-2021'!A:D,4,0)</f>
        <v>2.82</v>
      </c>
      <c r="L1086" s="373" t="b">
        <f>K1086=I1086</f>
        <v>1</v>
      </c>
      <c r="O1086" s="403">
        <v>97083</v>
      </c>
    </row>
    <row r="1087" spans="1:15" s="387" customFormat="1" x14ac:dyDescent="0.25">
      <c r="A1087" s="450">
        <f t="shared" si="260"/>
        <v>97083</v>
      </c>
      <c r="B1087" s="451">
        <v>88309</v>
      </c>
      <c r="C1087" s="452" t="s">
        <v>13423</v>
      </c>
      <c r="D1087" s="452" t="s">
        <v>13456</v>
      </c>
      <c r="E1087" s="400" t="s">
        <v>1</v>
      </c>
      <c r="F1087" s="400" t="s">
        <v>7605</v>
      </c>
      <c r="G1087" s="399">
        <v>4.4999999999999998E-2</v>
      </c>
      <c r="H1087" s="453">
        <f>VLOOKUP(B1087,'CMP-SIN-SD-09-2021'!A:D,4,0)</f>
        <v>23.9</v>
      </c>
      <c r="I1087" s="453" t="s">
        <v>13362</v>
      </c>
      <c r="J1087" s="373">
        <f t="shared" ref="J1087:J1090" si="275">TRUNC((G1087*H1087),2)</f>
        <v>1.07</v>
      </c>
      <c r="K1087" s="373"/>
      <c r="L1087" s="373"/>
      <c r="M1087" s="373">
        <f>VLOOKUP(B1087,'CMP-SIN-SD-09-2021'!A:D,4,0)</f>
        <v>23.9</v>
      </c>
      <c r="N1087" s="3" t="b">
        <f t="shared" ref="N1087:N1090" si="276">M1087=H1087</f>
        <v>1</v>
      </c>
    </row>
    <row r="1088" spans="1:15" s="387" customFormat="1" x14ac:dyDescent="0.25">
      <c r="A1088" s="389">
        <f t="shared" si="260"/>
        <v>97083</v>
      </c>
      <c r="B1088" s="390">
        <v>88316</v>
      </c>
      <c r="C1088" s="391" t="s">
        <v>13423</v>
      </c>
      <c r="D1088" s="391" t="s">
        <v>13428</v>
      </c>
      <c r="E1088" s="392" t="s">
        <v>1</v>
      </c>
      <c r="F1088" s="392" t="s">
        <v>7605</v>
      </c>
      <c r="G1088" s="393">
        <v>8.8999999999999996E-2</v>
      </c>
      <c r="H1088" s="453">
        <f>VLOOKUP(B1088,'CMP-SIN-SD-09-2021'!A:D,4,0)</f>
        <v>17.61</v>
      </c>
      <c r="I1088" s="394" t="s">
        <v>13362</v>
      </c>
      <c r="J1088" s="373">
        <f t="shared" si="275"/>
        <v>1.56</v>
      </c>
      <c r="K1088" s="373"/>
      <c r="L1088" s="373"/>
      <c r="M1088" s="373">
        <f>VLOOKUP(B1088,'CMP-SIN-SD-09-2021'!A:D,4,0)</f>
        <v>17.61</v>
      </c>
      <c r="N1088" s="3" t="b">
        <f t="shared" si="276"/>
        <v>1</v>
      </c>
    </row>
    <row r="1089" spans="1:15" s="387" customFormat="1" ht="30" x14ac:dyDescent="0.25">
      <c r="A1089" s="389">
        <f t="shared" si="260"/>
        <v>97083</v>
      </c>
      <c r="B1089" s="390">
        <v>95264</v>
      </c>
      <c r="C1089" s="391" t="s">
        <v>13423</v>
      </c>
      <c r="D1089" s="391" t="s">
        <v>13753</v>
      </c>
      <c r="E1089" s="392" t="s">
        <v>1</v>
      </c>
      <c r="F1089" s="392" t="s">
        <v>13482</v>
      </c>
      <c r="G1089" s="393">
        <v>2.5000000000000001E-2</v>
      </c>
      <c r="H1089" s="394">
        <v>6.87</v>
      </c>
      <c r="I1089" s="394" t="s">
        <v>13362</v>
      </c>
      <c r="J1089" s="373">
        <f t="shared" si="275"/>
        <v>0.17</v>
      </c>
      <c r="K1089" s="373"/>
      <c r="L1089" s="373"/>
      <c r="M1089" s="373">
        <f>VLOOKUP(B1089,'CMP-SIN-SD-09-2021'!A:D,4,0)</f>
        <v>6.87</v>
      </c>
      <c r="N1089" s="3" t="b">
        <f t="shared" si="276"/>
        <v>1</v>
      </c>
    </row>
    <row r="1090" spans="1:15" s="387" customFormat="1" ht="30" x14ac:dyDescent="0.25">
      <c r="A1090" s="440">
        <f t="shared" si="260"/>
        <v>97083</v>
      </c>
      <c r="B1090" s="441">
        <v>95265</v>
      </c>
      <c r="C1090" s="442" t="s">
        <v>13423</v>
      </c>
      <c r="D1090" s="442" t="s">
        <v>13754</v>
      </c>
      <c r="E1090" s="398" t="s">
        <v>1</v>
      </c>
      <c r="F1090" s="398" t="s">
        <v>13484</v>
      </c>
      <c r="G1090" s="397">
        <v>4.2000000000000003E-2</v>
      </c>
      <c r="H1090" s="443">
        <v>0.71</v>
      </c>
      <c r="I1090" s="443" t="s">
        <v>13362</v>
      </c>
      <c r="J1090" s="373">
        <f t="shared" si="275"/>
        <v>0.02</v>
      </c>
      <c r="K1090" s="373"/>
      <c r="L1090" s="373"/>
      <c r="M1090" s="373">
        <f>VLOOKUP(B1090,'CMP-SIN-SD-09-2021'!A:D,4,0)</f>
        <v>0.71</v>
      </c>
      <c r="N1090" s="3" t="b">
        <f t="shared" si="276"/>
        <v>1</v>
      </c>
    </row>
    <row r="1091" spans="1:15" s="387" customFormat="1" ht="45" x14ac:dyDescent="0.25">
      <c r="A1091" s="463">
        <f t="shared" si="260"/>
        <v>87251</v>
      </c>
      <c r="B1091" s="434" t="s">
        <v>13359</v>
      </c>
      <c r="C1091" s="464" t="s">
        <v>255</v>
      </c>
      <c r="D1091" s="464" t="s">
        <v>13663</v>
      </c>
      <c r="E1091" s="425" t="s">
        <v>3</v>
      </c>
      <c r="F1091" s="425" t="s">
        <v>1</v>
      </c>
      <c r="G1091" s="424" t="s">
        <v>13361</v>
      </c>
      <c r="H1091" s="426" t="s">
        <v>13362</v>
      </c>
      <c r="I1091" s="465">
        <f>SUMIF(A:A,A1091,J:J)</f>
        <v>37.779999999999994</v>
      </c>
      <c r="K1091" s="373">
        <f>VLOOKUP(A1091,'CMP-SIN-SD-09-2021'!A:D,4,0)</f>
        <v>37.78</v>
      </c>
      <c r="L1091" s="373" t="b">
        <f>K1091=I1091</f>
        <v>1</v>
      </c>
      <c r="O1091" s="403">
        <v>87251</v>
      </c>
    </row>
    <row r="1092" spans="1:15" s="387" customFormat="1" x14ac:dyDescent="0.25">
      <c r="A1092" s="450">
        <f t="shared" si="260"/>
        <v>87251</v>
      </c>
      <c r="B1092" s="451">
        <v>88256</v>
      </c>
      <c r="C1092" s="452" t="s">
        <v>13663</v>
      </c>
      <c r="D1092" s="452" t="s">
        <v>13755</v>
      </c>
      <c r="E1092" s="400" t="s">
        <v>1</v>
      </c>
      <c r="F1092" s="400" t="s">
        <v>7605</v>
      </c>
      <c r="G1092" s="399">
        <v>0.26</v>
      </c>
      <c r="H1092" s="453">
        <f>VLOOKUP(B1092,'CMP-SIN-SD-09-2021'!A:D,4,0)</f>
        <v>23.82</v>
      </c>
      <c r="I1092" s="453" t="s">
        <v>13362</v>
      </c>
      <c r="J1092" s="373">
        <f t="shared" ref="J1092:J1096" si="277">TRUNC((G1092*H1092),2)</f>
        <v>6.19</v>
      </c>
      <c r="K1092" s="373"/>
      <c r="L1092" s="373"/>
      <c r="M1092" s="373">
        <f>VLOOKUP(B1092,'CMP-SIN-SD-09-2021'!A:D,4,0)</f>
        <v>23.82</v>
      </c>
      <c r="N1092" s="3" t="b">
        <f t="shared" ref="N1092:N1096" si="278">M1092=H1092</f>
        <v>1</v>
      </c>
    </row>
    <row r="1093" spans="1:15" s="387" customFormat="1" x14ac:dyDescent="0.25">
      <c r="A1093" s="389">
        <f t="shared" si="260"/>
        <v>87251</v>
      </c>
      <c r="B1093" s="390">
        <v>88316</v>
      </c>
      <c r="C1093" s="391" t="s">
        <v>13663</v>
      </c>
      <c r="D1093" s="391" t="s">
        <v>13428</v>
      </c>
      <c r="E1093" s="392" t="s">
        <v>1</v>
      </c>
      <c r="F1093" s="392" t="s">
        <v>7605</v>
      </c>
      <c r="G1093" s="393">
        <v>0.15</v>
      </c>
      <c r="H1093" s="453">
        <f>VLOOKUP(B1093,'CMP-SIN-SD-09-2021'!A:D,4,0)</f>
        <v>17.61</v>
      </c>
      <c r="I1093" s="394" t="s">
        <v>13362</v>
      </c>
      <c r="J1093" s="373">
        <f t="shared" si="277"/>
        <v>2.64</v>
      </c>
      <c r="K1093" s="373"/>
      <c r="L1093" s="373"/>
      <c r="M1093" s="373">
        <f>VLOOKUP(B1093,'CMP-SIN-SD-09-2021'!A:D,4,0)</f>
        <v>17.61</v>
      </c>
      <c r="N1093" s="3" t="b">
        <f t="shared" si="278"/>
        <v>1</v>
      </c>
    </row>
    <row r="1094" spans="1:15" s="387" customFormat="1" x14ac:dyDescent="0.25">
      <c r="A1094" s="389">
        <f t="shared" si="260"/>
        <v>87251</v>
      </c>
      <c r="B1094" s="390">
        <v>1381</v>
      </c>
      <c r="C1094" s="391" t="s">
        <v>13663</v>
      </c>
      <c r="D1094" s="391" t="s">
        <v>13756</v>
      </c>
      <c r="E1094" s="392" t="s">
        <v>1</v>
      </c>
      <c r="F1094" s="392" t="s">
        <v>29</v>
      </c>
      <c r="G1094" s="393">
        <v>6.14</v>
      </c>
      <c r="H1094" s="394">
        <v>0.5</v>
      </c>
      <c r="I1094" s="394" t="s">
        <v>13362</v>
      </c>
      <c r="J1094" s="373">
        <f t="shared" si="277"/>
        <v>3.07</v>
      </c>
      <c r="K1094" s="373"/>
      <c r="L1094" s="373"/>
      <c r="M1094" s="373">
        <f>VLOOKUP(B1094,'INS-SIN-SD-09-2021'!A:D,4,0)</f>
        <v>0.5</v>
      </c>
      <c r="N1094" s="3" t="b">
        <f t="shared" si="278"/>
        <v>1</v>
      </c>
    </row>
    <row r="1095" spans="1:15" s="387" customFormat="1" ht="30" x14ac:dyDescent="0.25">
      <c r="A1095" s="389">
        <f t="shared" si="260"/>
        <v>87251</v>
      </c>
      <c r="B1095" s="390">
        <v>1287</v>
      </c>
      <c r="C1095" s="391" t="s">
        <v>13663</v>
      </c>
      <c r="D1095" s="391" t="s">
        <v>13757</v>
      </c>
      <c r="E1095" s="392" t="s">
        <v>1</v>
      </c>
      <c r="F1095" s="392" t="s">
        <v>3</v>
      </c>
      <c r="G1095" s="393">
        <v>1.06</v>
      </c>
      <c r="H1095" s="394">
        <v>23.9</v>
      </c>
      <c r="I1095" s="394" t="s">
        <v>13362</v>
      </c>
      <c r="J1095" s="373">
        <f t="shared" si="277"/>
        <v>25.33</v>
      </c>
      <c r="K1095" s="373"/>
      <c r="L1095" s="373"/>
      <c r="M1095" s="373">
        <f>VLOOKUP(B1095,'INS-SIN-SD-09-2021'!A:D,4,0)</f>
        <v>23.9</v>
      </c>
      <c r="N1095" s="3" t="b">
        <f t="shared" si="278"/>
        <v>1</v>
      </c>
    </row>
    <row r="1096" spans="1:15" s="387" customFormat="1" x14ac:dyDescent="0.25">
      <c r="A1096" s="440">
        <f t="shared" si="260"/>
        <v>87251</v>
      </c>
      <c r="B1096" s="441">
        <v>34357</v>
      </c>
      <c r="C1096" s="442" t="s">
        <v>13663</v>
      </c>
      <c r="D1096" s="442" t="s">
        <v>13758</v>
      </c>
      <c r="E1096" s="398" t="s">
        <v>1</v>
      </c>
      <c r="F1096" s="398" t="s">
        <v>29</v>
      </c>
      <c r="G1096" s="397">
        <v>0.19</v>
      </c>
      <c r="H1096" s="443">
        <v>2.93</v>
      </c>
      <c r="I1096" s="443" t="s">
        <v>13362</v>
      </c>
      <c r="J1096" s="373">
        <f t="shared" si="277"/>
        <v>0.55000000000000004</v>
      </c>
      <c r="K1096" s="373"/>
      <c r="L1096" s="373"/>
      <c r="M1096" s="373">
        <f>VLOOKUP(B1096,'INS-SIN-SD-09-2021'!A:D,4,0)</f>
        <v>2.93</v>
      </c>
      <c r="N1096" s="3" t="b">
        <f t="shared" si="278"/>
        <v>1</v>
      </c>
    </row>
    <row r="1097" spans="1:15" s="387" customFormat="1" ht="30" x14ac:dyDescent="0.25">
      <c r="A1097" s="463">
        <f t="shared" si="260"/>
        <v>98671</v>
      </c>
      <c r="B1097" s="434" t="s">
        <v>13359</v>
      </c>
      <c r="C1097" s="464" t="s">
        <v>256</v>
      </c>
      <c r="D1097" s="464" t="s">
        <v>13706</v>
      </c>
      <c r="E1097" s="425" t="s">
        <v>3</v>
      </c>
      <c r="F1097" s="425" t="s">
        <v>1</v>
      </c>
      <c r="G1097" s="424" t="s">
        <v>13361</v>
      </c>
      <c r="H1097" s="426" t="s">
        <v>13362</v>
      </c>
      <c r="I1097" s="465">
        <f>SUMIF(A:A,A1097,J:J)</f>
        <v>380.37000000000006</v>
      </c>
      <c r="K1097" s="373">
        <f>VLOOKUP(A1097,'CMP-SIN-SD-09-2021'!A:D,4,0)</f>
        <v>380.37</v>
      </c>
      <c r="L1097" s="373" t="b">
        <f>K1097=I1097</f>
        <v>1</v>
      </c>
      <c r="O1097" s="403">
        <v>98671</v>
      </c>
    </row>
    <row r="1098" spans="1:15" s="387" customFormat="1" x14ac:dyDescent="0.25">
      <c r="A1098" s="450">
        <f t="shared" si="260"/>
        <v>98671</v>
      </c>
      <c r="B1098" s="451">
        <v>88274</v>
      </c>
      <c r="C1098" s="452" t="s">
        <v>13706</v>
      </c>
      <c r="D1098" s="452" t="s">
        <v>13670</v>
      </c>
      <c r="E1098" s="400" t="s">
        <v>1</v>
      </c>
      <c r="F1098" s="400" t="s">
        <v>7605</v>
      </c>
      <c r="G1098" s="399">
        <v>1.1879999999999999</v>
      </c>
      <c r="H1098" s="453">
        <f>VLOOKUP(B1098,'CMP-SIN-SD-09-2021'!A:D,4,0)</f>
        <v>19.91</v>
      </c>
      <c r="I1098" s="453" t="s">
        <v>13362</v>
      </c>
      <c r="J1098" s="373">
        <f t="shared" ref="J1098:J1102" si="279">TRUNC((G1098*H1098),2)</f>
        <v>23.65</v>
      </c>
      <c r="K1098" s="373"/>
      <c r="L1098" s="373"/>
      <c r="M1098" s="373">
        <f>VLOOKUP(B1098,'CMP-SIN-SD-09-2021'!A:D,4,0)</f>
        <v>19.91</v>
      </c>
      <c r="N1098" s="3" t="b">
        <f t="shared" ref="N1098:N1102" si="280">M1098=H1098</f>
        <v>1</v>
      </c>
    </row>
    <row r="1099" spans="1:15" s="387" customFormat="1" x14ac:dyDescent="0.25">
      <c r="A1099" s="389">
        <f t="shared" ref="A1099:A1162" si="281">IF(O1099&lt;&gt;0,O1099,A1098)</f>
        <v>98671</v>
      </c>
      <c r="B1099" s="390">
        <v>88316</v>
      </c>
      <c r="C1099" s="391" t="s">
        <v>13706</v>
      </c>
      <c r="D1099" s="391" t="s">
        <v>13428</v>
      </c>
      <c r="E1099" s="392" t="s">
        <v>1</v>
      </c>
      <c r="F1099" s="392" t="s">
        <v>7605</v>
      </c>
      <c r="G1099" s="393">
        <v>0.59399999999999997</v>
      </c>
      <c r="H1099" s="453">
        <f>VLOOKUP(B1099,'CMP-SIN-SD-09-2021'!A:D,4,0)</f>
        <v>17.61</v>
      </c>
      <c r="I1099" s="394" t="s">
        <v>13362</v>
      </c>
      <c r="J1099" s="373">
        <f t="shared" si="279"/>
        <v>10.46</v>
      </c>
      <c r="K1099" s="373"/>
      <c r="L1099" s="373"/>
      <c r="M1099" s="373">
        <f>VLOOKUP(B1099,'CMP-SIN-SD-09-2021'!A:D,4,0)</f>
        <v>17.61</v>
      </c>
      <c r="N1099" s="3" t="b">
        <f t="shared" si="280"/>
        <v>1</v>
      </c>
    </row>
    <row r="1100" spans="1:15" s="387" customFormat="1" ht="45" x14ac:dyDescent="0.25">
      <c r="A1100" s="389">
        <f t="shared" si="281"/>
        <v>98671</v>
      </c>
      <c r="B1100" s="390">
        <v>10841</v>
      </c>
      <c r="C1100" s="391" t="s">
        <v>13706</v>
      </c>
      <c r="D1100" s="391" t="s">
        <v>13759</v>
      </c>
      <c r="E1100" s="392" t="s">
        <v>1</v>
      </c>
      <c r="F1100" s="392" t="s">
        <v>3</v>
      </c>
      <c r="G1100" s="393">
        <v>1.1599999999999999</v>
      </c>
      <c r="H1100" s="394">
        <v>286.79000000000002</v>
      </c>
      <c r="I1100" s="394" t="s">
        <v>13362</v>
      </c>
      <c r="J1100" s="373">
        <f t="shared" si="279"/>
        <v>332.67</v>
      </c>
      <c r="K1100" s="373"/>
      <c r="L1100" s="373"/>
      <c r="M1100" s="373">
        <f>VLOOKUP(B1100,'INS-SIN-SD-09-2021'!A:D,4,0)</f>
        <v>286.79000000000002</v>
      </c>
      <c r="N1100" s="3" t="b">
        <f t="shared" si="280"/>
        <v>1</v>
      </c>
    </row>
    <row r="1101" spans="1:15" s="387" customFormat="1" x14ac:dyDescent="0.25">
      <c r="A1101" s="389">
        <f t="shared" si="281"/>
        <v>98671</v>
      </c>
      <c r="B1101" s="390">
        <v>34357</v>
      </c>
      <c r="C1101" s="391" t="s">
        <v>13706</v>
      </c>
      <c r="D1101" s="391" t="s">
        <v>13758</v>
      </c>
      <c r="E1101" s="392" t="s">
        <v>1</v>
      </c>
      <c r="F1101" s="392" t="s">
        <v>29</v>
      </c>
      <c r="G1101" s="393">
        <v>0.14000000000000001</v>
      </c>
      <c r="H1101" s="394">
        <v>2.93</v>
      </c>
      <c r="I1101" s="394" t="s">
        <v>13362</v>
      </c>
      <c r="J1101" s="373">
        <f t="shared" si="279"/>
        <v>0.41</v>
      </c>
      <c r="K1101" s="373"/>
      <c r="L1101" s="373"/>
      <c r="M1101" s="373">
        <f>VLOOKUP(B1101,'INS-SIN-SD-09-2021'!A:D,4,0)</f>
        <v>2.93</v>
      </c>
      <c r="N1101" s="3" t="b">
        <f t="shared" si="280"/>
        <v>1</v>
      </c>
    </row>
    <row r="1102" spans="1:15" s="387" customFormat="1" x14ac:dyDescent="0.25">
      <c r="A1102" s="440">
        <f t="shared" si="281"/>
        <v>98671</v>
      </c>
      <c r="B1102" s="441">
        <v>37595</v>
      </c>
      <c r="C1102" s="442" t="s">
        <v>13706</v>
      </c>
      <c r="D1102" s="442" t="s">
        <v>13760</v>
      </c>
      <c r="E1102" s="398" t="s">
        <v>1</v>
      </c>
      <c r="F1102" s="398" t="s">
        <v>29</v>
      </c>
      <c r="G1102" s="397">
        <v>8.6199999999999992</v>
      </c>
      <c r="H1102" s="443">
        <v>1.53</v>
      </c>
      <c r="I1102" s="443" t="s">
        <v>13362</v>
      </c>
      <c r="J1102" s="373">
        <f t="shared" si="279"/>
        <v>13.18</v>
      </c>
      <c r="K1102" s="373"/>
      <c r="L1102" s="373"/>
      <c r="M1102" s="373">
        <f>VLOOKUP(B1102,'INS-SIN-SD-09-2021'!A:D,4,0)</f>
        <v>1.53</v>
      </c>
      <c r="N1102" s="3" t="b">
        <f t="shared" si="280"/>
        <v>1</v>
      </c>
    </row>
    <row r="1103" spans="1:15" s="387" customFormat="1" ht="30" x14ac:dyDescent="0.25">
      <c r="A1103" s="463">
        <f t="shared" si="281"/>
        <v>72188</v>
      </c>
      <c r="B1103" s="434" t="s">
        <v>13359</v>
      </c>
      <c r="C1103" s="464" t="s">
        <v>257</v>
      </c>
      <c r="D1103" s="464" t="s">
        <v>13508</v>
      </c>
      <c r="E1103" s="425" t="s">
        <v>3</v>
      </c>
      <c r="F1103" s="425" t="s">
        <v>1</v>
      </c>
      <c r="G1103" s="424" t="s">
        <v>13361</v>
      </c>
      <c r="H1103" s="426" t="s">
        <v>13362</v>
      </c>
      <c r="I1103" s="465">
        <f>SUMIF(A:A,A1103,J:J)</f>
        <v>285.25</v>
      </c>
      <c r="K1103" s="373" t="e">
        <f>VLOOKUP(A1103,'CMP-SIN-SD-09-2021'!A:D,4,0)</f>
        <v>#N/A</v>
      </c>
      <c r="L1103" s="373" t="e">
        <f>K1103=I1103</f>
        <v>#N/A</v>
      </c>
      <c r="O1103" s="403">
        <v>72188</v>
      </c>
    </row>
    <row r="1104" spans="1:15" s="387" customFormat="1" ht="45" x14ac:dyDescent="0.25">
      <c r="A1104" s="450">
        <f t="shared" si="281"/>
        <v>72188</v>
      </c>
      <c r="B1104" s="451">
        <v>87298</v>
      </c>
      <c r="C1104" s="452" t="s">
        <v>13508</v>
      </c>
      <c r="D1104" s="452" t="s">
        <v>13761</v>
      </c>
      <c r="E1104" s="400" t="s">
        <v>1</v>
      </c>
      <c r="F1104" s="400" t="s">
        <v>23</v>
      </c>
      <c r="G1104" s="399">
        <v>1.2E-2</v>
      </c>
      <c r="H1104" s="453">
        <f>VLOOKUP(B1104,'CMP-SIN-SD-09-2021'!A:D,4,0)</f>
        <v>553.36</v>
      </c>
      <c r="I1104" s="453" t="s">
        <v>13362</v>
      </c>
      <c r="J1104" s="373">
        <f t="shared" ref="J1104:J1107" si="282">TRUNC((G1104*H1104),2)</f>
        <v>6.64</v>
      </c>
      <c r="K1104" s="373"/>
      <c r="L1104" s="373"/>
      <c r="M1104" s="373">
        <f>VLOOKUP(B1104,'CMP-SIN-SD-09-2021'!A:D,4,0)</f>
        <v>553.36</v>
      </c>
      <c r="N1104" s="3" t="b">
        <f t="shared" ref="N1104:N1107" si="283">M1104=H1104</f>
        <v>1</v>
      </c>
    </row>
    <row r="1105" spans="1:15" s="387" customFormat="1" x14ac:dyDescent="0.25">
      <c r="A1105" s="389">
        <f t="shared" si="281"/>
        <v>72188</v>
      </c>
      <c r="B1105" s="390">
        <v>88309</v>
      </c>
      <c r="C1105" s="391" t="s">
        <v>13508</v>
      </c>
      <c r="D1105" s="391" t="s">
        <v>13456</v>
      </c>
      <c r="E1105" s="392" t="s">
        <v>1</v>
      </c>
      <c r="F1105" s="392" t="s">
        <v>7605</v>
      </c>
      <c r="G1105" s="393">
        <v>0.5</v>
      </c>
      <c r="H1105" s="453">
        <f>VLOOKUP(B1105,'CMP-SIN-SD-09-2021'!A:D,4,0)</f>
        <v>23.9</v>
      </c>
      <c r="I1105" s="394" t="s">
        <v>13362</v>
      </c>
      <c r="J1105" s="373">
        <f t="shared" si="282"/>
        <v>11.95</v>
      </c>
      <c r="K1105" s="373"/>
      <c r="L1105" s="373"/>
      <c r="M1105" s="373">
        <f>VLOOKUP(B1105,'CMP-SIN-SD-09-2021'!A:D,4,0)</f>
        <v>23.9</v>
      </c>
      <c r="N1105" s="3" t="b">
        <f t="shared" si="283"/>
        <v>1</v>
      </c>
    </row>
    <row r="1106" spans="1:15" s="387" customFormat="1" x14ac:dyDescent="0.25">
      <c r="A1106" s="389">
        <f t="shared" si="281"/>
        <v>72188</v>
      </c>
      <c r="B1106" s="390">
        <v>88316</v>
      </c>
      <c r="C1106" s="391" t="s">
        <v>13508</v>
      </c>
      <c r="D1106" s="391" t="s">
        <v>13428</v>
      </c>
      <c r="E1106" s="392" t="s">
        <v>1</v>
      </c>
      <c r="F1106" s="392" t="s">
        <v>7605</v>
      </c>
      <c r="G1106" s="393">
        <v>0.4</v>
      </c>
      <c r="H1106" s="453">
        <f>VLOOKUP(B1106,'CMP-SIN-SD-09-2021'!A:D,4,0)</f>
        <v>17.61</v>
      </c>
      <c r="I1106" s="394" t="s">
        <v>13362</v>
      </c>
      <c r="J1106" s="373">
        <f t="shared" si="282"/>
        <v>7.04</v>
      </c>
      <c r="K1106" s="373"/>
      <c r="L1106" s="373"/>
      <c r="M1106" s="373">
        <f>VLOOKUP(B1106,'CMP-SIN-SD-09-2021'!A:D,4,0)</f>
        <v>17.61</v>
      </c>
      <c r="N1106" s="3" t="b">
        <f t="shared" si="283"/>
        <v>1</v>
      </c>
    </row>
    <row r="1107" spans="1:15" s="387" customFormat="1" ht="30" x14ac:dyDescent="0.25">
      <c r="A1107" s="440">
        <f t="shared" si="281"/>
        <v>72188</v>
      </c>
      <c r="B1107" s="441">
        <v>4796</v>
      </c>
      <c r="C1107" s="442" t="s">
        <v>13508</v>
      </c>
      <c r="D1107" s="442" t="s">
        <v>13762</v>
      </c>
      <c r="E1107" s="398" t="s">
        <v>1</v>
      </c>
      <c r="F1107" s="398" t="s">
        <v>3</v>
      </c>
      <c r="G1107" s="397">
        <v>1.05</v>
      </c>
      <c r="H1107" s="443">
        <v>247.26</v>
      </c>
      <c r="I1107" s="443" t="s">
        <v>13362</v>
      </c>
      <c r="J1107" s="373">
        <f t="shared" si="282"/>
        <v>259.62</v>
      </c>
      <c r="K1107" s="373"/>
      <c r="L1107" s="373"/>
      <c r="M1107" s="373">
        <f>VLOOKUP(B1107,'INS-SIN-SD-09-2021'!A:D,4,0)</f>
        <v>247.26</v>
      </c>
      <c r="N1107" s="3" t="b">
        <f t="shared" si="283"/>
        <v>1</v>
      </c>
    </row>
    <row r="1108" spans="1:15" s="387" customFormat="1" ht="30" x14ac:dyDescent="0.25">
      <c r="A1108" s="463">
        <f t="shared" si="281"/>
        <v>98670</v>
      </c>
      <c r="B1108" s="434" t="s">
        <v>13359</v>
      </c>
      <c r="C1108" s="464" t="s">
        <v>258</v>
      </c>
      <c r="D1108" s="464" t="s">
        <v>13763</v>
      </c>
      <c r="E1108" s="425" t="s">
        <v>3</v>
      </c>
      <c r="F1108" s="425" t="s">
        <v>1</v>
      </c>
      <c r="G1108" s="424" t="s">
        <v>13361</v>
      </c>
      <c r="H1108" s="426" t="s">
        <v>13362</v>
      </c>
      <c r="I1108" s="465">
        <f>SUMIF(A:A,A1108,J:J)</f>
        <v>149.91999999999999</v>
      </c>
      <c r="K1108" s="373" t="e">
        <f>VLOOKUP(A1108,'CMP-SIN-SD-09-2021'!A:D,4,0)</f>
        <v>#N/A</v>
      </c>
      <c r="L1108" s="373" t="e">
        <f>K1108=I1108</f>
        <v>#N/A</v>
      </c>
      <c r="O1108" s="403">
        <v>98670</v>
      </c>
    </row>
    <row r="1109" spans="1:15" s="387" customFormat="1" x14ac:dyDescent="0.25">
      <c r="A1109" s="450">
        <f t="shared" si="281"/>
        <v>98670</v>
      </c>
      <c r="B1109" s="451">
        <v>88256</v>
      </c>
      <c r="C1109" s="452" t="s">
        <v>13763</v>
      </c>
      <c r="D1109" s="452" t="s">
        <v>13755</v>
      </c>
      <c r="E1109" s="400" t="s">
        <v>1</v>
      </c>
      <c r="F1109" s="400" t="s">
        <v>7605</v>
      </c>
      <c r="G1109" s="399">
        <v>2.1989999999999998</v>
      </c>
      <c r="H1109" s="453">
        <f>VLOOKUP(B1109,'CMP-SIN-SD-09-2021'!A:D,4,0)</f>
        <v>23.82</v>
      </c>
      <c r="I1109" s="453" t="s">
        <v>13362</v>
      </c>
      <c r="J1109" s="373">
        <f t="shared" ref="J1109:J1114" si="284">TRUNC((G1109*H1109),2)</f>
        <v>52.38</v>
      </c>
      <c r="K1109" s="373"/>
      <c r="L1109" s="373"/>
      <c r="M1109" s="373">
        <f>VLOOKUP(B1109,'CMP-SIN-SD-09-2021'!A:D,4,0)</f>
        <v>23.82</v>
      </c>
      <c r="N1109" s="3" t="b">
        <f t="shared" ref="N1109:N1114" si="285">M1109=H1109</f>
        <v>1</v>
      </c>
    </row>
    <row r="1110" spans="1:15" s="387" customFormat="1" x14ac:dyDescent="0.25">
      <c r="A1110" s="389">
        <f t="shared" si="281"/>
        <v>98670</v>
      </c>
      <c r="B1110" s="390">
        <v>88316</v>
      </c>
      <c r="C1110" s="391" t="s">
        <v>13763</v>
      </c>
      <c r="D1110" s="391" t="s">
        <v>13428</v>
      </c>
      <c r="E1110" s="392" t="s">
        <v>1</v>
      </c>
      <c r="F1110" s="392" t="s">
        <v>7605</v>
      </c>
      <c r="G1110" s="393">
        <v>1.1000000000000001</v>
      </c>
      <c r="H1110" s="453">
        <f>VLOOKUP(B1110,'CMP-SIN-SD-09-2021'!A:D,4,0)</f>
        <v>17.61</v>
      </c>
      <c r="I1110" s="394" t="s">
        <v>13362</v>
      </c>
      <c r="J1110" s="373">
        <f t="shared" si="284"/>
        <v>19.37</v>
      </c>
      <c r="K1110" s="373"/>
      <c r="L1110" s="373"/>
      <c r="M1110" s="373">
        <f>VLOOKUP(B1110,'CMP-SIN-SD-09-2021'!A:D,4,0)</f>
        <v>17.61</v>
      </c>
      <c r="N1110" s="3" t="b">
        <f t="shared" si="285"/>
        <v>1</v>
      </c>
    </row>
    <row r="1111" spans="1:15" s="387" customFormat="1" ht="30" x14ac:dyDescent="0.25">
      <c r="A1111" s="389">
        <f t="shared" si="281"/>
        <v>98670</v>
      </c>
      <c r="B1111" s="390">
        <v>3733</v>
      </c>
      <c r="C1111" s="391" t="s">
        <v>13763</v>
      </c>
      <c r="D1111" s="391" t="s">
        <v>13764</v>
      </c>
      <c r="E1111" s="392" t="s">
        <v>1</v>
      </c>
      <c r="F1111" s="392" t="s">
        <v>3</v>
      </c>
      <c r="G1111" s="393">
        <v>1.03</v>
      </c>
      <c r="H1111" s="394">
        <v>58.96</v>
      </c>
      <c r="I1111" s="394" t="s">
        <v>13362</v>
      </c>
      <c r="J1111" s="373">
        <f t="shared" si="284"/>
        <v>60.72</v>
      </c>
      <c r="K1111" s="373"/>
      <c r="L1111" s="373"/>
      <c r="M1111" s="373">
        <f>VLOOKUP(B1111,'INS-SIN-SD-09-2021'!A:D,4,0)</f>
        <v>58.96</v>
      </c>
      <c r="N1111" s="3" t="b">
        <f t="shared" si="285"/>
        <v>1</v>
      </c>
    </row>
    <row r="1112" spans="1:15" s="387" customFormat="1" x14ac:dyDescent="0.25">
      <c r="A1112" s="389">
        <f t="shared" si="281"/>
        <v>98670</v>
      </c>
      <c r="B1112" s="390">
        <v>7353</v>
      </c>
      <c r="C1112" s="391" t="s">
        <v>13763</v>
      </c>
      <c r="D1112" s="391" t="s">
        <v>13765</v>
      </c>
      <c r="E1112" s="392" t="s">
        <v>1</v>
      </c>
      <c r="F1112" s="392" t="s">
        <v>7596</v>
      </c>
      <c r="G1112" s="393">
        <v>0.12</v>
      </c>
      <c r="H1112" s="394">
        <v>29.78</v>
      </c>
      <c r="I1112" s="394" t="s">
        <v>13362</v>
      </c>
      <c r="J1112" s="373">
        <f t="shared" si="284"/>
        <v>3.57</v>
      </c>
      <c r="K1112" s="373"/>
      <c r="L1112" s="373"/>
      <c r="M1112" s="373">
        <f>VLOOKUP(B1112,'INS-SIN-SD-09-2021'!A:D,4,0)</f>
        <v>29.78</v>
      </c>
      <c r="N1112" s="3" t="b">
        <f t="shared" si="285"/>
        <v>1</v>
      </c>
    </row>
    <row r="1113" spans="1:15" s="387" customFormat="1" x14ac:dyDescent="0.25">
      <c r="A1113" s="389">
        <f t="shared" si="281"/>
        <v>98670</v>
      </c>
      <c r="B1113" s="390">
        <v>34357</v>
      </c>
      <c r="C1113" s="391" t="s">
        <v>13763</v>
      </c>
      <c r="D1113" s="391" t="s">
        <v>13758</v>
      </c>
      <c r="E1113" s="392" t="s">
        <v>1</v>
      </c>
      <c r="F1113" s="392" t="s">
        <v>29</v>
      </c>
      <c r="G1113" s="393">
        <v>0.24</v>
      </c>
      <c r="H1113" s="394">
        <v>2.93</v>
      </c>
      <c r="I1113" s="394" t="s">
        <v>13362</v>
      </c>
      <c r="J1113" s="373">
        <f t="shared" si="284"/>
        <v>0.7</v>
      </c>
      <c r="K1113" s="373"/>
      <c r="L1113" s="373"/>
      <c r="M1113" s="373">
        <f>VLOOKUP(B1113,'INS-SIN-SD-09-2021'!A:D,4,0)</f>
        <v>2.93</v>
      </c>
      <c r="N1113" s="3" t="b">
        <f t="shared" si="285"/>
        <v>1</v>
      </c>
    </row>
    <row r="1114" spans="1:15" s="387" customFormat="1" x14ac:dyDescent="0.25">
      <c r="A1114" s="440">
        <f t="shared" si="281"/>
        <v>98670</v>
      </c>
      <c r="B1114" s="441">
        <v>37595</v>
      </c>
      <c r="C1114" s="442" t="s">
        <v>13763</v>
      </c>
      <c r="D1114" s="442" t="s">
        <v>13760</v>
      </c>
      <c r="E1114" s="398" t="s">
        <v>1</v>
      </c>
      <c r="F1114" s="398" t="s">
        <v>29</v>
      </c>
      <c r="G1114" s="397">
        <v>8.6199999999999992</v>
      </c>
      <c r="H1114" s="443">
        <v>1.53</v>
      </c>
      <c r="I1114" s="443" t="s">
        <v>13362</v>
      </c>
      <c r="J1114" s="373">
        <f t="shared" si="284"/>
        <v>13.18</v>
      </c>
      <c r="K1114" s="373"/>
      <c r="L1114" s="373"/>
      <c r="M1114" s="373">
        <f>VLOOKUP(B1114,'INS-SIN-SD-09-2021'!A:D,4,0)</f>
        <v>1.53</v>
      </c>
      <c r="N1114" s="3" t="b">
        <f t="shared" si="285"/>
        <v>1</v>
      </c>
    </row>
    <row r="1115" spans="1:15" s="387" customFormat="1" ht="75" x14ac:dyDescent="0.25">
      <c r="A1115" s="463">
        <f t="shared" si="281"/>
        <v>94779</v>
      </c>
      <c r="B1115" s="434" t="s">
        <v>13359</v>
      </c>
      <c r="C1115" s="464" t="s">
        <v>259</v>
      </c>
      <c r="D1115" s="464" t="s">
        <v>13766</v>
      </c>
      <c r="E1115" s="425" t="s">
        <v>3</v>
      </c>
      <c r="F1115" s="425" t="s">
        <v>1</v>
      </c>
      <c r="G1115" s="424" t="s">
        <v>13361</v>
      </c>
      <c r="H1115" s="426" t="s">
        <v>13362</v>
      </c>
      <c r="I1115" s="465">
        <f>SUMIF(A:A,A1115,J:J)</f>
        <v>34.840000000000003</v>
      </c>
      <c r="K1115" s="373">
        <f>VLOOKUP(A1115,'CMP-SIN-SD-09-2021'!A:D,4,0)</f>
        <v>34.840000000000003</v>
      </c>
      <c r="L1115" s="373" t="b">
        <f>K1115=I1115</f>
        <v>1</v>
      </c>
      <c r="O1115" s="403">
        <v>94779</v>
      </c>
    </row>
    <row r="1116" spans="1:15" s="387" customFormat="1" ht="45" x14ac:dyDescent="0.25">
      <c r="A1116" s="450">
        <f t="shared" si="281"/>
        <v>94779</v>
      </c>
      <c r="B1116" s="451">
        <v>87630</v>
      </c>
      <c r="C1116" s="452" t="s">
        <v>13766</v>
      </c>
      <c r="D1116" s="452" t="s">
        <v>13767</v>
      </c>
      <c r="E1116" s="400" t="s">
        <v>1</v>
      </c>
      <c r="F1116" s="400" t="s">
        <v>3</v>
      </c>
      <c r="G1116" s="399">
        <v>0.77439999999999998</v>
      </c>
      <c r="H1116" s="453">
        <f>VLOOKUP(B1116,'CMP-SIN-SD-09-2021'!A:D,4,0)</f>
        <v>32.74</v>
      </c>
      <c r="I1116" s="453" t="s">
        <v>13362</v>
      </c>
      <c r="J1116" s="373">
        <f t="shared" ref="J1116:J1118" si="286">TRUNC((G1116*H1116),2)</f>
        <v>25.35</v>
      </c>
      <c r="K1116" s="373"/>
      <c r="L1116" s="373"/>
      <c r="M1116" s="373">
        <f>VLOOKUP(B1116,'CMP-SIN-SD-09-2021'!A:D,4,0)</f>
        <v>32.74</v>
      </c>
      <c r="N1116" s="3" t="b">
        <f t="shared" ref="N1116:N1118" si="287">M1116=H1116</f>
        <v>1</v>
      </c>
    </row>
    <row r="1117" spans="1:15" s="387" customFormat="1" ht="45" x14ac:dyDescent="0.25">
      <c r="A1117" s="389">
        <f t="shared" si="281"/>
        <v>94779</v>
      </c>
      <c r="B1117" s="390">
        <v>87745</v>
      </c>
      <c r="C1117" s="391" t="s">
        <v>13766</v>
      </c>
      <c r="D1117" s="391" t="s">
        <v>13768</v>
      </c>
      <c r="E1117" s="392" t="s">
        <v>1</v>
      </c>
      <c r="F1117" s="392" t="s">
        <v>3</v>
      </c>
      <c r="G1117" s="393">
        <v>0.1119</v>
      </c>
      <c r="H1117" s="453">
        <f>VLOOKUP(B1117,'CMP-SIN-SD-09-2021'!A:D,4,0)</f>
        <v>43.06</v>
      </c>
      <c r="I1117" s="394" t="s">
        <v>13362</v>
      </c>
      <c r="J1117" s="373">
        <f t="shared" si="286"/>
        <v>4.8099999999999996</v>
      </c>
      <c r="K1117" s="373"/>
      <c r="L1117" s="373"/>
      <c r="M1117" s="373">
        <f>VLOOKUP(B1117,'CMP-SIN-SD-09-2021'!A:D,4,0)</f>
        <v>43.06</v>
      </c>
      <c r="N1117" s="3" t="b">
        <f t="shared" si="287"/>
        <v>1</v>
      </c>
    </row>
    <row r="1118" spans="1:15" s="387" customFormat="1" ht="60" x14ac:dyDescent="0.25">
      <c r="A1118" s="440">
        <f t="shared" si="281"/>
        <v>94779</v>
      </c>
      <c r="B1118" s="441">
        <v>87755</v>
      </c>
      <c r="C1118" s="442" t="s">
        <v>13766</v>
      </c>
      <c r="D1118" s="442" t="s">
        <v>13769</v>
      </c>
      <c r="E1118" s="398" t="s">
        <v>1</v>
      </c>
      <c r="F1118" s="398" t="s">
        <v>3</v>
      </c>
      <c r="G1118" s="397">
        <v>0.1137</v>
      </c>
      <c r="H1118" s="453">
        <f>VLOOKUP(B1118,'CMP-SIN-SD-09-2021'!A:D,4,0)</f>
        <v>41.23</v>
      </c>
      <c r="I1118" s="443" t="s">
        <v>13362</v>
      </c>
      <c r="J1118" s="373">
        <f t="shared" si="286"/>
        <v>4.68</v>
      </c>
      <c r="K1118" s="373"/>
      <c r="L1118" s="373"/>
      <c r="M1118" s="373">
        <f>VLOOKUP(B1118,'CMP-SIN-SD-09-2021'!A:D,4,0)</f>
        <v>41.23</v>
      </c>
      <c r="N1118" s="3" t="b">
        <f t="shared" si="287"/>
        <v>1</v>
      </c>
    </row>
    <row r="1119" spans="1:15" s="387" customFormat="1" ht="30" x14ac:dyDescent="0.25">
      <c r="A1119" s="463">
        <f t="shared" si="281"/>
        <v>96622</v>
      </c>
      <c r="B1119" s="434" t="s">
        <v>13359</v>
      </c>
      <c r="C1119" s="464" t="s">
        <v>260</v>
      </c>
      <c r="D1119" s="464" t="s">
        <v>13552</v>
      </c>
      <c r="E1119" s="425" t="s">
        <v>23</v>
      </c>
      <c r="F1119" s="425" t="s">
        <v>1</v>
      </c>
      <c r="G1119" s="424" t="s">
        <v>13361</v>
      </c>
      <c r="H1119" s="426" t="s">
        <v>13362</v>
      </c>
      <c r="I1119" s="465">
        <f>SUMIF(A:A,A1119,J:J)</f>
        <v>190.18</v>
      </c>
      <c r="K1119" s="373">
        <f>VLOOKUP(A1119,'CMP-SIN-SD-09-2021'!A:D,4,0)</f>
        <v>190.18</v>
      </c>
      <c r="L1119" s="373" t="b">
        <f>K1119=I1119</f>
        <v>1</v>
      </c>
      <c r="O1119" s="403">
        <v>96622</v>
      </c>
    </row>
    <row r="1120" spans="1:15" s="387" customFormat="1" x14ac:dyDescent="0.25">
      <c r="A1120" s="450">
        <f t="shared" si="281"/>
        <v>96622</v>
      </c>
      <c r="B1120" s="451">
        <v>88309</v>
      </c>
      <c r="C1120" s="452" t="s">
        <v>13552</v>
      </c>
      <c r="D1120" s="452" t="s">
        <v>13456</v>
      </c>
      <c r="E1120" s="400" t="s">
        <v>1</v>
      </c>
      <c r="F1120" s="400" t="s">
        <v>7605</v>
      </c>
      <c r="G1120" s="399">
        <v>1.2170000000000001</v>
      </c>
      <c r="H1120" s="453">
        <f>VLOOKUP(B1120,'CMP-SIN-SD-09-2021'!A:D,4,0)</f>
        <v>23.9</v>
      </c>
      <c r="I1120" s="453" t="s">
        <v>13362</v>
      </c>
      <c r="J1120" s="373">
        <f t="shared" ref="J1120:J1124" si="288">TRUNC((G1120*H1120),2)</f>
        <v>29.08</v>
      </c>
      <c r="K1120" s="373"/>
      <c r="L1120" s="373"/>
      <c r="M1120" s="373">
        <f>VLOOKUP(B1120,'CMP-SIN-SD-09-2021'!A:D,4,0)</f>
        <v>23.9</v>
      </c>
      <c r="N1120" s="3" t="b">
        <f t="shared" ref="N1120:N1124" si="289">M1120=H1120</f>
        <v>1</v>
      </c>
    </row>
    <row r="1121" spans="1:15" s="387" customFormat="1" x14ac:dyDescent="0.25">
      <c r="A1121" s="389">
        <f t="shared" si="281"/>
        <v>96622</v>
      </c>
      <c r="B1121" s="390">
        <v>88316</v>
      </c>
      <c r="C1121" s="391" t="s">
        <v>13552</v>
      </c>
      <c r="D1121" s="391" t="s">
        <v>13428</v>
      </c>
      <c r="E1121" s="392" t="s">
        <v>1</v>
      </c>
      <c r="F1121" s="392" t="s">
        <v>7605</v>
      </c>
      <c r="G1121" s="393">
        <v>0.39400000000000002</v>
      </c>
      <c r="H1121" s="453">
        <f>VLOOKUP(B1121,'CMP-SIN-SD-09-2021'!A:D,4,0)</f>
        <v>17.61</v>
      </c>
      <c r="I1121" s="394" t="s">
        <v>13362</v>
      </c>
      <c r="J1121" s="373">
        <f t="shared" si="288"/>
        <v>6.93</v>
      </c>
      <c r="K1121" s="373"/>
      <c r="L1121" s="373"/>
      <c r="M1121" s="373">
        <f>VLOOKUP(B1121,'CMP-SIN-SD-09-2021'!A:D,4,0)</f>
        <v>17.61</v>
      </c>
      <c r="N1121" s="3" t="b">
        <f t="shared" si="289"/>
        <v>1</v>
      </c>
    </row>
    <row r="1122" spans="1:15" s="387" customFormat="1" ht="45" x14ac:dyDescent="0.25">
      <c r="A1122" s="389">
        <f t="shared" si="281"/>
        <v>96622</v>
      </c>
      <c r="B1122" s="390">
        <v>91277</v>
      </c>
      <c r="C1122" s="391" t="s">
        <v>13552</v>
      </c>
      <c r="D1122" s="391" t="s">
        <v>13770</v>
      </c>
      <c r="E1122" s="392" t="s">
        <v>1</v>
      </c>
      <c r="F1122" s="392" t="s">
        <v>13482</v>
      </c>
      <c r="G1122" s="393">
        <v>3.2000000000000001E-2</v>
      </c>
      <c r="H1122" s="394">
        <v>10.14</v>
      </c>
      <c r="I1122" s="394" t="s">
        <v>13362</v>
      </c>
      <c r="J1122" s="373">
        <f t="shared" si="288"/>
        <v>0.32</v>
      </c>
      <c r="K1122" s="373"/>
      <c r="L1122" s="373"/>
      <c r="M1122" s="373">
        <f>VLOOKUP(B1122,'CMP-SIN-SD-09-2021'!A:D,4,0)</f>
        <v>10.14</v>
      </c>
      <c r="N1122" s="3" t="b">
        <f t="shared" si="289"/>
        <v>1</v>
      </c>
    </row>
    <row r="1123" spans="1:15" s="387" customFormat="1" ht="45" x14ac:dyDescent="0.25">
      <c r="A1123" s="389">
        <f t="shared" si="281"/>
        <v>96622</v>
      </c>
      <c r="B1123" s="390">
        <v>91278</v>
      </c>
      <c r="C1123" s="391" t="s">
        <v>13552</v>
      </c>
      <c r="D1123" s="391" t="s">
        <v>13771</v>
      </c>
      <c r="E1123" s="392" t="s">
        <v>1</v>
      </c>
      <c r="F1123" s="392" t="s">
        <v>13484</v>
      </c>
      <c r="G1123" s="393">
        <v>0.03</v>
      </c>
      <c r="H1123" s="394">
        <v>0.54</v>
      </c>
      <c r="I1123" s="394" t="s">
        <v>13362</v>
      </c>
      <c r="J1123" s="373">
        <f t="shared" si="288"/>
        <v>0.01</v>
      </c>
      <c r="K1123" s="373"/>
      <c r="L1123" s="373"/>
      <c r="M1123" s="373">
        <f>VLOOKUP(B1123,'CMP-SIN-SD-09-2021'!A:D,4,0)</f>
        <v>0.54</v>
      </c>
      <c r="N1123" s="3" t="b">
        <f t="shared" si="289"/>
        <v>1</v>
      </c>
    </row>
    <row r="1124" spans="1:15" s="387" customFormat="1" ht="30" x14ac:dyDescent="0.25">
      <c r="A1124" s="440">
        <f t="shared" si="281"/>
        <v>96622</v>
      </c>
      <c r="B1124" s="441">
        <v>4718</v>
      </c>
      <c r="C1124" s="442" t="s">
        <v>13552</v>
      </c>
      <c r="D1124" s="442" t="s">
        <v>13772</v>
      </c>
      <c r="E1124" s="398" t="s">
        <v>1</v>
      </c>
      <c r="F1124" s="398" t="s">
        <v>23</v>
      </c>
      <c r="G1124" s="397">
        <v>1.1299999999999999</v>
      </c>
      <c r="H1124" s="443">
        <v>136.15</v>
      </c>
      <c r="I1124" s="443" t="s">
        <v>13362</v>
      </c>
      <c r="J1124" s="373">
        <f t="shared" si="288"/>
        <v>153.84</v>
      </c>
      <c r="K1124" s="373"/>
      <c r="L1124" s="373"/>
      <c r="M1124" s="373">
        <f>VLOOKUP(B1124,'INS-SIN-SD-09-2021'!A:D,4,0)</f>
        <v>136.15</v>
      </c>
      <c r="N1124" s="3" t="b">
        <f t="shared" si="289"/>
        <v>1</v>
      </c>
    </row>
    <row r="1125" spans="1:15" s="387" customFormat="1" ht="60" x14ac:dyDescent="0.25">
      <c r="A1125" s="463">
        <f t="shared" si="281"/>
        <v>87905</v>
      </c>
      <c r="B1125" s="434" t="s">
        <v>13359</v>
      </c>
      <c r="C1125" s="464" t="s">
        <v>261</v>
      </c>
      <c r="D1125" s="464" t="s">
        <v>13642</v>
      </c>
      <c r="E1125" s="425" t="s">
        <v>3</v>
      </c>
      <c r="F1125" s="425" t="s">
        <v>1</v>
      </c>
      <c r="G1125" s="424" t="s">
        <v>13361</v>
      </c>
      <c r="H1125" s="426" t="s">
        <v>13362</v>
      </c>
      <c r="I1125" s="465">
        <f>SUMIF(A:A,A1125,J:J)</f>
        <v>7.85</v>
      </c>
      <c r="K1125" s="373">
        <f>VLOOKUP(A1125,'CMP-SIN-SD-09-2021'!A:D,4,0)</f>
        <v>7.85</v>
      </c>
      <c r="L1125" s="373" t="b">
        <f>K1125=I1125</f>
        <v>1</v>
      </c>
      <c r="O1125" s="403">
        <v>87905</v>
      </c>
    </row>
    <row r="1126" spans="1:15" s="387" customFormat="1" ht="45" x14ac:dyDescent="0.25">
      <c r="A1126" s="450">
        <f t="shared" si="281"/>
        <v>87905</v>
      </c>
      <c r="B1126" s="451">
        <v>87313</v>
      </c>
      <c r="C1126" s="452" t="s">
        <v>13642</v>
      </c>
      <c r="D1126" s="452" t="s">
        <v>13773</v>
      </c>
      <c r="E1126" s="400" t="s">
        <v>1</v>
      </c>
      <c r="F1126" s="400" t="s">
        <v>23</v>
      </c>
      <c r="G1126" s="399">
        <v>4.1999999999999997E-3</v>
      </c>
      <c r="H1126" s="453">
        <f>VLOOKUP(B1126,'CMP-SIN-SD-09-2021'!A:D,4,0)</f>
        <v>448.53</v>
      </c>
      <c r="I1126" s="453" t="s">
        <v>13362</v>
      </c>
      <c r="J1126" s="373">
        <f t="shared" ref="J1126:J1128" si="290">TRUNC((G1126*H1126),2)</f>
        <v>1.88</v>
      </c>
      <c r="K1126" s="373"/>
      <c r="L1126" s="373"/>
      <c r="M1126" s="373">
        <f>VLOOKUP(B1126,'CMP-SIN-SD-09-2021'!A:D,4,0)</f>
        <v>448.53</v>
      </c>
      <c r="N1126" s="3" t="b">
        <f t="shared" ref="N1126:N1128" si="291">M1126=H1126</f>
        <v>1</v>
      </c>
    </row>
    <row r="1127" spans="1:15" s="387" customFormat="1" x14ac:dyDescent="0.25">
      <c r="A1127" s="389">
        <f t="shared" si="281"/>
        <v>87905</v>
      </c>
      <c r="B1127" s="390">
        <v>88309</v>
      </c>
      <c r="C1127" s="391" t="s">
        <v>13642</v>
      </c>
      <c r="D1127" s="391" t="s">
        <v>13456</v>
      </c>
      <c r="E1127" s="392" t="s">
        <v>1</v>
      </c>
      <c r="F1127" s="392" t="s">
        <v>7605</v>
      </c>
      <c r="G1127" s="393">
        <v>0.183</v>
      </c>
      <c r="H1127" s="453">
        <f>VLOOKUP(B1127,'CMP-SIN-SD-09-2021'!A:D,4,0)</f>
        <v>23.9</v>
      </c>
      <c r="I1127" s="394" t="s">
        <v>13362</v>
      </c>
      <c r="J1127" s="373">
        <f t="shared" si="290"/>
        <v>4.37</v>
      </c>
      <c r="K1127" s="373"/>
      <c r="L1127" s="373"/>
      <c r="M1127" s="373">
        <f>VLOOKUP(B1127,'CMP-SIN-SD-09-2021'!A:D,4,0)</f>
        <v>23.9</v>
      </c>
      <c r="N1127" s="3" t="b">
        <f t="shared" si="291"/>
        <v>1</v>
      </c>
    </row>
    <row r="1128" spans="1:15" s="387" customFormat="1" x14ac:dyDescent="0.25">
      <c r="A1128" s="440">
        <f t="shared" si="281"/>
        <v>87905</v>
      </c>
      <c r="B1128" s="441">
        <v>88316</v>
      </c>
      <c r="C1128" s="442" t="s">
        <v>13642</v>
      </c>
      <c r="D1128" s="442" t="s">
        <v>13428</v>
      </c>
      <c r="E1128" s="398" t="s">
        <v>1</v>
      </c>
      <c r="F1128" s="398" t="s">
        <v>7605</v>
      </c>
      <c r="G1128" s="397">
        <v>9.0999999999999998E-2</v>
      </c>
      <c r="H1128" s="453">
        <f>VLOOKUP(B1128,'CMP-SIN-SD-09-2021'!A:D,4,0)</f>
        <v>17.61</v>
      </c>
      <c r="I1128" s="443" t="s">
        <v>13362</v>
      </c>
      <c r="J1128" s="373">
        <f t="shared" si="290"/>
        <v>1.6</v>
      </c>
      <c r="K1128" s="373"/>
      <c r="L1128" s="373"/>
      <c r="M1128" s="373">
        <f>VLOOKUP(B1128,'CMP-SIN-SD-09-2021'!A:D,4,0)</f>
        <v>17.61</v>
      </c>
      <c r="N1128" s="3" t="b">
        <f t="shared" si="291"/>
        <v>1</v>
      </c>
    </row>
    <row r="1129" spans="1:15" s="387" customFormat="1" ht="45" x14ac:dyDescent="0.25">
      <c r="A1129" s="463">
        <f t="shared" si="281"/>
        <v>87882</v>
      </c>
      <c r="B1129" s="434" t="s">
        <v>13359</v>
      </c>
      <c r="C1129" s="464" t="s">
        <v>262</v>
      </c>
      <c r="D1129" s="464" t="s">
        <v>13774</v>
      </c>
      <c r="E1129" s="425" t="s">
        <v>3</v>
      </c>
      <c r="F1129" s="425" t="s">
        <v>1</v>
      </c>
      <c r="G1129" s="424" t="s">
        <v>13361</v>
      </c>
      <c r="H1129" s="426" t="s">
        <v>13362</v>
      </c>
      <c r="I1129" s="465">
        <f>SUMIF(A:A,A1129,J:J)</f>
        <v>5.17</v>
      </c>
      <c r="K1129" s="373">
        <f>VLOOKUP(A1129,'CMP-SIN-SD-09-2021'!A:D,4,0)</f>
        <v>5.17</v>
      </c>
      <c r="L1129" s="373" t="b">
        <f>K1129=I1129</f>
        <v>1</v>
      </c>
      <c r="O1129" s="403">
        <v>87882</v>
      </c>
    </row>
    <row r="1130" spans="1:15" s="387" customFormat="1" ht="60" x14ac:dyDescent="0.25">
      <c r="A1130" s="450">
        <f t="shared" si="281"/>
        <v>87882</v>
      </c>
      <c r="B1130" s="451">
        <v>87325</v>
      </c>
      <c r="C1130" s="452" t="s">
        <v>13774</v>
      </c>
      <c r="D1130" s="452" t="s">
        <v>13775</v>
      </c>
      <c r="E1130" s="400" t="s">
        <v>1</v>
      </c>
      <c r="F1130" s="400" t="s">
        <v>23</v>
      </c>
      <c r="G1130" s="399">
        <v>1.5E-3</v>
      </c>
      <c r="H1130" s="453">
        <f>VLOOKUP(B1130,'CMP-SIN-SD-09-2021'!A:D,4,0)</f>
        <v>2810.44</v>
      </c>
      <c r="I1130" s="453" t="s">
        <v>13362</v>
      </c>
      <c r="J1130" s="373">
        <f t="shared" ref="J1130:J1132" si="292">TRUNC((G1130*H1130),2)</f>
        <v>4.21</v>
      </c>
      <c r="K1130" s="373"/>
      <c r="L1130" s="373"/>
      <c r="M1130" s="373">
        <f>VLOOKUP(B1130,'CMP-SIN-SD-09-2021'!A:D,4,0)</f>
        <v>2810.44</v>
      </c>
      <c r="N1130" s="3" t="b">
        <f t="shared" ref="N1130:N1132" si="293">M1130=H1130</f>
        <v>1</v>
      </c>
    </row>
    <row r="1131" spans="1:15" s="387" customFormat="1" x14ac:dyDescent="0.25">
      <c r="A1131" s="389">
        <f t="shared" si="281"/>
        <v>87882</v>
      </c>
      <c r="B1131" s="390">
        <v>88309</v>
      </c>
      <c r="C1131" s="391" t="s">
        <v>13774</v>
      </c>
      <c r="D1131" s="391" t="s">
        <v>13456</v>
      </c>
      <c r="E1131" s="392" t="s">
        <v>1</v>
      </c>
      <c r="F1131" s="392" t="s">
        <v>7605</v>
      </c>
      <c r="G1131" s="393">
        <v>3.7999999999999999E-2</v>
      </c>
      <c r="H1131" s="453">
        <f>VLOOKUP(B1131,'CMP-SIN-SD-09-2021'!A:D,4,0)</f>
        <v>23.9</v>
      </c>
      <c r="I1131" s="394" t="s">
        <v>13362</v>
      </c>
      <c r="J1131" s="373">
        <f t="shared" si="292"/>
        <v>0.9</v>
      </c>
      <c r="K1131" s="373"/>
      <c r="L1131" s="373"/>
      <c r="M1131" s="373">
        <f>VLOOKUP(B1131,'CMP-SIN-SD-09-2021'!A:D,4,0)</f>
        <v>23.9</v>
      </c>
      <c r="N1131" s="3" t="b">
        <f t="shared" si="293"/>
        <v>1</v>
      </c>
    </row>
    <row r="1132" spans="1:15" s="387" customFormat="1" x14ac:dyDescent="0.25">
      <c r="A1132" s="440">
        <f t="shared" si="281"/>
        <v>87882</v>
      </c>
      <c r="B1132" s="441">
        <v>88316</v>
      </c>
      <c r="C1132" s="442" t="s">
        <v>13774</v>
      </c>
      <c r="D1132" s="442" t="s">
        <v>13428</v>
      </c>
      <c r="E1132" s="398" t="s">
        <v>1</v>
      </c>
      <c r="F1132" s="398" t="s">
        <v>7605</v>
      </c>
      <c r="G1132" s="397">
        <v>3.8E-3</v>
      </c>
      <c r="H1132" s="453">
        <f>VLOOKUP(B1132,'CMP-SIN-SD-09-2021'!A:D,4,0)</f>
        <v>17.61</v>
      </c>
      <c r="I1132" s="443" t="s">
        <v>13362</v>
      </c>
      <c r="J1132" s="373">
        <f t="shared" si="292"/>
        <v>0.06</v>
      </c>
      <c r="K1132" s="373"/>
      <c r="L1132" s="373"/>
      <c r="M1132" s="373">
        <f>VLOOKUP(B1132,'CMP-SIN-SD-09-2021'!A:D,4,0)</f>
        <v>17.61</v>
      </c>
      <c r="N1132" s="3" t="b">
        <f t="shared" si="293"/>
        <v>1</v>
      </c>
    </row>
    <row r="1133" spans="1:15" s="387" customFormat="1" ht="60" x14ac:dyDescent="0.25">
      <c r="A1133" s="463">
        <f t="shared" si="281"/>
        <v>87792</v>
      </c>
      <c r="B1133" s="434" t="s">
        <v>13359</v>
      </c>
      <c r="C1133" s="464" t="s">
        <v>263</v>
      </c>
      <c r="D1133" s="464" t="s">
        <v>13776</v>
      </c>
      <c r="E1133" s="425" t="s">
        <v>3</v>
      </c>
      <c r="F1133" s="425" t="s">
        <v>1</v>
      </c>
      <c r="G1133" s="424" t="s">
        <v>13361</v>
      </c>
      <c r="H1133" s="426" t="s">
        <v>13362</v>
      </c>
      <c r="I1133" s="465">
        <f>SUMIF(A:A,A1133,J:J)</f>
        <v>35.76</v>
      </c>
      <c r="K1133" s="373">
        <f>VLOOKUP(A1133,'CMP-SIN-SD-09-2021'!A:D,4,0)</f>
        <v>35.76</v>
      </c>
      <c r="L1133" s="373" t="b">
        <f>K1133=I1133</f>
        <v>1</v>
      </c>
      <c r="O1133" s="403">
        <v>87792</v>
      </c>
    </row>
    <row r="1134" spans="1:15" s="387" customFormat="1" ht="60" x14ac:dyDescent="0.25">
      <c r="A1134" s="450">
        <f t="shared" si="281"/>
        <v>87792</v>
      </c>
      <c r="B1134" s="451">
        <v>87292</v>
      </c>
      <c r="C1134" s="452" t="s">
        <v>13776</v>
      </c>
      <c r="D1134" s="452" t="s">
        <v>13664</v>
      </c>
      <c r="E1134" s="400" t="s">
        <v>1</v>
      </c>
      <c r="F1134" s="400" t="s">
        <v>23</v>
      </c>
      <c r="G1134" s="399">
        <v>2.93E-2</v>
      </c>
      <c r="H1134" s="453">
        <f>VLOOKUP(B1134,'CMP-SIN-SD-09-2021'!A:D,4,0)</f>
        <v>487.56</v>
      </c>
      <c r="I1134" s="453" t="s">
        <v>13362</v>
      </c>
      <c r="J1134" s="373">
        <f t="shared" ref="J1134:J1137" si="294">TRUNC((G1134*H1134),2)</f>
        <v>14.28</v>
      </c>
      <c r="K1134" s="373"/>
      <c r="L1134" s="373"/>
      <c r="M1134" s="373">
        <f>VLOOKUP(B1134,'CMP-SIN-SD-09-2021'!A:D,4,0)</f>
        <v>487.56</v>
      </c>
      <c r="N1134" s="3" t="b">
        <f t="shared" ref="N1134:N1137" si="295">M1134=H1134</f>
        <v>1</v>
      </c>
    </row>
    <row r="1135" spans="1:15" s="387" customFormat="1" x14ac:dyDescent="0.25">
      <c r="A1135" s="389">
        <f t="shared" si="281"/>
        <v>87792</v>
      </c>
      <c r="B1135" s="390">
        <v>88309</v>
      </c>
      <c r="C1135" s="391" t="s">
        <v>13776</v>
      </c>
      <c r="D1135" s="391" t="s">
        <v>13456</v>
      </c>
      <c r="E1135" s="392" t="s">
        <v>1</v>
      </c>
      <c r="F1135" s="392" t="s">
        <v>7605</v>
      </c>
      <c r="G1135" s="393">
        <v>0.4</v>
      </c>
      <c r="H1135" s="453">
        <f>VLOOKUP(B1135,'CMP-SIN-SD-09-2021'!A:D,4,0)</f>
        <v>23.9</v>
      </c>
      <c r="I1135" s="394" t="s">
        <v>13362</v>
      </c>
      <c r="J1135" s="373">
        <f t="shared" si="294"/>
        <v>9.56</v>
      </c>
      <c r="K1135" s="373"/>
      <c r="L1135" s="373"/>
      <c r="M1135" s="373">
        <f>VLOOKUP(B1135,'CMP-SIN-SD-09-2021'!A:D,4,0)</f>
        <v>23.9</v>
      </c>
      <c r="N1135" s="3" t="b">
        <f t="shared" si="295"/>
        <v>1</v>
      </c>
    </row>
    <row r="1136" spans="1:15" s="387" customFormat="1" x14ac:dyDescent="0.25">
      <c r="A1136" s="389">
        <f t="shared" si="281"/>
        <v>87792</v>
      </c>
      <c r="B1136" s="390">
        <v>88316</v>
      </c>
      <c r="C1136" s="391" t="s">
        <v>13776</v>
      </c>
      <c r="D1136" s="391" t="s">
        <v>13428</v>
      </c>
      <c r="E1136" s="392" t="s">
        <v>1</v>
      </c>
      <c r="F1136" s="392" t="s">
        <v>7605</v>
      </c>
      <c r="G1136" s="393">
        <v>0.4</v>
      </c>
      <c r="H1136" s="453">
        <f>VLOOKUP(B1136,'CMP-SIN-SD-09-2021'!A:D,4,0)</f>
        <v>17.61</v>
      </c>
      <c r="I1136" s="394" t="s">
        <v>13362</v>
      </c>
      <c r="J1136" s="373">
        <f t="shared" si="294"/>
        <v>7.04</v>
      </c>
      <c r="K1136" s="373"/>
      <c r="L1136" s="373"/>
      <c r="M1136" s="373">
        <f>VLOOKUP(B1136,'CMP-SIN-SD-09-2021'!A:D,4,0)</f>
        <v>17.61</v>
      </c>
      <c r="N1136" s="3" t="b">
        <f t="shared" si="295"/>
        <v>1</v>
      </c>
    </row>
    <row r="1137" spans="1:15" s="387" customFormat="1" ht="30" x14ac:dyDescent="0.25">
      <c r="A1137" s="440">
        <f t="shared" si="281"/>
        <v>87792</v>
      </c>
      <c r="B1137" s="441">
        <v>37411</v>
      </c>
      <c r="C1137" s="442" t="s">
        <v>13776</v>
      </c>
      <c r="D1137" s="442" t="s">
        <v>13777</v>
      </c>
      <c r="E1137" s="398" t="s">
        <v>1</v>
      </c>
      <c r="F1137" s="398" t="s">
        <v>3</v>
      </c>
      <c r="G1137" s="397">
        <v>0.15809999999999999</v>
      </c>
      <c r="H1137" s="443">
        <v>30.89</v>
      </c>
      <c r="I1137" s="443" t="s">
        <v>13362</v>
      </c>
      <c r="J1137" s="373">
        <f t="shared" si="294"/>
        <v>4.88</v>
      </c>
      <c r="K1137" s="373"/>
      <c r="L1137" s="373"/>
      <c r="M1137" s="373">
        <f>VLOOKUP(B1137,'INS-SIN-SD-09-2021'!A:D,4,0)</f>
        <v>30.89</v>
      </c>
      <c r="N1137" s="3" t="b">
        <f t="shared" si="295"/>
        <v>1</v>
      </c>
    </row>
    <row r="1138" spans="1:15" s="387" customFormat="1" ht="75" x14ac:dyDescent="0.25">
      <c r="A1138" s="463">
        <f t="shared" si="281"/>
        <v>87545</v>
      </c>
      <c r="B1138" s="434" t="s">
        <v>13359</v>
      </c>
      <c r="C1138" s="464" t="s">
        <v>264</v>
      </c>
      <c r="D1138" s="464" t="s">
        <v>13778</v>
      </c>
      <c r="E1138" s="425" t="s">
        <v>3</v>
      </c>
      <c r="F1138" s="425" t="s">
        <v>1</v>
      </c>
      <c r="G1138" s="424" t="s">
        <v>13361</v>
      </c>
      <c r="H1138" s="426" t="s">
        <v>13362</v>
      </c>
      <c r="I1138" s="465">
        <f>SUMIF(A:A,A1138,J:J)</f>
        <v>24.310000000000002</v>
      </c>
      <c r="K1138" s="373">
        <f>VLOOKUP(A1138,'CMP-SIN-SD-09-2021'!A:D,4,0)</f>
        <v>24.31</v>
      </c>
      <c r="L1138" s="373" t="b">
        <f>K1138=I1138</f>
        <v>1</v>
      </c>
      <c r="O1138" s="403">
        <v>87545</v>
      </c>
    </row>
    <row r="1139" spans="1:15" s="387" customFormat="1" ht="60" x14ac:dyDescent="0.25">
      <c r="A1139" s="450">
        <f t="shared" si="281"/>
        <v>87545</v>
      </c>
      <c r="B1139" s="451">
        <v>87292</v>
      </c>
      <c r="C1139" s="452" t="s">
        <v>13778</v>
      </c>
      <c r="D1139" s="452" t="s">
        <v>13664</v>
      </c>
      <c r="E1139" s="400" t="s">
        <v>1</v>
      </c>
      <c r="F1139" s="400" t="s">
        <v>23</v>
      </c>
      <c r="G1139" s="399">
        <v>2.1299999999999999E-2</v>
      </c>
      <c r="H1139" s="453">
        <f>VLOOKUP(B1139,'CMP-SIN-SD-09-2021'!A:D,4,0)</f>
        <v>487.56</v>
      </c>
      <c r="I1139" s="453" t="s">
        <v>13362</v>
      </c>
      <c r="J1139" s="373">
        <f t="shared" ref="J1139:J1141" si="296">TRUNC((G1139*H1139),2)</f>
        <v>10.38</v>
      </c>
      <c r="K1139" s="373"/>
      <c r="L1139" s="373"/>
      <c r="M1139" s="373">
        <f>VLOOKUP(B1139,'CMP-SIN-SD-09-2021'!A:D,4,0)</f>
        <v>487.56</v>
      </c>
      <c r="N1139" s="3" t="b">
        <f t="shared" ref="N1139:N1141" si="297">M1139=H1139</f>
        <v>1</v>
      </c>
    </row>
    <row r="1140" spans="1:15" s="387" customFormat="1" x14ac:dyDescent="0.25">
      <c r="A1140" s="389">
        <f t="shared" si="281"/>
        <v>87545</v>
      </c>
      <c r="B1140" s="390">
        <v>88309</v>
      </c>
      <c r="C1140" s="391" t="s">
        <v>13778</v>
      </c>
      <c r="D1140" s="391" t="s">
        <v>13456</v>
      </c>
      <c r="E1140" s="392" t="s">
        <v>1</v>
      </c>
      <c r="F1140" s="392" t="s">
        <v>7605</v>
      </c>
      <c r="G1140" s="393">
        <v>0.46</v>
      </c>
      <c r="H1140" s="453">
        <f>VLOOKUP(B1140,'CMP-SIN-SD-09-2021'!A:D,4,0)</f>
        <v>23.9</v>
      </c>
      <c r="I1140" s="394" t="s">
        <v>13362</v>
      </c>
      <c r="J1140" s="373">
        <f t="shared" si="296"/>
        <v>10.99</v>
      </c>
      <c r="K1140" s="373"/>
      <c r="L1140" s="373"/>
      <c r="M1140" s="373">
        <f>VLOOKUP(B1140,'CMP-SIN-SD-09-2021'!A:D,4,0)</f>
        <v>23.9</v>
      </c>
      <c r="N1140" s="3" t="b">
        <f t="shared" si="297"/>
        <v>1</v>
      </c>
    </row>
    <row r="1141" spans="1:15" s="387" customFormat="1" x14ac:dyDescent="0.25">
      <c r="A1141" s="440">
        <f t="shared" si="281"/>
        <v>87545</v>
      </c>
      <c r="B1141" s="441">
        <v>88316</v>
      </c>
      <c r="C1141" s="442" t="s">
        <v>13778</v>
      </c>
      <c r="D1141" s="442" t="s">
        <v>13428</v>
      </c>
      <c r="E1141" s="398" t="s">
        <v>1</v>
      </c>
      <c r="F1141" s="398" t="s">
        <v>7605</v>
      </c>
      <c r="G1141" s="397">
        <v>0.16700000000000001</v>
      </c>
      <c r="H1141" s="453">
        <f>VLOOKUP(B1141,'CMP-SIN-SD-09-2021'!A:D,4,0)</f>
        <v>17.61</v>
      </c>
      <c r="I1141" s="443" t="s">
        <v>13362</v>
      </c>
      <c r="J1141" s="373">
        <f t="shared" si="296"/>
        <v>2.94</v>
      </c>
      <c r="K1141" s="373"/>
      <c r="L1141" s="373"/>
      <c r="M1141" s="373">
        <f>VLOOKUP(B1141,'CMP-SIN-SD-09-2021'!A:D,4,0)</f>
        <v>17.61</v>
      </c>
      <c r="N1141" s="3" t="b">
        <f t="shared" si="297"/>
        <v>1</v>
      </c>
    </row>
    <row r="1142" spans="1:15" s="387" customFormat="1" ht="45" x14ac:dyDescent="0.25">
      <c r="A1142" s="463">
        <f t="shared" si="281"/>
        <v>87246</v>
      </c>
      <c r="B1142" s="434" t="s">
        <v>13359</v>
      </c>
      <c r="C1142" s="464" t="s">
        <v>265</v>
      </c>
      <c r="D1142" s="464" t="s">
        <v>13779</v>
      </c>
      <c r="E1142" s="425" t="s">
        <v>3</v>
      </c>
      <c r="F1142" s="425" t="s">
        <v>1</v>
      </c>
      <c r="G1142" s="424" t="s">
        <v>13361</v>
      </c>
      <c r="H1142" s="426" t="s">
        <v>13362</v>
      </c>
      <c r="I1142" s="465">
        <f>SUMIF(A:A,A1142,J:J)</f>
        <v>48.75</v>
      </c>
      <c r="K1142" s="373">
        <f>VLOOKUP(A1142,'CMP-SIN-SD-09-2021'!A:D,4,0)</f>
        <v>48.75</v>
      </c>
      <c r="L1142" s="373" t="b">
        <f>K1142=I1142</f>
        <v>1</v>
      </c>
      <c r="O1142" s="403">
        <v>87246</v>
      </c>
    </row>
    <row r="1143" spans="1:15" s="387" customFormat="1" x14ac:dyDescent="0.25">
      <c r="A1143" s="450">
        <f t="shared" si="281"/>
        <v>87246</v>
      </c>
      <c r="B1143" s="451">
        <v>88256</v>
      </c>
      <c r="C1143" s="452" t="s">
        <v>13779</v>
      </c>
      <c r="D1143" s="452" t="s">
        <v>13755</v>
      </c>
      <c r="E1143" s="400" t="s">
        <v>1</v>
      </c>
      <c r="F1143" s="400" t="s">
        <v>7605</v>
      </c>
      <c r="G1143" s="399">
        <v>0.64</v>
      </c>
      <c r="H1143" s="453">
        <f>VLOOKUP(B1143,'CMP-SIN-SD-09-2021'!A:D,4,0)</f>
        <v>23.82</v>
      </c>
      <c r="I1143" s="453" t="s">
        <v>13362</v>
      </c>
      <c r="J1143" s="373">
        <f t="shared" ref="J1143:J1147" si="298">TRUNC((G1143*H1143),2)</f>
        <v>15.24</v>
      </c>
      <c r="K1143" s="373"/>
      <c r="L1143" s="373"/>
      <c r="M1143" s="373">
        <f>VLOOKUP(B1143,'CMP-SIN-SD-09-2021'!A:D,4,0)</f>
        <v>23.82</v>
      </c>
      <c r="N1143" s="3" t="b">
        <f t="shared" ref="N1143:N1147" si="299">M1143=H1143</f>
        <v>1</v>
      </c>
    </row>
    <row r="1144" spans="1:15" s="387" customFormat="1" x14ac:dyDescent="0.25">
      <c r="A1144" s="389">
        <f t="shared" si="281"/>
        <v>87246</v>
      </c>
      <c r="B1144" s="390">
        <v>88316</v>
      </c>
      <c r="C1144" s="391" t="s">
        <v>13779</v>
      </c>
      <c r="D1144" s="391" t="s">
        <v>13428</v>
      </c>
      <c r="E1144" s="392" t="s">
        <v>1</v>
      </c>
      <c r="F1144" s="392" t="s">
        <v>7605</v>
      </c>
      <c r="G1144" s="393">
        <v>0.26</v>
      </c>
      <c r="H1144" s="453">
        <f>VLOOKUP(B1144,'CMP-SIN-SD-09-2021'!A:D,4,0)</f>
        <v>17.61</v>
      </c>
      <c r="I1144" s="394" t="s">
        <v>13362</v>
      </c>
      <c r="J1144" s="373">
        <f t="shared" si="298"/>
        <v>4.57</v>
      </c>
      <c r="K1144" s="373"/>
      <c r="L1144" s="373"/>
      <c r="M1144" s="373">
        <f>VLOOKUP(B1144,'CMP-SIN-SD-09-2021'!A:D,4,0)</f>
        <v>17.61</v>
      </c>
      <c r="N1144" s="3" t="b">
        <f t="shared" si="299"/>
        <v>1</v>
      </c>
    </row>
    <row r="1145" spans="1:15" s="387" customFormat="1" x14ac:dyDescent="0.25">
      <c r="A1145" s="389">
        <f t="shared" si="281"/>
        <v>87246</v>
      </c>
      <c r="B1145" s="390">
        <v>1381</v>
      </c>
      <c r="C1145" s="391" t="s">
        <v>13779</v>
      </c>
      <c r="D1145" s="391" t="s">
        <v>13756</v>
      </c>
      <c r="E1145" s="392" t="s">
        <v>1</v>
      </c>
      <c r="F1145" s="392" t="s">
        <v>29</v>
      </c>
      <c r="G1145" s="393">
        <v>4.8600000000000003</v>
      </c>
      <c r="H1145" s="394">
        <v>0.5</v>
      </c>
      <c r="I1145" s="394" t="s">
        <v>13362</v>
      </c>
      <c r="J1145" s="373">
        <f t="shared" si="298"/>
        <v>2.4300000000000002</v>
      </c>
      <c r="K1145" s="373"/>
      <c r="L1145" s="373"/>
      <c r="M1145" s="373">
        <f>VLOOKUP(B1145,'INS-SIN-SD-09-2021'!A:D,4,0)</f>
        <v>0.5</v>
      </c>
      <c r="N1145" s="3" t="b">
        <f t="shared" si="299"/>
        <v>1</v>
      </c>
    </row>
    <row r="1146" spans="1:15" s="387" customFormat="1" ht="30" x14ac:dyDescent="0.25">
      <c r="A1146" s="389">
        <f t="shared" si="281"/>
        <v>87246</v>
      </c>
      <c r="B1146" s="390">
        <v>1287</v>
      </c>
      <c r="C1146" s="391" t="s">
        <v>13779</v>
      </c>
      <c r="D1146" s="391" t="s">
        <v>13757</v>
      </c>
      <c r="E1146" s="392" t="s">
        <v>1</v>
      </c>
      <c r="F1146" s="392" t="s">
        <v>3</v>
      </c>
      <c r="G1146" s="393">
        <v>1.08</v>
      </c>
      <c r="H1146" s="394">
        <v>23.9</v>
      </c>
      <c r="I1146" s="394" t="s">
        <v>13362</v>
      </c>
      <c r="J1146" s="373">
        <f t="shared" si="298"/>
        <v>25.81</v>
      </c>
      <c r="K1146" s="373"/>
      <c r="L1146" s="373"/>
      <c r="M1146" s="373">
        <f>VLOOKUP(B1146,'INS-SIN-SD-09-2021'!A:D,4,0)</f>
        <v>23.9</v>
      </c>
      <c r="N1146" s="3" t="b">
        <f t="shared" si="299"/>
        <v>1</v>
      </c>
    </row>
    <row r="1147" spans="1:15" s="387" customFormat="1" x14ac:dyDescent="0.25">
      <c r="A1147" s="440">
        <f t="shared" si="281"/>
        <v>87246</v>
      </c>
      <c r="B1147" s="441">
        <v>34357</v>
      </c>
      <c r="C1147" s="442" t="s">
        <v>13779</v>
      </c>
      <c r="D1147" s="442" t="s">
        <v>13758</v>
      </c>
      <c r="E1147" s="398" t="s">
        <v>1</v>
      </c>
      <c r="F1147" s="398" t="s">
        <v>29</v>
      </c>
      <c r="G1147" s="397">
        <v>0.24</v>
      </c>
      <c r="H1147" s="443">
        <v>2.93</v>
      </c>
      <c r="I1147" s="443" t="s">
        <v>13362</v>
      </c>
      <c r="J1147" s="373">
        <f t="shared" si="298"/>
        <v>0.7</v>
      </c>
      <c r="K1147" s="373"/>
      <c r="L1147" s="373"/>
      <c r="M1147" s="373">
        <f>VLOOKUP(B1147,'INS-SIN-SD-09-2021'!A:D,4,0)</f>
        <v>2.93</v>
      </c>
      <c r="N1147" s="3" t="b">
        <f t="shared" si="299"/>
        <v>1</v>
      </c>
    </row>
    <row r="1148" spans="1:15" s="387" customFormat="1" ht="60" x14ac:dyDescent="0.25">
      <c r="A1148" s="463">
        <f t="shared" si="281"/>
        <v>87243</v>
      </c>
      <c r="B1148" s="434" t="s">
        <v>13359</v>
      </c>
      <c r="C1148" s="464" t="s">
        <v>266</v>
      </c>
      <c r="D1148" s="464" t="s">
        <v>13780</v>
      </c>
      <c r="E1148" s="425" t="s">
        <v>3</v>
      </c>
      <c r="F1148" s="425" t="s">
        <v>1</v>
      </c>
      <c r="G1148" s="424" t="s">
        <v>13361</v>
      </c>
      <c r="H1148" s="426" t="s">
        <v>13362</v>
      </c>
      <c r="I1148" s="465">
        <f>SUMIF(A:A,A1148,J:J)</f>
        <v>169.97000000000003</v>
      </c>
      <c r="K1148" s="373">
        <f>VLOOKUP(A1148,'CMP-SIN-SD-09-2021'!A:D,4,0)</f>
        <v>169.97</v>
      </c>
      <c r="L1148" s="373" t="b">
        <f>K1148=I1148</f>
        <v>1</v>
      </c>
      <c r="O1148" s="403">
        <v>87243</v>
      </c>
    </row>
    <row r="1149" spans="1:15" s="387" customFormat="1" x14ac:dyDescent="0.25">
      <c r="A1149" s="450">
        <f t="shared" si="281"/>
        <v>87243</v>
      </c>
      <c r="B1149" s="451">
        <v>88256</v>
      </c>
      <c r="C1149" s="452" t="s">
        <v>13780</v>
      </c>
      <c r="D1149" s="452" t="s">
        <v>13755</v>
      </c>
      <c r="E1149" s="400" t="s">
        <v>1</v>
      </c>
      <c r="F1149" s="400" t="s">
        <v>7605</v>
      </c>
      <c r="G1149" s="399">
        <v>1.03</v>
      </c>
      <c r="H1149" s="453">
        <f>VLOOKUP(B1149,'CMP-SIN-SD-09-2021'!A:D,4,0)</f>
        <v>23.82</v>
      </c>
      <c r="I1149" s="453" t="s">
        <v>13362</v>
      </c>
      <c r="J1149" s="373">
        <f t="shared" ref="J1149:J1152" si="300">TRUNC((G1149*H1149),2)</f>
        <v>24.53</v>
      </c>
      <c r="K1149" s="373"/>
      <c r="L1149" s="373"/>
      <c r="M1149" s="373">
        <f>VLOOKUP(B1149,'CMP-SIN-SD-09-2021'!A:D,4,0)</f>
        <v>23.82</v>
      </c>
      <c r="N1149" s="3" t="b">
        <f t="shared" ref="N1149:N1152" si="301">M1149=H1149</f>
        <v>1</v>
      </c>
    </row>
    <row r="1150" spans="1:15" s="387" customFormat="1" x14ac:dyDescent="0.25">
      <c r="A1150" s="389">
        <f t="shared" si="281"/>
        <v>87243</v>
      </c>
      <c r="B1150" s="390">
        <v>88316</v>
      </c>
      <c r="C1150" s="391" t="s">
        <v>13780</v>
      </c>
      <c r="D1150" s="391" t="s">
        <v>13428</v>
      </c>
      <c r="E1150" s="392" t="s">
        <v>1</v>
      </c>
      <c r="F1150" s="392" t="s">
        <v>7605</v>
      </c>
      <c r="G1150" s="393">
        <v>0.51</v>
      </c>
      <c r="H1150" s="453">
        <f>VLOOKUP(B1150,'CMP-SIN-SD-09-2021'!A:D,4,0)</f>
        <v>17.61</v>
      </c>
      <c r="I1150" s="394" t="s">
        <v>13362</v>
      </c>
      <c r="J1150" s="373">
        <f t="shared" si="300"/>
        <v>8.98</v>
      </c>
      <c r="K1150" s="373"/>
      <c r="L1150" s="373"/>
      <c r="M1150" s="373">
        <f>VLOOKUP(B1150,'CMP-SIN-SD-09-2021'!A:D,4,0)</f>
        <v>17.61</v>
      </c>
      <c r="N1150" s="3" t="b">
        <f t="shared" si="301"/>
        <v>1</v>
      </c>
    </row>
    <row r="1151" spans="1:15" s="387" customFormat="1" x14ac:dyDescent="0.25">
      <c r="A1151" s="389">
        <f t="shared" si="281"/>
        <v>87243</v>
      </c>
      <c r="B1151" s="390">
        <v>37596</v>
      </c>
      <c r="C1151" s="391" t="s">
        <v>13780</v>
      </c>
      <c r="D1151" s="391" t="s">
        <v>13781</v>
      </c>
      <c r="E1151" s="392" t="s">
        <v>1</v>
      </c>
      <c r="F1151" s="392" t="s">
        <v>29</v>
      </c>
      <c r="G1151" s="393">
        <v>7.69</v>
      </c>
      <c r="H1151" s="394">
        <v>1.76</v>
      </c>
      <c r="I1151" s="394" t="s">
        <v>13362</v>
      </c>
      <c r="J1151" s="373">
        <f t="shared" si="300"/>
        <v>13.53</v>
      </c>
      <c r="K1151" s="373"/>
      <c r="L1151" s="373"/>
      <c r="M1151" s="373">
        <f>VLOOKUP(B1151,'INS-SIN-SD-09-2021'!A:D,4,0)</f>
        <v>1.76</v>
      </c>
      <c r="N1151" s="3" t="b">
        <f t="shared" si="301"/>
        <v>1</v>
      </c>
    </row>
    <row r="1152" spans="1:15" s="387" customFormat="1" ht="30" x14ac:dyDescent="0.25">
      <c r="A1152" s="440">
        <f t="shared" si="281"/>
        <v>87243</v>
      </c>
      <c r="B1152" s="441">
        <v>36881</v>
      </c>
      <c r="C1152" s="442" t="s">
        <v>13780</v>
      </c>
      <c r="D1152" s="442" t="s">
        <v>13782</v>
      </c>
      <c r="E1152" s="398" t="s">
        <v>1</v>
      </c>
      <c r="F1152" s="398" t="s">
        <v>3</v>
      </c>
      <c r="G1152" s="397">
        <v>1.0900000000000001</v>
      </c>
      <c r="H1152" s="443">
        <v>112.78</v>
      </c>
      <c r="I1152" s="443" t="s">
        <v>13362</v>
      </c>
      <c r="J1152" s="373">
        <f t="shared" si="300"/>
        <v>122.93</v>
      </c>
      <c r="K1152" s="373"/>
      <c r="L1152" s="373"/>
      <c r="M1152" s="373">
        <f>VLOOKUP(B1152,'INS-SIN-SD-09-2021'!A:D,4,0)</f>
        <v>112.78</v>
      </c>
      <c r="N1152" s="3" t="b">
        <f t="shared" si="301"/>
        <v>1</v>
      </c>
    </row>
    <row r="1153" spans="1:15" s="387" customFormat="1" ht="45" x14ac:dyDescent="0.25">
      <c r="A1153" s="463" t="str">
        <f t="shared" si="281"/>
        <v>04440/ORSE</v>
      </c>
      <c r="B1153" s="434" t="s">
        <v>13359</v>
      </c>
      <c r="C1153" s="464" t="s">
        <v>267</v>
      </c>
      <c r="D1153" s="464" t="s">
        <v>13630</v>
      </c>
      <c r="E1153" s="425" t="s">
        <v>3</v>
      </c>
      <c r="F1153" s="425" t="s">
        <v>1</v>
      </c>
      <c r="G1153" s="424" t="s">
        <v>13361</v>
      </c>
      <c r="H1153" s="426" t="s">
        <v>13362</v>
      </c>
      <c r="I1153" s="465">
        <f>SUMIF(A:A,A1153,J:J)</f>
        <v>52.79</v>
      </c>
      <c r="K1153" s="373" t="e">
        <f>VLOOKUP(A1153,'CMP-SIN-SD-09-2021'!A:D,4,0)</f>
        <v>#N/A</v>
      </c>
      <c r="L1153" s="373" t="e">
        <f>K1153=I1153</f>
        <v>#N/A</v>
      </c>
      <c r="O1153" s="387" t="s">
        <v>1301</v>
      </c>
    </row>
    <row r="1154" spans="1:15" s="387" customFormat="1" x14ac:dyDescent="0.25">
      <c r="A1154" s="450" t="str">
        <f t="shared" si="281"/>
        <v>04440/ORSE</v>
      </c>
      <c r="B1154" s="451">
        <v>88309</v>
      </c>
      <c r="C1154" s="452" t="s">
        <v>13630</v>
      </c>
      <c r="D1154" s="452" t="s">
        <v>13456</v>
      </c>
      <c r="E1154" s="400" t="s">
        <v>1</v>
      </c>
      <c r="F1154" s="400" t="s">
        <v>7605</v>
      </c>
      <c r="G1154" s="399">
        <v>0.4</v>
      </c>
      <c r="H1154" s="453">
        <f>VLOOKUP(B1154,'CMP-SIN-SD-09-2021'!A:D,4,0)</f>
        <v>23.9</v>
      </c>
      <c r="I1154" s="453" t="s">
        <v>13362</v>
      </c>
      <c r="J1154" s="373">
        <f t="shared" ref="J1154:J1158" si="302">TRUNC((G1154*H1154),2)</f>
        <v>9.56</v>
      </c>
      <c r="K1154" s="373"/>
      <c r="L1154" s="373"/>
      <c r="M1154" s="373">
        <f>VLOOKUP(B1154,'CMP-SIN-SD-09-2021'!A:D,4,0)</f>
        <v>23.9</v>
      </c>
      <c r="N1154" s="3" t="b">
        <f t="shared" ref="N1154:N1158" si="303">M1154=H1154</f>
        <v>1</v>
      </c>
    </row>
    <row r="1155" spans="1:15" s="387" customFormat="1" x14ac:dyDescent="0.25">
      <c r="A1155" s="389" t="str">
        <f t="shared" si="281"/>
        <v>04440/ORSE</v>
      </c>
      <c r="B1155" s="390">
        <v>88316</v>
      </c>
      <c r="C1155" s="391" t="s">
        <v>13630</v>
      </c>
      <c r="D1155" s="391" t="s">
        <v>13428</v>
      </c>
      <c r="E1155" s="392" t="s">
        <v>1</v>
      </c>
      <c r="F1155" s="392" t="s">
        <v>7605</v>
      </c>
      <c r="G1155" s="393">
        <v>0.36799999999999999</v>
      </c>
      <c r="H1155" s="453">
        <f>VLOOKUP(B1155,'CMP-SIN-SD-09-2021'!A:D,4,0)</f>
        <v>17.61</v>
      </c>
      <c r="I1155" s="394" t="s">
        <v>13362</v>
      </c>
      <c r="J1155" s="373">
        <f t="shared" si="302"/>
        <v>6.48</v>
      </c>
      <c r="K1155" s="373"/>
      <c r="L1155" s="373"/>
      <c r="M1155" s="373">
        <f>VLOOKUP(B1155,'CMP-SIN-SD-09-2021'!A:D,4,0)</f>
        <v>17.61</v>
      </c>
      <c r="N1155" s="3" t="b">
        <f t="shared" si="303"/>
        <v>1</v>
      </c>
    </row>
    <row r="1156" spans="1:15" s="387" customFormat="1" x14ac:dyDescent="0.25">
      <c r="A1156" s="389" t="str">
        <f t="shared" si="281"/>
        <v>04440/ORSE</v>
      </c>
      <c r="B1156" s="390" t="s">
        <v>13783</v>
      </c>
      <c r="C1156" s="391" t="s">
        <v>13630</v>
      </c>
      <c r="D1156" s="391" t="s">
        <v>13784</v>
      </c>
      <c r="E1156" s="392" t="s">
        <v>1</v>
      </c>
      <c r="F1156" s="392" t="s">
        <v>29</v>
      </c>
      <c r="G1156" s="393">
        <v>3.36</v>
      </c>
      <c r="H1156" s="394">
        <v>0.91</v>
      </c>
      <c r="I1156" s="394" t="s">
        <v>13362</v>
      </c>
      <c r="J1156" s="373">
        <f t="shared" si="302"/>
        <v>3.05</v>
      </c>
      <c r="K1156" s="373"/>
      <c r="L1156" s="373"/>
      <c r="M1156" s="373" t="e">
        <f>VLOOKUP(B1156,'INS-SIN-SD-09-2021'!A:D,4,0)</f>
        <v>#N/A</v>
      </c>
      <c r="N1156" s="3" t="e">
        <f t="shared" si="303"/>
        <v>#N/A</v>
      </c>
    </row>
    <row r="1157" spans="1:15" s="387" customFormat="1" x14ac:dyDescent="0.25">
      <c r="A1157" s="389" t="str">
        <f t="shared" si="281"/>
        <v>04440/ORSE</v>
      </c>
      <c r="B1157" s="390" t="s">
        <v>13785</v>
      </c>
      <c r="C1157" s="391" t="s">
        <v>13630</v>
      </c>
      <c r="D1157" s="391" t="s">
        <v>13786</v>
      </c>
      <c r="E1157" s="392" t="s">
        <v>1</v>
      </c>
      <c r="F1157" s="392" t="s">
        <v>29</v>
      </c>
      <c r="G1157" s="393">
        <v>0.66</v>
      </c>
      <c r="H1157" s="394">
        <v>3.5</v>
      </c>
      <c r="I1157" s="394" t="s">
        <v>13362</v>
      </c>
      <c r="J1157" s="373">
        <f t="shared" si="302"/>
        <v>2.31</v>
      </c>
      <c r="K1157" s="373"/>
      <c r="L1157" s="373"/>
      <c r="M1157" s="373" t="e">
        <f>VLOOKUP(B1157,'INS-SIN-SD-09-2021'!A:D,4,0)</f>
        <v>#N/A</v>
      </c>
      <c r="N1157" s="3" t="e">
        <f t="shared" si="303"/>
        <v>#N/A</v>
      </c>
    </row>
    <row r="1158" spans="1:15" s="387" customFormat="1" x14ac:dyDescent="0.25">
      <c r="A1158" s="440" t="str">
        <f t="shared" si="281"/>
        <v>04440/ORSE</v>
      </c>
      <c r="B1158" s="441" t="s">
        <v>13787</v>
      </c>
      <c r="C1158" s="442" t="s">
        <v>13630</v>
      </c>
      <c r="D1158" s="442" t="s">
        <v>13788</v>
      </c>
      <c r="E1158" s="398" t="s">
        <v>1</v>
      </c>
      <c r="F1158" s="398" t="s">
        <v>3</v>
      </c>
      <c r="G1158" s="397">
        <v>1.05</v>
      </c>
      <c r="H1158" s="443">
        <v>29.9</v>
      </c>
      <c r="I1158" s="443" t="s">
        <v>13362</v>
      </c>
      <c r="J1158" s="373">
        <f t="shared" si="302"/>
        <v>31.39</v>
      </c>
      <c r="K1158" s="373"/>
      <c r="L1158" s="373"/>
      <c r="M1158" s="373" t="e">
        <f>VLOOKUP(B1158,'INS-SIN-SD-09-2021'!A:D,4,0)</f>
        <v>#N/A</v>
      </c>
      <c r="N1158" s="3" t="e">
        <f t="shared" si="303"/>
        <v>#N/A</v>
      </c>
    </row>
    <row r="1159" spans="1:15" s="387" customFormat="1" ht="30" x14ac:dyDescent="0.25">
      <c r="A1159" s="463">
        <f t="shared" si="281"/>
        <v>88496</v>
      </c>
      <c r="B1159" s="434" t="s">
        <v>13359</v>
      </c>
      <c r="C1159" s="464" t="s">
        <v>268</v>
      </c>
      <c r="D1159" s="464" t="s">
        <v>13789</v>
      </c>
      <c r="E1159" s="425" t="s">
        <v>3</v>
      </c>
      <c r="F1159" s="425" t="s">
        <v>1</v>
      </c>
      <c r="G1159" s="424" t="s">
        <v>13361</v>
      </c>
      <c r="H1159" s="426" t="s">
        <v>13362</v>
      </c>
      <c r="I1159" s="465">
        <f>SUMIF(A:A,A1159,J:J)</f>
        <v>25.629999999999995</v>
      </c>
      <c r="K1159" s="373">
        <f>VLOOKUP(A1159,'CMP-SIN-SD-09-2021'!A:D,4,0)</f>
        <v>25.63</v>
      </c>
      <c r="L1159" s="373" t="b">
        <f>K1159=I1159</f>
        <v>1</v>
      </c>
      <c r="O1159" s="403">
        <v>88496</v>
      </c>
    </row>
    <row r="1160" spans="1:15" s="387" customFormat="1" x14ac:dyDescent="0.25">
      <c r="A1160" s="450">
        <f t="shared" si="281"/>
        <v>88496</v>
      </c>
      <c r="B1160" s="451">
        <v>88310</v>
      </c>
      <c r="C1160" s="452" t="s">
        <v>13789</v>
      </c>
      <c r="D1160" s="452" t="s">
        <v>13631</v>
      </c>
      <c r="E1160" s="400" t="s">
        <v>1</v>
      </c>
      <c r="F1160" s="400" t="s">
        <v>7605</v>
      </c>
      <c r="G1160" s="399">
        <v>0.67200000000000004</v>
      </c>
      <c r="H1160" s="453">
        <f>VLOOKUP(B1160,'CMP-SIN-SD-09-2021'!A:D,4,0)</f>
        <v>24.89</v>
      </c>
      <c r="I1160" s="453" t="s">
        <v>13362</v>
      </c>
      <c r="J1160" s="373">
        <f t="shared" ref="J1160:J1163" si="304">TRUNC((G1160*H1160),2)</f>
        <v>16.72</v>
      </c>
      <c r="K1160" s="373"/>
      <c r="L1160" s="373"/>
      <c r="M1160" s="373">
        <f>VLOOKUP(B1160,'CMP-SIN-SD-09-2021'!A:D,4,0)</f>
        <v>24.89</v>
      </c>
      <c r="N1160" s="3" t="b">
        <f t="shared" ref="N1160:N1163" si="305">M1160=H1160</f>
        <v>1</v>
      </c>
    </row>
    <row r="1161" spans="1:15" s="387" customFormat="1" x14ac:dyDescent="0.25">
      <c r="A1161" s="389">
        <f t="shared" si="281"/>
        <v>88496</v>
      </c>
      <c r="B1161" s="390">
        <v>88316</v>
      </c>
      <c r="C1161" s="391" t="s">
        <v>13789</v>
      </c>
      <c r="D1161" s="391" t="s">
        <v>13428</v>
      </c>
      <c r="E1161" s="392" t="s">
        <v>1</v>
      </c>
      <c r="F1161" s="392" t="s">
        <v>7605</v>
      </c>
      <c r="G1161" s="393">
        <v>0.247</v>
      </c>
      <c r="H1161" s="453">
        <f>VLOOKUP(B1161,'CMP-SIN-SD-09-2021'!A:D,4,0)</f>
        <v>17.61</v>
      </c>
      <c r="I1161" s="394" t="s">
        <v>13362</v>
      </c>
      <c r="J1161" s="373">
        <f t="shared" si="304"/>
        <v>4.34</v>
      </c>
      <c r="K1161" s="373"/>
      <c r="L1161" s="373"/>
      <c r="M1161" s="373">
        <f>VLOOKUP(B1161,'CMP-SIN-SD-09-2021'!A:D,4,0)</f>
        <v>17.61</v>
      </c>
      <c r="N1161" s="3" t="b">
        <f t="shared" si="305"/>
        <v>1</v>
      </c>
    </row>
    <row r="1162" spans="1:15" s="387" customFormat="1" ht="30" x14ac:dyDescent="0.25">
      <c r="A1162" s="389">
        <f t="shared" si="281"/>
        <v>88496</v>
      </c>
      <c r="B1162" s="390">
        <v>3767</v>
      </c>
      <c r="C1162" s="391" t="s">
        <v>13789</v>
      </c>
      <c r="D1162" s="391" t="s">
        <v>13790</v>
      </c>
      <c r="E1162" s="392" t="s">
        <v>1</v>
      </c>
      <c r="F1162" s="392" t="s">
        <v>9</v>
      </c>
      <c r="G1162" s="393">
        <v>0.1</v>
      </c>
      <c r="H1162" s="394">
        <v>0.8</v>
      </c>
      <c r="I1162" s="394" t="s">
        <v>13362</v>
      </c>
      <c r="J1162" s="373">
        <f t="shared" si="304"/>
        <v>0.08</v>
      </c>
      <c r="K1162" s="373"/>
      <c r="L1162" s="373"/>
      <c r="M1162" s="373">
        <f>VLOOKUP(B1162,'INS-SIN-SD-09-2021'!A:D,4,0)</f>
        <v>0.8</v>
      </c>
      <c r="N1162" s="3" t="b">
        <f t="shared" si="305"/>
        <v>1</v>
      </c>
    </row>
    <row r="1163" spans="1:15" s="387" customFormat="1" x14ac:dyDescent="0.25">
      <c r="A1163" s="440">
        <f t="shared" ref="A1163:A1226" si="306">IF(O1163&lt;&gt;0,O1163,A1162)</f>
        <v>88496</v>
      </c>
      <c r="B1163" s="441">
        <v>4047</v>
      </c>
      <c r="C1163" s="442" t="s">
        <v>13789</v>
      </c>
      <c r="D1163" s="442" t="s">
        <v>13791</v>
      </c>
      <c r="E1163" s="398" t="s">
        <v>1</v>
      </c>
      <c r="F1163" s="398" t="s">
        <v>7607</v>
      </c>
      <c r="G1163" s="397">
        <v>0.2445</v>
      </c>
      <c r="H1163" s="443">
        <v>18.38</v>
      </c>
      <c r="I1163" s="443" t="s">
        <v>13362</v>
      </c>
      <c r="J1163" s="373">
        <f t="shared" si="304"/>
        <v>4.49</v>
      </c>
      <c r="K1163" s="373"/>
      <c r="L1163" s="373"/>
      <c r="M1163" s="373">
        <f>VLOOKUP(B1163,'INS-SIN-SD-09-2021'!A:D,4,0)</f>
        <v>18.38</v>
      </c>
      <c r="N1163" s="3" t="b">
        <f t="shared" si="305"/>
        <v>1</v>
      </c>
    </row>
    <row r="1164" spans="1:15" s="387" customFormat="1" ht="30" x14ac:dyDescent="0.25">
      <c r="A1164" s="463">
        <f t="shared" si="306"/>
        <v>88497</v>
      </c>
      <c r="B1164" s="434" t="s">
        <v>13359</v>
      </c>
      <c r="C1164" s="464" t="s">
        <v>269</v>
      </c>
      <c r="D1164" s="464" t="s">
        <v>13491</v>
      </c>
      <c r="E1164" s="425" t="s">
        <v>3</v>
      </c>
      <c r="F1164" s="425" t="s">
        <v>1</v>
      </c>
      <c r="G1164" s="424" t="s">
        <v>13361</v>
      </c>
      <c r="H1164" s="426" t="s">
        <v>13362</v>
      </c>
      <c r="I1164" s="465">
        <f>SUMIF(A:A,A1164,J:J)</f>
        <v>14.33</v>
      </c>
      <c r="K1164" s="373">
        <f>VLOOKUP(A1164,'CMP-SIN-SD-09-2021'!A:D,4,0)</f>
        <v>14.33</v>
      </c>
      <c r="L1164" s="373" t="b">
        <f>K1164=I1164</f>
        <v>1</v>
      </c>
      <c r="O1164" s="403">
        <v>88497</v>
      </c>
    </row>
    <row r="1165" spans="1:15" s="387" customFormat="1" x14ac:dyDescent="0.25">
      <c r="A1165" s="450">
        <f t="shared" si="306"/>
        <v>88497</v>
      </c>
      <c r="B1165" s="451">
        <v>88310</v>
      </c>
      <c r="C1165" s="452" t="s">
        <v>13491</v>
      </c>
      <c r="D1165" s="452" t="s">
        <v>13631</v>
      </c>
      <c r="E1165" s="400" t="s">
        <v>1</v>
      </c>
      <c r="F1165" s="400" t="s">
        <v>7605</v>
      </c>
      <c r="G1165" s="399">
        <v>0.312</v>
      </c>
      <c r="H1165" s="453">
        <f>VLOOKUP(B1165,'CMP-SIN-SD-09-2021'!A:D,4,0)</f>
        <v>24.89</v>
      </c>
      <c r="I1165" s="453" t="s">
        <v>13362</v>
      </c>
      <c r="J1165" s="373">
        <f t="shared" ref="J1165:J1168" si="307">TRUNC((G1165*H1165),2)</f>
        <v>7.76</v>
      </c>
      <c r="K1165" s="373"/>
      <c r="L1165" s="373"/>
      <c r="M1165" s="373">
        <f>VLOOKUP(B1165,'CMP-SIN-SD-09-2021'!A:D,4,0)</f>
        <v>24.89</v>
      </c>
      <c r="N1165" s="3" t="b">
        <f t="shared" ref="N1165:N1168" si="308">M1165=H1165</f>
        <v>1</v>
      </c>
    </row>
    <row r="1166" spans="1:15" s="387" customFormat="1" x14ac:dyDescent="0.25">
      <c r="A1166" s="389">
        <f t="shared" si="306"/>
        <v>88497</v>
      </c>
      <c r="B1166" s="390">
        <v>88316</v>
      </c>
      <c r="C1166" s="391" t="s">
        <v>13491</v>
      </c>
      <c r="D1166" s="391" t="s">
        <v>13428</v>
      </c>
      <c r="E1166" s="392" t="s">
        <v>1</v>
      </c>
      <c r="F1166" s="392" t="s">
        <v>7605</v>
      </c>
      <c r="G1166" s="393">
        <v>0.114</v>
      </c>
      <c r="H1166" s="453">
        <f>VLOOKUP(B1166,'CMP-SIN-SD-09-2021'!A:D,4,0)</f>
        <v>17.61</v>
      </c>
      <c r="I1166" s="394" t="s">
        <v>13362</v>
      </c>
      <c r="J1166" s="373">
        <f t="shared" si="307"/>
        <v>2</v>
      </c>
      <c r="K1166" s="373"/>
      <c r="L1166" s="373"/>
      <c r="M1166" s="373">
        <f>VLOOKUP(B1166,'CMP-SIN-SD-09-2021'!A:D,4,0)</f>
        <v>17.61</v>
      </c>
      <c r="N1166" s="3" t="b">
        <f t="shared" si="308"/>
        <v>1</v>
      </c>
    </row>
    <row r="1167" spans="1:15" s="387" customFormat="1" ht="30" x14ac:dyDescent="0.25">
      <c r="A1167" s="389">
        <f t="shared" si="306"/>
        <v>88497</v>
      </c>
      <c r="B1167" s="390">
        <v>3767</v>
      </c>
      <c r="C1167" s="391" t="s">
        <v>13491</v>
      </c>
      <c r="D1167" s="391" t="s">
        <v>13790</v>
      </c>
      <c r="E1167" s="392" t="s">
        <v>1</v>
      </c>
      <c r="F1167" s="392" t="s">
        <v>9</v>
      </c>
      <c r="G1167" s="393">
        <v>0.1</v>
      </c>
      <c r="H1167" s="394">
        <v>0.8</v>
      </c>
      <c r="I1167" s="394" t="s">
        <v>13362</v>
      </c>
      <c r="J1167" s="373">
        <f t="shared" si="307"/>
        <v>0.08</v>
      </c>
      <c r="K1167" s="373"/>
      <c r="L1167" s="373"/>
      <c r="M1167" s="373">
        <f>VLOOKUP(B1167,'INS-SIN-SD-09-2021'!A:D,4,0)</f>
        <v>0.8</v>
      </c>
      <c r="N1167" s="3" t="b">
        <f t="shared" si="308"/>
        <v>1</v>
      </c>
    </row>
    <row r="1168" spans="1:15" s="387" customFormat="1" x14ac:dyDescent="0.25">
      <c r="A1168" s="440">
        <f t="shared" si="306"/>
        <v>88497</v>
      </c>
      <c r="B1168" s="441">
        <v>4047</v>
      </c>
      <c r="C1168" s="442" t="s">
        <v>13491</v>
      </c>
      <c r="D1168" s="442" t="s">
        <v>13791</v>
      </c>
      <c r="E1168" s="398" t="s">
        <v>1</v>
      </c>
      <c r="F1168" s="398" t="s">
        <v>7607</v>
      </c>
      <c r="G1168" s="397">
        <v>0.2445</v>
      </c>
      <c r="H1168" s="443">
        <v>18.38</v>
      </c>
      <c r="I1168" s="443" t="s">
        <v>13362</v>
      </c>
      <c r="J1168" s="373">
        <f t="shared" si="307"/>
        <v>4.49</v>
      </c>
      <c r="K1168" s="373"/>
      <c r="L1168" s="373"/>
      <c r="M1168" s="373">
        <f>VLOOKUP(B1168,'INS-SIN-SD-09-2021'!A:D,4,0)</f>
        <v>18.38</v>
      </c>
      <c r="N1168" s="3" t="b">
        <f t="shared" si="308"/>
        <v>1</v>
      </c>
    </row>
    <row r="1169" spans="1:15" s="387" customFormat="1" ht="45" x14ac:dyDescent="0.25">
      <c r="A1169" s="463">
        <f t="shared" si="306"/>
        <v>96131</v>
      </c>
      <c r="B1169" s="434" t="s">
        <v>13359</v>
      </c>
      <c r="C1169" s="464" t="s">
        <v>270</v>
      </c>
      <c r="D1169" s="464" t="s">
        <v>13792</v>
      </c>
      <c r="E1169" s="425" t="s">
        <v>3</v>
      </c>
      <c r="F1169" s="425" t="s">
        <v>1</v>
      </c>
      <c r="G1169" s="424" t="s">
        <v>13361</v>
      </c>
      <c r="H1169" s="426" t="s">
        <v>13362</v>
      </c>
      <c r="I1169" s="465">
        <f>SUMIF(A:A,A1169,J:J)</f>
        <v>24.1</v>
      </c>
      <c r="K1169" s="373">
        <f>VLOOKUP(A1169,'CMP-SIN-SD-09-2021'!A:D,4,0)</f>
        <v>24.1</v>
      </c>
      <c r="L1169" s="373" t="b">
        <f>K1169=I1169</f>
        <v>1</v>
      </c>
      <c r="O1169" s="403">
        <v>96131</v>
      </c>
    </row>
    <row r="1170" spans="1:15" s="387" customFormat="1" x14ac:dyDescent="0.25">
      <c r="A1170" s="450">
        <f t="shared" si="306"/>
        <v>96131</v>
      </c>
      <c r="B1170" s="451">
        <v>88310</v>
      </c>
      <c r="C1170" s="452" t="s">
        <v>13792</v>
      </c>
      <c r="D1170" s="452" t="s">
        <v>13631</v>
      </c>
      <c r="E1170" s="400" t="s">
        <v>1</v>
      </c>
      <c r="F1170" s="400" t="s">
        <v>7605</v>
      </c>
      <c r="G1170" s="399">
        <v>0.51400000000000001</v>
      </c>
      <c r="H1170" s="453">
        <f>VLOOKUP(B1170,'CMP-SIN-SD-09-2021'!A:D,4,0)</f>
        <v>24.89</v>
      </c>
      <c r="I1170" s="453" t="s">
        <v>13362</v>
      </c>
      <c r="J1170" s="373">
        <f t="shared" ref="J1170:J1173" si="309">TRUNC((G1170*H1170),2)</f>
        <v>12.79</v>
      </c>
      <c r="K1170" s="373"/>
      <c r="L1170" s="373"/>
      <c r="M1170" s="373">
        <f>VLOOKUP(B1170,'CMP-SIN-SD-09-2021'!A:D,4,0)</f>
        <v>24.89</v>
      </c>
      <c r="N1170" s="3" t="b">
        <f t="shared" ref="N1170:N1173" si="310">M1170=H1170</f>
        <v>1</v>
      </c>
    </row>
    <row r="1171" spans="1:15" s="387" customFormat="1" x14ac:dyDescent="0.25">
      <c r="A1171" s="389">
        <f t="shared" si="306"/>
        <v>96131</v>
      </c>
      <c r="B1171" s="390">
        <v>88316</v>
      </c>
      <c r="C1171" s="391" t="s">
        <v>13792</v>
      </c>
      <c r="D1171" s="391" t="s">
        <v>13428</v>
      </c>
      <c r="E1171" s="392" t="s">
        <v>1</v>
      </c>
      <c r="F1171" s="392" t="s">
        <v>7605</v>
      </c>
      <c r="G1171" s="393">
        <v>0.128</v>
      </c>
      <c r="H1171" s="453">
        <f>VLOOKUP(B1171,'CMP-SIN-SD-09-2021'!A:D,4,0)</f>
        <v>17.61</v>
      </c>
      <c r="I1171" s="394" t="s">
        <v>13362</v>
      </c>
      <c r="J1171" s="373">
        <f t="shared" si="309"/>
        <v>2.25</v>
      </c>
      <c r="K1171" s="373"/>
      <c r="L1171" s="373"/>
      <c r="M1171" s="373">
        <f>VLOOKUP(B1171,'CMP-SIN-SD-09-2021'!A:D,4,0)</f>
        <v>17.61</v>
      </c>
      <c r="N1171" s="3" t="b">
        <f t="shared" si="310"/>
        <v>1</v>
      </c>
    </row>
    <row r="1172" spans="1:15" s="387" customFormat="1" ht="30" x14ac:dyDescent="0.25">
      <c r="A1172" s="389">
        <f t="shared" si="306"/>
        <v>96131</v>
      </c>
      <c r="B1172" s="390">
        <v>3767</v>
      </c>
      <c r="C1172" s="391" t="s">
        <v>13792</v>
      </c>
      <c r="D1172" s="391" t="s">
        <v>13790</v>
      </c>
      <c r="E1172" s="392" t="s">
        <v>1</v>
      </c>
      <c r="F1172" s="392" t="s">
        <v>9</v>
      </c>
      <c r="G1172" s="393">
        <v>0.1</v>
      </c>
      <c r="H1172" s="394">
        <v>0.8</v>
      </c>
      <c r="I1172" s="394" t="s">
        <v>13362</v>
      </c>
      <c r="J1172" s="373">
        <f t="shared" si="309"/>
        <v>0.08</v>
      </c>
      <c r="K1172" s="373"/>
      <c r="L1172" s="373"/>
      <c r="M1172" s="373">
        <f>VLOOKUP(B1172,'INS-SIN-SD-09-2021'!A:D,4,0)</f>
        <v>0.8</v>
      </c>
      <c r="N1172" s="3" t="b">
        <f t="shared" si="310"/>
        <v>1</v>
      </c>
    </row>
    <row r="1173" spans="1:15" s="387" customFormat="1" x14ac:dyDescent="0.25">
      <c r="A1173" s="440">
        <f t="shared" si="306"/>
        <v>96131</v>
      </c>
      <c r="B1173" s="441">
        <v>4056</v>
      </c>
      <c r="C1173" s="442" t="s">
        <v>13792</v>
      </c>
      <c r="D1173" s="442" t="s">
        <v>13793</v>
      </c>
      <c r="E1173" s="398" t="s">
        <v>1</v>
      </c>
      <c r="F1173" s="398" t="s">
        <v>7607</v>
      </c>
      <c r="G1173" s="397">
        <v>0.24399999999999999</v>
      </c>
      <c r="H1173" s="443">
        <v>36.82</v>
      </c>
      <c r="I1173" s="443" t="s">
        <v>13362</v>
      </c>
      <c r="J1173" s="373">
        <f t="shared" si="309"/>
        <v>8.98</v>
      </c>
      <c r="K1173" s="373"/>
      <c r="L1173" s="373"/>
      <c r="M1173" s="373">
        <f>VLOOKUP(B1173,'INS-SIN-SD-09-2021'!A:D,4,0)</f>
        <v>36.82</v>
      </c>
      <c r="N1173" s="3" t="b">
        <f t="shared" si="310"/>
        <v>1</v>
      </c>
    </row>
    <row r="1174" spans="1:15" s="387" customFormat="1" ht="45" x14ac:dyDescent="0.25">
      <c r="A1174" s="463" t="str">
        <f t="shared" si="306"/>
        <v>12023/ORSE</v>
      </c>
      <c r="B1174" s="434" t="s">
        <v>13359</v>
      </c>
      <c r="C1174" s="464" t="s">
        <v>271</v>
      </c>
      <c r="D1174" s="464" t="s">
        <v>13513</v>
      </c>
      <c r="E1174" s="425" t="s">
        <v>3</v>
      </c>
      <c r="F1174" s="425" t="s">
        <v>1</v>
      </c>
      <c r="G1174" s="424" t="s">
        <v>13361</v>
      </c>
      <c r="H1174" s="426" t="s">
        <v>13362</v>
      </c>
      <c r="I1174" s="465">
        <f>SUMIF(A:A,A1174,J:J)</f>
        <v>110</v>
      </c>
      <c r="K1174" s="373" t="e">
        <f>VLOOKUP(A1174,'CMP-SIN-SD-09-2021'!A:D,4,0)</f>
        <v>#N/A</v>
      </c>
      <c r="L1174" s="373" t="e">
        <f>K1174=I1174</f>
        <v>#N/A</v>
      </c>
      <c r="O1174" s="387" t="s">
        <v>1307</v>
      </c>
    </row>
    <row r="1175" spans="1:15" s="387" customFormat="1" ht="30" x14ac:dyDescent="0.25">
      <c r="A1175" s="444" t="str">
        <f t="shared" si="306"/>
        <v>12023/ORSE</v>
      </c>
      <c r="B1175" s="445" t="s">
        <v>13794</v>
      </c>
      <c r="C1175" s="446" t="s">
        <v>13513</v>
      </c>
      <c r="D1175" s="446" t="s">
        <v>13795</v>
      </c>
      <c r="E1175" s="447" t="s">
        <v>1</v>
      </c>
      <c r="F1175" s="447" t="s">
        <v>3</v>
      </c>
      <c r="G1175" s="448">
        <v>1</v>
      </c>
      <c r="H1175" s="449">
        <v>110</v>
      </c>
      <c r="I1175" s="449" t="s">
        <v>13362</v>
      </c>
      <c r="J1175" s="373">
        <f t="shared" ref="J1175" si="311">TRUNC((G1175*H1175),2)</f>
        <v>110</v>
      </c>
      <c r="K1175" s="373"/>
      <c r="L1175" s="373"/>
      <c r="M1175" s="373" t="e">
        <f>VLOOKUP(B1175,'INS-SIN-SD-09-2021'!A:D,4,0)</f>
        <v>#N/A</v>
      </c>
      <c r="N1175" s="3" t="e">
        <f t="shared" ref="N1175" si="312">M1175=H1175</f>
        <v>#N/A</v>
      </c>
    </row>
    <row r="1176" spans="1:15" s="387" customFormat="1" ht="30" x14ac:dyDescent="0.25">
      <c r="A1176" s="463">
        <f t="shared" si="306"/>
        <v>96110</v>
      </c>
      <c r="B1176" s="434" t="s">
        <v>13359</v>
      </c>
      <c r="C1176" s="464" t="s">
        <v>272</v>
      </c>
      <c r="D1176" s="464" t="s">
        <v>13577</v>
      </c>
      <c r="E1176" s="425" t="s">
        <v>3</v>
      </c>
      <c r="F1176" s="425" t="s">
        <v>1</v>
      </c>
      <c r="G1176" s="424" t="s">
        <v>13361</v>
      </c>
      <c r="H1176" s="426" t="s">
        <v>13362</v>
      </c>
      <c r="I1176" s="465">
        <f>SUMIF(A:A,A1176,J:J)</f>
        <v>58.239999999999995</v>
      </c>
      <c r="K1176" s="373">
        <f>VLOOKUP(A1176,'CMP-SIN-SD-09-2021'!A:D,4,0)</f>
        <v>58.24</v>
      </c>
      <c r="L1176" s="373" t="b">
        <f>K1176=I1176</f>
        <v>1</v>
      </c>
      <c r="O1176" s="403">
        <v>96110</v>
      </c>
    </row>
    <row r="1177" spans="1:15" s="387" customFormat="1" ht="30" x14ac:dyDescent="0.25">
      <c r="A1177" s="450">
        <f t="shared" si="306"/>
        <v>96110</v>
      </c>
      <c r="B1177" s="451">
        <v>88278</v>
      </c>
      <c r="C1177" s="452" t="s">
        <v>13577</v>
      </c>
      <c r="D1177" s="452" t="s">
        <v>13796</v>
      </c>
      <c r="E1177" s="400" t="s">
        <v>1</v>
      </c>
      <c r="F1177" s="400" t="s">
        <v>7605</v>
      </c>
      <c r="G1177" s="399">
        <v>0.45660000000000001</v>
      </c>
      <c r="H1177" s="453">
        <f>VLOOKUP(B1177,'CMP-SIN-SD-09-2021'!A:D,4,0)</f>
        <v>18.21</v>
      </c>
      <c r="I1177" s="453" t="s">
        <v>13362</v>
      </c>
      <c r="J1177" s="373">
        <f t="shared" ref="J1177:J1186" si="313">TRUNC((G1177*H1177),2)</f>
        <v>8.31</v>
      </c>
      <c r="K1177" s="373"/>
      <c r="L1177" s="373"/>
      <c r="M1177" s="373">
        <f>VLOOKUP(B1177,'CMP-SIN-SD-09-2021'!A:D,4,0)</f>
        <v>18.21</v>
      </c>
      <c r="N1177" s="3" t="b">
        <f t="shared" ref="N1177:N1186" si="314">M1177=H1177</f>
        <v>1</v>
      </c>
    </row>
    <row r="1178" spans="1:15" s="387" customFormat="1" x14ac:dyDescent="0.25">
      <c r="A1178" s="389">
        <f t="shared" si="306"/>
        <v>96110</v>
      </c>
      <c r="B1178" s="390">
        <v>88316</v>
      </c>
      <c r="C1178" s="391" t="s">
        <v>13577</v>
      </c>
      <c r="D1178" s="391" t="s">
        <v>13428</v>
      </c>
      <c r="E1178" s="392" t="s">
        <v>1</v>
      </c>
      <c r="F1178" s="392" t="s">
        <v>7605</v>
      </c>
      <c r="G1178" s="393">
        <v>0.45660000000000001</v>
      </c>
      <c r="H1178" s="453">
        <f>VLOOKUP(B1178,'CMP-SIN-SD-09-2021'!A:D,4,0)</f>
        <v>17.61</v>
      </c>
      <c r="I1178" s="394" t="s">
        <v>13362</v>
      </c>
      <c r="J1178" s="373">
        <f t="shared" si="313"/>
        <v>8.0399999999999991</v>
      </c>
      <c r="K1178" s="373"/>
      <c r="L1178" s="373"/>
      <c r="M1178" s="373">
        <f>VLOOKUP(B1178,'CMP-SIN-SD-09-2021'!A:D,4,0)</f>
        <v>17.61</v>
      </c>
      <c r="N1178" s="3" t="b">
        <f t="shared" si="314"/>
        <v>1</v>
      </c>
    </row>
    <row r="1179" spans="1:15" s="387" customFormat="1" ht="30" x14ac:dyDescent="0.25">
      <c r="A1179" s="389">
        <f t="shared" si="306"/>
        <v>96110</v>
      </c>
      <c r="B1179" s="390">
        <v>39413</v>
      </c>
      <c r="C1179" s="391" t="s">
        <v>13577</v>
      </c>
      <c r="D1179" s="391" t="s">
        <v>13797</v>
      </c>
      <c r="E1179" s="392" t="s">
        <v>1</v>
      </c>
      <c r="F1179" s="392" t="s">
        <v>3</v>
      </c>
      <c r="G1179" s="393">
        <v>1.0665</v>
      </c>
      <c r="H1179" s="394">
        <v>13.32</v>
      </c>
      <c r="I1179" s="394" t="s">
        <v>13362</v>
      </c>
      <c r="J1179" s="373">
        <f t="shared" si="313"/>
        <v>14.2</v>
      </c>
      <c r="K1179" s="373"/>
      <c r="L1179" s="373"/>
      <c r="M1179" s="373">
        <f>VLOOKUP(B1179,'INS-SIN-SD-09-2021'!A:D,4,0)</f>
        <v>13.32</v>
      </c>
      <c r="N1179" s="3" t="b">
        <f t="shared" si="314"/>
        <v>1</v>
      </c>
    </row>
    <row r="1180" spans="1:15" s="387" customFormat="1" ht="30" x14ac:dyDescent="0.25">
      <c r="A1180" s="389">
        <f t="shared" si="306"/>
        <v>96110</v>
      </c>
      <c r="B1180" s="390">
        <v>39432</v>
      </c>
      <c r="C1180" s="391" t="s">
        <v>13577</v>
      </c>
      <c r="D1180" s="391" t="s">
        <v>13798</v>
      </c>
      <c r="E1180" s="392" t="s">
        <v>1</v>
      </c>
      <c r="F1180" s="392" t="s">
        <v>27</v>
      </c>
      <c r="G1180" s="393">
        <v>1.4403999999999999</v>
      </c>
      <c r="H1180" s="394">
        <v>1.97</v>
      </c>
      <c r="I1180" s="394" t="s">
        <v>13362</v>
      </c>
      <c r="J1180" s="373">
        <f t="shared" si="313"/>
        <v>2.83</v>
      </c>
      <c r="K1180" s="373"/>
      <c r="L1180" s="373"/>
      <c r="M1180" s="373">
        <f>VLOOKUP(B1180,'INS-SIN-SD-09-2021'!A:D,4,0)</f>
        <v>1.97</v>
      </c>
      <c r="N1180" s="3" t="b">
        <f t="shared" si="314"/>
        <v>1</v>
      </c>
    </row>
    <row r="1181" spans="1:15" s="387" customFormat="1" ht="45" x14ac:dyDescent="0.25">
      <c r="A1181" s="389">
        <f t="shared" si="306"/>
        <v>96110</v>
      </c>
      <c r="B1181" s="390">
        <v>39434</v>
      </c>
      <c r="C1181" s="391" t="s">
        <v>13577</v>
      </c>
      <c r="D1181" s="391" t="s">
        <v>13799</v>
      </c>
      <c r="E1181" s="392" t="s">
        <v>1</v>
      </c>
      <c r="F1181" s="392" t="s">
        <v>29</v>
      </c>
      <c r="G1181" s="393">
        <v>0.5202</v>
      </c>
      <c r="H1181" s="394">
        <v>2.65</v>
      </c>
      <c r="I1181" s="394" t="s">
        <v>13362</v>
      </c>
      <c r="J1181" s="373">
        <f t="shared" si="313"/>
        <v>1.37</v>
      </c>
      <c r="K1181" s="373"/>
      <c r="L1181" s="373"/>
      <c r="M1181" s="373">
        <f>VLOOKUP(B1181,'INS-SIN-SD-09-2021'!A:D,4,0)</f>
        <v>2.65</v>
      </c>
      <c r="N1181" s="3" t="b">
        <f t="shared" si="314"/>
        <v>1</v>
      </c>
    </row>
    <row r="1182" spans="1:15" s="387" customFormat="1" ht="30" x14ac:dyDescent="0.25">
      <c r="A1182" s="389">
        <f t="shared" si="306"/>
        <v>96110</v>
      </c>
      <c r="B1182" s="390">
        <v>39435</v>
      </c>
      <c r="C1182" s="391" t="s">
        <v>13577</v>
      </c>
      <c r="D1182" s="391" t="s">
        <v>13800</v>
      </c>
      <c r="E1182" s="392" t="s">
        <v>1</v>
      </c>
      <c r="F1182" s="392" t="s">
        <v>9</v>
      </c>
      <c r="G1182" s="393">
        <v>7.9740000000000002</v>
      </c>
      <c r="H1182" s="394">
        <v>7.0000000000000007E-2</v>
      </c>
      <c r="I1182" s="394" t="s">
        <v>13362</v>
      </c>
      <c r="J1182" s="373">
        <f t="shared" si="313"/>
        <v>0.55000000000000004</v>
      </c>
      <c r="K1182" s="373"/>
      <c r="L1182" s="373"/>
      <c r="M1182" s="373">
        <f>VLOOKUP(B1182,'INS-SIN-SD-09-2021'!A:D,4,0)</f>
        <v>7.0000000000000007E-2</v>
      </c>
      <c r="N1182" s="3" t="b">
        <f t="shared" si="314"/>
        <v>1</v>
      </c>
    </row>
    <row r="1183" spans="1:15" s="387" customFormat="1" ht="30" x14ac:dyDescent="0.25">
      <c r="A1183" s="389">
        <f t="shared" si="306"/>
        <v>96110</v>
      </c>
      <c r="B1183" s="390">
        <v>40547</v>
      </c>
      <c r="C1183" s="391" t="s">
        <v>13577</v>
      </c>
      <c r="D1183" s="391" t="s">
        <v>13801</v>
      </c>
      <c r="E1183" s="392" t="s">
        <v>1</v>
      </c>
      <c r="F1183" s="392" t="s">
        <v>9561</v>
      </c>
      <c r="G1183" s="393">
        <v>2.2100000000000002E-2</v>
      </c>
      <c r="H1183" s="394">
        <v>19.57</v>
      </c>
      <c r="I1183" s="394" t="s">
        <v>13362</v>
      </c>
      <c r="J1183" s="373">
        <f t="shared" si="313"/>
        <v>0.43</v>
      </c>
      <c r="K1183" s="373"/>
      <c r="L1183" s="373"/>
      <c r="M1183" s="373">
        <f>VLOOKUP(B1183,'INS-SIN-SD-09-2021'!A:D,4,0)</f>
        <v>19.57</v>
      </c>
      <c r="N1183" s="3" t="b">
        <f t="shared" si="314"/>
        <v>1</v>
      </c>
    </row>
    <row r="1184" spans="1:15" s="387" customFormat="1" ht="45" x14ac:dyDescent="0.25">
      <c r="A1184" s="389">
        <f t="shared" si="306"/>
        <v>96110</v>
      </c>
      <c r="B1184" s="390">
        <v>39430</v>
      </c>
      <c r="C1184" s="391" t="s">
        <v>13577</v>
      </c>
      <c r="D1184" s="391" t="s">
        <v>13802</v>
      </c>
      <c r="E1184" s="392" t="s">
        <v>1</v>
      </c>
      <c r="F1184" s="392" t="s">
        <v>9</v>
      </c>
      <c r="G1184" s="393">
        <v>2.2122000000000002</v>
      </c>
      <c r="H1184" s="394">
        <v>2.4</v>
      </c>
      <c r="I1184" s="394" t="s">
        <v>13362</v>
      </c>
      <c r="J1184" s="373">
        <f t="shared" si="313"/>
        <v>5.3</v>
      </c>
      <c r="K1184" s="373"/>
      <c r="L1184" s="373"/>
      <c r="M1184" s="373">
        <f>VLOOKUP(B1184,'INS-SIN-SD-09-2021'!A:D,4,0)</f>
        <v>2.4</v>
      </c>
      <c r="N1184" s="3" t="b">
        <f t="shared" si="314"/>
        <v>1</v>
      </c>
    </row>
    <row r="1185" spans="1:15" s="387" customFormat="1" ht="45" x14ac:dyDescent="0.25">
      <c r="A1185" s="389">
        <f t="shared" si="306"/>
        <v>96110</v>
      </c>
      <c r="B1185" s="390">
        <v>39427</v>
      </c>
      <c r="C1185" s="391" t="s">
        <v>13577</v>
      </c>
      <c r="D1185" s="391" t="s">
        <v>13803</v>
      </c>
      <c r="E1185" s="392" t="s">
        <v>1</v>
      </c>
      <c r="F1185" s="392" t="s">
        <v>27</v>
      </c>
      <c r="G1185" s="393">
        <v>2.4</v>
      </c>
      <c r="H1185" s="394">
        <v>6.37</v>
      </c>
      <c r="I1185" s="394" t="s">
        <v>13362</v>
      </c>
      <c r="J1185" s="373">
        <f t="shared" si="313"/>
        <v>15.28</v>
      </c>
      <c r="K1185" s="373"/>
      <c r="L1185" s="373"/>
      <c r="M1185" s="373">
        <f>VLOOKUP(B1185,'INS-SIN-SD-09-2021'!A:D,4,0)</f>
        <v>6.37</v>
      </c>
      <c r="N1185" s="3" t="b">
        <f t="shared" si="314"/>
        <v>1</v>
      </c>
    </row>
    <row r="1186" spans="1:15" s="387" customFormat="1" ht="45" x14ac:dyDescent="0.25">
      <c r="A1186" s="440">
        <f t="shared" si="306"/>
        <v>96110</v>
      </c>
      <c r="B1186" s="441">
        <v>43131</v>
      </c>
      <c r="C1186" s="442" t="s">
        <v>13577</v>
      </c>
      <c r="D1186" s="442" t="s">
        <v>13804</v>
      </c>
      <c r="E1186" s="398" t="s">
        <v>1</v>
      </c>
      <c r="F1186" s="398" t="s">
        <v>29</v>
      </c>
      <c r="G1186" s="397">
        <v>7.1099999999999997E-2</v>
      </c>
      <c r="H1186" s="443">
        <v>27.19</v>
      </c>
      <c r="I1186" s="443" t="s">
        <v>13362</v>
      </c>
      <c r="J1186" s="373">
        <f t="shared" si="313"/>
        <v>1.93</v>
      </c>
      <c r="K1186" s="373"/>
      <c r="L1186" s="373"/>
      <c r="M1186" s="373">
        <f>VLOOKUP(B1186,'INS-SIN-SD-09-2021'!A:D,4,0)</f>
        <v>27.19</v>
      </c>
      <c r="N1186" s="3" t="b">
        <f t="shared" si="314"/>
        <v>1</v>
      </c>
    </row>
    <row r="1187" spans="1:15" s="387" customFormat="1" ht="30" x14ac:dyDescent="0.25">
      <c r="A1187" s="463">
        <f t="shared" si="306"/>
        <v>88490</v>
      </c>
      <c r="B1187" s="434" t="s">
        <v>13359</v>
      </c>
      <c r="C1187" s="464" t="s">
        <v>273</v>
      </c>
      <c r="D1187" s="464" t="s">
        <v>13805</v>
      </c>
      <c r="E1187" s="425" t="s">
        <v>3</v>
      </c>
      <c r="F1187" s="425" t="s">
        <v>1</v>
      </c>
      <c r="G1187" s="424" t="s">
        <v>13361</v>
      </c>
      <c r="H1187" s="426" t="s">
        <v>13362</v>
      </c>
      <c r="I1187" s="465">
        <f>SUMIF(A:A,A1187,J:J)</f>
        <v>10.7</v>
      </c>
      <c r="K1187" s="373" t="e">
        <f>VLOOKUP(A1187,'CMP-SIN-SD-09-2021'!A:D,4,0)</f>
        <v>#N/A</v>
      </c>
      <c r="L1187" s="373" t="e">
        <f>K1187=I1187</f>
        <v>#N/A</v>
      </c>
      <c r="O1187" s="403">
        <v>88490</v>
      </c>
    </row>
    <row r="1188" spans="1:15" s="387" customFormat="1" x14ac:dyDescent="0.25">
      <c r="A1188" s="450">
        <f t="shared" si="306"/>
        <v>88490</v>
      </c>
      <c r="B1188" s="451">
        <v>88316</v>
      </c>
      <c r="C1188" s="452" t="s">
        <v>13805</v>
      </c>
      <c r="D1188" s="452" t="s">
        <v>13428</v>
      </c>
      <c r="E1188" s="400" t="s">
        <v>1</v>
      </c>
      <c r="F1188" s="400" t="s">
        <v>7605</v>
      </c>
      <c r="G1188" s="399">
        <v>1.4999999999999999E-2</v>
      </c>
      <c r="H1188" s="453">
        <f>VLOOKUP(B1188,'CMP-SIN-SD-09-2021'!A:D,4,0)</f>
        <v>17.61</v>
      </c>
      <c r="I1188" s="453" t="s">
        <v>13362</v>
      </c>
      <c r="J1188" s="373">
        <f t="shared" ref="J1188:J1191" si="315">TRUNC((G1188*H1188),2)</f>
        <v>0.26</v>
      </c>
      <c r="K1188" s="373"/>
      <c r="L1188" s="373"/>
      <c r="M1188" s="373">
        <f>VLOOKUP(B1188,'CMP-SIN-SD-09-2021'!A:D,4,0)</f>
        <v>17.61</v>
      </c>
      <c r="N1188" s="3" t="b">
        <f t="shared" ref="N1188:N1191" si="316">M1188=H1188</f>
        <v>1</v>
      </c>
    </row>
    <row r="1189" spans="1:15" s="387" customFormat="1" ht="30" x14ac:dyDescent="0.25">
      <c r="A1189" s="389">
        <f t="shared" si="306"/>
        <v>88490</v>
      </c>
      <c r="B1189" s="390">
        <v>95218</v>
      </c>
      <c r="C1189" s="391" t="s">
        <v>13805</v>
      </c>
      <c r="D1189" s="391" t="s">
        <v>13806</v>
      </c>
      <c r="E1189" s="392" t="s">
        <v>1</v>
      </c>
      <c r="F1189" s="392" t="s">
        <v>13482</v>
      </c>
      <c r="G1189" s="393">
        <v>5.7000000000000002E-3</v>
      </c>
      <c r="H1189" s="394">
        <v>23.36</v>
      </c>
      <c r="I1189" s="394" t="s">
        <v>13362</v>
      </c>
      <c r="J1189" s="373">
        <f t="shared" si="315"/>
        <v>0.13</v>
      </c>
      <c r="K1189" s="373"/>
      <c r="L1189" s="373"/>
      <c r="M1189" s="373" t="e">
        <f>VLOOKUP(B1189,'INS-SIN-SD-09-2021'!A:D,4,0)</f>
        <v>#N/A</v>
      </c>
      <c r="N1189" s="3" t="e">
        <f t="shared" si="316"/>
        <v>#N/A</v>
      </c>
    </row>
    <row r="1190" spans="1:15" s="387" customFormat="1" ht="30" x14ac:dyDescent="0.25">
      <c r="A1190" s="389">
        <f t="shared" si="306"/>
        <v>88490</v>
      </c>
      <c r="B1190" s="390">
        <v>95219</v>
      </c>
      <c r="C1190" s="391" t="s">
        <v>13805</v>
      </c>
      <c r="D1190" s="391" t="s">
        <v>13807</v>
      </c>
      <c r="E1190" s="392" t="s">
        <v>1</v>
      </c>
      <c r="F1190" s="392" t="s">
        <v>13484</v>
      </c>
      <c r="G1190" s="393">
        <v>3.5299999999999998E-2</v>
      </c>
      <c r="H1190" s="394">
        <v>22.7</v>
      </c>
      <c r="I1190" s="394" t="s">
        <v>13362</v>
      </c>
      <c r="J1190" s="373">
        <f t="shared" si="315"/>
        <v>0.8</v>
      </c>
      <c r="K1190" s="373"/>
      <c r="L1190" s="373"/>
      <c r="M1190" s="373" t="e">
        <f>VLOOKUP(B1190,'INS-SIN-SD-09-2021'!A:D,4,0)</f>
        <v>#N/A</v>
      </c>
      <c r="N1190" s="3" t="e">
        <f t="shared" si="316"/>
        <v>#N/A</v>
      </c>
    </row>
    <row r="1191" spans="1:15" s="387" customFormat="1" x14ac:dyDescent="0.25">
      <c r="A1191" s="440">
        <f t="shared" si="306"/>
        <v>88490</v>
      </c>
      <c r="B1191" s="441">
        <v>7356</v>
      </c>
      <c r="C1191" s="442" t="s">
        <v>13805</v>
      </c>
      <c r="D1191" s="442" t="s">
        <v>13808</v>
      </c>
      <c r="E1191" s="398" t="s">
        <v>1</v>
      </c>
      <c r="F1191" s="398" t="s">
        <v>7596</v>
      </c>
      <c r="G1191" s="397">
        <v>0.37</v>
      </c>
      <c r="H1191" s="443">
        <v>25.71</v>
      </c>
      <c r="I1191" s="443" t="s">
        <v>13362</v>
      </c>
      <c r="J1191" s="373">
        <f t="shared" si="315"/>
        <v>9.51</v>
      </c>
      <c r="K1191" s="373"/>
      <c r="L1191" s="373"/>
      <c r="M1191" s="373">
        <f>VLOOKUP(B1191,'INS-SIN-SD-09-2021'!A:D,4,0)</f>
        <v>25.71</v>
      </c>
      <c r="N1191" s="3" t="b">
        <f t="shared" si="316"/>
        <v>1</v>
      </c>
    </row>
    <row r="1192" spans="1:15" s="387" customFormat="1" ht="45" x14ac:dyDescent="0.25">
      <c r="A1192" s="463" t="str">
        <f t="shared" si="306"/>
        <v>03733/ORSE</v>
      </c>
      <c r="B1192" s="434" t="s">
        <v>13359</v>
      </c>
      <c r="C1192" s="464" t="s">
        <v>275</v>
      </c>
      <c r="D1192" s="464" t="s">
        <v>13630</v>
      </c>
      <c r="E1192" s="425" t="s">
        <v>3</v>
      </c>
      <c r="F1192" s="425" t="s">
        <v>1</v>
      </c>
      <c r="G1192" s="424" t="s">
        <v>13361</v>
      </c>
      <c r="H1192" s="426" t="s">
        <v>13362</v>
      </c>
      <c r="I1192" s="465">
        <f>SUMIF(A:A,A1192,J:J)</f>
        <v>16</v>
      </c>
      <c r="K1192" s="373" t="e">
        <f>VLOOKUP(A1192,'CMP-SIN-SD-09-2021'!A:D,4,0)</f>
        <v>#N/A</v>
      </c>
      <c r="L1192" s="373" t="e">
        <f>K1192=I1192</f>
        <v>#N/A</v>
      </c>
      <c r="O1192" s="387" t="s">
        <v>1318</v>
      </c>
    </row>
    <row r="1193" spans="1:15" s="387" customFormat="1" x14ac:dyDescent="0.25">
      <c r="A1193" s="450" t="str">
        <f t="shared" si="306"/>
        <v>03733/ORSE</v>
      </c>
      <c r="B1193" s="451">
        <v>88310</v>
      </c>
      <c r="C1193" s="452" t="s">
        <v>13630</v>
      </c>
      <c r="D1193" s="452" t="s">
        <v>13631</v>
      </c>
      <c r="E1193" s="400" t="s">
        <v>1</v>
      </c>
      <c r="F1193" s="400" t="s">
        <v>7605</v>
      </c>
      <c r="G1193" s="399">
        <v>0.2</v>
      </c>
      <c r="H1193" s="453">
        <f>VLOOKUP(B1193,'CMP-SIN-SD-09-2021'!A:D,4,0)</f>
        <v>24.89</v>
      </c>
      <c r="I1193" s="453" t="s">
        <v>13362</v>
      </c>
      <c r="J1193" s="373">
        <f t="shared" ref="J1193:J1196" si="317">TRUNC((G1193*H1193),2)</f>
        <v>4.97</v>
      </c>
      <c r="K1193" s="373"/>
      <c r="L1193" s="373"/>
      <c r="M1193" s="373">
        <f>VLOOKUP(B1193,'CMP-SIN-SD-09-2021'!A:D,4,0)</f>
        <v>24.89</v>
      </c>
      <c r="N1193" s="3" t="b">
        <f t="shared" ref="N1193:N1196" si="318">M1193=H1193</f>
        <v>1</v>
      </c>
    </row>
    <row r="1194" spans="1:15" s="387" customFormat="1" x14ac:dyDescent="0.25">
      <c r="A1194" s="389" t="str">
        <f t="shared" si="306"/>
        <v>03733/ORSE</v>
      </c>
      <c r="B1194" s="390">
        <v>88316</v>
      </c>
      <c r="C1194" s="391" t="s">
        <v>13630</v>
      </c>
      <c r="D1194" s="391" t="s">
        <v>13428</v>
      </c>
      <c r="E1194" s="392" t="s">
        <v>1</v>
      </c>
      <c r="F1194" s="392" t="s">
        <v>7605</v>
      </c>
      <c r="G1194" s="393">
        <v>0.1</v>
      </c>
      <c r="H1194" s="453">
        <f>VLOOKUP(B1194,'CMP-SIN-SD-09-2021'!A:D,4,0)</f>
        <v>17.61</v>
      </c>
      <c r="I1194" s="394" t="s">
        <v>13362</v>
      </c>
      <c r="J1194" s="373">
        <f t="shared" si="317"/>
        <v>1.76</v>
      </c>
      <c r="K1194" s="373"/>
      <c r="L1194" s="373"/>
      <c r="M1194" s="373">
        <f>VLOOKUP(B1194,'CMP-SIN-SD-09-2021'!A:D,4,0)</f>
        <v>17.61</v>
      </c>
      <c r="N1194" s="3" t="b">
        <f t="shared" si="318"/>
        <v>1</v>
      </c>
    </row>
    <row r="1195" spans="1:15" s="387" customFormat="1" ht="30" x14ac:dyDescent="0.25">
      <c r="A1195" s="389" t="str">
        <f t="shared" si="306"/>
        <v>03733/ORSE</v>
      </c>
      <c r="B1195" s="390" t="s">
        <v>13809</v>
      </c>
      <c r="C1195" s="391" t="s">
        <v>13630</v>
      </c>
      <c r="D1195" s="391" t="s">
        <v>13810</v>
      </c>
      <c r="E1195" s="392" t="s">
        <v>1</v>
      </c>
      <c r="F1195" s="392" t="s">
        <v>7596</v>
      </c>
      <c r="G1195" s="393">
        <v>0.12</v>
      </c>
      <c r="H1195" s="394">
        <v>33.049999999999997</v>
      </c>
      <c r="I1195" s="394" t="s">
        <v>13362</v>
      </c>
      <c r="J1195" s="373">
        <f t="shared" si="317"/>
        <v>3.96</v>
      </c>
      <c r="K1195" s="373"/>
      <c r="L1195" s="373"/>
      <c r="M1195" s="373" t="e">
        <f>VLOOKUP(B1195,'INS-SIN-SD-09-2021'!A:D,4,0)</f>
        <v>#N/A</v>
      </c>
      <c r="N1195" s="3" t="e">
        <f t="shared" si="318"/>
        <v>#N/A</v>
      </c>
    </row>
    <row r="1196" spans="1:15" s="387" customFormat="1" ht="30" x14ac:dyDescent="0.25">
      <c r="A1196" s="440" t="str">
        <f t="shared" si="306"/>
        <v>03733/ORSE</v>
      </c>
      <c r="B1196" s="441" t="s">
        <v>13811</v>
      </c>
      <c r="C1196" s="442" t="s">
        <v>13630</v>
      </c>
      <c r="D1196" s="442" t="s">
        <v>13812</v>
      </c>
      <c r="E1196" s="398" t="s">
        <v>1</v>
      </c>
      <c r="F1196" s="398" t="s">
        <v>7596</v>
      </c>
      <c r="G1196" s="397">
        <v>0.12</v>
      </c>
      <c r="H1196" s="443">
        <v>44.3</v>
      </c>
      <c r="I1196" s="443" t="s">
        <v>13362</v>
      </c>
      <c r="J1196" s="373">
        <f t="shared" si="317"/>
        <v>5.31</v>
      </c>
      <c r="K1196" s="373"/>
      <c r="L1196" s="373"/>
      <c r="M1196" s="373" t="e">
        <f>VLOOKUP(B1196,'INS-SIN-SD-09-2021'!A:D,4,0)</f>
        <v>#N/A</v>
      </c>
      <c r="N1196" s="3" t="e">
        <f t="shared" si="318"/>
        <v>#N/A</v>
      </c>
    </row>
    <row r="1197" spans="1:15" s="387" customFormat="1" ht="30" x14ac:dyDescent="0.25">
      <c r="A1197" s="463">
        <f t="shared" si="306"/>
        <v>88489</v>
      </c>
      <c r="B1197" s="434" t="s">
        <v>13359</v>
      </c>
      <c r="C1197" s="464" t="s">
        <v>277</v>
      </c>
      <c r="D1197" s="464" t="s">
        <v>13813</v>
      </c>
      <c r="E1197" s="425" t="s">
        <v>3</v>
      </c>
      <c r="F1197" s="425" t="s">
        <v>1</v>
      </c>
      <c r="G1197" s="424" t="s">
        <v>13361</v>
      </c>
      <c r="H1197" s="426" t="s">
        <v>13362</v>
      </c>
      <c r="I1197" s="465">
        <f>SUMIF(A:A,A1197,J:J)</f>
        <v>14.34</v>
      </c>
      <c r="K1197" s="373">
        <f>VLOOKUP(A1197,'CMP-SIN-SD-09-2021'!A:D,4,0)</f>
        <v>14.34</v>
      </c>
      <c r="L1197" s="373" t="b">
        <f>K1197=I1197</f>
        <v>1</v>
      </c>
      <c r="O1197" s="403">
        <v>88489</v>
      </c>
    </row>
    <row r="1198" spans="1:15" s="387" customFormat="1" x14ac:dyDescent="0.25">
      <c r="A1198" s="450">
        <f t="shared" si="306"/>
        <v>88489</v>
      </c>
      <c r="B1198" s="451">
        <v>88310</v>
      </c>
      <c r="C1198" s="452" t="s">
        <v>13813</v>
      </c>
      <c r="D1198" s="452" t="s">
        <v>13631</v>
      </c>
      <c r="E1198" s="400" t="s">
        <v>1</v>
      </c>
      <c r="F1198" s="400" t="s">
        <v>7605</v>
      </c>
      <c r="G1198" s="399">
        <v>0.187</v>
      </c>
      <c r="H1198" s="453">
        <f>VLOOKUP(B1198,'CMP-SIN-SD-09-2021'!A:D,4,0)</f>
        <v>24.89</v>
      </c>
      <c r="I1198" s="453" t="s">
        <v>13362</v>
      </c>
      <c r="J1198" s="373">
        <f t="shared" ref="J1198:J1200" si="319">TRUNC((G1198*H1198),2)</f>
        <v>4.6500000000000004</v>
      </c>
      <c r="K1198" s="373"/>
      <c r="L1198" s="373"/>
      <c r="M1198" s="373">
        <f>VLOOKUP(B1198,'CMP-SIN-SD-09-2021'!A:D,4,0)</f>
        <v>24.89</v>
      </c>
      <c r="N1198" s="3" t="b">
        <f t="shared" ref="N1198:N1200" si="320">M1198=H1198</f>
        <v>1</v>
      </c>
    </row>
    <row r="1199" spans="1:15" s="387" customFormat="1" x14ac:dyDescent="0.25">
      <c r="A1199" s="389">
        <f t="shared" si="306"/>
        <v>88489</v>
      </c>
      <c r="B1199" s="390">
        <v>88316</v>
      </c>
      <c r="C1199" s="391" t="s">
        <v>13813</v>
      </c>
      <c r="D1199" s="391" t="s">
        <v>13428</v>
      </c>
      <c r="E1199" s="392" t="s">
        <v>1</v>
      </c>
      <c r="F1199" s="392" t="s">
        <v>7605</v>
      </c>
      <c r="G1199" s="393">
        <v>6.9000000000000006E-2</v>
      </c>
      <c r="H1199" s="453">
        <f>VLOOKUP(B1199,'CMP-SIN-SD-09-2021'!A:D,4,0)</f>
        <v>17.61</v>
      </c>
      <c r="I1199" s="394" t="s">
        <v>13362</v>
      </c>
      <c r="J1199" s="373">
        <f t="shared" si="319"/>
        <v>1.21</v>
      </c>
      <c r="K1199" s="373"/>
      <c r="L1199" s="373"/>
      <c r="M1199" s="373">
        <f>VLOOKUP(B1199,'CMP-SIN-SD-09-2021'!A:D,4,0)</f>
        <v>17.61</v>
      </c>
      <c r="N1199" s="3" t="b">
        <f t="shared" si="320"/>
        <v>1</v>
      </c>
    </row>
    <row r="1200" spans="1:15" s="387" customFormat="1" x14ac:dyDescent="0.25">
      <c r="A1200" s="440">
        <f t="shared" si="306"/>
        <v>88489</v>
      </c>
      <c r="B1200" s="441">
        <v>7356</v>
      </c>
      <c r="C1200" s="442" t="s">
        <v>13813</v>
      </c>
      <c r="D1200" s="442" t="s">
        <v>13808</v>
      </c>
      <c r="E1200" s="398" t="s">
        <v>1</v>
      </c>
      <c r="F1200" s="398" t="s">
        <v>7596</v>
      </c>
      <c r="G1200" s="397">
        <v>0.33</v>
      </c>
      <c r="H1200" s="443">
        <v>25.71</v>
      </c>
      <c r="I1200" s="443" t="s">
        <v>13362</v>
      </c>
      <c r="J1200" s="373">
        <f t="shared" si="319"/>
        <v>8.48</v>
      </c>
      <c r="K1200" s="373"/>
      <c r="L1200" s="373"/>
      <c r="M1200" s="373">
        <f>VLOOKUP(B1200,'INS-SIN-SD-09-2021'!A:D,4,0)</f>
        <v>25.71</v>
      </c>
      <c r="N1200" s="3" t="b">
        <f t="shared" si="320"/>
        <v>1</v>
      </c>
    </row>
    <row r="1201" spans="1:15" s="387" customFormat="1" ht="45" x14ac:dyDescent="0.25">
      <c r="A1201" s="463">
        <f t="shared" si="306"/>
        <v>88416</v>
      </c>
      <c r="B1201" s="434" t="s">
        <v>13359</v>
      </c>
      <c r="C1201" s="464" t="s">
        <v>278</v>
      </c>
      <c r="D1201" s="464" t="s">
        <v>13814</v>
      </c>
      <c r="E1201" s="425" t="s">
        <v>3</v>
      </c>
      <c r="F1201" s="425" t="s">
        <v>1</v>
      </c>
      <c r="G1201" s="424" t="s">
        <v>13361</v>
      </c>
      <c r="H1201" s="426" t="s">
        <v>13362</v>
      </c>
      <c r="I1201" s="465">
        <f>SUMIF(A:A,A1201,J:J)</f>
        <v>19.75</v>
      </c>
      <c r="K1201" s="373">
        <f>VLOOKUP(A1201,'CMP-SIN-SD-09-2021'!A:D,4,0)</f>
        <v>19.75</v>
      </c>
      <c r="L1201" s="373" t="b">
        <f>K1201=I1201</f>
        <v>1</v>
      </c>
      <c r="O1201" s="403">
        <v>88416</v>
      </c>
    </row>
    <row r="1202" spans="1:15" s="387" customFormat="1" x14ac:dyDescent="0.25">
      <c r="A1202" s="450">
        <f t="shared" si="306"/>
        <v>88416</v>
      </c>
      <c r="B1202" s="451">
        <v>88310</v>
      </c>
      <c r="C1202" s="452" t="s">
        <v>13814</v>
      </c>
      <c r="D1202" s="452" t="s">
        <v>13631</v>
      </c>
      <c r="E1202" s="400" t="s">
        <v>1</v>
      </c>
      <c r="F1202" s="400" t="s">
        <v>7605</v>
      </c>
      <c r="G1202" s="399">
        <v>0.151</v>
      </c>
      <c r="H1202" s="453">
        <f>VLOOKUP(B1202,'CMP-SIN-SD-09-2021'!A:D,4,0)</f>
        <v>24.89</v>
      </c>
      <c r="I1202" s="453" t="s">
        <v>13362</v>
      </c>
      <c r="J1202" s="373">
        <f t="shared" ref="J1202:J1204" si="321">TRUNC((G1202*H1202),2)</f>
        <v>3.75</v>
      </c>
      <c r="K1202" s="373"/>
      <c r="L1202" s="373"/>
      <c r="M1202" s="373">
        <f>VLOOKUP(B1202,'CMP-SIN-SD-09-2021'!A:D,4,0)</f>
        <v>24.89</v>
      </c>
      <c r="N1202" s="3" t="b">
        <f t="shared" ref="N1202:N1204" si="322">M1202=H1202</f>
        <v>1</v>
      </c>
    </row>
    <row r="1203" spans="1:15" s="387" customFormat="1" x14ac:dyDescent="0.25">
      <c r="A1203" s="389">
        <f t="shared" si="306"/>
        <v>88416</v>
      </c>
      <c r="B1203" s="390">
        <v>88316</v>
      </c>
      <c r="C1203" s="391" t="s">
        <v>13814</v>
      </c>
      <c r="D1203" s="391" t="s">
        <v>13428</v>
      </c>
      <c r="E1203" s="392" t="s">
        <v>1</v>
      </c>
      <c r="F1203" s="392" t="s">
        <v>7605</v>
      </c>
      <c r="G1203" s="393">
        <v>3.7999999999999999E-2</v>
      </c>
      <c r="H1203" s="453">
        <f>VLOOKUP(B1203,'CMP-SIN-SD-09-2021'!A:D,4,0)</f>
        <v>17.61</v>
      </c>
      <c r="I1203" s="394" t="s">
        <v>13362</v>
      </c>
      <c r="J1203" s="373">
        <f t="shared" si="321"/>
        <v>0.66</v>
      </c>
      <c r="K1203" s="373"/>
      <c r="L1203" s="373"/>
      <c r="M1203" s="373">
        <f>VLOOKUP(B1203,'CMP-SIN-SD-09-2021'!A:D,4,0)</f>
        <v>17.61</v>
      </c>
      <c r="N1203" s="3" t="b">
        <f t="shared" si="322"/>
        <v>1</v>
      </c>
    </row>
    <row r="1204" spans="1:15" s="387" customFormat="1" ht="30" x14ac:dyDescent="0.25">
      <c r="A1204" s="440">
        <f t="shared" si="306"/>
        <v>88416</v>
      </c>
      <c r="B1204" s="441">
        <v>38877</v>
      </c>
      <c r="C1204" s="442" t="s">
        <v>13814</v>
      </c>
      <c r="D1204" s="442" t="s">
        <v>13815</v>
      </c>
      <c r="E1204" s="398" t="s">
        <v>1</v>
      </c>
      <c r="F1204" s="398" t="s">
        <v>29</v>
      </c>
      <c r="G1204" s="397">
        <v>1.9379999999999999</v>
      </c>
      <c r="H1204" s="443">
        <v>7.92</v>
      </c>
      <c r="I1204" s="443" t="s">
        <v>13362</v>
      </c>
      <c r="J1204" s="373">
        <f t="shared" si="321"/>
        <v>15.34</v>
      </c>
      <c r="K1204" s="373"/>
      <c r="L1204" s="373"/>
      <c r="M1204" s="373">
        <f>VLOOKUP(B1204,'INS-SIN-SD-09-2021'!A:D,4,0)</f>
        <v>7.92</v>
      </c>
      <c r="N1204" s="3" t="b">
        <f t="shared" si="322"/>
        <v>1</v>
      </c>
    </row>
    <row r="1205" spans="1:15" s="387" customFormat="1" x14ac:dyDescent="0.25">
      <c r="A1205" s="463">
        <f t="shared" si="306"/>
        <v>79466</v>
      </c>
      <c r="B1205" s="434" t="s">
        <v>13359</v>
      </c>
      <c r="C1205" s="464" t="s">
        <v>279</v>
      </c>
      <c r="D1205" s="464" t="s">
        <v>13816</v>
      </c>
      <c r="E1205" s="425" t="s">
        <v>3</v>
      </c>
      <c r="F1205" s="425" t="s">
        <v>1</v>
      </c>
      <c r="G1205" s="424" t="s">
        <v>13361</v>
      </c>
      <c r="H1205" s="426" t="s">
        <v>13362</v>
      </c>
      <c r="I1205" s="465">
        <f>SUMIF(A:A,A1205,J:J)</f>
        <v>21.42</v>
      </c>
      <c r="K1205" s="373" t="e">
        <f>VLOOKUP(A1205,'CMP-SIN-SD-09-2021'!A:D,4,0)</f>
        <v>#N/A</v>
      </c>
      <c r="L1205" s="373" t="e">
        <f>K1205=I1205</f>
        <v>#N/A</v>
      </c>
      <c r="O1205" s="403">
        <v>79466</v>
      </c>
    </row>
    <row r="1206" spans="1:15" s="387" customFormat="1" x14ac:dyDescent="0.25">
      <c r="A1206" s="450">
        <f t="shared" si="306"/>
        <v>79466</v>
      </c>
      <c r="B1206" s="451">
        <v>88310</v>
      </c>
      <c r="C1206" s="452" t="s">
        <v>13816</v>
      </c>
      <c r="D1206" s="452" t="s">
        <v>13631</v>
      </c>
      <c r="E1206" s="400" t="s">
        <v>1</v>
      </c>
      <c r="F1206" s="400" t="s">
        <v>7605</v>
      </c>
      <c r="G1206" s="399">
        <v>0.35</v>
      </c>
      <c r="H1206" s="453">
        <f>VLOOKUP(B1206,'CMP-SIN-SD-09-2021'!A:D,4,0)</f>
        <v>24.89</v>
      </c>
      <c r="I1206" s="453" t="s">
        <v>13362</v>
      </c>
      <c r="J1206" s="373">
        <f t="shared" ref="J1206:J1210" si="323">TRUNC((G1206*H1206),2)</f>
        <v>8.7100000000000009</v>
      </c>
      <c r="K1206" s="373"/>
      <c r="L1206" s="373"/>
      <c r="M1206" s="373">
        <f>VLOOKUP(B1206,'CMP-SIN-SD-09-2021'!A:D,4,0)</f>
        <v>24.89</v>
      </c>
      <c r="N1206" s="3" t="b">
        <f t="shared" ref="N1206:N1210" si="324">M1206=H1206</f>
        <v>1</v>
      </c>
    </row>
    <row r="1207" spans="1:15" s="387" customFormat="1" x14ac:dyDescent="0.25">
      <c r="A1207" s="389">
        <f t="shared" si="306"/>
        <v>79466</v>
      </c>
      <c r="B1207" s="390">
        <v>88316</v>
      </c>
      <c r="C1207" s="391" t="s">
        <v>13816</v>
      </c>
      <c r="D1207" s="391" t="s">
        <v>13428</v>
      </c>
      <c r="E1207" s="392" t="s">
        <v>1</v>
      </c>
      <c r="F1207" s="392" t="s">
        <v>7605</v>
      </c>
      <c r="G1207" s="393">
        <v>0.25</v>
      </c>
      <c r="H1207" s="453">
        <f>VLOOKUP(B1207,'CMP-SIN-SD-09-2021'!A:D,4,0)</f>
        <v>17.61</v>
      </c>
      <c r="I1207" s="394" t="s">
        <v>13362</v>
      </c>
      <c r="J1207" s="373">
        <f t="shared" si="323"/>
        <v>4.4000000000000004</v>
      </c>
      <c r="K1207" s="373"/>
      <c r="L1207" s="373"/>
      <c r="M1207" s="373">
        <f>VLOOKUP(B1207,'CMP-SIN-SD-09-2021'!A:D,4,0)</f>
        <v>17.61</v>
      </c>
      <c r="N1207" s="3" t="b">
        <f t="shared" si="324"/>
        <v>1</v>
      </c>
    </row>
    <row r="1208" spans="1:15" s="387" customFormat="1" ht="30" x14ac:dyDescent="0.25">
      <c r="A1208" s="389">
        <f t="shared" si="306"/>
        <v>79466</v>
      </c>
      <c r="B1208" s="390">
        <v>3767</v>
      </c>
      <c r="C1208" s="391" t="s">
        <v>13816</v>
      </c>
      <c r="D1208" s="391" t="s">
        <v>13790</v>
      </c>
      <c r="E1208" s="392" t="s">
        <v>1</v>
      </c>
      <c r="F1208" s="392" t="s">
        <v>9</v>
      </c>
      <c r="G1208" s="393">
        <v>0.4</v>
      </c>
      <c r="H1208" s="394">
        <v>0.8</v>
      </c>
      <c r="I1208" s="394" t="s">
        <v>13362</v>
      </c>
      <c r="J1208" s="373">
        <f t="shared" si="323"/>
        <v>0.32</v>
      </c>
      <c r="K1208" s="373"/>
      <c r="L1208" s="373"/>
      <c r="M1208" s="373">
        <f>VLOOKUP(B1208,'INS-SIN-SD-09-2021'!A:D,4,0)</f>
        <v>0.8</v>
      </c>
      <c r="N1208" s="3" t="b">
        <f t="shared" si="324"/>
        <v>1</v>
      </c>
    </row>
    <row r="1209" spans="1:15" s="387" customFormat="1" x14ac:dyDescent="0.25">
      <c r="A1209" s="389">
        <f t="shared" si="306"/>
        <v>79466</v>
      </c>
      <c r="B1209" s="390">
        <v>5318</v>
      </c>
      <c r="C1209" s="391" t="s">
        <v>13816</v>
      </c>
      <c r="D1209" s="391" t="s">
        <v>13656</v>
      </c>
      <c r="E1209" s="392" t="s">
        <v>1</v>
      </c>
      <c r="F1209" s="392" t="s">
        <v>7596</v>
      </c>
      <c r="G1209" s="393">
        <v>3.3000000000000002E-2</v>
      </c>
      <c r="H1209" s="394">
        <v>13.54</v>
      </c>
      <c r="I1209" s="394" t="s">
        <v>13362</v>
      </c>
      <c r="J1209" s="373">
        <f t="shared" si="323"/>
        <v>0.44</v>
      </c>
      <c r="K1209" s="373"/>
      <c r="L1209" s="373"/>
      <c r="M1209" s="373">
        <f>VLOOKUP(B1209,'INS-SIN-SD-09-2021'!A:D,4,0)</f>
        <v>13.54</v>
      </c>
      <c r="N1209" s="3" t="b">
        <f t="shared" si="324"/>
        <v>1</v>
      </c>
    </row>
    <row r="1210" spans="1:15" s="387" customFormat="1" ht="30" x14ac:dyDescent="0.25">
      <c r="A1210" s="440">
        <f t="shared" si="306"/>
        <v>79466</v>
      </c>
      <c r="B1210" s="441">
        <v>10478</v>
      </c>
      <c r="C1210" s="442" t="s">
        <v>13816</v>
      </c>
      <c r="D1210" s="442" t="s">
        <v>13817</v>
      </c>
      <c r="E1210" s="398" t="s">
        <v>1</v>
      </c>
      <c r="F1210" s="398" t="s">
        <v>7596</v>
      </c>
      <c r="G1210" s="397">
        <v>0.22</v>
      </c>
      <c r="H1210" s="443">
        <v>34.32</v>
      </c>
      <c r="I1210" s="443" t="s">
        <v>13362</v>
      </c>
      <c r="J1210" s="373">
        <f t="shared" si="323"/>
        <v>7.55</v>
      </c>
      <c r="K1210" s="373"/>
      <c r="L1210" s="373"/>
      <c r="M1210" s="373">
        <f>VLOOKUP(B1210,'INS-SIN-SD-09-2021'!A:D,4,0)</f>
        <v>34.32</v>
      </c>
      <c r="N1210" s="3" t="b">
        <f t="shared" si="324"/>
        <v>1</v>
      </c>
    </row>
    <row r="1211" spans="1:15" s="387" customFormat="1" ht="60" x14ac:dyDescent="0.25">
      <c r="A1211" s="463">
        <f t="shared" si="306"/>
        <v>97063</v>
      </c>
      <c r="B1211" s="434" t="s">
        <v>13359</v>
      </c>
      <c r="C1211" s="464" t="s">
        <v>280</v>
      </c>
      <c r="D1211" s="464" t="s">
        <v>13530</v>
      </c>
      <c r="E1211" s="425" t="s">
        <v>3</v>
      </c>
      <c r="F1211" s="425" t="s">
        <v>1</v>
      </c>
      <c r="G1211" s="424" t="s">
        <v>13361</v>
      </c>
      <c r="H1211" s="426" t="s">
        <v>13362</v>
      </c>
      <c r="I1211" s="465">
        <f>SUMIF(A:A,A1211,J:J)</f>
        <v>8.2000000000000011</v>
      </c>
      <c r="K1211" s="373">
        <f>VLOOKUP(A1211,'CMP-SIN-SD-09-2021'!A:D,4,0)</f>
        <v>8.1999999999999993</v>
      </c>
      <c r="L1211" s="373" t="b">
        <f>K1211=I1211</f>
        <v>1</v>
      </c>
      <c r="O1211" s="403">
        <v>97063</v>
      </c>
    </row>
    <row r="1212" spans="1:15" s="387" customFormat="1" ht="30" x14ac:dyDescent="0.25">
      <c r="A1212" s="450">
        <f t="shared" si="306"/>
        <v>97063</v>
      </c>
      <c r="B1212" s="451">
        <v>88278</v>
      </c>
      <c r="C1212" s="452" t="s">
        <v>13530</v>
      </c>
      <c r="D1212" s="452" t="s">
        <v>13796</v>
      </c>
      <c r="E1212" s="400" t="s">
        <v>1</v>
      </c>
      <c r="F1212" s="400" t="s">
        <v>7605</v>
      </c>
      <c r="G1212" s="399">
        <v>0.29509999999999997</v>
      </c>
      <c r="H1212" s="453">
        <f>VLOOKUP(B1212,'CMP-SIN-SD-09-2021'!A:D,4,0)</f>
        <v>18.21</v>
      </c>
      <c r="I1212" s="453" t="s">
        <v>13362</v>
      </c>
      <c r="J1212" s="373">
        <f t="shared" ref="J1212:J1214" si="325">TRUNC((G1212*H1212),2)</f>
        <v>5.37</v>
      </c>
      <c r="K1212" s="373"/>
      <c r="L1212" s="373"/>
      <c r="M1212" s="373">
        <f>VLOOKUP(B1212,'CMP-SIN-SD-09-2021'!A:D,4,0)</f>
        <v>18.21</v>
      </c>
      <c r="N1212" s="3" t="b">
        <f t="shared" ref="N1212:N1214" si="326">M1212=H1212</f>
        <v>1</v>
      </c>
    </row>
    <row r="1213" spans="1:15" s="387" customFormat="1" x14ac:dyDescent="0.25">
      <c r="A1213" s="389">
        <f t="shared" si="306"/>
        <v>97063</v>
      </c>
      <c r="B1213" s="390">
        <v>88316</v>
      </c>
      <c r="C1213" s="391" t="s">
        <v>13530</v>
      </c>
      <c r="D1213" s="391" t="s">
        <v>13428</v>
      </c>
      <c r="E1213" s="392" t="s">
        <v>1</v>
      </c>
      <c r="F1213" s="392" t="s">
        <v>7605</v>
      </c>
      <c r="G1213" s="393">
        <v>5.8999999999999997E-2</v>
      </c>
      <c r="H1213" s="453">
        <f>VLOOKUP(B1213,'CMP-SIN-SD-09-2021'!A:D,4,0)</f>
        <v>17.61</v>
      </c>
      <c r="I1213" s="394" t="s">
        <v>13362</v>
      </c>
      <c r="J1213" s="373">
        <f t="shared" si="325"/>
        <v>1.03</v>
      </c>
      <c r="K1213" s="373"/>
      <c r="L1213" s="373"/>
      <c r="M1213" s="373">
        <f>VLOOKUP(B1213,'CMP-SIN-SD-09-2021'!A:D,4,0)</f>
        <v>17.61</v>
      </c>
      <c r="N1213" s="3" t="b">
        <f t="shared" si="326"/>
        <v>1</v>
      </c>
    </row>
    <row r="1214" spans="1:15" s="387" customFormat="1" ht="60" x14ac:dyDescent="0.25">
      <c r="A1214" s="440">
        <f t="shared" si="306"/>
        <v>97063</v>
      </c>
      <c r="B1214" s="441">
        <v>100251</v>
      </c>
      <c r="C1214" s="442" t="s">
        <v>13530</v>
      </c>
      <c r="D1214" s="442" t="s">
        <v>13818</v>
      </c>
      <c r="E1214" s="398" t="s">
        <v>1</v>
      </c>
      <c r="F1214" s="398" t="s">
        <v>13819</v>
      </c>
      <c r="G1214" s="397">
        <v>0.16730700000000001</v>
      </c>
      <c r="H1214" s="453">
        <f>VLOOKUP(B1214,'CMP-SIN-SD-09-2021'!A:D,4,0)</f>
        <v>10.77</v>
      </c>
      <c r="I1214" s="443" t="s">
        <v>13362</v>
      </c>
      <c r="J1214" s="373">
        <f t="shared" si="325"/>
        <v>1.8</v>
      </c>
      <c r="K1214" s="373"/>
      <c r="L1214" s="373"/>
      <c r="M1214" s="373">
        <f>VLOOKUP(B1214,'CMP-SIN-SD-09-2021'!A:D,4,0)</f>
        <v>10.77</v>
      </c>
      <c r="N1214" s="3" t="b">
        <f t="shared" si="326"/>
        <v>1</v>
      </c>
    </row>
    <row r="1215" spans="1:15" s="387" customFormat="1" x14ac:dyDescent="0.25">
      <c r="A1215" s="463" t="str">
        <f t="shared" si="306"/>
        <v>C4125/SEINFRA</v>
      </c>
      <c r="B1215" s="434" t="s">
        <v>13359</v>
      </c>
      <c r="C1215" s="464" t="s">
        <v>281</v>
      </c>
      <c r="D1215" s="464" t="s">
        <v>13820</v>
      </c>
      <c r="E1215" s="425" t="s">
        <v>23</v>
      </c>
      <c r="F1215" s="425" t="s">
        <v>1</v>
      </c>
      <c r="G1215" s="424" t="s">
        <v>13361</v>
      </c>
      <c r="H1215" s="426" t="s">
        <v>13362</v>
      </c>
      <c r="I1215" s="465">
        <f>SUMIF(A:A,A1215,J:J)</f>
        <v>5.79</v>
      </c>
      <c r="K1215" s="373" t="e">
        <f>VLOOKUP(A1215,'CMP-SIN-SD-09-2021'!A:D,4,0)</f>
        <v>#N/A</v>
      </c>
      <c r="L1215" s="373" t="e">
        <f>K1215=I1215</f>
        <v>#N/A</v>
      </c>
      <c r="O1215" s="387" t="s">
        <v>13331</v>
      </c>
    </row>
    <row r="1216" spans="1:15" s="387" customFormat="1" ht="30" x14ac:dyDescent="0.25">
      <c r="A1216" s="450" t="str">
        <f t="shared" si="306"/>
        <v>C4125/SEINFRA</v>
      </c>
      <c r="B1216" s="451">
        <v>88278</v>
      </c>
      <c r="C1216" s="452" t="s">
        <v>13820</v>
      </c>
      <c r="D1216" s="452" t="s">
        <v>13796</v>
      </c>
      <c r="E1216" s="400" t="s">
        <v>1</v>
      </c>
      <c r="F1216" s="400" t="s">
        <v>7605</v>
      </c>
      <c r="G1216" s="399">
        <v>0.16</v>
      </c>
      <c r="H1216" s="453">
        <f>VLOOKUP(B1216,'CMP-SIN-SD-09-2021'!A:D,4,0)</f>
        <v>18.21</v>
      </c>
      <c r="I1216" s="453" t="s">
        <v>13362</v>
      </c>
      <c r="J1216" s="373">
        <f t="shared" ref="J1216:J1218" si="327">TRUNC((G1216*H1216),2)</f>
        <v>2.91</v>
      </c>
      <c r="K1216" s="373"/>
      <c r="L1216" s="373"/>
      <c r="M1216" s="373">
        <f>VLOOKUP(B1216,'CMP-SIN-SD-09-2021'!A:D,4,0)</f>
        <v>18.21</v>
      </c>
      <c r="N1216" s="3" t="b">
        <f t="shared" ref="N1216:N1218" si="328">M1216=H1216</f>
        <v>1</v>
      </c>
    </row>
    <row r="1217" spans="1:15" s="387" customFormat="1" x14ac:dyDescent="0.25">
      <c r="A1217" s="389" t="str">
        <f t="shared" si="306"/>
        <v>C4125/SEINFRA</v>
      </c>
      <c r="B1217" s="390">
        <v>88316</v>
      </c>
      <c r="C1217" s="391" t="s">
        <v>13820</v>
      </c>
      <c r="D1217" s="391" t="s">
        <v>13428</v>
      </c>
      <c r="E1217" s="392" t="s">
        <v>1</v>
      </c>
      <c r="F1217" s="392" t="s">
        <v>7605</v>
      </c>
      <c r="G1217" s="393">
        <v>0.05</v>
      </c>
      <c r="H1217" s="453">
        <f>VLOOKUP(B1217,'CMP-SIN-SD-09-2021'!A:D,4,0)</f>
        <v>17.61</v>
      </c>
      <c r="I1217" s="394" t="s">
        <v>13362</v>
      </c>
      <c r="J1217" s="373">
        <f t="shared" si="327"/>
        <v>0.88</v>
      </c>
      <c r="K1217" s="373"/>
      <c r="L1217" s="373"/>
      <c r="M1217" s="373">
        <f>VLOOKUP(B1217,'CMP-SIN-SD-09-2021'!A:D,4,0)</f>
        <v>17.61</v>
      </c>
      <c r="N1217" s="3" t="b">
        <f t="shared" si="328"/>
        <v>1</v>
      </c>
    </row>
    <row r="1218" spans="1:15" s="387" customFormat="1" x14ac:dyDescent="0.25">
      <c r="A1218" s="440" t="str">
        <f t="shared" si="306"/>
        <v>C4125/SEINFRA</v>
      </c>
      <c r="B1218" s="441" t="s">
        <v>13821</v>
      </c>
      <c r="C1218" s="442" t="s">
        <v>13820</v>
      </c>
      <c r="D1218" s="442" t="s">
        <v>13822</v>
      </c>
      <c r="E1218" s="398" t="s">
        <v>1</v>
      </c>
      <c r="F1218" s="398" t="s">
        <v>1330</v>
      </c>
      <c r="G1218" s="397">
        <v>1</v>
      </c>
      <c r="H1218" s="443">
        <v>2</v>
      </c>
      <c r="I1218" s="443" t="s">
        <v>13362</v>
      </c>
      <c r="J1218" s="373">
        <f t="shared" si="327"/>
        <v>2</v>
      </c>
      <c r="K1218" s="373"/>
      <c r="L1218" s="373"/>
      <c r="M1218" s="373" t="e">
        <f>VLOOKUP(B1218,'INS-SIN-SD-09-2021'!A:D,4,0)</f>
        <v>#N/A</v>
      </c>
      <c r="N1218" s="3" t="e">
        <f t="shared" si="328"/>
        <v>#N/A</v>
      </c>
    </row>
    <row r="1219" spans="1:15" s="387" customFormat="1" x14ac:dyDescent="0.25">
      <c r="A1219" s="463">
        <f t="shared" si="306"/>
        <v>98685</v>
      </c>
      <c r="B1219" s="434" t="s">
        <v>13359</v>
      </c>
      <c r="C1219" s="464" t="s">
        <v>282</v>
      </c>
      <c r="D1219" s="464" t="s">
        <v>13823</v>
      </c>
      <c r="E1219" s="425" t="s">
        <v>27</v>
      </c>
      <c r="F1219" s="425" t="s">
        <v>1</v>
      </c>
      <c r="G1219" s="424" t="s">
        <v>13361</v>
      </c>
      <c r="H1219" s="426" t="s">
        <v>13362</v>
      </c>
      <c r="I1219" s="465">
        <f>SUMIF(A:A,A1219,J:J)</f>
        <v>69.069999999999993</v>
      </c>
      <c r="K1219" s="373">
        <f>VLOOKUP(A1219,'CMP-SIN-SD-09-2021'!A:D,4,0)</f>
        <v>69.069999999999993</v>
      </c>
      <c r="L1219" s="373" t="b">
        <f>K1219=I1219</f>
        <v>1</v>
      </c>
      <c r="O1219" s="403">
        <v>98685</v>
      </c>
    </row>
    <row r="1220" spans="1:15" s="387" customFormat="1" x14ac:dyDescent="0.25">
      <c r="A1220" s="450">
        <f t="shared" si="306"/>
        <v>98685</v>
      </c>
      <c r="B1220" s="451">
        <v>88274</v>
      </c>
      <c r="C1220" s="452" t="s">
        <v>13823</v>
      </c>
      <c r="D1220" s="452" t="s">
        <v>13670</v>
      </c>
      <c r="E1220" s="400" t="s">
        <v>1</v>
      </c>
      <c r="F1220" s="400" t="s">
        <v>7605</v>
      </c>
      <c r="G1220" s="399">
        <v>0.29899999999999999</v>
      </c>
      <c r="H1220" s="453">
        <f>VLOOKUP(B1220,'CMP-SIN-SD-09-2021'!A:D,4,0)</f>
        <v>19.91</v>
      </c>
      <c r="I1220" s="453" t="s">
        <v>13362</v>
      </c>
      <c r="J1220" s="373">
        <f t="shared" ref="J1220:J1224" si="329">TRUNC((G1220*H1220),2)</f>
        <v>5.95</v>
      </c>
      <c r="K1220" s="373"/>
      <c r="L1220" s="373"/>
      <c r="M1220" s="373">
        <f>VLOOKUP(B1220,'CMP-SIN-SD-09-2021'!A:D,4,0)</f>
        <v>19.91</v>
      </c>
      <c r="N1220" s="3" t="b">
        <f t="shared" ref="N1220:N1224" si="330">M1220=H1220</f>
        <v>1</v>
      </c>
    </row>
    <row r="1221" spans="1:15" s="387" customFormat="1" x14ac:dyDescent="0.25">
      <c r="A1221" s="389">
        <f t="shared" si="306"/>
        <v>98685</v>
      </c>
      <c r="B1221" s="390">
        <v>88316</v>
      </c>
      <c r="C1221" s="391" t="s">
        <v>13823</v>
      </c>
      <c r="D1221" s="391" t="s">
        <v>13428</v>
      </c>
      <c r="E1221" s="392" t="s">
        <v>1</v>
      </c>
      <c r="F1221" s="392" t="s">
        <v>7605</v>
      </c>
      <c r="G1221" s="393">
        <v>0.15</v>
      </c>
      <c r="H1221" s="453">
        <f>VLOOKUP(B1221,'CMP-SIN-SD-09-2021'!A:D,4,0)</f>
        <v>17.61</v>
      </c>
      <c r="I1221" s="394" t="s">
        <v>13362</v>
      </c>
      <c r="J1221" s="373">
        <f t="shared" si="329"/>
        <v>2.64</v>
      </c>
      <c r="K1221" s="373"/>
      <c r="L1221" s="373"/>
      <c r="M1221" s="373">
        <f>VLOOKUP(B1221,'CMP-SIN-SD-09-2021'!A:D,4,0)</f>
        <v>17.61</v>
      </c>
      <c r="N1221" s="3" t="b">
        <f t="shared" si="330"/>
        <v>1</v>
      </c>
    </row>
    <row r="1222" spans="1:15" s="387" customFormat="1" ht="45" x14ac:dyDescent="0.25">
      <c r="A1222" s="389">
        <f t="shared" si="306"/>
        <v>98685</v>
      </c>
      <c r="B1222" s="390">
        <v>20231</v>
      </c>
      <c r="C1222" s="391" t="s">
        <v>13823</v>
      </c>
      <c r="D1222" s="391" t="s">
        <v>13824</v>
      </c>
      <c r="E1222" s="392" t="s">
        <v>1</v>
      </c>
      <c r="F1222" s="392" t="s">
        <v>27</v>
      </c>
      <c r="G1222" s="393">
        <v>1.04</v>
      </c>
      <c r="H1222" s="394">
        <v>56.56</v>
      </c>
      <c r="I1222" s="394" t="s">
        <v>13362</v>
      </c>
      <c r="J1222" s="373">
        <f t="shared" si="329"/>
        <v>58.82</v>
      </c>
      <c r="K1222" s="373"/>
      <c r="L1222" s="373"/>
      <c r="M1222" s="373">
        <f>VLOOKUP(B1222,'INS-SIN-SD-09-2021'!A:D,4,0)</f>
        <v>56.56</v>
      </c>
      <c r="N1222" s="3" t="b">
        <f t="shared" si="330"/>
        <v>1</v>
      </c>
    </row>
    <row r="1223" spans="1:15" s="387" customFormat="1" x14ac:dyDescent="0.25">
      <c r="A1223" s="389">
        <f t="shared" si="306"/>
        <v>98685</v>
      </c>
      <c r="B1223" s="390">
        <v>34357</v>
      </c>
      <c r="C1223" s="391" t="s">
        <v>13823</v>
      </c>
      <c r="D1223" s="391" t="s">
        <v>13758</v>
      </c>
      <c r="E1223" s="392" t="s">
        <v>1</v>
      </c>
      <c r="F1223" s="392" t="s">
        <v>29</v>
      </c>
      <c r="G1223" s="393">
        <v>0.12</v>
      </c>
      <c r="H1223" s="394">
        <v>2.93</v>
      </c>
      <c r="I1223" s="394" t="s">
        <v>13362</v>
      </c>
      <c r="J1223" s="373">
        <f t="shared" si="329"/>
        <v>0.35</v>
      </c>
      <c r="K1223" s="373"/>
      <c r="L1223" s="373"/>
      <c r="M1223" s="373">
        <f>VLOOKUP(B1223,'INS-SIN-SD-09-2021'!A:D,4,0)</f>
        <v>2.93</v>
      </c>
      <c r="N1223" s="3" t="b">
        <f t="shared" si="330"/>
        <v>1</v>
      </c>
    </row>
    <row r="1224" spans="1:15" s="387" customFormat="1" x14ac:dyDescent="0.25">
      <c r="A1224" s="440">
        <f t="shared" si="306"/>
        <v>98685</v>
      </c>
      <c r="B1224" s="441">
        <v>37595</v>
      </c>
      <c r="C1224" s="442" t="s">
        <v>13823</v>
      </c>
      <c r="D1224" s="442" t="s">
        <v>13760</v>
      </c>
      <c r="E1224" s="398" t="s">
        <v>1</v>
      </c>
      <c r="F1224" s="398" t="s">
        <v>29</v>
      </c>
      <c r="G1224" s="397">
        <v>0.86140000000000005</v>
      </c>
      <c r="H1224" s="443">
        <v>1.53</v>
      </c>
      <c r="I1224" s="443" t="s">
        <v>13362</v>
      </c>
      <c r="J1224" s="373">
        <f t="shared" si="329"/>
        <v>1.31</v>
      </c>
      <c r="K1224" s="373"/>
      <c r="L1224" s="373"/>
      <c r="M1224" s="373">
        <f>VLOOKUP(B1224,'INS-SIN-SD-09-2021'!A:D,4,0)</f>
        <v>1.53</v>
      </c>
      <c r="N1224" s="3" t="b">
        <f t="shared" si="330"/>
        <v>1</v>
      </c>
    </row>
    <row r="1225" spans="1:15" s="387" customFormat="1" x14ac:dyDescent="0.25">
      <c r="A1225" s="463" t="str">
        <f t="shared" si="306"/>
        <v>73850/001</v>
      </c>
      <c r="B1225" s="434" t="s">
        <v>13359</v>
      </c>
      <c r="C1225" s="464" t="s">
        <v>283</v>
      </c>
      <c r="D1225" s="464" t="s">
        <v>13825</v>
      </c>
      <c r="E1225" s="425" t="s">
        <v>27</v>
      </c>
      <c r="F1225" s="425" t="s">
        <v>1</v>
      </c>
      <c r="G1225" s="424" t="s">
        <v>13361</v>
      </c>
      <c r="H1225" s="426" t="s">
        <v>13362</v>
      </c>
      <c r="I1225" s="465">
        <f>SUMIF(A:A,A1225,J:J)</f>
        <v>28</v>
      </c>
      <c r="K1225" s="373" t="e">
        <f>VLOOKUP(A1225,'CMP-SIN-SD-09-2021'!A:D,4,0)</f>
        <v>#N/A</v>
      </c>
      <c r="L1225" s="373" t="e">
        <f>K1225=I1225</f>
        <v>#N/A</v>
      </c>
      <c r="O1225" s="387" t="s">
        <v>13332</v>
      </c>
    </row>
    <row r="1226" spans="1:15" s="387" customFormat="1" x14ac:dyDescent="0.25">
      <c r="A1226" s="450" t="str">
        <f t="shared" si="306"/>
        <v>73850/001</v>
      </c>
      <c r="B1226" s="451">
        <v>88309</v>
      </c>
      <c r="C1226" s="452" t="s">
        <v>13825</v>
      </c>
      <c r="D1226" s="452" t="s">
        <v>13456</v>
      </c>
      <c r="E1226" s="400" t="s">
        <v>1</v>
      </c>
      <c r="F1226" s="400" t="s">
        <v>7605</v>
      </c>
      <c r="G1226" s="399">
        <v>0.54</v>
      </c>
      <c r="H1226" s="453">
        <f>VLOOKUP(B1226,'CMP-SIN-SD-09-2021'!A:D,4,0)</f>
        <v>23.9</v>
      </c>
      <c r="I1226" s="453" t="s">
        <v>13362</v>
      </c>
      <c r="J1226" s="373">
        <f t="shared" ref="J1226:J1230" si="331">TRUNC((G1226*H1226),2)</f>
        <v>12.9</v>
      </c>
      <c r="K1226" s="373"/>
      <c r="L1226" s="373"/>
      <c r="M1226" s="373">
        <f>VLOOKUP(B1226,'CMP-SIN-SD-09-2021'!A:D,4,0)</f>
        <v>23.9</v>
      </c>
      <c r="N1226" s="3" t="b">
        <f t="shared" ref="N1226:N1230" si="332">M1226=H1226</f>
        <v>1</v>
      </c>
    </row>
    <row r="1227" spans="1:15" s="387" customFormat="1" x14ac:dyDescent="0.25">
      <c r="A1227" s="389" t="str">
        <f t="shared" ref="A1227:A1290" si="333">IF(O1227&lt;&gt;0,O1227,A1226)</f>
        <v>73850/001</v>
      </c>
      <c r="B1227" s="390">
        <v>88316</v>
      </c>
      <c r="C1227" s="391" t="s">
        <v>13825</v>
      </c>
      <c r="D1227" s="391" t="s">
        <v>13428</v>
      </c>
      <c r="E1227" s="392" t="s">
        <v>1</v>
      </c>
      <c r="F1227" s="392" t="s">
        <v>7605</v>
      </c>
      <c r="G1227" s="393">
        <v>0.6</v>
      </c>
      <c r="H1227" s="453">
        <f>VLOOKUP(B1227,'CMP-SIN-SD-09-2021'!A:D,4,0)</f>
        <v>17.61</v>
      </c>
      <c r="I1227" s="394" t="s">
        <v>13362</v>
      </c>
      <c r="J1227" s="373">
        <f t="shared" si="331"/>
        <v>10.56</v>
      </c>
      <c r="K1227" s="373"/>
      <c r="L1227" s="373"/>
      <c r="M1227" s="373">
        <f>VLOOKUP(B1227,'CMP-SIN-SD-09-2021'!A:D,4,0)</f>
        <v>17.61</v>
      </c>
      <c r="N1227" s="3" t="b">
        <f t="shared" si="332"/>
        <v>1</v>
      </c>
    </row>
    <row r="1228" spans="1:15" s="387" customFormat="1" ht="30" x14ac:dyDescent="0.25">
      <c r="A1228" s="389" t="str">
        <f t="shared" si="333"/>
        <v>73850/001</v>
      </c>
      <c r="B1228" s="390">
        <v>370</v>
      </c>
      <c r="C1228" s="391" t="s">
        <v>13825</v>
      </c>
      <c r="D1228" s="391" t="s">
        <v>13614</v>
      </c>
      <c r="E1228" s="392" t="s">
        <v>1</v>
      </c>
      <c r="F1228" s="392" t="s">
        <v>23</v>
      </c>
      <c r="G1228" s="393">
        <v>0.01</v>
      </c>
      <c r="H1228" s="394">
        <v>105</v>
      </c>
      <c r="I1228" s="394" t="s">
        <v>13362</v>
      </c>
      <c r="J1228" s="373">
        <f t="shared" si="331"/>
        <v>1.05</v>
      </c>
      <c r="K1228" s="373"/>
      <c r="L1228" s="373"/>
      <c r="M1228" s="373">
        <f>VLOOKUP(B1228,'INS-SIN-SD-09-2021'!A:D,4,0)</f>
        <v>105</v>
      </c>
      <c r="N1228" s="3" t="b">
        <f t="shared" si="332"/>
        <v>1</v>
      </c>
    </row>
    <row r="1229" spans="1:15" s="387" customFormat="1" x14ac:dyDescent="0.25">
      <c r="A1229" s="389" t="str">
        <f t="shared" si="333"/>
        <v>73850/001</v>
      </c>
      <c r="B1229" s="390">
        <v>1379</v>
      </c>
      <c r="C1229" s="391" t="s">
        <v>13825</v>
      </c>
      <c r="D1229" s="391" t="s">
        <v>13615</v>
      </c>
      <c r="E1229" s="392" t="s">
        <v>1</v>
      </c>
      <c r="F1229" s="392" t="s">
        <v>29</v>
      </c>
      <c r="G1229" s="393">
        <v>4.2</v>
      </c>
      <c r="H1229" s="394">
        <v>0.59</v>
      </c>
      <c r="I1229" s="394" t="s">
        <v>13362</v>
      </c>
      <c r="J1229" s="373">
        <f t="shared" si="331"/>
        <v>2.4700000000000002</v>
      </c>
      <c r="K1229" s="373"/>
      <c r="L1229" s="373"/>
      <c r="M1229" s="373">
        <f>VLOOKUP(B1229,'INS-SIN-SD-09-2021'!A:D,4,0)</f>
        <v>0.59</v>
      </c>
      <c r="N1229" s="3" t="b">
        <f t="shared" si="332"/>
        <v>1</v>
      </c>
    </row>
    <row r="1230" spans="1:15" s="387" customFormat="1" ht="45" x14ac:dyDescent="0.25">
      <c r="A1230" s="440" t="str">
        <f t="shared" si="333"/>
        <v>73850/001</v>
      </c>
      <c r="B1230" s="441">
        <v>4824</v>
      </c>
      <c r="C1230" s="442" t="s">
        <v>13825</v>
      </c>
      <c r="D1230" s="442" t="s">
        <v>13826</v>
      </c>
      <c r="E1230" s="398" t="s">
        <v>1</v>
      </c>
      <c r="F1230" s="398" t="s">
        <v>29</v>
      </c>
      <c r="G1230" s="397">
        <v>3.2</v>
      </c>
      <c r="H1230" s="443">
        <v>0.32</v>
      </c>
      <c r="I1230" s="443" t="s">
        <v>13362</v>
      </c>
      <c r="J1230" s="373">
        <f t="shared" si="331"/>
        <v>1.02</v>
      </c>
      <c r="K1230" s="373"/>
      <c r="L1230" s="373"/>
      <c r="M1230" s="373">
        <f>VLOOKUP(B1230,'INS-SIN-SD-09-2021'!A:D,4,0)</f>
        <v>0.32</v>
      </c>
      <c r="N1230" s="3" t="b">
        <f t="shared" si="332"/>
        <v>1</v>
      </c>
    </row>
    <row r="1231" spans="1:15" s="387" customFormat="1" ht="30" x14ac:dyDescent="0.25">
      <c r="A1231" s="463" t="str">
        <f t="shared" si="333"/>
        <v>73886/001</v>
      </c>
      <c r="B1231" s="434" t="s">
        <v>13359</v>
      </c>
      <c r="C1231" s="464" t="s">
        <v>284</v>
      </c>
      <c r="D1231" s="464" t="s">
        <v>13827</v>
      </c>
      <c r="E1231" s="425" t="s">
        <v>27</v>
      </c>
      <c r="F1231" s="425" t="s">
        <v>1</v>
      </c>
      <c r="G1231" s="424" t="s">
        <v>13361</v>
      </c>
      <c r="H1231" s="426" t="s">
        <v>13362</v>
      </c>
      <c r="I1231" s="465">
        <f>SUMIF(A:A,A1231,J:J)</f>
        <v>21.4</v>
      </c>
      <c r="K1231" s="373" t="e">
        <f>VLOOKUP(A1231,'CMP-SIN-SD-09-2021'!A:D,4,0)</f>
        <v>#N/A</v>
      </c>
      <c r="L1231" s="373" t="e">
        <f>K1231=I1231</f>
        <v>#N/A</v>
      </c>
      <c r="O1231" s="387" t="s">
        <v>1335</v>
      </c>
    </row>
    <row r="1232" spans="1:15" s="387" customFormat="1" x14ac:dyDescent="0.25">
      <c r="A1232" s="450" t="str">
        <f t="shared" si="333"/>
        <v>73886/001</v>
      </c>
      <c r="B1232" s="451">
        <v>88262</v>
      </c>
      <c r="C1232" s="452" t="s">
        <v>13827</v>
      </c>
      <c r="D1232" s="452" t="s">
        <v>13416</v>
      </c>
      <c r="E1232" s="400" t="s">
        <v>1</v>
      </c>
      <c r="F1232" s="400" t="s">
        <v>7605</v>
      </c>
      <c r="G1232" s="399">
        <v>0.15</v>
      </c>
      <c r="H1232" s="453">
        <f>VLOOKUP(B1232,'CMP-SIN-SD-09-2021'!A:D,4,0)</f>
        <v>23.68</v>
      </c>
      <c r="I1232" s="453" t="s">
        <v>13362</v>
      </c>
      <c r="J1232" s="373">
        <f t="shared" ref="J1232:J1236" si="334">TRUNC((G1232*H1232),2)</f>
        <v>3.55</v>
      </c>
      <c r="K1232" s="373"/>
      <c r="L1232" s="373"/>
      <c r="M1232" s="373">
        <f>VLOOKUP(B1232,'CMP-SIN-SD-09-2021'!A:D,4,0)</f>
        <v>23.68</v>
      </c>
      <c r="N1232" s="3" t="b">
        <f t="shared" ref="N1232:N1236" si="335">M1232=H1232</f>
        <v>1</v>
      </c>
    </row>
    <row r="1233" spans="1:15" s="387" customFormat="1" x14ac:dyDescent="0.25">
      <c r="A1233" s="389" t="str">
        <f t="shared" si="333"/>
        <v>73886/001</v>
      </c>
      <c r="B1233" s="390">
        <v>88316</v>
      </c>
      <c r="C1233" s="391" t="s">
        <v>13827</v>
      </c>
      <c r="D1233" s="391" t="s">
        <v>13428</v>
      </c>
      <c r="E1233" s="392" t="s">
        <v>1</v>
      </c>
      <c r="F1233" s="392" t="s">
        <v>7605</v>
      </c>
      <c r="G1233" s="393">
        <v>0.15</v>
      </c>
      <c r="H1233" s="453">
        <f>VLOOKUP(B1233,'CMP-SIN-SD-09-2021'!A:D,4,0)</f>
        <v>17.61</v>
      </c>
      <c r="I1233" s="394" t="s">
        <v>13362</v>
      </c>
      <c r="J1233" s="373">
        <f t="shared" si="334"/>
        <v>2.64</v>
      </c>
      <c r="K1233" s="373"/>
      <c r="L1233" s="373"/>
      <c r="M1233" s="373">
        <f>VLOOKUP(B1233,'CMP-SIN-SD-09-2021'!A:D,4,0)</f>
        <v>17.61</v>
      </c>
      <c r="N1233" s="3" t="b">
        <f t="shared" si="335"/>
        <v>1</v>
      </c>
    </row>
    <row r="1234" spans="1:15" s="387" customFormat="1" ht="30" x14ac:dyDescent="0.25">
      <c r="A1234" s="389" t="str">
        <f t="shared" si="333"/>
        <v>73886/001</v>
      </c>
      <c r="B1234" s="390">
        <v>4430</v>
      </c>
      <c r="C1234" s="391" t="s">
        <v>13827</v>
      </c>
      <c r="D1234" s="391" t="s">
        <v>13429</v>
      </c>
      <c r="E1234" s="392" t="s">
        <v>1</v>
      </c>
      <c r="F1234" s="392" t="s">
        <v>27</v>
      </c>
      <c r="G1234" s="393">
        <v>0.15</v>
      </c>
      <c r="H1234" s="394">
        <v>14.8</v>
      </c>
      <c r="I1234" s="394" t="s">
        <v>13362</v>
      </c>
      <c r="J1234" s="373">
        <f t="shared" si="334"/>
        <v>2.2200000000000002</v>
      </c>
      <c r="K1234" s="373"/>
      <c r="L1234" s="373"/>
      <c r="M1234" s="373">
        <f>VLOOKUP(B1234,'INS-SIN-SD-09-2021'!A:D,4,0)</f>
        <v>14.8</v>
      </c>
      <c r="N1234" s="3" t="b">
        <f t="shared" si="335"/>
        <v>1</v>
      </c>
    </row>
    <row r="1235" spans="1:15" s="387" customFormat="1" x14ac:dyDescent="0.25">
      <c r="A1235" s="389" t="str">
        <f t="shared" si="333"/>
        <v>73886/001</v>
      </c>
      <c r="B1235" s="390">
        <v>5061</v>
      </c>
      <c r="C1235" s="391" t="s">
        <v>13827</v>
      </c>
      <c r="D1235" s="391" t="s">
        <v>13487</v>
      </c>
      <c r="E1235" s="392" t="s">
        <v>1</v>
      </c>
      <c r="F1235" s="392" t="s">
        <v>29</v>
      </c>
      <c r="G1235" s="393">
        <v>6.0000000000000001E-3</v>
      </c>
      <c r="H1235" s="394">
        <v>22.22</v>
      </c>
      <c r="I1235" s="394" t="s">
        <v>13362</v>
      </c>
      <c r="J1235" s="373">
        <f t="shared" si="334"/>
        <v>0.13</v>
      </c>
      <c r="K1235" s="373"/>
      <c r="L1235" s="373"/>
      <c r="M1235" s="373">
        <f>VLOOKUP(B1235,'INS-SIN-SD-09-2021'!A:D,4,0)</f>
        <v>22.22</v>
      </c>
      <c r="N1235" s="3" t="b">
        <f t="shared" si="335"/>
        <v>1</v>
      </c>
    </row>
    <row r="1236" spans="1:15" s="387" customFormat="1" ht="30" x14ac:dyDescent="0.25">
      <c r="A1236" s="440" t="str">
        <f t="shared" si="333"/>
        <v>73886/001</v>
      </c>
      <c r="B1236" s="441">
        <v>6186</v>
      </c>
      <c r="C1236" s="442" t="s">
        <v>13827</v>
      </c>
      <c r="D1236" s="442" t="s">
        <v>13828</v>
      </c>
      <c r="E1236" s="398" t="s">
        <v>1</v>
      </c>
      <c r="F1236" s="398" t="s">
        <v>27</v>
      </c>
      <c r="G1236" s="397">
        <v>1</v>
      </c>
      <c r="H1236" s="443">
        <v>12.86</v>
      </c>
      <c r="I1236" s="443" t="s">
        <v>13362</v>
      </c>
      <c r="J1236" s="373">
        <f t="shared" si="334"/>
        <v>12.86</v>
      </c>
      <c r="K1236" s="373"/>
      <c r="L1236" s="373"/>
      <c r="M1236" s="373">
        <f>VLOOKUP(B1236,'INS-SIN-SD-09-2021'!A:D,4,0)</f>
        <v>12.86</v>
      </c>
      <c r="N1236" s="3" t="b">
        <f t="shared" si="335"/>
        <v>1</v>
      </c>
    </row>
    <row r="1237" spans="1:15" s="387" customFormat="1" ht="30" x14ac:dyDescent="0.25">
      <c r="A1237" s="463">
        <f t="shared" si="333"/>
        <v>98689</v>
      </c>
      <c r="B1237" s="434" t="s">
        <v>13359</v>
      </c>
      <c r="C1237" s="464" t="s">
        <v>285</v>
      </c>
      <c r="D1237" s="464" t="s">
        <v>13564</v>
      </c>
      <c r="E1237" s="425" t="s">
        <v>27</v>
      </c>
      <c r="F1237" s="425" t="s">
        <v>1</v>
      </c>
      <c r="G1237" s="424" t="s">
        <v>13361</v>
      </c>
      <c r="H1237" s="426" t="s">
        <v>13362</v>
      </c>
      <c r="I1237" s="465">
        <f>SUMIF(A:A,A1237,J:J)</f>
        <v>97.72</v>
      </c>
      <c r="K1237" s="373">
        <f>VLOOKUP(A1237,'CMP-SIN-SD-09-2021'!A:D,4,0)</f>
        <v>97.72</v>
      </c>
      <c r="L1237" s="373" t="b">
        <f>K1237=I1237</f>
        <v>1</v>
      </c>
      <c r="O1237" s="403">
        <v>98689</v>
      </c>
    </row>
    <row r="1238" spans="1:15" s="387" customFormat="1" x14ac:dyDescent="0.25">
      <c r="A1238" s="450">
        <f t="shared" si="333"/>
        <v>98689</v>
      </c>
      <c r="B1238" s="451">
        <v>88274</v>
      </c>
      <c r="C1238" s="452" t="s">
        <v>13564</v>
      </c>
      <c r="D1238" s="452" t="s">
        <v>13670</v>
      </c>
      <c r="E1238" s="400" t="s">
        <v>1</v>
      </c>
      <c r="F1238" s="400" t="s">
        <v>7605</v>
      </c>
      <c r="G1238" s="399">
        <v>0.54700000000000004</v>
      </c>
      <c r="H1238" s="453">
        <f>VLOOKUP(B1238,'CMP-SIN-SD-09-2021'!A:D,4,0)</f>
        <v>19.91</v>
      </c>
      <c r="I1238" s="453" t="s">
        <v>13362</v>
      </c>
      <c r="J1238" s="373">
        <f t="shared" ref="J1238:J1241" si="336">TRUNC((G1238*H1238),2)</f>
        <v>10.89</v>
      </c>
      <c r="K1238" s="373"/>
      <c r="L1238" s="373"/>
      <c r="M1238" s="373">
        <f>VLOOKUP(B1238,'CMP-SIN-SD-09-2021'!A:D,4,0)</f>
        <v>19.91</v>
      </c>
      <c r="N1238" s="3" t="b">
        <f t="shared" ref="N1238:N1241" si="337">M1238=H1238</f>
        <v>1</v>
      </c>
    </row>
    <row r="1239" spans="1:15" s="387" customFormat="1" x14ac:dyDescent="0.25">
      <c r="A1239" s="389">
        <f t="shared" si="333"/>
        <v>98689</v>
      </c>
      <c r="B1239" s="390">
        <v>88316</v>
      </c>
      <c r="C1239" s="391" t="s">
        <v>13564</v>
      </c>
      <c r="D1239" s="391" t="s">
        <v>13428</v>
      </c>
      <c r="E1239" s="392" t="s">
        <v>1</v>
      </c>
      <c r="F1239" s="392" t="s">
        <v>7605</v>
      </c>
      <c r="G1239" s="393">
        <v>0.27300000000000002</v>
      </c>
      <c r="H1239" s="453">
        <f>VLOOKUP(B1239,'CMP-SIN-SD-09-2021'!A:D,4,0)</f>
        <v>17.61</v>
      </c>
      <c r="I1239" s="394" t="s">
        <v>13362</v>
      </c>
      <c r="J1239" s="373">
        <f t="shared" si="336"/>
        <v>4.8</v>
      </c>
      <c r="K1239" s="373"/>
      <c r="L1239" s="373"/>
      <c r="M1239" s="373">
        <f>VLOOKUP(B1239,'CMP-SIN-SD-09-2021'!A:D,4,0)</f>
        <v>17.61</v>
      </c>
      <c r="N1239" s="3" t="b">
        <f t="shared" si="337"/>
        <v>1</v>
      </c>
    </row>
    <row r="1240" spans="1:15" s="387" customFormat="1" ht="45" x14ac:dyDescent="0.25">
      <c r="A1240" s="389">
        <f t="shared" si="333"/>
        <v>98689</v>
      </c>
      <c r="B1240" s="390">
        <v>20232</v>
      </c>
      <c r="C1240" s="391" t="s">
        <v>13564</v>
      </c>
      <c r="D1240" s="391" t="s">
        <v>13829</v>
      </c>
      <c r="E1240" s="392" t="s">
        <v>1</v>
      </c>
      <c r="F1240" s="392" t="s">
        <v>27</v>
      </c>
      <c r="G1240" s="393">
        <v>1</v>
      </c>
      <c r="H1240" s="394">
        <v>80.06</v>
      </c>
      <c r="I1240" s="394" t="s">
        <v>13362</v>
      </c>
      <c r="J1240" s="373">
        <f t="shared" si="336"/>
        <v>80.06</v>
      </c>
      <c r="K1240" s="373"/>
      <c r="L1240" s="373"/>
      <c r="M1240" s="373">
        <f>VLOOKUP(B1240,'INS-SIN-SD-09-2021'!A:D,4,0)</f>
        <v>80.06</v>
      </c>
      <c r="N1240" s="3" t="b">
        <f t="shared" si="337"/>
        <v>1</v>
      </c>
    </row>
    <row r="1241" spans="1:15" s="387" customFormat="1" x14ac:dyDescent="0.25">
      <c r="A1241" s="440">
        <f t="shared" si="333"/>
        <v>98689</v>
      </c>
      <c r="B1241" s="441">
        <v>37595</v>
      </c>
      <c r="C1241" s="442" t="s">
        <v>13564</v>
      </c>
      <c r="D1241" s="442" t="s">
        <v>13760</v>
      </c>
      <c r="E1241" s="398" t="s">
        <v>1</v>
      </c>
      <c r="F1241" s="398" t="s">
        <v>29</v>
      </c>
      <c r="G1241" s="397">
        <v>1.29</v>
      </c>
      <c r="H1241" s="443">
        <v>1.53</v>
      </c>
      <c r="I1241" s="443" t="s">
        <v>13362</v>
      </c>
      <c r="J1241" s="373">
        <f t="shared" si="336"/>
        <v>1.97</v>
      </c>
      <c r="K1241" s="373"/>
      <c r="L1241" s="373"/>
      <c r="M1241" s="373">
        <f>VLOOKUP(B1241,'INS-SIN-SD-09-2021'!A:D,4,0)</f>
        <v>1.53</v>
      </c>
      <c r="N1241" s="3" t="b">
        <f t="shared" si="337"/>
        <v>1</v>
      </c>
    </row>
    <row r="1242" spans="1:15" s="387" customFormat="1" ht="30" x14ac:dyDescent="0.25">
      <c r="A1242" s="463">
        <f t="shared" si="333"/>
        <v>94231</v>
      </c>
      <c r="B1242" s="434" t="s">
        <v>13359</v>
      </c>
      <c r="C1242" s="464" t="s">
        <v>286</v>
      </c>
      <c r="D1242" s="464" t="s">
        <v>13763</v>
      </c>
      <c r="E1242" s="425" t="s">
        <v>27</v>
      </c>
      <c r="F1242" s="425" t="s">
        <v>1</v>
      </c>
      <c r="G1242" s="424" t="s">
        <v>13361</v>
      </c>
      <c r="H1242" s="426" t="s">
        <v>13362</v>
      </c>
      <c r="I1242" s="465">
        <f>SUMIF(A:A,A1242,J:J)</f>
        <v>69.86</v>
      </c>
      <c r="K1242" s="373">
        <f>VLOOKUP(A1242,'CMP-SIN-SD-09-2021'!A:D,4,0)</f>
        <v>69.86</v>
      </c>
      <c r="L1242" s="373" t="b">
        <f>K1242=I1242</f>
        <v>1</v>
      </c>
      <c r="O1242" s="403">
        <v>94231</v>
      </c>
    </row>
    <row r="1243" spans="1:15" s="387" customFormat="1" x14ac:dyDescent="0.25">
      <c r="A1243" s="450">
        <f t="shared" si="333"/>
        <v>94231</v>
      </c>
      <c r="B1243" s="451">
        <v>88323</v>
      </c>
      <c r="C1243" s="452" t="s">
        <v>13763</v>
      </c>
      <c r="D1243" s="452" t="s">
        <v>13737</v>
      </c>
      <c r="E1243" s="400" t="s">
        <v>1</v>
      </c>
      <c r="F1243" s="400" t="s">
        <v>7605</v>
      </c>
      <c r="G1243" s="399">
        <v>0.112</v>
      </c>
      <c r="H1243" s="453">
        <f>VLOOKUP(B1243,'CMP-SIN-SD-09-2021'!A:D,4,0)</f>
        <v>25.29</v>
      </c>
      <c r="I1243" s="453" t="s">
        <v>13362</v>
      </c>
      <c r="J1243" s="373">
        <f t="shared" ref="J1243:J1251" si="338">TRUNC((G1243*H1243),2)</f>
        <v>2.83</v>
      </c>
      <c r="K1243" s="373"/>
      <c r="L1243" s="373"/>
      <c r="M1243" s="373">
        <f>VLOOKUP(B1243,'CMP-SIN-SD-09-2021'!A:D,4,0)</f>
        <v>25.29</v>
      </c>
      <c r="N1243" s="3" t="b">
        <f t="shared" ref="N1243:N1251" si="339">M1243=H1243</f>
        <v>1</v>
      </c>
    </row>
    <row r="1244" spans="1:15" s="387" customFormat="1" x14ac:dyDescent="0.25">
      <c r="A1244" s="389">
        <f t="shared" si="333"/>
        <v>94231</v>
      </c>
      <c r="B1244" s="390">
        <v>88316</v>
      </c>
      <c r="C1244" s="391" t="s">
        <v>13763</v>
      </c>
      <c r="D1244" s="391" t="s">
        <v>13428</v>
      </c>
      <c r="E1244" s="392" t="s">
        <v>1</v>
      </c>
      <c r="F1244" s="392" t="s">
        <v>7605</v>
      </c>
      <c r="G1244" s="393">
        <v>0.20699999999999999</v>
      </c>
      <c r="H1244" s="453">
        <f>VLOOKUP(B1244,'CMP-SIN-SD-09-2021'!A:D,4,0)</f>
        <v>17.61</v>
      </c>
      <c r="I1244" s="394" t="s">
        <v>13362</v>
      </c>
      <c r="J1244" s="373">
        <f t="shared" si="338"/>
        <v>3.64</v>
      </c>
      <c r="K1244" s="373"/>
      <c r="L1244" s="373"/>
      <c r="M1244" s="373">
        <f>VLOOKUP(B1244,'CMP-SIN-SD-09-2021'!A:D,4,0)</f>
        <v>17.61</v>
      </c>
      <c r="N1244" s="3" t="b">
        <f t="shared" si="339"/>
        <v>1</v>
      </c>
    </row>
    <row r="1245" spans="1:15" s="387" customFormat="1" ht="30" x14ac:dyDescent="0.25">
      <c r="A1245" s="389">
        <f t="shared" si="333"/>
        <v>94231</v>
      </c>
      <c r="B1245" s="390">
        <v>93281</v>
      </c>
      <c r="C1245" s="391" t="s">
        <v>13763</v>
      </c>
      <c r="D1245" s="391" t="s">
        <v>13738</v>
      </c>
      <c r="E1245" s="392" t="s">
        <v>1</v>
      </c>
      <c r="F1245" s="392" t="s">
        <v>13482</v>
      </c>
      <c r="G1245" s="393">
        <v>1.32E-2</v>
      </c>
      <c r="H1245" s="453">
        <f>VLOOKUP(B1245,'CMP-SIN-SD-09-2021'!A:D,4,0)</f>
        <v>19.88</v>
      </c>
      <c r="I1245" s="394" t="s">
        <v>13362</v>
      </c>
      <c r="J1245" s="373">
        <f t="shared" si="338"/>
        <v>0.26</v>
      </c>
      <c r="K1245" s="373"/>
      <c r="L1245" s="373"/>
      <c r="M1245" s="373">
        <f>VLOOKUP(B1245,'CMP-SIN-SD-09-2021'!A:D,4,0)</f>
        <v>19.88</v>
      </c>
      <c r="N1245" s="3" t="b">
        <f t="shared" si="339"/>
        <v>1</v>
      </c>
    </row>
    <row r="1246" spans="1:15" s="387" customFormat="1" ht="30" x14ac:dyDescent="0.25">
      <c r="A1246" s="389">
        <f t="shared" si="333"/>
        <v>94231</v>
      </c>
      <c r="B1246" s="390">
        <v>93282</v>
      </c>
      <c r="C1246" s="391" t="s">
        <v>13763</v>
      </c>
      <c r="D1246" s="391" t="s">
        <v>13739</v>
      </c>
      <c r="E1246" s="392" t="s">
        <v>1</v>
      </c>
      <c r="F1246" s="392" t="s">
        <v>13484</v>
      </c>
      <c r="G1246" s="393">
        <v>1.83E-2</v>
      </c>
      <c r="H1246" s="453">
        <f>VLOOKUP(B1246,'CMP-SIN-SD-09-2021'!A:D,4,0)</f>
        <v>19</v>
      </c>
      <c r="I1246" s="394" t="s">
        <v>13362</v>
      </c>
      <c r="J1246" s="373">
        <f t="shared" si="338"/>
        <v>0.34</v>
      </c>
      <c r="K1246" s="373"/>
      <c r="L1246" s="373"/>
      <c r="M1246" s="373">
        <f>VLOOKUP(B1246,'CMP-SIN-SD-09-2021'!A:D,4,0)</f>
        <v>19</v>
      </c>
      <c r="N1246" s="3" t="b">
        <f t="shared" si="339"/>
        <v>1</v>
      </c>
    </row>
    <row r="1247" spans="1:15" s="387" customFormat="1" x14ac:dyDescent="0.25">
      <c r="A1247" s="389">
        <f t="shared" si="333"/>
        <v>94231</v>
      </c>
      <c r="B1247" s="390">
        <v>5061</v>
      </c>
      <c r="C1247" s="391" t="s">
        <v>13763</v>
      </c>
      <c r="D1247" s="391" t="s">
        <v>13487</v>
      </c>
      <c r="E1247" s="392" t="s">
        <v>1</v>
      </c>
      <c r="F1247" s="392" t="s">
        <v>29</v>
      </c>
      <c r="G1247" s="393">
        <v>6.0000000000000001E-3</v>
      </c>
      <c r="H1247" s="394">
        <v>22.22</v>
      </c>
      <c r="I1247" s="394" t="s">
        <v>13362</v>
      </c>
      <c r="J1247" s="373">
        <f t="shared" si="338"/>
        <v>0.13</v>
      </c>
      <c r="K1247" s="373"/>
      <c r="L1247" s="373"/>
      <c r="M1247" s="373">
        <f>VLOOKUP(B1247,'INS-SIN-SD-09-2021'!A:D,4,0)</f>
        <v>22.22</v>
      </c>
      <c r="N1247" s="3" t="b">
        <f t="shared" si="339"/>
        <v>1</v>
      </c>
    </row>
    <row r="1248" spans="1:15" s="387" customFormat="1" ht="30" x14ac:dyDescent="0.25">
      <c r="A1248" s="389">
        <f t="shared" si="333"/>
        <v>94231</v>
      </c>
      <c r="B1248" s="390">
        <v>5104</v>
      </c>
      <c r="C1248" s="391" t="s">
        <v>13763</v>
      </c>
      <c r="D1248" s="391" t="s">
        <v>13830</v>
      </c>
      <c r="E1248" s="392" t="s">
        <v>1</v>
      </c>
      <c r="F1248" s="392" t="s">
        <v>29</v>
      </c>
      <c r="G1248" s="393">
        <v>1.1999999999999999E-3</v>
      </c>
      <c r="H1248" s="394">
        <v>66.569999999999993</v>
      </c>
      <c r="I1248" s="394" t="s">
        <v>13362</v>
      </c>
      <c r="J1248" s="373">
        <f t="shared" si="338"/>
        <v>7.0000000000000007E-2</v>
      </c>
      <c r="K1248" s="373"/>
      <c r="L1248" s="373"/>
      <c r="M1248" s="373">
        <f>VLOOKUP(B1248,'INS-SIN-SD-09-2021'!A:D,4,0)</f>
        <v>66.569999999999993</v>
      </c>
      <c r="N1248" s="3" t="b">
        <f t="shared" si="339"/>
        <v>1</v>
      </c>
    </row>
    <row r="1249" spans="1:15" s="387" customFormat="1" ht="30" x14ac:dyDescent="0.25">
      <c r="A1249" s="389">
        <f t="shared" si="333"/>
        <v>94231</v>
      </c>
      <c r="B1249" s="390">
        <v>142</v>
      </c>
      <c r="C1249" s="391" t="s">
        <v>13763</v>
      </c>
      <c r="D1249" s="391" t="s">
        <v>13683</v>
      </c>
      <c r="E1249" s="392" t="s">
        <v>1</v>
      </c>
      <c r="F1249" s="392" t="s">
        <v>11060</v>
      </c>
      <c r="G1249" s="393">
        <v>0.19800000000000001</v>
      </c>
      <c r="H1249" s="394">
        <v>35.200000000000003</v>
      </c>
      <c r="I1249" s="394" t="s">
        <v>13362</v>
      </c>
      <c r="J1249" s="373">
        <f t="shared" si="338"/>
        <v>6.96</v>
      </c>
      <c r="K1249" s="373"/>
      <c r="L1249" s="373"/>
      <c r="M1249" s="373">
        <f>VLOOKUP(B1249,'INS-SIN-SD-09-2021'!A:D,4,0)</f>
        <v>35.200000000000003</v>
      </c>
      <c r="N1249" s="3" t="b">
        <f t="shared" si="339"/>
        <v>1</v>
      </c>
    </row>
    <row r="1250" spans="1:15" s="387" customFormat="1" x14ac:dyDescent="0.25">
      <c r="A1250" s="389">
        <f t="shared" si="333"/>
        <v>94231</v>
      </c>
      <c r="B1250" s="390">
        <v>13388</v>
      </c>
      <c r="C1250" s="391" t="s">
        <v>13763</v>
      </c>
      <c r="D1250" s="391" t="s">
        <v>13831</v>
      </c>
      <c r="E1250" s="392" t="s">
        <v>1</v>
      </c>
      <c r="F1250" s="392" t="s">
        <v>29</v>
      </c>
      <c r="G1250" s="393">
        <v>4.4999999999999998E-2</v>
      </c>
      <c r="H1250" s="394">
        <v>114.31</v>
      </c>
      <c r="I1250" s="394" t="s">
        <v>13362</v>
      </c>
      <c r="J1250" s="373">
        <f t="shared" si="338"/>
        <v>5.14</v>
      </c>
      <c r="K1250" s="373"/>
      <c r="L1250" s="373"/>
      <c r="M1250" s="373">
        <f>VLOOKUP(B1250,'INS-SIN-SD-09-2021'!A:D,4,0)</f>
        <v>114.31</v>
      </c>
      <c r="N1250" s="3" t="b">
        <f t="shared" si="339"/>
        <v>1</v>
      </c>
    </row>
    <row r="1251" spans="1:15" s="387" customFormat="1" ht="30" x14ac:dyDescent="0.25">
      <c r="A1251" s="440">
        <f t="shared" si="333"/>
        <v>94231</v>
      </c>
      <c r="B1251" s="441">
        <v>40873</v>
      </c>
      <c r="C1251" s="442" t="s">
        <v>13763</v>
      </c>
      <c r="D1251" s="442" t="s">
        <v>13832</v>
      </c>
      <c r="E1251" s="398" t="s">
        <v>1</v>
      </c>
      <c r="F1251" s="398" t="s">
        <v>27</v>
      </c>
      <c r="G1251" s="397">
        <v>1.05</v>
      </c>
      <c r="H1251" s="443">
        <v>48.09</v>
      </c>
      <c r="I1251" s="443" t="s">
        <v>13362</v>
      </c>
      <c r="J1251" s="373">
        <f t="shared" si="338"/>
        <v>50.49</v>
      </c>
      <c r="K1251" s="373"/>
      <c r="L1251" s="373"/>
      <c r="M1251" s="373">
        <f>VLOOKUP(B1251,'INS-SIN-SD-09-2021'!A:D,4,0)</f>
        <v>48.09</v>
      </c>
      <c r="N1251" s="3" t="b">
        <f t="shared" si="339"/>
        <v>1</v>
      </c>
    </row>
    <row r="1252" spans="1:15" s="387" customFormat="1" ht="30" x14ac:dyDescent="0.25">
      <c r="A1252" s="463" t="str">
        <f t="shared" si="333"/>
        <v>02766/ORSE</v>
      </c>
      <c r="B1252" s="434" t="s">
        <v>13359</v>
      </c>
      <c r="C1252" s="464" t="s">
        <v>287</v>
      </c>
      <c r="D1252" s="464" t="s">
        <v>13494</v>
      </c>
      <c r="E1252" s="425" t="s">
        <v>27</v>
      </c>
      <c r="F1252" s="425" t="s">
        <v>1</v>
      </c>
      <c r="G1252" s="424" t="s">
        <v>13361</v>
      </c>
      <c r="H1252" s="426" t="s">
        <v>13362</v>
      </c>
      <c r="I1252" s="465">
        <f>SUMIF(A:A,A1252,J:J)</f>
        <v>45.81</v>
      </c>
      <c r="K1252" s="373" t="e">
        <f>VLOOKUP(A1252,'CMP-SIN-SD-09-2021'!A:D,4,0)</f>
        <v>#N/A</v>
      </c>
      <c r="L1252" s="373" t="e">
        <f>K1252=I1252</f>
        <v>#N/A</v>
      </c>
      <c r="O1252" s="387" t="s">
        <v>1344</v>
      </c>
    </row>
    <row r="1253" spans="1:15" s="387" customFormat="1" x14ac:dyDescent="0.25">
      <c r="A1253" s="450" t="str">
        <f t="shared" si="333"/>
        <v>02766/ORSE</v>
      </c>
      <c r="B1253" s="451">
        <v>88309</v>
      </c>
      <c r="C1253" s="452" t="s">
        <v>13494</v>
      </c>
      <c r="D1253" s="452" t="s">
        <v>13456</v>
      </c>
      <c r="E1253" s="400" t="s">
        <v>1</v>
      </c>
      <c r="F1253" s="400" t="s">
        <v>7605</v>
      </c>
      <c r="G1253" s="399">
        <v>0.2</v>
      </c>
      <c r="H1253" s="453">
        <f>VLOOKUP(B1253,'CMP-SIN-SD-09-2021'!A:D,4,0)</f>
        <v>23.9</v>
      </c>
      <c r="I1253" s="453" t="s">
        <v>13362</v>
      </c>
      <c r="J1253" s="373">
        <f t="shared" ref="J1253:J1258" si="340">TRUNC((G1253*H1253),2)</f>
        <v>4.78</v>
      </c>
      <c r="K1253" s="373"/>
      <c r="L1253" s="373"/>
      <c r="M1253" s="373">
        <f>VLOOKUP(B1253,'CMP-SIN-SD-09-2021'!A:D,4,0)</f>
        <v>23.9</v>
      </c>
      <c r="N1253" s="3" t="b">
        <f t="shared" ref="N1253:N1258" si="341">M1253=H1253</f>
        <v>1</v>
      </c>
    </row>
    <row r="1254" spans="1:15" s="387" customFormat="1" x14ac:dyDescent="0.25">
      <c r="A1254" s="389" t="str">
        <f t="shared" si="333"/>
        <v>02766/ORSE</v>
      </c>
      <c r="B1254" s="390">
        <v>88316</v>
      </c>
      <c r="C1254" s="391" t="s">
        <v>13494</v>
      </c>
      <c r="D1254" s="391" t="s">
        <v>13428</v>
      </c>
      <c r="E1254" s="392" t="s">
        <v>1</v>
      </c>
      <c r="F1254" s="392" t="s">
        <v>7605</v>
      </c>
      <c r="G1254" s="393">
        <v>0.61040000000000005</v>
      </c>
      <c r="H1254" s="453">
        <f>VLOOKUP(B1254,'CMP-SIN-SD-09-2021'!A:D,4,0)</f>
        <v>17.61</v>
      </c>
      <c r="I1254" s="394" t="s">
        <v>13362</v>
      </c>
      <c r="J1254" s="373">
        <f t="shared" si="340"/>
        <v>10.74</v>
      </c>
      <c r="K1254" s="373"/>
      <c r="L1254" s="373"/>
      <c r="M1254" s="373">
        <f>VLOOKUP(B1254,'CMP-SIN-SD-09-2021'!A:D,4,0)</f>
        <v>17.61</v>
      </c>
      <c r="N1254" s="3" t="b">
        <f t="shared" si="341"/>
        <v>1</v>
      </c>
    </row>
    <row r="1255" spans="1:15" s="387" customFormat="1" x14ac:dyDescent="0.25">
      <c r="A1255" s="389" t="str">
        <f t="shared" si="333"/>
        <v>02766/ORSE</v>
      </c>
      <c r="B1255" s="390">
        <v>90776</v>
      </c>
      <c r="C1255" s="391" t="s">
        <v>13494</v>
      </c>
      <c r="D1255" s="391" t="s">
        <v>13547</v>
      </c>
      <c r="E1255" s="392" t="s">
        <v>1</v>
      </c>
      <c r="F1255" s="392" t="s">
        <v>7605</v>
      </c>
      <c r="G1255" s="393">
        <v>0.2</v>
      </c>
      <c r="H1255" s="453">
        <f>VLOOKUP(B1255,'CMP-SIN-SD-09-2021'!A:D,4,0)</f>
        <v>19.41</v>
      </c>
      <c r="I1255" s="394" t="s">
        <v>13362</v>
      </c>
      <c r="J1255" s="373">
        <f t="shared" si="340"/>
        <v>3.88</v>
      </c>
      <c r="K1255" s="373"/>
      <c r="L1255" s="373"/>
      <c r="M1255" s="373">
        <f>VLOOKUP(B1255,'CMP-SIN-SD-09-2021'!A:D,4,0)</f>
        <v>19.41</v>
      </c>
      <c r="N1255" s="3" t="b">
        <f t="shared" si="341"/>
        <v>1</v>
      </c>
    </row>
    <row r="1256" spans="1:15" s="387" customFormat="1" x14ac:dyDescent="0.25">
      <c r="A1256" s="389" t="str">
        <f t="shared" si="333"/>
        <v>02766/ORSE</v>
      </c>
      <c r="B1256" s="390" t="s">
        <v>13688</v>
      </c>
      <c r="C1256" s="391" t="s">
        <v>13494</v>
      </c>
      <c r="D1256" s="391" t="s">
        <v>13689</v>
      </c>
      <c r="E1256" s="392" t="s">
        <v>1</v>
      </c>
      <c r="F1256" s="392" t="s">
        <v>23</v>
      </c>
      <c r="G1256" s="393">
        <v>2.8E-3</v>
      </c>
      <c r="H1256" s="394">
        <v>82</v>
      </c>
      <c r="I1256" s="394" t="s">
        <v>13362</v>
      </c>
      <c r="J1256" s="373">
        <f t="shared" si="340"/>
        <v>0.22</v>
      </c>
      <c r="K1256" s="373"/>
      <c r="L1256" s="373"/>
      <c r="M1256" s="373" t="e">
        <f>VLOOKUP(B1256,'INS-SIN-SD-09-2021'!A:D,4,0)</f>
        <v>#N/A</v>
      </c>
      <c r="N1256" s="3" t="e">
        <f t="shared" si="341"/>
        <v>#N/A</v>
      </c>
    </row>
    <row r="1257" spans="1:15" s="387" customFormat="1" x14ac:dyDescent="0.25">
      <c r="A1257" s="389" t="str">
        <f t="shared" si="333"/>
        <v>02766/ORSE</v>
      </c>
      <c r="B1257" s="390" t="s">
        <v>13690</v>
      </c>
      <c r="C1257" s="391" t="s">
        <v>13494</v>
      </c>
      <c r="D1257" s="391" t="s">
        <v>13615</v>
      </c>
      <c r="E1257" s="392" t="s">
        <v>1</v>
      </c>
      <c r="F1257" s="392" t="s">
        <v>29</v>
      </c>
      <c r="G1257" s="393">
        <v>1.1757</v>
      </c>
      <c r="H1257" s="394">
        <v>0.49</v>
      </c>
      <c r="I1257" s="394" t="s">
        <v>13362</v>
      </c>
      <c r="J1257" s="373">
        <f t="shared" si="340"/>
        <v>0.56999999999999995</v>
      </c>
      <c r="K1257" s="373"/>
      <c r="L1257" s="373"/>
      <c r="M1257" s="373" t="e">
        <f>VLOOKUP(B1257,'INS-SIN-SD-09-2021'!A:D,4,0)</f>
        <v>#N/A</v>
      </c>
      <c r="N1257" s="3" t="e">
        <f t="shared" si="341"/>
        <v>#N/A</v>
      </c>
    </row>
    <row r="1258" spans="1:15" s="387" customFormat="1" x14ac:dyDescent="0.25">
      <c r="A1258" s="440" t="str">
        <f t="shared" si="333"/>
        <v>02766/ORSE</v>
      </c>
      <c r="B1258" s="441" t="s">
        <v>13833</v>
      </c>
      <c r="C1258" s="442" t="s">
        <v>13494</v>
      </c>
      <c r="D1258" s="442" t="s">
        <v>13834</v>
      </c>
      <c r="E1258" s="398" t="s">
        <v>1</v>
      </c>
      <c r="F1258" s="398" t="s">
        <v>27</v>
      </c>
      <c r="G1258" s="397">
        <v>1.05</v>
      </c>
      <c r="H1258" s="443">
        <v>24.4</v>
      </c>
      <c r="I1258" s="443" t="s">
        <v>13362</v>
      </c>
      <c r="J1258" s="373">
        <f t="shared" si="340"/>
        <v>25.62</v>
      </c>
      <c r="K1258" s="373"/>
      <c r="L1258" s="373"/>
      <c r="M1258" s="373" t="e">
        <f>VLOOKUP(B1258,'INS-SIN-SD-09-2021'!A:D,4,0)</f>
        <v>#N/A</v>
      </c>
      <c r="N1258" s="3" t="e">
        <f t="shared" si="341"/>
        <v>#N/A</v>
      </c>
    </row>
    <row r="1259" spans="1:15" s="387" customFormat="1" ht="45" x14ac:dyDescent="0.25">
      <c r="A1259" s="463" t="str">
        <f t="shared" si="333"/>
        <v>73799/1</v>
      </c>
      <c r="B1259" s="434" t="s">
        <v>13359</v>
      </c>
      <c r="C1259" s="464" t="s">
        <v>288</v>
      </c>
      <c r="D1259" s="464" t="s">
        <v>13736</v>
      </c>
      <c r="E1259" s="425" t="s">
        <v>9</v>
      </c>
      <c r="F1259" s="425" t="s">
        <v>1</v>
      </c>
      <c r="G1259" s="424" t="s">
        <v>13361</v>
      </c>
      <c r="H1259" s="426" t="s">
        <v>13362</v>
      </c>
      <c r="I1259" s="465">
        <f>SUMIF(A:A,A1259,J:J)</f>
        <v>516.78</v>
      </c>
      <c r="K1259" s="373" t="e">
        <f>VLOOKUP(A1259,'CMP-SIN-SD-09-2021'!A:D,4,0)</f>
        <v>#N/A</v>
      </c>
      <c r="L1259" s="373" t="e">
        <f>K1259=I1259</f>
        <v>#N/A</v>
      </c>
      <c r="O1259" s="387" t="s">
        <v>1346</v>
      </c>
    </row>
    <row r="1260" spans="1:15" s="387" customFormat="1" ht="45" x14ac:dyDescent="0.25">
      <c r="A1260" s="450" t="str">
        <f t="shared" si="333"/>
        <v>73799/1</v>
      </c>
      <c r="B1260" s="451">
        <v>87316</v>
      </c>
      <c r="C1260" s="452" t="s">
        <v>13736</v>
      </c>
      <c r="D1260" s="452" t="s">
        <v>13835</v>
      </c>
      <c r="E1260" s="400" t="s">
        <v>1</v>
      </c>
      <c r="F1260" s="400" t="s">
        <v>23</v>
      </c>
      <c r="G1260" s="399">
        <v>8.0000000000000002E-3</v>
      </c>
      <c r="H1260" s="453">
        <f>VLOOKUP(B1260,'CMP-SIN-SD-09-2021'!A:D,4,0)</f>
        <v>414.11</v>
      </c>
      <c r="I1260" s="453" t="s">
        <v>13362</v>
      </c>
      <c r="J1260" s="373">
        <f t="shared" ref="J1260:J1263" si="342">TRUNC((G1260*H1260),2)</f>
        <v>3.31</v>
      </c>
      <c r="K1260" s="373"/>
      <c r="L1260" s="373"/>
      <c r="M1260" s="373">
        <f>VLOOKUP(B1260,'CMP-SIN-SD-09-2021'!A:D,4,0)</f>
        <v>414.11</v>
      </c>
      <c r="N1260" s="3" t="b">
        <f t="shared" ref="N1260:N1263" si="343">M1260=H1260</f>
        <v>1</v>
      </c>
    </row>
    <row r="1261" spans="1:15" s="387" customFormat="1" x14ac:dyDescent="0.25">
      <c r="A1261" s="389" t="str">
        <f t="shared" si="333"/>
        <v>73799/1</v>
      </c>
      <c r="B1261" s="390">
        <v>88309</v>
      </c>
      <c r="C1261" s="391" t="s">
        <v>13736</v>
      </c>
      <c r="D1261" s="391" t="s">
        <v>13456</v>
      </c>
      <c r="E1261" s="392" t="s">
        <v>1</v>
      </c>
      <c r="F1261" s="392" t="s">
        <v>7605</v>
      </c>
      <c r="G1261" s="393">
        <v>2.6</v>
      </c>
      <c r="H1261" s="453">
        <f>VLOOKUP(B1261,'CMP-SIN-SD-09-2021'!A:D,4,0)</f>
        <v>23.9</v>
      </c>
      <c r="I1261" s="394" t="s">
        <v>13362</v>
      </c>
      <c r="J1261" s="373">
        <f t="shared" si="342"/>
        <v>62.14</v>
      </c>
      <c r="K1261" s="373"/>
      <c r="L1261" s="373"/>
      <c r="M1261" s="373">
        <f>VLOOKUP(B1261,'CMP-SIN-SD-09-2021'!A:D,4,0)</f>
        <v>23.9</v>
      </c>
      <c r="N1261" s="3" t="b">
        <f t="shared" si="343"/>
        <v>1</v>
      </c>
    </row>
    <row r="1262" spans="1:15" s="387" customFormat="1" x14ac:dyDescent="0.25">
      <c r="A1262" s="389" t="str">
        <f t="shared" si="333"/>
        <v>73799/1</v>
      </c>
      <c r="B1262" s="390">
        <v>88316</v>
      </c>
      <c r="C1262" s="391" t="s">
        <v>13736</v>
      </c>
      <c r="D1262" s="391" t="s">
        <v>13428</v>
      </c>
      <c r="E1262" s="392" t="s">
        <v>1</v>
      </c>
      <c r="F1262" s="392" t="s">
        <v>7605</v>
      </c>
      <c r="G1262" s="393">
        <v>2.6509999999999998</v>
      </c>
      <c r="H1262" s="453">
        <f>VLOOKUP(B1262,'CMP-SIN-SD-09-2021'!A:D,4,0)</f>
        <v>17.61</v>
      </c>
      <c r="I1262" s="394" t="s">
        <v>13362</v>
      </c>
      <c r="J1262" s="373">
        <f t="shared" si="342"/>
        <v>46.68</v>
      </c>
      <c r="K1262" s="373"/>
      <c r="L1262" s="373"/>
      <c r="M1262" s="373">
        <f>VLOOKUP(B1262,'CMP-SIN-SD-09-2021'!A:D,4,0)</f>
        <v>17.61</v>
      </c>
      <c r="N1262" s="3" t="b">
        <f t="shared" si="343"/>
        <v>1</v>
      </c>
    </row>
    <row r="1263" spans="1:15" s="387" customFormat="1" ht="45" x14ac:dyDescent="0.25">
      <c r="A1263" s="440" t="str">
        <f t="shared" si="333"/>
        <v>73799/1</v>
      </c>
      <c r="B1263" s="441">
        <v>11245</v>
      </c>
      <c r="C1263" s="442" t="s">
        <v>13736</v>
      </c>
      <c r="D1263" s="442" t="s">
        <v>13836</v>
      </c>
      <c r="E1263" s="398" t="s">
        <v>1</v>
      </c>
      <c r="F1263" s="398" t="s">
        <v>9</v>
      </c>
      <c r="G1263" s="397">
        <v>1</v>
      </c>
      <c r="H1263" s="443">
        <v>404.65</v>
      </c>
      <c r="I1263" s="443" t="s">
        <v>13362</v>
      </c>
      <c r="J1263" s="373">
        <f t="shared" si="342"/>
        <v>404.65</v>
      </c>
      <c r="K1263" s="373"/>
      <c r="L1263" s="373"/>
      <c r="M1263" s="373">
        <f>VLOOKUP(B1263,'INS-SIN-SD-09-2021'!A:D,4,0)</f>
        <v>404.65</v>
      </c>
      <c r="N1263" s="3" t="b">
        <f t="shared" si="343"/>
        <v>1</v>
      </c>
    </row>
    <row r="1264" spans="1:15" s="387" customFormat="1" ht="45" x14ac:dyDescent="0.25">
      <c r="A1264" s="463" t="str">
        <f t="shared" si="333"/>
        <v>16.007.0023-0/EMOP</v>
      </c>
      <c r="B1264" s="434" t="s">
        <v>13359</v>
      </c>
      <c r="C1264" s="464" t="s">
        <v>289</v>
      </c>
      <c r="D1264" s="464" t="s">
        <v>13792</v>
      </c>
      <c r="E1264" s="425" t="s">
        <v>27</v>
      </c>
      <c r="F1264" s="425" t="s">
        <v>1</v>
      </c>
      <c r="G1264" s="424" t="s">
        <v>13361</v>
      </c>
      <c r="H1264" s="426" t="s">
        <v>13362</v>
      </c>
      <c r="I1264" s="465">
        <f>SUMIF(A:A,A1264,J:J)</f>
        <v>50.09</v>
      </c>
      <c r="K1264" s="373" t="e">
        <f>VLOOKUP(A1264,'CMP-SIN-SD-09-2021'!A:D,4,0)</f>
        <v>#N/A</v>
      </c>
      <c r="L1264" s="373" t="e">
        <f>K1264=I1264</f>
        <v>#N/A</v>
      </c>
      <c r="O1264" s="387" t="s">
        <v>15192</v>
      </c>
    </row>
    <row r="1265" spans="1:15" s="387" customFormat="1" x14ac:dyDescent="0.25">
      <c r="A1265" s="450" t="str">
        <f t="shared" si="333"/>
        <v>16.007.0023-0/EMOP</v>
      </c>
      <c r="B1265" s="451">
        <v>88262</v>
      </c>
      <c r="C1265" s="452" t="s">
        <v>13792</v>
      </c>
      <c r="D1265" s="452" t="s">
        <v>13416</v>
      </c>
      <c r="E1265" s="400" t="s">
        <v>1</v>
      </c>
      <c r="F1265" s="400" t="s">
        <v>7605</v>
      </c>
      <c r="G1265" s="399">
        <v>0.309</v>
      </c>
      <c r="H1265" s="453">
        <f>VLOOKUP(B1265,'CMP-SIN-SD-09-2021'!A:D,4,0)</f>
        <v>23.68</v>
      </c>
      <c r="I1265" s="453" t="s">
        <v>13362</v>
      </c>
      <c r="J1265" s="373">
        <f t="shared" ref="J1265:J1267" si="344">TRUNC((G1265*H1265),2)</f>
        <v>7.31</v>
      </c>
      <c r="K1265" s="373"/>
      <c r="L1265" s="373"/>
      <c r="M1265" s="373">
        <f>VLOOKUP(B1265,'CMP-SIN-SD-09-2021'!A:D,4,0)</f>
        <v>23.68</v>
      </c>
      <c r="N1265" s="3" t="b">
        <f t="shared" ref="N1265:N1267" si="345">M1265=H1265</f>
        <v>1</v>
      </c>
    </row>
    <row r="1266" spans="1:15" s="387" customFormat="1" x14ac:dyDescent="0.25">
      <c r="A1266" s="389" t="str">
        <f t="shared" si="333"/>
        <v>16.007.0023-0/EMOP</v>
      </c>
      <c r="B1266" s="390">
        <v>88316</v>
      </c>
      <c r="C1266" s="391" t="s">
        <v>13792</v>
      </c>
      <c r="D1266" s="391" t="s">
        <v>13428</v>
      </c>
      <c r="E1266" s="392" t="s">
        <v>1</v>
      </c>
      <c r="F1266" s="392" t="s">
        <v>7605</v>
      </c>
      <c r="G1266" s="393">
        <v>0.309</v>
      </c>
      <c r="H1266" s="453">
        <f>VLOOKUP(B1266,'CMP-SIN-SD-09-2021'!A:D,4,0)</f>
        <v>17.61</v>
      </c>
      <c r="I1266" s="394" t="s">
        <v>13362</v>
      </c>
      <c r="J1266" s="373">
        <f t="shared" si="344"/>
        <v>5.44</v>
      </c>
      <c r="K1266" s="373"/>
      <c r="L1266" s="373"/>
      <c r="M1266" s="373">
        <f>VLOOKUP(B1266,'CMP-SIN-SD-09-2021'!A:D,4,0)</f>
        <v>17.61</v>
      </c>
      <c r="N1266" s="3" t="b">
        <f t="shared" si="345"/>
        <v>1</v>
      </c>
    </row>
    <row r="1267" spans="1:15" s="387" customFormat="1" ht="45" x14ac:dyDescent="0.25">
      <c r="A1267" s="440" t="str">
        <f t="shared" si="333"/>
        <v>16.007.0023-0/EMOP</v>
      </c>
      <c r="B1267" s="441">
        <v>160</v>
      </c>
      <c r="C1267" s="442" t="s">
        <v>13792</v>
      </c>
      <c r="D1267" s="442" t="s">
        <v>13837</v>
      </c>
      <c r="E1267" s="398" t="s">
        <v>1</v>
      </c>
      <c r="F1267" s="398" t="s">
        <v>29</v>
      </c>
      <c r="G1267" s="397">
        <v>4.9572000000000003</v>
      </c>
      <c r="H1267" s="443">
        <v>7.5339999999999998</v>
      </c>
      <c r="I1267" s="443" t="s">
        <v>13362</v>
      </c>
      <c r="J1267" s="373">
        <f t="shared" si="344"/>
        <v>37.340000000000003</v>
      </c>
      <c r="K1267" s="373"/>
      <c r="L1267" s="373"/>
      <c r="M1267" s="373" t="e">
        <f>VLOOKUP(B1267,'INS-SIN-SD-09-2021'!A:D,4,0)</f>
        <v>#N/A</v>
      </c>
      <c r="N1267" s="3" t="e">
        <f t="shared" si="345"/>
        <v>#N/A</v>
      </c>
    </row>
    <row r="1268" spans="1:15" s="387" customFormat="1" ht="30" x14ac:dyDescent="0.25">
      <c r="A1268" s="463" t="str">
        <f t="shared" si="333"/>
        <v>03790/ORSE</v>
      </c>
      <c r="B1268" s="434" t="s">
        <v>13359</v>
      </c>
      <c r="C1268" s="464" t="s">
        <v>290</v>
      </c>
      <c r="D1268" s="464" t="s">
        <v>13838</v>
      </c>
      <c r="E1268" s="425" t="s">
        <v>27</v>
      </c>
      <c r="F1268" s="425" t="s">
        <v>1</v>
      </c>
      <c r="G1268" s="424" t="s">
        <v>13361</v>
      </c>
      <c r="H1268" s="426" t="s">
        <v>13362</v>
      </c>
      <c r="I1268" s="465">
        <f>SUMIF(A:A,A1268,J:J)</f>
        <v>42.21</v>
      </c>
      <c r="K1268" s="373" t="e">
        <f>VLOOKUP(A1268,'CMP-SIN-SD-09-2021'!A:D,4,0)</f>
        <v>#N/A</v>
      </c>
      <c r="L1268" s="373" t="e">
        <f>K1268=I1268</f>
        <v>#N/A</v>
      </c>
      <c r="O1268" s="387" t="s">
        <v>1351</v>
      </c>
    </row>
    <row r="1269" spans="1:15" s="387" customFormat="1" x14ac:dyDescent="0.25">
      <c r="A1269" s="450" t="str">
        <f t="shared" si="333"/>
        <v>03790/ORSE</v>
      </c>
      <c r="B1269" s="451">
        <v>88262</v>
      </c>
      <c r="C1269" s="452" t="s">
        <v>13838</v>
      </c>
      <c r="D1269" s="452" t="s">
        <v>13416</v>
      </c>
      <c r="E1269" s="400" t="s">
        <v>1</v>
      </c>
      <c r="F1269" s="400" t="s">
        <v>7605</v>
      </c>
      <c r="G1269" s="399">
        <v>0.5</v>
      </c>
      <c r="H1269" s="453">
        <f>VLOOKUP(B1269,'CMP-SIN-SD-09-2021'!A:D,4,0)</f>
        <v>23.68</v>
      </c>
      <c r="I1269" s="453" t="s">
        <v>13362</v>
      </c>
      <c r="J1269" s="373">
        <f t="shared" ref="J1269:J1272" si="346">TRUNC((G1269*H1269),2)</f>
        <v>11.84</v>
      </c>
      <c r="K1269" s="373"/>
      <c r="L1269" s="373"/>
      <c r="M1269" s="373">
        <f>VLOOKUP(B1269,'CMP-SIN-SD-09-2021'!A:D,4,0)</f>
        <v>23.68</v>
      </c>
      <c r="N1269" s="3" t="b">
        <f t="shared" ref="N1269:N1272" si="347">M1269=H1269</f>
        <v>1</v>
      </c>
    </row>
    <row r="1270" spans="1:15" s="387" customFormat="1" x14ac:dyDescent="0.25">
      <c r="A1270" s="389" t="str">
        <f t="shared" si="333"/>
        <v>03790/ORSE</v>
      </c>
      <c r="B1270" s="390">
        <v>88316</v>
      </c>
      <c r="C1270" s="391" t="s">
        <v>13838</v>
      </c>
      <c r="D1270" s="391" t="s">
        <v>13428</v>
      </c>
      <c r="E1270" s="392" t="s">
        <v>1</v>
      </c>
      <c r="F1270" s="392" t="s">
        <v>7605</v>
      </c>
      <c r="G1270" s="393">
        <v>0.5</v>
      </c>
      <c r="H1270" s="453">
        <f>VLOOKUP(B1270,'CMP-SIN-SD-09-2021'!A:D,4,0)</f>
        <v>17.61</v>
      </c>
      <c r="I1270" s="394" t="s">
        <v>13362</v>
      </c>
      <c r="J1270" s="373">
        <f t="shared" si="346"/>
        <v>8.8000000000000007</v>
      </c>
      <c r="K1270" s="373"/>
      <c r="L1270" s="373"/>
      <c r="M1270" s="373">
        <f>VLOOKUP(B1270,'CMP-SIN-SD-09-2021'!A:D,4,0)</f>
        <v>17.61</v>
      </c>
      <c r="N1270" s="3" t="b">
        <f t="shared" si="347"/>
        <v>1</v>
      </c>
    </row>
    <row r="1271" spans="1:15" s="387" customFormat="1" x14ac:dyDescent="0.25">
      <c r="A1271" s="389" t="str">
        <f t="shared" si="333"/>
        <v>03790/ORSE</v>
      </c>
      <c r="B1271" s="390" t="s">
        <v>13839</v>
      </c>
      <c r="C1271" s="391" t="s">
        <v>13838</v>
      </c>
      <c r="D1271" s="391" t="s">
        <v>13840</v>
      </c>
      <c r="E1271" s="392" t="s">
        <v>1</v>
      </c>
      <c r="F1271" s="392" t="s">
        <v>7603</v>
      </c>
      <c r="G1271" s="393">
        <v>4</v>
      </c>
      <c r="H1271" s="394">
        <v>0.96</v>
      </c>
      <c r="I1271" s="394" t="s">
        <v>13362</v>
      </c>
      <c r="J1271" s="373">
        <f t="shared" si="346"/>
        <v>3.84</v>
      </c>
      <c r="K1271" s="373"/>
      <c r="L1271" s="373"/>
      <c r="M1271" s="373" t="e">
        <f>VLOOKUP(B1271,'INS-SIN-SD-09-2021'!A:D,4,0)</f>
        <v>#N/A</v>
      </c>
      <c r="N1271" s="3" t="e">
        <f t="shared" si="347"/>
        <v>#N/A</v>
      </c>
    </row>
    <row r="1272" spans="1:15" s="387" customFormat="1" ht="30" x14ac:dyDescent="0.25">
      <c r="A1272" s="440" t="str">
        <f t="shared" si="333"/>
        <v>03790/ORSE</v>
      </c>
      <c r="B1272" s="441" t="s">
        <v>13841</v>
      </c>
      <c r="C1272" s="442" t="s">
        <v>13838</v>
      </c>
      <c r="D1272" s="442" t="s">
        <v>13842</v>
      </c>
      <c r="E1272" s="398" t="s">
        <v>1</v>
      </c>
      <c r="F1272" s="398" t="s">
        <v>27</v>
      </c>
      <c r="G1272" s="397">
        <v>1</v>
      </c>
      <c r="H1272" s="443">
        <v>17.73</v>
      </c>
      <c r="I1272" s="443" t="s">
        <v>13362</v>
      </c>
      <c r="J1272" s="373">
        <f t="shared" si="346"/>
        <v>17.73</v>
      </c>
      <c r="K1272" s="373"/>
      <c r="L1272" s="373"/>
      <c r="M1272" s="373" t="e">
        <f>VLOOKUP(B1272,'INS-SIN-SD-09-2021'!A:D,4,0)</f>
        <v>#N/A</v>
      </c>
      <c r="N1272" s="3" t="e">
        <f t="shared" si="347"/>
        <v>#N/A</v>
      </c>
    </row>
    <row r="1273" spans="1:15" s="387" customFormat="1" x14ac:dyDescent="0.25">
      <c r="A1273" s="463" t="str">
        <f t="shared" si="333"/>
        <v>271608/AGETOP</v>
      </c>
      <c r="B1273" s="434" t="s">
        <v>13359</v>
      </c>
      <c r="C1273" s="464" t="s">
        <v>291</v>
      </c>
      <c r="D1273" s="464" t="s">
        <v>13729</v>
      </c>
      <c r="E1273" s="425" t="s">
        <v>3</v>
      </c>
      <c r="F1273" s="425" t="s">
        <v>1</v>
      </c>
      <c r="G1273" s="424" t="s">
        <v>13361</v>
      </c>
      <c r="H1273" s="426" t="s">
        <v>13362</v>
      </c>
      <c r="I1273" s="465">
        <f>SUMIF(A:A,A1273,J:J)</f>
        <v>277.97000000000003</v>
      </c>
      <c r="K1273" s="373" t="e">
        <f>VLOOKUP(A1273,'CMP-SIN-SD-09-2021'!A:D,4,0)</f>
        <v>#N/A</v>
      </c>
      <c r="L1273" s="373" t="e">
        <f>K1273=I1273</f>
        <v>#N/A</v>
      </c>
      <c r="O1273" s="387" t="s">
        <v>1354</v>
      </c>
    </row>
    <row r="1274" spans="1:15" s="387" customFormat="1" x14ac:dyDescent="0.25">
      <c r="A1274" s="450" t="str">
        <f t="shared" si="333"/>
        <v>271608/AGETOP</v>
      </c>
      <c r="B1274" s="451">
        <v>88309</v>
      </c>
      <c r="C1274" s="452" t="s">
        <v>13729</v>
      </c>
      <c r="D1274" s="452" t="s">
        <v>13456</v>
      </c>
      <c r="E1274" s="400" t="s">
        <v>1</v>
      </c>
      <c r="F1274" s="400" t="s">
        <v>7605</v>
      </c>
      <c r="G1274" s="399">
        <v>1.5371999999999999</v>
      </c>
      <c r="H1274" s="453">
        <f>VLOOKUP(B1274,'CMP-SIN-SD-09-2021'!A:D,4,0)</f>
        <v>23.9</v>
      </c>
      <c r="I1274" s="453" t="s">
        <v>13362</v>
      </c>
      <c r="J1274" s="373">
        <f t="shared" ref="J1274:J1278" si="348">TRUNC((G1274*H1274),2)</f>
        <v>36.729999999999997</v>
      </c>
      <c r="K1274" s="373"/>
      <c r="L1274" s="373"/>
      <c r="M1274" s="373">
        <f>VLOOKUP(B1274,'CMP-SIN-SD-09-2021'!A:D,4,0)</f>
        <v>23.9</v>
      </c>
      <c r="N1274" s="3" t="b">
        <f t="shared" ref="N1274:N1278" si="349">M1274=H1274</f>
        <v>1</v>
      </c>
    </row>
    <row r="1275" spans="1:15" s="387" customFormat="1" x14ac:dyDescent="0.25">
      <c r="A1275" s="389" t="str">
        <f t="shared" si="333"/>
        <v>271608/AGETOP</v>
      </c>
      <c r="B1275" s="390">
        <v>88316</v>
      </c>
      <c r="C1275" s="391" t="s">
        <v>13729</v>
      </c>
      <c r="D1275" s="391" t="s">
        <v>13428</v>
      </c>
      <c r="E1275" s="392" t="s">
        <v>1</v>
      </c>
      <c r="F1275" s="392" t="s">
        <v>7605</v>
      </c>
      <c r="G1275" s="393">
        <v>1.2844</v>
      </c>
      <c r="H1275" s="453">
        <f>VLOOKUP(B1275,'CMP-SIN-SD-09-2021'!A:D,4,0)</f>
        <v>17.61</v>
      </c>
      <c r="I1275" s="394" t="s">
        <v>13362</v>
      </c>
      <c r="J1275" s="373">
        <f t="shared" si="348"/>
        <v>22.61</v>
      </c>
      <c r="K1275" s="373"/>
      <c r="L1275" s="373"/>
      <c r="M1275" s="373">
        <f>VLOOKUP(B1275,'CMP-SIN-SD-09-2021'!A:D,4,0)</f>
        <v>17.61</v>
      </c>
      <c r="N1275" s="3" t="b">
        <f t="shared" si="349"/>
        <v>1</v>
      </c>
    </row>
    <row r="1276" spans="1:15" s="387" customFormat="1" x14ac:dyDescent="0.25">
      <c r="A1276" s="389" t="str">
        <f t="shared" si="333"/>
        <v>271608/AGETOP</v>
      </c>
      <c r="B1276" s="390" t="s">
        <v>12261</v>
      </c>
      <c r="C1276" s="391" t="s">
        <v>13729</v>
      </c>
      <c r="D1276" s="391" t="s">
        <v>13843</v>
      </c>
      <c r="E1276" s="392" t="s">
        <v>1</v>
      </c>
      <c r="F1276" s="392" t="s">
        <v>13576</v>
      </c>
      <c r="G1276" s="393">
        <v>1.04E-2</v>
      </c>
      <c r="H1276" s="394">
        <v>82.85</v>
      </c>
      <c r="I1276" s="394" t="s">
        <v>13362</v>
      </c>
      <c r="J1276" s="373">
        <f t="shared" si="348"/>
        <v>0.86</v>
      </c>
      <c r="K1276" s="373"/>
      <c r="L1276" s="373"/>
      <c r="M1276" s="373" t="e">
        <f>VLOOKUP(B1276,'INS-SIN-SD-09-2021'!A:D,4,0)</f>
        <v>#N/A</v>
      </c>
      <c r="N1276" s="3" t="e">
        <f t="shared" si="349"/>
        <v>#N/A</v>
      </c>
    </row>
    <row r="1277" spans="1:15" s="387" customFormat="1" x14ac:dyDescent="0.25">
      <c r="A1277" s="389" t="str">
        <f t="shared" si="333"/>
        <v>271608/AGETOP</v>
      </c>
      <c r="B1277" s="390">
        <v>1215</v>
      </c>
      <c r="C1277" s="391" t="s">
        <v>13729</v>
      </c>
      <c r="D1277" s="391" t="s">
        <v>13844</v>
      </c>
      <c r="E1277" s="392" t="s">
        <v>1</v>
      </c>
      <c r="F1277" s="392" t="s">
        <v>13518</v>
      </c>
      <c r="G1277" s="393">
        <v>4.54</v>
      </c>
      <c r="H1277" s="394">
        <v>0.39</v>
      </c>
      <c r="I1277" s="394" t="s">
        <v>13362</v>
      </c>
      <c r="J1277" s="373">
        <f t="shared" si="348"/>
        <v>1.77</v>
      </c>
      <c r="K1277" s="373"/>
      <c r="L1277" s="373"/>
      <c r="M1277" s="373" t="e">
        <f>VLOOKUP(B1277,'INS-SIN-SD-09-2021'!A:D,4,0)</f>
        <v>#N/A</v>
      </c>
      <c r="N1277" s="3" t="e">
        <f t="shared" si="349"/>
        <v>#N/A</v>
      </c>
    </row>
    <row r="1278" spans="1:15" s="387" customFormat="1" x14ac:dyDescent="0.25">
      <c r="A1278" s="440" t="str">
        <f t="shared" si="333"/>
        <v>271608/AGETOP</v>
      </c>
      <c r="B1278" s="441">
        <v>1421</v>
      </c>
      <c r="C1278" s="442" t="s">
        <v>13729</v>
      </c>
      <c r="D1278" s="442" t="s">
        <v>13845</v>
      </c>
      <c r="E1278" s="398" t="s">
        <v>1</v>
      </c>
      <c r="F1278" s="398" t="s">
        <v>13846</v>
      </c>
      <c r="G1278" s="397">
        <v>1.2</v>
      </c>
      <c r="H1278" s="443">
        <v>180</v>
      </c>
      <c r="I1278" s="443" t="s">
        <v>13362</v>
      </c>
      <c r="J1278" s="373">
        <f t="shared" si="348"/>
        <v>216</v>
      </c>
      <c r="K1278" s="373"/>
      <c r="L1278" s="373"/>
      <c r="M1278" s="373" t="e">
        <f>VLOOKUP(B1278,'INS-SIN-SD-09-2021'!A:D,4,0)</f>
        <v>#N/A</v>
      </c>
      <c r="N1278" s="3" t="e">
        <f t="shared" si="349"/>
        <v>#N/A</v>
      </c>
    </row>
    <row r="1279" spans="1:15" s="387" customFormat="1" x14ac:dyDescent="0.25">
      <c r="A1279" s="463" t="str">
        <f t="shared" si="333"/>
        <v>101486/PREFSP</v>
      </c>
      <c r="B1279" s="434" t="s">
        <v>13359</v>
      </c>
      <c r="C1279" s="464" t="s">
        <v>292</v>
      </c>
      <c r="D1279" s="464" t="s">
        <v>13706</v>
      </c>
      <c r="E1279" s="425" t="s">
        <v>3</v>
      </c>
      <c r="F1279" s="425" t="s">
        <v>1</v>
      </c>
      <c r="G1279" s="424" t="s">
        <v>13361</v>
      </c>
      <c r="H1279" s="426" t="s">
        <v>13362</v>
      </c>
      <c r="I1279" s="465">
        <f>SUMIF(A:A,A1279,J:J)</f>
        <v>912.02</v>
      </c>
      <c r="K1279" s="373" t="e">
        <f>VLOOKUP(A1279,'CMP-SIN-SD-09-2021'!A:D,4,0)</f>
        <v>#N/A</v>
      </c>
      <c r="L1279" s="373" t="e">
        <f>K1279=I1279</f>
        <v>#N/A</v>
      </c>
      <c r="O1279" s="387" t="s">
        <v>1356</v>
      </c>
    </row>
    <row r="1280" spans="1:15" s="387" customFormat="1" x14ac:dyDescent="0.25">
      <c r="A1280" s="450" t="str">
        <f t="shared" si="333"/>
        <v>101486/PREFSP</v>
      </c>
      <c r="B1280" s="451">
        <v>88309</v>
      </c>
      <c r="C1280" s="452" t="s">
        <v>13847</v>
      </c>
      <c r="D1280" s="452" t="s">
        <v>13456</v>
      </c>
      <c r="E1280" s="400" t="s">
        <v>1</v>
      </c>
      <c r="F1280" s="400" t="s">
        <v>7605</v>
      </c>
      <c r="G1280" s="399">
        <v>2.0007000000000001</v>
      </c>
      <c r="H1280" s="453">
        <f>VLOOKUP(B1280,'CMP-SIN-SD-09-2021'!A:D,4,0)</f>
        <v>23.9</v>
      </c>
      <c r="I1280" s="453" t="s">
        <v>13362</v>
      </c>
      <c r="J1280" s="373">
        <f t="shared" ref="J1280:J1283" si="350">TRUNC((G1280*H1280),2)</f>
        <v>47.81</v>
      </c>
      <c r="K1280" s="373"/>
      <c r="L1280" s="373"/>
      <c r="M1280" s="373">
        <f>VLOOKUP(B1280,'CMP-SIN-SD-09-2021'!A:D,4,0)</f>
        <v>23.9</v>
      </c>
      <c r="N1280" s="3" t="b">
        <f t="shared" ref="N1280:N1283" si="351">M1280=H1280</f>
        <v>1</v>
      </c>
    </row>
    <row r="1281" spans="1:15" s="387" customFormat="1" x14ac:dyDescent="0.25">
      <c r="A1281" s="389" t="str">
        <f t="shared" si="333"/>
        <v>101486/PREFSP</v>
      </c>
      <c r="B1281" s="390">
        <v>88316</v>
      </c>
      <c r="C1281" s="391" t="s">
        <v>13847</v>
      </c>
      <c r="D1281" s="391" t="s">
        <v>13428</v>
      </c>
      <c r="E1281" s="392" t="s">
        <v>1</v>
      </c>
      <c r="F1281" s="392" t="s">
        <v>7605</v>
      </c>
      <c r="G1281" s="393">
        <v>1.96069</v>
      </c>
      <c r="H1281" s="453">
        <f>VLOOKUP(B1281,'CMP-SIN-SD-09-2021'!A:D,4,0)</f>
        <v>17.61</v>
      </c>
      <c r="I1281" s="394" t="s">
        <v>13362</v>
      </c>
      <c r="J1281" s="373">
        <f t="shared" si="350"/>
        <v>34.520000000000003</v>
      </c>
      <c r="K1281" s="373"/>
      <c r="L1281" s="373"/>
      <c r="M1281" s="373">
        <f>VLOOKUP(B1281,'CMP-SIN-SD-09-2021'!A:D,4,0)</f>
        <v>17.61</v>
      </c>
      <c r="N1281" s="3" t="b">
        <f t="shared" si="351"/>
        <v>1</v>
      </c>
    </row>
    <row r="1282" spans="1:15" s="387" customFormat="1" x14ac:dyDescent="0.25">
      <c r="A1282" s="389" t="str">
        <f t="shared" si="333"/>
        <v>101486/PREFSP</v>
      </c>
      <c r="B1282" s="390" t="s">
        <v>14807</v>
      </c>
      <c r="C1282" s="391" t="s">
        <v>13847</v>
      </c>
      <c r="D1282" s="391" t="s">
        <v>13848</v>
      </c>
      <c r="E1282" s="392" t="s">
        <v>1</v>
      </c>
      <c r="F1282" s="392" t="s">
        <v>23</v>
      </c>
      <c r="G1282" s="393">
        <v>4.1000000000000003E-3</v>
      </c>
      <c r="H1282" s="394">
        <v>466.32</v>
      </c>
      <c r="I1282" s="394" t="s">
        <v>13362</v>
      </c>
      <c r="J1282" s="373">
        <f t="shared" si="350"/>
        <v>1.91</v>
      </c>
      <c r="K1282" s="373"/>
      <c r="L1282" s="373"/>
      <c r="M1282" s="373" t="e">
        <f>VLOOKUP(B1282,'INS-SIN-SD-09-2021'!A:D,4,0)</f>
        <v>#N/A</v>
      </c>
      <c r="N1282" s="3" t="e">
        <f t="shared" si="351"/>
        <v>#N/A</v>
      </c>
    </row>
    <row r="1283" spans="1:15" s="387" customFormat="1" x14ac:dyDescent="0.25">
      <c r="A1283" s="440" t="str">
        <f t="shared" si="333"/>
        <v>101486/PREFSP</v>
      </c>
      <c r="B1283" s="441">
        <v>77605</v>
      </c>
      <c r="C1283" s="442" t="s">
        <v>13847</v>
      </c>
      <c r="D1283" s="442" t="s">
        <v>13849</v>
      </c>
      <c r="E1283" s="398" t="s">
        <v>1</v>
      </c>
      <c r="F1283" s="398" t="s">
        <v>3</v>
      </c>
      <c r="G1283" s="397">
        <v>1</v>
      </c>
      <c r="H1283" s="443">
        <v>827.78</v>
      </c>
      <c r="I1283" s="443" t="s">
        <v>13362</v>
      </c>
      <c r="J1283" s="373">
        <f t="shared" si="350"/>
        <v>827.78</v>
      </c>
      <c r="K1283" s="373"/>
      <c r="L1283" s="373"/>
      <c r="M1283" s="373" t="e">
        <f>VLOOKUP(B1283,'INS-SIN-SD-09-2021'!A:D,4,0)</f>
        <v>#N/A</v>
      </c>
      <c r="N1283" s="3" t="e">
        <f t="shared" si="351"/>
        <v>#N/A</v>
      </c>
    </row>
    <row r="1284" spans="1:15" s="387" customFormat="1" ht="30" x14ac:dyDescent="0.25">
      <c r="A1284" s="463" t="str">
        <f t="shared" si="333"/>
        <v>101319/PREFSP</v>
      </c>
      <c r="B1284" s="434" t="s">
        <v>13359</v>
      </c>
      <c r="C1284" s="464" t="s">
        <v>293</v>
      </c>
      <c r="D1284" s="464" t="s">
        <v>13850</v>
      </c>
      <c r="E1284" s="425" t="s">
        <v>27</v>
      </c>
      <c r="F1284" s="425" t="s">
        <v>1</v>
      </c>
      <c r="G1284" s="424" t="s">
        <v>13361</v>
      </c>
      <c r="H1284" s="426" t="s">
        <v>13362</v>
      </c>
      <c r="I1284" s="465">
        <f>SUMIF(A:A,A1284,J:J)</f>
        <v>1207.3699999999999</v>
      </c>
      <c r="K1284" s="373" t="e">
        <f>VLOOKUP(A1284,'CMP-SIN-SD-09-2021'!A:D,4,0)</f>
        <v>#N/A</v>
      </c>
      <c r="L1284" s="373" t="e">
        <f>K1284=I1284</f>
        <v>#N/A</v>
      </c>
      <c r="O1284" s="387" t="s">
        <v>1358</v>
      </c>
    </row>
    <row r="1285" spans="1:15" s="387" customFormat="1" ht="30" x14ac:dyDescent="0.25">
      <c r="A1285" s="450" t="str">
        <f t="shared" si="333"/>
        <v>101319/PREFSP</v>
      </c>
      <c r="B1285" s="451">
        <v>88248</v>
      </c>
      <c r="C1285" s="452" t="s">
        <v>13850</v>
      </c>
      <c r="D1285" s="452" t="s">
        <v>13495</v>
      </c>
      <c r="E1285" s="400" t="s">
        <v>1</v>
      </c>
      <c r="F1285" s="400" t="s">
        <v>7605</v>
      </c>
      <c r="G1285" s="399">
        <v>2.0005799999999998</v>
      </c>
      <c r="H1285" s="453">
        <f>VLOOKUP(B1285,'CMP-SIN-SD-09-2021'!A:D,4,0)</f>
        <v>18.23</v>
      </c>
      <c r="I1285" s="453" t="s">
        <v>13362</v>
      </c>
      <c r="J1285" s="373">
        <f t="shared" ref="J1285:J1290" si="352">TRUNC((G1285*H1285),2)</f>
        <v>36.47</v>
      </c>
      <c r="K1285" s="373"/>
      <c r="L1285" s="373"/>
      <c r="M1285" s="373">
        <f>VLOOKUP(B1285,'CMP-SIN-SD-09-2021'!A:D,4,0)</f>
        <v>18.23</v>
      </c>
      <c r="N1285" s="3" t="b">
        <f t="shared" ref="N1285:N1290" si="353">M1285=H1285</f>
        <v>1</v>
      </c>
    </row>
    <row r="1286" spans="1:15" s="387" customFormat="1" ht="30" x14ac:dyDescent="0.25">
      <c r="A1286" s="389" t="str">
        <f t="shared" si="333"/>
        <v>101319/PREFSP</v>
      </c>
      <c r="B1286" s="390">
        <v>88267</v>
      </c>
      <c r="C1286" s="391" t="s">
        <v>13850</v>
      </c>
      <c r="D1286" s="391" t="s">
        <v>13455</v>
      </c>
      <c r="E1286" s="392" t="s">
        <v>1</v>
      </c>
      <c r="F1286" s="392" t="s">
        <v>7605</v>
      </c>
      <c r="G1286" s="393">
        <v>2.0005000000000002</v>
      </c>
      <c r="H1286" s="453">
        <f>VLOOKUP(B1286,'CMP-SIN-SD-09-2021'!A:D,4,0)</f>
        <v>23.41</v>
      </c>
      <c r="I1286" s="394" t="s">
        <v>13362</v>
      </c>
      <c r="J1286" s="373">
        <f t="shared" si="352"/>
        <v>46.83</v>
      </c>
      <c r="K1286" s="373"/>
      <c r="L1286" s="373"/>
      <c r="M1286" s="373">
        <f>VLOOKUP(B1286,'CMP-SIN-SD-09-2021'!A:D,4,0)</f>
        <v>23.41</v>
      </c>
      <c r="N1286" s="3" t="b">
        <f t="shared" si="353"/>
        <v>1</v>
      </c>
    </row>
    <row r="1287" spans="1:15" s="387" customFormat="1" x14ac:dyDescent="0.25">
      <c r="A1287" s="389" t="str">
        <f t="shared" si="333"/>
        <v>101319/PREFSP</v>
      </c>
      <c r="B1287" s="390">
        <v>79640</v>
      </c>
      <c r="C1287" s="391" t="s">
        <v>13850</v>
      </c>
      <c r="D1287" s="391" t="s">
        <v>13851</v>
      </c>
      <c r="E1287" s="392" t="s">
        <v>1</v>
      </c>
      <c r="F1287" s="392" t="s">
        <v>27</v>
      </c>
      <c r="G1287" s="393">
        <v>0.5</v>
      </c>
      <c r="H1287" s="394">
        <v>0.16</v>
      </c>
      <c r="I1287" s="394" t="s">
        <v>13362</v>
      </c>
      <c r="J1287" s="373">
        <f t="shared" si="352"/>
        <v>0.08</v>
      </c>
      <c r="K1287" s="373"/>
      <c r="L1287" s="373"/>
      <c r="M1287" s="373" t="e">
        <f>VLOOKUP(B1287,'INS-SIN-SD-09-2021'!A:D,4,0)</f>
        <v>#N/A</v>
      </c>
      <c r="N1287" s="3" t="e">
        <f t="shared" si="353"/>
        <v>#N/A</v>
      </c>
    </row>
    <row r="1288" spans="1:15" s="387" customFormat="1" x14ac:dyDescent="0.25">
      <c r="A1288" s="389" t="str">
        <f t="shared" si="333"/>
        <v>101319/PREFSP</v>
      </c>
      <c r="B1288" s="390">
        <v>74820</v>
      </c>
      <c r="C1288" s="391" t="s">
        <v>13850</v>
      </c>
      <c r="D1288" s="391" t="s">
        <v>13852</v>
      </c>
      <c r="E1288" s="392" t="s">
        <v>1</v>
      </c>
      <c r="F1288" s="392" t="s">
        <v>372</v>
      </c>
      <c r="G1288" s="393">
        <v>0.5</v>
      </c>
      <c r="H1288" s="394">
        <v>69.81</v>
      </c>
      <c r="I1288" s="394" t="s">
        <v>13362</v>
      </c>
      <c r="J1288" s="373">
        <f t="shared" si="352"/>
        <v>34.9</v>
      </c>
      <c r="K1288" s="373"/>
      <c r="L1288" s="373"/>
      <c r="M1288" s="373" t="e">
        <f>VLOOKUP(B1288,'INS-SIN-SD-09-2021'!A:D,4,0)</f>
        <v>#N/A</v>
      </c>
      <c r="N1288" s="3" t="e">
        <f t="shared" si="353"/>
        <v>#N/A</v>
      </c>
    </row>
    <row r="1289" spans="1:15" s="387" customFormat="1" x14ac:dyDescent="0.25">
      <c r="A1289" s="389" t="str">
        <f t="shared" si="333"/>
        <v>101319/PREFSP</v>
      </c>
      <c r="B1289" s="390">
        <v>75657</v>
      </c>
      <c r="C1289" s="391" t="s">
        <v>13850</v>
      </c>
      <c r="D1289" s="391" t="s">
        <v>13853</v>
      </c>
      <c r="E1289" s="392" t="s">
        <v>1</v>
      </c>
      <c r="F1289" s="392" t="s">
        <v>372</v>
      </c>
      <c r="G1289" s="393">
        <v>0.5</v>
      </c>
      <c r="H1289" s="394">
        <v>82.71</v>
      </c>
      <c r="I1289" s="394" t="s">
        <v>13362</v>
      </c>
      <c r="J1289" s="373">
        <f t="shared" si="352"/>
        <v>41.35</v>
      </c>
      <c r="K1289" s="373"/>
      <c r="L1289" s="373"/>
      <c r="M1289" s="373" t="e">
        <f>VLOOKUP(B1289,'INS-SIN-SD-09-2021'!A:D,4,0)</f>
        <v>#N/A</v>
      </c>
      <c r="N1289" s="3" t="e">
        <f t="shared" si="353"/>
        <v>#N/A</v>
      </c>
    </row>
    <row r="1290" spans="1:15" s="387" customFormat="1" ht="30" x14ac:dyDescent="0.25">
      <c r="A1290" s="440" t="str">
        <f t="shared" si="333"/>
        <v>101319/PREFSP</v>
      </c>
      <c r="B1290" s="441">
        <v>76701</v>
      </c>
      <c r="C1290" s="442" t="s">
        <v>13850</v>
      </c>
      <c r="D1290" s="442" t="s">
        <v>13854</v>
      </c>
      <c r="E1290" s="398" t="s">
        <v>1</v>
      </c>
      <c r="F1290" s="398" t="s">
        <v>372</v>
      </c>
      <c r="G1290" s="397">
        <v>1</v>
      </c>
      <c r="H1290" s="443">
        <v>1047.74</v>
      </c>
      <c r="I1290" s="443" t="s">
        <v>13362</v>
      </c>
      <c r="J1290" s="373">
        <f t="shared" si="352"/>
        <v>1047.74</v>
      </c>
      <c r="K1290" s="373"/>
      <c r="L1290" s="373"/>
      <c r="M1290" s="373" t="e">
        <f>VLOOKUP(B1290,'INS-SIN-SD-09-2021'!A:D,4,0)</f>
        <v>#N/A</v>
      </c>
      <c r="N1290" s="3" t="e">
        <f t="shared" si="353"/>
        <v>#N/A</v>
      </c>
    </row>
    <row r="1291" spans="1:15" s="387" customFormat="1" ht="30" x14ac:dyDescent="0.25">
      <c r="A1291" s="463" t="str">
        <f t="shared" ref="A1291:A1354" si="354">IF(O1291&lt;&gt;0,O1291,A1290)</f>
        <v>12070/ORSE</v>
      </c>
      <c r="B1291" s="434" t="s">
        <v>13359</v>
      </c>
      <c r="C1291" s="464" t="s">
        <v>294</v>
      </c>
      <c r="D1291" s="464" t="s">
        <v>13855</v>
      </c>
      <c r="E1291" s="425" t="s">
        <v>9</v>
      </c>
      <c r="F1291" s="425" t="s">
        <v>1</v>
      </c>
      <c r="G1291" s="424" t="s">
        <v>13361</v>
      </c>
      <c r="H1291" s="426" t="s">
        <v>13362</v>
      </c>
      <c r="I1291" s="465">
        <f>SUMIF(A:A,A1291,J:J)</f>
        <v>93.03</v>
      </c>
      <c r="K1291" s="373" t="e">
        <f>VLOOKUP(A1291,'CMP-SIN-SD-09-2021'!A:D,4,0)</f>
        <v>#N/A</v>
      </c>
      <c r="L1291" s="373" t="e">
        <f>K1291=I1291</f>
        <v>#N/A</v>
      </c>
      <c r="O1291" s="387" t="s">
        <v>1361</v>
      </c>
    </row>
    <row r="1292" spans="1:15" s="387" customFormat="1" ht="30" x14ac:dyDescent="0.25">
      <c r="A1292" s="450" t="str">
        <f t="shared" si="354"/>
        <v>12070/ORSE</v>
      </c>
      <c r="B1292" s="451">
        <v>88267</v>
      </c>
      <c r="C1292" s="452" t="s">
        <v>13855</v>
      </c>
      <c r="D1292" s="452" t="s">
        <v>13455</v>
      </c>
      <c r="E1292" s="400" t="s">
        <v>1</v>
      </c>
      <c r="F1292" s="400" t="s">
        <v>7605</v>
      </c>
      <c r="G1292" s="399">
        <v>0.5</v>
      </c>
      <c r="H1292" s="453">
        <f>VLOOKUP(B1292,'CMP-SIN-SD-09-2021'!A:D,4,0)</f>
        <v>23.41</v>
      </c>
      <c r="I1292" s="453" t="s">
        <v>13362</v>
      </c>
      <c r="J1292" s="373">
        <f t="shared" ref="J1292:J1295" si="355">TRUNC((G1292*H1292),2)</f>
        <v>11.7</v>
      </c>
      <c r="K1292" s="373"/>
      <c r="L1292" s="373"/>
      <c r="M1292" s="373">
        <f>VLOOKUP(B1292,'CMP-SIN-SD-09-2021'!A:D,4,0)</f>
        <v>23.41</v>
      </c>
      <c r="N1292" s="3" t="b">
        <f t="shared" ref="N1292:N1295" si="356">M1292=H1292</f>
        <v>1</v>
      </c>
    </row>
    <row r="1293" spans="1:15" s="387" customFormat="1" x14ac:dyDescent="0.25">
      <c r="A1293" s="389" t="str">
        <f t="shared" si="354"/>
        <v>12070/ORSE</v>
      </c>
      <c r="B1293" s="390">
        <v>88316</v>
      </c>
      <c r="C1293" s="391" t="s">
        <v>13855</v>
      </c>
      <c r="D1293" s="391" t="s">
        <v>13428</v>
      </c>
      <c r="E1293" s="392" t="s">
        <v>1</v>
      </c>
      <c r="F1293" s="392" t="s">
        <v>7605</v>
      </c>
      <c r="G1293" s="393">
        <v>0.5</v>
      </c>
      <c r="H1293" s="453">
        <f>VLOOKUP(B1293,'CMP-SIN-SD-09-2021'!A:D,4,0)</f>
        <v>17.61</v>
      </c>
      <c r="I1293" s="394" t="s">
        <v>13362</v>
      </c>
      <c r="J1293" s="373">
        <f t="shared" si="355"/>
        <v>8.8000000000000007</v>
      </c>
      <c r="K1293" s="373"/>
      <c r="L1293" s="373"/>
      <c r="M1293" s="373">
        <f>VLOOKUP(B1293,'CMP-SIN-SD-09-2021'!A:D,4,0)</f>
        <v>17.61</v>
      </c>
      <c r="N1293" s="3" t="b">
        <f t="shared" si="356"/>
        <v>1</v>
      </c>
    </row>
    <row r="1294" spans="1:15" s="387" customFormat="1" x14ac:dyDescent="0.25">
      <c r="A1294" s="389" t="str">
        <f t="shared" si="354"/>
        <v>12070/ORSE</v>
      </c>
      <c r="B1294" s="390" t="s">
        <v>13856</v>
      </c>
      <c r="C1294" s="391" t="s">
        <v>13855</v>
      </c>
      <c r="D1294" s="391" t="s">
        <v>13857</v>
      </c>
      <c r="E1294" s="392" t="s">
        <v>1</v>
      </c>
      <c r="F1294" s="392" t="s">
        <v>27</v>
      </c>
      <c r="G1294" s="393">
        <v>0.5</v>
      </c>
      <c r="H1294" s="394">
        <v>0.21</v>
      </c>
      <c r="I1294" s="394" t="s">
        <v>13362</v>
      </c>
      <c r="J1294" s="373">
        <f t="shared" si="355"/>
        <v>0.1</v>
      </c>
      <c r="K1294" s="373"/>
      <c r="L1294" s="373"/>
      <c r="M1294" s="373" t="e">
        <f>VLOOKUP(B1294,'INS-SIN-SD-09-2021'!A:D,4,0)</f>
        <v>#N/A</v>
      </c>
      <c r="N1294" s="3" t="e">
        <f t="shared" si="356"/>
        <v>#N/A</v>
      </c>
    </row>
    <row r="1295" spans="1:15" s="387" customFormat="1" ht="30" x14ac:dyDescent="0.25">
      <c r="A1295" s="440" t="str">
        <f t="shared" si="354"/>
        <v>12070/ORSE</v>
      </c>
      <c r="B1295" s="441" t="s">
        <v>13858</v>
      </c>
      <c r="C1295" s="442" t="s">
        <v>13855</v>
      </c>
      <c r="D1295" s="442" t="s">
        <v>294</v>
      </c>
      <c r="E1295" s="398" t="s">
        <v>1</v>
      </c>
      <c r="F1295" s="398" t="s">
        <v>9</v>
      </c>
      <c r="G1295" s="397">
        <v>1</v>
      </c>
      <c r="H1295" s="443">
        <v>72.430000000000007</v>
      </c>
      <c r="I1295" s="443" t="s">
        <v>13362</v>
      </c>
      <c r="J1295" s="373">
        <f t="shared" si="355"/>
        <v>72.430000000000007</v>
      </c>
      <c r="K1295" s="373"/>
      <c r="L1295" s="373"/>
      <c r="M1295" s="373" t="e">
        <f>VLOOKUP(B1295,'INS-SIN-SD-09-2021'!A:D,4,0)</f>
        <v>#N/A</v>
      </c>
      <c r="N1295" s="3" t="e">
        <f t="shared" si="356"/>
        <v>#N/A</v>
      </c>
    </row>
    <row r="1296" spans="1:15" s="387" customFormat="1" ht="30" x14ac:dyDescent="0.25">
      <c r="A1296" s="463" t="str">
        <f t="shared" si="354"/>
        <v>CCU.04.0001</v>
      </c>
      <c r="B1296" s="434" t="s">
        <v>13359</v>
      </c>
      <c r="C1296" s="464" t="s">
        <v>295</v>
      </c>
      <c r="D1296" s="464" t="s">
        <v>13855</v>
      </c>
      <c r="E1296" s="425" t="s">
        <v>3</v>
      </c>
      <c r="F1296" s="425" t="s">
        <v>1</v>
      </c>
      <c r="G1296" s="424" t="s">
        <v>13361</v>
      </c>
      <c r="H1296" s="426" t="s">
        <v>13362</v>
      </c>
      <c r="I1296" s="465">
        <f>SUMIF(A:A,A1296,J:J)</f>
        <v>221.27999999999997</v>
      </c>
      <c r="K1296" s="373" t="e">
        <f>VLOOKUP(A1296,'CMP-SIN-SD-09-2021'!A:D,4,0)</f>
        <v>#N/A</v>
      </c>
      <c r="L1296" s="373" t="e">
        <f>K1296=I1296</f>
        <v>#N/A</v>
      </c>
      <c r="O1296" s="387" t="s">
        <v>1364</v>
      </c>
    </row>
    <row r="1297" spans="1:15" s="387" customFormat="1" x14ac:dyDescent="0.25">
      <c r="A1297" s="450" t="str">
        <f t="shared" si="354"/>
        <v>CCU.04.0001</v>
      </c>
      <c r="B1297" s="451">
        <v>88251</v>
      </c>
      <c r="C1297" s="452" t="s">
        <v>13855</v>
      </c>
      <c r="D1297" s="452" t="s">
        <v>13859</v>
      </c>
      <c r="E1297" s="400" t="s">
        <v>1</v>
      </c>
      <c r="F1297" s="400" t="s">
        <v>7605</v>
      </c>
      <c r="G1297" s="399">
        <v>1.2</v>
      </c>
      <c r="H1297" s="453">
        <f>VLOOKUP(B1297,'CMP-SIN-SD-09-2021'!A:D,4,0)</f>
        <v>19.309999999999999</v>
      </c>
      <c r="I1297" s="453" t="s">
        <v>13362</v>
      </c>
      <c r="J1297" s="373">
        <f t="shared" ref="J1297:J1305" si="357">TRUNC((G1297*H1297),2)</f>
        <v>23.17</v>
      </c>
      <c r="K1297" s="373"/>
      <c r="L1297" s="373"/>
      <c r="M1297" s="373">
        <f>VLOOKUP(B1297,'CMP-SIN-SD-09-2021'!A:D,4,0)</f>
        <v>19.309999999999999</v>
      </c>
      <c r="N1297" s="3" t="b">
        <f t="shared" ref="N1297:N1305" si="358">M1297=H1297</f>
        <v>1</v>
      </c>
    </row>
    <row r="1298" spans="1:15" s="387" customFormat="1" x14ac:dyDescent="0.25">
      <c r="A1298" s="389" t="str">
        <f t="shared" si="354"/>
        <v>CCU.04.0001</v>
      </c>
      <c r="B1298" s="390">
        <v>88315</v>
      </c>
      <c r="C1298" s="391" t="s">
        <v>13855</v>
      </c>
      <c r="D1298" s="391" t="s">
        <v>13653</v>
      </c>
      <c r="E1298" s="392" t="s">
        <v>1</v>
      </c>
      <c r="F1298" s="392" t="s">
        <v>7605</v>
      </c>
      <c r="G1298" s="393">
        <v>1.3</v>
      </c>
      <c r="H1298" s="453">
        <f>VLOOKUP(B1298,'CMP-SIN-SD-09-2021'!A:D,4,0)</f>
        <v>23.78</v>
      </c>
      <c r="I1298" s="394" t="s">
        <v>13362</v>
      </c>
      <c r="J1298" s="373">
        <f t="shared" si="357"/>
        <v>30.91</v>
      </c>
      <c r="K1298" s="373"/>
      <c r="L1298" s="373"/>
      <c r="M1298" s="373">
        <f>VLOOKUP(B1298,'CMP-SIN-SD-09-2021'!A:D,4,0)</f>
        <v>23.78</v>
      </c>
      <c r="N1298" s="3" t="b">
        <f t="shared" si="358"/>
        <v>1</v>
      </c>
    </row>
    <row r="1299" spans="1:15" s="387" customFormat="1" ht="30" x14ac:dyDescent="0.25">
      <c r="A1299" s="389" t="str">
        <f t="shared" si="354"/>
        <v>CCU.04.0001</v>
      </c>
      <c r="B1299" s="390">
        <v>26018</v>
      </c>
      <c r="C1299" s="391" t="s">
        <v>13855</v>
      </c>
      <c r="D1299" s="391" t="s">
        <v>13860</v>
      </c>
      <c r="E1299" s="392" t="s">
        <v>1</v>
      </c>
      <c r="F1299" s="392" t="s">
        <v>9</v>
      </c>
      <c r="G1299" s="393">
        <v>0.35</v>
      </c>
      <c r="H1299" s="394">
        <v>25.82</v>
      </c>
      <c r="I1299" s="394" t="s">
        <v>13362</v>
      </c>
      <c r="J1299" s="373">
        <f t="shared" si="357"/>
        <v>9.0299999999999994</v>
      </c>
      <c r="K1299" s="373"/>
      <c r="L1299" s="373"/>
      <c r="M1299" s="373">
        <f>VLOOKUP(B1299,'INS-SIN-SD-09-2021'!A:D,4,0)</f>
        <v>25.82</v>
      </c>
      <c r="N1299" s="3" t="b">
        <f t="shared" si="358"/>
        <v>1</v>
      </c>
    </row>
    <row r="1300" spans="1:15" s="387" customFormat="1" ht="30" x14ac:dyDescent="0.25">
      <c r="A1300" s="389" t="str">
        <f t="shared" si="354"/>
        <v>CCU.04.0001</v>
      </c>
      <c r="B1300" s="390">
        <v>1318</v>
      </c>
      <c r="C1300" s="391" t="s">
        <v>13855</v>
      </c>
      <c r="D1300" s="391" t="s">
        <v>13861</v>
      </c>
      <c r="E1300" s="392" t="s">
        <v>1</v>
      </c>
      <c r="F1300" s="392" t="s">
        <v>29</v>
      </c>
      <c r="G1300" s="393">
        <v>3.2049999999999999E-3</v>
      </c>
      <c r="H1300" s="394">
        <v>17.34</v>
      </c>
      <c r="I1300" s="394" t="s">
        <v>13362</v>
      </c>
      <c r="J1300" s="373">
        <f t="shared" si="357"/>
        <v>0.05</v>
      </c>
      <c r="K1300" s="373"/>
      <c r="L1300" s="373"/>
      <c r="M1300" s="373">
        <f>VLOOKUP(B1300,'INS-SIN-SD-09-2021'!A:D,4,0)</f>
        <v>17.34</v>
      </c>
      <c r="N1300" s="3" t="b">
        <f t="shared" si="358"/>
        <v>1</v>
      </c>
    </row>
    <row r="1301" spans="1:15" s="387" customFormat="1" ht="30" x14ac:dyDescent="0.25">
      <c r="A1301" s="389" t="str">
        <f t="shared" si="354"/>
        <v>CCU.04.0001</v>
      </c>
      <c r="B1301" s="390">
        <v>1330</v>
      </c>
      <c r="C1301" s="391" t="s">
        <v>13855</v>
      </c>
      <c r="D1301" s="391" t="s">
        <v>13862</v>
      </c>
      <c r="E1301" s="392" t="s">
        <v>1</v>
      </c>
      <c r="F1301" s="392" t="s">
        <v>29</v>
      </c>
      <c r="G1301" s="393">
        <v>0.56000000000000005</v>
      </c>
      <c r="H1301" s="394">
        <v>16.670000000000002</v>
      </c>
      <c r="I1301" s="394" t="s">
        <v>13362</v>
      </c>
      <c r="J1301" s="373">
        <f t="shared" si="357"/>
        <v>9.33</v>
      </c>
      <c r="K1301" s="373"/>
      <c r="L1301" s="373"/>
      <c r="M1301" s="373">
        <f>VLOOKUP(B1301,'INS-SIN-SD-09-2021'!A:D,4,0)</f>
        <v>16.670000000000002</v>
      </c>
      <c r="N1301" s="3" t="b">
        <f t="shared" si="358"/>
        <v>1</v>
      </c>
    </row>
    <row r="1302" spans="1:15" s="387" customFormat="1" ht="30" x14ac:dyDescent="0.25">
      <c r="A1302" s="389" t="str">
        <f t="shared" si="354"/>
        <v>CCU.04.0001</v>
      </c>
      <c r="B1302" s="390">
        <v>26019</v>
      </c>
      <c r="C1302" s="391" t="s">
        <v>13855</v>
      </c>
      <c r="D1302" s="391" t="s">
        <v>13863</v>
      </c>
      <c r="E1302" s="392" t="s">
        <v>1</v>
      </c>
      <c r="F1302" s="392" t="s">
        <v>9</v>
      </c>
      <c r="G1302" s="393">
        <v>0.3</v>
      </c>
      <c r="H1302" s="394">
        <v>24.38</v>
      </c>
      <c r="I1302" s="394" t="s">
        <v>13362</v>
      </c>
      <c r="J1302" s="373">
        <f t="shared" si="357"/>
        <v>7.31</v>
      </c>
      <c r="K1302" s="373"/>
      <c r="L1302" s="373"/>
      <c r="M1302" s="373">
        <f>VLOOKUP(B1302,'INS-SIN-SD-09-2021'!A:D,4,0)</f>
        <v>24.38</v>
      </c>
      <c r="N1302" s="3" t="b">
        <f t="shared" si="358"/>
        <v>1</v>
      </c>
    </row>
    <row r="1303" spans="1:15" s="387" customFormat="1" x14ac:dyDescent="0.25">
      <c r="A1303" s="389" t="str">
        <f t="shared" si="354"/>
        <v>CCU.04.0001</v>
      </c>
      <c r="B1303" s="390">
        <v>11002</v>
      </c>
      <c r="C1303" s="391" t="s">
        <v>13855</v>
      </c>
      <c r="D1303" s="391" t="s">
        <v>13864</v>
      </c>
      <c r="E1303" s="392" t="s">
        <v>1</v>
      </c>
      <c r="F1303" s="392" t="s">
        <v>29</v>
      </c>
      <c r="G1303" s="393">
        <v>0.77</v>
      </c>
      <c r="H1303" s="394">
        <v>22.55</v>
      </c>
      <c r="I1303" s="394" t="s">
        <v>13362</v>
      </c>
      <c r="J1303" s="373">
        <f t="shared" si="357"/>
        <v>17.36</v>
      </c>
      <c r="K1303" s="373"/>
      <c r="L1303" s="373"/>
      <c r="M1303" s="373">
        <f>VLOOKUP(B1303,'INS-SIN-SD-09-2021'!A:D,4,0)</f>
        <v>22.55</v>
      </c>
      <c r="N1303" s="3" t="b">
        <f t="shared" si="358"/>
        <v>1</v>
      </c>
    </row>
    <row r="1304" spans="1:15" s="387" customFormat="1" ht="45" x14ac:dyDescent="0.25">
      <c r="A1304" s="389" t="str">
        <f t="shared" si="354"/>
        <v>CCU.04.0001</v>
      </c>
      <c r="B1304" s="390">
        <v>38412</v>
      </c>
      <c r="C1304" s="391" t="s">
        <v>13855</v>
      </c>
      <c r="D1304" s="391" t="s">
        <v>13865</v>
      </c>
      <c r="E1304" s="392" t="s">
        <v>1</v>
      </c>
      <c r="F1304" s="392" t="s">
        <v>9</v>
      </c>
      <c r="G1304" s="393">
        <v>3.3E-3</v>
      </c>
      <c r="H1304" s="394">
        <v>1100</v>
      </c>
      <c r="I1304" s="394" t="s">
        <v>13362</v>
      </c>
      <c r="J1304" s="373">
        <f t="shared" si="357"/>
        <v>3.63</v>
      </c>
      <c r="K1304" s="373"/>
      <c r="L1304" s="373"/>
      <c r="M1304" s="373">
        <f>VLOOKUP(B1304,'INS-SIN-SD-09-2021'!A:D,4,0)</f>
        <v>1100</v>
      </c>
      <c r="N1304" s="3" t="b">
        <f t="shared" si="358"/>
        <v>1</v>
      </c>
    </row>
    <row r="1305" spans="1:15" s="387" customFormat="1" ht="30" x14ac:dyDescent="0.25">
      <c r="A1305" s="440" t="str">
        <f t="shared" si="354"/>
        <v>CCU.04.0001</v>
      </c>
      <c r="B1305" s="441" t="s">
        <v>13866</v>
      </c>
      <c r="C1305" s="442" t="s">
        <v>13855</v>
      </c>
      <c r="D1305" s="442" t="s">
        <v>13867</v>
      </c>
      <c r="E1305" s="398" t="s">
        <v>1</v>
      </c>
      <c r="F1305" s="398" t="s">
        <v>29</v>
      </c>
      <c r="G1305" s="397">
        <v>18.312000000000001</v>
      </c>
      <c r="H1305" s="443">
        <v>6.58</v>
      </c>
      <c r="I1305" s="443" t="s">
        <v>13362</v>
      </c>
      <c r="J1305" s="373">
        <f t="shared" si="357"/>
        <v>120.49</v>
      </c>
      <c r="K1305" s="373"/>
      <c r="L1305" s="373"/>
      <c r="M1305" s="373" t="e">
        <f>VLOOKUP(B1305,'INS-SIN-SD-09-2021'!A:D,4,0)</f>
        <v>#N/A</v>
      </c>
      <c r="N1305" s="3" t="e">
        <f t="shared" si="358"/>
        <v>#N/A</v>
      </c>
    </row>
    <row r="1306" spans="1:15" s="387" customFormat="1" x14ac:dyDescent="0.25">
      <c r="A1306" s="463" t="str">
        <f t="shared" si="354"/>
        <v>CCU.04.0002</v>
      </c>
      <c r="B1306" s="434" t="s">
        <v>13359</v>
      </c>
      <c r="C1306" s="464" t="s">
        <v>296</v>
      </c>
      <c r="D1306" s="464" t="s">
        <v>13820</v>
      </c>
      <c r="E1306" s="425" t="s">
        <v>3</v>
      </c>
      <c r="F1306" s="425" t="s">
        <v>1</v>
      </c>
      <c r="G1306" s="424" t="s">
        <v>13361</v>
      </c>
      <c r="H1306" s="426" t="s">
        <v>13362</v>
      </c>
      <c r="I1306" s="465">
        <f>SUMIF(A:A,A1306,J:J)</f>
        <v>32.53</v>
      </c>
      <c r="K1306" s="373" t="e">
        <f>VLOOKUP(A1306,'CMP-SIN-SD-09-2021'!A:D,4,0)</f>
        <v>#N/A</v>
      </c>
      <c r="L1306" s="373" t="e">
        <f>K1306=I1306</f>
        <v>#N/A</v>
      </c>
      <c r="O1306" s="387" t="s">
        <v>1373</v>
      </c>
    </row>
    <row r="1307" spans="1:15" s="387" customFormat="1" x14ac:dyDescent="0.25">
      <c r="A1307" s="450" t="str">
        <f t="shared" si="354"/>
        <v>CCU.04.0002</v>
      </c>
      <c r="B1307" s="451">
        <v>88251</v>
      </c>
      <c r="C1307" s="452" t="s">
        <v>13820</v>
      </c>
      <c r="D1307" s="452" t="s">
        <v>13859</v>
      </c>
      <c r="E1307" s="400" t="s">
        <v>1</v>
      </c>
      <c r="F1307" s="400" t="s">
        <v>7605</v>
      </c>
      <c r="G1307" s="399">
        <v>0.7</v>
      </c>
      <c r="H1307" s="453">
        <f>VLOOKUP(B1307,'CMP-SIN-SD-09-2021'!A:D,4,0)</f>
        <v>19.309999999999999</v>
      </c>
      <c r="I1307" s="453" t="s">
        <v>13362</v>
      </c>
      <c r="J1307" s="373">
        <f t="shared" ref="J1307:J1309" si="359">TRUNC((G1307*H1307),2)</f>
        <v>13.51</v>
      </c>
      <c r="K1307" s="373"/>
      <c r="L1307" s="373"/>
      <c r="M1307" s="373">
        <f>VLOOKUP(B1307,'CMP-SIN-SD-09-2021'!A:D,4,0)</f>
        <v>19.309999999999999</v>
      </c>
      <c r="N1307" s="3" t="b">
        <f t="shared" ref="N1307:N1309" si="360">M1307=H1307</f>
        <v>1</v>
      </c>
    </row>
    <row r="1308" spans="1:15" s="387" customFormat="1" x14ac:dyDescent="0.25">
      <c r="A1308" s="389" t="str">
        <f t="shared" si="354"/>
        <v>CCU.04.0002</v>
      </c>
      <c r="B1308" s="390">
        <v>88315</v>
      </c>
      <c r="C1308" s="391" t="s">
        <v>13820</v>
      </c>
      <c r="D1308" s="391" t="s">
        <v>13653</v>
      </c>
      <c r="E1308" s="392" t="s">
        <v>1</v>
      </c>
      <c r="F1308" s="392" t="s">
        <v>7605</v>
      </c>
      <c r="G1308" s="393">
        <v>0.7</v>
      </c>
      <c r="H1308" s="453">
        <f>VLOOKUP(B1308,'CMP-SIN-SD-09-2021'!A:D,4,0)</f>
        <v>23.78</v>
      </c>
      <c r="I1308" s="394" t="s">
        <v>13362</v>
      </c>
      <c r="J1308" s="373">
        <f t="shared" si="359"/>
        <v>16.64</v>
      </c>
      <c r="K1308" s="373"/>
      <c r="L1308" s="373"/>
      <c r="M1308" s="373">
        <f>VLOOKUP(B1308,'CMP-SIN-SD-09-2021'!A:D,4,0)</f>
        <v>23.78</v>
      </c>
      <c r="N1308" s="3" t="b">
        <f t="shared" si="360"/>
        <v>1</v>
      </c>
    </row>
    <row r="1309" spans="1:15" s="387" customFormat="1" ht="45" x14ac:dyDescent="0.25">
      <c r="A1309" s="440" t="str">
        <f t="shared" si="354"/>
        <v>CCU.04.0002</v>
      </c>
      <c r="B1309" s="441">
        <v>7584</v>
      </c>
      <c r="C1309" s="442" t="s">
        <v>13820</v>
      </c>
      <c r="D1309" s="442" t="s">
        <v>13868</v>
      </c>
      <c r="E1309" s="398" t="s">
        <v>1</v>
      </c>
      <c r="F1309" s="398" t="s">
        <v>9</v>
      </c>
      <c r="G1309" s="397">
        <v>1.6</v>
      </c>
      <c r="H1309" s="443">
        <v>1.49</v>
      </c>
      <c r="I1309" s="443" t="s">
        <v>13362</v>
      </c>
      <c r="J1309" s="373">
        <f t="shared" si="359"/>
        <v>2.38</v>
      </c>
      <c r="K1309" s="373"/>
      <c r="L1309" s="373"/>
      <c r="M1309" s="373">
        <f>VLOOKUP(B1309,'INS-SIN-SD-09-2021'!A:D,4,0)</f>
        <v>1.49</v>
      </c>
      <c r="N1309" s="3" t="b">
        <f t="shared" si="360"/>
        <v>1</v>
      </c>
    </row>
    <row r="1310" spans="1:15" s="387" customFormat="1" ht="60" x14ac:dyDescent="0.25">
      <c r="A1310" s="463">
        <f t="shared" si="354"/>
        <v>100757</v>
      </c>
      <c r="B1310" s="434" t="s">
        <v>13359</v>
      </c>
      <c r="C1310" s="464" t="s">
        <v>297</v>
      </c>
      <c r="D1310" s="464" t="s">
        <v>13724</v>
      </c>
      <c r="E1310" s="425" t="s">
        <v>3</v>
      </c>
      <c r="F1310" s="425" t="s">
        <v>1</v>
      </c>
      <c r="G1310" s="424" t="s">
        <v>13361</v>
      </c>
      <c r="H1310" s="426" t="s">
        <v>13362</v>
      </c>
      <c r="I1310" s="465">
        <f>SUMIF(A:A,A1310,J:J)</f>
        <v>41.260000000000005</v>
      </c>
      <c r="K1310" s="373">
        <f>VLOOKUP(A1310,'CMP-SIN-SD-09-2021'!A:D,4,0)</f>
        <v>41.26</v>
      </c>
      <c r="L1310" s="373" t="b">
        <f>K1310=I1310</f>
        <v>1</v>
      </c>
      <c r="O1310" s="403">
        <v>100757</v>
      </c>
    </row>
    <row r="1311" spans="1:15" s="387" customFormat="1" x14ac:dyDescent="0.25">
      <c r="A1311" s="450">
        <f t="shared" si="354"/>
        <v>100757</v>
      </c>
      <c r="B1311" s="451">
        <v>88310</v>
      </c>
      <c r="C1311" s="452" t="s">
        <v>13724</v>
      </c>
      <c r="D1311" s="452" t="s">
        <v>13631</v>
      </c>
      <c r="E1311" s="400" t="s">
        <v>1</v>
      </c>
      <c r="F1311" s="400" t="s">
        <v>7605</v>
      </c>
      <c r="G1311" s="399">
        <v>1.0530999999999999</v>
      </c>
      <c r="H1311" s="453">
        <f>VLOOKUP(B1311,'CMP-SIN-SD-09-2021'!A:D,4,0)</f>
        <v>24.89</v>
      </c>
      <c r="I1311" s="453" t="s">
        <v>13362</v>
      </c>
      <c r="J1311" s="373">
        <f t="shared" ref="J1311:J1313" si="361">TRUNC((G1311*H1311),2)</f>
        <v>26.21</v>
      </c>
      <c r="K1311" s="373"/>
      <c r="L1311" s="373"/>
      <c r="M1311" s="373">
        <f>VLOOKUP(B1311,'CMP-SIN-SD-09-2021'!A:D,4,0)</f>
        <v>24.89</v>
      </c>
      <c r="N1311" s="3" t="b">
        <f t="shared" ref="N1311:N1313" si="362">M1311=H1311</f>
        <v>1</v>
      </c>
    </row>
    <row r="1312" spans="1:15" s="387" customFormat="1" x14ac:dyDescent="0.25">
      <c r="A1312" s="389">
        <f t="shared" si="354"/>
        <v>100757</v>
      </c>
      <c r="B1312" s="390">
        <v>5318</v>
      </c>
      <c r="C1312" s="391" t="s">
        <v>13724</v>
      </c>
      <c r="D1312" s="391" t="s">
        <v>13656</v>
      </c>
      <c r="E1312" s="392" t="s">
        <v>1</v>
      </c>
      <c r="F1312" s="392" t="s">
        <v>7596</v>
      </c>
      <c r="G1312" s="393">
        <v>0.124</v>
      </c>
      <c r="H1312" s="394">
        <v>13.54</v>
      </c>
      <c r="I1312" s="394" t="s">
        <v>13362</v>
      </c>
      <c r="J1312" s="373">
        <f t="shared" si="361"/>
        <v>1.67</v>
      </c>
      <c r="K1312" s="373"/>
      <c r="L1312" s="373"/>
      <c r="M1312" s="373">
        <f>VLOOKUP(B1312,'INS-SIN-SD-09-2021'!A:D,4,0)</f>
        <v>13.54</v>
      </c>
      <c r="N1312" s="3" t="b">
        <f t="shared" si="362"/>
        <v>1</v>
      </c>
    </row>
    <row r="1313" spans="1:15" s="387" customFormat="1" x14ac:dyDescent="0.25">
      <c r="A1313" s="440">
        <f t="shared" si="354"/>
        <v>100757</v>
      </c>
      <c r="B1313" s="441">
        <v>7311</v>
      </c>
      <c r="C1313" s="442" t="s">
        <v>13724</v>
      </c>
      <c r="D1313" s="442" t="s">
        <v>13869</v>
      </c>
      <c r="E1313" s="398" t="s">
        <v>1</v>
      </c>
      <c r="F1313" s="398" t="s">
        <v>7596</v>
      </c>
      <c r="G1313" s="397">
        <v>0.41339999999999999</v>
      </c>
      <c r="H1313" s="443">
        <v>32.380000000000003</v>
      </c>
      <c r="I1313" s="443" t="s">
        <v>13362</v>
      </c>
      <c r="J1313" s="373">
        <f t="shared" si="361"/>
        <v>13.38</v>
      </c>
      <c r="K1313" s="373"/>
      <c r="L1313" s="373"/>
      <c r="M1313" s="373">
        <f>VLOOKUP(B1313,'INS-SIN-SD-09-2021'!A:D,4,0)</f>
        <v>32.380000000000003</v>
      </c>
      <c r="N1313" s="3" t="b">
        <f t="shared" si="362"/>
        <v>1</v>
      </c>
    </row>
    <row r="1314" spans="1:15" s="387" customFormat="1" ht="45" x14ac:dyDescent="0.25">
      <c r="A1314" s="463">
        <f t="shared" si="354"/>
        <v>100721</v>
      </c>
      <c r="B1314" s="434" t="s">
        <v>13359</v>
      </c>
      <c r="C1314" s="464" t="s">
        <v>298</v>
      </c>
      <c r="D1314" s="464" t="s">
        <v>13736</v>
      </c>
      <c r="E1314" s="425" t="s">
        <v>3</v>
      </c>
      <c r="F1314" s="425" t="s">
        <v>1</v>
      </c>
      <c r="G1314" s="424" t="s">
        <v>13361</v>
      </c>
      <c r="H1314" s="426" t="s">
        <v>13362</v>
      </c>
      <c r="I1314" s="465">
        <f>SUMIF(A:A,A1314,J:J)</f>
        <v>20.919999999999998</v>
      </c>
      <c r="K1314" s="373">
        <f>VLOOKUP(A1314,'CMP-SIN-SD-09-2021'!A:D,4,0)</f>
        <v>20.92</v>
      </c>
      <c r="L1314" s="373" t="b">
        <f>K1314=I1314</f>
        <v>1</v>
      </c>
      <c r="O1314" s="403">
        <v>100721</v>
      </c>
    </row>
    <row r="1315" spans="1:15" s="387" customFormat="1" x14ac:dyDescent="0.25">
      <c r="A1315" s="450">
        <f t="shared" si="354"/>
        <v>100721</v>
      </c>
      <c r="B1315" s="451">
        <v>88310</v>
      </c>
      <c r="C1315" s="452" t="s">
        <v>13736</v>
      </c>
      <c r="D1315" s="452" t="s">
        <v>13631</v>
      </c>
      <c r="E1315" s="400" t="s">
        <v>1</v>
      </c>
      <c r="F1315" s="400" t="s">
        <v>7605</v>
      </c>
      <c r="G1315" s="399">
        <v>0.52659999999999996</v>
      </c>
      <c r="H1315" s="453">
        <f>VLOOKUP(B1315,'CMP-SIN-SD-09-2021'!A:D,4,0)</f>
        <v>24.89</v>
      </c>
      <c r="I1315" s="453" t="s">
        <v>13362</v>
      </c>
      <c r="J1315" s="373">
        <f t="shared" ref="J1315:J1317" si="363">TRUNC((G1315*H1315),2)</f>
        <v>13.1</v>
      </c>
      <c r="K1315" s="373"/>
      <c r="L1315" s="373"/>
      <c r="M1315" s="373">
        <f>VLOOKUP(B1315,'CMP-SIN-SD-09-2021'!A:D,4,0)</f>
        <v>24.89</v>
      </c>
      <c r="N1315" s="3" t="b">
        <f t="shared" ref="N1315:N1317" si="364">M1315=H1315</f>
        <v>1</v>
      </c>
    </row>
    <row r="1316" spans="1:15" s="387" customFormat="1" x14ac:dyDescent="0.25">
      <c r="A1316" s="389">
        <f t="shared" si="354"/>
        <v>100721</v>
      </c>
      <c r="B1316" s="390">
        <v>7307</v>
      </c>
      <c r="C1316" s="391" t="s">
        <v>13736</v>
      </c>
      <c r="D1316" s="391" t="s">
        <v>13870</v>
      </c>
      <c r="E1316" s="392" t="s">
        <v>1</v>
      </c>
      <c r="F1316" s="392" t="s">
        <v>7596</v>
      </c>
      <c r="G1316" s="393">
        <v>0.20699999999999999</v>
      </c>
      <c r="H1316" s="394">
        <v>33.81</v>
      </c>
      <c r="I1316" s="394" t="s">
        <v>13362</v>
      </c>
      <c r="J1316" s="373">
        <f t="shared" si="363"/>
        <v>6.99</v>
      </c>
      <c r="K1316" s="373"/>
      <c r="L1316" s="373"/>
      <c r="M1316" s="373">
        <f>VLOOKUP(B1316,'INS-SIN-SD-09-2021'!A:D,4,0)</f>
        <v>33.81</v>
      </c>
      <c r="N1316" s="3" t="b">
        <f t="shared" si="364"/>
        <v>1</v>
      </c>
    </row>
    <row r="1317" spans="1:15" s="387" customFormat="1" x14ac:dyDescent="0.25">
      <c r="A1317" s="440">
        <f t="shared" si="354"/>
        <v>100721</v>
      </c>
      <c r="B1317" s="441">
        <v>5318</v>
      </c>
      <c r="C1317" s="442" t="s">
        <v>13736</v>
      </c>
      <c r="D1317" s="442" t="s">
        <v>13656</v>
      </c>
      <c r="E1317" s="398" t="s">
        <v>1</v>
      </c>
      <c r="F1317" s="398" t="s">
        <v>7596</v>
      </c>
      <c r="G1317" s="397">
        <v>6.1899999999999997E-2</v>
      </c>
      <c r="H1317" s="443">
        <v>13.54</v>
      </c>
      <c r="I1317" s="443" t="s">
        <v>13362</v>
      </c>
      <c r="J1317" s="373">
        <f t="shared" si="363"/>
        <v>0.83</v>
      </c>
      <c r="K1317" s="373"/>
      <c r="L1317" s="373"/>
      <c r="M1317" s="373">
        <f>VLOOKUP(B1317,'INS-SIN-SD-09-2021'!A:D,4,0)</f>
        <v>13.54</v>
      </c>
      <c r="N1317" s="3" t="b">
        <f t="shared" si="364"/>
        <v>1</v>
      </c>
    </row>
    <row r="1318" spans="1:15" s="387" customFormat="1" ht="30" x14ac:dyDescent="0.25">
      <c r="A1318" s="463" t="str">
        <f t="shared" si="354"/>
        <v>12189/ORSE</v>
      </c>
      <c r="B1318" s="434" t="s">
        <v>13359</v>
      </c>
      <c r="C1318" s="464" t="s">
        <v>299</v>
      </c>
      <c r="D1318" s="464" t="s">
        <v>13593</v>
      </c>
      <c r="E1318" s="425" t="s">
        <v>27</v>
      </c>
      <c r="F1318" s="425" t="s">
        <v>1</v>
      </c>
      <c r="G1318" s="424" t="s">
        <v>13361</v>
      </c>
      <c r="H1318" s="426" t="s">
        <v>13362</v>
      </c>
      <c r="I1318" s="465">
        <f>SUMIF(A:A,A1318,J:J)</f>
        <v>241.34</v>
      </c>
      <c r="K1318" s="373" t="e">
        <f>VLOOKUP(A1318,'CMP-SIN-SD-09-2021'!A:D,4,0)</f>
        <v>#N/A</v>
      </c>
      <c r="L1318" s="373" t="e">
        <f>K1318=I1318</f>
        <v>#N/A</v>
      </c>
      <c r="O1318" s="387" t="s">
        <v>1379</v>
      </c>
    </row>
    <row r="1319" spans="1:15" s="387" customFormat="1" x14ac:dyDescent="0.25">
      <c r="A1319" s="450" t="str">
        <f t="shared" si="354"/>
        <v>12189/ORSE</v>
      </c>
      <c r="B1319" s="451">
        <v>88309</v>
      </c>
      <c r="C1319" s="452" t="s">
        <v>13593</v>
      </c>
      <c r="D1319" s="452" t="s">
        <v>13456</v>
      </c>
      <c r="E1319" s="400" t="s">
        <v>1</v>
      </c>
      <c r="F1319" s="400" t="s">
        <v>7605</v>
      </c>
      <c r="G1319" s="399">
        <v>0.4</v>
      </c>
      <c r="H1319" s="453">
        <f>VLOOKUP(B1319,'CMP-SIN-SD-09-2021'!A:D,4,0)</f>
        <v>23.9</v>
      </c>
      <c r="I1319" s="453" t="s">
        <v>13362</v>
      </c>
      <c r="J1319" s="373">
        <f t="shared" ref="J1319:J1326" si="365">TRUNC((G1319*H1319),2)</f>
        <v>9.56</v>
      </c>
      <c r="K1319" s="373"/>
      <c r="L1319" s="373"/>
      <c r="M1319" s="373">
        <f>VLOOKUP(B1319,'CMP-SIN-SD-09-2021'!A:D,4,0)</f>
        <v>23.9</v>
      </c>
      <c r="N1319" s="3" t="b">
        <f t="shared" ref="N1319:N1326" si="366">M1319=H1319</f>
        <v>1</v>
      </c>
    </row>
    <row r="1320" spans="1:15" s="387" customFormat="1" x14ac:dyDescent="0.25">
      <c r="A1320" s="389" t="str">
        <f t="shared" si="354"/>
        <v>12189/ORSE</v>
      </c>
      <c r="B1320" s="390">
        <v>88315</v>
      </c>
      <c r="C1320" s="391" t="s">
        <v>13593</v>
      </c>
      <c r="D1320" s="391" t="s">
        <v>13653</v>
      </c>
      <c r="E1320" s="392" t="s">
        <v>1</v>
      </c>
      <c r="F1320" s="392" t="s">
        <v>7605</v>
      </c>
      <c r="G1320" s="393">
        <v>0.6</v>
      </c>
      <c r="H1320" s="453">
        <f>VLOOKUP(B1320,'CMP-SIN-SD-09-2021'!A:D,4,0)</f>
        <v>23.78</v>
      </c>
      <c r="I1320" s="394" t="s">
        <v>13362</v>
      </c>
      <c r="J1320" s="373">
        <f t="shared" si="365"/>
        <v>14.26</v>
      </c>
      <c r="K1320" s="373"/>
      <c r="L1320" s="373"/>
      <c r="M1320" s="373">
        <f>VLOOKUP(B1320,'CMP-SIN-SD-09-2021'!A:D,4,0)</f>
        <v>23.78</v>
      </c>
      <c r="N1320" s="3" t="b">
        <f t="shared" si="366"/>
        <v>1</v>
      </c>
    </row>
    <row r="1321" spans="1:15" s="387" customFormat="1" x14ac:dyDescent="0.25">
      <c r="A1321" s="389" t="str">
        <f t="shared" si="354"/>
        <v>12189/ORSE</v>
      </c>
      <c r="B1321" s="390">
        <v>88317</v>
      </c>
      <c r="C1321" s="391" t="s">
        <v>13593</v>
      </c>
      <c r="D1321" s="391" t="s">
        <v>13871</v>
      </c>
      <c r="E1321" s="392" t="s">
        <v>1</v>
      </c>
      <c r="F1321" s="392" t="s">
        <v>7605</v>
      </c>
      <c r="G1321" s="393">
        <v>0.6</v>
      </c>
      <c r="H1321" s="453">
        <f>VLOOKUP(B1321,'CMP-SIN-SD-09-2021'!A:D,4,0)</f>
        <v>24.44</v>
      </c>
      <c r="I1321" s="394" t="s">
        <v>13362</v>
      </c>
      <c r="J1321" s="373">
        <f t="shared" si="365"/>
        <v>14.66</v>
      </c>
      <c r="K1321" s="373"/>
      <c r="L1321" s="373"/>
      <c r="M1321" s="373">
        <f>VLOOKUP(B1321,'CMP-SIN-SD-09-2021'!A:D,4,0)</f>
        <v>24.44</v>
      </c>
      <c r="N1321" s="3" t="b">
        <f t="shared" si="366"/>
        <v>1</v>
      </c>
    </row>
    <row r="1322" spans="1:15" s="387" customFormat="1" x14ac:dyDescent="0.25">
      <c r="A1322" s="389" t="str">
        <f t="shared" si="354"/>
        <v>12189/ORSE</v>
      </c>
      <c r="B1322" s="390">
        <v>88316</v>
      </c>
      <c r="C1322" s="391" t="s">
        <v>13593</v>
      </c>
      <c r="D1322" s="391" t="s">
        <v>13428</v>
      </c>
      <c r="E1322" s="392" t="s">
        <v>1</v>
      </c>
      <c r="F1322" s="392" t="s">
        <v>7605</v>
      </c>
      <c r="G1322" s="393">
        <v>1.012</v>
      </c>
      <c r="H1322" s="453">
        <f>VLOOKUP(B1322,'CMP-SIN-SD-09-2021'!A:D,4,0)</f>
        <v>17.61</v>
      </c>
      <c r="I1322" s="394" t="s">
        <v>13362</v>
      </c>
      <c r="J1322" s="373">
        <f t="shared" si="365"/>
        <v>17.82</v>
      </c>
      <c r="K1322" s="373"/>
      <c r="L1322" s="373"/>
      <c r="M1322" s="373">
        <f>VLOOKUP(B1322,'CMP-SIN-SD-09-2021'!A:D,4,0)</f>
        <v>17.61</v>
      </c>
      <c r="N1322" s="3" t="b">
        <f t="shared" si="366"/>
        <v>1</v>
      </c>
    </row>
    <row r="1323" spans="1:15" s="387" customFormat="1" x14ac:dyDescent="0.25">
      <c r="A1323" s="389" t="str">
        <f t="shared" si="354"/>
        <v>12189/ORSE</v>
      </c>
      <c r="B1323" s="390" t="s">
        <v>13688</v>
      </c>
      <c r="C1323" s="391" t="s">
        <v>13593</v>
      </c>
      <c r="D1323" s="391" t="s">
        <v>13689</v>
      </c>
      <c r="E1323" s="392" t="s">
        <v>1</v>
      </c>
      <c r="F1323" s="392" t="s">
        <v>23</v>
      </c>
      <c r="G1323" s="393">
        <v>3.2000000000000002E-3</v>
      </c>
      <c r="H1323" s="394">
        <v>82</v>
      </c>
      <c r="I1323" s="394" t="s">
        <v>13362</v>
      </c>
      <c r="J1323" s="373">
        <f t="shared" si="365"/>
        <v>0.26</v>
      </c>
      <c r="K1323" s="373"/>
      <c r="L1323" s="373"/>
      <c r="M1323" s="373" t="e">
        <f>VLOOKUP(B1323,'INS-SIN-SD-09-2021'!A:D,4,0)</f>
        <v>#N/A</v>
      </c>
      <c r="N1323" s="3" t="e">
        <f t="shared" si="366"/>
        <v>#N/A</v>
      </c>
    </row>
    <row r="1324" spans="1:15" s="387" customFormat="1" x14ac:dyDescent="0.25">
      <c r="A1324" s="389" t="str">
        <f t="shared" si="354"/>
        <v>12189/ORSE</v>
      </c>
      <c r="B1324" s="390" t="s">
        <v>13690</v>
      </c>
      <c r="C1324" s="391" t="s">
        <v>13593</v>
      </c>
      <c r="D1324" s="391" t="s">
        <v>13615</v>
      </c>
      <c r="E1324" s="392" t="s">
        <v>1</v>
      </c>
      <c r="F1324" s="392" t="s">
        <v>29</v>
      </c>
      <c r="G1324" s="393">
        <v>1.3566</v>
      </c>
      <c r="H1324" s="394">
        <v>0.49</v>
      </c>
      <c r="I1324" s="394" t="s">
        <v>13362</v>
      </c>
      <c r="J1324" s="373">
        <f t="shared" si="365"/>
        <v>0.66</v>
      </c>
      <c r="K1324" s="373"/>
      <c r="L1324" s="373"/>
      <c r="M1324" s="373" t="e">
        <f>VLOOKUP(B1324,'INS-SIN-SD-09-2021'!A:D,4,0)</f>
        <v>#N/A</v>
      </c>
      <c r="N1324" s="3" t="e">
        <f t="shared" si="366"/>
        <v>#N/A</v>
      </c>
    </row>
    <row r="1325" spans="1:15" s="387" customFormat="1" ht="30" x14ac:dyDescent="0.25">
      <c r="A1325" s="389" t="str">
        <f t="shared" si="354"/>
        <v>12189/ORSE</v>
      </c>
      <c r="B1325" s="390" t="s">
        <v>13872</v>
      </c>
      <c r="C1325" s="391" t="s">
        <v>13593</v>
      </c>
      <c r="D1325" s="391" t="s">
        <v>13873</v>
      </c>
      <c r="E1325" s="392" t="s">
        <v>1</v>
      </c>
      <c r="F1325" s="392" t="s">
        <v>29</v>
      </c>
      <c r="G1325" s="393">
        <v>0.8</v>
      </c>
      <c r="H1325" s="394">
        <v>17.899999999999999</v>
      </c>
      <c r="I1325" s="394" t="s">
        <v>13362</v>
      </c>
      <c r="J1325" s="373">
        <f t="shared" si="365"/>
        <v>14.32</v>
      </c>
      <c r="K1325" s="373"/>
      <c r="L1325" s="373"/>
      <c r="M1325" s="373" t="e">
        <f>VLOOKUP(B1325,'INS-SIN-SD-09-2021'!A:D,4,0)</f>
        <v>#N/A</v>
      </c>
      <c r="N1325" s="3" t="e">
        <f t="shared" si="366"/>
        <v>#N/A</v>
      </c>
    </row>
    <row r="1326" spans="1:15" s="387" customFormat="1" ht="30" x14ac:dyDescent="0.25">
      <c r="A1326" s="440" t="str">
        <f t="shared" si="354"/>
        <v>12189/ORSE</v>
      </c>
      <c r="B1326" s="441" t="s">
        <v>13874</v>
      </c>
      <c r="C1326" s="442" t="s">
        <v>13593</v>
      </c>
      <c r="D1326" s="442" t="s">
        <v>13875</v>
      </c>
      <c r="E1326" s="398" t="s">
        <v>1</v>
      </c>
      <c r="F1326" s="398" t="s">
        <v>27</v>
      </c>
      <c r="G1326" s="397">
        <v>5.63</v>
      </c>
      <c r="H1326" s="443">
        <v>30.16</v>
      </c>
      <c r="I1326" s="443" t="s">
        <v>13362</v>
      </c>
      <c r="J1326" s="373">
        <f t="shared" si="365"/>
        <v>169.8</v>
      </c>
      <c r="K1326" s="373"/>
      <c r="L1326" s="373"/>
      <c r="M1326" s="373" t="e">
        <f>VLOOKUP(B1326,'INS-SIN-SD-09-2021'!A:D,4,0)</f>
        <v>#N/A</v>
      </c>
      <c r="N1326" s="3" t="e">
        <f t="shared" si="366"/>
        <v>#N/A</v>
      </c>
    </row>
    <row r="1327" spans="1:15" s="387" customFormat="1" ht="60" x14ac:dyDescent="0.25">
      <c r="A1327" s="463" t="str">
        <f t="shared" si="354"/>
        <v>13.348.0050-0/EMOP</v>
      </c>
      <c r="B1327" s="434" t="s">
        <v>13359</v>
      </c>
      <c r="C1327" s="464" t="s">
        <v>300</v>
      </c>
      <c r="D1327" s="464" t="s">
        <v>13538</v>
      </c>
      <c r="E1327" s="425" t="s">
        <v>27</v>
      </c>
      <c r="F1327" s="425" t="s">
        <v>1</v>
      </c>
      <c r="G1327" s="424" t="s">
        <v>13361</v>
      </c>
      <c r="H1327" s="426" t="s">
        <v>13362</v>
      </c>
      <c r="I1327" s="465">
        <f>SUMIF(A:A,A1327,J:J)</f>
        <v>42.74</v>
      </c>
      <c r="K1327" s="373" t="e">
        <f>VLOOKUP(A1327,'CMP-SIN-SD-09-2021'!A:D,4,0)</f>
        <v>#N/A</v>
      </c>
      <c r="L1327" s="373" t="e">
        <f>K1327=I1327</f>
        <v>#N/A</v>
      </c>
      <c r="O1327" s="387" t="s">
        <v>15216</v>
      </c>
    </row>
    <row r="1328" spans="1:15" s="387" customFormat="1" x14ac:dyDescent="0.25">
      <c r="A1328" s="450" t="str">
        <f t="shared" si="354"/>
        <v>13.348.0050-0/EMOP</v>
      </c>
      <c r="B1328" s="451">
        <v>88274</v>
      </c>
      <c r="C1328" s="452" t="s">
        <v>13538</v>
      </c>
      <c r="D1328" s="452" t="s">
        <v>13670</v>
      </c>
      <c r="E1328" s="400" t="s">
        <v>1</v>
      </c>
      <c r="F1328" s="400" t="s">
        <v>7605</v>
      </c>
      <c r="G1328" s="399">
        <v>0.46350000000000002</v>
      </c>
      <c r="H1328" s="453">
        <f>VLOOKUP(B1328,'CMP-SIN-SD-09-2021'!A:D,4,0)</f>
        <v>19.91</v>
      </c>
      <c r="I1328" s="453" t="s">
        <v>13362</v>
      </c>
      <c r="J1328" s="373">
        <f t="shared" ref="J1328:J1333" si="367">TRUNC((G1328*H1328),2)</f>
        <v>9.2200000000000006</v>
      </c>
      <c r="K1328" s="373"/>
      <c r="L1328" s="373"/>
      <c r="M1328" s="373">
        <f>VLOOKUP(B1328,'CMP-SIN-SD-09-2021'!A:D,4,0)</f>
        <v>19.91</v>
      </c>
      <c r="N1328" s="3" t="b">
        <f t="shared" ref="N1328:N1333" si="368">M1328=H1328</f>
        <v>1</v>
      </c>
    </row>
    <row r="1329" spans="1:15" s="387" customFormat="1" x14ac:dyDescent="0.25">
      <c r="A1329" s="389" t="str">
        <f t="shared" si="354"/>
        <v>13.348.0050-0/EMOP</v>
      </c>
      <c r="B1329" s="390">
        <v>88316</v>
      </c>
      <c r="C1329" s="391" t="s">
        <v>13538</v>
      </c>
      <c r="D1329" s="391" t="s">
        <v>13428</v>
      </c>
      <c r="E1329" s="392" t="s">
        <v>1</v>
      </c>
      <c r="F1329" s="392" t="s">
        <v>7605</v>
      </c>
      <c r="G1329" s="393">
        <v>0.5665</v>
      </c>
      <c r="H1329" s="453">
        <f>VLOOKUP(B1329,'CMP-SIN-SD-09-2021'!A:D,4,0)</f>
        <v>17.61</v>
      </c>
      <c r="I1329" s="394" t="s">
        <v>13362</v>
      </c>
      <c r="J1329" s="373">
        <f t="shared" si="367"/>
        <v>9.9700000000000006</v>
      </c>
      <c r="K1329" s="373"/>
      <c r="L1329" s="373"/>
      <c r="M1329" s="373">
        <f>VLOOKUP(B1329,'CMP-SIN-SD-09-2021'!A:D,4,0)</f>
        <v>17.61</v>
      </c>
      <c r="N1329" s="3" t="b">
        <f t="shared" si="368"/>
        <v>1</v>
      </c>
    </row>
    <row r="1330" spans="1:15" s="387" customFormat="1" x14ac:dyDescent="0.25">
      <c r="A1330" s="389" t="str">
        <f t="shared" si="354"/>
        <v>13.348.0050-0/EMOP</v>
      </c>
      <c r="B1330" s="390" t="s">
        <v>13876</v>
      </c>
      <c r="C1330" s="391" t="s">
        <v>13538</v>
      </c>
      <c r="D1330" s="391" t="s">
        <v>13877</v>
      </c>
      <c r="E1330" s="392" t="s">
        <v>1</v>
      </c>
      <c r="F1330" s="392" t="s">
        <v>23</v>
      </c>
      <c r="G1330" s="393">
        <v>5.0000000000000001E-4</v>
      </c>
      <c r="H1330" s="394">
        <v>647.94000000000005</v>
      </c>
      <c r="I1330" s="394" t="s">
        <v>13362</v>
      </c>
      <c r="J1330" s="373">
        <f t="shared" si="367"/>
        <v>0.32</v>
      </c>
      <c r="K1330" s="373"/>
      <c r="L1330" s="373"/>
      <c r="M1330" s="373" t="e">
        <f>VLOOKUP(B1330,'INS-SIN-SD-09-2021'!A:D,4,0)</f>
        <v>#N/A</v>
      </c>
      <c r="N1330" s="3" t="e">
        <f t="shared" si="368"/>
        <v>#N/A</v>
      </c>
    </row>
    <row r="1331" spans="1:15" s="387" customFormat="1" ht="30" x14ac:dyDescent="0.25">
      <c r="A1331" s="389" t="str">
        <f t="shared" si="354"/>
        <v>13.348.0050-0/EMOP</v>
      </c>
      <c r="B1331" s="390" t="s">
        <v>13878</v>
      </c>
      <c r="C1331" s="391" t="s">
        <v>13538</v>
      </c>
      <c r="D1331" s="391" t="s">
        <v>13879</v>
      </c>
      <c r="E1331" s="392" t="s">
        <v>1</v>
      </c>
      <c r="F1331" s="392" t="s">
        <v>23</v>
      </c>
      <c r="G1331" s="393">
        <v>6.0000000000000001E-3</v>
      </c>
      <c r="H1331" s="394">
        <v>366.46</v>
      </c>
      <c r="I1331" s="394" t="s">
        <v>13362</v>
      </c>
      <c r="J1331" s="373">
        <f t="shared" si="367"/>
        <v>2.19</v>
      </c>
      <c r="K1331" s="373"/>
      <c r="L1331" s="373"/>
      <c r="M1331" s="373" t="e">
        <f>VLOOKUP(B1331,'INS-SIN-SD-09-2021'!A:D,4,0)</f>
        <v>#N/A</v>
      </c>
      <c r="N1331" s="3" t="e">
        <f t="shared" si="368"/>
        <v>#N/A</v>
      </c>
    </row>
    <row r="1332" spans="1:15" s="387" customFormat="1" x14ac:dyDescent="0.25">
      <c r="A1332" s="389" t="str">
        <f t="shared" si="354"/>
        <v>13.348.0050-0/EMOP</v>
      </c>
      <c r="B1332" s="390">
        <v>150</v>
      </c>
      <c r="C1332" s="391" t="s">
        <v>13538</v>
      </c>
      <c r="D1332" s="391" t="s">
        <v>13672</v>
      </c>
      <c r="E1332" s="392" t="s">
        <v>1</v>
      </c>
      <c r="F1332" s="392" t="s">
        <v>29</v>
      </c>
      <c r="G1332" s="393">
        <v>0.4</v>
      </c>
      <c r="H1332" s="394">
        <v>1.43</v>
      </c>
      <c r="I1332" s="394" t="s">
        <v>13362</v>
      </c>
      <c r="J1332" s="373">
        <f t="shared" si="367"/>
        <v>0.56999999999999995</v>
      </c>
      <c r="K1332" s="373"/>
      <c r="L1332" s="373"/>
      <c r="M1332" s="373" t="e">
        <f>VLOOKUP(B1332,'INS-SIN-SD-09-2021'!A:D,4,0)</f>
        <v>#N/A</v>
      </c>
      <c r="N1332" s="3" t="e">
        <f t="shared" si="368"/>
        <v>#N/A</v>
      </c>
    </row>
    <row r="1333" spans="1:15" s="387" customFormat="1" x14ac:dyDescent="0.25">
      <c r="A1333" s="440" t="str">
        <f t="shared" si="354"/>
        <v>13.348.0050-0/EMOP</v>
      </c>
      <c r="B1333" s="441">
        <v>11200</v>
      </c>
      <c r="C1333" s="442" t="s">
        <v>13538</v>
      </c>
      <c r="D1333" s="442" t="s">
        <v>13880</v>
      </c>
      <c r="E1333" s="398" t="s">
        <v>1</v>
      </c>
      <c r="F1333" s="398" t="s">
        <v>27</v>
      </c>
      <c r="G1333" s="397">
        <v>1.05</v>
      </c>
      <c r="H1333" s="443">
        <v>19.5</v>
      </c>
      <c r="I1333" s="443" t="s">
        <v>13362</v>
      </c>
      <c r="J1333" s="373">
        <f t="shared" si="367"/>
        <v>20.47</v>
      </c>
      <c r="K1333" s="373"/>
      <c r="L1333" s="373"/>
      <c r="M1333" s="373" t="e">
        <f>VLOOKUP(B1333,'INS-SIN-SD-09-2021'!A:D,4,0)</f>
        <v>#N/A</v>
      </c>
      <c r="N1333" s="3" t="e">
        <f t="shared" si="368"/>
        <v>#N/A</v>
      </c>
    </row>
    <row r="1334" spans="1:15" s="387" customFormat="1" ht="45" x14ac:dyDescent="0.25">
      <c r="A1334" s="463" t="str">
        <f t="shared" si="354"/>
        <v>CCU.04.0006</v>
      </c>
      <c r="B1334" s="434" t="s">
        <v>13359</v>
      </c>
      <c r="C1334" s="464" t="s">
        <v>301</v>
      </c>
      <c r="D1334" s="464" t="s">
        <v>13630</v>
      </c>
      <c r="E1334" s="425" t="s">
        <v>9</v>
      </c>
      <c r="F1334" s="425" t="s">
        <v>1</v>
      </c>
      <c r="G1334" s="424" t="s">
        <v>13361</v>
      </c>
      <c r="H1334" s="426" t="s">
        <v>13362</v>
      </c>
      <c r="I1334" s="465">
        <f>SUMIF(A:A,A1334,J:J)</f>
        <v>144.04000000000002</v>
      </c>
      <c r="K1334" s="373" t="e">
        <f>VLOOKUP(A1334,'CMP-SIN-SD-09-2021'!A:D,4,0)</f>
        <v>#N/A</v>
      </c>
      <c r="L1334" s="373" t="e">
        <f>K1334=I1334</f>
        <v>#N/A</v>
      </c>
      <c r="O1334" s="387" t="s">
        <v>1384</v>
      </c>
    </row>
    <row r="1335" spans="1:15" s="387" customFormat="1" ht="45" x14ac:dyDescent="0.25">
      <c r="A1335" s="450" t="str">
        <f t="shared" si="354"/>
        <v>CCU.04.0006</v>
      </c>
      <c r="B1335" s="451">
        <v>87342</v>
      </c>
      <c r="C1335" s="452" t="s">
        <v>13630</v>
      </c>
      <c r="D1335" s="452" t="s">
        <v>13881</v>
      </c>
      <c r="E1335" s="400" t="s">
        <v>1</v>
      </c>
      <c r="F1335" s="400" t="s">
        <v>23</v>
      </c>
      <c r="G1335" s="399">
        <v>2E-3</v>
      </c>
      <c r="H1335" s="453">
        <f>VLOOKUP(B1335,'CMP-SIN-SD-09-2021'!A:D,4,0)</f>
        <v>561.94000000000005</v>
      </c>
      <c r="I1335" s="453" t="s">
        <v>13362</v>
      </c>
      <c r="J1335" s="373">
        <f t="shared" ref="J1335:J1343" si="369">TRUNC((G1335*H1335),2)</f>
        <v>1.1200000000000001</v>
      </c>
      <c r="K1335" s="373"/>
      <c r="L1335" s="373"/>
      <c r="M1335" s="373">
        <f>VLOOKUP(B1335,'CMP-SIN-SD-09-2021'!A:D,4,0)</f>
        <v>561.94000000000005</v>
      </c>
      <c r="N1335" s="3" t="b">
        <f t="shared" ref="N1335:N1343" si="370">M1335=H1335</f>
        <v>1</v>
      </c>
    </row>
    <row r="1336" spans="1:15" s="387" customFormat="1" x14ac:dyDescent="0.25">
      <c r="A1336" s="389" t="str">
        <f t="shared" si="354"/>
        <v>CCU.04.0006</v>
      </c>
      <c r="B1336" s="390">
        <v>88309</v>
      </c>
      <c r="C1336" s="391" t="s">
        <v>13630</v>
      </c>
      <c r="D1336" s="391" t="s">
        <v>13456</v>
      </c>
      <c r="E1336" s="392" t="s">
        <v>1</v>
      </c>
      <c r="F1336" s="392" t="s">
        <v>7605</v>
      </c>
      <c r="G1336" s="393">
        <v>0.28999999999999998</v>
      </c>
      <c r="H1336" s="453">
        <f>VLOOKUP(B1336,'CMP-SIN-SD-09-2021'!A:D,4,0)</f>
        <v>23.9</v>
      </c>
      <c r="I1336" s="394" t="s">
        <v>13362</v>
      </c>
      <c r="J1336" s="373">
        <f t="shared" si="369"/>
        <v>6.93</v>
      </c>
      <c r="K1336" s="373"/>
      <c r="L1336" s="373"/>
      <c r="M1336" s="373">
        <f>VLOOKUP(B1336,'CMP-SIN-SD-09-2021'!A:D,4,0)</f>
        <v>23.9</v>
      </c>
      <c r="N1336" s="3" t="b">
        <f t="shared" si="370"/>
        <v>1</v>
      </c>
    </row>
    <row r="1337" spans="1:15" s="387" customFormat="1" x14ac:dyDescent="0.25">
      <c r="A1337" s="389" t="str">
        <f t="shared" si="354"/>
        <v>CCU.04.0006</v>
      </c>
      <c r="B1337" s="390">
        <v>88315</v>
      </c>
      <c r="C1337" s="391" t="s">
        <v>13630</v>
      </c>
      <c r="D1337" s="391" t="s">
        <v>13653</v>
      </c>
      <c r="E1337" s="392" t="s">
        <v>1</v>
      </c>
      <c r="F1337" s="392" t="s">
        <v>7605</v>
      </c>
      <c r="G1337" s="393">
        <v>0.36</v>
      </c>
      <c r="H1337" s="453">
        <f>VLOOKUP(B1337,'CMP-SIN-SD-09-2021'!A:D,4,0)</f>
        <v>23.78</v>
      </c>
      <c r="I1337" s="394" t="s">
        <v>13362</v>
      </c>
      <c r="J1337" s="373">
        <f t="shared" si="369"/>
        <v>8.56</v>
      </c>
      <c r="K1337" s="373"/>
      <c r="L1337" s="373"/>
      <c r="M1337" s="373">
        <f>VLOOKUP(B1337,'CMP-SIN-SD-09-2021'!A:D,4,0)</f>
        <v>23.78</v>
      </c>
      <c r="N1337" s="3" t="b">
        <f t="shared" si="370"/>
        <v>1</v>
      </c>
    </row>
    <row r="1338" spans="1:15" s="387" customFormat="1" x14ac:dyDescent="0.25">
      <c r="A1338" s="389" t="str">
        <f t="shared" si="354"/>
        <v>CCU.04.0006</v>
      </c>
      <c r="B1338" s="390">
        <v>88316</v>
      </c>
      <c r="C1338" s="391" t="s">
        <v>13630</v>
      </c>
      <c r="D1338" s="391" t="s">
        <v>13428</v>
      </c>
      <c r="E1338" s="392" t="s">
        <v>1</v>
      </c>
      <c r="F1338" s="392" t="s">
        <v>7605</v>
      </c>
      <c r="G1338" s="393">
        <v>0.65</v>
      </c>
      <c r="H1338" s="453">
        <f>VLOOKUP(B1338,'CMP-SIN-SD-09-2021'!A:D,4,0)</f>
        <v>17.61</v>
      </c>
      <c r="I1338" s="394" t="s">
        <v>13362</v>
      </c>
      <c r="J1338" s="373">
        <f t="shared" si="369"/>
        <v>11.44</v>
      </c>
      <c r="K1338" s="373"/>
      <c r="L1338" s="373"/>
      <c r="M1338" s="373">
        <f>VLOOKUP(B1338,'CMP-SIN-SD-09-2021'!A:D,4,0)</f>
        <v>17.61</v>
      </c>
      <c r="N1338" s="3" t="b">
        <f t="shared" si="370"/>
        <v>1</v>
      </c>
    </row>
    <row r="1339" spans="1:15" s="387" customFormat="1" ht="45" x14ac:dyDescent="0.25">
      <c r="A1339" s="389" t="str">
        <f t="shared" si="354"/>
        <v>CCU.04.0006</v>
      </c>
      <c r="B1339" s="390">
        <v>5085</v>
      </c>
      <c r="C1339" s="391" t="s">
        <v>13630</v>
      </c>
      <c r="D1339" s="391" t="s">
        <v>13882</v>
      </c>
      <c r="E1339" s="392" t="s">
        <v>1</v>
      </c>
      <c r="F1339" s="392" t="s">
        <v>9</v>
      </c>
      <c r="G1339" s="393">
        <v>1</v>
      </c>
      <c r="H1339" s="394">
        <v>28.13</v>
      </c>
      <c r="I1339" s="394" t="s">
        <v>13362</v>
      </c>
      <c r="J1339" s="373">
        <f t="shared" si="369"/>
        <v>28.13</v>
      </c>
      <c r="K1339" s="373"/>
      <c r="L1339" s="373"/>
      <c r="M1339" s="373">
        <f>VLOOKUP(B1339,'INS-SIN-SD-09-2021'!A:D,4,0)</f>
        <v>28.13</v>
      </c>
      <c r="N1339" s="3" t="b">
        <f t="shared" si="370"/>
        <v>1</v>
      </c>
    </row>
    <row r="1340" spans="1:15" s="387" customFormat="1" ht="30" x14ac:dyDescent="0.25">
      <c r="A1340" s="389" t="str">
        <f t="shared" si="354"/>
        <v>CCU.04.0006</v>
      </c>
      <c r="B1340" s="390">
        <v>567</v>
      </c>
      <c r="C1340" s="391" t="s">
        <v>13630</v>
      </c>
      <c r="D1340" s="391" t="s">
        <v>13883</v>
      </c>
      <c r="E1340" s="392" t="s">
        <v>1</v>
      </c>
      <c r="F1340" s="392" t="s">
        <v>27</v>
      </c>
      <c r="G1340" s="393">
        <v>2.4</v>
      </c>
      <c r="H1340" s="394">
        <v>15.85</v>
      </c>
      <c r="I1340" s="394" t="s">
        <v>13362</v>
      </c>
      <c r="J1340" s="373">
        <f t="shared" si="369"/>
        <v>38.04</v>
      </c>
      <c r="K1340" s="373"/>
      <c r="L1340" s="373"/>
      <c r="M1340" s="373">
        <f>VLOOKUP(B1340,'INS-SIN-SD-09-2021'!A:D,4,0)</f>
        <v>15.85</v>
      </c>
      <c r="N1340" s="3" t="b">
        <f t="shared" si="370"/>
        <v>1</v>
      </c>
    </row>
    <row r="1341" spans="1:15" s="387" customFormat="1" ht="30" x14ac:dyDescent="0.25">
      <c r="A1341" s="389" t="str">
        <f t="shared" si="354"/>
        <v>CCU.04.0006</v>
      </c>
      <c r="B1341" s="390">
        <v>1327</v>
      </c>
      <c r="C1341" s="391" t="s">
        <v>13630</v>
      </c>
      <c r="D1341" s="391" t="s">
        <v>13884</v>
      </c>
      <c r="E1341" s="392" t="s">
        <v>1</v>
      </c>
      <c r="F1341" s="392" t="s">
        <v>29</v>
      </c>
      <c r="G1341" s="393">
        <v>0.36</v>
      </c>
      <c r="H1341" s="394">
        <v>19.88</v>
      </c>
      <c r="I1341" s="394" t="s">
        <v>13362</v>
      </c>
      <c r="J1341" s="373">
        <f t="shared" si="369"/>
        <v>7.15</v>
      </c>
      <c r="K1341" s="373"/>
      <c r="L1341" s="373"/>
      <c r="M1341" s="373">
        <f>VLOOKUP(B1341,'INS-SIN-SD-09-2021'!A:D,4,0)</f>
        <v>19.88</v>
      </c>
      <c r="N1341" s="3" t="b">
        <f t="shared" si="370"/>
        <v>1</v>
      </c>
    </row>
    <row r="1342" spans="1:15" s="387" customFormat="1" ht="30" x14ac:dyDescent="0.25">
      <c r="A1342" s="389" t="str">
        <f t="shared" si="354"/>
        <v>CCU.04.0006</v>
      </c>
      <c r="B1342" s="390">
        <v>11447</v>
      </c>
      <c r="C1342" s="391" t="s">
        <v>13630</v>
      </c>
      <c r="D1342" s="391" t="s">
        <v>13885</v>
      </c>
      <c r="E1342" s="392" t="s">
        <v>1</v>
      </c>
      <c r="F1342" s="392" t="s">
        <v>9</v>
      </c>
      <c r="G1342" s="393">
        <v>2</v>
      </c>
      <c r="H1342" s="394">
        <v>18.170000000000002</v>
      </c>
      <c r="I1342" s="394" t="s">
        <v>13362</v>
      </c>
      <c r="J1342" s="373">
        <f t="shared" si="369"/>
        <v>36.340000000000003</v>
      </c>
      <c r="K1342" s="373"/>
      <c r="L1342" s="373"/>
      <c r="M1342" s="373">
        <f>VLOOKUP(B1342,'INS-SIN-SD-09-2021'!A:D,4,0)</f>
        <v>18.170000000000002</v>
      </c>
      <c r="N1342" s="3" t="b">
        <f t="shared" si="370"/>
        <v>1</v>
      </c>
    </row>
    <row r="1343" spans="1:15" s="387" customFormat="1" ht="30" x14ac:dyDescent="0.25">
      <c r="A1343" s="440" t="str">
        <f t="shared" si="354"/>
        <v>CCU.04.0006</v>
      </c>
      <c r="B1343" s="441">
        <v>5088</v>
      </c>
      <c r="C1343" s="442" t="s">
        <v>13630</v>
      </c>
      <c r="D1343" s="442" t="s">
        <v>13886</v>
      </c>
      <c r="E1343" s="398" t="s">
        <v>1</v>
      </c>
      <c r="F1343" s="398" t="s">
        <v>9</v>
      </c>
      <c r="G1343" s="397">
        <v>1</v>
      </c>
      <c r="H1343" s="443">
        <v>6.33</v>
      </c>
      <c r="I1343" s="443" t="s">
        <v>13362</v>
      </c>
      <c r="J1343" s="373">
        <f t="shared" si="369"/>
        <v>6.33</v>
      </c>
      <c r="K1343" s="373"/>
      <c r="L1343" s="373"/>
      <c r="M1343" s="373">
        <f>VLOOKUP(B1343,'INS-SIN-SD-09-2021'!A:D,4,0)</f>
        <v>6.33</v>
      </c>
      <c r="N1343" s="3" t="b">
        <f t="shared" si="370"/>
        <v>1</v>
      </c>
    </row>
    <row r="1344" spans="1:15" s="387" customFormat="1" ht="30" x14ac:dyDescent="0.25">
      <c r="A1344" s="463" t="str">
        <f t="shared" si="354"/>
        <v>74194/001</v>
      </c>
      <c r="B1344" s="434" t="s">
        <v>13359</v>
      </c>
      <c r="C1344" s="464" t="s">
        <v>302</v>
      </c>
      <c r="D1344" s="464" t="s">
        <v>13564</v>
      </c>
      <c r="E1344" s="425" t="s">
        <v>27</v>
      </c>
      <c r="F1344" s="425" t="s">
        <v>1</v>
      </c>
      <c r="G1344" s="424" t="s">
        <v>13361</v>
      </c>
      <c r="H1344" s="426" t="s">
        <v>13362</v>
      </c>
      <c r="I1344" s="465">
        <f>SUMIF(A:A,A1344,J:J)</f>
        <v>428.01</v>
      </c>
      <c r="K1344" s="373" t="e">
        <f>VLOOKUP(A1344,'CMP-SIN-SD-09-2021'!A:D,4,0)</f>
        <v>#N/A</v>
      </c>
      <c r="L1344" s="373" t="e">
        <f>K1344=I1344</f>
        <v>#N/A</v>
      </c>
      <c r="O1344" s="387" t="s">
        <v>1389</v>
      </c>
    </row>
    <row r="1345" spans="1:15" s="387" customFormat="1" x14ac:dyDescent="0.25">
      <c r="A1345" s="450" t="str">
        <f t="shared" si="354"/>
        <v>74194/001</v>
      </c>
      <c r="B1345" s="451">
        <v>88315</v>
      </c>
      <c r="C1345" s="452" t="s">
        <v>13564</v>
      </c>
      <c r="D1345" s="452" t="s">
        <v>13653</v>
      </c>
      <c r="E1345" s="400" t="s">
        <v>1</v>
      </c>
      <c r="F1345" s="400" t="s">
        <v>7605</v>
      </c>
      <c r="G1345" s="399">
        <v>3.4</v>
      </c>
      <c r="H1345" s="453">
        <f>VLOOKUP(B1345,'CMP-SIN-SD-09-2021'!A:D,4,0)</f>
        <v>23.78</v>
      </c>
      <c r="I1345" s="453" t="s">
        <v>13362</v>
      </c>
      <c r="J1345" s="373">
        <f t="shared" ref="J1345:J1348" si="371">TRUNC((G1345*H1345),2)</f>
        <v>80.849999999999994</v>
      </c>
      <c r="K1345" s="373"/>
      <c r="L1345" s="373"/>
      <c r="M1345" s="373">
        <f>VLOOKUP(B1345,'CMP-SIN-SD-09-2021'!A:D,4,0)</f>
        <v>23.78</v>
      </c>
      <c r="N1345" s="3" t="b">
        <f t="shared" ref="N1345:N1348" si="372">M1345=H1345</f>
        <v>1</v>
      </c>
    </row>
    <row r="1346" spans="1:15" s="387" customFormat="1" x14ac:dyDescent="0.25">
      <c r="A1346" s="389" t="str">
        <f t="shared" si="354"/>
        <v>74194/001</v>
      </c>
      <c r="B1346" s="390">
        <v>88316</v>
      </c>
      <c r="C1346" s="391" t="s">
        <v>13564</v>
      </c>
      <c r="D1346" s="391" t="s">
        <v>13428</v>
      </c>
      <c r="E1346" s="392" t="s">
        <v>1</v>
      </c>
      <c r="F1346" s="392" t="s">
        <v>7605</v>
      </c>
      <c r="G1346" s="393">
        <v>3.1</v>
      </c>
      <c r="H1346" s="453">
        <f>VLOOKUP(B1346,'CMP-SIN-SD-09-2021'!A:D,4,0)</f>
        <v>17.61</v>
      </c>
      <c r="I1346" s="394" t="s">
        <v>13362</v>
      </c>
      <c r="J1346" s="373">
        <f t="shared" si="371"/>
        <v>54.59</v>
      </c>
      <c r="K1346" s="373"/>
      <c r="L1346" s="373"/>
      <c r="M1346" s="373">
        <f>VLOOKUP(B1346,'CMP-SIN-SD-09-2021'!A:D,4,0)</f>
        <v>17.61</v>
      </c>
      <c r="N1346" s="3" t="b">
        <f t="shared" si="372"/>
        <v>1</v>
      </c>
    </row>
    <row r="1347" spans="1:15" s="387" customFormat="1" ht="30" x14ac:dyDescent="0.25">
      <c r="A1347" s="389" t="str">
        <f t="shared" si="354"/>
        <v>74194/001</v>
      </c>
      <c r="B1347" s="390">
        <v>88631</v>
      </c>
      <c r="C1347" s="391" t="s">
        <v>13564</v>
      </c>
      <c r="D1347" s="391" t="s">
        <v>13671</v>
      </c>
      <c r="E1347" s="392" t="s">
        <v>1</v>
      </c>
      <c r="F1347" s="392" t="s">
        <v>23</v>
      </c>
      <c r="G1347" s="393">
        <v>0.02</v>
      </c>
      <c r="H1347" s="453">
        <f>VLOOKUP(B1347,'CMP-SIN-SD-09-2021'!A:D,4,0)</f>
        <v>496.55</v>
      </c>
      <c r="I1347" s="394" t="s">
        <v>13362</v>
      </c>
      <c r="J1347" s="373">
        <f t="shared" si="371"/>
        <v>9.93</v>
      </c>
      <c r="K1347" s="373"/>
      <c r="L1347" s="373"/>
      <c r="M1347" s="373">
        <f>VLOOKUP(B1347,'CMP-SIN-SD-09-2021'!A:D,4,0)</f>
        <v>496.55</v>
      </c>
      <c r="N1347" s="3" t="b">
        <f t="shared" si="372"/>
        <v>1</v>
      </c>
    </row>
    <row r="1348" spans="1:15" s="387" customFormat="1" ht="30" x14ac:dyDescent="0.25">
      <c r="A1348" s="440" t="str">
        <f t="shared" si="354"/>
        <v>74194/001</v>
      </c>
      <c r="B1348" s="441">
        <v>7697</v>
      </c>
      <c r="C1348" s="442" t="s">
        <v>13564</v>
      </c>
      <c r="D1348" s="442" t="s">
        <v>13887</v>
      </c>
      <c r="E1348" s="398" t="s">
        <v>1</v>
      </c>
      <c r="F1348" s="398" t="s">
        <v>27</v>
      </c>
      <c r="G1348" s="397">
        <v>4</v>
      </c>
      <c r="H1348" s="443">
        <v>70.66</v>
      </c>
      <c r="I1348" s="443" t="s">
        <v>13362</v>
      </c>
      <c r="J1348" s="373">
        <f t="shared" si="371"/>
        <v>282.64</v>
      </c>
      <c r="K1348" s="373"/>
      <c r="L1348" s="373"/>
      <c r="M1348" s="373">
        <f>VLOOKUP(B1348,'INS-SIN-SD-09-2021'!A:D,4,0)</f>
        <v>70.66</v>
      </c>
      <c r="N1348" s="3" t="b">
        <f t="shared" si="372"/>
        <v>1</v>
      </c>
    </row>
    <row r="1349" spans="1:15" s="387" customFormat="1" ht="60" x14ac:dyDescent="0.25">
      <c r="A1349" s="463">
        <f t="shared" si="354"/>
        <v>95470</v>
      </c>
      <c r="B1349" s="434" t="s">
        <v>13359</v>
      </c>
      <c r="C1349" s="464" t="s">
        <v>303</v>
      </c>
      <c r="D1349" s="464" t="s">
        <v>13888</v>
      </c>
      <c r="E1349" s="425" t="s">
        <v>9</v>
      </c>
      <c r="F1349" s="425" t="s">
        <v>1</v>
      </c>
      <c r="G1349" s="424" t="s">
        <v>13361</v>
      </c>
      <c r="H1349" s="426" t="s">
        <v>13362</v>
      </c>
      <c r="I1349" s="465">
        <f>SUMIF(A:A,A1349,J:J)</f>
        <v>234.93</v>
      </c>
      <c r="K1349" s="373">
        <f>VLOOKUP(A1349,'CMP-SIN-SD-09-2021'!A:D,4,0)</f>
        <v>234.93</v>
      </c>
      <c r="L1349" s="373" t="b">
        <f>K1349=I1349</f>
        <v>1</v>
      </c>
      <c r="O1349" s="403">
        <v>95470</v>
      </c>
    </row>
    <row r="1350" spans="1:15" s="387" customFormat="1" ht="30" x14ac:dyDescent="0.25">
      <c r="A1350" s="450">
        <f t="shared" si="354"/>
        <v>95470</v>
      </c>
      <c r="B1350" s="451">
        <v>95469</v>
      </c>
      <c r="C1350" s="452" t="s">
        <v>13888</v>
      </c>
      <c r="D1350" s="452" t="s">
        <v>13889</v>
      </c>
      <c r="E1350" s="400" t="s">
        <v>1</v>
      </c>
      <c r="F1350" s="400" t="s">
        <v>9</v>
      </c>
      <c r="G1350" s="399">
        <v>1</v>
      </c>
      <c r="H1350" s="453">
        <f>VLOOKUP(B1350,'CMP-SIN-SD-09-2021'!A:D,4,0)</f>
        <v>226.06</v>
      </c>
      <c r="I1350" s="453" t="s">
        <v>13362</v>
      </c>
      <c r="J1350" s="373">
        <f t="shared" ref="J1350:J1351" si="373">TRUNC((G1350*H1350),2)</f>
        <v>226.06</v>
      </c>
      <c r="K1350" s="373"/>
      <c r="L1350" s="373"/>
      <c r="M1350" s="373">
        <f>VLOOKUP(B1350,'CMP-SIN-SD-09-2021'!A:D,4,0)</f>
        <v>226.06</v>
      </c>
      <c r="N1350" s="3" t="b">
        <f t="shared" ref="N1350:N1351" si="374">M1350=H1350</f>
        <v>1</v>
      </c>
    </row>
    <row r="1351" spans="1:15" s="387" customFormat="1" ht="30" x14ac:dyDescent="0.25">
      <c r="A1351" s="440">
        <f t="shared" si="354"/>
        <v>95470</v>
      </c>
      <c r="B1351" s="441">
        <v>6142</v>
      </c>
      <c r="C1351" s="442" t="s">
        <v>13888</v>
      </c>
      <c r="D1351" s="442" t="s">
        <v>13890</v>
      </c>
      <c r="E1351" s="398" t="s">
        <v>1</v>
      </c>
      <c r="F1351" s="398" t="s">
        <v>9</v>
      </c>
      <c r="G1351" s="397">
        <v>1</v>
      </c>
      <c r="H1351" s="443">
        <v>8.8699999999999992</v>
      </c>
      <c r="I1351" s="443" t="s">
        <v>13362</v>
      </c>
      <c r="J1351" s="373">
        <f t="shared" si="373"/>
        <v>8.8699999999999992</v>
      </c>
      <c r="K1351" s="373"/>
      <c r="L1351" s="373"/>
      <c r="M1351" s="373">
        <f>VLOOKUP(B1351,'INS-SIN-SD-09-2021'!A:D,4,0)</f>
        <v>8.8699999999999992</v>
      </c>
      <c r="N1351" s="3" t="b">
        <f t="shared" si="374"/>
        <v>1</v>
      </c>
    </row>
    <row r="1352" spans="1:15" s="387" customFormat="1" ht="45" x14ac:dyDescent="0.25">
      <c r="A1352" s="463">
        <f t="shared" si="354"/>
        <v>86937</v>
      </c>
      <c r="B1352" s="434" t="s">
        <v>13359</v>
      </c>
      <c r="C1352" s="464" t="s">
        <v>305</v>
      </c>
      <c r="D1352" s="464" t="s">
        <v>13780</v>
      </c>
      <c r="E1352" s="425" t="s">
        <v>9</v>
      </c>
      <c r="F1352" s="425" t="s">
        <v>1</v>
      </c>
      <c r="G1352" s="424" t="s">
        <v>13361</v>
      </c>
      <c r="H1352" s="426" t="s">
        <v>13362</v>
      </c>
      <c r="I1352" s="465">
        <f>SUMIF(A:A,A1352,J:J)</f>
        <v>182.51999999999998</v>
      </c>
      <c r="K1352" s="373">
        <f>VLOOKUP(A1352,'CMP-SIN-SD-09-2021'!A:D,4,0)</f>
        <v>182.52</v>
      </c>
      <c r="L1352" s="373" t="b">
        <f>K1352=I1352</f>
        <v>1</v>
      </c>
      <c r="O1352" s="403">
        <v>86937</v>
      </c>
    </row>
    <row r="1353" spans="1:15" s="387" customFormat="1" ht="30" x14ac:dyDescent="0.25">
      <c r="A1353" s="450">
        <f t="shared" si="354"/>
        <v>86937</v>
      </c>
      <c r="B1353" s="451">
        <v>86883</v>
      </c>
      <c r="C1353" s="452" t="s">
        <v>13780</v>
      </c>
      <c r="D1353" s="452" t="s">
        <v>13891</v>
      </c>
      <c r="E1353" s="400" t="s">
        <v>1</v>
      </c>
      <c r="F1353" s="400" t="s">
        <v>9</v>
      </c>
      <c r="G1353" s="399">
        <v>1</v>
      </c>
      <c r="H1353" s="453">
        <f>VLOOKUP(B1353,'CMP-SIN-SD-09-2021'!A:D,4,0)</f>
        <v>11.49</v>
      </c>
      <c r="I1353" s="453" t="s">
        <v>13362</v>
      </c>
      <c r="J1353" s="373">
        <f t="shared" ref="J1353:J1355" si="375">TRUNC((G1353*H1353),2)</f>
        <v>11.49</v>
      </c>
      <c r="K1353" s="373"/>
      <c r="L1353" s="373"/>
      <c r="M1353" s="373">
        <f>VLOOKUP(B1353,'CMP-SIN-SD-09-2021'!A:D,4,0)</f>
        <v>11.49</v>
      </c>
      <c r="N1353" s="3" t="b">
        <f t="shared" ref="N1353:N1355" si="376">M1353=H1353</f>
        <v>1</v>
      </c>
    </row>
    <row r="1354" spans="1:15" s="387" customFormat="1" ht="30" x14ac:dyDescent="0.25">
      <c r="A1354" s="389">
        <f t="shared" si="354"/>
        <v>86937</v>
      </c>
      <c r="B1354" s="390">
        <v>86901</v>
      </c>
      <c r="C1354" s="391" t="s">
        <v>13780</v>
      </c>
      <c r="D1354" s="391" t="s">
        <v>13892</v>
      </c>
      <c r="E1354" s="392" t="s">
        <v>1</v>
      </c>
      <c r="F1354" s="392" t="s">
        <v>9</v>
      </c>
      <c r="G1354" s="393">
        <v>1</v>
      </c>
      <c r="H1354" s="453">
        <f>VLOOKUP(B1354,'CMP-SIN-SD-09-2021'!A:D,4,0)</f>
        <v>114.58</v>
      </c>
      <c r="I1354" s="394" t="s">
        <v>13362</v>
      </c>
      <c r="J1354" s="373">
        <f t="shared" si="375"/>
        <v>114.58</v>
      </c>
      <c r="K1354" s="373"/>
      <c r="L1354" s="373"/>
      <c r="M1354" s="373">
        <f>VLOOKUP(B1354,'CMP-SIN-SD-09-2021'!A:D,4,0)</f>
        <v>114.58</v>
      </c>
      <c r="N1354" s="3" t="b">
        <f t="shared" si="376"/>
        <v>1</v>
      </c>
    </row>
    <row r="1355" spans="1:15" s="387" customFormat="1" ht="45" x14ac:dyDescent="0.25">
      <c r="A1355" s="440">
        <f t="shared" ref="A1355:A1418" si="377">IF(O1355&lt;&gt;0,O1355,A1354)</f>
        <v>86937</v>
      </c>
      <c r="B1355" s="441">
        <v>86877</v>
      </c>
      <c r="C1355" s="442" t="s">
        <v>13780</v>
      </c>
      <c r="D1355" s="442" t="s">
        <v>13893</v>
      </c>
      <c r="E1355" s="398" t="s">
        <v>1</v>
      </c>
      <c r="F1355" s="398" t="s">
        <v>9</v>
      </c>
      <c r="G1355" s="397">
        <v>1</v>
      </c>
      <c r="H1355" s="453">
        <f>VLOOKUP(B1355,'CMP-SIN-SD-09-2021'!A:D,4,0)</f>
        <v>56.45</v>
      </c>
      <c r="I1355" s="443" t="s">
        <v>13362</v>
      </c>
      <c r="J1355" s="373">
        <f t="shared" si="375"/>
        <v>56.45</v>
      </c>
      <c r="K1355" s="373"/>
      <c r="L1355" s="373"/>
      <c r="M1355" s="373">
        <f>VLOOKUP(B1355,'CMP-SIN-SD-09-2021'!A:D,4,0)</f>
        <v>56.45</v>
      </c>
      <c r="N1355" s="3" t="b">
        <f t="shared" si="376"/>
        <v>1</v>
      </c>
    </row>
    <row r="1356" spans="1:15" s="387" customFormat="1" ht="45" x14ac:dyDescent="0.25">
      <c r="A1356" s="463">
        <f t="shared" si="377"/>
        <v>95471</v>
      </c>
      <c r="B1356" s="434" t="s">
        <v>13359</v>
      </c>
      <c r="C1356" s="464" t="s">
        <v>307</v>
      </c>
      <c r="D1356" s="464" t="s">
        <v>13894</v>
      </c>
      <c r="E1356" s="425" t="s">
        <v>9</v>
      </c>
      <c r="F1356" s="425" t="s">
        <v>1</v>
      </c>
      <c r="G1356" s="424" t="s">
        <v>13361</v>
      </c>
      <c r="H1356" s="426" t="s">
        <v>13362</v>
      </c>
      <c r="I1356" s="465">
        <f>SUMIF(A:A,A1356,J:J)</f>
        <v>586.68000000000006</v>
      </c>
      <c r="K1356" s="373">
        <f>VLOOKUP(A1356,'CMP-SIN-SD-09-2021'!A:D,4,0)</f>
        <v>586.67999999999995</v>
      </c>
      <c r="L1356" s="373" t="b">
        <f>K1356=I1356</f>
        <v>1</v>
      </c>
      <c r="O1356" s="403">
        <v>95471</v>
      </c>
    </row>
    <row r="1357" spans="1:15" s="387" customFormat="1" ht="30" x14ac:dyDescent="0.25">
      <c r="A1357" s="450">
        <f t="shared" si="377"/>
        <v>95471</v>
      </c>
      <c r="B1357" s="451">
        <v>88267</v>
      </c>
      <c r="C1357" s="452" t="s">
        <v>13894</v>
      </c>
      <c r="D1357" s="452" t="s">
        <v>13455</v>
      </c>
      <c r="E1357" s="400" t="s">
        <v>1</v>
      </c>
      <c r="F1357" s="400" t="s">
        <v>7605</v>
      </c>
      <c r="G1357" s="399">
        <v>1.1539999999999999</v>
      </c>
      <c r="H1357" s="453">
        <f>VLOOKUP(B1357,'CMP-SIN-SD-09-2021'!A:D,4,0)</f>
        <v>23.41</v>
      </c>
      <c r="I1357" s="453" t="s">
        <v>13362</v>
      </c>
      <c r="J1357" s="373">
        <f t="shared" ref="J1357:J1362" si="378">TRUNC((G1357*H1357),2)</f>
        <v>27.01</v>
      </c>
      <c r="K1357" s="373"/>
      <c r="L1357" s="373"/>
      <c r="M1357" s="373">
        <f>VLOOKUP(B1357,'CMP-SIN-SD-09-2021'!A:D,4,0)</f>
        <v>23.41</v>
      </c>
      <c r="N1357" s="3" t="b">
        <f t="shared" ref="N1357:N1362" si="379">M1357=H1357</f>
        <v>1</v>
      </c>
    </row>
    <row r="1358" spans="1:15" s="387" customFormat="1" x14ac:dyDescent="0.25">
      <c r="A1358" s="389">
        <f t="shared" si="377"/>
        <v>95471</v>
      </c>
      <c r="B1358" s="390">
        <v>88316</v>
      </c>
      <c r="C1358" s="391" t="s">
        <v>13894</v>
      </c>
      <c r="D1358" s="391" t="s">
        <v>13428</v>
      </c>
      <c r="E1358" s="392" t="s">
        <v>1</v>
      </c>
      <c r="F1358" s="392" t="s">
        <v>7605</v>
      </c>
      <c r="G1358" s="393">
        <v>0.55649999999999999</v>
      </c>
      <c r="H1358" s="453">
        <f>VLOOKUP(B1358,'CMP-SIN-SD-09-2021'!A:D,4,0)</f>
        <v>17.61</v>
      </c>
      <c r="I1358" s="394" t="s">
        <v>13362</v>
      </c>
      <c r="J1358" s="373">
        <f t="shared" si="378"/>
        <v>9.7899999999999991</v>
      </c>
      <c r="K1358" s="373"/>
      <c r="L1358" s="373"/>
      <c r="M1358" s="373">
        <f>VLOOKUP(B1358,'CMP-SIN-SD-09-2021'!A:D,4,0)</f>
        <v>17.61</v>
      </c>
      <c r="N1358" s="3" t="b">
        <f t="shared" si="379"/>
        <v>1</v>
      </c>
    </row>
    <row r="1359" spans="1:15" s="387" customFormat="1" ht="45" x14ac:dyDescent="0.25">
      <c r="A1359" s="389">
        <f t="shared" si="377"/>
        <v>95471</v>
      </c>
      <c r="B1359" s="390">
        <v>4384</v>
      </c>
      <c r="C1359" s="391" t="s">
        <v>13894</v>
      </c>
      <c r="D1359" s="391" t="s">
        <v>13895</v>
      </c>
      <c r="E1359" s="392" t="s">
        <v>1</v>
      </c>
      <c r="F1359" s="392" t="s">
        <v>9</v>
      </c>
      <c r="G1359" s="393">
        <v>2</v>
      </c>
      <c r="H1359" s="394">
        <v>16.100000000000001</v>
      </c>
      <c r="I1359" s="394" t="s">
        <v>13362</v>
      </c>
      <c r="J1359" s="373">
        <f t="shared" si="378"/>
        <v>32.200000000000003</v>
      </c>
      <c r="K1359" s="373"/>
      <c r="L1359" s="373"/>
      <c r="M1359" s="373">
        <f>VLOOKUP(B1359,'INS-SIN-SD-09-2021'!A:D,4,0)</f>
        <v>16.100000000000001</v>
      </c>
      <c r="N1359" s="3" t="b">
        <f t="shared" si="379"/>
        <v>1</v>
      </c>
    </row>
    <row r="1360" spans="1:15" s="387" customFormat="1" x14ac:dyDescent="0.25">
      <c r="A1360" s="389">
        <f t="shared" si="377"/>
        <v>95471</v>
      </c>
      <c r="B1360" s="390">
        <v>6138</v>
      </c>
      <c r="C1360" s="391" t="s">
        <v>13894</v>
      </c>
      <c r="D1360" s="391" t="s">
        <v>13896</v>
      </c>
      <c r="E1360" s="392" t="s">
        <v>1</v>
      </c>
      <c r="F1360" s="392" t="s">
        <v>9</v>
      </c>
      <c r="G1360" s="393">
        <v>1</v>
      </c>
      <c r="H1360" s="394">
        <v>11.46</v>
      </c>
      <c r="I1360" s="394" t="s">
        <v>13362</v>
      </c>
      <c r="J1360" s="373">
        <f t="shared" si="378"/>
        <v>11.46</v>
      </c>
      <c r="K1360" s="373"/>
      <c r="L1360" s="373"/>
      <c r="M1360" s="373">
        <f>VLOOKUP(B1360,'INS-SIN-SD-09-2021'!A:D,4,0)</f>
        <v>11.46</v>
      </c>
      <c r="N1360" s="3" t="b">
        <f t="shared" si="379"/>
        <v>1</v>
      </c>
    </row>
    <row r="1361" spans="1:15" s="387" customFormat="1" ht="30" x14ac:dyDescent="0.25">
      <c r="A1361" s="389">
        <f t="shared" si="377"/>
        <v>95471</v>
      </c>
      <c r="B1361" s="390">
        <v>36520</v>
      </c>
      <c r="C1361" s="391" t="s">
        <v>13894</v>
      </c>
      <c r="D1361" s="391" t="s">
        <v>13897</v>
      </c>
      <c r="E1361" s="392" t="s">
        <v>1</v>
      </c>
      <c r="F1361" s="392" t="s">
        <v>9</v>
      </c>
      <c r="G1361" s="393">
        <v>1</v>
      </c>
      <c r="H1361" s="394">
        <v>500.78</v>
      </c>
      <c r="I1361" s="394" t="s">
        <v>13362</v>
      </c>
      <c r="J1361" s="373">
        <f t="shared" si="378"/>
        <v>500.78</v>
      </c>
      <c r="K1361" s="373"/>
      <c r="L1361" s="373"/>
      <c r="M1361" s="373">
        <f>VLOOKUP(B1361,'INS-SIN-SD-09-2021'!A:D,4,0)</f>
        <v>500.78</v>
      </c>
      <c r="N1361" s="3" t="b">
        <f t="shared" si="379"/>
        <v>1</v>
      </c>
    </row>
    <row r="1362" spans="1:15" s="387" customFormat="1" x14ac:dyDescent="0.25">
      <c r="A1362" s="440">
        <f t="shared" si="377"/>
        <v>95471</v>
      </c>
      <c r="B1362" s="441">
        <v>37329</v>
      </c>
      <c r="C1362" s="442" t="s">
        <v>13894</v>
      </c>
      <c r="D1362" s="442" t="s">
        <v>13898</v>
      </c>
      <c r="E1362" s="398" t="s">
        <v>1</v>
      </c>
      <c r="F1362" s="398" t="s">
        <v>29</v>
      </c>
      <c r="G1362" s="397">
        <v>8.8099999999999998E-2</v>
      </c>
      <c r="H1362" s="443">
        <v>61.83</v>
      </c>
      <c r="I1362" s="443" t="s">
        <v>13362</v>
      </c>
      <c r="J1362" s="373">
        <f t="shared" si="378"/>
        <v>5.44</v>
      </c>
      <c r="K1362" s="373"/>
      <c r="L1362" s="373"/>
      <c r="M1362" s="373">
        <f>VLOOKUP(B1362,'INS-SIN-SD-09-2021'!A:D,4,0)</f>
        <v>61.83</v>
      </c>
      <c r="N1362" s="3" t="b">
        <f t="shared" si="379"/>
        <v>1</v>
      </c>
    </row>
    <row r="1363" spans="1:15" s="387" customFormat="1" x14ac:dyDescent="0.25">
      <c r="A1363" s="463" t="str">
        <f t="shared" si="377"/>
        <v>080543/AGETOP</v>
      </c>
      <c r="B1363" s="434" t="s">
        <v>13359</v>
      </c>
      <c r="C1363" s="464" t="s">
        <v>309</v>
      </c>
      <c r="D1363" s="464" t="s">
        <v>13899</v>
      </c>
      <c r="E1363" s="425" t="s">
        <v>9</v>
      </c>
      <c r="F1363" s="425" t="s">
        <v>1</v>
      </c>
      <c r="G1363" s="424" t="s">
        <v>13361</v>
      </c>
      <c r="H1363" s="426" t="s">
        <v>13362</v>
      </c>
      <c r="I1363" s="465">
        <f>SUMIF(A:A,A1363,J:J)</f>
        <v>135.53</v>
      </c>
      <c r="K1363" s="373" t="e">
        <f>VLOOKUP(A1363,'CMP-SIN-SD-09-2021'!A:D,4,0)</f>
        <v>#N/A</v>
      </c>
      <c r="L1363" s="373" t="e">
        <f>K1363=I1363</f>
        <v>#N/A</v>
      </c>
      <c r="O1363" s="387" t="s">
        <v>1400</v>
      </c>
    </row>
    <row r="1364" spans="1:15" s="387" customFormat="1" ht="30" x14ac:dyDescent="0.25">
      <c r="A1364" s="450" t="str">
        <f t="shared" si="377"/>
        <v>080543/AGETOP</v>
      </c>
      <c r="B1364" s="451">
        <v>88267</v>
      </c>
      <c r="C1364" s="452" t="s">
        <v>13899</v>
      </c>
      <c r="D1364" s="452" t="s">
        <v>13455</v>
      </c>
      <c r="E1364" s="400" t="s">
        <v>1</v>
      </c>
      <c r="F1364" s="400" t="s">
        <v>7605</v>
      </c>
      <c r="G1364" s="399">
        <v>1.64</v>
      </c>
      <c r="H1364" s="453">
        <f>VLOOKUP(B1364,'CMP-SIN-SD-09-2021'!A:D,4,0)</f>
        <v>23.41</v>
      </c>
      <c r="I1364" s="453" t="s">
        <v>13362</v>
      </c>
      <c r="J1364" s="373">
        <f t="shared" ref="J1364:J1366" si="380">TRUNC((G1364*H1364),2)</f>
        <v>38.39</v>
      </c>
      <c r="K1364" s="373"/>
      <c r="L1364" s="373"/>
      <c r="M1364" s="373">
        <f>VLOOKUP(B1364,'CMP-SIN-SD-09-2021'!A:D,4,0)</f>
        <v>23.41</v>
      </c>
      <c r="N1364" s="3" t="b">
        <f t="shared" ref="N1364:N1366" si="381">M1364=H1364</f>
        <v>1</v>
      </c>
    </row>
    <row r="1365" spans="1:15" s="387" customFormat="1" x14ac:dyDescent="0.25">
      <c r="A1365" s="389" t="str">
        <f t="shared" si="377"/>
        <v>080543/AGETOP</v>
      </c>
      <c r="B1365" s="390">
        <v>88316</v>
      </c>
      <c r="C1365" s="391" t="s">
        <v>13899</v>
      </c>
      <c r="D1365" s="391" t="s">
        <v>13428</v>
      </c>
      <c r="E1365" s="392" t="s">
        <v>1</v>
      </c>
      <c r="F1365" s="392" t="s">
        <v>7605</v>
      </c>
      <c r="G1365" s="393">
        <v>1.64</v>
      </c>
      <c r="H1365" s="453">
        <f>VLOOKUP(B1365,'CMP-SIN-SD-09-2021'!A:D,4,0)</f>
        <v>17.61</v>
      </c>
      <c r="I1365" s="394" t="s">
        <v>13362</v>
      </c>
      <c r="J1365" s="373">
        <f t="shared" si="380"/>
        <v>28.88</v>
      </c>
      <c r="K1365" s="373"/>
      <c r="L1365" s="373"/>
      <c r="M1365" s="373">
        <f>VLOOKUP(B1365,'CMP-SIN-SD-09-2021'!A:D,4,0)</f>
        <v>17.61</v>
      </c>
      <c r="N1365" s="3" t="b">
        <f t="shared" si="381"/>
        <v>1</v>
      </c>
    </row>
    <row r="1366" spans="1:15" s="387" customFormat="1" x14ac:dyDescent="0.25">
      <c r="A1366" s="440" t="str">
        <f t="shared" si="377"/>
        <v>080543/AGETOP</v>
      </c>
      <c r="B1366" s="441" t="s">
        <v>13900</v>
      </c>
      <c r="C1366" s="442" t="s">
        <v>13899</v>
      </c>
      <c r="D1366" s="442" t="s">
        <v>309</v>
      </c>
      <c r="E1366" s="398" t="s">
        <v>1</v>
      </c>
      <c r="F1366" s="398" t="s">
        <v>13901</v>
      </c>
      <c r="G1366" s="397">
        <v>1</v>
      </c>
      <c r="H1366" s="443">
        <v>68.260000000000005</v>
      </c>
      <c r="I1366" s="443" t="s">
        <v>13362</v>
      </c>
      <c r="J1366" s="373">
        <f t="shared" si="380"/>
        <v>68.260000000000005</v>
      </c>
      <c r="K1366" s="373"/>
      <c r="L1366" s="373"/>
      <c r="M1366" s="373" t="e">
        <f>VLOOKUP(B1366,'INS-SIN-SD-09-2021'!A:D,4,0)</f>
        <v>#N/A</v>
      </c>
      <c r="N1366" s="3" t="e">
        <f t="shared" si="381"/>
        <v>#N/A</v>
      </c>
    </row>
    <row r="1367" spans="1:15" s="387" customFormat="1" ht="30" x14ac:dyDescent="0.25">
      <c r="A1367" s="463">
        <f t="shared" si="377"/>
        <v>100858</v>
      </c>
      <c r="B1367" s="434" t="s">
        <v>13359</v>
      </c>
      <c r="C1367" s="464" t="s">
        <v>311</v>
      </c>
      <c r="D1367" s="464" t="s">
        <v>13558</v>
      </c>
      <c r="E1367" s="425" t="s">
        <v>9</v>
      </c>
      <c r="F1367" s="425" t="s">
        <v>1</v>
      </c>
      <c r="G1367" s="424" t="s">
        <v>13361</v>
      </c>
      <c r="H1367" s="426" t="s">
        <v>13362</v>
      </c>
      <c r="I1367" s="465">
        <f>SUMIF(A:A,A1367,J:J)</f>
        <v>550.06999999999994</v>
      </c>
      <c r="K1367" s="373">
        <f>VLOOKUP(A1367,'CMP-SIN-SD-09-2021'!A:D,4,0)</f>
        <v>550.07000000000005</v>
      </c>
      <c r="L1367" s="373" t="b">
        <f>K1367=I1367</f>
        <v>1</v>
      </c>
      <c r="O1367" s="403">
        <v>100858</v>
      </c>
    </row>
    <row r="1368" spans="1:15" s="387" customFormat="1" ht="30" x14ac:dyDescent="0.25">
      <c r="A1368" s="450">
        <f t="shared" si="377"/>
        <v>100858</v>
      </c>
      <c r="B1368" s="451">
        <v>88267</v>
      </c>
      <c r="C1368" s="452" t="s">
        <v>13558</v>
      </c>
      <c r="D1368" s="452" t="s">
        <v>13455</v>
      </c>
      <c r="E1368" s="400" t="s">
        <v>1</v>
      </c>
      <c r="F1368" s="400" t="s">
        <v>7605</v>
      </c>
      <c r="G1368" s="399">
        <v>1.0089999999999999</v>
      </c>
      <c r="H1368" s="453">
        <f>VLOOKUP(B1368,'CMP-SIN-SD-09-2021'!A:D,4,0)</f>
        <v>23.41</v>
      </c>
      <c r="I1368" s="453" t="s">
        <v>13362</v>
      </c>
      <c r="J1368" s="373">
        <f t="shared" ref="J1368:J1374" si="382">TRUNC((G1368*H1368),2)</f>
        <v>23.62</v>
      </c>
      <c r="K1368" s="373"/>
      <c r="L1368" s="373"/>
      <c r="M1368" s="373">
        <f>VLOOKUP(B1368,'CMP-SIN-SD-09-2021'!A:D,4,0)</f>
        <v>23.41</v>
      </c>
      <c r="N1368" s="3" t="b">
        <f t="shared" ref="N1368:N1374" si="383">M1368=H1368</f>
        <v>1</v>
      </c>
    </row>
    <row r="1369" spans="1:15" s="387" customFormat="1" x14ac:dyDescent="0.25">
      <c r="A1369" s="389">
        <f t="shared" si="377"/>
        <v>100858</v>
      </c>
      <c r="B1369" s="390">
        <v>88316</v>
      </c>
      <c r="C1369" s="391" t="s">
        <v>13558</v>
      </c>
      <c r="D1369" s="391" t="s">
        <v>13428</v>
      </c>
      <c r="E1369" s="392" t="s">
        <v>1</v>
      </c>
      <c r="F1369" s="392" t="s">
        <v>7605</v>
      </c>
      <c r="G1369" s="393">
        <v>0.31790000000000002</v>
      </c>
      <c r="H1369" s="453">
        <f>VLOOKUP(B1369,'CMP-SIN-SD-09-2021'!A:D,4,0)</f>
        <v>17.61</v>
      </c>
      <c r="I1369" s="394" t="s">
        <v>13362</v>
      </c>
      <c r="J1369" s="373">
        <f t="shared" si="382"/>
        <v>5.59</v>
      </c>
      <c r="K1369" s="373"/>
      <c r="L1369" s="373"/>
      <c r="M1369" s="373">
        <f>VLOOKUP(B1369,'CMP-SIN-SD-09-2021'!A:D,4,0)</f>
        <v>17.61</v>
      </c>
      <c r="N1369" s="3" t="b">
        <f t="shared" si="383"/>
        <v>1</v>
      </c>
    </row>
    <row r="1370" spans="1:15" s="387" customFormat="1" ht="30" x14ac:dyDescent="0.25">
      <c r="A1370" s="389">
        <f t="shared" si="377"/>
        <v>100858</v>
      </c>
      <c r="B1370" s="390">
        <v>6142</v>
      </c>
      <c r="C1370" s="391" t="s">
        <v>13558</v>
      </c>
      <c r="D1370" s="391" t="s">
        <v>13890</v>
      </c>
      <c r="E1370" s="392" t="s">
        <v>1</v>
      </c>
      <c r="F1370" s="392" t="s">
        <v>9</v>
      </c>
      <c r="G1370" s="393">
        <v>1</v>
      </c>
      <c r="H1370" s="394">
        <v>8.8699999999999992</v>
      </c>
      <c r="I1370" s="394" t="s">
        <v>13362</v>
      </c>
      <c r="J1370" s="373">
        <f t="shared" si="382"/>
        <v>8.8699999999999992</v>
      </c>
      <c r="K1370" s="373"/>
      <c r="L1370" s="373"/>
      <c r="M1370" s="373">
        <f>VLOOKUP(B1370,'INS-SIN-SD-09-2021'!A:D,4,0)</f>
        <v>8.8699999999999992</v>
      </c>
      <c r="N1370" s="3" t="b">
        <f t="shared" si="383"/>
        <v>1</v>
      </c>
    </row>
    <row r="1371" spans="1:15" s="387" customFormat="1" x14ac:dyDescent="0.25">
      <c r="A1371" s="389">
        <f t="shared" si="377"/>
        <v>100858</v>
      </c>
      <c r="B1371" s="390">
        <v>3146</v>
      </c>
      <c r="C1371" s="391" t="s">
        <v>13558</v>
      </c>
      <c r="D1371" s="391" t="s">
        <v>13500</v>
      </c>
      <c r="E1371" s="392" t="s">
        <v>1</v>
      </c>
      <c r="F1371" s="392" t="s">
        <v>9</v>
      </c>
      <c r="G1371" s="393">
        <v>3.6499999999999998E-2</v>
      </c>
      <c r="H1371" s="394">
        <v>3.5</v>
      </c>
      <c r="I1371" s="394" t="s">
        <v>13362</v>
      </c>
      <c r="J1371" s="373">
        <f t="shared" si="382"/>
        <v>0.12</v>
      </c>
      <c r="K1371" s="373"/>
      <c r="L1371" s="373"/>
      <c r="M1371" s="373">
        <f>VLOOKUP(B1371,'INS-SIN-SD-09-2021'!A:D,4,0)</f>
        <v>3.5</v>
      </c>
      <c r="N1371" s="3" t="b">
        <f t="shared" si="383"/>
        <v>1</v>
      </c>
    </row>
    <row r="1372" spans="1:15" s="387" customFormat="1" x14ac:dyDescent="0.25">
      <c r="A1372" s="389">
        <f t="shared" si="377"/>
        <v>100858</v>
      </c>
      <c r="B1372" s="390">
        <v>10432</v>
      </c>
      <c r="C1372" s="391" t="s">
        <v>13558</v>
      </c>
      <c r="D1372" s="391" t="s">
        <v>13902</v>
      </c>
      <c r="E1372" s="392" t="s">
        <v>1</v>
      </c>
      <c r="F1372" s="392" t="s">
        <v>9</v>
      </c>
      <c r="G1372" s="393">
        <v>1</v>
      </c>
      <c r="H1372" s="394">
        <v>277.14</v>
      </c>
      <c r="I1372" s="394" t="s">
        <v>13362</v>
      </c>
      <c r="J1372" s="373">
        <f t="shared" si="382"/>
        <v>277.14</v>
      </c>
      <c r="K1372" s="373"/>
      <c r="L1372" s="373"/>
      <c r="M1372" s="373">
        <f>VLOOKUP(B1372,'INS-SIN-SD-09-2021'!A:D,4,0)</f>
        <v>277.14</v>
      </c>
      <c r="N1372" s="3" t="b">
        <f t="shared" si="383"/>
        <v>1</v>
      </c>
    </row>
    <row r="1373" spans="1:15" s="387" customFormat="1" ht="45" x14ac:dyDescent="0.25">
      <c r="A1373" s="389">
        <f t="shared" si="377"/>
        <v>100858</v>
      </c>
      <c r="B1373" s="390">
        <v>4351</v>
      </c>
      <c r="C1373" s="391" t="s">
        <v>13558</v>
      </c>
      <c r="D1373" s="391" t="s">
        <v>13903</v>
      </c>
      <c r="E1373" s="392" t="s">
        <v>1</v>
      </c>
      <c r="F1373" s="392" t="s">
        <v>9</v>
      </c>
      <c r="G1373" s="393">
        <v>2</v>
      </c>
      <c r="H1373" s="394">
        <v>11.94</v>
      </c>
      <c r="I1373" s="394" t="s">
        <v>13362</v>
      </c>
      <c r="J1373" s="373">
        <f t="shared" si="382"/>
        <v>23.88</v>
      </c>
      <c r="K1373" s="373"/>
      <c r="L1373" s="373"/>
      <c r="M1373" s="373">
        <f>VLOOKUP(B1373,'INS-SIN-SD-09-2021'!A:D,4,0)</f>
        <v>11.94</v>
      </c>
      <c r="N1373" s="3" t="b">
        <f t="shared" si="383"/>
        <v>1</v>
      </c>
    </row>
    <row r="1374" spans="1:15" s="387" customFormat="1" ht="30" x14ac:dyDescent="0.25">
      <c r="A1374" s="440">
        <f t="shared" si="377"/>
        <v>100858</v>
      </c>
      <c r="B1374" s="441">
        <v>21112</v>
      </c>
      <c r="C1374" s="442" t="s">
        <v>13558</v>
      </c>
      <c r="D1374" s="442" t="s">
        <v>13452</v>
      </c>
      <c r="E1374" s="398" t="s">
        <v>1</v>
      </c>
      <c r="F1374" s="398" t="s">
        <v>9</v>
      </c>
      <c r="G1374" s="397">
        <v>1</v>
      </c>
      <c r="H1374" s="443">
        <v>210.85</v>
      </c>
      <c r="I1374" s="443" t="s">
        <v>13362</v>
      </c>
      <c r="J1374" s="373">
        <f t="shared" si="382"/>
        <v>210.85</v>
      </c>
      <c r="K1374" s="373"/>
      <c r="L1374" s="373"/>
      <c r="M1374" s="373">
        <f>VLOOKUP(B1374,'INS-SIN-SD-09-2021'!A:D,4,0)</f>
        <v>210.85</v>
      </c>
      <c r="N1374" s="3" t="b">
        <f t="shared" si="383"/>
        <v>1</v>
      </c>
    </row>
    <row r="1375" spans="1:15" s="387" customFormat="1" ht="30" x14ac:dyDescent="0.25">
      <c r="A1375" s="463" t="str">
        <f t="shared" si="377"/>
        <v>02056/ORSE</v>
      </c>
      <c r="B1375" s="434" t="s">
        <v>13359</v>
      </c>
      <c r="C1375" s="464" t="s">
        <v>313</v>
      </c>
      <c r="D1375" s="464" t="s">
        <v>13718</v>
      </c>
      <c r="E1375" s="425" t="s">
        <v>9</v>
      </c>
      <c r="F1375" s="425" t="s">
        <v>1</v>
      </c>
      <c r="G1375" s="424" t="s">
        <v>13361</v>
      </c>
      <c r="H1375" s="426" t="s">
        <v>13362</v>
      </c>
      <c r="I1375" s="465">
        <f>SUMIF(A:A,A1375,J:J)</f>
        <v>10.39</v>
      </c>
      <c r="K1375" s="373" t="e">
        <f>VLOOKUP(A1375,'CMP-SIN-SD-09-2021'!A:D,4,0)</f>
        <v>#N/A</v>
      </c>
      <c r="L1375" s="373" t="e">
        <f>K1375=I1375</f>
        <v>#N/A</v>
      </c>
      <c r="O1375" s="387" t="s">
        <v>1404</v>
      </c>
    </row>
    <row r="1376" spans="1:15" s="387" customFormat="1" x14ac:dyDescent="0.25">
      <c r="A1376" s="450" t="str">
        <f t="shared" si="377"/>
        <v>02056/ORSE</v>
      </c>
      <c r="B1376" s="451">
        <v>88316</v>
      </c>
      <c r="C1376" s="452" t="s">
        <v>13718</v>
      </c>
      <c r="D1376" s="452" t="s">
        <v>13428</v>
      </c>
      <c r="E1376" s="400" t="s">
        <v>1</v>
      </c>
      <c r="F1376" s="400" t="s">
        <v>7605</v>
      </c>
      <c r="G1376" s="399">
        <v>0.1</v>
      </c>
      <c r="H1376" s="453">
        <f>VLOOKUP(B1376,'CMP-SIN-SD-09-2021'!A:D,4,0)</f>
        <v>17.61</v>
      </c>
      <c r="I1376" s="453" t="s">
        <v>13362</v>
      </c>
      <c r="J1376" s="373">
        <f t="shared" ref="J1376:J1377" si="384">TRUNC((G1376*H1376),2)</f>
        <v>1.76</v>
      </c>
      <c r="K1376" s="373"/>
      <c r="L1376" s="373"/>
      <c r="M1376" s="373">
        <f>VLOOKUP(B1376,'CMP-SIN-SD-09-2021'!A:D,4,0)</f>
        <v>17.61</v>
      </c>
      <c r="N1376" s="3" t="b">
        <f t="shared" ref="N1376:N1377" si="385">M1376=H1376</f>
        <v>1</v>
      </c>
    </row>
    <row r="1377" spans="1:15" s="387" customFormat="1" ht="30" x14ac:dyDescent="0.25">
      <c r="A1377" s="440" t="str">
        <f t="shared" si="377"/>
        <v>02056/ORSE</v>
      </c>
      <c r="B1377" s="441" t="s">
        <v>13904</v>
      </c>
      <c r="C1377" s="442" t="s">
        <v>13718</v>
      </c>
      <c r="D1377" s="442" t="s">
        <v>13905</v>
      </c>
      <c r="E1377" s="398" t="s">
        <v>1</v>
      </c>
      <c r="F1377" s="398" t="s">
        <v>9</v>
      </c>
      <c r="G1377" s="397">
        <v>1</v>
      </c>
      <c r="H1377" s="443">
        <v>8.6300000000000008</v>
      </c>
      <c r="I1377" s="443" t="s">
        <v>13362</v>
      </c>
      <c r="J1377" s="373">
        <f t="shared" si="384"/>
        <v>8.6300000000000008</v>
      </c>
      <c r="K1377" s="373"/>
      <c r="L1377" s="373"/>
      <c r="M1377" s="373" t="e">
        <f>VLOOKUP(B1377,'INS-SIN-SD-09-2021'!A:D,4,0)</f>
        <v>#N/A</v>
      </c>
      <c r="N1377" s="3" t="e">
        <f t="shared" si="385"/>
        <v>#N/A</v>
      </c>
    </row>
    <row r="1378" spans="1:15" s="387" customFormat="1" ht="30" x14ac:dyDescent="0.25">
      <c r="A1378" s="463">
        <f t="shared" si="377"/>
        <v>86915</v>
      </c>
      <c r="B1378" s="434" t="s">
        <v>13359</v>
      </c>
      <c r="C1378" s="464" t="s">
        <v>315</v>
      </c>
      <c r="D1378" s="464" t="s">
        <v>13414</v>
      </c>
      <c r="E1378" s="425" t="s">
        <v>9</v>
      </c>
      <c r="F1378" s="425" t="s">
        <v>1</v>
      </c>
      <c r="G1378" s="424" t="s">
        <v>13361</v>
      </c>
      <c r="H1378" s="426" t="s">
        <v>13362</v>
      </c>
      <c r="I1378" s="465">
        <f>SUMIF(A:A,A1378,J:J)</f>
        <v>110.27000000000001</v>
      </c>
      <c r="K1378" s="373">
        <f>VLOOKUP(A1378,'CMP-SIN-SD-09-2021'!A:D,4,0)</f>
        <v>110.27</v>
      </c>
      <c r="L1378" s="373" t="b">
        <f>K1378=I1378</f>
        <v>1</v>
      </c>
      <c r="O1378" s="403">
        <v>86915</v>
      </c>
    </row>
    <row r="1379" spans="1:15" s="387" customFormat="1" ht="30" x14ac:dyDescent="0.25">
      <c r="A1379" s="450">
        <f t="shared" si="377"/>
        <v>86915</v>
      </c>
      <c r="B1379" s="451">
        <v>88267</v>
      </c>
      <c r="C1379" s="452" t="s">
        <v>13414</v>
      </c>
      <c r="D1379" s="452" t="s">
        <v>13455</v>
      </c>
      <c r="E1379" s="400" t="s">
        <v>1</v>
      </c>
      <c r="F1379" s="400" t="s">
        <v>7605</v>
      </c>
      <c r="G1379" s="399">
        <v>9.6000000000000002E-2</v>
      </c>
      <c r="H1379" s="453">
        <f>VLOOKUP(B1379,'CMP-SIN-SD-09-2021'!A:D,4,0)</f>
        <v>23.41</v>
      </c>
      <c r="I1379" s="453" t="s">
        <v>13362</v>
      </c>
      <c r="J1379" s="373">
        <f t="shared" ref="J1379:J1382" si="386">TRUNC((G1379*H1379),2)</f>
        <v>2.2400000000000002</v>
      </c>
      <c r="K1379" s="373"/>
      <c r="L1379" s="373"/>
      <c r="M1379" s="373">
        <f>VLOOKUP(B1379,'CMP-SIN-SD-09-2021'!A:D,4,0)</f>
        <v>23.41</v>
      </c>
      <c r="N1379" s="3" t="b">
        <f t="shared" ref="N1379:N1382" si="387">M1379=H1379</f>
        <v>1</v>
      </c>
    </row>
    <row r="1380" spans="1:15" s="387" customFormat="1" x14ac:dyDescent="0.25">
      <c r="A1380" s="389">
        <f t="shared" si="377"/>
        <v>86915</v>
      </c>
      <c r="B1380" s="390">
        <v>88316</v>
      </c>
      <c r="C1380" s="391" t="s">
        <v>13414</v>
      </c>
      <c r="D1380" s="391" t="s">
        <v>13428</v>
      </c>
      <c r="E1380" s="392" t="s">
        <v>1</v>
      </c>
      <c r="F1380" s="392" t="s">
        <v>7605</v>
      </c>
      <c r="G1380" s="393">
        <v>3.0300000000000001E-2</v>
      </c>
      <c r="H1380" s="453">
        <f>VLOOKUP(B1380,'CMP-SIN-SD-09-2021'!A:D,4,0)</f>
        <v>17.61</v>
      </c>
      <c r="I1380" s="394" t="s">
        <v>13362</v>
      </c>
      <c r="J1380" s="373">
        <f t="shared" si="386"/>
        <v>0.53</v>
      </c>
      <c r="K1380" s="373"/>
      <c r="L1380" s="373"/>
      <c r="M1380" s="373">
        <f>VLOOKUP(B1380,'CMP-SIN-SD-09-2021'!A:D,4,0)</f>
        <v>17.61</v>
      </c>
      <c r="N1380" s="3" t="b">
        <f t="shared" si="387"/>
        <v>1</v>
      </c>
    </row>
    <row r="1381" spans="1:15" s="387" customFormat="1" x14ac:dyDescent="0.25">
      <c r="A1381" s="389">
        <f t="shared" si="377"/>
        <v>86915</v>
      </c>
      <c r="B1381" s="390">
        <v>3146</v>
      </c>
      <c r="C1381" s="391" t="s">
        <v>13414</v>
      </c>
      <c r="D1381" s="391" t="s">
        <v>13500</v>
      </c>
      <c r="E1381" s="392" t="s">
        <v>1</v>
      </c>
      <c r="F1381" s="392" t="s">
        <v>9</v>
      </c>
      <c r="G1381" s="393">
        <v>2.1000000000000001E-2</v>
      </c>
      <c r="H1381" s="394">
        <v>3.5</v>
      </c>
      <c r="I1381" s="394" t="s">
        <v>13362</v>
      </c>
      <c r="J1381" s="373">
        <f t="shared" si="386"/>
        <v>7.0000000000000007E-2</v>
      </c>
      <c r="K1381" s="373"/>
      <c r="L1381" s="373"/>
      <c r="M1381" s="373">
        <f>VLOOKUP(B1381,'INS-SIN-SD-09-2021'!A:D,4,0)</f>
        <v>3.5</v>
      </c>
      <c r="N1381" s="3" t="b">
        <f t="shared" si="387"/>
        <v>1</v>
      </c>
    </row>
    <row r="1382" spans="1:15" s="387" customFormat="1" ht="30" x14ac:dyDescent="0.25">
      <c r="A1382" s="440">
        <f t="shared" si="377"/>
        <v>86915</v>
      </c>
      <c r="B1382" s="441">
        <v>36791</v>
      </c>
      <c r="C1382" s="442" t="s">
        <v>13414</v>
      </c>
      <c r="D1382" s="442" t="s">
        <v>13906</v>
      </c>
      <c r="E1382" s="398" t="s">
        <v>1</v>
      </c>
      <c r="F1382" s="398" t="s">
        <v>9</v>
      </c>
      <c r="G1382" s="397">
        <v>1</v>
      </c>
      <c r="H1382" s="443">
        <v>107.43</v>
      </c>
      <c r="I1382" s="443" t="s">
        <v>13362</v>
      </c>
      <c r="J1382" s="373">
        <f t="shared" si="386"/>
        <v>107.43</v>
      </c>
      <c r="K1382" s="373"/>
      <c r="L1382" s="373"/>
      <c r="M1382" s="373">
        <f>VLOOKUP(B1382,'INS-SIN-SD-09-2021'!A:D,4,0)</f>
        <v>107.43</v>
      </c>
      <c r="N1382" s="3" t="b">
        <f t="shared" si="387"/>
        <v>1</v>
      </c>
    </row>
    <row r="1383" spans="1:15" s="387" customFormat="1" ht="30" x14ac:dyDescent="0.25">
      <c r="A1383" s="463" t="str">
        <f t="shared" si="377"/>
        <v>080573/AGETOP</v>
      </c>
      <c r="B1383" s="434" t="s">
        <v>13359</v>
      </c>
      <c r="C1383" s="464" t="s">
        <v>317</v>
      </c>
      <c r="D1383" s="464" t="s">
        <v>13509</v>
      </c>
      <c r="E1383" s="425" t="s">
        <v>9</v>
      </c>
      <c r="F1383" s="425" t="s">
        <v>1</v>
      </c>
      <c r="G1383" s="424" t="s">
        <v>13361</v>
      </c>
      <c r="H1383" s="426" t="s">
        <v>13362</v>
      </c>
      <c r="I1383" s="465">
        <f>SUMIF(A:A,A1383,J:J)</f>
        <v>272.75</v>
      </c>
      <c r="K1383" s="373" t="e">
        <f>VLOOKUP(A1383,'CMP-SIN-SD-09-2021'!A:D,4,0)</f>
        <v>#N/A</v>
      </c>
      <c r="L1383" s="373" t="e">
        <f>K1383=I1383</f>
        <v>#N/A</v>
      </c>
      <c r="O1383" s="387" t="s">
        <v>1407</v>
      </c>
    </row>
    <row r="1384" spans="1:15" s="387" customFormat="1" ht="30" x14ac:dyDescent="0.25">
      <c r="A1384" s="450" t="str">
        <f t="shared" si="377"/>
        <v>080573/AGETOP</v>
      </c>
      <c r="B1384" s="451">
        <v>88267</v>
      </c>
      <c r="C1384" s="452" t="s">
        <v>13509</v>
      </c>
      <c r="D1384" s="452" t="s">
        <v>13455</v>
      </c>
      <c r="E1384" s="400" t="s">
        <v>1</v>
      </c>
      <c r="F1384" s="400" t="s">
        <v>7605</v>
      </c>
      <c r="G1384" s="399">
        <v>0.2</v>
      </c>
      <c r="H1384" s="453">
        <f>VLOOKUP(B1384,'CMP-SIN-SD-09-2021'!A:D,4,0)</f>
        <v>23.41</v>
      </c>
      <c r="I1384" s="453" t="s">
        <v>13362</v>
      </c>
      <c r="J1384" s="373">
        <f t="shared" ref="J1384:J1387" si="388">TRUNC((G1384*H1384),2)</f>
        <v>4.68</v>
      </c>
      <c r="K1384" s="373"/>
      <c r="L1384" s="373"/>
      <c r="M1384" s="373">
        <f>VLOOKUP(B1384,'CMP-SIN-SD-09-2021'!A:D,4,0)</f>
        <v>23.41</v>
      </c>
      <c r="N1384" s="3" t="b">
        <f t="shared" ref="N1384:N1387" si="389">M1384=H1384</f>
        <v>1</v>
      </c>
    </row>
    <row r="1385" spans="1:15" s="387" customFormat="1" x14ac:dyDescent="0.25">
      <c r="A1385" s="389" t="str">
        <f t="shared" si="377"/>
        <v>080573/AGETOP</v>
      </c>
      <c r="B1385" s="390">
        <v>88316</v>
      </c>
      <c r="C1385" s="391" t="s">
        <v>13509</v>
      </c>
      <c r="D1385" s="391" t="s">
        <v>13428</v>
      </c>
      <c r="E1385" s="392" t="s">
        <v>1</v>
      </c>
      <c r="F1385" s="392" t="s">
        <v>7605</v>
      </c>
      <c r="G1385" s="393">
        <v>0.2</v>
      </c>
      <c r="H1385" s="453">
        <f>VLOOKUP(B1385,'CMP-SIN-SD-09-2021'!A:D,4,0)</f>
        <v>17.61</v>
      </c>
      <c r="I1385" s="394" t="s">
        <v>13362</v>
      </c>
      <c r="J1385" s="373">
        <f t="shared" si="388"/>
        <v>3.52</v>
      </c>
      <c r="K1385" s="373"/>
      <c r="L1385" s="373"/>
      <c r="M1385" s="373">
        <f>VLOOKUP(B1385,'CMP-SIN-SD-09-2021'!A:D,4,0)</f>
        <v>17.61</v>
      </c>
      <c r="N1385" s="3" t="b">
        <f t="shared" si="389"/>
        <v>1</v>
      </c>
    </row>
    <row r="1386" spans="1:15" s="387" customFormat="1" x14ac:dyDescent="0.25">
      <c r="A1386" s="389" t="str">
        <f t="shared" si="377"/>
        <v>080573/AGETOP</v>
      </c>
      <c r="B1386" s="390" t="s">
        <v>13907</v>
      </c>
      <c r="C1386" s="391" t="s">
        <v>13509</v>
      </c>
      <c r="D1386" s="391" t="s">
        <v>13908</v>
      </c>
      <c r="E1386" s="392" t="s">
        <v>1</v>
      </c>
      <c r="F1386" s="392" t="s">
        <v>13909</v>
      </c>
      <c r="G1386" s="393">
        <v>0.28000000000000003</v>
      </c>
      <c r="H1386" s="394">
        <v>0.28000000000000003</v>
      </c>
      <c r="I1386" s="394" t="s">
        <v>13362</v>
      </c>
      <c r="J1386" s="373">
        <f t="shared" si="388"/>
        <v>7.0000000000000007E-2</v>
      </c>
      <c r="K1386" s="373"/>
      <c r="L1386" s="373"/>
      <c r="M1386" s="373" t="e">
        <f>VLOOKUP(B1386,'INS-SIN-SD-09-2021'!A:D,4,0)</f>
        <v>#N/A</v>
      </c>
      <c r="N1386" s="3" t="e">
        <f t="shared" si="389"/>
        <v>#N/A</v>
      </c>
    </row>
    <row r="1387" spans="1:15" s="387" customFormat="1" ht="30" x14ac:dyDescent="0.25">
      <c r="A1387" s="440" t="str">
        <f t="shared" si="377"/>
        <v>080573/AGETOP</v>
      </c>
      <c r="B1387" s="441" t="s">
        <v>13910</v>
      </c>
      <c r="C1387" s="442" t="s">
        <v>13509</v>
      </c>
      <c r="D1387" s="442" t="s">
        <v>13911</v>
      </c>
      <c r="E1387" s="398" t="s">
        <v>1</v>
      </c>
      <c r="F1387" s="398" t="s">
        <v>13901</v>
      </c>
      <c r="G1387" s="397">
        <v>1</v>
      </c>
      <c r="H1387" s="443">
        <v>264.48</v>
      </c>
      <c r="I1387" s="443" t="s">
        <v>13362</v>
      </c>
      <c r="J1387" s="373">
        <f t="shared" si="388"/>
        <v>264.48</v>
      </c>
      <c r="K1387" s="373"/>
      <c r="L1387" s="373"/>
      <c r="M1387" s="373" t="e">
        <f>VLOOKUP(B1387,'INS-SIN-SD-09-2021'!A:D,4,0)</f>
        <v>#N/A</v>
      </c>
      <c r="N1387" s="3" t="e">
        <f t="shared" si="389"/>
        <v>#N/A</v>
      </c>
    </row>
    <row r="1388" spans="1:15" s="387" customFormat="1" ht="30" x14ac:dyDescent="0.25">
      <c r="A1388" s="463" t="str">
        <f t="shared" si="377"/>
        <v>080515/AGETOP</v>
      </c>
      <c r="B1388" s="434" t="s">
        <v>13359</v>
      </c>
      <c r="C1388" s="464" t="s">
        <v>319</v>
      </c>
      <c r="D1388" s="464" t="s">
        <v>13618</v>
      </c>
      <c r="E1388" s="425" t="s">
        <v>9</v>
      </c>
      <c r="F1388" s="425" t="s">
        <v>1</v>
      </c>
      <c r="G1388" s="424" t="s">
        <v>13361</v>
      </c>
      <c r="H1388" s="426" t="s">
        <v>13362</v>
      </c>
      <c r="I1388" s="465">
        <f>SUMIF(A:A,A1388,J:J)</f>
        <v>186.85</v>
      </c>
      <c r="K1388" s="373" t="e">
        <f>VLOOKUP(A1388,'CMP-SIN-SD-09-2021'!A:D,4,0)</f>
        <v>#N/A</v>
      </c>
      <c r="L1388" s="373" t="e">
        <f>K1388=I1388</f>
        <v>#N/A</v>
      </c>
      <c r="O1388" s="387" t="s">
        <v>1409</v>
      </c>
    </row>
    <row r="1389" spans="1:15" s="387" customFormat="1" ht="30" x14ac:dyDescent="0.25">
      <c r="A1389" s="450" t="str">
        <f t="shared" si="377"/>
        <v>080515/AGETOP</v>
      </c>
      <c r="B1389" s="451">
        <v>88267</v>
      </c>
      <c r="C1389" s="452" t="s">
        <v>13618</v>
      </c>
      <c r="D1389" s="452" t="s">
        <v>13455</v>
      </c>
      <c r="E1389" s="400" t="s">
        <v>1</v>
      </c>
      <c r="F1389" s="400" t="s">
        <v>7605</v>
      </c>
      <c r="G1389" s="399">
        <v>1.6279999999999999</v>
      </c>
      <c r="H1389" s="453">
        <f>VLOOKUP(B1389,'CMP-SIN-SD-09-2021'!A:D,4,0)</f>
        <v>23.41</v>
      </c>
      <c r="I1389" s="453" t="s">
        <v>13362</v>
      </c>
      <c r="J1389" s="373">
        <f t="shared" ref="J1389:J1392" si="390">TRUNC((G1389*H1389),2)</f>
        <v>38.11</v>
      </c>
      <c r="K1389" s="373"/>
      <c r="L1389" s="373"/>
      <c r="M1389" s="373">
        <f>VLOOKUP(B1389,'CMP-SIN-SD-09-2021'!A:D,4,0)</f>
        <v>23.41</v>
      </c>
      <c r="N1389" s="3" t="b">
        <f t="shared" ref="N1389:N1392" si="391">M1389=H1389</f>
        <v>1</v>
      </c>
    </row>
    <row r="1390" spans="1:15" s="387" customFormat="1" x14ac:dyDescent="0.25">
      <c r="A1390" s="389" t="str">
        <f t="shared" si="377"/>
        <v>080515/AGETOP</v>
      </c>
      <c r="B1390" s="390">
        <v>88316</v>
      </c>
      <c r="C1390" s="391" t="s">
        <v>13618</v>
      </c>
      <c r="D1390" s="391" t="s">
        <v>13428</v>
      </c>
      <c r="E1390" s="392" t="s">
        <v>1</v>
      </c>
      <c r="F1390" s="392" t="s">
        <v>7605</v>
      </c>
      <c r="G1390" s="393">
        <v>1.6279999999999999</v>
      </c>
      <c r="H1390" s="453">
        <f>VLOOKUP(B1390,'CMP-SIN-SD-09-2021'!A:D,4,0)</f>
        <v>17.61</v>
      </c>
      <c r="I1390" s="394" t="s">
        <v>13362</v>
      </c>
      <c r="J1390" s="373">
        <f t="shared" si="390"/>
        <v>28.66</v>
      </c>
      <c r="K1390" s="373"/>
      <c r="L1390" s="373"/>
      <c r="M1390" s="373">
        <f>VLOOKUP(B1390,'CMP-SIN-SD-09-2021'!A:D,4,0)</f>
        <v>17.61</v>
      </c>
      <c r="N1390" s="3" t="b">
        <f t="shared" si="391"/>
        <v>1</v>
      </c>
    </row>
    <row r="1391" spans="1:15" s="387" customFormat="1" x14ac:dyDescent="0.25">
      <c r="A1391" s="389" t="str">
        <f t="shared" si="377"/>
        <v>080515/AGETOP</v>
      </c>
      <c r="B1391" s="390" t="s">
        <v>13907</v>
      </c>
      <c r="C1391" s="391" t="s">
        <v>13618</v>
      </c>
      <c r="D1391" s="391" t="s">
        <v>13908</v>
      </c>
      <c r="E1391" s="392" t="s">
        <v>1</v>
      </c>
      <c r="F1391" s="392" t="s">
        <v>13909</v>
      </c>
      <c r="G1391" s="393">
        <v>1.88</v>
      </c>
      <c r="H1391" s="394">
        <v>0.28000000000000003</v>
      </c>
      <c r="I1391" s="394" t="s">
        <v>13362</v>
      </c>
      <c r="J1391" s="373">
        <f t="shared" si="390"/>
        <v>0.52</v>
      </c>
      <c r="K1391" s="373"/>
      <c r="L1391" s="373"/>
      <c r="M1391" s="373" t="e">
        <f>VLOOKUP(B1391,'INS-SIN-SD-09-2021'!A:D,4,0)</f>
        <v>#N/A</v>
      </c>
      <c r="N1391" s="3" t="e">
        <f t="shared" si="391"/>
        <v>#N/A</v>
      </c>
    </row>
    <row r="1392" spans="1:15" s="387" customFormat="1" ht="30" x14ac:dyDescent="0.25">
      <c r="A1392" s="440" t="str">
        <f t="shared" si="377"/>
        <v>080515/AGETOP</v>
      </c>
      <c r="B1392" s="441" t="s">
        <v>13912</v>
      </c>
      <c r="C1392" s="442" t="s">
        <v>13618</v>
      </c>
      <c r="D1392" s="442" t="s">
        <v>13913</v>
      </c>
      <c r="E1392" s="398" t="s">
        <v>1</v>
      </c>
      <c r="F1392" s="398" t="s">
        <v>13901</v>
      </c>
      <c r="G1392" s="397">
        <v>1</v>
      </c>
      <c r="H1392" s="443">
        <v>119.56</v>
      </c>
      <c r="I1392" s="443" t="s">
        <v>13362</v>
      </c>
      <c r="J1392" s="373">
        <f t="shared" si="390"/>
        <v>119.56</v>
      </c>
      <c r="K1392" s="373"/>
      <c r="L1392" s="373"/>
      <c r="M1392" s="373" t="e">
        <f>VLOOKUP(B1392,'INS-SIN-SD-09-2021'!A:D,4,0)</f>
        <v>#N/A</v>
      </c>
      <c r="N1392" s="3" t="e">
        <f t="shared" si="391"/>
        <v>#N/A</v>
      </c>
    </row>
    <row r="1393" spans="1:15" s="387" customFormat="1" ht="30" x14ac:dyDescent="0.25">
      <c r="A1393" s="463" t="str">
        <f t="shared" si="377"/>
        <v>080519/AGETOP</v>
      </c>
      <c r="B1393" s="434" t="s">
        <v>13359</v>
      </c>
      <c r="C1393" s="464" t="s">
        <v>321</v>
      </c>
      <c r="D1393" s="464" t="s">
        <v>13789</v>
      </c>
      <c r="E1393" s="425" t="s">
        <v>9</v>
      </c>
      <c r="F1393" s="425" t="s">
        <v>1</v>
      </c>
      <c r="G1393" s="424" t="s">
        <v>13361</v>
      </c>
      <c r="H1393" s="426" t="s">
        <v>13362</v>
      </c>
      <c r="I1393" s="465">
        <f>SUMIF(A:A,A1393,J:J)</f>
        <v>420.66999999999996</v>
      </c>
      <c r="K1393" s="373" t="e">
        <f>VLOOKUP(A1393,'CMP-SIN-SD-09-2021'!A:D,4,0)</f>
        <v>#N/A</v>
      </c>
      <c r="L1393" s="373" t="e">
        <f>K1393=I1393</f>
        <v>#N/A</v>
      </c>
      <c r="O1393" s="387" t="s">
        <v>1411</v>
      </c>
    </row>
    <row r="1394" spans="1:15" s="387" customFormat="1" ht="30" x14ac:dyDescent="0.25">
      <c r="A1394" s="450" t="str">
        <f t="shared" si="377"/>
        <v>080519/AGETOP</v>
      </c>
      <c r="B1394" s="451">
        <v>88267</v>
      </c>
      <c r="C1394" s="452" t="s">
        <v>13789</v>
      </c>
      <c r="D1394" s="452" t="s">
        <v>13455</v>
      </c>
      <c r="E1394" s="400" t="s">
        <v>1</v>
      </c>
      <c r="F1394" s="400" t="s">
        <v>7605</v>
      </c>
      <c r="G1394" s="399">
        <v>1.6279999999999999</v>
      </c>
      <c r="H1394" s="453">
        <f>VLOOKUP(B1394,'CMP-SIN-SD-09-2021'!A:D,4,0)</f>
        <v>23.41</v>
      </c>
      <c r="I1394" s="453" t="s">
        <v>13362</v>
      </c>
      <c r="J1394" s="373">
        <f t="shared" ref="J1394:J1397" si="392">TRUNC((G1394*H1394),2)</f>
        <v>38.11</v>
      </c>
      <c r="K1394" s="373"/>
      <c r="L1394" s="373"/>
      <c r="M1394" s="373">
        <f>VLOOKUP(B1394,'CMP-SIN-SD-09-2021'!A:D,4,0)</f>
        <v>23.41</v>
      </c>
      <c r="N1394" s="3" t="b">
        <f t="shared" ref="N1394:N1397" si="393">M1394=H1394</f>
        <v>1</v>
      </c>
    </row>
    <row r="1395" spans="1:15" s="387" customFormat="1" x14ac:dyDescent="0.25">
      <c r="A1395" s="389" t="str">
        <f t="shared" si="377"/>
        <v>080519/AGETOP</v>
      </c>
      <c r="B1395" s="390">
        <v>88316</v>
      </c>
      <c r="C1395" s="391" t="s">
        <v>13789</v>
      </c>
      <c r="D1395" s="391" t="s">
        <v>13428</v>
      </c>
      <c r="E1395" s="392" t="s">
        <v>1</v>
      </c>
      <c r="F1395" s="392" t="s">
        <v>7605</v>
      </c>
      <c r="G1395" s="393">
        <v>1.6279999999999999</v>
      </c>
      <c r="H1395" s="453">
        <f>VLOOKUP(B1395,'CMP-SIN-SD-09-2021'!A:D,4,0)</f>
        <v>17.61</v>
      </c>
      <c r="I1395" s="394" t="s">
        <v>13362</v>
      </c>
      <c r="J1395" s="373">
        <f t="shared" si="392"/>
        <v>28.66</v>
      </c>
      <c r="K1395" s="373"/>
      <c r="L1395" s="373"/>
      <c r="M1395" s="373">
        <f>VLOOKUP(B1395,'CMP-SIN-SD-09-2021'!A:D,4,0)</f>
        <v>17.61</v>
      </c>
      <c r="N1395" s="3" t="b">
        <f t="shared" si="393"/>
        <v>1</v>
      </c>
    </row>
    <row r="1396" spans="1:15" s="387" customFormat="1" x14ac:dyDescent="0.25">
      <c r="A1396" s="389" t="str">
        <f t="shared" si="377"/>
        <v>080519/AGETOP</v>
      </c>
      <c r="B1396" s="390" t="s">
        <v>13907</v>
      </c>
      <c r="C1396" s="391" t="s">
        <v>13789</v>
      </c>
      <c r="D1396" s="391" t="s">
        <v>13908</v>
      </c>
      <c r="E1396" s="392" t="s">
        <v>1</v>
      </c>
      <c r="F1396" s="392" t="s">
        <v>13909</v>
      </c>
      <c r="G1396" s="393">
        <v>1.88</v>
      </c>
      <c r="H1396" s="394">
        <v>0.28000000000000003</v>
      </c>
      <c r="I1396" s="394" t="s">
        <v>13362</v>
      </c>
      <c r="J1396" s="373">
        <f t="shared" si="392"/>
        <v>0.52</v>
      </c>
      <c r="K1396" s="373"/>
      <c r="L1396" s="373"/>
      <c r="M1396" s="373" t="e">
        <f>VLOOKUP(B1396,'INS-SIN-SD-09-2021'!A:D,4,0)</f>
        <v>#N/A</v>
      </c>
      <c r="N1396" s="3" t="e">
        <f t="shared" si="393"/>
        <v>#N/A</v>
      </c>
    </row>
    <row r="1397" spans="1:15" s="387" customFormat="1" ht="30" x14ac:dyDescent="0.25">
      <c r="A1397" s="440" t="str">
        <f t="shared" si="377"/>
        <v>080519/AGETOP</v>
      </c>
      <c r="B1397" s="441" t="s">
        <v>13914</v>
      </c>
      <c r="C1397" s="442" t="s">
        <v>13789</v>
      </c>
      <c r="D1397" s="442" t="s">
        <v>13915</v>
      </c>
      <c r="E1397" s="398" t="s">
        <v>1</v>
      </c>
      <c r="F1397" s="398" t="s">
        <v>13901</v>
      </c>
      <c r="G1397" s="397">
        <v>1</v>
      </c>
      <c r="H1397" s="443">
        <v>353.38</v>
      </c>
      <c r="I1397" s="443" t="s">
        <v>13362</v>
      </c>
      <c r="J1397" s="373">
        <f t="shared" si="392"/>
        <v>353.38</v>
      </c>
      <c r="K1397" s="373"/>
      <c r="L1397" s="373"/>
      <c r="M1397" s="373" t="e">
        <f>VLOOKUP(B1397,'INS-SIN-SD-09-2021'!A:D,4,0)</f>
        <v>#N/A</v>
      </c>
      <c r="N1397" s="3" t="e">
        <f t="shared" si="393"/>
        <v>#N/A</v>
      </c>
    </row>
    <row r="1398" spans="1:15" s="387" customFormat="1" ht="45" x14ac:dyDescent="0.25">
      <c r="A1398" s="463">
        <f t="shared" si="377"/>
        <v>100868</v>
      </c>
      <c r="B1398" s="434" t="s">
        <v>13359</v>
      </c>
      <c r="C1398" s="464" t="s">
        <v>323</v>
      </c>
      <c r="D1398" s="464" t="s">
        <v>13627</v>
      </c>
      <c r="E1398" s="425" t="s">
        <v>9</v>
      </c>
      <c r="F1398" s="425" t="s">
        <v>1</v>
      </c>
      <c r="G1398" s="424" t="s">
        <v>13361</v>
      </c>
      <c r="H1398" s="426" t="s">
        <v>13362</v>
      </c>
      <c r="I1398" s="465">
        <f>SUMIF(A:A,A1398,J:J)</f>
        <v>271.54999999999995</v>
      </c>
      <c r="K1398" s="373">
        <f>VLOOKUP(A1398,'CMP-SIN-SD-09-2021'!A:D,4,0)</f>
        <v>271.55</v>
      </c>
      <c r="L1398" s="373" t="b">
        <f>K1398=I1398</f>
        <v>1</v>
      </c>
      <c r="O1398" s="403">
        <v>100868</v>
      </c>
    </row>
    <row r="1399" spans="1:15" s="387" customFormat="1" ht="30" x14ac:dyDescent="0.25">
      <c r="A1399" s="450">
        <f t="shared" si="377"/>
        <v>100868</v>
      </c>
      <c r="B1399" s="451">
        <v>88267</v>
      </c>
      <c r="C1399" s="452" t="s">
        <v>13627</v>
      </c>
      <c r="D1399" s="452" t="s">
        <v>13455</v>
      </c>
      <c r="E1399" s="400" t="s">
        <v>1</v>
      </c>
      <c r="F1399" s="400" t="s">
        <v>7605</v>
      </c>
      <c r="G1399" s="399">
        <v>0.94850000000000001</v>
      </c>
      <c r="H1399" s="453">
        <f>VLOOKUP(B1399,'CMP-SIN-SD-09-2021'!A:D,4,0)</f>
        <v>23.41</v>
      </c>
      <c r="I1399" s="453" t="s">
        <v>13362</v>
      </c>
      <c r="J1399" s="373">
        <f t="shared" ref="J1399:J1402" si="394">TRUNC((G1399*H1399),2)</f>
        <v>22.2</v>
      </c>
      <c r="K1399" s="373"/>
      <c r="L1399" s="373"/>
      <c r="M1399" s="373">
        <f>VLOOKUP(B1399,'CMP-SIN-SD-09-2021'!A:D,4,0)</f>
        <v>23.41</v>
      </c>
      <c r="N1399" s="3" t="b">
        <f t="shared" ref="N1399:N1402" si="395">M1399=H1399</f>
        <v>1</v>
      </c>
    </row>
    <row r="1400" spans="1:15" s="387" customFormat="1" x14ac:dyDescent="0.25">
      <c r="A1400" s="389">
        <f t="shared" si="377"/>
        <v>100868</v>
      </c>
      <c r="B1400" s="390">
        <v>88316</v>
      </c>
      <c r="C1400" s="391" t="s">
        <v>13627</v>
      </c>
      <c r="D1400" s="391" t="s">
        <v>13428</v>
      </c>
      <c r="E1400" s="392" t="s">
        <v>1</v>
      </c>
      <c r="F1400" s="392" t="s">
        <v>7605</v>
      </c>
      <c r="G1400" s="393">
        <v>0.29880000000000001</v>
      </c>
      <c r="H1400" s="453">
        <f>VLOOKUP(B1400,'CMP-SIN-SD-09-2021'!A:D,4,0)</f>
        <v>17.61</v>
      </c>
      <c r="I1400" s="394" t="s">
        <v>13362</v>
      </c>
      <c r="J1400" s="373">
        <f t="shared" si="394"/>
        <v>5.26</v>
      </c>
      <c r="K1400" s="373"/>
      <c r="L1400" s="373"/>
      <c r="M1400" s="373">
        <f>VLOOKUP(B1400,'CMP-SIN-SD-09-2021'!A:D,4,0)</f>
        <v>17.61</v>
      </c>
      <c r="N1400" s="3" t="b">
        <f t="shared" si="395"/>
        <v>1</v>
      </c>
    </row>
    <row r="1401" spans="1:15" s="387" customFormat="1" ht="45" x14ac:dyDescent="0.25">
      <c r="A1401" s="389">
        <f t="shared" si="377"/>
        <v>100868</v>
      </c>
      <c r="B1401" s="390">
        <v>4351</v>
      </c>
      <c r="C1401" s="391" t="s">
        <v>13627</v>
      </c>
      <c r="D1401" s="391" t="s">
        <v>13903</v>
      </c>
      <c r="E1401" s="392" t="s">
        <v>1</v>
      </c>
      <c r="F1401" s="392" t="s">
        <v>9</v>
      </c>
      <c r="G1401" s="393">
        <v>6</v>
      </c>
      <c r="H1401" s="394">
        <v>11.94</v>
      </c>
      <c r="I1401" s="394" t="s">
        <v>13362</v>
      </c>
      <c r="J1401" s="373">
        <f t="shared" si="394"/>
        <v>71.64</v>
      </c>
      <c r="K1401" s="373"/>
      <c r="L1401" s="373"/>
      <c r="M1401" s="373">
        <f>VLOOKUP(B1401,'INS-SIN-SD-09-2021'!A:D,4,0)</f>
        <v>11.94</v>
      </c>
      <c r="N1401" s="3" t="b">
        <f t="shared" si="395"/>
        <v>1</v>
      </c>
    </row>
    <row r="1402" spans="1:15" s="387" customFormat="1" ht="30" x14ac:dyDescent="0.25">
      <c r="A1402" s="440">
        <f t="shared" si="377"/>
        <v>100868</v>
      </c>
      <c r="B1402" s="441">
        <v>36081</v>
      </c>
      <c r="C1402" s="442" t="s">
        <v>13627</v>
      </c>
      <c r="D1402" s="442" t="s">
        <v>13916</v>
      </c>
      <c r="E1402" s="398" t="s">
        <v>1</v>
      </c>
      <c r="F1402" s="398" t="s">
        <v>9</v>
      </c>
      <c r="G1402" s="397">
        <v>1</v>
      </c>
      <c r="H1402" s="443">
        <v>172.45</v>
      </c>
      <c r="I1402" s="443" t="s">
        <v>13362</v>
      </c>
      <c r="J1402" s="373">
        <f t="shared" si="394"/>
        <v>172.45</v>
      </c>
      <c r="K1402" s="373"/>
      <c r="L1402" s="373"/>
      <c r="M1402" s="373">
        <f>VLOOKUP(B1402,'INS-SIN-SD-09-2021'!A:D,4,0)</f>
        <v>172.45</v>
      </c>
      <c r="N1402" s="3" t="b">
        <f t="shared" si="395"/>
        <v>1</v>
      </c>
    </row>
    <row r="1403" spans="1:15" s="387" customFormat="1" ht="45" x14ac:dyDescent="0.25">
      <c r="A1403" s="463">
        <f t="shared" si="377"/>
        <v>100867</v>
      </c>
      <c r="B1403" s="434" t="s">
        <v>13359</v>
      </c>
      <c r="C1403" s="464" t="s">
        <v>325</v>
      </c>
      <c r="D1403" s="464" t="s">
        <v>13627</v>
      </c>
      <c r="E1403" s="425" t="s">
        <v>9</v>
      </c>
      <c r="F1403" s="425" t="s">
        <v>1</v>
      </c>
      <c r="G1403" s="424" t="s">
        <v>13361</v>
      </c>
      <c r="H1403" s="426" t="s">
        <v>13362</v>
      </c>
      <c r="I1403" s="465">
        <f>SUMIF(A:A,A1403,J:J)</f>
        <v>260.83</v>
      </c>
      <c r="K1403" s="373">
        <f>VLOOKUP(A1403,'CMP-SIN-SD-09-2021'!A:D,4,0)</f>
        <v>260.83</v>
      </c>
      <c r="L1403" s="373" t="b">
        <f>K1403=I1403</f>
        <v>1</v>
      </c>
      <c r="O1403" s="403">
        <v>100867</v>
      </c>
    </row>
    <row r="1404" spans="1:15" s="387" customFormat="1" ht="30" x14ac:dyDescent="0.25">
      <c r="A1404" s="450">
        <f t="shared" si="377"/>
        <v>100867</v>
      </c>
      <c r="B1404" s="451">
        <v>88267</v>
      </c>
      <c r="C1404" s="452" t="s">
        <v>13627</v>
      </c>
      <c r="D1404" s="452" t="s">
        <v>13455</v>
      </c>
      <c r="E1404" s="400" t="s">
        <v>1</v>
      </c>
      <c r="F1404" s="400" t="s">
        <v>7605</v>
      </c>
      <c r="G1404" s="399">
        <v>0.94850000000000001</v>
      </c>
      <c r="H1404" s="453">
        <f>VLOOKUP(B1404,'CMP-SIN-SD-09-2021'!A:D,4,0)</f>
        <v>23.41</v>
      </c>
      <c r="I1404" s="453" t="s">
        <v>13362</v>
      </c>
      <c r="J1404" s="373">
        <f t="shared" ref="J1404:J1407" si="396">TRUNC((G1404*H1404),2)</f>
        <v>22.2</v>
      </c>
      <c r="K1404" s="373"/>
      <c r="L1404" s="373"/>
      <c r="M1404" s="373">
        <f>VLOOKUP(B1404,'CMP-SIN-SD-09-2021'!A:D,4,0)</f>
        <v>23.41</v>
      </c>
      <c r="N1404" s="3" t="b">
        <f t="shared" ref="N1404:N1407" si="397">M1404=H1404</f>
        <v>1</v>
      </c>
    </row>
    <row r="1405" spans="1:15" s="387" customFormat="1" x14ac:dyDescent="0.25">
      <c r="A1405" s="389">
        <f t="shared" si="377"/>
        <v>100867</v>
      </c>
      <c r="B1405" s="390">
        <v>88316</v>
      </c>
      <c r="C1405" s="391" t="s">
        <v>13627</v>
      </c>
      <c r="D1405" s="391" t="s">
        <v>13428</v>
      </c>
      <c r="E1405" s="392" t="s">
        <v>1</v>
      </c>
      <c r="F1405" s="392" t="s">
        <v>7605</v>
      </c>
      <c r="G1405" s="393">
        <v>0.29880000000000001</v>
      </c>
      <c r="H1405" s="453">
        <f>VLOOKUP(B1405,'CMP-SIN-SD-09-2021'!A:D,4,0)</f>
        <v>17.61</v>
      </c>
      <c r="I1405" s="394" t="s">
        <v>13362</v>
      </c>
      <c r="J1405" s="373">
        <f t="shared" si="396"/>
        <v>5.26</v>
      </c>
      <c r="K1405" s="373"/>
      <c r="L1405" s="373"/>
      <c r="M1405" s="373">
        <f>VLOOKUP(B1405,'CMP-SIN-SD-09-2021'!A:D,4,0)</f>
        <v>17.61</v>
      </c>
      <c r="N1405" s="3" t="b">
        <f t="shared" si="397"/>
        <v>1</v>
      </c>
    </row>
    <row r="1406" spans="1:15" s="387" customFormat="1" ht="45" x14ac:dyDescent="0.25">
      <c r="A1406" s="389">
        <f t="shared" si="377"/>
        <v>100867</v>
      </c>
      <c r="B1406" s="390">
        <v>4351</v>
      </c>
      <c r="C1406" s="391" t="s">
        <v>13627</v>
      </c>
      <c r="D1406" s="391" t="s">
        <v>13903</v>
      </c>
      <c r="E1406" s="392" t="s">
        <v>1</v>
      </c>
      <c r="F1406" s="392" t="s">
        <v>9</v>
      </c>
      <c r="G1406" s="393">
        <v>6</v>
      </c>
      <c r="H1406" s="394">
        <v>11.94</v>
      </c>
      <c r="I1406" s="394" t="s">
        <v>13362</v>
      </c>
      <c r="J1406" s="373">
        <f t="shared" si="396"/>
        <v>71.64</v>
      </c>
      <c r="K1406" s="373"/>
      <c r="L1406" s="373"/>
      <c r="M1406" s="373">
        <f>VLOOKUP(B1406,'INS-SIN-SD-09-2021'!A:D,4,0)</f>
        <v>11.94</v>
      </c>
      <c r="N1406" s="3" t="b">
        <f t="shared" si="397"/>
        <v>1</v>
      </c>
    </row>
    <row r="1407" spans="1:15" s="387" customFormat="1" ht="30" x14ac:dyDescent="0.25">
      <c r="A1407" s="440">
        <f t="shared" si="377"/>
        <v>100867</v>
      </c>
      <c r="B1407" s="441">
        <v>36205</v>
      </c>
      <c r="C1407" s="442" t="s">
        <v>13627</v>
      </c>
      <c r="D1407" s="442" t="s">
        <v>13917</v>
      </c>
      <c r="E1407" s="398" t="s">
        <v>1</v>
      </c>
      <c r="F1407" s="398" t="s">
        <v>9</v>
      </c>
      <c r="G1407" s="397">
        <v>1</v>
      </c>
      <c r="H1407" s="443">
        <v>161.72999999999999</v>
      </c>
      <c r="I1407" s="443" t="s">
        <v>13362</v>
      </c>
      <c r="J1407" s="373">
        <f t="shared" si="396"/>
        <v>161.72999999999999</v>
      </c>
      <c r="K1407" s="373"/>
      <c r="L1407" s="373"/>
      <c r="M1407" s="373">
        <f>VLOOKUP(B1407,'INS-SIN-SD-09-2021'!A:D,4,0)</f>
        <v>161.72999999999999</v>
      </c>
      <c r="N1407" s="3" t="b">
        <f t="shared" si="397"/>
        <v>1</v>
      </c>
    </row>
    <row r="1408" spans="1:15" s="387" customFormat="1" ht="45" x14ac:dyDescent="0.25">
      <c r="A1408" s="463">
        <f t="shared" si="377"/>
        <v>100866</v>
      </c>
      <c r="B1408" s="434" t="s">
        <v>13359</v>
      </c>
      <c r="C1408" s="464" t="s">
        <v>327</v>
      </c>
      <c r="D1408" s="464" t="s">
        <v>13918</v>
      </c>
      <c r="E1408" s="425" t="s">
        <v>9</v>
      </c>
      <c r="F1408" s="425" t="s">
        <v>1</v>
      </c>
      <c r="G1408" s="424" t="s">
        <v>13361</v>
      </c>
      <c r="H1408" s="426" t="s">
        <v>13362</v>
      </c>
      <c r="I1408" s="465">
        <f>SUMIF(A:A,A1408,J:J)</f>
        <v>244.73</v>
      </c>
      <c r="K1408" s="373">
        <f>VLOOKUP(A1408,'CMP-SIN-SD-09-2021'!A:D,4,0)</f>
        <v>244.73</v>
      </c>
      <c r="L1408" s="373" t="b">
        <f>K1408=I1408</f>
        <v>1</v>
      </c>
      <c r="O1408" s="403">
        <v>100866</v>
      </c>
    </row>
    <row r="1409" spans="1:15" s="387" customFormat="1" ht="30" x14ac:dyDescent="0.25">
      <c r="A1409" s="450">
        <f t="shared" si="377"/>
        <v>100866</v>
      </c>
      <c r="B1409" s="451">
        <v>88267</v>
      </c>
      <c r="C1409" s="452" t="s">
        <v>13918</v>
      </c>
      <c r="D1409" s="452" t="s">
        <v>13455</v>
      </c>
      <c r="E1409" s="400" t="s">
        <v>1</v>
      </c>
      <c r="F1409" s="400" t="s">
        <v>7605</v>
      </c>
      <c r="G1409" s="399">
        <v>0.94850000000000001</v>
      </c>
      <c r="H1409" s="453">
        <f>VLOOKUP(B1409,'CMP-SIN-SD-09-2021'!A:D,4,0)</f>
        <v>23.41</v>
      </c>
      <c r="I1409" s="453" t="s">
        <v>13362</v>
      </c>
      <c r="J1409" s="373">
        <f t="shared" ref="J1409:J1412" si="398">TRUNC((G1409*H1409),2)</f>
        <v>22.2</v>
      </c>
      <c r="K1409" s="373"/>
      <c r="L1409" s="373"/>
      <c r="M1409" s="373">
        <f>VLOOKUP(B1409,'CMP-SIN-SD-09-2021'!A:D,4,0)</f>
        <v>23.41</v>
      </c>
      <c r="N1409" s="3" t="b">
        <f t="shared" ref="N1409:N1412" si="399">M1409=H1409</f>
        <v>1</v>
      </c>
    </row>
    <row r="1410" spans="1:15" s="387" customFormat="1" x14ac:dyDescent="0.25">
      <c r="A1410" s="389">
        <f t="shared" si="377"/>
        <v>100866</v>
      </c>
      <c r="B1410" s="390">
        <v>88316</v>
      </c>
      <c r="C1410" s="391" t="s">
        <v>13918</v>
      </c>
      <c r="D1410" s="391" t="s">
        <v>13428</v>
      </c>
      <c r="E1410" s="392" t="s">
        <v>1</v>
      </c>
      <c r="F1410" s="392" t="s">
        <v>7605</v>
      </c>
      <c r="G1410" s="393">
        <v>0.29880000000000001</v>
      </c>
      <c r="H1410" s="453">
        <f>VLOOKUP(B1410,'CMP-SIN-SD-09-2021'!A:D,4,0)</f>
        <v>17.61</v>
      </c>
      <c r="I1410" s="394" t="s">
        <v>13362</v>
      </c>
      <c r="J1410" s="373">
        <f t="shared" si="398"/>
        <v>5.26</v>
      </c>
      <c r="K1410" s="373"/>
      <c r="L1410" s="373"/>
      <c r="M1410" s="373">
        <f>VLOOKUP(B1410,'CMP-SIN-SD-09-2021'!A:D,4,0)</f>
        <v>17.61</v>
      </c>
      <c r="N1410" s="3" t="b">
        <f t="shared" si="399"/>
        <v>1</v>
      </c>
    </row>
    <row r="1411" spans="1:15" s="387" customFormat="1" ht="45" x14ac:dyDescent="0.25">
      <c r="A1411" s="389">
        <f t="shared" si="377"/>
        <v>100866</v>
      </c>
      <c r="B1411" s="390">
        <v>4351</v>
      </c>
      <c r="C1411" s="391" t="s">
        <v>13918</v>
      </c>
      <c r="D1411" s="391" t="s">
        <v>13903</v>
      </c>
      <c r="E1411" s="392" t="s">
        <v>1</v>
      </c>
      <c r="F1411" s="392" t="s">
        <v>9</v>
      </c>
      <c r="G1411" s="393">
        <v>6</v>
      </c>
      <c r="H1411" s="394">
        <v>11.94</v>
      </c>
      <c r="I1411" s="394" t="s">
        <v>13362</v>
      </c>
      <c r="J1411" s="373">
        <f t="shared" si="398"/>
        <v>71.64</v>
      </c>
      <c r="K1411" s="373"/>
      <c r="L1411" s="373"/>
      <c r="M1411" s="373">
        <f>VLOOKUP(B1411,'INS-SIN-SD-09-2021'!A:D,4,0)</f>
        <v>11.94</v>
      </c>
      <c r="N1411" s="3" t="b">
        <f t="shared" si="399"/>
        <v>1</v>
      </c>
    </row>
    <row r="1412" spans="1:15" s="387" customFormat="1" ht="30" x14ac:dyDescent="0.25">
      <c r="A1412" s="440">
        <f t="shared" si="377"/>
        <v>100866</v>
      </c>
      <c r="B1412" s="441">
        <v>36204</v>
      </c>
      <c r="C1412" s="442" t="s">
        <v>13918</v>
      </c>
      <c r="D1412" s="442" t="s">
        <v>13919</v>
      </c>
      <c r="E1412" s="398" t="s">
        <v>1</v>
      </c>
      <c r="F1412" s="398" t="s">
        <v>9</v>
      </c>
      <c r="G1412" s="397">
        <v>1</v>
      </c>
      <c r="H1412" s="443">
        <v>145.63</v>
      </c>
      <c r="I1412" s="443" t="s">
        <v>13362</v>
      </c>
      <c r="J1412" s="373">
        <f t="shared" si="398"/>
        <v>145.63</v>
      </c>
      <c r="K1412" s="373"/>
      <c r="L1412" s="373"/>
      <c r="M1412" s="373">
        <f>VLOOKUP(B1412,'INS-SIN-SD-09-2021'!A:D,4,0)</f>
        <v>145.63</v>
      </c>
      <c r="N1412" s="3" t="b">
        <f t="shared" si="399"/>
        <v>1</v>
      </c>
    </row>
    <row r="1413" spans="1:15" s="387" customFormat="1" ht="30" x14ac:dyDescent="0.25">
      <c r="A1413" s="463" t="str">
        <f t="shared" si="377"/>
        <v>12127/ORSE</v>
      </c>
      <c r="B1413" s="434" t="s">
        <v>13359</v>
      </c>
      <c r="C1413" s="464" t="s">
        <v>329</v>
      </c>
      <c r="D1413" s="464" t="s">
        <v>13473</v>
      </c>
      <c r="E1413" s="425" t="s">
        <v>9</v>
      </c>
      <c r="F1413" s="425" t="s">
        <v>1</v>
      </c>
      <c r="G1413" s="424" t="s">
        <v>13361</v>
      </c>
      <c r="H1413" s="426" t="s">
        <v>13362</v>
      </c>
      <c r="I1413" s="465">
        <f>SUMIF(A:A,A1413,J:J)</f>
        <v>351.38</v>
      </c>
      <c r="K1413" s="373" t="e">
        <f>VLOOKUP(A1413,'CMP-SIN-SD-09-2021'!A:D,4,0)</f>
        <v>#N/A</v>
      </c>
      <c r="L1413" s="373" t="e">
        <f>K1413=I1413</f>
        <v>#N/A</v>
      </c>
      <c r="O1413" s="387" t="s">
        <v>1419</v>
      </c>
    </row>
    <row r="1414" spans="1:15" s="387" customFormat="1" x14ac:dyDescent="0.25">
      <c r="A1414" s="450" t="str">
        <f t="shared" si="377"/>
        <v>12127/ORSE</v>
      </c>
      <c r="B1414" s="451">
        <v>88309</v>
      </c>
      <c r="C1414" s="452" t="s">
        <v>13473</v>
      </c>
      <c r="D1414" s="452" t="s">
        <v>13456</v>
      </c>
      <c r="E1414" s="400" t="s">
        <v>1</v>
      </c>
      <c r="F1414" s="400" t="s">
        <v>7605</v>
      </c>
      <c r="G1414" s="399">
        <v>0.3</v>
      </c>
      <c r="H1414" s="453">
        <f>VLOOKUP(B1414,'CMP-SIN-SD-09-2021'!A:D,4,0)</f>
        <v>23.9</v>
      </c>
      <c r="I1414" s="453" t="s">
        <v>13362</v>
      </c>
      <c r="J1414" s="373">
        <f t="shared" ref="J1414:J1415" si="400">TRUNC((G1414*H1414),2)</f>
        <v>7.17</v>
      </c>
      <c r="K1414" s="373"/>
      <c r="L1414" s="373"/>
      <c r="M1414" s="373">
        <f>VLOOKUP(B1414,'CMP-SIN-SD-09-2021'!A:D,4,0)</f>
        <v>23.9</v>
      </c>
      <c r="N1414" s="3" t="b">
        <f t="shared" ref="N1414:N1415" si="401">M1414=H1414</f>
        <v>1</v>
      </c>
    </row>
    <row r="1415" spans="1:15" s="387" customFormat="1" ht="30" x14ac:dyDescent="0.25">
      <c r="A1415" s="440" t="str">
        <f t="shared" si="377"/>
        <v>12127/ORSE</v>
      </c>
      <c r="B1415" s="441" t="s">
        <v>13920</v>
      </c>
      <c r="C1415" s="442" t="s">
        <v>13473</v>
      </c>
      <c r="D1415" s="442" t="s">
        <v>13921</v>
      </c>
      <c r="E1415" s="398" t="s">
        <v>1</v>
      </c>
      <c r="F1415" s="398" t="s">
        <v>9</v>
      </c>
      <c r="G1415" s="397">
        <v>1</v>
      </c>
      <c r="H1415" s="443">
        <v>344.21</v>
      </c>
      <c r="I1415" s="443" t="s">
        <v>13362</v>
      </c>
      <c r="J1415" s="373">
        <f t="shared" si="400"/>
        <v>344.21</v>
      </c>
      <c r="K1415" s="373"/>
      <c r="L1415" s="373"/>
      <c r="M1415" s="373" t="e">
        <f>VLOOKUP(B1415,'INS-SIN-SD-09-2021'!A:D,4,0)</f>
        <v>#N/A</v>
      </c>
      <c r="N1415" s="3" t="e">
        <f t="shared" si="401"/>
        <v>#N/A</v>
      </c>
    </row>
    <row r="1416" spans="1:15" s="387" customFormat="1" ht="30" x14ac:dyDescent="0.25">
      <c r="A1416" s="463">
        <f t="shared" si="377"/>
        <v>100864</v>
      </c>
      <c r="B1416" s="434" t="s">
        <v>13359</v>
      </c>
      <c r="C1416" s="464" t="s">
        <v>331</v>
      </c>
      <c r="D1416" s="464" t="s">
        <v>13922</v>
      </c>
      <c r="E1416" s="425" t="s">
        <v>9</v>
      </c>
      <c r="F1416" s="425" t="s">
        <v>1</v>
      </c>
      <c r="G1416" s="424" t="s">
        <v>13361</v>
      </c>
      <c r="H1416" s="426" t="s">
        <v>13362</v>
      </c>
      <c r="I1416" s="465">
        <f>SUMIF(A:A,A1416,J:J)</f>
        <v>528.26</v>
      </c>
      <c r="K1416" s="373">
        <f>VLOOKUP(A1416,'CMP-SIN-SD-09-2021'!A:D,4,0)</f>
        <v>528.26</v>
      </c>
      <c r="L1416" s="373" t="b">
        <f>K1416=I1416</f>
        <v>1</v>
      </c>
      <c r="O1416" s="403">
        <v>100864</v>
      </c>
    </row>
    <row r="1417" spans="1:15" s="387" customFormat="1" ht="30" x14ac:dyDescent="0.25">
      <c r="A1417" s="450">
        <f t="shared" si="377"/>
        <v>100864</v>
      </c>
      <c r="B1417" s="451">
        <v>88267</v>
      </c>
      <c r="C1417" s="452" t="s">
        <v>13922</v>
      </c>
      <c r="D1417" s="452" t="s">
        <v>13455</v>
      </c>
      <c r="E1417" s="400" t="s">
        <v>1</v>
      </c>
      <c r="F1417" s="400" t="s">
        <v>7605</v>
      </c>
      <c r="G1417" s="399">
        <v>1.4228000000000001</v>
      </c>
      <c r="H1417" s="453">
        <f>VLOOKUP(B1417,'CMP-SIN-SD-09-2021'!A:D,4,0)</f>
        <v>23.41</v>
      </c>
      <c r="I1417" s="453" t="s">
        <v>13362</v>
      </c>
      <c r="J1417" s="373">
        <f t="shared" ref="J1417:J1420" si="402">TRUNC((G1417*H1417),2)</f>
        <v>33.299999999999997</v>
      </c>
      <c r="K1417" s="373"/>
      <c r="L1417" s="373"/>
      <c r="M1417" s="373">
        <f>VLOOKUP(B1417,'CMP-SIN-SD-09-2021'!A:D,4,0)</f>
        <v>23.41</v>
      </c>
      <c r="N1417" s="3" t="b">
        <f t="shared" ref="N1417:N1420" si="403">M1417=H1417</f>
        <v>1</v>
      </c>
    </row>
    <row r="1418" spans="1:15" s="387" customFormat="1" x14ac:dyDescent="0.25">
      <c r="A1418" s="389">
        <f t="shared" si="377"/>
        <v>100864</v>
      </c>
      <c r="B1418" s="390">
        <v>88316</v>
      </c>
      <c r="C1418" s="391" t="s">
        <v>13922</v>
      </c>
      <c r="D1418" s="391" t="s">
        <v>13428</v>
      </c>
      <c r="E1418" s="392" t="s">
        <v>1</v>
      </c>
      <c r="F1418" s="392" t="s">
        <v>7605</v>
      </c>
      <c r="G1418" s="393">
        <v>0.44829999999999998</v>
      </c>
      <c r="H1418" s="453">
        <f>VLOOKUP(B1418,'CMP-SIN-SD-09-2021'!A:D,4,0)</f>
        <v>17.61</v>
      </c>
      <c r="I1418" s="394" t="s">
        <v>13362</v>
      </c>
      <c r="J1418" s="373">
        <f t="shared" si="402"/>
        <v>7.89</v>
      </c>
      <c r="K1418" s="373"/>
      <c r="L1418" s="373"/>
      <c r="M1418" s="373">
        <f>VLOOKUP(B1418,'CMP-SIN-SD-09-2021'!A:D,4,0)</f>
        <v>17.61</v>
      </c>
      <c r="N1418" s="3" t="b">
        <f t="shared" si="403"/>
        <v>1</v>
      </c>
    </row>
    <row r="1419" spans="1:15" s="387" customFormat="1" ht="45" x14ac:dyDescent="0.25">
      <c r="A1419" s="389">
        <f t="shared" ref="A1419:A1482" si="404">IF(O1419&lt;&gt;0,O1419,A1418)</f>
        <v>100864</v>
      </c>
      <c r="B1419" s="390">
        <v>4351</v>
      </c>
      <c r="C1419" s="391" t="s">
        <v>13922</v>
      </c>
      <c r="D1419" s="391" t="s">
        <v>13903</v>
      </c>
      <c r="E1419" s="392" t="s">
        <v>1</v>
      </c>
      <c r="F1419" s="392" t="s">
        <v>9</v>
      </c>
      <c r="G1419" s="393">
        <v>9</v>
      </c>
      <c r="H1419" s="394">
        <v>11.94</v>
      </c>
      <c r="I1419" s="394" t="s">
        <v>13362</v>
      </c>
      <c r="J1419" s="373">
        <f t="shared" si="402"/>
        <v>107.46</v>
      </c>
      <c r="K1419" s="373"/>
      <c r="L1419" s="373"/>
      <c r="M1419" s="373">
        <f>VLOOKUP(B1419,'INS-SIN-SD-09-2021'!A:D,4,0)</f>
        <v>11.94</v>
      </c>
      <c r="N1419" s="3" t="b">
        <f t="shared" si="403"/>
        <v>1</v>
      </c>
    </row>
    <row r="1420" spans="1:15" s="387" customFormat="1" ht="30" x14ac:dyDescent="0.25">
      <c r="A1420" s="440">
        <f t="shared" si="404"/>
        <v>100864</v>
      </c>
      <c r="B1420" s="441">
        <v>36209</v>
      </c>
      <c r="C1420" s="442" t="s">
        <v>13922</v>
      </c>
      <c r="D1420" s="442" t="s">
        <v>13923</v>
      </c>
      <c r="E1420" s="398" t="s">
        <v>1</v>
      </c>
      <c r="F1420" s="398" t="s">
        <v>9</v>
      </c>
      <c r="G1420" s="397">
        <v>1</v>
      </c>
      <c r="H1420" s="443">
        <v>379.61</v>
      </c>
      <c r="I1420" s="443" t="s">
        <v>13362</v>
      </c>
      <c r="J1420" s="373">
        <f t="shared" si="402"/>
        <v>379.61</v>
      </c>
      <c r="K1420" s="373"/>
      <c r="L1420" s="373"/>
      <c r="M1420" s="373">
        <f>VLOOKUP(B1420,'INS-SIN-SD-09-2021'!A:D,4,0)</f>
        <v>379.61</v>
      </c>
      <c r="N1420" s="3" t="b">
        <f t="shared" si="403"/>
        <v>1</v>
      </c>
    </row>
    <row r="1421" spans="1:15" s="387" customFormat="1" ht="45" x14ac:dyDescent="0.25">
      <c r="A1421" s="463">
        <f t="shared" si="404"/>
        <v>95547</v>
      </c>
      <c r="B1421" s="434" t="s">
        <v>13359</v>
      </c>
      <c r="C1421" s="464" t="s">
        <v>333</v>
      </c>
      <c r="D1421" s="464" t="s">
        <v>13627</v>
      </c>
      <c r="E1421" s="425" t="s">
        <v>9</v>
      </c>
      <c r="F1421" s="425" t="s">
        <v>1</v>
      </c>
      <c r="G1421" s="424" t="s">
        <v>13361</v>
      </c>
      <c r="H1421" s="426" t="s">
        <v>13362</v>
      </c>
      <c r="I1421" s="465">
        <f>SUMIF(A:A,A1421,J:J)</f>
        <v>62.05</v>
      </c>
      <c r="K1421" s="373">
        <f>VLOOKUP(A1421,'CMP-SIN-SD-09-2021'!A:D,4,0)</f>
        <v>62.05</v>
      </c>
      <c r="L1421" s="373" t="b">
        <f>K1421=I1421</f>
        <v>1</v>
      </c>
      <c r="O1421" s="403">
        <v>95547</v>
      </c>
    </row>
    <row r="1422" spans="1:15" s="387" customFormat="1" ht="30" x14ac:dyDescent="0.25">
      <c r="A1422" s="450">
        <f t="shared" si="404"/>
        <v>95547</v>
      </c>
      <c r="B1422" s="451">
        <v>88267</v>
      </c>
      <c r="C1422" s="452" t="s">
        <v>13627</v>
      </c>
      <c r="D1422" s="452" t="s">
        <v>13455</v>
      </c>
      <c r="E1422" s="400" t="s">
        <v>1</v>
      </c>
      <c r="F1422" s="400" t="s">
        <v>7605</v>
      </c>
      <c r="G1422" s="399">
        <v>0.31619999999999998</v>
      </c>
      <c r="H1422" s="453">
        <f>VLOOKUP(B1422,'CMP-SIN-SD-09-2021'!A:D,4,0)</f>
        <v>23.41</v>
      </c>
      <c r="I1422" s="453" t="s">
        <v>13362</v>
      </c>
      <c r="J1422" s="373">
        <f t="shared" ref="J1422:J1424" si="405">TRUNC((G1422*H1422),2)</f>
        <v>7.4</v>
      </c>
      <c r="K1422" s="373"/>
      <c r="L1422" s="373"/>
      <c r="M1422" s="373">
        <f>VLOOKUP(B1422,'CMP-SIN-SD-09-2021'!A:D,4,0)</f>
        <v>23.41</v>
      </c>
      <c r="N1422" s="3" t="b">
        <f t="shared" ref="N1422:N1424" si="406">M1422=H1422</f>
        <v>1</v>
      </c>
    </row>
    <row r="1423" spans="1:15" s="387" customFormat="1" x14ac:dyDescent="0.25">
      <c r="A1423" s="389">
        <f t="shared" si="404"/>
        <v>95547</v>
      </c>
      <c r="B1423" s="390">
        <v>88316</v>
      </c>
      <c r="C1423" s="391" t="s">
        <v>13627</v>
      </c>
      <c r="D1423" s="391" t="s">
        <v>13428</v>
      </c>
      <c r="E1423" s="392" t="s">
        <v>1</v>
      </c>
      <c r="F1423" s="392" t="s">
        <v>7605</v>
      </c>
      <c r="G1423" s="393">
        <v>9.9599999999999994E-2</v>
      </c>
      <c r="H1423" s="453">
        <f>VLOOKUP(B1423,'CMP-SIN-SD-09-2021'!A:D,4,0)</f>
        <v>17.61</v>
      </c>
      <c r="I1423" s="394" t="s">
        <v>13362</v>
      </c>
      <c r="J1423" s="373">
        <f t="shared" si="405"/>
        <v>1.75</v>
      </c>
      <c r="K1423" s="373"/>
      <c r="L1423" s="373"/>
      <c r="M1423" s="373">
        <f>VLOOKUP(B1423,'CMP-SIN-SD-09-2021'!A:D,4,0)</f>
        <v>17.61</v>
      </c>
      <c r="N1423" s="3" t="b">
        <f t="shared" si="406"/>
        <v>1</v>
      </c>
    </row>
    <row r="1424" spans="1:15" s="387" customFormat="1" ht="30" x14ac:dyDescent="0.25">
      <c r="A1424" s="440">
        <f t="shared" si="404"/>
        <v>95547</v>
      </c>
      <c r="B1424" s="441">
        <v>11758</v>
      </c>
      <c r="C1424" s="442" t="s">
        <v>13627</v>
      </c>
      <c r="D1424" s="442" t="s">
        <v>13924</v>
      </c>
      <c r="E1424" s="398" t="s">
        <v>1</v>
      </c>
      <c r="F1424" s="398" t="s">
        <v>9</v>
      </c>
      <c r="G1424" s="397">
        <v>1</v>
      </c>
      <c r="H1424" s="443">
        <v>52.9</v>
      </c>
      <c r="I1424" s="443" t="s">
        <v>13362</v>
      </c>
      <c r="J1424" s="373">
        <f t="shared" si="405"/>
        <v>52.9</v>
      </c>
      <c r="K1424" s="373"/>
      <c r="L1424" s="373"/>
      <c r="M1424" s="373">
        <f>VLOOKUP(B1424,'INS-SIN-SD-09-2021'!A:D,4,0)</f>
        <v>52.9</v>
      </c>
      <c r="N1424" s="3" t="b">
        <f t="shared" si="406"/>
        <v>1</v>
      </c>
    </row>
    <row r="1425" spans="1:15" s="387" customFormat="1" x14ac:dyDescent="0.25">
      <c r="A1425" s="463" t="str">
        <f t="shared" si="404"/>
        <v>02035/ORSE</v>
      </c>
      <c r="B1425" s="434" t="s">
        <v>13359</v>
      </c>
      <c r="C1425" s="464" t="s">
        <v>335</v>
      </c>
      <c r="D1425" s="464" t="s">
        <v>13706</v>
      </c>
      <c r="E1425" s="425" t="s">
        <v>9</v>
      </c>
      <c r="F1425" s="425" t="s">
        <v>1</v>
      </c>
      <c r="G1425" s="424" t="s">
        <v>13361</v>
      </c>
      <c r="H1425" s="426" t="s">
        <v>13362</v>
      </c>
      <c r="I1425" s="465">
        <f>SUMIF(A:A,A1425,J:J)</f>
        <v>88.36</v>
      </c>
      <c r="K1425" s="373" t="e">
        <f>VLOOKUP(A1425,'CMP-SIN-SD-09-2021'!A:D,4,0)</f>
        <v>#N/A</v>
      </c>
      <c r="L1425" s="373" t="e">
        <f>K1425=I1425</f>
        <v>#N/A</v>
      </c>
      <c r="O1425" s="387" t="s">
        <v>1425</v>
      </c>
    </row>
    <row r="1426" spans="1:15" s="387" customFormat="1" x14ac:dyDescent="0.25">
      <c r="A1426" s="450" t="str">
        <f t="shared" si="404"/>
        <v>02035/ORSE</v>
      </c>
      <c r="B1426" s="451">
        <v>88309</v>
      </c>
      <c r="C1426" s="452" t="s">
        <v>13847</v>
      </c>
      <c r="D1426" s="452" t="s">
        <v>13456</v>
      </c>
      <c r="E1426" s="400" t="s">
        <v>1</v>
      </c>
      <c r="F1426" s="400" t="s">
        <v>7605</v>
      </c>
      <c r="G1426" s="399">
        <v>0.6</v>
      </c>
      <c r="H1426" s="453">
        <f>VLOOKUP(B1426,'CMP-SIN-SD-09-2021'!A:D,4,0)</f>
        <v>23.9</v>
      </c>
      <c r="I1426" s="453" t="s">
        <v>13362</v>
      </c>
      <c r="J1426" s="373">
        <f t="shared" ref="J1426:J1427" si="407">TRUNC((G1426*H1426),2)</f>
        <v>14.34</v>
      </c>
      <c r="K1426" s="373"/>
      <c r="L1426" s="373"/>
      <c r="M1426" s="373">
        <f>VLOOKUP(B1426,'CMP-SIN-SD-09-2021'!A:D,4,0)</f>
        <v>23.9</v>
      </c>
      <c r="N1426" s="3" t="b">
        <f t="shared" ref="N1426:N1427" si="408">M1426=H1426</f>
        <v>1</v>
      </c>
    </row>
    <row r="1427" spans="1:15" s="387" customFormat="1" x14ac:dyDescent="0.25">
      <c r="A1427" s="440" t="str">
        <f t="shared" si="404"/>
        <v>02035/ORSE</v>
      </c>
      <c r="B1427" s="441" t="s">
        <v>13925</v>
      </c>
      <c r="C1427" s="442" t="s">
        <v>13847</v>
      </c>
      <c r="D1427" s="442" t="s">
        <v>13926</v>
      </c>
      <c r="E1427" s="398" t="s">
        <v>1</v>
      </c>
      <c r="F1427" s="398" t="s">
        <v>9</v>
      </c>
      <c r="G1427" s="397">
        <v>1</v>
      </c>
      <c r="H1427" s="443">
        <v>74.02</v>
      </c>
      <c r="I1427" s="443" t="s">
        <v>13362</v>
      </c>
      <c r="J1427" s="373">
        <f t="shared" si="407"/>
        <v>74.02</v>
      </c>
      <c r="K1427" s="373"/>
      <c r="L1427" s="373"/>
      <c r="M1427" s="373" t="e">
        <f>VLOOKUP(B1427,'INS-SIN-SD-09-2021'!A:D,4,0)</f>
        <v>#N/A</v>
      </c>
      <c r="N1427" s="3" t="e">
        <f t="shared" si="408"/>
        <v>#N/A</v>
      </c>
    </row>
    <row r="1428" spans="1:15" s="387" customFormat="1" x14ac:dyDescent="0.25">
      <c r="A1428" s="463" t="str">
        <f t="shared" si="404"/>
        <v>12511/ORSE</v>
      </c>
      <c r="B1428" s="434" t="s">
        <v>13359</v>
      </c>
      <c r="C1428" s="464" t="s">
        <v>337</v>
      </c>
      <c r="D1428" s="464" t="s">
        <v>13706</v>
      </c>
      <c r="E1428" s="425" t="s">
        <v>9</v>
      </c>
      <c r="F1428" s="425" t="s">
        <v>1</v>
      </c>
      <c r="G1428" s="424" t="s">
        <v>13361</v>
      </c>
      <c r="H1428" s="426" t="s">
        <v>13362</v>
      </c>
      <c r="I1428" s="465">
        <f>SUMIF(A:A,A1428,J:J)</f>
        <v>57.269999999999996</v>
      </c>
      <c r="K1428" s="373" t="e">
        <f>VLOOKUP(A1428,'CMP-SIN-SD-09-2021'!A:D,4,0)</f>
        <v>#N/A</v>
      </c>
      <c r="L1428" s="373" t="e">
        <f>K1428=I1428</f>
        <v>#N/A</v>
      </c>
      <c r="O1428" s="387" t="s">
        <v>1427</v>
      </c>
    </row>
    <row r="1429" spans="1:15" s="387" customFormat="1" ht="30" x14ac:dyDescent="0.25">
      <c r="A1429" s="450" t="str">
        <f t="shared" si="404"/>
        <v>12511/ORSE</v>
      </c>
      <c r="B1429" s="451">
        <v>88267</v>
      </c>
      <c r="C1429" s="452" t="s">
        <v>13847</v>
      </c>
      <c r="D1429" s="452" t="s">
        <v>13455</v>
      </c>
      <c r="E1429" s="400" t="s">
        <v>1</v>
      </c>
      <c r="F1429" s="400" t="s">
        <v>7605</v>
      </c>
      <c r="G1429" s="399">
        <v>0.15</v>
      </c>
      <c r="H1429" s="453">
        <f>VLOOKUP(B1429,'CMP-SIN-SD-09-2021'!A:D,4,0)</f>
        <v>23.41</v>
      </c>
      <c r="I1429" s="453" t="s">
        <v>13362</v>
      </c>
      <c r="J1429" s="373">
        <f t="shared" ref="J1429:J1430" si="409">TRUNC((G1429*H1429),2)</f>
        <v>3.51</v>
      </c>
      <c r="K1429" s="373"/>
      <c r="L1429" s="373"/>
      <c r="M1429" s="373">
        <f>VLOOKUP(B1429,'CMP-SIN-SD-09-2021'!A:D,4,0)</f>
        <v>23.41</v>
      </c>
      <c r="N1429" s="3" t="b">
        <f t="shared" ref="N1429:N1430" si="410">M1429=H1429</f>
        <v>1</v>
      </c>
    </row>
    <row r="1430" spans="1:15" s="387" customFormat="1" ht="30" x14ac:dyDescent="0.25">
      <c r="A1430" s="440" t="str">
        <f t="shared" si="404"/>
        <v>12511/ORSE</v>
      </c>
      <c r="B1430" s="441" t="s">
        <v>13927</v>
      </c>
      <c r="C1430" s="442" t="s">
        <v>13847</v>
      </c>
      <c r="D1430" s="442" t="s">
        <v>13928</v>
      </c>
      <c r="E1430" s="398" t="s">
        <v>1</v>
      </c>
      <c r="F1430" s="398" t="s">
        <v>9</v>
      </c>
      <c r="G1430" s="397">
        <v>1</v>
      </c>
      <c r="H1430" s="443">
        <v>53.76</v>
      </c>
      <c r="I1430" s="443" t="s">
        <v>13362</v>
      </c>
      <c r="J1430" s="373">
        <f t="shared" si="409"/>
        <v>53.76</v>
      </c>
      <c r="K1430" s="373"/>
      <c r="L1430" s="373"/>
      <c r="M1430" s="373" t="e">
        <f>VLOOKUP(B1430,'INS-SIN-SD-09-2021'!A:D,4,0)</f>
        <v>#N/A</v>
      </c>
      <c r="N1430" s="3" t="e">
        <f t="shared" si="410"/>
        <v>#N/A</v>
      </c>
    </row>
    <row r="1431" spans="1:15" s="387" customFormat="1" x14ac:dyDescent="0.25">
      <c r="A1431" s="463" t="str">
        <f t="shared" si="404"/>
        <v>080740/AGETOP</v>
      </c>
      <c r="B1431" s="434" t="s">
        <v>13359</v>
      </c>
      <c r="C1431" s="464" t="s">
        <v>339</v>
      </c>
      <c r="D1431" s="464" t="s">
        <v>13929</v>
      </c>
      <c r="E1431" s="425" t="s">
        <v>9</v>
      </c>
      <c r="F1431" s="425" t="s">
        <v>1</v>
      </c>
      <c r="G1431" s="424" t="s">
        <v>13361</v>
      </c>
      <c r="H1431" s="426" t="s">
        <v>13362</v>
      </c>
      <c r="I1431" s="465">
        <f>SUMIF(A:A,A1431,J:J)</f>
        <v>38.549999999999997</v>
      </c>
      <c r="K1431" s="373" t="e">
        <f>VLOOKUP(A1431,'CMP-SIN-SD-09-2021'!A:D,4,0)</f>
        <v>#N/A</v>
      </c>
      <c r="L1431" s="373" t="e">
        <f>K1431=I1431</f>
        <v>#N/A</v>
      </c>
      <c r="O1431" s="387" t="s">
        <v>1430</v>
      </c>
    </row>
    <row r="1432" spans="1:15" s="387" customFormat="1" x14ac:dyDescent="0.25">
      <c r="A1432" s="450" t="str">
        <f t="shared" si="404"/>
        <v>080740/AGETOP</v>
      </c>
      <c r="B1432" s="451">
        <v>88256</v>
      </c>
      <c r="C1432" s="452" t="s">
        <v>13929</v>
      </c>
      <c r="D1432" s="452" t="s">
        <v>13755</v>
      </c>
      <c r="E1432" s="400" t="s">
        <v>1</v>
      </c>
      <c r="F1432" s="400" t="s">
        <v>7605</v>
      </c>
      <c r="G1432" s="399">
        <v>0.5</v>
      </c>
      <c r="H1432" s="453">
        <f>VLOOKUP(B1432,'CMP-SIN-SD-09-2021'!A:D,4,0)</f>
        <v>23.82</v>
      </c>
      <c r="I1432" s="453" t="s">
        <v>13362</v>
      </c>
      <c r="J1432" s="373">
        <f t="shared" ref="J1432:J1436" si="411">TRUNC((G1432*H1432),2)</f>
        <v>11.91</v>
      </c>
      <c r="K1432" s="373"/>
      <c r="L1432" s="373"/>
      <c r="M1432" s="373">
        <f>VLOOKUP(B1432,'CMP-SIN-SD-09-2021'!A:D,4,0)</f>
        <v>23.82</v>
      </c>
      <c r="N1432" s="3" t="b">
        <f t="shared" ref="N1432:N1436" si="412">M1432=H1432</f>
        <v>1</v>
      </c>
    </row>
    <row r="1433" spans="1:15" s="387" customFormat="1" x14ac:dyDescent="0.25">
      <c r="A1433" s="389" t="str">
        <f t="shared" si="404"/>
        <v>080740/AGETOP</v>
      </c>
      <c r="B1433" s="390">
        <v>88316</v>
      </c>
      <c r="C1433" s="391" t="s">
        <v>13929</v>
      </c>
      <c r="D1433" s="391" t="s">
        <v>13428</v>
      </c>
      <c r="E1433" s="392" t="s">
        <v>1</v>
      </c>
      <c r="F1433" s="392" t="s">
        <v>7605</v>
      </c>
      <c r="G1433" s="393">
        <v>0.5</v>
      </c>
      <c r="H1433" s="453">
        <f>VLOOKUP(B1433,'CMP-SIN-SD-09-2021'!A:D,4,0)</f>
        <v>17.61</v>
      </c>
      <c r="I1433" s="394" t="s">
        <v>13362</v>
      </c>
      <c r="J1433" s="373">
        <f t="shared" si="411"/>
        <v>8.8000000000000007</v>
      </c>
      <c r="K1433" s="373"/>
      <c r="L1433" s="373"/>
      <c r="M1433" s="373">
        <f>VLOOKUP(B1433,'CMP-SIN-SD-09-2021'!A:D,4,0)</f>
        <v>17.61</v>
      </c>
      <c r="N1433" s="3" t="b">
        <f t="shared" si="412"/>
        <v>1</v>
      </c>
    </row>
    <row r="1434" spans="1:15" s="387" customFormat="1" x14ac:dyDescent="0.25">
      <c r="A1434" s="389" t="str">
        <f t="shared" si="404"/>
        <v>080740/AGETOP</v>
      </c>
      <c r="B1434" s="390" t="s">
        <v>12261</v>
      </c>
      <c r="C1434" s="391" t="s">
        <v>13929</v>
      </c>
      <c r="D1434" s="391" t="s">
        <v>13843</v>
      </c>
      <c r="E1434" s="392" t="s">
        <v>1</v>
      </c>
      <c r="F1434" s="392" t="s">
        <v>13576</v>
      </c>
      <c r="G1434" s="393">
        <v>2E-3</v>
      </c>
      <c r="H1434" s="394">
        <v>82.85</v>
      </c>
      <c r="I1434" s="394" t="s">
        <v>13362</v>
      </c>
      <c r="J1434" s="373">
        <f t="shared" si="411"/>
        <v>0.16</v>
      </c>
      <c r="K1434" s="373"/>
      <c r="L1434" s="373"/>
      <c r="M1434" s="373" t="e">
        <f>VLOOKUP(B1434,'INS-SIN-SD-09-2021'!A:D,4,0)</f>
        <v>#N/A</v>
      </c>
      <c r="N1434" s="3" t="e">
        <f t="shared" si="412"/>
        <v>#N/A</v>
      </c>
    </row>
    <row r="1435" spans="1:15" s="387" customFormat="1" x14ac:dyDescent="0.25">
      <c r="A1435" s="389" t="str">
        <f t="shared" si="404"/>
        <v>080740/AGETOP</v>
      </c>
      <c r="B1435" s="390">
        <v>1215</v>
      </c>
      <c r="C1435" s="391" t="s">
        <v>13929</v>
      </c>
      <c r="D1435" s="391" t="s">
        <v>13844</v>
      </c>
      <c r="E1435" s="392" t="s">
        <v>1</v>
      </c>
      <c r="F1435" s="392" t="s">
        <v>13518</v>
      </c>
      <c r="G1435" s="393">
        <v>0.9</v>
      </c>
      <c r="H1435" s="394">
        <v>0.39</v>
      </c>
      <c r="I1435" s="394" t="s">
        <v>13362</v>
      </c>
      <c r="J1435" s="373">
        <f t="shared" si="411"/>
        <v>0.35</v>
      </c>
      <c r="K1435" s="373"/>
      <c r="L1435" s="373"/>
      <c r="M1435" s="373" t="e">
        <f>VLOOKUP(B1435,'INS-SIN-SD-09-2021'!A:D,4,0)</f>
        <v>#N/A</v>
      </c>
      <c r="N1435" s="3" t="e">
        <f t="shared" si="412"/>
        <v>#N/A</v>
      </c>
    </row>
    <row r="1436" spans="1:15" s="387" customFormat="1" x14ac:dyDescent="0.25">
      <c r="A1436" s="440" t="str">
        <f t="shared" si="404"/>
        <v>080740/AGETOP</v>
      </c>
      <c r="B1436" s="441" t="s">
        <v>13930</v>
      </c>
      <c r="C1436" s="442" t="s">
        <v>13929</v>
      </c>
      <c r="D1436" s="442" t="s">
        <v>13931</v>
      </c>
      <c r="E1436" s="398" t="s">
        <v>1</v>
      </c>
      <c r="F1436" s="398" t="s">
        <v>13901</v>
      </c>
      <c r="G1436" s="397">
        <v>1</v>
      </c>
      <c r="H1436" s="443">
        <v>17.329999999999998</v>
      </c>
      <c r="I1436" s="443" t="s">
        <v>13362</v>
      </c>
      <c r="J1436" s="373">
        <f t="shared" si="411"/>
        <v>17.329999999999998</v>
      </c>
      <c r="K1436" s="373"/>
      <c r="L1436" s="373"/>
      <c r="M1436" s="373" t="e">
        <f>VLOOKUP(B1436,'INS-SIN-SD-09-2021'!A:D,4,0)</f>
        <v>#N/A</v>
      </c>
      <c r="N1436" s="3" t="e">
        <f t="shared" si="412"/>
        <v>#N/A</v>
      </c>
    </row>
    <row r="1437" spans="1:15" s="387" customFormat="1" x14ac:dyDescent="0.25">
      <c r="A1437" s="463" t="str">
        <f t="shared" si="404"/>
        <v>080730/AGETOP</v>
      </c>
      <c r="B1437" s="434" t="s">
        <v>13359</v>
      </c>
      <c r="C1437" s="464" t="s">
        <v>341</v>
      </c>
      <c r="D1437" s="464" t="s">
        <v>13932</v>
      </c>
      <c r="E1437" s="425" t="s">
        <v>9</v>
      </c>
      <c r="F1437" s="425" t="s">
        <v>1</v>
      </c>
      <c r="G1437" s="424" t="s">
        <v>13361</v>
      </c>
      <c r="H1437" s="426" t="s">
        <v>13362</v>
      </c>
      <c r="I1437" s="465">
        <f>SUMIF(A:A,A1437,J:J)</f>
        <v>27.08</v>
      </c>
      <c r="K1437" s="373" t="e">
        <f>VLOOKUP(A1437,'CMP-SIN-SD-09-2021'!A:D,4,0)</f>
        <v>#N/A</v>
      </c>
      <c r="L1437" s="373" t="e">
        <f>K1437=I1437</f>
        <v>#N/A</v>
      </c>
      <c r="O1437" s="387" t="s">
        <v>1432</v>
      </c>
    </row>
    <row r="1438" spans="1:15" s="387" customFormat="1" x14ac:dyDescent="0.25">
      <c r="A1438" s="450" t="str">
        <f t="shared" si="404"/>
        <v>080730/AGETOP</v>
      </c>
      <c r="B1438" s="451">
        <v>88256</v>
      </c>
      <c r="C1438" s="452" t="s">
        <v>13932</v>
      </c>
      <c r="D1438" s="452" t="s">
        <v>13755</v>
      </c>
      <c r="E1438" s="400" t="s">
        <v>1</v>
      </c>
      <c r="F1438" s="400" t="s">
        <v>7605</v>
      </c>
      <c r="G1438" s="399">
        <v>0.4</v>
      </c>
      <c r="H1438" s="453">
        <f>VLOOKUP(B1438,'CMP-SIN-SD-09-2021'!A:D,4,0)</f>
        <v>23.82</v>
      </c>
      <c r="I1438" s="453" t="s">
        <v>13362</v>
      </c>
      <c r="J1438" s="373">
        <f t="shared" ref="J1438:J1442" si="413">TRUNC((G1438*H1438),2)</f>
        <v>9.52</v>
      </c>
      <c r="K1438" s="373"/>
      <c r="L1438" s="373"/>
      <c r="M1438" s="373">
        <f>VLOOKUP(B1438,'CMP-SIN-SD-09-2021'!A:D,4,0)</f>
        <v>23.82</v>
      </c>
      <c r="N1438" s="3" t="b">
        <f t="shared" ref="N1438:N1442" si="414">M1438=H1438</f>
        <v>1</v>
      </c>
    </row>
    <row r="1439" spans="1:15" s="387" customFormat="1" x14ac:dyDescent="0.25">
      <c r="A1439" s="389" t="str">
        <f t="shared" si="404"/>
        <v>080730/AGETOP</v>
      </c>
      <c r="B1439" s="390">
        <v>88316</v>
      </c>
      <c r="C1439" s="391" t="s">
        <v>13932</v>
      </c>
      <c r="D1439" s="391" t="s">
        <v>13428</v>
      </c>
      <c r="E1439" s="392" t="s">
        <v>1</v>
      </c>
      <c r="F1439" s="392" t="s">
        <v>7605</v>
      </c>
      <c r="G1439" s="393">
        <v>0.4</v>
      </c>
      <c r="H1439" s="453">
        <f>VLOOKUP(B1439,'CMP-SIN-SD-09-2021'!A:D,4,0)</f>
        <v>17.61</v>
      </c>
      <c r="I1439" s="394" t="s">
        <v>13362</v>
      </c>
      <c r="J1439" s="373">
        <f t="shared" si="413"/>
        <v>7.04</v>
      </c>
      <c r="K1439" s="373"/>
      <c r="L1439" s="373"/>
      <c r="M1439" s="373">
        <f>VLOOKUP(B1439,'CMP-SIN-SD-09-2021'!A:D,4,0)</f>
        <v>17.61</v>
      </c>
      <c r="N1439" s="3" t="b">
        <f t="shared" si="414"/>
        <v>1</v>
      </c>
    </row>
    <row r="1440" spans="1:15" s="387" customFormat="1" x14ac:dyDescent="0.25">
      <c r="A1440" s="389" t="str">
        <f t="shared" si="404"/>
        <v>080730/AGETOP</v>
      </c>
      <c r="B1440" s="390" t="s">
        <v>12261</v>
      </c>
      <c r="C1440" s="391" t="s">
        <v>13932</v>
      </c>
      <c r="D1440" s="391" t="s">
        <v>13843</v>
      </c>
      <c r="E1440" s="392" t="s">
        <v>1</v>
      </c>
      <c r="F1440" s="392" t="s">
        <v>13576</v>
      </c>
      <c r="G1440" s="393">
        <v>2E-3</v>
      </c>
      <c r="H1440" s="394">
        <v>82.85</v>
      </c>
      <c r="I1440" s="394" t="s">
        <v>13362</v>
      </c>
      <c r="J1440" s="373">
        <f t="shared" si="413"/>
        <v>0.16</v>
      </c>
      <c r="K1440" s="373"/>
      <c r="L1440" s="373"/>
      <c r="M1440" s="373" t="e">
        <f>VLOOKUP(B1440,'INS-SIN-SD-09-2021'!A:D,4,0)</f>
        <v>#N/A</v>
      </c>
      <c r="N1440" s="3" t="e">
        <f t="shared" si="414"/>
        <v>#N/A</v>
      </c>
    </row>
    <row r="1441" spans="1:15" s="387" customFormat="1" x14ac:dyDescent="0.25">
      <c r="A1441" s="389" t="str">
        <f t="shared" si="404"/>
        <v>080730/AGETOP</v>
      </c>
      <c r="B1441" s="390">
        <v>1215</v>
      </c>
      <c r="C1441" s="391" t="s">
        <v>13932</v>
      </c>
      <c r="D1441" s="391" t="s">
        <v>13844</v>
      </c>
      <c r="E1441" s="392" t="s">
        <v>1</v>
      </c>
      <c r="F1441" s="392" t="s">
        <v>13518</v>
      </c>
      <c r="G1441" s="393">
        <v>0.9</v>
      </c>
      <c r="H1441" s="394">
        <v>0.39</v>
      </c>
      <c r="I1441" s="394" t="s">
        <v>13362</v>
      </c>
      <c r="J1441" s="373">
        <f t="shared" si="413"/>
        <v>0.35</v>
      </c>
      <c r="K1441" s="373"/>
      <c r="L1441" s="373"/>
      <c r="M1441" s="373" t="e">
        <f>VLOOKUP(B1441,'INS-SIN-SD-09-2021'!A:D,4,0)</f>
        <v>#N/A</v>
      </c>
      <c r="N1441" s="3" t="e">
        <f t="shared" si="414"/>
        <v>#N/A</v>
      </c>
    </row>
    <row r="1442" spans="1:15" s="387" customFormat="1" x14ac:dyDescent="0.25">
      <c r="A1442" s="440" t="str">
        <f t="shared" si="404"/>
        <v>080730/AGETOP</v>
      </c>
      <c r="B1442" s="441" t="s">
        <v>13933</v>
      </c>
      <c r="C1442" s="442" t="s">
        <v>13932</v>
      </c>
      <c r="D1442" s="442" t="s">
        <v>13934</v>
      </c>
      <c r="E1442" s="398" t="s">
        <v>1</v>
      </c>
      <c r="F1442" s="398" t="s">
        <v>13901</v>
      </c>
      <c r="G1442" s="397">
        <v>1</v>
      </c>
      <c r="H1442" s="443">
        <v>10.01</v>
      </c>
      <c r="I1442" s="443" t="s">
        <v>13362</v>
      </c>
      <c r="J1442" s="373">
        <f t="shared" si="413"/>
        <v>10.01</v>
      </c>
      <c r="K1442" s="373"/>
      <c r="L1442" s="373"/>
      <c r="M1442" s="373" t="e">
        <f>VLOOKUP(B1442,'INS-SIN-SD-09-2021'!A:D,4,0)</f>
        <v>#N/A</v>
      </c>
      <c r="N1442" s="3" t="e">
        <f t="shared" si="414"/>
        <v>#N/A</v>
      </c>
    </row>
    <row r="1443" spans="1:15" s="387" customFormat="1" ht="75" x14ac:dyDescent="0.25">
      <c r="A1443" s="463" t="str">
        <f t="shared" si="404"/>
        <v>18.016.0140-0/EMOP</v>
      </c>
      <c r="B1443" s="434" t="s">
        <v>13359</v>
      </c>
      <c r="C1443" s="464" t="s">
        <v>343</v>
      </c>
      <c r="D1443" s="464" t="s">
        <v>13935</v>
      </c>
      <c r="E1443" s="425" t="s">
        <v>9</v>
      </c>
      <c r="F1443" s="425" t="s">
        <v>1</v>
      </c>
      <c r="G1443" s="424" t="s">
        <v>13361</v>
      </c>
      <c r="H1443" s="426" t="s">
        <v>13362</v>
      </c>
      <c r="I1443" s="465">
        <f>SUMIF(A:A,A1443,J:J)</f>
        <v>542.91999999999996</v>
      </c>
      <c r="K1443" s="373" t="e">
        <f>VLOOKUP(A1443,'CMP-SIN-SD-09-2021'!A:D,4,0)</f>
        <v>#N/A</v>
      </c>
      <c r="L1443" s="373" t="e">
        <f>K1443=I1443</f>
        <v>#N/A</v>
      </c>
      <c r="O1443" s="387" t="s">
        <v>1434</v>
      </c>
    </row>
    <row r="1444" spans="1:15" s="387" customFormat="1" x14ac:dyDescent="0.25">
      <c r="A1444" s="450" t="str">
        <f t="shared" si="404"/>
        <v>18.016.0140-0/EMOP</v>
      </c>
      <c r="B1444" s="451">
        <v>88309</v>
      </c>
      <c r="C1444" s="452" t="s">
        <v>13935</v>
      </c>
      <c r="D1444" s="452" t="s">
        <v>13456</v>
      </c>
      <c r="E1444" s="400" t="s">
        <v>1</v>
      </c>
      <c r="F1444" s="400" t="s">
        <v>7605</v>
      </c>
      <c r="G1444" s="399">
        <v>1.03</v>
      </c>
      <c r="H1444" s="453">
        <f>VLOOKUP(B1444,'CMP-SIN-SD-09-2021'!A:D,4,0)</f>
        <v>23.9</v>
      </c>
      <c r="I1444" s="453" t="s">
        <v>13362</v>
      </c>
      <c r="J1444" s="373">
        <f t="shared" ref="J1444:J1446" si="415">TRUNC((G1444*H1444),2)</f>
        <v>24.61</v>
      </c>
      <c r="K1444" s="373"/>
      <c r="L1444" s="373"/>
      <c r="M1444" s="373">
        <f>VLOOKUP(B1444,'CMP-SIN-SD-09-2021'!A:D,4,0)</f>
        <v>23.9</v>
      </c>
      <c r="N1444" s="3" t="b">
        <f t="shared" ref="N1444:N1446" si="416">M1444=H1444</f>
        <v>1</v>
      </c>
    </row>
    <row r="1445" spans="1:15" s="387" customFormat="1" x14ac:dyDescent="0.25">
      <c r="A1445" s="389" t="str">
        <f t="shared" si="404"/>
        <v>18.016.0140-0/EMOP</v>
      </c>
      <c r="B1445" s="390">
        <v>88316</v>
      </c>
      <c r="C1445" s="391" t="s">
        <v>13935</v>
      </c>
      <c r="D1445" s="391" t="s">
        <v>13428</v>
      </c>
      <c r="E1445" s="392" t="s">
        <v>1</v>
      </c>
      <c r="F1445" s="392" t="s">
        <v>7605</v>
      </c>
      <c r="G1445" s="393">
        <v>1.03</v>
      </c>
      <c r="H1445" s="453">
        <f>VLOOKUP(B1445,'CMP-SIN-SD-09-2021'!A:D,4,0)</f>
        <v>17.61</v>
      </c>
      <c r="I1445" s="394" t="s">
        <v>13362</v>
      </c>
      <c r="J1445" s="373">
        <f t="shared" si="415"/>
        <v>18.13</v>
      </c>
      <c r="K1445" s="373"/>
      <c r="L1445" s="373"/>
      <c r="M1445" s="373">
        <f>VLOOKUP(B1445,'CMP-SIN-SD-09-2021'!A:D,4,0)</f>
        <v>17.61</v>
      </c>
      <c r="N1445" s="3" t="b">
        <f t="shared" si="416"/>
        <v>1</v>
      </c>
    </row>
    <row r="1446" spans="1:15" s="387" customFormat="1" ht="45" x14ac:dyDescent="0.25">
      <c r="A1446" s="440" t="str">
        <f t="shared" si="404"/>
        <v>18.016.0140-0/EMOP</v>
      </c>
      <c r="B1446" s="441">
        <v>14487</v>
      </c>
      <c r="C1446" s="442" t="s">
        <v>13935</v>
      </c>
      <c r="D1446" s="442" t="s">
        <v>13936</v>
      </c>
      <c r="E1446" s="398" t="s">
        <v>1</v>
      </c>
      <c r="F1446" s="398" t="s">
        <v>9</v>
      </c>
      <c r="G1446" s="397">
        <v>1</v>
      </c>
      <c r="H1446" s="443">
        <v>500.18</v>
      </c>
      <c r="I1446" s="443" t="s">
        <v>13362</v>
      </c>
      <c r="J1446" s="373">
        <f t="shared" si="415"/>
        <v>500.18</v>
      </c>
      <c r="K1446" s="373"/>
      <c r="L1446" s="373"/>
      <c r="M1446" s="373" t="e">
        <f>VLOOKUP(B1446,'INS-SIN-SD-09-2021'!A:D,4,0)</f>
        <v>#N/A</v>
      </c>
      <c r="N1446" s="3" t="e">
        <f t="shared" si="416"/>
        <v>#N/A</v>
      </c>
    </row>
    <row r="1447" spans="1:15" s="387" customFormat="1" ht="30" x14ac:dyDescent="0.25">
      <c r="A1447" s="463">
        <f t="shared" si="404"/>
        <v>100860</v>
      </c>
      <c r="B1447" s="434" t="s">
        <v>13359</v>
      </c>
      <c r="C1447" s="464" t="s">
        <v>345</v>
      </c>
      <c r="D1447" s="464" t="s">
        <v>13937</v>
      </c>
      <c r="E1447" s="425" t="s">
        <v>9</v>
      </c>
      <c r="F1447" s="425" t="s">
        <v>1</v>
      </c>
      <c r="G1447" s="424" t="s">
        <v>13361</v>
      </c>
      <c r="H1447" s="426" t="s">
        <v>13362</v>
      </c>
      <c r="I1447" s="465">
        <f>SUMIF(A:A,A1447,J:J)</f>
        <v>74.239999999999995</v>
      </c>
      <c r="K1447" s="373">
        <f>VLOOKUP(A1447,'CMP-SIN-SD-09-2021'!A:D,4,0)</f>
        <v>74.239999999999995</v>
      </c>
      <c r="L1447" s="373" t="b">
        <f>K1447=I1447</f>
        <v>1</v>
      </c>
      <c r="O1447" s="403">
        <v>100860</v>
      </c>
    </row>
    <row r="1448" spans="1:15" s="387" customFormat="1" ht="30" x14ac:dyDescent="0.25">
      <c r="A1448" s="450">
        <f t="shared" si="404"/>
        <v>100860</v>
      </c>
      <c r="B1448" s="451">
        <v>88267</v>
      </c>
      <c r="C1448" s="452" t="s">
        <v>13937</v>
      </c>
      <c r="D1448" s="452" t="s">
        <v>13455</v>
      </c>
      <c r="E1448" s="400" t="s">
        <v>1</v>
      </c>
      <c r="F1448" s="400" t="s">
        <v>7605</v>
      </c>
      <c r="G1448" s="399">
        <v>0.44669999999999999</v>
      </c>
      <c r="H1448" s="453">
        <f>VLOOKUP(B1448,'CMP-SIN-SD-09-2021'!A:D,4,0)</f>
        <v>23.41</v>
      </c>
      <c r="I1448" s="453" t="s">
        <v>13362</v>
      </c>
      <c r="J1448" s="373">
        <f t="shared" ref="J1448:J1451" si="417">TRUNC((G1448*H1448),2)</f>
        <v>10.45</v>
      </c>
      <c r="K1448" s="373"/>
      <c r="L1448" s="373"/>
      <c r="M1448" s="373">
        <f>VLOOKUP(B1448,'CMP-SIN-SD-09-2021'!A:D,4,0)</f>
        <v>23.41</v>
      </c>
      <c r="N1448" s="3" t="b">
        <f t="shared" ref="N1448:N1451" si="418">M1448=H1448</f>
        <v>1</v>
      </c>
    </row>
    <row r="1449" spans="1:15" s="387" customFormat="1" x14ac:dyDescent="0.25">
      <c r="A1449" s="389">
        <f t="shared" si="404"/>
        <v>100860</v>
      </c>
      <c r="B1449" s="390">
        <v>88316</v>
      </c>
      <c r="C1449" s="391" t="s">
        <v>13937</v>
      </c>
      <c r="D1449" s="391" t="s">
        <v>13428</v>
      </c>
      <c r="E1449" s="392" t="s">
        <v>1</v>
      </c>
      <c r="F1449" s="392" t="s">
        <v>7605</v>
      </c>
      <c r="G1449" s="393">
        <v>0.14069999999999999</v>
      </c>
      <c r="H1449" s="453">
        <f>VLOOKUP(B1449,'CMP-SIN-SD-09-2021'!A:D,4,0)</f>
        <v>17.61</v>
      </c>
      <c r="I1449" s="394" t="s">
        <v>13362</v>
      </c>
      <c r="J1449" s="373">
        <f t="shared" si="417"/>
        <v>2.4700000000000002</v>
      </c>
      <c r="K1449" s="373"/>
      <c r="L1449" s="373"/>
      <c r="M1449" s="373">
        <f>VLOOKUP(B1449,'CMP-SIN-SD-09-2021'!A:D,4,0)</f>
        <v>17.61</v>
      </c>
      <c r="N1449" s="3" t="b">
        <f t="shared" si="418"/>
        <v>1</v>
      </c>
    </row>
    <row r="1450" spans="1:15" s="387" customFormat="1" ht="30" x14ac:dyDescent="0.25">
      <c r="A1450" s="389">
        <f t="shared" si="404"/>
        <v>100860</v>
      </c>
      <c r="B1450" s="390">
        <v>1368</v>
      </c>
      <c r="C1450" s="391" t="s">
        <v>13937</v>
      </c>
      <c r="D1450" s="391" t="s">
        <v>13938</v>
      </c>
      <c r="E1450" s="392" t="s">
        <v>1</v>
      </c>
      <c r="F1450" s="392" t="s">
        <v>9</v>
      </c>
      <c r="G1450" s="393">
        <v>1</v>
      </c>
      <c r="H1450" s="394">
        <v>61.25</v>
      </c>
      <c r="I1450" s="394" t="s">
        <v>13362</v>
      </c>
      <c r="J1450" s="373">
        <f t="shared" si="417"/>
        <v>61.25</v>
      </c>
      <c r="K1450" s="373"/>
      <c r="L1450" s="373"/>
      <c r="M1450" s="373">
        <f>VLOOKUP(B1450,'INS-SIN-SD-09-2021'!A:D,4,0)</f>
        <v>61.25</v>
      </c>
      <c r="N1450" s="3" t="b">
        <f t="shared" si="418"/>
        <v>1</v>
      </c>
    </row>
    <row r="1451" spans="1:15" s="387" customFormat="1" x14ac:dyDescent="0.25">
      <c r="A1451" s="440">
        <f t="shared" si="404"/>
        <v>100860</v>
      </c>
      <c r="B1451" s="441">
        <v>3146</v>
      </c>
      <c r="C1451" s="442" t="s">
        <v>13937</v>
      </c>
      <c r="D1451" s="442" t="s">
        <v>13500</v>
      </c>
      <c r="E1451" s="398" t="s">
        <v>1</v>
      </c>
      <c r="F1451" s="398" t="s">
        <v>9</v>
      </c>
      <c r="G1451" s="397">
        <v>2.1000000000000001E-2</v>
      </c>
      <c r="H1451" s="443">
        <v>3.5</v>
      </c>
      <c r="I1451" s="443" t="s">
        <v>13362</v>
      </c>
      <c r="J1451" s="373">
        <f t="shared" si="417"/>
        <v>7.0000000000000007E-2</v>
      </c>
      <c r="K1451" s="373"/>
      <c r="L1451" s="373"/>
      <c r="M1451" s="373">
        <f>VLOOKUP(B1451,'INS-SIN-SD-09-2021'!A:D,4,0)</f>
        <v>3.5</v>
      </c>
      <c r="N1451" s="3" t="b">
        <f t="shared" si="418"/>
        <v>1</v>
      </c>
    </row>
    <row r="1452" spans="1:15" s="387" customFormat="1" ht="30" x14ac:dyDescent="0.25">
      <c r="A1452" s="463" t="str">
        <f t="shared" si="404"/>
        <v>08211/ORSE</v>
      </c>
      <c r="B1452" s="434" t="s">
        <v>13359</v>
      </c>
      <c r="C1452" s="464" t="s">
        <v>347</v>
      </c>
      <c r="D1452" s="464" t="s">
        <v>13939</v>
      </c>
      <c r="E1452" s="425" t="s">
        <v>9</v>
      </c>
      <c r="F1452" s="425" t="s">
        <v>1</v>
      </c>
      <c r="G1452" s="424" t="s">
        <v>13361</v>
      </c>
      <c r="H1452" s="426" t="s">
        <v>13362</v>
      </c>
      <c r="I1452" s="465">
        <f>SUMIF(A:A,A1452,J:J)</f>
        <v>240.43</v>
      </c>
      <c r="K1452" s="373" t="e">
        <f>VLOOKUP(A1452,'CMP-SIN-SD-09-2021'!A:D,4,0)</f>
        <v>#N/A</v>
      </c>
      <c r="L1452" s="373" t="e">
        <f>K1452=I1452</f>
        <v>#N/A</v>
      </c>
      <c r="O1452" s="387" t="s">
        <v>1437</v>
      </c>
    </row>
    <row r="1453" spans="1:15" s="387" customFormat="1" ht="30" x14ac:dyDescent="0.25">
      <c r="A1453" s="450" t="str">
        <f t="shared" si="404"/>
        <v>08211/ORSE</v>
      </c>
      <c r="B1453" s="451">
        <v>88267</v>
      </c>
      <c r="C1453" s="452" t="s">
        <v>13939</v>
      </c>
      <c r="D1453" s="452" t="s">
        <v>13455</v>
      </c>
      <c r="E1453" s="400" t="s">
        <v>1</v>
      </c>
      <c r="F1453" s="400" t="s">
        <v>7605</v>
      </c>
      <c r="G1453" s="399">
        <v>0.5</v>
      </c>
      <c r="H1453" s="453">
        <f>VLOOKUP(B1453,'CMP-SIN-SD-09-2021'!A:D,4,0)</f>
        <v>23.41</v>
      </c>
      <c r="I1453" s="453" t="s">
        <v>13362</v>
      </c>
      <c r="J1453" s="373">
        <f t="shared" ref="J1453:J1455" si="419">TRUNC((G1453*H1453),2)</f>
        <v>11.7</v>
      </c>
      <c r="K1453" s="373"/>
      <c r="L1453" s="373"/>
      <c r="M1453" s="373">
        <f>VLOOKUP(B1453,'CMP-SIN-SD-09-2021'!A:D,4,0)</f>
        <v>23.41</v>
      </c>
      <c r="N1453" s="3" t="b">
        <f t="shared" ref="N1453:N1455" si="420">M1453=H1453</f>
        <v>1</v>
      </c>
    </row>
    <row r="1454" spans="1:15" s="387" customFormat="1" x14ac:dyDescent="0.25">
      <c r="A1454" s="389" t="str">
        <f t="shared" si="404"/>
        <v>08211/ORSE</v>
      </c>
      <c r="B1454" s="390" t="s">
        <v>13856</v>
      </c>
      <c r="C1454" s="391" t="s">
        <v>13939</v>
      </c>
      <c r="D1454" s="391" t="s">
        <v>13857</v>
      </c>
      <c r="E1454" s="392" t="s">
        <v>1</v>
      </c>
      <c r="F1454" s="392" t="s">
        <v>27</v>
      </c>
      <c r="G1454" s="393">
        <v>0.42</v>
      </c>
      <c r="H1454" s="394">
        <v>0.21</v>
      </c>
      <c r="I1454" s="394" t="s">
        <v>13362</v>
      </c>
      <c r="J1454" s="373">
        <f t="shared" si="419"/>
        <v>0.08</v>
      </c>
      <c r="K1454" s="373"/>
      <c r="L1454" s="373"/>
      <c r="M1454" s="373" t="e">
        <f>VLOOKUP(B1454,'INS-SIN-SD-09-2021'!A:D,4,0)</f>
        <v>#N/A</v>
      </c>
      <c r="N1454" s="3" t="e">
        <f t="shared" si="420"/>
        <v>#N/A</v>
      </c>
    </row>
    <row r="1455" spans="1:15" s="387" customFormat="1" ht="30" x14ac:dyDescent="0.25">
      <c r="A1455" s="440" t="str">
        <f t="shared" si="404"/>
        <v>08211/ORSE</v>
      </c>
      <c r="B1455" s="441" t="s">
        <v>13940</v>
      </c>
      <c r="C1455" s="442" t="s">
        <v>13939</v>
      </c>
      <c r="D1455" s="442" t="s">
        <v>347</v>
      </c>
      <c r="E1455" s="398" t="s">
        <v>1</v>
      </c>
      <c r="F1455" s="398" t="s">
        <v>9</v>
      </c>
      <c r="G1455" s="397">
        <v>1</v>
      </c>
      <c r="H1455" s="443">
        <v>228.65</v>
      </c>
      <c r="I1455" s="443" t="s">
        <v>13362</v>
      </c>
      <c r="J1455" s="373">
        <f t="shared" si="419"/>
        <v>228.65</v>
      </c>
      <c r="K1455" s="373"/>
      <c r="L1455" s="373"/>
      <c r="M1455" s="373" t="e">
        <f>VLOOKUP(B1455,'INS-SIN-SD-09-2021'!A:D,4,0)</f>
        <v>#N/A</v>
      </c>
      <c r="N1455" s="3" t="e">
        <f t="shared" si="420"/>
        <v>#N/A</v>
      </c>
    </row>
    <row r="1456" spans="1:15" s="387" customFormat="1" ht="45" x14ac:dyDescent="0.25">
      <c r="A1456" s="463">
        <f t="shared" si="404"/>
        <v>86935</v>
      </c>
      <c r="B1456" s="434" t="s">
        <v>13359</v>
      </c>
      <c r="C1456" s="464" t="s">
        <v>349</v>
      </c>
      <c r="D1456" s="464" t="s">
        <v>13941</v>
      </c>
      <c r="E1456" s="425" t="s">
        <v>9</v>
      </c>
      <c r="F1456" s="425" t="s">
        <v>1</v>
      </c>
      <c r="G1456" s="424" t="s">
        <v>13361</v>
      </c>
      <c r="H1456" s="426" t="s">
        <v>13362</v>
      </c>
      <c r="I1456" s="465">
        <f>SUMIF(A:A,A1456,J:J)</f>
        <v>239.10000000000002</v>
      </c>
      <c r="K1456" s="373">
        <f>VLOOKUP(A1456,'CMP-SIN-SD-09-2021'!A:D,4,0)</f>
        <v>239.1</v>
      </c>
      <c r="L1456" s="373" t="b">
        <f>K1456=I1456</f>
        <v>1</v>
      </c>
      <c r="O1456" s="403">
        <v>86935</v>
      </c>
    </row>
    <row r="1457" spans="1:15" s="387" customFormat="1" ht="30" x14ac:dyDescent="0.25">
      <c r="A1457" s="450">
        <f t="shared" si="404"/>
        <v>86935</v>
      </c>
      <c r="B1457" s="451">
        <v>86878</v>
      </c>
      <c r="C1457" s="452" t="s">
        <v>13941</v>
      </c>
      <c r="D1457" s="452" t="s">
        <v>13942</v>
      </c>
      <c r="E1457" s="400" t="s">
        <v>1</v>
      </c>
      <c r="F1457" s="400" t="s">
        <v>9</v>
      </c>
      <c r="G1457" s="399">
        <v>1</v>
      </c>
      <c r="H1457" s="453">
        <f>VLOOKUP(B1457,'CMP-SIN-SD-09-2021'!A:D,4,0)</f>
        <v>60.84</v>
      </c>
      <c r="I1457" s="453" t="s">
        <v>13362</v>
      </c>
      <c r="J1457" s="373">
        <f t="shared" ref="J1457:J1459" si="421">TRUNC((G1457*H1457),2)</f>
        <v>60.84</v>
      </c>
      <c r="K1457" s="373"/>
      <c r="L1457" s="373"/>
      <c r="M1457" s="373">
        <f>VLOOKUP(B1457,'CMP-SIN-SD-09-2021'!A:D,4,0)</f>
        <v>60.84</v>
      </c>
      <c r="N1457" s="3" t="b">
        <f t="shared" ref="N1457:N1459" si="422">M1457=H1457</f>
        <v>1</v>
      </c>
    </row>
    <row r="1458" spans="1:15" s="387" customFormat="1" ht="30" x14ac:dyDescent="0.25">
      <c r="A1458" s="389">
        <f t="shared" si="404"/>
        <v>86935</v>
      </c>
      <c r="B1458" s="390">
        <v>86883</v>
      </c>
      <c r="C1458" s="391" t="s">
        <v>13941</v>
      </c>
      <c r="D1458" s="391" t="s">
        <v>13891</v>
      </c>
      <c r="E1458" s="392" t="s">
        <v>1</v>
      </c>
      <c r="F1458" s="392" t="s">
        <v>9</v>
      </c>
      <c r="G1458" s="393">
        <v>1</v>
      </c>
      <c r="H1458" s="453">
        <f>VLOOKUP(B1458,'CMP-SIN-SD-09-2021'!A:D,4,0)</f>
        <v>11.49</v>
      </c>
      <c r="I1458" s="394" t="s">
        <v>13362</v>
      </c>
      <c r="J1458" s="373">
        <f t="shared" si="421"/>
        <v>11.49</v>
      </c>
      <c r="K1458" s="373"/>
      <c r="L1458" s="373"/>
      <c r="M1458" s="373">
        <f>VLOOKUP(B1458,'CMP-SIN-SD-09-2021'!A:D,4,0)</f>
        <v>11.49</v>
      </c>
      <c r="N1458" s="3" t="b">
        <f t="shared" si="422"/>
        <v>1</v>
      </c>
    </row>
    <row r="1459" spans="1:15" s="387" customFormat="1" ht="30" x14ac:dyDescent="0.25">
      <c r="A1459" s="440">
        <f t="shared" si="404"/>
        <v>86935</v>
      </c>
      <c r="B1459" s="441">
        <v>86900</v>
      </c>
      <c r="C1459" s="442" t="s">
        <v>13941</v>
      </c>
      <c r="D1459" s="442" t="s">
        <v>13943</v>
      </c>
      <c r="E1459" s="398" t="s">
        <v>1</v>
      </c>
      <c r="F1459" s="398" t="s">
        <v>9</v>
      </c>
      <c r="G1459" s="397">
        <v>1</v>
      </c>
      <c r="H1459" s="453">
        <f>VLOOKUP(B1459,'CMP-SIN-SD-09-2021'!A:D,4,0)</f>
        <v>166.77</v>
      </c>
      <c r="I1459" s="443" t="s">
        <v>13362</v>
      </c>
      <c r="J1459" s="373">
        <f t="shared" si="421"/>
        <v>166.77</v>
      </c>
      <c r="K1459" s="373"/>
      <c r="L1459" s="373"/>
      <c r="M1459" s="373">
        <f>VLOOKUP(B1459,'CMP-SIN-SD-09-2021'!A:D,4,0)</f>
        <v>166.77</v>
      </c>
      <c r="N1459" s="3" t="b">
        <f t="shared" si="422"/>
        <v>1</v>
      </c>
    </row>
    <row r="1460" spans="1:15" s="387" customFormat="1" ht="45" x14ac:dyDescent="0.25">
      <c r="A1460" s="463">
        <f t="shared" si="404"/>
        <v>86936</v>
      </c>
      <c r="B1460" s="434" t="s">
        <v>13359</v>
      </c>
      <c r="C1460" s="464" t="s">
        <v>351</v>
      </c>
      <c r="D1460" s="464" t="s">
        <v>13944</v>
      </c>
      <c r="E1460" s="425" t="s">
        <v>9</v>
      </c>
      <c r="F1460" s="425" t="s">
        <v>1</v>
      </c>
      <c r="G1460" s="424" t="s">
        <v>13361</v>
      </c>
      <c r="H1460" s="426" t="s">
        <v>13362</v>
      </c>
      <c r="I1460" s="465">
        <f>SUMIF(A:A,A1460,J:J)</f>
        <v>398.58000000000004</v>
      </c>
      <c r="K1460" s="373">
        <f>VLOOKUP(A1460,'CMP-SIN-SD-09-2021'!A:D,4,0)</f>
        <v>398.58</v>
      </c>
      <c r="L1460" s="373" t="b">
        <f>K1460=I1460</f>
        <v>1</v>
      </c>
      <c r="O1460" s="403">
        <v>86936</v>
      </c>
    </row>
    <row r="1461" spans="1:15" s="387" customFormat="1" ht="30" x14ac:dyDescent="0.25">
      <c r="A1461" s="450">
        <f t="shared" si="404"/>
        <v>86936</v>
      </c>
      <c r="B1461" s="451">
        <v>86878</v>
      </c>
      <c r="C1461" s="452" t="s">
        <v>13944</v>
      </c>
      <c r="D1461" s="452" t="s">
        <v>13942</v>
      </c>
      <c r="E1461" s="400" t="s">
        <v>1</v>
      </c>
      <c r="F1461" s="400" t="s">
        <v>9</v>
      </c>
      <c r="G1461" s="399">
        <v>1</v>
      </c>
      <c r="H1461" s="453">
        <f>VLOOKUP(B1461,'CMP-SIN-SD-09-2021'!A:D,4,0)</f>
        <v>60.84</v>
      </c>
      <c r="I1461" s="453" t="s">
        <v>13362</v>
      </c>
      <c r="J1461" s="373">
        <f t="shared" ref="J1461:J1463" si="423">TRUNC((G1461*H1461),2)</f>
        <v>60.84</v>
      </c>
      <c r="K1461" s="373"/>
      <c r="L1461" s="373"/>
      <c r="M1461" s="373">
        <f>VLOOKUP(B1461,'CMP-SIN-SD-09-2021'!A:D,4,0)</f>
        <v>60.84</v>
      </c>
      <c r="N1461" s="3" t="b">
        <f t="shared" ref="N1461:N1463" si="424">M1461=H1461</f>
        <v>1</v>
      </c>
    </row>
    <row r="1462" spans="1:15" s="387" customFormat="1" ht="30" x14ac:dyDescent="0.25">
      <c r="A1462" s="389">
        <f t="shared" si="404"/>
        <v>86936</v>
      </c>
      <c r="B1462" s="390">
        <v>86881</v>
      </c>
      <c r="C1462" s="391" t="s">
        <v>13944</v>
      </c>
      <c r="D1462" s="391" t="s">
        <v>13945</v>
      </c>
      <c r="E1462" s="392" t="s">
        <v>1</v>
      </c>
      <c r="F1462" s="392" t="s">
        <v>9</v>
      </c>
      <c r="G1462" s="393">
        <v>1</v>
      </c>
      <c r="H1462" s="453">
        <f>VLOOKUP(B1462,'CMP-SIN-SD-09-2021'!A:D,4,0)</f>
        <v>170.97</v>
      </c>
      <c r="I1462" s="394" t="s">
        <v>13362</v>
      </c>
      <c r="J1462" s="373">
        <f t="shared" si="423"/>
        <v>170.97</v>
      </c>
      <c r="K1462" s="373"/>
      <c r="L1462" s="373"/>
      <c r="M1462" s="373">
        <f>VLOOKUP(B1462,'CMP-SIN-SD-09-2021'!A:D,4,0)</f>
        <v>170.97</v>
      </c>
      <c r="N1462" s="3" t="b">
        <f t="shared" si="424"/>
        <v>1</v>
      </c>
    </row>
    <row r="1463" spans="1:15" s="387" customFormat="1" ht="30" x14ac:dyDescent="0.25">
      <c r="A1463" s="440">
        <f t="shared" si="404"/>
        <v>86936</v>
      </c>
      <c r="B1463" s="441">
        <v>86900</v>
      </c>
      <c r="C1463" s="442" t="s">
        <v>13944</v>
      </c>
      <c r="D1463" s="442" t="s">
        <v>13943</v>
      </c>
      <c r="E1463" s="398" t="s">
        <v>1</v>
      </c>
      <c r="F1463" s="398" t="s">
        <v>9</v>
      </c>
      <c r="G1463" s="397">
        <v>1</v>
      </c>
      <c r="H1463" s="453">
        <f>VLOOKUP(B1463,'CMP-SIN-SD-09-2021'!A:D,4,0)</f>
        <v>166.77</v>
      </c>
      <c r="I1463" s="443" t="s">
        <v>13362</v>
      </c>
      <c r="J1463" s="373">
        <f t="shared" si="423"/>
        <v>166.77</v>
      </c>
      <c r="K1463" s="373"/>
      <c r="L1463" s="373"/>
      <c r="M1463" s="373">
        <f>VLOOKUP(B1463,'CMP-SIN-SD-09-2021'!A:D,4,0)</f>
        <v>166.77</v>
      </c>
      <c r="N1463" s="3" t="b">
        <f t="shared" si="424"/>
        <v>1</v>
      </c>
    </row>
    <row r="1464" spans="1:15" s="387" customFormat="1" ht="75" x14ac:dyDescent="0.25">
      <c r="A1464" s="463">
        <f t="shared" si="404"/>
        <v>86943</v>
      </c>
      <c r="B1464" s="434" t="s">
        <v>13359</v>
      </c>
      <c r="C1464" s="464" t="s">
        <v>353</v>
      </c>
      <c r="D1464" s="464" t="s">
        <v>13946</v>
      </c>
      <c r="E1464" s="425" t="s">
        <v>9</v>
      </c>
      <c r="F1464" s="425" t="s">
        <v>1</v>
      </c>
      <c r="G1464" s="424" t="s">
        <v>13361</v>
      </c>
      <c r="H1464" s="426" t="s">
        <v>13362</v>
      </c>
      <c r="I1464" s="465">
        <f>SUMIF(A:A,A1464,J:J)</f>
        <v>194.87</v>
      </c>
      <c r="K1464" s="373">
        <f>VLOOKUP(A1464,'CMP-SIN-SD-09-2021'!A:D,4,0)</f>
        <v>194.87</v>
      </c>
      <c r="L1464" s="373" t="b">
        <f>K1464=I1464</f>
        <v>1</v>
      </c>
      <c r="O1464" s="403">
        <v>86943</v>
      </c>
    </row>
    <row r="1465" spans="1:15" s="387" customFormat="1" ht="45" x14ac:dyDescent="0.25">
      <c r="A1465" s="450">
        <f t="shared" si="404"/>
        <v>86943</v>
      </c>
      <c r="B1465" s="451">
        <v>86879</v>
      </c>
      <c r="C1465" s="452" t="s">
        <v>13946</v>
      </c>
      <c r="D1465" s="452" t="s">
        <v>13947</v>
      </c>
      <c r="E1465" s="400" t="s">
        <v>1</v>
      </c>
      <c r="F1465" s="400" t="s">
        <v>9</v>
      </c>
      <c r="G1465" s="399">
        <v>1</v>
      </c>
      <c r="H1465" s="453">
        <f>VLOOKUP(B1465,'CMP-SIN-SD-09-2021'!A:D,4,0)</f>
        <v>6.89</v>
      </c>
      <c r="I1465" s="453" t="s">
        <v>13362</v>
      </c>
      <c r="J1465" s="373">
        <f t="shared" ref="J1465:J1469" si="425">TRUNC((G1465*H1465),2)</f>
        <v>6.89</v>
      </c>
      <c r="K1465" s="373"/>
      <c r="L1465" s="373"/>
      <c r="M1465" s="373">
        <f>VLOOKUP(B1465,'CMP-SIN-SD-09-2021'!A:D,4,0)</f>
        <v>6.89</v>
      </c>
      <c r="N1465" s="3" t="b">
        <f t="shared" ref="N1465:N1469" si="426">M1465=H1465</f>
        <v>1</v>
      </c>
    </row>
    <row r="1466" spans="1:15" s="387" customFormat="1" ht="30" x14ac:dyDescent="0.25">
      <c r="A1466" s="389">
        <f t="shared" si="404"/>
        <v>86943</v>
      </c>
      <c r="B1466" s="390">
        <v>86883</v>
      </c>
      <c r="C1466" s="391" t="s">
        <v>13946</v>
      </c>
      <c r="D1466" s="391" t="s">
        <v>13891</v>
      </c>
      <c r="E1466" s="392" t="s">
        <v>1</v>
      </c>
      <c r="F1466" s="392" t="s">
        <v>9</v>
      </c>
      <c r="G1466" s="393">
        <v>1</v>
      </c>
      <c r="H1466" s="453">
        <f>VLOOKUP(B1466,'CMP-SIN-SD-09-2021'!A:D,4,0)</f>
        <v>11.49</v>
      </c>
      <c r="I1466" s="394" t="s">
        <v>13362</v>
      </c>
      <c r="J1466" s="373">
        <f t="shared" si="425"/>
        <v>11.49</v>
      </c>
      <c r="K1466" s="373"/>
      <c r="L1466" s="373"/>
      <c r="M1466" s="373">
        <f>VLOOKUP(B1466,'CMP-SIN-SD-09-2021'!A:D,4,0)</f>
        <v>11.49</v>
      </c>
      <c r="N1466" s="3" t="b">
        <f t="shared" si="426"/>
        <v>1</v>
      </c>
    </row>
    <row r="1467" spans="1:15" s="387" customFormat="1" ht="30" x14ac:dyDescent="0.25">
      <c r="A1467" s="389">
        <f t="shared" si="404"/>
        <v>86943</v>
      </c>
      <c r="B1467" s="390">
        <v>86884</v>
      </c>
      <c r="C1467" s="391" t="s">
        <v>13946</v>
      </c>
      <c r="D1467" s="391" t="s">
        <v>13948</v>
      </c>
      <c r="E1467" s="392" t="s">
        <v>1</v>
      </c>
      <c r="F1467" s="392" t="s">
        <v>9</v>
      </c>
      <c r="G1467" s="393">
        <v>1</v>
      </c>
      <c r="H1467" s="453">
        <f>VLOOKUP(B1467,'CMP-SIN-SD-09-2021'!A:D,4,0)</f>
        <v>8.51</v>
      </c>
      <c r="I1467" s="394" t="s">
        <v>13362</v>
      </c>
      <c r="J1467" s="373">
        <f t="shared" si="425"/>
        <v>8.51</v>
      </c>
      <c r="K1467" s="373"/>
      <c r="L1467" s="373"/>
      <c r="M1467" s="373">
        <f>VLOOKUP(B1467,'CMP-SIN-SD-09-2021'!A:D,4,0)</f>
        <v>8.51</v>
      </c>
      <c r="N1467" s="3" t="b">
        <f t="shared" si="426"/>
        <v>1</v>
      </c>
    </row>
    <row r="1468" spans="1:15" s="387" customFormat="1" ht="45" x14ac:dyDescent="0.25">
      <c r="A1468" s="389">
        <f t="shared" si="404"/>
        <v>86943</v>
      </c>
      <c r="B1468" s="390">
        <v>86904</v>
      </c>
      <c r="C1468" s="391" t="s">
        <v>13946</v>
      </c>
      <c r="D1468" s="391" t="s">
        <v>13949</v>
      </c>
      <c r="E1468" s="392" t="s">
        <v>1</v>
      </c>
      <c r="F1468" s="392" t="s">
        <v>9</v>
      </c>
      <c r="G1468" s="393">
        <v>1</v>
      </c>
      <c r="H1468" s="453">
        <f>VLOOKUP(B1468,'CMP-SIN-SD-09-2021'!A:D,4,0)</f>
        <v>110.18</v>
      </c>
      <c r="I1468" s="394" t="s">
        <v>13362</v>
      </c>
      <c r="J1468" s="373">
        <f t="shared" si="425"/>
        <v>110.18</v>
      </c>
      <c r="K1468" s="373"/>
      <c r="L1468" s="373"/>
      <c r="M1468" s="373">
        <f>VLOOKUP(B1468,'CMP-SIN-SD-09-2021'!A:D,4,0)</f>
        <v>110.18</v>
      </c>
      <c r="N1468" s="3" t="b">
        <f t="shared" si="426"/>
        <v>1</v>
      </c>
    </row>
    <row r="1469" spans="1:15" s="387" customFormat="1" ht="30" x14ac:dyDescent="0.25">
      <c r="A1469" s="440">
        <f t="shared" si="404"/>
        <v>86943</v>
      </c>
      <c r="B1469" s="441">
        <v>86906</v>
      </c>
      <c r="C1469" s="442" t="s">
        <v>13946</v>
      </c>
      <c r="D1469" s="442" t="s">
        <v>13950</v>
      </c>
      <c r="E1469" s="398" t="s">
        <v>1</v>
      </c>
      <c r="F1469" s="398" t="s">
        <v>9</v>
      </c>
      <c r="G1469" s="397">
        <v>1</v>
      </c>
      <c r="H1469" s="453">
        <f>VLOOKUP(B1469,'CMP-SIN-SD-09-2021'!A:D,4,0)</f>
        <v>57.8</v>
      </c>
      <c r="I1469" s="443" t="s">
        <v>13362</v>
      </c>
      <c r="J1469" s="373">
        <f t="shared" si="425"/>
        <v>57.8</v>
      </c>
      <c r="K1469" s="373"/>
      <c r="L1469" s="373"/>
      <c r="M1469" s="373">
        <f>VLOOKUP(B1469,'CMP-SIN-SD-09-2021'!A:D,4,0)</f>
        <v>57.8</v>
      </c>
      <c r="N1469" s="3" t="b">
        <f t="shared" si="426"/>
        <v>1</v>
      </c>
    </row>
    <row r="1470" spans="1:15" s="387" customFormat="1" ht="45" x14ac:dyDescent="0.25">
      <c r="A1470" s="463">
        <f t="shared" si="404"/>
        <v>86911</v>
      </c>
      <c r="B1470" s="434" t="s">
        <v>13359</v>
      </c>
      <c r="C1470" s="464" t="s">
        <v>355</v>
      </c>
      <c r="D1470" s="464" t="s">
        <v>13360</v>
      </c>
      <c r="E1470" s="425" t="s">
        <v>9</v>
      </c>
      <c r="F1470" s="425" t="s">
        <v>1</v>
      </c>
      <c r="G1470" s="424" t="s">
        <v>13361</v>
      </c>
      <c r="H1470" s="426" t="s">
        <v>13362</v>
      </c>
      <c r="I1470" s="465">
        <f>SUMIF(A:A,A1470,J:J)</f>
        <v>67.650000000000006</v>
      </c>
      <c r="K1470" s="373">
        <f>VLOOKUP(A1470,'CMP-SIN-SD-09-2021'!A:D,4,0)</f>
        <v>67.650000000000006</v>
      </c>
      <c r="L1470" s="373" t="b">
        <f>K1470=I1470</f>
        <v>1</v>
      </c>
      <c r="O1470" s="403">
        <v>86911</v>
      </c>
    </row>
    <row r="1471" spans="1:15" s="387" customFormat="1" ht="30" x14ac:dyDescent="0.25">
      <c r="A1471" s="450">
        <f t="shared" si="404"/>
        <v>86911</v>
      </c>
      <c r="B1471" s="451">
        <v>88267</v>
      </c>
      <c r="C1471" s="452" t="s">
        <v>13360</v>
      </c>
      <c r="D1471" s="452" t="s">
        <v>13455</v>
      </c>
      <c r="E1471" s="400" t="s">
        <v>1</v>
      </c>
      <c r="F1471" s="400" t="s">
        <v>7605</v>
      </c>
      <c r="G1471" s="399">
        <v>0.1164</v>
      </c>
      <c r="H1471" s="453">
        <f>VLOOKUP(B1471,'CMP-SIN-SD-09-2021'!A:D,4,0)</f>
        <v>23.41</v>
      </c>
      <c r="I1471" s="453" t="s">
        <v>13362</v>
      </c>
      <c r="J1471" s="373">
        <f t="shared" ref="J1471:J1474" si="427">TRUNC((G1471*H1471),2)</f>
        <v>2.72</v>
      </c>
      <c r="K1471" s="373"/>
      <c r="L1471" s="373"/>
      <c r="M1471" s="373">
        <f>VLOOKUP(B1471,'CMP-SIN-SD-09-2021'!A:D,4,0)</f>
        <v>23.41</v>
      </c>
      <c r="N1471" s="3" t="b">
        <f t="shared" ref="N1471:N1474" si="428">M1471=H1471</f>
        <v>1</v>
      </c>
    </row>
    <row r="1472" spans="1:15" s="387" customFormat="1" x14ac:dyDescent="0.25">
      <c r="A1472" s="389">
        <f t="shared" si="404"/>
        <v>86911</v>
      </c>
      <c r="B1472" s="390">
        <v>88316</v>
      </c>
      <c r="C1472" s="391" t="s">
        <v>13360</v>
      </c>
      <c r="D1472" s="391" t="s">
        <v>13428</v>
      </c>
      <c r="E1472" s="392" t="s">
        <v>1</v>
      </c>
      <c r="F1472" s="392" t="s">
        <v>7605</v>
      </c>
      <c r="G1472" s="393">
        <v>3.6700000000000003E-2</v>
      </c>
      <c r="H1472" s="453">
        <f>VLOOKUP(B1472,'CMP-SIN-SD-09-2021'!A:D,4,0)</f>
        <v>17.61</v>
      </c>
      <c r="I1472" s="394" t="s">
        <v>13362</v>
      </c>
      <c r="J1472" s="373">
        <f t="shared" si="427"/>
        <v>0.64</v>
      </c>
      <c r="K1472" s="373"/>
      <c r="L1472" s="373"/>
      <c r="M1472" s="373">
        <f>VLOOKUP(B1472,'CMP-SIN-SD-09-2021'!A:D,4,0)</f>
        <v>17.61</v>
      </c>
      <c r="N1472" s="3" t="b">
        <f t="shared" si="428"/>
        <v>1</v>
      </c>
    </row>
    <row r="1473" spans="1:15" s="387" customFormat="1" x14ac:dyDescent="0.25">
      <c r="A1473" s="389">
        <f t="shared" si="404"/>
        <v>86911</v>
      </c>
      <c r="B1473" s="390">
        <v>3146</v>
      </c>
      <c r="C1473" s="391" t="s">
        <v>13360</v>
      </c>
      <c r="D1473" s="391" t="s">
        <v>13500</v>
      </c>
      <c r="E1473" s="392" t="s">
        <v>1</v>
      </c>
      <c r="F1473" s="392" t="s">
        <v>9</v>
      </c>
      <c r="G1473" s="393">
        <v>2.1000000000000001E-2</v>
      </c>
      <c r="H1473" s="394">
        <v>3.5</v>
      </c>
      <c r="I1473" s="394" t="s">
        <v>13362</v>
      </c>
      <c r="J1473" s="373">
        <f t="shared" si="427"/>
        <v>7.0000000000000007E-2</v>
      </c>
      <c r="K1473" s="373"/>
      <c r="L1473" s="373"/>
      <c r="M1473" s="373">
        <f>VLOOKUP(B1473,'INS-SIN-SD-09-2021'!A:D,4,0)</f>
        <v>3.5</v>
      </c>
      <c r="N1473" s="3" t="b">
        <f t="shared" si="428"/>
        <v>1</v>
      </c>
    </row>
    <row r="1474" spans="1:15" s="387" customFormat="1" ht="30" x14ac:dyDescent="0.25">
      <c r="A1474" s="440">
        <f t="shared" si="404"/>
        <v>86911</v>
      </c>
      <c r="B1474" s="441">
        <v>13416</v>
      </c>
      <c r="C1474" s="442" t="s">
        <v>13360</v>
      </c>
      <c r="D1474" s="442" t="s">
        <v>13951</v>
      </c>
      <c r="E1474" s="398" t="s">
        <v>1</v>
      </c>
      <c r="F1474" s="398" t="s">
        <v>9</v>
      </c>
      <c r="G1474" s="397">
        <v>1</v>
      </c>
      <c r="H1474" s="443">
        <v>64.22</v>
      </c>
      <c r="I1474" s="443" t="s">
        <v>13362</v>
      </c>
      <c r="J1474" s="373">
        <f t="shared" si="427"/>
        <v>64.22</v>
      </c>
      <c r="K1474" s="373"/>
      <c r="L1474" s="373"/>
      <c r="M1474" s="373">
        <f>VLOOKUP(B1474,'INS-SIN-SD-09-2021'!A:D,4,0)</f>
        <v>64.22</v>
      </c>
      <c r="N1474" s="3" t="b">
        <f t="shared" si="428"/>
        <v>1</v>
      </c>
    </row>
    <row r="1475" spans="1:15" s="387" customFormat="1" ht="30" x14ac:dyDescent="0.25">
      <c r="A1475" s="463">
        <f t="shared" si="404"/>
        <v>86913</v>
      </c>
      <c r="B1475" s="434" t="s">
        <v>13359</v>
      </c>
      <c r="C1475" s="464" t="s">
        <v>357</v>
      </c>
      <c r="D1475" s="464" t="s">
        <v>13509</v>
      </c>
      <c r="E1475" s="425" t="s">
        <v>9</v>
      </c>
      <c r="F1475" s="425" t="s">
        <v>1</v>
      </c>
      <c r="G1475" s="424" t="s">
        <v>13361</v>
      </c>
      <c r="H1475" s="426" t="s">
        <v>13362</v>
      </c>
      <c r="I1475" s="465">
        <f>SUMIF(A:A,A1475,J:J)</f>
        <v>42.7</v>
      </c>
      <c r="K1475" s="373">
        <f>VLOOKUP(A1475,'CMP-SIN-SD-09-2021'!A:D,4,0)</f>
        <v>42.7</v>
      </c>
      <c r="L1475" s="373" t="b">
        <f>K1475=I1475</f>
        <v>1</v>
      </c>
      <c r="O1475" s="403">
        <v>86913</v>
      </c>
    </row>
    <row r="1476" spans="1:15" s="387" customFormat="1" ht="30" x14ac:dyDescent="0.25">
      <c r="A1476" s="450">
        <f t="shared" si="404"/>
        <v>86913</v>
      </c>
      <c r="B1476" s="451">
        <v>88267</v>
      </c>
      <c r="C1476" s="452" t="s">
        <v>13509</v>
      </c>
      <c r="D1476" s="452" t="s">
        <v>13455</v>
      </c>
      <c r="E1476" s="400" t="s">
        <v>1</v>
      </c>
      <c r="F1476" s="400" t="s">
        <v>7605</v>
      </c>
      <c r="G1476" s="399">
        <v>0.1525</v>
      </c>
      <c r="H1476" s="453">
        <f>VLOOKUP(B1476,'CMP-SIN-SD-09-2021'!A:D,4,0)</f>
        <v>23.41</v>
      </c>
      <c r="I1476" s="453" t="s">
        <v>13362</v>
      </c>
      <c r="J1476" s="373">
        <f t="shared" ref="J1476:J1479" si="429">TRUNC((G1476*H1476),2)</f>
        <v>3.57</v>
      </c>
      <c r="K1476" s="373"/>
      <c r="L1476" s="373"/>
      <c r="M1476" s="373">
        <f>VLOOKUP(B1476,'CMP-SIN-SD-09-2021'!A:D,4,0)</f>
        <v>23.41</v>
      </c>
      <c r="N1476" s="3" t="b">
        <f t="shared" ref="N1476:N1479" si="430">M1476=H1476</f>
        <v>1</v>
      </c>
    </row>
    <row r="1477" spans="1:15" s="387" customFormat="1" x14ac:dyDescent="0.25">
      <c r="A1477" s="389">
        <f t="shared" si="404"/>
        <v>86913</v>
      </c>
      <c r="B1477" s="390">
        <v>88316</v>
      </c>
      <c r="C1477" s="391" t="s">
        <v>13509</v>
      </c>
      <c r="D1477" s="391" t="s">
        <v>13428</v>
      </c>
      <c r="E1477" s="392" t="s">
        <v>1</v>
      </c>
      <c r="F1477" s="392" t="s">
        <v>7605</v>
      </c>
      <c r="G1477" s="393">
        <v>4.8099999999999997E-2</v>
      </c>
      <c r="H1477" s="453">
        <f>VLOOKUP(B1477,'CMP-SIN-SD-09-2021'!A:D,4,0)</f>
        <v>17.61</v>
      </c>
      <c r="I1477" s="394" t="s">
        <v>13362</v>
      </c>
      <c r="J1477" s="373">
        <f t="shared" si="429"/>
        <v>0.84</v>
      </c>
      <c r="K1477" s="373"/>
      <c r="L1477" s="373"/>
      <c r="M1477" s="373">
        <f>VLOOKUP(B1477,'CMP-SIN-SD-09-2021'!A:D,4,0)</f>
        <v>17.61</v>
      </c>
      <c r="N1477" s="3" t="b">
        <f t="shared" si="430"/>
        <v>1</v>
      </c>
    </row>
    <row r="1478" spans="1:15" s="387" customFormat="1" x14ac:dyDescent="0.25">
      <c r="A1478" s="389">
        <f t="shared" si="404"/>
        <v>86913</v>
      </c>
      <c r="B1478" s="390">
        <v>3146</v>
      </c>
      <c r="C1478" s="391" t="s">
        <v>13509</v>
      </c>
      <c r="D1478" s="391" t="s">
        <v>13500</v>
      </c>
      <c r="E1478" s="392" t="s">
        <v>1</v>
      </c>
      <c r="F1478" s="392" t="s">
        <v>9</v>
      </c>
      <c r="G1478" s="393">
        <v>2.1000000000000001E-2</v>
      </c>
      <c r="H1478" s="394">
        <v>3.5</v>
      </c>
      <c r="I1478" s="394" t="s">
        <v>13362</v>
      </c>
      <c r="J1478" s="373">
        <f t="shared" si="429"/>
        <v>7.0000000000000007E-2</v>
      </c>
      <c r="K1478" s="373"/>
      <c r="L1478" s="373"/>
      <c r="M1478" s="373">
        <f>VLOOKUP(B1478,'INS-SIN-SD-09-2021'!A:D,4,0)</f>
        <v>3.5</v>
      </c>
      <c r="N1478" s="3" t="b">
        <f t="shared" si="430"/>
        <v>1</v>
      </c>
    </row>
    <row r="1479" spans="1:15" s="387" customFormat="1" ht="30" x14ac:dyDescent="0.25">
      <c r="A1479" s="440">
        <f t="shared" si="404"/>
        <v>86913</v>
      </c>
      <c r="B1479" s="441">
        <v>7604</v>
      </c>
      <c r="C1479" s="442" t="s">
        <v>13509</v>
      </c>
      <c r="D1479" s="442" t="s">
        <v>13952</v>
      </c>
      <c r="E1479" s="398" t="s">
        <v>1</v>
      </c>
      <c r="F1479" s="398" t="s">
        <v>9</v>
      </c>
      <c r="G1479" s="397">
        <v>1</v>
      </c>
      <c r="H1479" s="443">
        <v>38.22</v>
      </c>
      <c r="I1479" s="443" t="s">
        <v>13362</v>
      </c>
      <c r="J1479" s="373">
        <f t="shared" si="429"/>
        <v>38.22</v>
      </c>
      <c r="K1479" s="373"/>
      <c r="L1479" s="373"/>
      <c r="M1479" s="373">
        <f>VLOOKUP(B1479,'INS-SIN-SD-09-2021'!A:D,4,0)</f>
        <v>38.22</v>
      </c>
      <c r="N1479" s="3" t="b">
        <f t="shared" si="430"/>
        <v>1</v>
      </c>
    </row>
    <row r="1480" spans="1:15" s="387" customFormat="1" ht="30" x14ac:dyDescent="0.25">
      <c r="A1480" s="463">
        <f t="shared" si="404"/>
        <v>86872</v>
      </c>
      <c r="B1480" s="434" t="s">
        <v>13359</v>
      </c>
      <c r="C1480" s="464" t="s">
        <v>359</v>
      </c>
      <c r="D1480" s="464" t="s">
        <v>13592</v>
      </c>
      <c r="E1480" s="425" t="s">
        <v>9</v>
      </c>
      <c r="F1480" s="425" t="s">
        <v>1</v>
      </c>
      <c r="G1480" s="424" t="s">
        <v>13361</v>
      </c>
      <c r="H1480" s="426" t="s">
        <v>13362</v>
      </c>
      <c r="I1480" s="465">
        <f>SUMIF(A:A,A1480,J:J)</f>
        <v>545.14</v>
      </c>
      <c r="K1480" s="373">
        <f>VLOOKUP(A1480,'CMP-SIN-SD-09-2021'!A:D,4,0)</f>
        <v>545.14</v>
      </c>
      <c r="L1480" s="373" t="b">
        <f>K1480=I1480</f>
        <v>1</v>
      </c>
      <c r="O1480" s="403">
        <v>86872</v>
      </c>
    </row>
    <row r="1481" spans="1:15" s="387" customFormat="1" ht="30" x14ac:dyDescent="0.25">
      <c r="A1481" s="450">
        <f t="shared" si="404"/>
        <v>86872</v>
      </c>
      <c r="B1481" s="451">
        <v>88267</v>
      </c>
      <c r="C1481" s="452" t="s">
        <v>13592</v>
      </c>
      <c r="D1481" s="452" t="s">
        <v>13455</v>
      </c>
      <c r="E1481" s="400" t="s">
        <v>1</v>
      </c>
      <c r="F1481" s="400" t="s">
        <v>7605</v>
      </c>
      <c r="G1481" s="399">
        <v>1.7688999999999999</v>
      </c>
      <c r="H1481" s="453">
        <f>VLOOKUP(B1481,'CMP-SIN-SD-09-2021'!A:D,4,0)</f>
        <v>23.41</v>
      </c>
      <c r="I1481" s="453" t="s">
        <v>13362</v>
      </c>
      <c r="J1481" s="373">
        <f t="shared" ref="J1481:J1485" si="431">TRUNC((G1481*H1481),2)</f>
        <v>41.4</v>
      </c>
      <c r="K1481" s="373"/>
      <c r="L1481" s="373"/>
      <c r="M1481" s="373">
        <f>VLOOKUP(B1481,'CMP-SIN-SD-09-2021'!A:D,4,0)</f>
        <v>23.41</v>
      </c>
      <c r="N1481" s="3" t="b">
        <f t="shared" ref="N1481:N1485" si="432">M1481=H1481</f>
        <v>1</v>
      </c>
    </row>
    <row r="1482" spans="1:15" s="387" customFormat="1" x14ac:dyDescent="0.25">
      <c r="A1482" s="389">
        <f t="shared" si="404"/>
        <v>86872</v>
      </c>
      <c r="B1482" s="390">
        <v>88316</v>
      </c>
      <c r="C1482" s="391" t="s">
        <v>13592</v>
      </c>
      <c r="D1482" s="391" t="s">
        <v>13428</v>
      </c>
      <c r="E1482" s="392" t="s">
        <v>1</v>
      </c>
      <c r="F1482" s="392" t="s">
        <v>7605</v>
      </c>
      <c r="G1482" s="393">
        <v>0.71109999999999995</v>
      </c>
      <c r="H1482" s="453">
        <f>VLOOKUP(B1482,'CMP-SIN-SD-09-2021'!A:D,4,0)</f>
        <v>17.61</v>
      </c>
      <c r="I1482" s="394" t="s">
        <v>13362</v>
      </c>
      <c r="J1482" s="373">
        <f t="shared" si="431"/>
        <v>12.52</v>
      </c>
      <c r="K1482" s="373"/>
      <c r="L1482" s="373"/>
      <c r="M1482" s="373">
        <f>VLOOKUP(B1482,'CMP-SIN-SD-09-2021'!A:D,4,0)</f>
        <v>17.61</v>
      </c>
      <c r="N1482" s="3" t="b">
        <f t="shared" si="432"/>
        <v>1</v>
      </c>
    </row>
    <row r="1483" spans="1:15" s="387" customFormat="1" ht="45" x14ac:dyDescent="0.25">
      <c r="A1483" s="389">
        <f t="shared" ref="A1483:A1546" si="433">IF(O1483&lt;&gt;0,O1483,A1482)</f>
        <v>86872</v>
      </c>
      <c r="B1483" s="390">
        <v>4351</v>
      </c>
      <c r="C1483" s="391" t="s">
        <v>13592</v>
      </c>
      <c r="D1483" s="391" t="s">
        <v>13903</v>
      </c>
      <c r="E1483" s="392" t="s">
        <v>1</v>
      </c>
      <c r="F1483" s="392" t="s">
        <v>9</v>
      </c>
      <c r="G1483" s="393">
        <v>6</v>
      </c>
      <c r="H1483" s="394">
        <v>11.94</v>
      </c>
      <c r="I1483" s="394" t="s">
        <v>13362</v>
      </c>
      <c r="J1483" s="373">
        <f t="shared" si="431"/>
        <v>71.64</v>
      </c>
      <c r="K1483" s="373"/>
      <c r="L1483" s="373"/>
      <c r="M1483" s="373">
        <f>VLOOKUP(B1483,'INS-SIN-SD-09-2021'!A:D,4,0)</f>
        <v>11.94</v>
      </c>
      <c r="N1483" s="3" t="b">
        <f t="shared" si="432"/>
        <v>1</v>
      </c>
    </row>
    <row r="1484" spans="1:15" s="387" customFormat="1" x14ac:dyDescent="0.25">
      <c r="A1484" s="389">
        <f t="shared" si="433"/>
        <v>86872</v>
      </c>
      <c r="B1484" s="390">
        <v>20271</v>
      </c>
      <c r="C1484" s="391" t="s">
        <v>13592</v>
      </c>
      <c r="D1484" s="391" t="s">
        <v>13953</v>
      </c>
      <c r="E1484" s="392" t="s">
        <v>1</v>
      </c>
      <c r="F1484" s="392" t="s">
        <v>9</v>
      </c>
      <c r="G1484" s="393">
        <v>1</v>
      </c>
      <c r="H1484" s="394">
        <v>415.24</v>
      </c>
      <c r="I1484" s="394" t="s">
        <v>13362</v>
      </c>
      <c r="J1484" s="373">
        <f t="shared" si="431"/>
        <v>415.24</v>
      </c>
      <c r="K1484" s="373"/>
      <c r="L1484" s="373"/>
      <c r="M1484" s="373">
        <f>VLOOKUP(B1484,'INS-SIN-SD-09-2021'!A:D,4,0)</f>
        <v>415.24</v>
      </c>
      <c r="N1484" s="3" t="b">
        <f t="shared" si="432"/>
        <v>1</v>
      </c>
    </row>
    <row r="1485" spans="1:15" s="387" customFormat="1" x14ac:dyDescent="0.25">
      <c r="A1485" s="440">
        <f t="shared" si="433"/>
        <v>86872</v>
      </c>
      <c r="B1485" s="441">
        <v>37329</v>
      </c>
      <c r="C1485" s="442" t="s">
        <v>13592</v>
      </c>
      <c r="D1485" s="442" t="s">
        <v>13898</v>
      </c>
      <c r="E1485" s="398" t="s">
        <v>1</v>
      </c>
      <c r="F1485" s="398" t="s">
        <v>29</v>
      </c>
      <c r="G1485" s="397">
        <v>7.0199999999999999E-2</v>
      </c>
      <c r="H1485" s="443">
        <v>61.83</v>
      </c>
      <c r="I1485" s="443" t="s">
        <v>13362</v>
      </c>
      <c r="J1485" s="373">
        <f t="shared" si="431"/>
        <v>4.34</v>
      </c>
      <c r="K1485" s="373"/>
      <c r="L1485" s="373"/>
      <c r="M1485" s="373">
        <f>VLOOKUP(B1485,'INS-SIN-SD-09-2021'!A:D,4,0)</f>
        <v>61.83</v>
      </c>
      <c r="N1485" s="3" t="b">
        <f t="shared" si="432"/>
        <v>1</v>
      </c>
    </row>
    <row r="1486" spans="1:15" s="387" customFormat="1" ht="30" x14ac:dyDescent="0.25">
      <c r="A1486" s="463" t="str">
        <f t="shared" si="433"/>
        <v>08970/ORSE</v>
      </c>
      <c r="B1486" s="434" t="s">
        <v>13359</v>
      </c>
      <c r="C1486" s="464" t="s">
        <v>361</v>
      </c>
      <c r="D1486" s="464" t="s">
        <v>13491</v>
      </c>
      <c r="E1486" s="425" t="s">
        <v>3</v>
      </c>
      <c r="F1486" s="425" t="s">
        <v>1</v>
      </c>
      <c r="G1486" s="424" t="s">
        <v>13361</v>
      </c>
      <c r="H1486" s="426" t="s">
        <v>13362</v>
      </c>
      <c r="I1486" s="465">
        <f>SUMIF(A:A,A1486,J:J)</f>
        <v>75.829999999999984</v>
      </c>
      <c r="K1486" s="373" t="e">
        <f>VLOOKUP(A1486,'CMP-SIN-SD-09-2021'!A:D,4,0)</f>
        <v>#N/A</v>
      </c>
      <c r="L1486" s="373" t="e">
        <f>K1486=I1486</f>
        <v>#N/A</v>
      </c>
      <c r="O1486" s="387" t="s">
        <v>1446</v>
      </c>
    </row>
    <row r="1487" spans="1:15" s="387" customFormat="1" x14ac:dyDescent="0.25">
      <c r="A1487" s="450" t="str">
        <f t="shared" si="433"/>
        <v>08970/ORSE</v>
      </c>
      <c r="B1487" s="451">
        <v>88261</v>
      </c>
      <c r="C1487" s="452" t="s">
        <v>13491</v>
      </c>
      <c r="D1487" s="452" t="s">
        <v>13695</v>
      </c>
      <c r="E1487" s="400" t="s">
        <v>1</v>
      </c>
      <c r="F1487" s="400" t="s">
        <v>7605</v>
      </c>
      <c r="G1487" s="399">
        <v>0.8</v>
      </c>
      <c r="H1487" s="453">
        <f>VLOOKUP(B1487,'CMP-SIN-SD-09-2021'!A:D,4,0)</f>
        <v>23.72</v>
      </c>
      <c r="I1487" s="453" t="s">
        <v>13362</v>
      </c>
      <c r="J1487" s="373">
        <f t="shared" ref="J1487:J1490" si="434">TRUNC((G1487*H1487),2)</f>
        <v>18.97</v>
      </c>
      <c r="K1487" s="373"/>
      <c r="L1487" s="373"/>
      <c r="M1487" s="373">
        <f>VLOOKUP(B1487,'CMP-SIN-SD-09-2021'!A:D,4,0)</f>
        <v>23.72</v>
      </c>
      <c r="N1487" s="3" t="b">
        <f t="shared" ref="N1487:N1490" si="435">M1487=H1487</f>
        <v>1</v>
      </c>
    </row>
    <row r="1488" spans="1:15" s="387" customFormat="1" x14ac:dyDescent="0.25">
      <c r="A1488" s="389" t="str">
        <f t="shared" si="433"/>
        <v>08970/ORSE</v>
      </c>
      <c r="B1488" s="390">
        <v>88316</v>
      </c>
      <c r="C1488" s="391" t="s">
        <v>13491</v>
      </c>
      <c r="D1488" s="391" t="s">
        <v>13428</v>
      </c>
      <c r="E1488" s="392" t="s">
        <v>1</v>
      </c>
      <c r="F1488" s="392" t="s">
        <v>7605</v>
      </c>
      <c r="G1488" s="393">
        <v>0.8</v>
      </c>
      <c r="H1488" s="453">
        <f>VLOOKUP(B1488,'CMP-SIN-SD-09-2021'!A:D,4,0)</f>
        <v>17.61</v>
      </c>
      <c r="I1488" s="394" t="s">
        <v>13362</v>
      </c>
      <c r="J1488" s="373">
        <f t="shared" si="434"/>
        <v>14.08</v>
      </c>
      <c r="K1488" s="373"/>
      <c r="L1488" s="373"/>
      <c r="M1488" s="373">
        <f>VLOOKUP(B1488,'CMP-SIN-SD-09-2021'!A:D,4,0)</f>
        <v>17.61</v>
      </c>
      <c r="N1488" s="3" t="b">
        <f t="shared" si="435"/>
        <v>1</v>
      </c>
    </row>
    <row r="1489" spans="1:15" s="387" customFormat="1" ht="30" x14ac:dyDescent="0.25">
      <c r="A1489" s="389" t="str">
        <f t="shared" si="433"/>
        <v>08970/ORSE</v>
      </c>
      <c r="B1489" s="390" t="s">
        <v>13954</v>
      </c>
      <c r="C1489" s="391" t="s">
        <v>13491</v>
      </c>
      <c r="D1489" s="391" t="s">
        <v>13955</v>
      </c>
      <c r="E1489" s="392" t="s">
        <v>1</v>
      </c>
      <c r="F1489" s="392" t="s">
        <v>27</v>
      </c>
      <c r="G1489" s="393">
        <v>4</v>
      </c>
      <c r="H1489" s="394">
        <v>10.17</v>
      </c>
      <c r="I1489" s="394" t="s">
        <v>13362</v>
      </c>
      <c r="J1489" s="373">
        <f t="shared" si="434"/>
        <v>40.68</v>
      </c>
      <c r="K1489" s="373"/>
      <c r="L1489" s="373"/>
      <c r="M1489" s="373" t="e">
        <f>VLOOKUP(B1489,'INS-SIN-SD-09-2021'!A:D,4,0)</f>
        <v>#N/A</v>
      </c>
      <c r="N1489" s="3" t="e">
        <f t="shared" si="435"/>
        <v>#N/A</v>
      </c>
    </row>
    <row r="1490" spans="1:15" s="387" customFormat="1" ht="30" x14ac:dyDescent="0.25">
      <c r="A1490" s="440" t="str">
        <f t="shared" si="433"/>
        <v>08970/ORSE</v>
      </c>
      <c r="B1490" s="441" t="s">
        <v>13956</v>
      </c>
      <c r="C1490" s="442" t="s">
        <v>13491</v>
      </c>
      <c r="D1490" s="442" t="s">
        <v>13957</v>
      </c>
      <c r="E1490" s="398" t="s">
        <v>1</v>
      </c>
      <c r="F1490" s="398" t="s">
        <v>3</v>
      </c>
      <c r="G1490" s="397">
        <v>1.05</v>
      </c>
      <c r="H1490" s="443">
        <v>2</v>
      </c>
      <c r="I1490" s="443" t="s">
        <v>13362</v>
      </c>
      <c r="J1490" s="373">
        <f t="shared" si="434"/>
        <v>2.1</v>
      </c>
      <c r="K1490" s="373"/>
      <c r="L1490" s="373"/>
      <c r="M1490" s="373" t="e">
        <f>VLOOKUP(B1490,'INS-SIN-SD-09-2021'!A:D,4,0)</f>
        <v>#N/A</v>
      </c>
      <c r="N1490" s="3" t="e">
        <f t="shared" si="435"/>
        <v>#N/A</v>
      </c>
    </row>
    <row r="1491" spans="1:15" s="387" customFormat="1" ht="45" x14ac:dyDescent="0.25">
      <c r="A1491" s="463" t="str">
        <f t="shared" si="433"/>
        <v>12628/ORSE</v>
      </c>
      <c r="B1491" s="434" t="s">
        <v>13359</v>
      </c>
      <c r="C1491" s="464" t="s">
        <v>362</v>
      </c>
      <c r="D1491" s="464" t="s">
        <v>13648</v>
      </c>
      <c r="E1491" s="425" t="s">
        <v>9</v>
      </c>
      <c r="F1491" s="425" t="s">
        <v>1</v>
      </c>
      <c r="G1491" s="424" t="s">
        <v>13361</v>
      </c>
      <c r="H1491" s="426" t="s">
        <v>13362</v>
      </c>
      <c r="I1491" s="465">
        <f>SUMIF(A:A,A1491,J:J)</f>
        <v>1862.6599999999999</v>
      </c>
      <c r="K1491" s="373" t="e">
        <f>VLOOKUP(A1491,'CMP-SIN-SD-09-2021'!A:D,4,0)</f>
        <v>#N/A</v>
      </c>
      <c r="L1491" s="373" t="e">
        <f>K1491=I1491</f>
        <v>#N/A</v>
      </c>
      <c r="O1491" s="387" t="s">
        <v>1448</v>
      </c>
    </row>
    <row r="1492" spans="1:15" s="387" customFormat="1" x14ac:dyDescent="0.25">
      <c r="A1492" s="450" t="str">
        <f t="shared" si="433"/>
        <v>12628/ORSE</v>
      </c>
      <c r="B1492" s="451">
        <v>88262</v>
      </c>
      <c r="C1492" s="452" t="s">
        <v>13648</v>
      </c>
      <c r="D1492" s="452" t="s">
        <v>13416</v>
      </c>
      <c r="E1492" s="400" t="s">
        <v>1</v>
      </c>
      <c r="F1492" s="400" t="s">
        <v>7605</v>
      </c>
      <c r="G1492" s="399">
        <v>6.2637999999999998</v>
      </c>
      <c r="H1492" s="453">
        <f>VLOOKUP(B1492,'CMP-SIN-SD-09-2021'!A:D,4,0)</f>
        <v>23.68</v>
      </c>
      <c r="I1492" s="453" t="s">
        <v>13362</v>
      </c>
      <c r="J1492" s="373">
        <f t="shared" ref="J1492:J1509" si="436">TRUNC((G1492*H1492),2)</f>
        <v>148.32</v>
      </c>
      <c r="K1492" s="373"/>
      <c r="L1492" s="373"/>
      <c r="M1492" s="373">
        <f>VLOOKUP(B1492,'CMP-SIN-SD-09-2021'!A:D,4,0)</f>
        <v>23.68</v>
      </c>
      <c r="N1492" s="3" t="b">
        <f t="shared" ref="N1492:N1509" si="437">M1492=H1492</f>
        <v>1</v>
      </c>
    </row>
    <row r="1493" spans="1:15" s="387" customFormat="1" x14ac:dyDescent="0.25">
      <c r="A1493" s="389" t="str">
        <f t="shared" si="433"/>
        <v>12628/ORSE</v>
      </c>
      <c r="B1493" s="390">
        <v>88309</v>
      </c>
      <c r="C1493" s="391" t="s">
        <v>13648</v>
      </c>
      <c r="D1493" s="391" t="s">
        <v>13456</v>
      </c>
      <c r="E1493" s="392" t="s">
        <v>1</v>
      </c>
      <c r="F1493" s="392" t="s">
        <v>7605</v>
      </c>
      <c r="G1493" s="393">
        <v>0.71850000000000003</v>
      </c>
      <c r="H1493" s="453">
        <f>VLOOKUP(B1493,'CMP-SIN-SD-09-2021'!A:D,4,0)</f>
        <v>23.9</v>
      </c>
      <c r="I1493" s="394" t="s">
        <v>13362</v>
      </c>
      <c r="J1493" s="373">
        <f t="shared" si="436"/>
        <v>17.170000000000002</v>
      </c>
      <c r="K1493" s="373"/>
      <c r="L1493" s="373"/>
      <c r="M1493" s="373">
        <f>VLOOKUP(B1493,'CMP-SIN-SD-09-2021'!A:D,4,0)</f>
        <v>23.9</v>
      </c>
      <c r="N1493" s="3" t="b">
        <f t="shared" si="437"/>
        <v>1</v>
      </c>
    </row>
    <row r="1494" spans="1:15" s="387" customFormat="1" x14ac:dyDescent="0.25">
      <c r="A1494" s="389" t="str">
        <f t="shared" si="433"/>
        <v>12628/ORSE</v>
      </c>
      <c r="B1494" s="390">
        <v>88317</v>
      </c>
      <c r="C1494" s="391" t="s">
        <v>13648</v>
      </c>
      <c r="D1494" s="391" t="s">
        <v>13871</v>
      </c>
      <c r="E1494" s="392" t="s">
        <v>1</v>
      </c>
      <c r="F1494" s="392" t="s">
        <v>7605</v>
      </c>
      <c r="G1494" s="393">
        <v>1</v>
      </c>
      <c r="H1494" s="453">
        <f>VLOOKUP(B1494,'CMP-SIN-SD-09-2021'!A:D,4,0)</f>
        <v>24.44</v>
      </c>
      <c r="I1494" s="394" t="s">
        <v>13362</v>
      </c>
      <c r="J1494" s="373">
        <f t="shared" si="436"/>
        <v>24.44</v>
      </c>
      <c r="K1494" s="373"/>
      <c r="L1494" s="373"/>
      <c r="M1494" s="373">
        <f>VLOOKUP(B1494,'CMP-SIN-SD-09-2021'!A:D,4,0)</f>
        <v>24.44</v>
      </c>
      <c r="N1494" s="3" t="b">
        <f t="shared" si="437"/>
        <v>1</v>
      </c>
    </row>
    <row r="1495" spans="1:15" s="387" customFormat="1" ht="30" x14ac:dyDescent="0.25">
      <c r="A1495" s="389" t="str">
        <f t="shared" si="433"/>
        <v>12628/ORSE</v>
      </c>
      <c r="B1495" s="390">
        <v>88377</v>
      </c>
      <c r="C1495" s="391" t="s">
        <v>13648</v>
      </c>
      <c r="D1495" s="391" t="s">
        <v>13613</v>
      </c>
      <c r="E1495" s="392" t="s">
        <v>1</v>
      </c>
      <c r="F1495" s="392" t="s">
        <v>7605</v>
      </c>
      <c r="G1495" s="393">
        <v>1.5732999999999999</v>
      </c>
      <c r="H1495" s="453">
        <f>VLOOKUP(B1495,'CMP-SIN-SD-09-2021'!A:D,4,0)</f>
        <v>17.82</v>
      </c>
      <c r="I1495" s="394" t="s">
        <v>13362</v>
      </c>
      <c r="J1495" s="373">
        <f t="shared" si="436"/>
        <v>28.03</v>
      </c>
      <c r="K1495" s="373"/>
      <c r="L1495" s="373"/>
      <c r="M1495" s="373">
        <f>VLOOKUP(B1495,'CMP-SIN-SD-09-2021'!A:D,4,0)</f>
        <v>17.82</v>
      </c>
      <c r="N1495" s="3" t="b">
        <f t="shared" si="437"/>
        <v>1</v>
      </c>
    </row>
    <row r="1496" spans="1:15" s="387" customFormat="1" x14ac:dyDescent="0.25">
      <c r="A1496" s="389" t="str">
        <f t="shared" si="433"/>
        <v>12628/ORSE</v>
      </c>
      <c r="B1496" s="390">
        <v>88316</v>
      </c>
      <c r="C1496" s="391" t="s">
        <v>13648</v>
      </c>
      <c r="D1496" s="391" t="s">
        <v>13428</v>
      </c>
      <c r="E1496" s="392" t="s">
        <v>1</v>
      </c>
      <c r="F1496" s="392" t="s">
        <v>7605</v>
      </c>
      <c r="G1496" s="393">
        <v>23.0608</v>
      </c>
      <c r="H1496" s="453">
        <f>VLOOKUP(B1496,'CMP-SIN-SD-09-2021'!A:D,4,0)</f>
        <v>17.61</v>
      </c>
      <c r="I1496" s="394" t="s">
        <v>13362</v>
      </c>
      <c r="J1496" s="373">
        <f t="shared" si="436"/>
        <v>406.1</v>
      </c>
      <c r="K1496" s="373"/>
      <c r="L1496" s="373"/>
      <c r="M1496" s="373">
        <f>VLOOKUP(B1496,'CMP-SIN-SD-09-2021'!A:D,4,0)</f>
        <v>17.61</v>
      </c>
      <c r="N1496" s="3" t="b">
        <f t="shared" si="437"/>
        <v>1</v>
      </c>
    </row>
    <row r="1497" spans="1:15" s="387" customFormat="1" ht="30" x14ac:dyDescent="0.25">
      <c r="A1497" s="389" t="str">
        <f t="shared" si="433"/>
        <v>12628/ORSE</v>
      </c>
      <c r="B1497" s="390" t="s">
        <v>13958</v>
      </c>
      <c r="C1497" s="391" t="s">
        <v>13648</v>
      </c>
      <c r="D1497" s="391" t="s">
        <v>13959</v>
      </c>
      <c r="E1497" s="392" t="s">
        <v>1</v>
      </c>
      <c r="F1497" s="392" t="s">
        <v>27</v>
      </c>
      <c r="G1497" s="393">
        <v>1.85</v>
      </c>
      <c r="H1497" s="394">
        <v>7.39</v>
      </c>
      <c r="I1497" s="394" t="s">
        <v>13362</v>
      </c>
      <c r="J1497" s="373">
        <f t="shared" si="436"/>
        <v>13.67</v>
      </c>
      <c r="K1497" s="373"/>
      <c r="L1497" s="373"/>
      <c r="M1497" s="373" t="e">
        <f>VLOOKUP(B1497,'INS-SIN-SD-09-2021'!A:D,4,0)</f>
        <v>#N/A</v>
      </c>
      <c r="N1497" s="3" t="e">
        <f t="shared" si="437"/>
        <v>#N/A</v>
      </c>
    </row>
    <row r="1498" spans="1:15" s="387" customFormat="1" x14ac:dyDescent="0.25">
      <c r="A1498" s="389" t="str">
        <f t="shared" si="433"/>
        <v>12628/ORSE</v>
      </c>
      <c r="B1498" s="390" t="s">
        <v>13960</v>
      </c>
      <c r="C1498" s="391" t="s">
        <v>13648</v>
      </c>
      <c r="D1498" s="391" t="s">
        <v>13961</v>
      </c>
      <c r="E1498" s="392" t="s">
        <v>1</v>
      </c>
      <c r="F1498" s="392" t="s">
        <v>3</v>
      </c>
      <c r="G1498" s="393">
        <v>2.0350000000000001</v>
      </c>
      <c r="H1498" s="394">
        <v>22.64</v>
      </c>
      <c r="I1498" s="394" t="s">
        <v>13362</v>
      </c>
      <c r="J1498" s="373">
        <f t="shared" si="436"/>
        <v>46.07</v>
      </c>
      <c r="K1498" s="373"/>
      <c r="L1498" s="373"/>
      <c r="M1498" s="373" t="e">
        <f>VLOOKUP(B1498,'INS-SIN-SD-09-2021'!A:D,4,0)</f>
        <v>#N/A</v>
      </c>
      <c r="N1498" s="3" t="e">
        <f t="shared" si="437"/>
        <v>#N/A</v>
      </c>
    </row>
    <row r="1499" spans="1:15" s="387" customFormat="1" x14ac:dyDescent="0.25">
      <c r="A1499" s="389" t="str">
        <f t="shared" si="433"/>
        <v>12628/ORSE</v>
      </c>
      <c r="B1499" s="390" t="s">
        <v>13688</v>
      </c>
      <c r="C1499" s="391" t="s">
        <v>13648</v>
      </c>
      <c r="D1499" s="391" t="s">
        <v>13689</v>
      </c>
      <c r="E1499" s="392" t="s">
        <v>1</v>
      </c>
      <c r="F1499" s="392" t="s">
        <v>23</v>
      </c>
      <c r="G1499" s="393">
        <v>0.87409999999999999</v>
      </c>
      <c r="H1499" s="394">
        <v>82</v>
      </c>
      <c r="I1499" s="394" t="s">
        <v>13362</v>
      </c>
      <c r="J1499" s="373">
        <f t="shared" si="436"/>
        <v>71.67</v>
      </c>
      <c r="K1499" s="373"/>
      <c r="L1499" s="373"/>
      <c r="M1499" s="373" t="e">
        <f>VLOOKUP(B1499,'INS-SIN-SD-09-2021'!A:D,4,0)</f>
        <v>#N/A</v>
      </c>
      <c r="N1499" s="3" t="e">
        <f t="shared" si="437"/>
        <v>#N/A</v>
      </c>
    </row>
    <row r="1500" spans="1:15" s="387" customFormat="1" x14ac:dyDescent="0.25">
      <c r="A1500" s="389" t="str">
        <f t="shared" si="433"/>
        <v>12628/ORSE</v>
      </c>
      <c r="B1500" s="390" t="s">
        <v>13690</v>
      </c>
      <c r="C1500" s="391" t="s">
        <v>13648</v>
      </c>
      <c r="D1500" s="391" t="s">
        <v>13615</v>
      </c>
      <c r="E1500" s="392" t="s">
        <v>1</v>
      </c>
      <c r="F1500" s="392" t="s">
        <v>29</v>
      </c>
      <c r="G1500" s="393">
        <v>224.10509999999999</v>
      </c>
      <c r="H1500" s="394">
        <v>0.49</v>
      </c>
      <c r="I1500" s="394" t="s">
        <v>13362</v>
      </c>
      <c r="J1500" s="373">
        <f t="shared" si="436"/>
        <v>109.81</v>
      </c>
      <c r="K1500" s="373"/>
      <c r="L1500" s="373"/>
      <c r="M1500" s="373" t="e">
        <f>VLOOKUP(B1500,'INS-SIN-SD-09-2021'!A:D,4,0)</f>
        <v>#N/A</v>
      </c>
      <c r="N1500" s="3" t="e">
        <f t="shared" si="437"/>
        <v>#N/A</v>
      </c>
    </row>
    <row r="1501" spans="1:15" s="387" customFormat="1" x14ac:dyDescent="0.25">
      <c r="A1501" s="389" t="str">
        <f t="shared" si="433"/>
        <v>12628/ORSE</v>
      </c>
      <c r="B1501" s="390" t="s">
        <v>14421</v>
      </c>
      <c r="C1501" s="391" t="s">
        <v>13648</v>
      </c>
      <c r="D1501" s="391" t="s">
        <v>14422</v>
      </c>
      <c r="E1501" s="392" t="s">
        <v>1</v>
      </c>
      <c r="F1501" s="392" t="s">
        <v>29</v>
      </c>
      <c r="G1501" s="393">
        <v>1.1100000000000001</v>
      </c>
      <c r="H1501" s="394">
        <v>12.79</v>
      </c>
      <c r="I1501" s="394" t="s">
        <v>13362</v>
      </c>
      <c r="J1501" s="373">
        <f t="shared" si="436"/>
        <v>14.19</v>
      </c>
      <c r="K1501" s="373"/>
      <c r="L1501" s="373"/>
      <c r="M1501" s="373" t="e">
        <f>VLOOKUP(B1501,'INS-SIN-SD-09-2021'!A:D,4,0)</f>
        <v>#N/A</v>
      </c>
      <c r="N1501" s="3" t="e">
        <f t="shared" si="437"/>
        <v>#N/A</v>
      </c>
    </row>
    <row r="1502" spans="1:15" s="387" customFormat="1" ht="30" x14ac:dyDescent="0.25">
      <c r="A1502" s="389" t="str">
        <f t="shared" si="433"/>
        <v>12628/ORSE</v>
      </c>
      <c r="B1502" s="390" t="s">
        <v>13962</v>
      </c>
      <c r="C1502" s="391" t="s">
        <v>13648</v>
      </c>
      <c r="D1502" s="391" t="s">
        <v>13963</v>
      </c>
      <c r="E1502" s="392" t="s">
        <v>1</v>
      </c>
      <c r="F1502" s="392" t="s">
        <v>23</v>
      </c>
      <c r="G1502" s="393">
        <v>0.6109</v>
      </c>
      <c r="H1502" s="394">
        <v>70.02</v>
      </c>
      <c r="I1502" s="394" t="s">
        <v>13362</v>
      </c>
      <c r="J1502" s="373">
        <f t="shared" si="436"/>
        <v>42.77</v>
      </c>
      <c r="K1502" s="373"/>
      <c r="L1502" s="373"/>
      <c r="M1502" s="373" t="e">
        <f>VLOOKUP(B1502,'INS-SIN-SD-09-2021'!A:D,4,0)</f>
        <v>#N/A</v>
      </c>
      <c r="N1502" s="3" t="e">
        <f t="shared" si="437"/>
        <v>#N/A</v>
      </c>
    </row>
    <row r="1503" spans="1:15" s="387" customFormat="1" ht="45" x14ac:dyDescent="0.25">
      <c r="A1503" s="389" t="str">
        <f t="shared" si="433"/>
        <v>12628/ORSE</v>
      </c>
      <c r="B1503" s="390" t="s">
        <v>13964</v>
      </c>
      <c r="C1503" s="391" t="s">
        <v>13648</v>
      </c>
      <c r="D1503" s="391" t="s">
        <v>13965</v>
      </c>
      <c r="E1503" s="392" t="s">
        <v>1</v>
      </c>
      <c r="F1503" s="392" t="s">
        <v>23</v>
      </c>
      <c r="G1503" s="393">
        <v>0.81540000000000001</v>
      </c>
      <c r="H1503" s="394">
        <v>73.209999999999994</v>
      </c>
      <c r="I1503" s="394" t="s">
        <v>13362</v>
      </c>
      <c r="J1503" s="373">
        <f t="shared" si="436"/>
        <v>59.69</v>
      </c>
      <c r="K1503" s="373"/>
      <c r="L1503" s="373"/>
      <c r="M1503" s="373" t="e">
        <f>VLOOKUP(B1503,'INS-SIN-SD-09-2021'!A:D,4,0)</f>
        <v>#N/A</v>
      </c>
      <c r="N1503" s="3" t="e">
        <f t="shared" si="437"/>
        <v>#N/A</v>
      </c>
    </row>
    <row r="1504" spans="1:15" s="387" customFormat="1" ht="30" x14ac:dyDescent="0.25">
      <c r="A1504" s="389" t="str">
        <f t="shared" si="433"/>
        <v>12628/ORSE</v>
      </c>
      <c r="B1504" s="390" t="s">
        <v>13874</v>
      </c>
      <c r="C1504" s="391" t="s">
        <v>13648</v>
      </c>
      <c r="D1504" s="391" t="s">
        <v>13875</v>
      </c>
      <c r="E1504" s="392" t="s">
        <v>1</v>
      </c>
      <c r="F1504" s="392" t="s">
        <v>27</v>
      </c>
      <c r="G1504" s="393">
        <v>6.6</v>
      </c>
      <c r="H1504" s="394">
        <v>30.16</v>
      </c>
      <c r="I1504" s="394" t="s">
        <v>13362</v>
      </c>
      <c r="J1504" s="373">
        <f t="shared" si="436"/>
        <v>199.05</v>
      </c>
      <c r="K1504" s="373"/>
      <c r="L1504" s="373"/>
      <c r="M1504" s="373" t="e">
        <f>VLOOKUP(B1504,'INS-SIN-SD-09-2021'!A:D,4,0)</f>
        <v>#N/A</v>
      </c>
      <c r="N1504" s="3" t="e">
        <f t="shared" si="437"/>
        <v>#N/A</v>
      </c>
    </row>
    <row r="1505" spans="1:15" s="387" customFormat="1" ht="30" x14ac:dyDescent="0.25">
      <c r="A1505" s="389" t="str">
        <f t="shared" si="433"/>
        <v>12628/ORSE</v>
      </c>
      <c r="B1505" s="390" t="s">
        <v>13966</v>
      </c>
      <c r="C1505" s="391" t="s">
        <v>13648</v>
      </c>
      <c r="D1505" s="391" t="s">
        <v>13967</v>
      </c>
      <c r="E1505" s="392" t="s">
        <v>1</v>
      </c>
      <c r="F1505" s="392" t="s">
        <v>27</v>
      </c>
      <c r="G1505" s="393">
        <v>13.2</v>
      </c>
      <c r="H1505" s="394">
        <v>39.36</v>
      </c>
      <c r="I1505" s="394" t="s">
        <v>13362</v>
      </c>
      <c r="J1505" s="373">
        <f t="shared" si="436"/>
        <v>519.54999999999995</v>
      </c>
      <c r="K1505" s="373"/>
      <c r="L1505" s="373"/>
      <c r="M1505" s="373" t="e">
        <f>VLOOKUP(B1505,'INS-SIN-SD-09-2021'!A:D,4,0)</f>
        <v>#N/A</v>
      </c>
      <c r="N1505" s="3" t="e">
        <f t="shared" si="437"/>
        <v>#N/A</v>
      </c>
    </row>
    <row r="1506" spans="1:15" s="387" customFormat="1" x14ac:dyDescent="0.25">
      <c r="A1506" s="389" t="str">
        <f t="shared" si="433"/>
        <v>12628/ORSE</v>
      </c>
      <c r="B1506" s="390" t="s">
        <v>13968</v>
      </c>
      <c r="C1506" s="391" t="s">
        <v>13648</v>
      </c>
      <c r="D1506" s="391" t="s">
        <v>13969</v>
      </c>
      <c r="E1506" s="392" t="s">
        <v>1</v>
      </c>
      <c r="F1506" s="392" t="s">
        <v>27</v>
      </c>
      <c r="G1506" s="393">
        <v>7.4</v>
      </c>
      <c r="H1506" s="394">
        <v>3.05</v>
      </c>
      <c r="I1506" s="394" t="s">
        <v>13362</v>
      </c>
      <c r="J1506" s="373">
        <f t="shared" si="436"/>
        <v>22.57</v>
      </c>
      <c r="K1506" s="373"/>
      <c r="L1506" s="373"/>
      <c r="M1506" s="373" t="e">
        <f>VLOOKUP(B1506,'INS-SIN-SD-09-2021'!A:D,4,0)</f>
        <v>#N/A</v>
      </c>
      <c r="N1506" s="3" t="e">
        <f t="shared" si="437"/>
        <v>#N/A</v>
      </c>
    </row>
    <row r="1507" spans="1:15" s="387" customFormat="1" x14ac:dyDescent="0.25">
      <c r="A1507" s="389" t="str">
        <f t="shared" si="433"/>
        <v>12628/ORSE</v>
      </c>
      <c r="B1507" s="390" t="s">
        <v>13970</v>
      </c>
      <c r="C1507" s="391" t="s">
        <v>13648</v>
      </c>
      <c r="D1507" s="391" t="s">
        <v>13971</v>
      </c>
      <c r="E1507" s="392" t="s">
        <v>1</v>
      </c>
      <c r="F1507" s="392" t="s">
        <v>9</v>
      </c>
      <c r="G1507" s="393">
        <v>3</v>
      </c>
      <c r="H1507" s="394">
        <v>39.270000000000003</v>
      </c>
      <c r="I1507" s="394" t="s">
        <v>13362</v>
      </c>
      <c r="J1507" s="373">
        <f t="shared" si="436"/>
        <v>117.81</v>
      </c>
      <c r="K1507" s="373"/>
      <c r="L1507" s="373"/>
      <c r="M1507" s="373" t="e">
        <f>VLOOKUP(B1507,'INS-SIN-SD-09-2021'!A:D,4,0)</f>
        <v>#N/A</v>
      </c>
      <c r="N1507" s="3" t="e">
        <f t="shared" si="437"/>
        <v>#N/A</v>
      </c>
    </row>
    <row r="1508" spans="1:15" s="387" customFormat="1" x14ac:dyDescent="0.25">
      <c r="A1508" s="389" t="str">
        <f t="shared" si="433"/>
        <v>12628/ORSE</v>
      </c>
      <c r="B1508" s="390" t="s">
        <v>13972</v>
      </c>
      <c r="C1508" s="391" t="s">
        <v>13648</v>
      </c>
      <c r="D1508" s="391" t="s">
        <v>13864</v>
      </c>
      <c r="E1508" s="392" t="s">
        <v>1</v>
      </c>
      <c r="F1508" s="392" t="s">
        <v>29</v>
      </c>
      <c r="G1508" s="393">
        <v>0.85</v>
      </c>
      <c r="H1508" s="394">
        <v>17.190000000000001</v>
      </c>
      <c r="I1508" s="394" t="s">
        <v>13362</v>
      </c>
      <c r="J1508" s="373">
        <f t="shared" si="436"/>
        <v>14.61</v>
      </c>
      <c r="K1508" s="373"/>
      <c r="L1508" s="373"/>
      <c r="M1508" s="373" t="e">
        <f>VLOOKUP(B1508,'INS-SIN-SD-09-2021'!A:D,4,0)</f>
        <v>#N/A</v>
      </c>
      <c r="N1508" s="3" t="e">
        <f t="shared" si="437"/>
        <v>#N/A</v>
      </c>
    </row>
    <row r="1509" spans="1:15" s="387" customFormat="1" ht="30" x14ac:dyDescent="0.25">
      <c r="A1509" s="440" t="str">
        <f t="shared" si="433"/>
        <v>12628/ORSE</v>
      </c>
      <c r="B1509" s="441" t="s">
        <v>13973</v>
      </c>
      <c r="C1509" s="442" t="s">
        <v>13648</v>
      </c>
      <c r="D1509" s="442" t="s">
        <v>13974</v>
      </c>
      <c r="E1509" s="398" t="s">
        <v>1</v>
      </c>
      <c r="F1509" s="398" t="s">
        <v>29</v>
      </c>
      <c r="G1509" s="397">
        <v>0.55500000000000005</v>
      </c>
      <c r="H1509" s="443">
        <v>12.88</v>
      </c>
      <c r="I1509" s="443" t="s">
        <v>13362</v>
      </c>
      <c r="J1509" s="373">
        <f t="shared" si="436"/>
        <v>7.14</v>
      </c>
      <c r="K1509" s="373"/>
      <c r="L1509" s="373"/>
      <c r="M1509" s="373" t="e">
        <f>VLOOKUP(B1509,'INS-SIN-SD-09-2021'!A:D,4,0)</f>
        <v>#N/A</v>
      </c>
      <c r="N1509" s="3" t="e">
        <f t="shared" si="437"/>
        <v>#N/A</v>
      </c>
    </row>
    <row r="1510" spans="1:15" s="387" customFormat="1" ht="30" x14ac:dyDescent="0.25">
      <c r="A1510" s="463" t="str">
        <f t="shared" si="433"/>
        <v>05.055.0024-0/EMOP</v>
      </c>
      <c r="B1510" s="434" t="s">
        <v>13359</v>
      </c>
      <c r="C1510" s="464" t="s">
        <v>363</v>
      </c>
      <c r="D1510" s="464" t="s">
        <v>13975</v>
      </c>
      <c r="E1510" s="425" t="s">
        <v>9</v>
      </c>
      <c r="F1510" s="425" t="s">
        <v>1</v>
      </c>
      <c r="G1510" s="424" t="s">
        <v>13361</v>
      </c>
      <c r="H1510" s="426" t="s">
        <v>13362</v>
      </c>
      <c r="I1510" s="465">
        <f>SUMIF(A:A,A1510,J:J)</f>
        <v>153.36000000000001</v>
      </c>
      <c r="K1510" s="373" t="e">
        <f>VLOOKUP(A1510,'CMP-SIN-SD-09-2021'!A:D,4,0)</f>
        <v>#N/A</v>
      </c>
      <c r="L1510" s="373" t="e">
        <f>K1510=I1510</f>
        <v>#N/A</v>
      </c>
      <c r="O1510" s="387" t="s">
        <v>1459</v>
      </c>
    </row>
    <row r="1511" spans="1:15" s="387" customFormat="1" x14ac:dyDescent="0.25">
      <c r="A1511" s="450" t="str">
        <f t="shared" si="433"/>
        <v>05.055.0024-0/EMOP</v>
      </c>
      <c r="B1511" s="451">
        <v>88309</v>
      </c>
      <c r="C1511" s="452" t="s">
        <v>13975</v>
      </c>
      <c r="D1511" s="452" t="s">
        <v>13456</v>
      </c>
      <c r="E1511" s="400" t="s">
        <v>1</v>
      </c>
      <c r="F1511" s="400" t="s">
        <v>7605</v>
      </c>
      <c r="G1511" s="399">
        <v>0.51500000000000001</v>
      </c>
      <c r="H1511" s="453">
        <f>VLOOKUP(B1511,'CMP-SIN-SD-09-2021'!A:D,4,0)</f>
        <v>23.9</v>
      </c>
      <c r="I1511" s="453" t="s">
        <v>13362</v>
      </c>
      <c r="J1511" s="373">
        <f t="shared" ref="J1511:J1513" si="438">TRUNC((G1511*H1511),2)</f>
        <v>12.3</v>
      </c>
      <c r="K1511" s="373"/>
      <c r="L1511" s="373"/>
      <c r="M1511" s="373">
        <f>VLOOKUP(B1511,'CMP-SIN-SD-09-2021'!A:D,4,0)</f>
        <v>23.9</v>
      </c>
      <c r="N1511" s="3" t="b">
        <f t="shared" ref="N1511:N1513" si="439">M1511=H1511</f>
        <v>1</v>
      </c>
    </row>
    <row r="1512" spans="1:15" s="387" customFormat="1" x14ac:dyDescent="0.25">
      <c r="A1512" s="389" t="str">
        <f t="shared" si="433"/>
        <v>05.055.0024-0/EMOP</v>
      </c>
      <c r="B1512" s="390">
        <v>88316</v>
      </c>
      <c r="C1512" s="391" t="s">
        <v>13975</v>
      </c>
      <c r="D1512" s="391" t="s">
        <v>13428</v>
      </c>
      <c r="E1512" s="392" t="s">
        <v>1</v>
      </c>
      <c r="F1512" s="392" t="s">
        <v>7605</v>
      </c>
      <c r="G1512" s="393">
        <v>0.51499680999999997</v>
      </c>
      <c r="H1512" s="453">
        <f>VLOOKUP(B1512,'CMP-SIN-SD-09-2021'!A:D,4,0)</f>
        <v>17.61</v>
      </c>
      <c r="I1512" s="394" t="s">
        <v>13362</v>
      </c>
      <c r="J1512" s="373">
        <f t="shared" si="438"/>
        <v>9.06</v>
      </c>
      <c r="K1512" s="373"/>
      <c r="L1512" s="373"/>
      <c r="M1512" s="373">
        <f>VLOOKUP(B1512,'CMP-SIN-SD-09-2021'!A:D,4,0)</f>
        <v>17.61</v>
      </c>
      <c r="N1512" s="3" t="b">
        <f t="shared" si="439"/>
        <v>1</v>
      </c>
    </row>
    <row r="1513" spans="1:15" s="387" customFormat="1" x14ac:dyDescent="0.25">
      <c r="A1513" s="440" t="str">
        <f t="shared" si="433"/>
        <v>05.055.0024-0/EMOP</v>
      </c>
      <c r="B1513" s="441">
        <v>14362</v>
      </c>
      <c r="C1513" s="442" t="s">
        <v>13975</v>
      </c>
      <c r="D1513" s="442" t="s">
        <v>13976</v>
      </c>
      <c r="E1513" s="398" t="s">
        <v>1</v>
      </c>
      <c r="F1513" s="398" t="s">
        <v>9</v>
      </c>
      <c r="G1513" s="397">
        <v>1</v>
      </c>
      <c r="H1513" s="443">
        <v>132</v>
      </c>
      <c r="I1513" s="443" t="s">
        <v>13362</v>
      </c>
      <c r="J1513" s="373">
        <f t="shared" si="438"/>
        <v>132</v>
      </c>
      <c r="K1513" s="373"/>
      <c r="L1513" s="373"/>
      <c r="M1513" s="373" t="e">
        <f>VLOOKUP(B1513,'INS-SIN-SD-09-2021'!A:D,4,0)</f>
        <v>#N/A</v>
      </c>
      <c r="N1513" s="3" t="e">
        <f t="shared" si="439"/>
        <v>#N/A</v>
      </c>
    </row>
    <row r="1514" spans="1:15" s="387" customFormat="1" ht="45" x14ac:dyDescent="0.25">
      <c r="A1514" s="463" t="str">
        <f t="shared" si="433"/>
        <v>CCU.04.0003</v>
      </c>
      <c r="B1514" s="434" t="s">
        <v>13359</v>
      </c>
      <c r="C1514" s="464" t="s">
        <v>365</v>
      </c>
      <c r="D1514" s="464" t="s">
        <v>13977</v>
      </c>
      <c r="E1514" s="425" t="s">
        <v>9</v>
      </c>
      <c r="F1514" s="425" t="s">
        <v>1</v>
      </c>
      <c r="G1514" s="424" t="s">
        <v>13361</v>
      </c>
      <c r="H1514" s="426" t="s">
        <v>13362</v>
      </c>
      <c r="I1514" s="465">
        <f>SUMIF(A:A,A1514,J:J)</f>
        <v>49.65</v>
      </c>
      <c r="K1514" s="373" t="e">
        <f>VLOOKUP(A1514,'CMP-SIN-SD-09-2021'!A:D,4,0)</f>
        <v>#N/A</v>
      </c>
      <c r="L1514" s="373" t="e">
        <f>K1514=I1514</f>
        <v>#N/A</v>
      </c>
      <c r="O1514" s="387" t="s">
        <v>1461</v>
      </c>
    </row>
    <row r="1515" spans="1:15" s="387" customFormat="1" x14ac:dyDescent="0.25">
      <c r="A1515" s="450" t="str">
        <f t="shared" si="433"/>
        <v>CCU.04.0003</v>
      </c>
      <c r="B1515" s="451">
        <v>88309</v>
      </c>
      <c r="C1515" s="452" t="s">
        <v>13977</v>
      </c>
      <c r="D1515" s="452" t="s">
        <v>13456</v>
      </c>
      <c r="E1515" s="400" t="s">
        <v>1</v>
      </c>
      <c r="F1515" s="400" t="s">
        <v>7605</v>
      </c>
      <c r="G1515" s="399">
        <v>0.63580000000000003</v>
      </c>
      <c r="H1515" s="453">
        <f>VLOOKUP(B1515,'CMP-SIN-SD-09-2021'!A:D,4,0)</f>
        <v>23.9</v>
      </c>
      <c r="I1515" s="453" t="s">
        <v>13362</v>
      </c>
      <c r="J1515" s="373">
        <f t="shared" ref="J1515:J1520" si="440">TRUNC((G1515*H1515),2)</f>
        <v>15.19</v>
      </c>
      <c r="K1515" s="373"/>
      <c r="L1515" s="373"/>
      <c r="M1515" s="373">
        <f>VLOOKUP(B1515,'CMP-SIN-SD-09-2021'!A:D,4,0)</f>
        <v>23.9</v>
      </c>
      <c r="N1515" s="3" t="b">
        <f t="shared" ref="N1515:N1520" si="441">M1515=H1515</f>
        <v>1</v>
      </c>
    </row>
    <row r="1516" spans="1:15" s="387" customFormat="1" x14ac:dyDescent="0.25">
      <c r="A1516" s="389" t="str">
        <f t="shared" si="433"/>
        <v>CCU.04.0003</v>
      </c>
      <c r="B1516" s="390">
        <v>88311</v>
      </c>
      <c r="C1516" s="391" t="s">
        <v>13977</v>
      </c>
      <c r="D1516" s="391" t="s">
        <v>13978</v>
      </c>
      <c r="E1516" s="392" t="s">
        <v>1</v>
      </c>
      <c r="F1516" s="392" t="s">
        <v>7605</v>
      </c>
      <c r="G1516" s="393">
        <v>0.5</v>
      </c>
      <c r="H1516" s="453">
        <f>VLOOKUP(B1516,'CMP-SIN-SD-09-2021'!A:D,4,0)</f>
        <v>26.29</v>
      </c>
      <c r="I1516" s="394" t="s">
        <v>13362</v>
      </c>
      <c r="J1516" s="373">
        <f t="shared" si="440"/>
        <v>13.14</v>
      </c>
      <c r="K1516" s="373"/>
      <c r="L1516" s="373"/>
      <c r="M1516" s="373">
        <f>VLOOKUP(B1516,'CMP-SIN-SD-09-2021'!A:D,4,0)</f>
        <v>26.29</v>
      </c>
      <c r="N1516" s="3" t="b">
        <f t="shared" si="441"/>
        <v>1</v>
      </c>
    </row>
    <row r="1517" spans="1:15" s="387" customFormat="1" x14ac:dyDescent="0.25">
      <c r="A1517" s="389" t="str">
        <f t="shared" si="433"/>
        <v>CCU.04.0003</v>
      </c>
      <c r="B1517" s="390">
        <v>88316</v>
      </c>
      <c r="C1517" s="391" t="s">
        <v>13977</v>
      </c>
      <c r="D1517" s="391" t="s">
        <v>13428</v>
      </c>
      <c r="E1517" s="392" t="s">
        <v>1</v>
      </c>
      <c r="F1517" s="392" t="s">
        <v>7605</v>
      </c>
      <c r="G1517" s="393">
        <v>0.57999999999999996</v>
      </c>
      <c r="H1517" s="453">
        <f>VLOOKUP(B1517,'CMP-SIN-SD-09-2021'!A:D,4,0)</f>
        <v>17.61</v>
      </c>
      <c r="I1517" s="394" t="s">
        <v>13362</v>
      </c>
      <c r="J1517" s="373">
        <f t="shared" si="440"/>
        <v>10.210000000000001</v>
      </c>
      <c r="K1517" s="373"/>
      <c r="L1517" s="373"/>
      <c r="M1517" s="373">
        <f>VLOOKUP(B1517,'CMP-SIN-SD-09-2021'!A:D,4,0)</f>
        <v>17.61</v>
      </c>
      <c r="N1517" s="3" t="b">
        <f t="shared" si="441"/>
        <v>1</v>
      </c>
    </row>
    <row r="1518" spans="1:15" s="387" customFormat="1" ht="45" x14ac:dyDescent="0.25">
      <c r="A1518" s="389" t="str">
        <f t="shared" si="433"/>
        <v>CCU.04.0003</v>
      </c>
      <c r="B1518" s="390">
        <v>11950</v>
      </c>
      <c r="C1518" s="391" t="s">
        <v>13977</v>
      </c>
      <c r="D1518" s="391" t="s">
        <v>13979</v>
      </c>
      <c r="E1518" s="392" t="s">
        <v>1</v>
      </c>
      <c r="F1518" s="392" t="s">
        <v>9</v>
      </c>
      <c r="G1518" s="393">
        <v>4</v>
      </c>
      <c r="H1518" s="394">
        <v>0.33</v>
      </c>
      <c r="I1518" s="394" t="s">
        <v>13362</v>
      </c>
      <c r="J1518" s="373">
        <f t="shared" si="440"/>
        <v>1.32</v>
      </c>
      <c r="K1518" s="373"/>
      <c r="L1518" s="373"/>
      <c r="M1518" s="373">
        <f>VLOOKUP(B1518,'INS-SIN-SD-09-2021'!A:D,4,0)</f>
        <v>0.33</v>
      </c>
      <c r="N1518" s="3" t="b">
        <f t="shared" si="441"/>
        <v>1</v>
      </c>
    </row>
    <row r="1519" spans="1:15" s="387" customFormat="1" ht="30" x14ac:dyDescent="0.25">
      <c r="A1519" s="389" t="str">
        <f t="shared" si="433"/>
        <v>CCU.04.0003</v>
      </c>
      <c r="B1519" s="390">
        <v>1323</v>
      </c>
      <c r="C1519" s="391" t="s">
        <v>13977</v>
      </c>
      <c r="D1519" s="391" t="s">
        <v>13980</v>
      </c>
      <c r="E1519" s="392" t="s">
        <v>1</v>
      </c>
      <c r="F1519" s="392" t="s">
        <v>29</v>
      </c>
      <c r="G1519" s="393">
        <v>0.25</v>
      </c>
      <c r="H1519" s="394">
        <v>18.32</v>
      </c>
      <c r="I1519" s="394" t="s">
        <v>13362</v>
      </c>
      <c r="J1519" s="373">
        <f t="shared" si="440"/>
        <v>4.58</v>
      </c>
      <c r="K1519" s="373"/>
      <c r="L1519" s="373"/>
      <c r="M1519" s="373">
        <f>VLOOKUP(B1519,'INS-SIN-SD-09-2021'!A:D,4,0)</f>
        <v>18.32</v>
      </c>
      <c r="N1519" s="3" t="b">
        <f t="shared" si="441"/>
        <v>1</v>
      </c>
    </row>
    <row r="1520" spans="1:15" s="387" customFormat="1" x14ac:dyDescent="0.25">
      <c r="A1520" s="440" t="str">
        <f t="shared" si="433"/>
        <v>CCU.04.0003</v>
      </c>
      <c r="B1520" s="441">
        <v>7288</v>
      </c>
      <c r="C1520" s="442" t="s">
        <v>13977</v>
      </c>
      <c r="D1520" s="442" t="s">
        <v>13657</v>
      </c>
      <c r="E1520" s="398" t="s">
        <v>1</v>
      </c>
      <c r="F1520" s="398" t="s">
        <v>7596</v>
      </c>
      <c r="G1520" s="397">
        <v>0.16400000000000001</v>
      </c>
      <c r="H1520" s="443">
        <v>31.78</v>
      </c>
      <c r="I1520" s="443" t="s">
        <v>13362</v>
      </c>
      <c r="J1520" s="373">
        <f t="shared" si="440"/>
        <v>5.21</v>
      </c>
      <c r="K1520" s="373"/>
      <c r="L1520" s="373"/>
      <c r="M1520" s="373">
        <f>VLOOKUP(B1520,'INS-SIN-SD-09-2021'!A:D,4,0)</f>
        <v>31.78</v>
      </c>
      <c r="N1520" s="3" t="b">
        <f t="shared" si="441"/>
        <v>1</v>
      </c>
    </row>
    <row r="1521" spans="1:15" s="387" customFormat="1" ht="45" x14ac:dyDescent="0.25">
      <c r="A1521" s="463" t="str">
        <f t="shared" si="433"/>
        <v>12507/ORSE</v>
      </c>
      <c r="B1521" s="434" t="s">
        <v>13359</v>
      </c>
      <c r="C1521" s="464" t="s">
        <v>367</v>
      </c>
      <c r="D1521" s="464" t="s">
        <v>13513</v>
      </c>
      <c r="E1521" s="425" t="s">
        <v>9</v>
      </c>
      <c r="F1521" s="425" t="s">
        <v>1</v>
      </c>
      <c r="G1521" s="424" t="s">
        <v>13361</v>
      </c>
      <c r="H1521" s="426" t="s">
        <v>13362</v>
      </c>
      <c r="I1521" s="465">
        <f>SUMIF(A:A,A1521,J:J)</f>
        <v>174.75</v>
      </c>
      <c r="K1521" s="373" t="e">
        <f>VLOOKUP(A1521,'CMP-SIN-SD-09-2021'!A:D,4,0)</f>
        <v>#N/A</v>
      </c>
      <c r="L1521" s="373" t="e">
        <f>K1521=I1521</f>
        <v>#N/A</v>
      </c>
      <c r="O1521" s="387" t="s">
        <v>1466</v>
      </c>
    </row>
    <row r="1522" spans="1:15" s="387" customFormat="1" ht="30" x14ac:dyDescent="0.25">
      <c r="A1522" s="444" t="str">
        <f t="shared" si="433"/>
        <v>12507/ORSE</v>
      </c>
      <c r="B1522" s="445" t="s">
        <v>13981</v>
      </c>
      <c r="C1522" s="446" t="s">
        <v>13513</v>
      </c>
      <c r="D1522" s="446" t="s">
        <v>13982</v>
      </c>
      <c r="E1522" s="447" t="s">
        <v>1</v>
      </c>
      <c r="F1522" s="447" t="s">
        <v>9</v>
      </c>
      <c r="G1522" s="448">
        <v>1</v>
      </c>
      <c r="H1522" s="449">
        <v>174.75</v>
      </c>
      <c r="I1522" s="449" t="s">
        <v>13362</v>
      </c>
      <c r="J1522" s="373">
        <f t="shared" ref="J1522" si="442">TRUNC((G1522*H1522),2)</f>
        <v>174.75</v>
      </c>
      <c r="K1522" s="373"/>
      <c r="L1522" s="373"/>
      <c r="M1522" s="373" t="e">
        <f>VLOOKUP(B1522,'INS-SIN-SD-09-2021'!A:D,4,0)</f>
        <v>#N/A</v>
      </c>
      <c r="N1522" s="3" t="e">
        <f t="shared" ref="N1522" si="443">M1522=H1522</f>
        <v>#N/A</v>
      </c>
    </row>
    <row r="1523" spans="1:15" s="387" customFormat="1" ht="30" x14ac:dyDescent="0.25">
      <c r="A1523" s="463" t="str">
        <f t="shared" si="433"/>
        <v>07317/ORSE</v>
      </c>
      <c r="B1523" s="434" t="s">
        <v>13359</v>
      </c>
      <c r="C1523" s="464" t="s">
        <v>369</v>
      </c>
      <c r="D1523" s="464" t="s">
        <v>13561</v>
      </c>
      <c r="E1523" s="425" t="s">
        <v>9</v>
      </c>
      <c r="F1523" s="425" t="s">
        <v>1</v>
      </c>
      <c r="G1523" s="424" t="s">
        <v>13361</v>
      </c>
      <c r="H1523" s="426" t="s">
        <v>13362</v>
      </c>
      <c r="I1523" s="465">
        <f>SUMIF(A:A,A1523,J:J)</f>
        <v>23.96</v>
      </c>
      <c r="K1523" s="373" t="e">
        <f>VLOOKUP(A1523,'CMP-SIN-SD-09-2021'!A:D,4,0)</f>
        <v>#N/A</v>
      </c>
      <c r="L1523" s="373" t="e">
        <f>K1523=I1523</f>
        <v>#N/A</v>
      </c>
      <c r="O1523" s="387" t="s">
        <v>1468</v>
      </c>
    </row>
    <row r="1524" spans="1:15" s="387" customFormat="1" x14ac:dyDescent="0.25">
      <c r="A1524" s="450" t="str">
        <f t="shared" si="433"/>
        <v>07317/ORSE</v>
      </c>
      <c r="B1524" s="451">
        <v>88309</v>
      </c>
      <c r="C1524" s="452" t="s">
        <v>13561</v>
      </c>
      <c r="D1524" s="452" t="s">
        <v>13456</v>
      </c>
      <c r="E1524" s="400" t="s">
        <v>1</v>
      </c>
      <c r="F1524" s="400" t="s">
        <v>7605</v>
      </c>
      <c r="G1524" s="399">
        <v>0.2</v>
      </c>
      <c r="H1524" s="453">
        <f>VLOOKUP(B1524,'CMP-SIN-SD-09-2021'!A:D,4,0)</f>
        <v>23.9</v>
      </c>
      <c r="I1524" s="453" t="s">
        <v>13362</v>
      </c>
      <c r="J1524" s="373">
        <f t="shared" ref="J1524:J1525" si="444">TRUNC((G1524*H1524),2)</f>
        <v>4.78</v>
      </c>
      <c r="K1524" s="373"/>
      <c r="L1524" s="373"/>
      <c r="M1524" s="373">
        <f>VLOOKUP(B1524,'CMP-SIN-SD-09-2021'!A:D,4,0)</f>
        <v>23.9</v>
      </c>
      <c r="N1524" s="3" t="b">
        <f t="shared" ref="N1524:N1525" si="445">M1524=H1524</f>
        <v>1</v>
      </c>
    </row>
    <row r="1525" spans="1:15" s="387" customFormat="1" ht="30" x14ac:dyDescent="0.25">
      <c r="A1525" s="440" t="str">
        <f t="shared" si="433"/>
        <v>07317/ORSE</v>
      </c>
      <c r="B1525" s="441" t="s">
        <v>13983</v>
      </c>
      <c r="C1525" s="442" t="s">
        <v>13561</v>
      </c>
      <c r="D1525" s="442" t="s">
        <v>369</v>
      </c>
      <c r="E1525" s="398" t="s">
        <v>1</v>
      </c>
      <c r="F1525" s="398" t="s">
        <v>9</v>
      </c>
      <c r="G1525" s="397">
        <v>1</v>
      </c>
      <c r="H1525" s="443">
        <v>19.18</v>
      </c>
      <c r="I1525" s="443" t="s">
        <v>13362</v>
      </c>
      <c r="J1525" s="373">
        <f t="shared" si="444"/>
        <v>19.18</v>
      </c>
      <c r="K1525" s="373"/>
      <c r="L1525" s="373"/>
      <c r="M1525" s="373" t="e">
        <f>VLOOKUP(B1525,'INS-SIN-SD-09-2021'!A:D,4,0)</f>
        <v>#N/A</v>
      </c>
      <c r="N1525" s="3" t="e">
        <f t="shared" si="445"/>
        <v>#N/A</v>
      </c>
    </row>
    <row r="1526" spans="1:15" s="387" customFormat="1" x14ac:dyDescent="0.25">
      <c r="A1526" s="463" t="str">
        <f t="shared" si="433"/>
        <v>270810/AGETOP</v>
      </c>
      <c r="B1526" s="434" t="s">
        <v>13359</v>
      </c>
      <c r="C1526" s="464" t="s">
        <v>371</v>
      </c>
      <c r="D1526" s="464" t="s">
        <v>13478</v>
      </c>
      <c r="E1526" s="425" t="s">
        <v>9</v>
      </c>
      <c r="F1526" s="425" t="s">
        <v>1</v>
      </c>
      <c r="G1526" s="424" t="s">
        <v>13361</v>
      </c>
      <c r="H1526" s="426" t="s">
        <v>13362</v>
      </c>
      <c r="I1526" s="465">
        <f>SUMIF(A:A,A1526,J:J)</f>
        <v>566.57000000000005</v>
      </c>
      <c r="K1526" s="373" t="e">
        <f>VLOOKUP(A1526,'CMP-SIN-SD-09-2021'!A:D,4,0)</f>
        <v>#N/A</v>
      </c>
      <c r="L1526" s="373" t="e">
        <f>K1526=I1526</f>
        <v>#N/A</v>
      </c>
      <c r="O1526" s="387" t="s">
        <v>1470</v>
      </c>
    </row>
    <row r="1527" spans="1:15" s="387" customFormat="1" x14ac:dyDescent="0.25">
      <c r="A1527" s="450" t="str">
        <f t="shared" si="433"/>
        <v>270810/AGETOP</v>
      </c>
      <c r="B1527" s="451">
        <v>88309</v>
      </c>
      <c r="C1527" s="452" t="s">
        <v>13478</v>
      </c>
      <c r="D1527" s="452" t="s">
        <v>13456</v>
      </c>
      <c r="E1527" s="400" t="s">
        <v>1</v>
      </c>
      <c r="F1527" s="400" t="s">
        <v>7605</v>
      </c>
      <c r="G1527" s="399">
        <v>0.25</v>
      </c>
      <c r="H1527" s="453">
        <f>VLOOKUP(B1527,'CMP-SIN-SD-09-2021'!A:D,4,0)</f>
        <v>23.9</v>
      </c>
      <c r="I1527" s="453" t="s">
        <v>13362</v>
      </c>
      <c r="J1527" s="373">
        <f t="shared" ref="J1527:J1529" si="446">TRUNC((G1527*H1527),2)</f>
        <v>5.97</v>
      </c>
      <c r="K1527" s="373"/>
      <c r="L1527" s="373"/>
      <c r="M1527" s="373">
        <f>VLOOKUP(B1527,'CMP-SIN-SD-09-2021'!A:D,4,0)</f>
        <v>23.9</v>
      </c>
      <c r="N1527" s="3" t="b">
        <f t="shared" ref="N1527:N1529" si="447">M1527=H1527</f>
        <v>1</v>
      </c>
    </row>
    <row r="1528" spans="1:15" s="387" customFormat="1" x14ac:dyDescent="0.25">
      <c r="A1528" s="389" t="str">
        <f t="shared" si="433"/>
        <v>270810/AGETOP</v>
      </c>
      <c r="B1528" s="390">
        <v>1174</v>
      </c>
      <c r="C1528" s="391" t="s">
        <v>13478</v>
      </c>
      <c r="D1528" s="391" t="s">
        <v>13984</v>
      </c>
      <c r="E1528" s="392" t="s">
        <v>1</v>
      </c>
      <c r="F1528" s="392" t="s">
        <v>13901</v>
      </c>
      <c r="G1528" s="393">
        <v>4</v>
      </c>
      <c r="H1528" s="394">
        <v>0.15</v>
      </c>
      <c r="I1528" s="394" t="s">
        <v>13362</v>
      </c>
      <c r="J1528" s="373">
        <f t="shared" si="446"/>
        <v>0.6</v>
      </c>
      <c r="K1528" s="373"/>
      <c r="L1528" s="373"/>
      <c r="M1528" s="373" t="e">
        <f>VLOOKUP(B1528,'INS-SIN-SD-09-2021'!A:D,4,0)</f>
        <v>#N/A</v>
      </c>
      <c r="N1528" s="3" t="e">
        <f t="shared" si="447"/>
        <v>#N/A</v>
      </c>
    </row>
    <row r="1529" spans="1:15" s="387" customFormat="1" x14ac:dyDescent="0.25">
      <c r="A1529" s="440" t="str">
        <f t="shared" si="433"/>
        <v>270810/AGETOP</v>
      </c>
      <c r="B1529" s="441">
        <v>2413</v>
      </c>
      <c r="C1529" s="442" t="s">
        <v>13478</v>
      </c>
      <c r="D1529" s="442" t="s">
        <v>13985</v>
      </c>
      <c r="E1529" s="398" t="s">
        <v>1</v>
      </c>
      <c r="F1529" s="398" t="s">
        <v>13901</v>
      </c>
      <c r="G1529" s="397">
        <v>1</v>
      </c>
      <c r="H1529" s="443">
        <v>560</v>
      </c>
      <c r="I1529" s="443" t="s">
        <v>13362</v>
      </c>
      <c r="J1529" s="373">
        <f t="shared" si="446"/>
        <v>560</v>
      </c>
      <c r="K1529" s="373"/>
      <c r="L1529" s="373"/>
      <c r="M1529" s="373" t="e">
        <f>VLOOKUP(B1529,'INS-SIN-SD-09-2021'!A:D,4,0)</f>
        <v>#N/A</v>
      </c>
      <c r="N1529" s="3" t="e">
        <f t="shared" si="447"/>
        <v>#N/A</v>
      </c>
    </row>
    <row r="1530" spans="1:15" s="387" customFormat="1" ht="45" x14ac:dyDescent="0.25">
      <c r="A1530" s="463" t="str">
        <f t="shared" si="433"/>
        <v>02387/ORSE</v>
      </c>
      <c r="B1530" s="434" t="s">
        <v>13359</v>
      </c>
      <c r="C1530" s="464" t="s">
        <v>374</v>
      </c>
      <c r="D1530" s="464" t="s">
        <v>13706</v>
      </c>
      <c r="E1530" s="425" t="s">
        <v>3</v>
      </c>
      <c r="F1530" s="425" t="s">
        <v>1</v>
      </c>
      <c r="G1530" s="424" t="s">
        <v>13361</v>
      </c>
      <c r="H1530" s="426" t="s">
        <v>13362</v>
      </c>
      <c r="I1530" s="465">
        <f>SUMIF(A:A,A1530,J:J)</f>
        <v>310.48000000000008</v>
      </c>
      <c r="K1530" s="373" t="e">
        <f>VLOOKUP(A1530,'CMP-SIN-SD-09-2021'!A:D,4,0)</f>
        <v>#N/A</v>
      </c>
      <c r="L1530" s="373" t="e">
        <f>K1530=I1530</f>
        <v>#N/A</v>
      </c>
      <c r="O1530" s="387" t="s">
        <v>1472</v>
      </c>
    </row>
    <row r="1531" spans="1:15" s="387" customFormat="1" x14ac:dyDescent="0.25">
      <c r="A1531" s="450" t="str">
        <f t="shared" si="433"/>
        <v>02387/ORSE</v>
      </c>
      <c r="B1531" s="451">
        <v>88262</v>
      </c>
      <c r="C1531" s="452" t="s">
        <v>13360</v>
      </c>
      <c r="D1531" s="452" t="s">
        <v>13416</v>
      </c>
      <c r="E1531" s="400" t="s">
        <v>1</v>
      </c>
      <c r="F1531" s="400" t="s">
        <v>7605</v>
      </c>
      <c r="G1531" s="399">
        <v>3</v>
      </c>
      <c r="H1531" s="453">
        <f>VLOOKUP(B1531,'CMP-SIN-SD-09-2021'!A:D,4,0)</f>
        <v>23.68</v>
      </c>
      <c r="I1531" s="453" t="s">
        <v>13362</v>
      </c>
      <c r="J1531" s="373">
        <f t="shared" ref="J1531:J1540" si="448">TRUNC((G1531*H1531),2)</f>
        <v>71.040000000000006</v>
      </c>
      <c r="K1531" s="373"/>
      <c r="L1531" s="373"/>
      <c r="M1531" s="373">
        <f>VLOOKUP(B1531,'CMP-SIN-SD-09-2021'!A:D,4,0)</f>
        <v>23.68</v>
      </c>
      <c r="N1531" s="3" t="b">
        <f t="shared" ref="N1531:N1540" si="449">M1531=H1531</f>
        <v>1</v>
      </c>
    </row>
    <row r="1532" spans="1:15" s="387" customFormat="1" x14ac:dyDescent="0.25">
      <c r="A1532" s="389" t="str">
        <f t="shared" si="433"/>
        <v>02387/ORSE</v>
      </c>
      <c r="B1532" s="390">
        <v>88310</v>
      </c>
      <c r="C1532" s="391" t="s">
        <v>13360</v>
      </c>
      <c r="D1532" s="391" t="s">
        <v>13631</v>
      </c>
      <c r="E1532" s="392" t="s">
        <v>1</v>
      </c>
      <c r="F1532" s="392" t="s">
        <v>7605</v>
      </c>
      <c r="G1532" s="393">
        <v>1.5</v>
      </c>
      <c r="H1532" s="453">
        <f>VLOOKUP(B1532,'CMP-SIN-SD-09-2021'!A:D,4,0)</f>
        <v>24.89</v>
      </c>
      <c r="I1532" s="394" t="s">
        <v>13362</v>
      </c>
      <c r="J1532" s="373">
        <f t="shared" si="448"/>
        <v>37.33</v>
      </c>
      <c r="K1532" s="373"/>
      <c r="L1532" s="373"/>
      <c r="M1532" s="373">
        <f>VLOOKUP(B1532,'CMP-SIN-SD-09-2021'!A:D,4,0)</f>
        <v>24.89</v>
      </c>
      <c r="N1532" s="3" t="b">
        <f t="shared" si="449"/>
        <v>1</v>
      </c>
    </row>
    <row r="1533" spans="1:15" s="387" customFormat="1" x14ac:dyDescent="0.25">
      <c r="A1533" s="389" t="str">
        <f t="shared" si="433"/>
        <v>02387/ORSE</v>
      </c>
      <c r="B1533" s="390">
        <v>88316</v>
      </c>
      <c r="C1533" s="391" t="s">
        <v>13360</v>
      </c>
      <c r="D1533" s="391" t="s">
        <v>13428</v>
      </c>
      <c r="E1533" s="392" t="s">
        <v>1</v>
      </c>
      <c r="F1533" s="392" t="s">
        <v>7605</v>
      </c>
      <c r="G1533" s="393">
        <v>2.5</v>
      </c>
      <c r="H1533" s="453">
        <f>VLOOKUP(B1533,'CMP-SIN-SD-09-2021'!A:D,4,0)</f>
        <v>17.61</v>
      </c>
      <c r="I1533" s="394" t="s">
        <v>13362</v>
      </c>
      <c r="J1533" s="373">
        <f t="shared" si="448"/>
        <v>44.02</v>
      </c>
      <c r="K1533" s="373"/>
      <c r="L1533" s="373"/>
      <c r="M1533" s="373">
        <f>VLOOKUP(B1533,'CMP-SIN-SD-09-2021'!A:D,4,0)</f>
        <v>17.61</v>
      </c>
      <c r="N1533" s="3" t="b">
        <f t="shared" si="449"/>
        <v>1</v>
      </c>
    </row>
    <row r="1534" spans="1:15" s="387" customFormat="1" x14ac:dyDescent="0.25">
      <c r="A1534" s="389" t="str">
        <f t="shared" si="433"/>
        <v>02387/ORSE</v>
      </c>
      <c r="B1534" s="390" t="s">
        <v>13986</v>
      </c>
      <c r="C1534" s="391" t="s">
        <v>13360</v>
      </c>
      <c r="D1534" s="391" t="s">
        <v>13987</v>
      </c>
      <c r="E1534" s="392" t="s">
        <v>1</v>
      </c>
      <c r="F1534" s="392" t="s">
        <v>7596</v>
      </c>
      <c r="G1534" s="393">
        <v>0.5</v>
      </c>
      <c r="H1534" s="394">
        <v>27.01</v>
      </c>
      <c r="I1534" s="394" t="s">
        <v>13362</v>
      </c>
      <c r="J1534" s="373">
        <f t="shared" si="448"/>
        <v>13.5</v>
      </c>
      <c r="K1534" s="373"/>
      <c r="L1534" s="373"/>
      <c r="M1534" s="373" t="e">
        <f>VLOOKUP(B1534,'INS-SIN-SD-09-2021'!A:D,4,0)</f>
        <v>#N/A</v>
      </c>
      <c r="N1534" s="3" t="e">
        <f t="shared" si="449"/>
        <v>#N/A</v>
      </c>
    </row>
    <row r="1535" spans="1:15" s="387" customFormat="1" x14ac:dyDescent="0.25">
      <c r="A1535" s="389" t="str">
        <f t="shared" si="433"/>
        <v>02387/ORSE</v>
      </c>
      <c r="B1535" s="390" t="s">
        <v>13988</v>
      </c>
      <c r="C1535" s="391" t="s">
        <v>13360</v>
      </c>
      <c r="D1535" s="391" t="s">
        <v>13989</v>
      </c>
      <c r="E1535" s="392" t="s">
        <v>1</v>
      </c>
      <c r="F1535" s="392" t="s">
        <v>3</v>
      </c>
      <c r="G1535" s="393">
        <v>1.21</v>
      </c>
      <c r="H1535" s="394">
        <v>34.97</v>
      </c>
      <c r="I1535" s="394" t="s">
        <v>13362</v>
      </c>
      <c r="J1535" s="373">
        <f t="shared" si="448"/>
        <v>42.31</v>
      </c>
      <c r="K1535" s="373"/>
      <c r="L1535" s="373"/>
      <c r="M1535" s="373" t="e">
        <f>VLOOKUP(B1535,'INS-SIN-SD-09-2021'!A:D,4,0)</f>
        <v>#N/A</v>
      </c>
      <c r="N1535" s="3" t="e">
        <f t="shared" si="449"/>
        <v>#N/A</v>
      </c>
    </row>
    <row r="1536" spans="1:15" s="387" customFormat="1" x14ac:dyDescent="0.25">
      <c r="A1536" s="389" t="str">
        <f t="shared" si="433"/>
        <v>02387/ORSE</v>
      </c>
      <c r="B1536" s="390" t="s">
        <v>13990</v>
      </c>
      <c r="C1536" s="391" t="s">
        <v>13360</v>
      </c>
      <c r="D1536" s="391" t="s">
        <v>13991</v>
      </c>
      <c r="E1536" s="392" t="s">
        <v>1</v>
      </c>
      <c r="F1536" s="392" t="s">
        <v>27</v>
      </c>
      <c r="G1536" s="393">
        <v>4</v>
      </c>
      <c r="H1536" s="394">
        <v>16.489999999999998</v>
      </c>
      <c r="I1536" s="394" t="s">
        <v>13362</v>
      </c>
      <c r="J1536" s="373">
        <f t="shared" si="448"/>
        <v>65.959999999999994</v>
      </c>
      <c r="K1536" s="373"/>
      <c r="L1536" s="373"/>
      <c r="M1536" s="373" t="e">
        <f>VLOOKUP(B1536,'INS-SIN-SD-09-2021'!A:D,4,0)</f>
        <v>#N/A</v>
      </c>
      <c r="N1536" s="3" t="e">
        <f t="shared" si="449"/>
        <v>#N/A</v>
      </c>
    </row>
    <row r="1537" spans="1:15" s="387" customFormat="1" x14ac:dyDescent="0.25">
      <c r="A1537" s="389" t="str">
        <f t="shared" si="433"/>
        <v>02387/ORSE</v>
      </c>
      <c r="B1537" s="390" t="s">
        <v>14421</v>
      </c>
      <c r="C1537" s="391" t="s">
        <v>13360</v>
      </c>
      <c r="D1537" s="391" t="s">
        <v>14422</v>
      </c>
      <c r="E1537" s="392" t="s">
        <v>1</v>
      </c>
      <c r="F1537" s="392" t="s">
        <v>29</v>
      </c>
      <c r="G1537" s="393">
        <v>0.2</v>
      </c>
      <c r="H1537" s="394">
        <v>12.79</v>
      </c>
      <c r="I1537" s="394" t="s">
        <v>13362</v>
      </c>
      <c r="J1537" s="373">
        <f t="shared" si="448"/>
        <v>2.5499999999999998</v>
      </c>
      <c r="K1537" s="373"/>
      <c r="L1537" s="373"/>
      <c r="M1537" s="373" t="e">
        <f>VLOOKUP(B1537,'INS-SIN-SD-09-2021'!A:D,4,0)</f>
        <v>#N/A</v>
      </c>
      <c r="N1537" s="3" t="e">
        <f t="shared" si="449"/>
        <v>#N/A</v>
      </c>
    </row>
    <row r="1538" spans="1:15" s="387" customFormat="1" x14ac:dyDescent="0.25">
      <c r="A1538" s="389" t="str">
        <f t="shared" si="433"/>
        <v>02387/ORSE</v>
      </c>
      <c r="B1538" s="390" t="s">
        <v>16070</v>
      </c>
      <c r="C1538" s="391" t="s">
        <v>13360</v>
      </c>
      <c r="D1538" s="391" t="s">
        <v>16071</v>
      </c>
      <c r="E1538" s="392" t="s">
        <v>1</v>
      </c>
      <c r="F1538" s="392" t="s">
        <v>9</v>
      </c>
      <c r="G1538" s="393">
        <v>0.6</v>
      </c>
      <c r="H1538" s="394">
        <v>0.4</v>
      </c>
      <c r="I1538" s="394" t="s">
        <v>13362</v>
      </c>
      <c r="J1538" s="373">
        <f t="shared" si="448"/>
        <v>0.24</v>
      </c>
      <c r="K1538" s="373"/>
      <c r="L1538" s="373"/>
      <c r="M1538" s="373" t="e">
        <f>VLOOKUP(B1538,'INS-SIN-SD-09-2021'!A:D,4,0)</f>
        <v>#N/A</v>
      </c>
      <c r="N1538" s="3" t="e">
        <f t="shared" si="449"/>
        <v>#N/A</v>
      </c>
    </row>
    <row r="1539" spans="1:15" s="387" customFormat="1" ht="30" x14ac:dyDescent="0.25">
      <c r="A1539" s="389" t="str">
        <f t="shared" si="433"/>
        <v>02387/ORSE</v>
      </c>
      <c r="B1539" s="390" t="s">
        <v>13992</v>
      </c>
      <c r="C1539" s="391" t="s">
        <v>13360</v>
      </c>
      <c r="D1539" s="391" t="s">
        <v>13993</v>
      </c>
      <c r="E1539" s="392" t="s">
        <v>1</v>
      </c>
      <c r="F1539" s="392" t="s">
        <v>3</v>
      </c>
      <c r="G1539" s="393">
        <v>1.05</v>
      </c>
      <c r="H1539" s="394">
        <v>29.16</v>
      </c>
      <c r="I1539" s="394" t="s">
        <v>13362</v>
      </c>
      <c r="J1539" s="373">
        <f t="shared" si="448"/>
        <v>30.61</v>
      </c>
      <c r="K1539" s="373"/>
      <c r="L1539" s="373"/>
      <c r="M1539" s="373" t="e">
        <f>VLOOKUP(B1539,'INS-SIN-SD-09-2021'!A:D,4,0)</f>
        <v>#N/A</v>
      </c>
      <c r="N1539" s="3" t="e">
        <f t="shared" si="449"/>
        <v>#N/A</v>
      </c>
    </row>
    <row r="1540" spans="1:15" s="387" customFormat="1" ht="30" x14ac:dyDescent="0.25">
      <c r="A1540" s="440" t="str">
        <f t="shared" si="433"/>
        <v>02387/ORSE</v>
      </c>
      <c r="B1540" s="441" t="s">
        <v>13994</v>
      </c>
      <c r="C1540" s="442" t="s">
        <v>13360</v>
      </c>
      <c r="D1540" s="442" t="s">
        <v>13995</v>
      </c>
      <c r="E1540" s="398" t="s">
        <v>1</v>
      </c>
      <c r="F1540" s="398" t="s">
        <v>29</v>
      </c>
      <c r="G1540" s="397">
        <v>0.1</v>
      </c>
      <c r="H1540" s="443">
        <v>29.23</v>
      </c>
      <c r="I1540" s="443" t="s">
        <v>13362</v>
      </c>
      <c r="J1540" s="373">
        <f t="shared" si="448"/>
        <v>2.92</v>
      </c>
      <c r="K1540" s="373"/>
      <c r="L1540" s="373"/>
      <c r="M1540" s="373" t="e">
        <f>VLOOKUP(B1540,'INS-SIN-SD-09-2021'!A:D,4,0)</f>
        <v>#N/A</v>
      </c>
      <c r="N1540" s="3" t="e">
        <f t="shared" si="449"/>
        <v>#N/A</v>
      </c>
    </row>
    <row r="1541" spans="1:15" s="387" customFormat="1" ht="30" x14ac:dyDescent="0.25">
      <c r="A1541" s="463">
        <f t="shared" si="433"/>
        <v>98511</v>
      </c>
      <c r="B1541" s="434" t="s">
        <v>13359</v>
      </c>
      <c r="C1541" s="464" t="s">
        <v>376</v>
      </c>
      <c r="D1541" s="464" t="s">
        <v>13423</v>
      </c>
      <c r="E1541" s="425" t="s">
        <v>9</v>
      </c>
      <c r="F1541" s="425" t="s">
        <v>1</v>
      </c>
      <c r="G1541" s="424" t="s">
        <v>13361</v>
      </c>
      <c r="H1541" s="426" t="s">
        <v>13362</v>
      </c>
      <c r="I1541" s="465">
        <f>SUMIF(A:A,A1541,J:J)</f>
        <v>118.22</v>
      </c>
      <c r="K1541" s="373">
        <f>VLOOKUP(A1541,'CMP-SIN-SD-09-2021'!A:D,4,0)</f>
        <v>118.22</v>
      </c>
      <c r="L1541" s="373" t="b">
        <f>K1541=I1541</f>
        <v>1</v>
      </c>
      <c r="O1541" s="403">
        <v>98511</v>
      </c>
    </row>
    <row r="1542" spans="1:15" s="387" customFormat="1" x14ac:dyDescent="0.25">
      <c r="A1542" s="450">
        <f t="shared" si="433"/>
        <v>98511</v>
      </c>
      <c r="B1542" s="451">
        <v>88441</v>
      </c>
      <c r="C1542" s="452" t="s">
        <v>13423</v>
      </c>
      <c r="D1542" s="452" t="s">
        <v>13523</v>
      </c>
      <c r="E1542" s="400" t="s">
        <v>1</v>
      </c>
      <c r="F1542" s="400" t="s">
        <v>7605</v>
      </c>
      <c r="G1542" s="399">
        <v>0.26</v>
      </c>
      <c r="H1542" s="453">
        <f>VLOOKUP(B1542,'CMP-SIN-SD-09-2021'!A:D,4,0)</f>
        <v>23.12</v>
      </c>
      <c r="I1542" s="453" t="s">
        <v>13362</v>
      </c>
      <c r="J1542" s="373">
        <f t="shared" ref="J1542:J1544" si="450">TRUNC((G1542*H1542),2)</f>
        <v>6.01</v>
      </c>
      <c r="K1542" s="373"/>
      <c r="L1542" s="373"/>
      <c r="M1542" s="373">
        <f>VLOOKUP(B1542,'CMP-SIN-SD-09-2021'!A:D,4,0)</f>
        <v>23.12</v>
      </c>
      <c r="N1542" s="3" t="b">
        <f t="shared" ref="N1542:N1544" si="451">M1542=H1542</f>
        <v>1</v>
      </c>
    </row>
    <row r="1543" spans="1:15" s="387" customFormat="1" x14ac:dyDescent="0.25">
      <c r="A1543" s="389">
        <f t="shared" si="433"/>
        <v>98511</v>
      </c>
      <c r="B1543" s="390">
        <v>88316</v>
      </c>
      <c r="C1543" s="391" t="s">
        <v>13423</v>
      </c>
      <c r="D1543" s="391" t="s">
        <v>13428</v>
      </c>
      <c r="E1543" s="392" t="s">
        <v>1</v>
      </c>
      <c r="F1543" s="392" t="s">
        <v>7605</v>
      </c>
      <c r="G1543" s="393">
        <v>1.0401</v>
      </c>
      <c r="H1543" s="453">
        <f>VLOOKUP(B1543,'CMP-SIN-SD-09-2021'!A:D,4,0)</f>
        <v>17.61</v>
      </c>
      <c r="I1543" s="394" t="s">
        <v>13362</v>
      </c>
      <c r="J1543" s="373">
        <f t="shared" si="450"/>
        <v>18.309999999999999</v>
      </c>
      <c r="K1543" s="373"/>
      <c r="L1543" s="373"/>
      <c r="M1543" s="373">
        <f>VLOOKUP(B1543,'CMP-SIN-SD-09-2021'!A:D,4,0)</f>
        <v>17.61</v>
      </c>
      <c r="N1543" s="3" t="b">
        <f t="shared" si="451"/>
        <v>1</v>
      </c>
    </row>
    <row r="1544" spans="1:15" s="387" customFormat="1" ht="45" x14ac:dyDescent="0.25">
      <c r="A1544" s="440">
        <f t="shared" si="433"/>
        <v>98511</v>
      </c>
      <c r="B1544" s="441">
        <v>359</v>
      </c>
      <c r="C1544" s="442" t="s">
        <v>13423</v>
      </c>
      <c r="D1544" s="442" t="s">
        <v>13996</v>
      </c>
      <c r="E1544" s="398" t="s">
        <v>1</v>
      </c>
      <c r="F1544" s="398" t="s">
        <v>9</v>
      </c>
      <c r="G1544" s="397">
        <v>1</v>
      </c>
      <c r="H1544" s="443">
        <v>93.9</v>
      </c>
      <c r="I1544" s="443" t="s">
        <v>13362</v>
      </c>
      <c r="J1544" s="373">
        <f t="shared" si="450"/>
        <v>93.9</v>
      </c>
      <c r="K1544" s="373"/>
      <c r="L1544" s="373"/>
      <c r="M1544" s="373">
        <f>VLOOKUP(B1544,'INS-SIN-SD-09-2021'!A:D,4,0)</f>
        <v>93.9</v>
      </c>
      <c r="N1544" s="3" t="b">
        <f t="shared" si="451"/>
        <v>1</v>
      </c>
    </row>
    <row r="1545" spans="1:15" s="387" customFormat="1" x14ac:dyDescent="0.25">
      <c r="A1545" s="463">
        <f t="shared" si="433"/>
        <v>98509</v>
      </c>
      <c r="B1545" s="434" t="s">
        <v>13359</v>
      </c>
      <c r="C1545" s="464" t="s">
        <v>377</v>
      </c>
      <c r="D1545" s="464" t="s">
        <v>13997</v>
      </c>
      <c r="E1545" s="425" t="s">
        <v>9</v>
      </c>
      <c r="F1545" s="425" t="s">
        <v>1</v>
      </c>
      <c r="G1545" s="424" t="s">
        <v>13361</v>
      </c>
      <c r="H1545" s="426" t="s">
        <v>13362</v>
      </c>
      <c r="I1545" s="465">
        <f>SUMIF(A:A,A1545,J:J)</f>
        <v>40.669999999999995</v>
      </c>
      <c r="K1545" s="373">
        <f>VLOOKUP(A1545,'CMP-SIN-SD-09-2021'!A:D,4,0)</f>
        <v>40.67</v>
      </c>
      <c r="L1545" s="373" t="b">
        <f>K1545=I1545</f>
        <v>1</v>
      </c>
      <c r="O1545" s="403">
        <v>98509</v>
      </c>
    </row>
    <row r="1546" spans="1:15" s="387" customFormat="1" x14ac:dyDescent="0.25">
      <c r="A1546" s="450">
        <f t="shared" si="433"/>
        <v>98509</v>
      </c>
      <c r="B1546" s="451">
        <v>88441</v>
      </c>
      <c r="C1546" s="452" t="s">
        <v>13997</v>
      </c>
      <c r="D1546" s="452" t="s">
        <v>13523</v>
      </c>
      <c r="E1546" s="400" t="s">
        <v>1</v>
      </c>
      <c r="F1546" s="400" t="s">
        <v>7605</v>
      </c>
      <c r="G1546" s="399">
        <v>2.5499999999999998E-2</v>
      </c>
      <c r="H1546" s="453">
        <f>VLOOKUP(B1546,'CMP-SIN-SD-09-2021'!A:D,4,0)</f>
        <v>23.12</v>
      </c>
      <c r="I1546" s="453" t="s">
        <v>13362</v>
      </c>
      <c r="J1546" s="373">
        <f t="shared" ref="J1546:J1548" si="452">TRUNC((G1546*H1546),2)</f>
        <v>0.57999999999999996</v>
      </c>
      <c r="K1546" s="373"/>
      <c r="L1546" s="373"/>
      <c r="M1546" s="373">
        <f>VLOOKUP(B1546,'CMP-SIN-SD-09-2021'!A:D,4,0)</f>
        <v>23.12</v>
      </c>
      <c r="N1546" s="3" t="b">
        <f t="shared" ref="N1546:N1548" si="453">M1546=H1546</f>
        <v>1</v>
      </c>
    </row>
    <row r="1547" spans="1:15" s="387" customFormat="1" x14ac:dyDescent="0.25">
      <c r="A1547" s="389">
        <f t="shared" ref="A1547:A1610" si="454">IF(O1547&lt;&gt;0,O1547,A1546)</f>
        <v>98509</v>
      </c>
      <c r="B1547" s="390">
        <v>88316</v>
      </c>
      <c r="C1547" s="391" t="s">
        <v>13997</v>
      </c>
      <c r="D1547" s="391" t="s">
        <v>13428</v>
      </c>
      <c r="E1547" s="392" t="s">
        <v>1</v>
      </c>
      <c r="F1547" s="392" t="s">
        <v>7605</v>
      </c>
      <c r="G1547" s="393">
        <v>0.1018</v>
      </c>
      <c r="H1547" s="453">
        <f>VLOOKUP(B1547,'CMP-SIN-SD-09-2021'!A:D,4,0)</f>
        <v>17.61</v>
      </c>
      <c r="I1547" s="394" t="s">
        <v>13362</v>
      </c>
      <c r="J1547" s="373">
        <f t="shared" si="452"/>
        <v>1.79</v>
      </c>
      <c r="K1547" s="373"/>
      <c r="L1547" s="373"/>
      <c r="M1547" s="373">
        <f>VLOOKUP(B1547,'CMP-SIN-SD-09-2021'!A:D,4,0)</f>
        <v>17.61</v>
      </c>
      <c r="N1547" s="3" t="b">
        <f t="shared" si="453"/>
        <v>1</v>
      </c>
    </row>
    <row r="1548" spans="1:15" s="387" customFormat="1" ht="30" x14ac:dyDescent="0.25">
      <c r="A1548" s="440">
        <f t="shared" si="454"/>
        <v>98509</v>
      </c>
      <c r="B1548" s="441">
        <v>365</v>
      </c>
      <c r="C1548" s="442" t="s">
        <v>13997</v>
      </c>
      <c r="D1548" s="442" t="s">
        <v>13998</v>
      </c>
      <c r="E1548" s="398" t="s">
        <v>1</v>
      </c>
      <c r="F1548" s="398" t="s">
        <v>9</v>
      </c>
      <c r="G1548" s="397">
        <v>1</v>
      </c>
      <c r="H1548" s="443">
        <v>38.299999999999997</v>
      </c>
      <c r="I1548" s="443" t="s">
        <v>13362</v>
      </c>
      <c r="J1548" s="373">
        <f t="shared" si="452"/>
        <v>38.299999999999997</v>
      </c>
      <c r="K1548" s="373"/>
      <c r="L1548" s="373"/>
      <c r="M1548" s="373">
        <f>VLOOKUP(B1548,'INS-SIN-SD-09-2021'!A:D,4,0)</f>
        <v>38.299999999999997</v>
      </c>
      <c r="N1548" s="3" t="b">
        <f t="shared" si="453"/>
        <v>1</v>
      </c>
    </row>
    <row r="1549" spans="1:15" s="387" customFormat="1" x14ac:dyDescent="0.25">
      <c r="A1549" s="463">
        <f t="shared" si="454"/>
        <v>98504</v>
      </c>
      <c r="B1549" s="434" t="s">
        <v>13359</v>
      </c>
      <c r="C1549" s="464" t="s">
        <v>378</v>
      </c>
      <c r="D1549" s="464" t="s">
        <v>13999</v>
      </c>
      <c r="E1549" s="425" t="s">
        <v>3</v>
      </c>
      <c r="F1549" s="425" t="s">
        <v>1</v>
      </c>
      <c r="G1549" s="424" t="s">
        <v>13361</v>
      </c>
      <c r="H1549" s="426" t="s">
        <v>13362</v>
      </c>
      <c r="I1549" s="465">
        <f>SUMIF(A:A,A1549,J:J)</f>
        <v>12.07</v>
      </c>
      <c r="K1549" s="373">
        <f>VLOOKUP(A1549,'CMP-SIN-SD-09-2021'!A:D,4,0)</f>
        <v>12.07</v>
      </c>
      <c r="L1549" s="373" t="b">
        <f>K1549=I1549</f>
        <v>1</v>
      </c>
      <c r="O1549" s="403">
        <v>98504</v>
      </c>
    </row>
    <row r="1550" spans="1:15" s="387" customFormat="1" x14ac:dyDescent="0.25">
      <c r="A1550" s="450">
        <f t="shared" si="454"/>
        <v>98504</v>
      </c>
      <c r="B1550" s="451">
        <v>88441</v>
      </c>
      <c r="C1550" s="452" t="s">
        <v>13999</v>
      </c>
      <c r="D1550" s="452" t="s">
        <v>13523</v>
      </c>
      <c r="E1550" s="400" t="s">
        <v>1</v>
      </c>
      <c r="F1550" s="400" t="s">
        <v>7605</v>
      </c>
      <c r="G1550" s="399">
        <v>3.9100000000000003E-2</v>
      </c>
      <c r="H1550" s="453">
        <f>VLOOKUP(B1550,'CMP-SIN-SD-09-2021'!A:D,4,0)</f>
        <v>23.12</v>
      </c>
      <c r="I1550" s="453" t="s">
        <v>13362</v>
      </c>
      <c r="J1550" s="373">
        <f t="shared" ref="J1550:J1552" si="455">TRUNC((G1550*H1550),2)</f>
        <v>0.9</v>
      </c>
      <c r="K1550" s="373"/>
      <c r="L1550" s="373"/>
      <c r="M1550" s="373">
        <f>VLOOKUP(B1550,'CMP-SIN-SD-09-2021'!A:D,4,0)</f>
        <v>23.12</v>
      </c>
      <c r="N1550" s="3" t="b">
        <f t="shared" ref="N1550:N1552" si="456">M1550=H1550</f>
        <v>1</v>
      </c>
    </row>
    <row r="1551" spans="1:15" s="387" customFormat="1" x14ac:dyDescent="0.25">
      <c r="A1551" s="389">
        <f t="shared" si="454"/>
        <v>98504</v>
      </c>
      <c r="B1551" s="390">
        <v>88316</v>
      </c>
      <c r="C1551" s="391" t="s">
        <v>13999</v>
      </c>
      <c r="D1551" s="391" t="s">
        <v>13428</v>
      </c>
      <c r="E1551" s="392" t="s">
        <v>1</v>
      </c>
      <c r="F1551" s="392" t="s">
        <v>7605</v>
      </c>
      <c r="G1551" s="393">
        <v>0.15640000000000001</v>
      </c>
      <c r="H1551" s="453">
        <f>VLOOKUP(B1551,'CMP-SIN-SD-09-2021'!A:D,4,0)</f>
        <v>17.61</v>
      </c>
      <c r="I1551" s="394" t="s">
        <v>13362</v>
      </c>
      <c r="J1551" s="373">
        <f t="shared" si="455"/>
        <v>2.75</v>
      </c>
      <c r="K1551" s="373"/>
      <c r="L1551" s="373"/>
      <c r="M1551" s="373">
        <f>VLOOKUP(B1551,'CMP-SIN-SD-09-2021'!A:D,4,0)</f>
        <v>17.61</v>
      </c>
      <c r="N1551" s="3" t="b">
        <f t="shared" si="456"/>
        <v>1</v>
      </c>
    </row>
    <row r="1552" spans="1:15" s="387" customFormat="1" x14ac:dyDescent="0.25">
      <c r="A1552" s="440">
        <f t="shared" si="454"/>
        <v>98504</v>
      </c>
      <c r="B1552" s="441">
        <v>3324</v>
      </c>
      <c r="C1552" s="442" t="s">
        <v>13999</v>
      </c>
      <c r="D1552" s="442" t="s">
        <v>14000</v>
      </c>
      <c r="E1552" s="398" t="s">
        <v>1</v>
      </c>
      <c r="F1552" s="398" t="s">
        <v>3</v>
      </c>
      <c r="G1552" s="397">
        <v>1</v>
      </c>
      <c r="H1552" s="443">
        <v>8.42</v>
      </c>
      <c r="I1552" s="443" t="s">
        <v>13362</v>
      </c>
      <c r="J1552" s="373">
        <f t="shared" si="455"/>
        <v>8.42</v>
      </c>
      <c r="K1552" s="373"/>
      <c r="L1552" s="373"/>
      <c r="M1552" s="373">
        <f>VLOOKUP(B1552,'INS-SIN-SD-09-2021'!A:D,4,0)</f>
        <v>8.42</v>
      </c>
      <c r="N1552" s="3" t="b">
        <f t="shared" si="456"/>
        <v>1</v>
      </c>
    </row>
    <row r="1553" spans="1:15" s="387" customFormat="1" ht="30" x14ac:dyDescent="0.25">
      <c r="A1553" s="463" t="str">
        <f t="shared" si="454"/>
        <v>02082/ORSE</v>
      </c>
      <c r="B1553" s="434" t="s">
        <v>13359</v>
      </c>
      <c r="C1553" s="464" t="s">
        <v>379</v>
      </c>
      <c r="D1553" s="464" t="s">
        <v>13706</v>
      </c>
      <c r="E1553" s="425" t="s">
        <v>9</v>
      </c>
      <c r="F1553" s="425" t="s">
        <v>1</v>
      </c>
      <c r="G1553" s="424" t="s">
        <v>13361</v>
      </c>
      <c r="H1553" s="426" t="s">
        <v>13362</v>
      </c>
      <c r="I1553" s="465">
        <f>SUMIF(A:A,A1553,J:J)</f>
        <v>58.54</v>
      </c>
      <c r="K1553" s="373" t="e">
        <f>VLOOKUP(A1553,'CMP-SIN-SD-09-2021'!A:D,4,0)</f>
        <v>#N/A</v>
      </c>
      <c r="L1553" s="373" t="e">
        <f>K1553=I1553</f>
        <v>#N/A</v>
      </c>
      <c r="O1553" s="387" t="s">
        <v>1482</v>
      </c>
    </row>
    <row r="1554" spans="1:15" s="387" customFormat="1" ht="30" x14ac:dyDescent="0.25">
      <c r="A1554" s="450" t="str">
        <f t="shared" si="454"/>
        <v>02082/ORSE</v>
      </c>
      <c r="B1554" s="451">
        <v>88267</v>
      </c>
      <c r="C1554" s="452" t="s">
        <v>13847</v>
      </c>
      <c r="D1554" s="452" t="s">
        <v>13455</v>
      </c>
      <c r="E1554" s="400" t="s">
        <v>1</v>
      </c>
      <c r="F1554" s="400" t="s">
        <v>7605</v>
      </c>
      <c r="G1554" s="399">
        <v>0.34</v>
      </c>
      <c r="H1554" s="453">
        <f>VLOOKUP(B1554,'CMP-SIN-SD-09-2021'!A:D,4,0)</f>
        <v>23.41</v>
      </c>
      <c r="I1554" s="453" t="s">
        <v>13362</v>
      </c>
      <c r="J1554" s="373">
        <f t="shared" ref="J1554:J1557" si="457">TRUNC((G1554*H1554),2)</f>
        <v>7.95</v>
      </c>
      <c r="K1554" s="373"/>
      <c r="L1554" s="373"/>
      <c r="M1554" s="373">
        <f>VLOOKUP(B1554,'CMP-SIN-SD-09-2021'!A:D,4,0)</f>
        <v>23.41</v>
      </c>
      <c r="N1554" s="3" t="b">
        <f t="shared" ref="N1554:N1557" si="458">M1554=H1554</f>
        <v>1</v>
      </c>
    </row>
    <row r="1555" spans="1:15" s="387" customFormat="1" x14ac:dyDescent="0.25">
      <c r="A1555" s="389" t="str">
        <f t="shared" si="454"/>
        <v>02082/ORSE</v>
      </c>
      <c r="B1555" s="390">
        <v>88316</v>
      </c>
      <c r="C1555" s="391" t="s">
        <v>13847</v>
      </c>
      <c r="D1555" s="391" t="s">
        <v>13428</v>
      </c>
      <c r="E1555" s="392" t="s">
        <v>1</v>
      </c>
      <c r="F1555" s="392" t="s">
        <v>7605</v>
      </c>
      <c r="G1555" s="393">
        <v>0.34</v>
      </c>
      <c r="H1555" s="453">
        <f>VLOOKUP(B1555,'CMP-SIN-SD-09-2021'!A:D,4,0)</f>
        <v>17.61</v>
      </c>
      <c r="I1555" s="394" t="s">
        <v>13362</v>
      </c>
      <c r="J1555" s="373">
        <f t="shared" si="457"/>
        <v>5.98</v>
      </c>
      <c r="K1555" s="373"/>
      <c r="L1555" s="373"/>
      <c r="M1555" s="373">
        <f>VLOOKUP(B1555,'CMP-SIN-SD-09-2021'!A:D,4,0)</f>
        <v>17.61</v>
      </c>
      <c r="N1555" s="3" t="b">
        <f t="shared" si="458"/>
        <v>1</v>
      </c>
    </row>
    <row r="1556" spans="1:15" s="387" customFormat="1" x14ac:dyDescent="0.25">
      <c r="A1556" s="389" t="str">
        <f t="shared" si="454"/>
        <v>02082/ORSE</v>
      </c>
      <c r="B1556" s="390" t="s">
        <v>13856</v>
      </c>
      <c r="C1556" s="391" t="s">
        <v>13847</v>
      </c>
      <c r="D1556" s="391" t="s">
        <v>13857</v>
      </c>
      <c r="E1556" s="392" t="s">
        <v>1</v>
      </c>
      <c r="F1556" s="392" t="s">
        <v>27</v>
      </c>
      <c r="G1556" s="393">
        <v>0.3</v>
      </c>
      <c r="H1556" s="394">
        <v>0.21</v>
      </c>
      <c r="I1556" s="394" t="s">
        <v>13362</v>
      </c>
      <c r="J1556" s="373">
        <f t="shared" si="457"/>
        <v>0.06</v>
      </c>
      <c r="K1556" s="373"/>
      <c r="L1556" s="373"/>
      <c r="M1556" s="373" t="e">
        <f>VLOOKUP(B1556,'INS-SIN-SD-09-2021'!A:D,4,0)</f>
        <v>#N/A</v>
      </c>
      <c r="N1556" s="3" t="e">
        <f t="shared" si="458"/>
        <v>#N/A</v>
      </c>
    </row>
    <row r="1557" spans="1:15" s="387" customFormat="1" ht="30" x14ac:dyDescent="0.25">
      <c r="A1557" s="440" t="str">
        <f t="shared" si="454"/>
        <v>02082/ORSE</v>
      </c>
      <c r="B1557" s="441" t="s">
        <v>14001</v>
      </c>
      <c r="C1557" s="442" t="s">
        <v>13847</v>
      </c>
      <c r="D1557" s="442" t="s">
        <v>14002</v>
      </c>
      <c r="E1557" s="398" t="s">
        <v>1</v>
      </c>
      <c r="F1557" s="398" t="s">
        <v>9</v>
      </c>
      <c r="G1557" s="397">
        <v>1</v>
      </c>
      <c r="H1557" s="443">
        <v>44.55</v>
      </c>
      <c r="I1557" s="443" t="s">
        <v>13362</v>
      </c>
      <c r="J1557" s="373">
        <f t="shared" si="457"/>
        <v>44.55</v>
      </c>
      <c r="K1557" s="373"/>
      <c r="L1557" s="373"/>
      <c r="M1557" s="373" t="e">
        <f>VLOOKUP(B1557,'INS-SIN-SD-09-2021'!A:D,4,0)</f>
        <v>#N/A</v>
      </c>
      <c r="N1557" s="3" t="e">
        <f t="shared" si="458"/>
        <v>#N/A</v>
      </c>
    </row>
    <row r="1558" spans="1:15" s="387" customFormat="1" ht="45" x14ac:dyDescent="0.25">
      <c r="A1558" s="463">
        <f t="shared" si="454"/>
        <v>99250</v>
      </c>
      <c r="B1558" s="434" t="s">
        <v>13359</v>
      </c>
      <c r="C1558" s="464" t="s">
        <v>380</v>
      </c>
      <c r="D1558" s="464" t="s">
        <v>13944</v>
      </c>
      <c r="E1558" s="425" t="s">
        <v>9</v>
      </c>
      <c r="F1558" s="425" t="s">
        <v>1</v>
      </c>
      <c r="G1558" s="424" t="s">
        <v>13361</v>
      </c>
      <c r="H1558" s="426" t="s">
        <v>13362</v>
      </c>
      <c r="I1558" s="465">
        <f>SUMIF(A:A,A1558,J:J)</f>
        <v>183.31</v>
      </c>
      <c r="K1558" s="373">
        <f>VLOOKUP(A1558,'CMP-SIN-SD-09-2021'!A:D,4,0)</f>
        <v>183.31</v>
      </c>
      <c r="L1558" s="373" t="b">
        <f>K1558=I1558</f>
        <v>1</v>
      </c>
      <c r="O1558" s="403">
        <v>99250</v>
      </c>
    </row>
    <row r="1559" spans="1:15" s="387" customFormat="1" ht="45" x14ac:dyDescent="0.25">
      <c r="A1559" s="450">
        <f t="shared" si="454"/>
        <v>99250</v>
      </c>
      <c r="B1559" s="451">
        <v>94970</v>
      </c>
      <c r="C1559" s="452" t="s">
        <v>13944</v>
      </c>
      <c r="D1559" s="452" t="s">
        <v>14003</v>
      </c>
      <c r="E1559" s="400" t="s">
        <v>1</v>
      </c>
      <c r="F1559" s="400" t="s">
        <v>23</v>
      </c>
      <c r="G1559" s="399">
        <v>2.9100000000000001E-2</v>
      </c>
      <c r="H1559" s="453">
        <f>VLOOKUP(B1559,'CMP-SIN-SD-09-2021'!A:D,4,0)</f>
        <v>414.15</v>
      </c>
      <c r="I1559" s="453" t="s">
        <v>13362</v>
      </c>
      <c r="J1559" s="373">
        <f t="shared" ref="J1559:J1566" si="459">TRUNC((G1559*H1559),2)</f>
        <v>12.05</v>
      </c>
      <c r="K1559" s="373"/>
      <c r="L1559" s="373"/>
      <c r="M1559" s="373">
        <f>VLOOKUP(B1559,'CMP-SIN-SD-09-2021'!A:D,4,0)</f>
        <v>414.15</v>
      </c>
      <c r="N1559" s="3" t="b">
        <f t="shared" ref="N1559:N1566" si="460">M1559=H1559</f>
        <v>1</v>
      </c>
    </row>
    <row r="1560" spans="1:15" s="387" customFormat="1" ht="30" x14ac:dyDescent="0.25">
      <c r="A1560" s="389">
        <f t="shared" si="454"/>
        <v>99250</v>
      </c>
      <c r="B1560" s="390">
        <v>97734</v>
      </c>
      <c r="C1560" s="391" t="s">
        <v>13944</v>
      </c>
      <c r="D1560" s="391" t="s">
        <v>14004</v>
      </c>
      <c r="E1560" s="392" t="s">
        <v>1</v>
      </c>
      <c r="F1560" s="392" t="s">
        <v>23</v>
      </c>
      <c r="G1560" s="393">
        <v>1.7500000000000002E-2</v>
      </c>
      <c r="H1560" s="453">
        <f>VLOOKUP(B1560,'CMP-SIN-SD-09-2021'!A:D,4,0)</f>
        <v>2745.5</v>
      </c>
      <c r="I1560" s="394" t="s">
        <v>13362</v>
      </c>
      <c r="J1560" s="373">
        <f t="shared" si="459"/>
        <v>48.04</v>
      </c>
      <c r="K1560" s="373"/>
      <c r="L1560" s="373"/>
      <c r="M1560" s="373">
        <f>VLOOKUP(B1560,'CMP-SIN-SD-09-2021'!A:D,4,0)</f>
        <v>2745.5</v>
      </c>
      <c r="N1560" s="3" t="b">
        <f t="shared" si="460"/>
        <v>1</v>
      </c>
    </row>
    <row r="1561" spans="1:15" s="387" customFormat="1" ht="45" x14ac:dyDescent="0.25">
      <c r="A1561" s="389">
        <f t="shared" si="454"/>
        <v>99250</v>
      </c>
      <c r="B1561" s="390">
        <v>87316</v>
      </c>
      <c r="C1561" s="391" t="s">
        <v>13944</v>
      </c>
      <c r="D1561" s="391" t="s">
        <v>13835</v>
      </c>
      <c r="E1561" s="392" t="s">
        <v>1</v>
      </c>
      <c r="F1561" s="392" t="s">
        <v>23</v>
      </c>
      <c r="G1561" s="393">
        <v>4.0000000000000002E-4</v>
      </c>
      <c r="H1561" s="453">
        <f>VLOOKUP(B1561,'CMP-SIN-SD-09-2021'!A:D,4,0)</f>
        <v>414.11</v>
      </c>
      <c r="I1561" s="394" t="s">
        <v>13362</v>
      </c>
      <c r="J1561" s="373">
        <f t="shared" si="459"/>
        <v>0.16</v>
      </c>
      <c r="K1561" s="373"/>
      <c r="L1561" s="373"/>
      <c r="M1561" s="373">
        <f>VLOOKUP(B1561,'CMP-SIN-SD-09-2021'!A:D,4,0)</f>
        <v>414.11</v>
      </c>
      <c r="N1561" s="3" t="b">
        <f t="shared" si="460"/>
        <v>1</v>
      </c>
    </row>
    <row r="1562" spans="1:15" s="387" customFormat="1" x14ac:dyDescent="0.25">
      <c r="A1562" s="389">
        <f t="shared" si="454"/>
        <v>99250</v>
      </c>
      <c r="B1562" s="390">
        <v>88309</v>
      </c>
      <c r="C1562" s="391" t="s">
        <v>13944</v>
      </c>
      <c r="D1562" s="391" t="s">
        <v>13456</v>
      </c>
      <c r="E1562" s="392" t="s">
        <v>1</v>
      </c>
      <c r="F1562" s="392" t="s">
        <v>7605</v>
      </c>
      <c r="G1562" s="393">
        <v>1.7204999999999999</v>
      </c>
      <c r="H1562" s="453">
        <f>VLOOKUP(B1562,'CMP-SIN-SD-09-2021'!A:D,4,0)</f>
        <v>23.9</v>
      </c>
      <c r="I1562" s="394" t="s">
        <v>13362</v>
      </c>
      <c r="J1562" s="373">
        <f t="shared" si="459"/>
        <v>41.11</v>
      </c>
      <c r="K1562" s="373"/>
      <c r="L1562" s="373"/>
      <c r="M1562" s="373">
        <f>VLOOKUP(B1562,'CMP-SIN-SD-09-2021'!A:D,4,0)</f>
        <v>23.9</v>
      </c>
      <c r="N1562" s="3" t="b">
        <f t="shared" si="460"/>
        <v>1</v>
      </c>
    </row>
    <row r="1563" spans="1:15" s="387" customFormat="1" x14ac:dyDescent="0.25">
      <c r="A1563" s="389">
        <f t="shared" si="454"/>
        <v>99250</v>
      </c>
      <c r="B1563" s="390">
        <v>88316</v>
      </c>
      <c r="C1563" s="391" t="s">
        <v>13944</v>
      </c>
      <c r="D1563" s="391" t="s">
        <v>13428</v>
      </c>
      <c r="E1563" s="392" t="s">
        <v>1</v>
      </c>
      <c r="F1563" s="392" t="s">
        <v>7605</v>
      </c>
      <c r="G1563" s="393">
        <v>1.7204999999999999</v>
      </c>
      <c r="H1563" s="453">
        <f>VLOOKUP(B1563,'CMP-SIN-SD-09-2021'!A:D,4,0)</f>
        <v>17.61</v>
      </c>
      <c r="I1563" s="394" t="s">
        <v>13362</v>
      </c>
      <c r="J1563" s="373">
        <f t="shared" si="459"/>
        <v>30.29</v>
      </c>
      <c r="K1563" s="373"/>
      <c r="L1563" s="373"/>
      <c r="M1563" s="373">
        <f>VLOOKUP(B1563,'CMP-SIN-SD-09-2021'!A:D,4,0)</f>
        <v>17.61</v>
      </c>
      <c r="N1563" s="3" t="b">
        <f t="shared" si="460"/>
        <v>1</v>
      </c>
    </row>
    <row r="1564" spans="1:15" s="387" customFormat="1" ht="30" x14ac:dyDescent="0.25">
      <c r="A1564" s="389">
        <f t="shared" si="454"/>
        <v>99250</v>
      </c>
      <c r="B1564" s="390">
        <v>88628</v>
      </c>
      <c r="C1564" s="391" t="s">
        <v>13944</v>
      </c>
      <c r="D1564" s="391" t="s">
        <v>14005</v>
      </c>
      <c r="E1564" s="392" t="s">
        <v>1</v>
      </c>
      <c r="F1564" s="392" t="s">
        <v>23</v>
      </c>
      <c r="G1564" s="393">
        <v>0.03</v>
      </c>
      <c r="H1564" s="453">
        <f>VLOOKUP(B1564,'CMP-SIN-SD-09-2021'!A:D,4,0)</f>
        <v>460.86</v>
      </c>
      <c r="I1564" s="394" t="s">
        <v>13362</v>
      </c>
      <c r="J1564" s="373">
        <f t="shared" si="459"/>
        <v>13.82</v>
      </c>
      <c r="K1564" s="373"/>
      <c r="L1564" s="373"/>
      <c r="M1564" s="373">
        <f>VLOOKUP(B1564,'CMP-SIN-SD-09-2021'!A:D,4,0)</f>
        <v>460.86</v>
      </c>
      <c r="N1564" s="3" t="b">
        <f t="shared" si="460"/>
        <v>1</v>
      </c>
    </row>
    <row r="1565" spans="1:15" s="387" customFormat="1" ht="30" x14ac:dyDescent="0.25">
      <c r="A1565" s="389">
        <f t="shared" si="454"/>
        <v>99250</v>
      </c>
      <c r="B1565" s="390">
        <v>101616</v>
      </c>
      <c r="C1565" s="391" t="s">
        <v>13944</v>
      </c>
      <c r="D1565" s="391" t="s">
        <v>14006</v>
      </c>
      <c r="E1565" s="392" t="s">
        <v>1</v>
      </c>
      <c r="F1565" s="392" t="s">
        <v>3</v>
      </c>
      <c r="G1565" s="393">
        <v>0.36</v>
      </c>
      <c r="H1565" s="453">
        <f>VLOOKUP(B1565,'CMP-SIN-SD-09-2021'!A:D,4,0)</f>
        <v>5.27</v>
      </c>
      <c r="I1565" s="394" t="s">
        <v>13362</v>
      </c>
      <c r="J1565" s="373">
        <f t="shared" si="459"/>
        <v>1.89</v>
      </c>
      <c r="K1565" s="373"/>
      <c r="L1565" s="373"/>
      <c r="M1565" s="373">
        <f>VLOOKUP(B1565,'CMP-SIN-SD-09-2021'!A:D,4,0)</f>
        <v>5.27</v>
      </c>
      <c r="N1565" s="3" t="b">
        <f t="shared" si="460"/>
        <v>1</v>
      </c>
    </row>
    <row r="1566" spans="1:15" s="387" customFormat="1" x14ac:dyDescent="0.25">
      <c r="A1566" s="440">
        <f t="shared" si="454"/>
        <v>99250</v>
      </c>
      <c r="B1566" s="441">
        <v>7258</v>
      </c>
      <c r="C1566" s="442" t="s">
        <v>13944</v>
      </c>
      <c r="D1566" s="442" t="s">
        <v>13665</v>
      </c>
      <c r="E1566" s="398" t="s">
        <v>1</v>
      </c>
      <c r="F1566" s="398" t="s">
        <v>9</v>
      </c>
      <c r="G1566" s="397">
        <v>46.689</v>
      </c>
      <c r="H1566" s="443">
        <v>0.77</v>
      </c>
      <c r="I1566" s="443" t="s">
        <v>13362</v>
      </c>
      <c r="J1566" s="373">
        <f t="shared" si="459"/>
        <v>35.950000000000003</v>
      </c>
      <c r="K1566" s="373"/>
      <c r="L1566" s="373"/>
      <c r="M1566" s="373">
        <f>VLOOKUP(B1566,'INS-SIN-SD-09-2021'!A:D,4,0)</f>
        <v>0.77</v>
      </c>
      <c r="N1566" s="3" t="b">
        <f t="shared" si="460"/>
        <v>1</v>
      </c>
    </row>
    <row r="1567" spans="1:15" s="387" customFormat="1" ht="30" x14ac:dyDescent="0.25">
      <c r="A1567" s="463" t="str">
        <f t="shared" si="454"/>
        <v>271307/AGETOP</v>
      </c>
      <c r="B1567" s="434" t="s">
        <v>13359</v>
      </c>
      <c r="C1567" s="464" t="s">
        <v>381</v>
      </c>
      <c r="D1567" s="464" t="s">
        <v>14007</v>
      </c>
      <c r="E1567" s="425" t="s">
        <v>27</v>
      </c>
      <c r="F1567" s="425" t="s">
        <v>1</v>
      </c>
      <c r="G1567" s="424" t="s">
        <v>13361</v>
      </c>
      <c r="H1567" s="426" t="s">
        <v>13362</v>
      </c>
      <c r="I1567" s="465">
        <f>SUMIF(A:A,A1567,J:J)</f>
        <v>269.51</v>
      </c>
      <c r="K1567" s="373" t="e">
        <f>VLOOKUP(A1567,'CMP-SIN-SD-09-2021'!A:D,4,0)</f>
        <v>#N/A</v>
      </c>
      <c r="L1567" s="373" t="e">
        <f>K1567=I1567</f>
        <v>#N/A</v>
      </c>
      <c r="O1567" s="387" t="s">
        <v>1488</v>
      </c>
    </row>
    <row r="1568" spans="1:15" s="387" customFormat="1" x14ac:dyDescent="0.25">
      <c r="A1568" s="450" t="str">
        <f t="shared" si="454"/>
        <v>271307/AGETOP</v>
      </c>
      <c r="B1568" s="451">
        <v>88245</v>
      </c>
      <c r="C1568" s="452" t="s">
        <v>14007</v>
      </c>
      <c r="D1568" s="452" t="s">
        <v>13555</v>
      </c>
      <c r="E1568" s="400" t="s">
        <v>1</v>
      </c>
      <c r="F1568" s="400" t="s">
        <v>7605</v>
      </c>
      <c r="G1568" s="399">
        <v>0.72</v>
      </c>
      <c r="H1568" s="453">
        <f>VLOOKUP(B1568,'CMP-SIN-SD-09-2021'!A:D,4,0)</f>
        <v>23.78</v>
      </c>
      <c r="I1568" s="453" t="s">
        <v>13362</v>
      </c>
      <c r="J1568" s="373">
        <f t="shared" ref="J1568:J1589" si="461">TRUNC((G1568*H1568),2)</f>
        <v>17.12</v>
      </c>
      <c r="K1568" s="373"/>
      <c r="L1568" s="373"/>
      <c r="M1568" s="373">
        <f>VLOOKUP(B1568,'CMP-SIN-SD-09-2021'!A:D,4,0)</f>
        <v>23.78</v>
      </c>
      <c r="N1568" s="3" t="b">
        <f t="shared" ref="N1568:N1589" si="462">M1568=H1568</f>
        <v>1</v>
      </c>
    </row>
    <row r="1569" spans="1:14" s="387" customFormat="1" x14ac:dyDescent="0.25">
      <c r="A1569" s="389" t="str">
        <f t="shared" si="454"/>
        <v>271307/AGETOP</v>
      </c>
      <c r="B1569" s="390">
        <v>88262</v>
      </c>
      <c r="C1569" s="391" t="s">
        <v>14007</v>
      </c>
      <c r="D1569" s="391" t="s">
        <v>13416</v>
      </c>
      <c r="E1569" s="392" t="s">
        <v>1</v>
      </c>
      <c r="F1569" s="392" t="s">
        <v>7605</v>
      </c>
      <c r="G1569" s="393">
        <v>0.34079999999999999</v>
      </c>
      <c r="H1569" s="453">
        <f>VLOOKUP(B1569,'CMP-SIN-SD-09-2021'!A:D,4,0)</f>
        <v>23.68</v>
      </c>
      <c r="I1569" s="394" t="s">
        <v>13362</v>
      </c>
      <c r="J1569" s="373">
        <f t="shared" si="461"/>
        <v>8.07</v>
      </c>
      <c r="K1569" s="373"/>
      <c r="L1569" s="373"/>
      <c r="M1569" s="373">
        <f>VLOOKUP(B1569,'CMP-SIN-SD-09-2021'!A:D,4,0)</f>
        <v>23.68</v>
      </c>
      <c r="N1569" s="3" t="b">
        <f t="shared" si="462"/>
        <v>1</v>
      </c>
    </row>
    <row r="1570" spans="1:14" s="387" customFormat="1" x14ac:dyDescent="0.25">
      <c r="A1570" s="389" t="str">
        <f t="shared" si="454"/>
        <v>271307/AGETOP</v>
      </c>
      <c r="B1570" s="390">
        <v>88309</v>
      </c>
      <c r="C1570" s="391" t="s">
        <v>14007</v>
      </c>
      <c r="D1570" s="391" t="s">
        <v>13456</v>
      </c>
      <c r="E1570" s="392" t="s">
        <v>1</v>
      </c>
      <c r="F1570" s="392" t="s">
        <v>7605</v>
      </c>
      <c r="G1570" s="393">
        <v>1.1192</v>
      </c>
      <c r="H1570" s="453">
        <f>VLOOKUP(B1570,'CMP-SIN-SD-09-2021'!A:D,4,0)</f>
        <v>23.9</v>
      </c>
      <c r="I1570" s="394" t="s">
        <v>13362</v>
      </c>
      <c r="J1570" s="373">
        <f t="shared" si="461"/>
        <v>26.74</v>
      </c>
      <c r="K1570" s="373"/>
      <c r="L1570" s="373"/>
      <c r="M1570" s="373">
        <f>VLOOKUP(B1570,'CMP-SIN-SD-09-2021'!A:D,4,0)</f>
        <v>23.9</v>
      </c>
      <c r="N1570" s="3" t="b">
        <f t="shared" si="462"/>
        <v>1</v>
      </c>
    </row>
    <row r="1571" spans="1:14" s="387" customFormat="1" x14ac:dyDescent="0.25">
      <c r="A1571" s="389" t="str">
        <f t="shared" si="454"/>
        <v>271307/AGETOP</v>
      </c>
      <c r="B1571" s="390">
        <v>88310</v>
      </c>
      <c r="C1571" s="391" t="s">
        <v>14007</v>
      </c>
      <c r="D1571" s="391" t="s">
        <v>13631</v>
      </c>
      <c r="E1571" s="392" t="s">
        <v>1</v>
      </c>
      <c r="F1571" s="392" t="s">
        <v>7605</v>
      </c>
      <c r="G1571" s="393">
        <v>1.9300000000000001E-2</v>
      </c>
      <c r="H1571" s="453">
        <f>VLOOKUP(B1571,'CMP-SIN-SD-09-2021'!A:D,4,0)</f>
        <v>24.89</v>
      </c>
      <c r="I1571" s="394" t="s">
        <v>13362</v>
      </c>
      <c r="J1571" s="373">
        <f t="shared" si="461"/>
        <v>0.48</v>
      </c>
      <c r="K1571" s="373"/>
      <c r="L1571" s="373"/>
      <c r="M1571" s="373">
        <f>VLOOKUP(B1571,'CMP-SIN-SD-09-2021'!A:D,4,0)</f>
        <v>24.89</v>
      </c>
      <c r="N1571" s="3" t="b">
        <f t="shared" si="462"/>
        <v>1</v>
      </c>
    </row>
    <row r="1572" spans="1:14" s="387" customFormat="1" ht="30" x14ac:dyDescent="0.25">
      <c r="A1572" s="389" t="str">
        <f t="shared" si="454"/>
        <v>271307/AGETOP</v>
      </c>
      <c r="B1572" s="390">
        <v>88377</v>
      </c>
      <c r="C1572" s="391" t="s">
        <v>14007</v>
      </c>
      <c r="D1572" s="391" t="s">
        <v>13613</v>
      </c>
      <c r="E1572" s="392" t="s">
        <v>1</v>
      </c>
      <c r="F1572" s="392" t="s">
        <v>7605</v>
      </c>
      <c r="G1572" s="393">
        <v>5.0700000000000002E-2</v>
      </c>
      <c r="H1572" s="453">
        <f>VLOOKUP(B1572,'CMP-SIN-SD-09-2021'!A:D,4,0)</f>
        <v>17.82</v>
      </c>
      <c r="I1572" s="394" t="s">
        <v>13362</v>
      </c>
      <c r="J1572" s="373">
        <f t="shared" si="461"/>
        <v>0.9</v>
      </c>
      <c r="K1572" s="373"/>
      <c r="L1572" s="373"/>
      <c r="M1572" s="373">
        <f>VLOOKUP(B1572,'CMP-SIN-SD-09-2021'!A:D,4,0)</f>
        <v>17.82</v>
      </c>
      <c r="N1572" s="3" t="b">
        <f t="shared" si="462"/>
        <v>1</v>
      </c>
    </row>
    <row r="1573" spans="1:14" s="387" customFormat="1" x14ac:dyDescent="0.25">
      <c r="A1573" s="389" t="str">
        <f t="shared" si="454"/>
        <v>271307/AGETOP</v>
      </c>
      <c r="B1573" s="390">
        <v>88316</v>
      </c>
      <c r="C1573" s="391" t="s">
        <v>14007</v>
      </c>
      <c r="D1573" s="391" t="s">
        <v>13428</v>
      </c>
      <c r="E1573" s="392" t="s">
        <v>1</v>
      </c>
      <c r="F1573" s="392" t="s">
        <v>7605</v>
      </c>
      <c r="G1573" s="393">
        <v>5.2735000000000003</v>
      </c>
      <c r="H1573" s="453">
        <f>VLOOKUP(B1573,'CMP-SIN-SD-09-2021'!A:D,4,0)</f>
        <v>17.61</v>
      </c>
      <c r="I1573" s="394" t="s">
        <v>13362</v>
      </c>
      <c r="J1573" s="373">
        <f t="shared" si="461"/>
        <v>92.86</v>
      </c>
      <c r="K1573" s="373"/>
      <c r="L1573" s="373"/>
      <c r="M1573" s="373">
        <f>VLOOKUP(B1573,'CMP-SIN-SD-09-2021'!A:D,4,0)</f>
        <v>17.61</v>
      </c>
      <c r="N1573" s="3" t="b">
        <f t="shared" si="462"/>
        <v>1</v>
      </c>
    </row>
    <row r="1574" spans="1:14" s="387" customFormat="1" x14ac:dyDescent="0.25">
      <c r="A1574" s="389" t="str">
        <f t="shared" si="454"/>
        <v>271307/AGETOP</v>
      </c>
      <c r="B1574" s="390" t="s">
        <v>12261</v>
      </c>
      <c r="C1574" s="391" t="s">
        <v>14007</v>
      </c>
      <c r="D1574" s="391" t="s">
        <v>13843</v>
      </c>
      <c r="E1574" s="392" t="s">
        <v>1</v>
      </c>
      <c r="F1574" s="392" t="s">
        <v>13576</v>
      </c>
      <c r="G1574" s="393">
        <v>1.06E-2</v>
      </c>
      <c r="H1574" s="394">
        <v>82.85</v>
      </c>
      <c r="I1574" s="394" t="s">
        <v>13362</v>
      </c>
      <c r="J1574" s="373">
        <f t="shared" si="461"/>
        <v>0.87</v>
      </c>
      <c r="K1574" s="373"/>
      <c r="L1574" s="373"/>
      <c r="M1574" s="373" t="e">
        <f>VLOOKUP(B1574,'INS-SIN-SD-09-2021'!A:D,4,0)</f>
        <v>#N/A</v>
      </c>
      <c r="N1574" s="3" t="e">
        <f t="shared" si="462"/>
        <v>#N/A</v>
      </c>
    </row>
    <row r="1575" spans="1:14" s="387" customFormat="1" x14ac:dyDescent="0.25">
      <c r="A1575" s="389" t="str">
        <f t="shared" si="454"/>
        <v>271307/AGETOP</v>
      </c>
      <c r="B1575" s="390">
        <v>1215</v>
      </c>
      <c r="C1575" s="391" t="s">
        <v>14007</v>
      </c>
      <c r="D1575" s="391" t="s">
        <v>13844</v>
      </c>
      <c r="E1575" s="392" t="s">
        <v>1</v>
      </c>
      <c r="F1575" s="392" t="s">
        <v>13518</v>
      </c>
      <c r="G1575" s="393">
        <v>36.663899999999998</v>
      </c>
      <c r="H1575" s="394">
        <v>0.39</v>
      </c>
      <c r="I1575" s="394" t="s">
        <v>13362</v>
      </c>
      <c r="J1575" s="373">
        <f t="shared" si="461"/>
        <v>14.29</v>
      </c>
      <c r="K1575" s="373"/>
      <c r="L1575" s="373"/>
      <c r="M1575" s="373" t="e">
        <f>VLOOKUP(B1575,'INS-SIN-SD-09-2021'!A:D,4,0)</f>
        <v>#N/A</v>
      </c>
      <c r="N1575" s="3" t="e">
        <f t="shared" si="462"/>
        <v>#N/A</v>
      </c>
    </row>
    <row r="1576" spans="1:14" s="387" customFormat="1" x14ac:dyDescent="0.25">
      <c r="A1576" s="389" t="str">
        <f t="shared" si="454"/>
        <v>271307/AGETOP</v>
      </c>
      <c r="B1576" s="390" t="s">
        <v>12258</v>
      </c>
      <c r="C1576" s="391" t="s">
        <v>14007</v>
      </c>
      <c r="D1576" s="391" t="s">
        <v>13514</v>
      </c>
      <c r="E1576" s="392" t="s">
        <v>1</v>
      </c>
      <c r="F1576" s="392" t="s">
        <v>13515</v>
      </c>
      <c r="G1576" s="393">
        <v>0.75800000000000001</v>
      </c>
      <c r="H1576" s="394">
        <v>5.24</v>
      </c>
      <c r="I1576" s="394" t="s">
        <v>13362</v>
      </c>
      <c r="J1576" s="373">
        <f t="shared" si="461"/>
        <v>3.97</v>
      </c>
      <c r="K1576" s="373"/>
      <c r="L1576" s="373"/>
      <c r="M1576" s="373" t="e">
        <f>VLOOKUP(B1576,'INS-SIN-SD-09-2021'!A:D,4,0)</f>
        <v>#N/A</v>
      </c>
      <c r="N1576" s="3" t="e">
        <f t="shared" si="462"/>
        <v>#N/A</v>
      </c>
    </row>
    <row r="1577" spans="1:14" s="387" customFormat="1" x14ac:dyDescent="0.25">
      <c r="A1577" s="389" t="str">
        <f t="shared" si="454"/>
        <v>271307/AGETOP</v>
      </c>
      <c r="B1577" s="390">
        <v>2023</v>
      </c>
      <c r="C1577" s="391" t="s">
        <v>14007</v>
      </c>
      <c r="D1577" s="391" t="s">
        <v>14008</v>
      </c>
      <c r="E1577" s="392" t="s">
        <v>1</v>
      </c>
      <c r="F1577" s="392" t="s">
        <v>13515</v>
      </c>
      <c r="G1577" s="393">
        <v>1.0698000000000001</v>
      </c>
      <c r="H1577" s="394">
        <v>5.63</v>
      </c>
      <c r="I1577" s="394" t="s">
        <v>13362</v>
      </c>
      <c r="J1577" s="373">
        <f t="shared" si="461"/>
        <v>6.02</v>
      </c>
      <c r="K1577" s="373"/>
      <c r="L1577" s="373"/>
      <c r="M1577" s="373" t="e">
        <f>VLOOKUP(B1577,'INS-SIN-SD-09-2021'!A:D,4,0)</f>
        <v>#N/A</v>
      </c>
      <c r="N1577" s="3" t="e">
        <f t="shared" si="462"/>
        <v>#N/A</v>
      </c>
    </row>
    <row r="1578" spans="1:14" s="387" customFormat="1" x14ac:dyDescent="0.25">
      <c r="A1578" s="389" t="str">
        <f t="shared" si="454"/>
        <v>271307/AGETOP</v>
      </c>
      <c r="B1578" s="390" t="s">
        <v>12262</v>
      </c>
      <c r="C1578" s="391" t="s">
        <v>14007</v>
      </c>
      <c r="D1578" s="391" t="s">
        <v>14009</v>
      </c>
      <c r="E1578" s="392" t="s">
        <v>1</v>
      </c>
      <c r="F1578" s="392" t="s">
        <v>13576</v>
      </c>
      <c r="G1578" s="393">
        <v>2.8199999999999999E-2</v>
      </c>
      <c r="H1578" s="394">
        <v>85.36</v>
      </c>
      <c r="I1578" s="394" t="s">
        <v>13362</v>
      </c>
      <c r="J1578" s="373">
        <f t="shared" si="461"/>
        <v>2.4</v>
      </c>
      <c r="K1578" s="373"/>
      <c r="L1578" s="373"/>
      <c r="M1578" s="373" t="e">
        <f>VLOOKUP(B1578,'INS-SIN-SD-09-2021'!A:D,4,0)</f>
        <v>#N/A</v>
      </c>
      <c r="N1578" s="3" t="e">
        <f t="shared" si="462"/>
        <v>#N/A</v>
      </c>
    </row>
    <row r="1579" spans="1:14" s="387" customFormat="1" x14ac:dyDescent="0.25">
      <c r="A1579" s="389" t="str">
        <f t="shared" si="454"/>
        <v>271307/AGETOP</v>
      </c>
      <c r="B1579" s="390">
        <v>1861</v>
      </c>
      <c r="C1579" s="391" t="s">
        <v>14007</v>
      </c>
      <c r="D1579" s="391" t="s">
        <v>13517</v>
      </c>
      <c r="E1579" s="392" t="s">
        <v>1</v>
      </c>
      <c r="F1579" s="392" t="s">
        <v>13518</v>
      </c>
      <c r="G1579" s="393">
        <v>8.0500000000000002E-2</v>
      </c>
      <c r="H1579" s="394">
        <v>5.99</v>
      </c>
      <c r="I1579" s="394" t="s">
        <v>13362</v>
      </c>
      <c r="J1579" s="373">
        <f t="shared" si="461"/>
        <v>0.48</v>
      </c>
      <c r="K1579" s="373"/>
      <c r="L1579" s="373"/>
      <c r="M1579" s="373" t="e">
        <f>VLOOKUP(B1579,'INS-SIN-SD-09-2021'!A:D,4,0)</f>
        <v>#N/A</v>
      </c>
      <c r="N1579" s="3" t="e">
        <f t="shared" si="462"/>
        <v>#N/A</v>
      </c>
    </row>
    <row r="1580" spans="1:14" s="387" customFormat="1" x14ac:dyDescent="0.25">
      <c r="A1580" s="389" t="str">
        <f t="shared" si="454"/>
        <v>271307/AGETOP</v>
      </c>
      <c r="B1580" s="390">
        <v>2426</v>
      </c>
      <c r="C1580" s="391" t="s">
        <v>14007</v>
      </c>
      <c r="D1580" s="391" t="s">
        <v>14010</v>
      </c>
      <c r="E1580" s="392" t="s">
        <v>1</v>
      </c>
      <c r="F1580" s="392" t="s">
        <v>13518</v>
      </c>
      <c r="G1580" s="393">
        <v>1.47E-2</v>
      </c>
      <c r="H1580" s="394">
        <v>6.5</v>
      </c>
      <c r="I1580" s="394" t="s">
        <v>13362</v>
      </c>
      <c r="J1580" s="373">
        <f t="shared" si="461"/>
        <v>0.09</v>
      </c>
      <c r="K1580" s="373"/>
      <c r="L1580" s="373"/>
      <c r="M1580" s="373" t="e">
        <f>VLOOKUP(B1580,'INS-SIN-SD-09-2021'!A:D,4,0)</f>
        <v>#N/A</v>
      </c>
      <c r="N1580" s="3" t="e">
        <f t="shared" si="462"/>
        <v>#N/A</v>
      </c>
    </row>
    <row r="1581" spans="1:14" s="387" customFormat="1" x14ac:dyDescent="0.25">
      <c r="A1581" s="389" t="str">
        <f t="shared" si="454"/>
        <v>271307/AGETOP</v>
      </c>
      <c r="B1581" s="390" t="s">
        <v>12260</v>
      </c>
      <c r="C1581" s="391" t="s">
        <v>14007</v>
      </c>
      <c r="D1581" s="391" t="s">
        <v>13519</v>
      </c>
      <c r="E1581" s="392" t="s">
        <v>1</v>
      </c>
      <c r="F1581" s="392" t="s">
        <v>13518</v>
      </c>
      <c r="G1581" s="393">
        <v>0.1867</v>
      </c>
      <c r="H1581" s="394">
        <v>6.75</v>
      </c>
      <c r="I1581" s="394" t="s">
        <v>13362</v>
      </c>
      <c r="J1581" s="373">
        <f t="shared" si="461"/>
        <v>1.26</v>
      </c>
      <c r="K1581" s="373"/>
      <c r="L1581" s="373"/>
      <c r="M1581" s="373" t="e">
        <f>VLOOKUP(B1581,'INS-SIN-SD-09-2021'!A:D,4,0)</f>
        <v>#N/A</v>
      </c>
      <c r="N1581" s="3" t="e">
        <f t="shared" si="462"/>
        <v>#N/A</v>
      </c>
    </row>
    <row r="1582" spans="1:14" s="387" customFormat="1" x14ac:dyDescent="0.25">
      <c r="A1582" s="389" t="str">
        <f t="shared" si="454"/>
        <v>271307/AGETOP</v>
      </c>
      <c r="B1582" s="390">
        <v>1221</v>
      </c>
      <c r="C1582" s="391" t="s">
        <v>14007</v>
      </c>
      <c r="D1582" s="391" t="s">
        <v>14011</v>
      </c>
      <c r="E1582" s="392" t="s">
        <v>1</v>
      </c>
      <c r="F1582" s="392" t="s">
        <v>13518</v>
      </c>
      <c r="G1582" s="393">
        <v>1.272</v>
      </c>
      <c r="H1582" s="394">
        <v>0.54</v>
      </c>
      <c r="I1582" s="394" t="s">
        <v>13362</v>
      </c>
      <c r="J1582" s="373">
        <f t="shared" si="461"/>
        <v>0.68</v>
      </c>
      <c r="K1582" s="373"/>
      <c r="L1582" s="373"/>
      <c r="M1582" s="373" t="e">
        <f>VLOOKUP(B1582,'INS-SIN-SD-09-2021'!A:D,4,0)</f>
        <v>#N/A</v>
      </c>
      <c r="N1582" s="3" t="e">
        <f t="shared" si="462"/>
        <v>#N/A</v>
      </c>
    </row>
    <row r="1583" spans="1:14" s="387" customFormat="1" x14ac:dyDescent="0.25">
      <c r="A1583" s="389" t="str">
        <f t="shared" si="454"/>
        <v>271307/AGETOP</v>
      </c>
      <c r="B1583" s="390">
        <v>2448</v>
      </c>
      <c r="C1583" s="391" t="s">
        <v>14007</v>
      </c>
      <c r="D1583" s="391" t="s">
        <v>14012</v>
      </c>
      <c r="E1583" s="392" t="s">
        <v>1</v>
      </c>
      <c r="F1583" s="392" t="s">
        <v>13518</v>
      </c>
      <c r="G1583" s="393">
        <v>2.9333</v>
      </c>
      <c r="H1583" s="394">
        <v>4.45</v>
      </c>
      <c r="I1583" s="394" t="s">
        <v>13362</v>
      </c>
      <c r="J1583" s="373">
        <f t="shared" si="461"/>
        <v>13.05</v>
      </c>
      <c r="K1583" s="373"/>
      <c r="L1583" s="373"/>
      <c r="M1583" s="373" t="e">
        <f>VLOOKUP(B1583,'INS-SIN-SD-09-2021'!A:D,4,0)</f>
        <v>#N/A</v>
      </c>
      <c r="N1583" s="3" t="e">
        <f t="shared" si="462"/>
        <v>#N/A</v>
      </c>
    </row>
    <row r="1584" spans="1:14" s="387" customFormat="1" x14ac:dyDescent="0.25">
      <c r="A1584" s="389" t="str">
        <f t="shared" si="454"/>
        <v>271307/AGETOP</v>
      </c>
      <c r="B1584" s="390">
        <v>2804</v>
      </c>
      <c r="C1584" s="391" t="s">
        <v>14007</v>
      </c>
      <c r="D1584" s="391" t="s">
        <v>14013</v>
      </c>
      <c r="E1584" s="392" t="s">
        <v>1</v>
      </c>
      <c r="F1584" s="392" t="s">
        <v>13576</v>
      </c>
      <c r="G1584" s="393">
        <v>9.5299999999999996E-2</v>
      </c>
      <c r="H1584" s="394">
        <v>90</v>
      </c>
      <c r="I1584" s="394" t="s">
        <v>13362</v>
      </c>
      <c r="J1584" s="373">
        <f t="shared" si="461"/>
        <v>8.57</v>
      </c>
      <c r="K1584" s="373"/>
      <c r="L1584" s="373"/>
      <c r="M1584" s="373" t="e">
        <f>VLOOKUP(B1584,'INS-SIN-SD-09-2021'!A:D,4,0)</f>
        <v>#N/A</v>
      </c>
      <c r="N1584" s="3" t="e">
        <f t="shared" si="462"/>
        <v>#N/A</v>
      </c>
    </row>
    <row r="1585" spans="1:15" s="387" customFormat="1" x14ac:dyDescent="0.25">
      <c r="A1585" s="389" t="str">
        <f t="shared" si="454"/>
        <v>271307/AGETOP</v>
      </c>
      <c r="B1585" s="390">
        <v>2497</v>
      </c>
      <c r="C1585" s="391" t="s">
        <v>14007</v>
      </c>
      <c r="D1585" s="391" t="s">
        <v>14014</v>
      </c>
      <c r="E1585" s="392" t="s">
        <v>1</v>
      </c>
      <c r="F1585" s="392" t="s">
        <v>13576</v>
      </c>
      <c r="G1585" s="393">
        <v>7.6899999999999996E-2</v>
      </c>
      <c r="H1585" s="394">
        <v>74.900000000000006</v>
      </c>
      <c r="I1585" s="394" t="s">
        <v>13362</v>
      </c>
      <c r="J1585" s="373">
        <f t="shared" si="461"/>
        <v>5.75</v>
      </c>
      <c r="K1585" s="373"/>
      <c r="L1585" s="373"/>
      <c r="M1585" s="373" t="e">
        <f>VLOOKUP(B1585,'INS-SIN-SD-09-2021'!A:D,4,0)</f>
        <v>#N/A</v>
      </c>
      <c r="N1585" s="3" t="e">
        <f t="shared" si="462"/>
        <v>#N/A</v>
      </c>
    </row>
    <row r="1586" spans="1:15" s="387" customFormat="1" x14ac:dyDescent="0.25">
      <c r="A1586" s="389" t="str">
        <f t="shared" si="454"/>
        <v>271307/AGETOP</v>
      </c>
      <c r="B1586" s="390" t="s">
        <v>12263</v>
      </c>
      <c r="C1586" s="391" t="s">
        <v>14007</v>
      </c>
      <c r="D1586" s="391" t="s">
        <v>14015</v>
      </c>
      <c r="E1586" s="392" t="s">
        <v>1</v>
      </c>
      <c r="F1586" s="392" t="s">
        <v>13518</v>
      </c>
      <c r="G1586" s="393">
        <v>7.3333000000000004</v>
      </c>
      <c r="H1586" s="394">
        <v>4.0999999999999996</v>
      </c>
      <c r="I1586" s="394" t="s">
        <v>13362</v>
      </c>
      <c r="J1586" s="373">
        <f t="shared" si="461"/>
        <v>30.06</v>
      </c>
      <c r="K1586" s="373"/>
      <c r="L1586" s="373"/>
      <c r="M1586" s="373" t="e">
        <f>VLOOKUP(B1586,'INS-SIN-SD-09-2021'!A:D,4,0)</f>
        <v>#N/A</v>
      </c>
      <c r="N1586" s="3" t="e">
        <f t="shared" si="462"/>
        <v>#N/A</v>
      </c>
    </row>
    <row r="1587" spans="1:15" s="387" customFormat="1" x14ac:dyDescent="0.25">
      <c r="A1587" s="389" t="str">
        <f t="shared" si="454"/>
        <v>271307/AGETOP</v>
      </c>
      <c r="B1587" s="390">
        <v>2069</v>
      </c>
      <c r="C1587" s="391" t="s">
        <v>14007</v>
      </c>
      <c r="D1587" s="391" t="s">
        <v>14016</v>
      </c>
      <c r="E1587" s="392" t="s">
        <v>1</v>
      </c>
      <c r="F1587" s="392" t="s">
        <v>13901</v>
      </c>
      <c r="G1587" s="393">
        <v>23.76</v>
      </c>
      <c r="H1587" s="394">
        <v>1.2</v>
      </c>
      <c r="I1587" s="394" t="s">
        <v>13362</v>
      </c>
      <c r="J1587" s="373">
        <f t="shared" si="461"/>
        <v>28.51</v>
      </c>
      <c r="K1587" s="373"/>
      <c r="L1587" s="373"/>
      <c r="M1587" s="373" t="e">
        <f>VLOOKUP(B1587,'INS-SIN-SD-09-2021'!A:D,4,0)</f>
        <v>#N/A</v>
      </c>
      <c r="N1587" s="3" t="e">
        <f t="shared" si="462"/>
        <v>#N/A</v>
      </c>
    </row>
    <row r="1588" spans="1:15" s="387" customFormat="1" ht="30" x14ac:dyDescent="0.25">
      <c r="A1588" s="389" t="str">
        <f t="shared" si="454"/>
        <v>271307/AGETOP</v>
      </c>
      <c r="B1588" s="390" t="s">
        <v>12264</v>
      </c>
      <c r="C1588" s="391" t="s">
        <v>14007</v>
      </c>
      <c r="D1588" s="391" t="s">
        <v>14017</v>
      </c>
      <c r="E1588" s="392" t="s">
        <v>1</v>
      </c>
      <c r="F1588" s="392" t="s">
        <v>13846</v>
      </c>
      <c r="G1588" s="393">
        <v>0.62129999999999996</v>
      </c>
      <c r="H1588" s="394">
        <v>10</v>
      </c>
      <c r="I1588" s="394" t="s">
        <v>13362</v>
      </c>
      <c r="J1588" s="373">
        <f t="shared" si="461"/>
        <v>6.21</v>
      </c>
      <c r="K1588" s="373"/>
      <c r="L1588" s="373"/>
      <c r="M1588" s="373" t="e">
        <f>VLOOKUP(B1588,'INS-SIN-SD-09-2021'!A:D,4,0)</f>
        <v>#N/A</v>
      </c>
      <c r="N1588" s="3" t="e">
        <f t="shared" si="462"/>
        <v>#N/A</v>
      </c>
    </row>
    <row r="1589" spans="1:15" s="387" customFormat="1" x14ac:dyDescent="0.25">
      <c r="A1589" s="440" t="str">
        <f t="shared" si="454"/>
        <v>271307/AGETOP</v>
      </c>
      <c r="B1589" s="441">
        <v>2049</v>
      </c>
      <c r="C1589" s="442" t="s">
        <v>14007</v>
      </c>
      <c r="D1589" s="442" t="s">
        <v>14018</v>
      </c>
      <c r="E1589" s="398" t="s">
        <v>1</v>
      </c>
      <c r="F1589" s="398" t="s">
        <v>14019</v>
      </c>
      <c r="G1589" s="397">
        <v>7.1300000000000002E-2</v>
      </c>
      <c r="H1589" s="443">
        <v>15.94</v>
      </c>
      <c r="I1589" s="443" t="s">
        <v>13362</v>
      </c>
      <c r="J1589" s="373">
        <f t="shared" si="461"/>
        <v>1.1299999999999999</v>
      </c>
      <c r="K1589" s="373"/>
      <c r="L1589" s="373"/>
      <c r="M1589" s="373" t="e">
        <f>VLOOKUP(B1589,'INS-SIN-SD-09-2021'!A:D,4,0)</f>
        <v>#N/A</v>
      </c>
      <c r="N1589" s="3" t="e">
        <f t="shared" si="462"/>
        <v>#N/A</v>
      </c>
    </row>
    <row r="1590" spans="1:15" s="387" customFormat="1" ht="45" x14ac:dyDescent="0.25">
      <c r="A1590" s="463" t="str">
        <f t="shared" si="454"/>
        <v>09.012.0002-0/EMOP</v>
      </c>
      <c r="B1590" s="434" t="s">
        <v>13359</v>
      </c>
      <c r="C1590" s="464" t="s">
        <v>382</v>
      </c>
      <c r="D1590" s="464" t="s">
        <v>13620</v>
      </c>
      <c r="E1590" s="425" t="s">
        <v>27</v>
      </c>
      <c r="F1590" s="425" t="s">
        <v>1</v>
      </c>
      <c r="G1590" s="424" t="s">
        <v>13361</v>
      </c>
      <c r="H1590" s="426" t="s">
        <v>13362</v>
      </c>
      <c r="I1590" s="465">
        <f>SUMIF(A:A,A1590,J:J)</f>
        <v>202.26999999999998</v>
      </c>
      <c r="K1590" s="373" t="e">
        <f>VLOOKUP(A1590,'CMP-SIN-SD-09-2021'!A:D,4,0)</f>
        <v>#N/A</v>
      </c>
      <c r="L1590" s="373" t="e">
        <f>K1590=I1590</f>
        <v>#N/A</v>
      </c>
      <c r="O1590" s="387" t="s">
        <v>1491</v>
      </c>
    </row>
    <row r="1591" spans="1:15" s="387" customFormat="1" x14ac:dyDescent="0.25">
      <c r="A1591" s="450" t="str">
        <f t="shared" si="454"/>
        <v>09.012.0002-0/EMOP</v>
      </c>
      <c r="B1591" s="451">
        <v>88245</v>
      </c>
      <c r="C1591" s="452" t="s">
        <v>13620</v>
      </c>
      <c r="D1591" s="452" t="s">
        <v>13555</v>
      </c>
      <c r="E1591" s="400" t="s">
        <v>1</v>
      </c>
      <c r="F1591" s="400" t="s">
        <v>7605</v>
      </c>
      <c r="G1591" s="399">
        <v>1.03</v>
      </c>
      <c r="H1591" s="453">
        <f>VLOOKUP(B1591,'CMP-SIN-SD-09-2021'!A:D,4,0)</f>
        <v>23.78</v>
      </c>
      <c r="I1591" s="453" t="s">
        <v>13362</v>
      </c>
      <c r="J1591" s="373">
        <f t="shared" ref="J1591:J1599" si="463">TRUNC((G1591*H1591),2)</f>
        <v>24.49</v>
      </c>
      <c r="K1591" s="373"/>
      <c r="L1591" s="373"/>
      <c r="M1591" s="373">
        <f>VLOOKUP(B1591,'CMP-SIN-SD-09-2021'!A:D,4,0)</f>
        <v>23.78</v>
      </c>
      <c r="N1591" s="3" t="b">
        <f t="shared" ref="N1591:N1599" si="464">M1591=H1591</f>
        <v>1</v>
      </c>
    </row>
    <row r="1592" spans="1:15" s="387" customFormat="1" x14ac:dyDescent="0.25">
      <c r="A1592" s="389" t="str">
        <f t="shared" si="454"/>
        <v>09.012.0002-0/EMOP</v>
      </c>
      <c r="B1592" s="390">
        <v>88309</v>
      </c>
      <c r="C1592" s="391" t="s">
        <v>13620</v>
      </c>
      <c r="D1592" s="391" t="s">
        <v>13456</v>
      </c>
      <c r="E1592" s="392" t="s">
        <v>1</v>
      </c>
      <c r="F1592" s="392" t="s">
        <v>7605</v>
      </c>
      <c r="G1592" s="393">
        <v>1.03</v>
      </c>
      <c r="H1592" s="453">
        <f>VLOOKUP(B1592,'CMP-SIN-SD-09-2021'!A:D,4,0)</f>
        <v>23.9</v>
      </c>
      <c r="I1592" s="394" t="s">
        <v>13362</v>
      </c>
      <c r="J1592" s="373">
        <f t="shared" si="463"/>
        <v>24.61</v>
      </c>
      <c r="K1592" s="373"/>
      <c r="L1592" s="373"/>
      <c r="M1592" s="373">
        <f>VLOOKUP(B1592,'CMP-SIN-SD-09-2021'!A:D,4,0)</f>
        <v>23.9</v>
      </c>
      <c r="N1592" s="3" t="b">
        <f t="shared" si="464"/>
        <v>1</v>
      </c>
    </row>
    <row r="1593" spans="1:15" s="387" customFormat="1" x14ac:dyDescent="0.25">
      <c r="A1593" s="389" t="str">
        <f t="shared" si="454"/>
        <v>09.012.0002-0/EMOP</v>
      </c>
      <c r="B1593" s="390">
        <v>88316</v>
      </c>
      <c r="C1593" s="391" t="s">
        <v>13620</v>
      </c>
      <c r="D1593" s="391" t="s">
        <v>13428</v>
      </c>
      <c r="E1593" s="392" t="s">
        <v>1</v>
      </c>
      <c r="F1593" s="392" t="s">
        <v>7605</v>
      </c>
      <c r="G1593" s="393">
        <v>2.7810000000000001</v>
      </c>
      <c r="H1593" s="453">
        <f>VLOOKUP(B1593,'CMP-SIN-SD-09-2021'!A:D,4,0)</f>
        <v>17.61</v>
      </c>
      <c r="I1593" s="394" t="s">
        <v>13362</v>
      </c>
      <c r="J1593" s="373">
        <f t="shared" si="463"/>
        <v>48.97</v>
      </c>
      <c r="K1593" s="373"/>
      <c r="L1593" s="373"/>
      <c r="M1593" s="373">
        <f>VLOOKUP(B1593,'CMP-SIN-SD-09-2021'!A:D,4,0)</f>
        <v>17.61</v>
      </c>
      <c r="N1593" s="3" t="b">
        <f t="shared" si="464"/>
        <v>1</v>
      </c>
    </row>
    <row r="1594" spans="1:15" s="387" customFormat="1" ht="60" x14ac:dyDescent="0.25">
      <c r="A1594" s="389" t="str">
        <f t="shared" si="454"/>
        <v>09.012.0002-0/EMOP</v>
      </c>
      <c r="B1594" s="390" t="s">
        <v>14020</v>
      </c>
      <c r="C1594" s="391" t="s">
        <v>13620</v>
      </c>
      <c r="D1594" s="391" t="s">
        <v>14021</v>
      </c>
      <c r="E1594" s="392" t="s">
        <v>1</v>
      </c>
      <c r="F1594" s="392" t="s">
        <v>23</v>
      </c>
      <c r="G1594" s="393">
        <v>6.5000000000000002E-2</v>
      </c>
      <c r="H1594" s="394">
        <v>231.61</v>
      </c>
      <c r="I1594" s="394" t="s">
        <v>13362</v>
      </c>
      <c r="J1594" s="373">
        <f t="shared" si="463"/>
        <v>15.05</v>
      </c>
      <c r="K1594" s="373"/>
      <c r="L1594" s="373"/>
      <c r="M1594" s="373" t="e">
        <f>VLOOKUP(B1594,'INS-SIN-SD-09-2021'!A:D,4,0)</f>
        <v>#N/A</v>
      </c>
      <c r="N1594" s="3" t="e">
        <f t="shared" si="464"/>
        <v>#N/A</v>
      </c>
    </row>
    <row r="1595" spans="1:15" s="387" customFormat="1" ht="60" x14ac:dyDescent="0.25">
      <c r="A1595" s="389" t="str">
        <f t="shared" si="454"/>
        <v>09.012.0002-0/EMOP</v>
      </c>
      <c r="B1595" s="390" t="s">
        <v>14022</v>
      </c>
      <c r="C1595" s="391" t="s">
        <v>13620</v>
      </c>
      <c r="D1595" s="391" t="s">
        <v>14023</v>
      </c>
      <c r="E1595" s="392" t="s">
        <v>1</v>
      </c>
      <c r="F1595" s="392" t="s">
        <v>23</v>
      </c>
      <c r="G1595" s="393">
        <v>6.5000000000000002E-2</v>
      </c>
      <c r="H1595" s="394">
        <v>77.13</v>
      </c>
      <c r="I1595" s="394" t="s">
        <v>13362</v>
      </c>
      <c r="J1595" s="373">
        <f t="shared" si="463"/>
        <v>5.01</v>
      </c>
      <c r="K1595" s="373"/>
      <c r="L1595" s="373"/>
      <c r="M1595" s="373" t="e">
        <f>VLOOKUP(B1595,'INS-SIN-SD-09-2021'!A:D,4,0)</f>
        <v>#N/A</v>
      </c>
      <c r="N1595" s="3" t="e">
        <f t="shared" si="464"/>
        <v>#N/A</v>
      </c>
    </row>
    <row r="1596" spans="1:15" s="387" customFormat="1" ht="90" x14ac:dyDescent="0.25">
      <c r="A1596" s="389" t="str">
        <f t="shared" si="454"/>
        <v>09.012.0002-0/EMOP</v>
      </c>
      <c r="B1596" s="390" t="s">
        <v>14024</v>
      </c>
      <c r="C1596" s="391" t="s">
        <v>13620</v>
      </c>
      <c r="D1596" s="391" t="s">
        <v>14025</v>
      </c>
      <c r="E1596" s="392" t="s">
        <v>1</v>
      </c>
      <c r="F1596" s="392" t="s">
        <v>23</v>
      </c>
      <c r="G1596" s="393">
        <v>6.5000000000000002E-2</v>
      </c>
      <c r="H1596" s="394">
        <v>115.54</v>
      </c>
      <c r="I1596" s="394" t="s">
        <v>13362</v>
      </c>
      <c r="J1596" s="373">
        <f t="shared" si="463"/>
        <v>7.51</v>
      </c>
      <c r="K1596" s="373"/>
      <c r="L1596" s="373"/>
      <c r="M1596" s="373" t="e">
        <f>VLOOKUP(B1596,'INS-SIN-SD-09-2021'!A:D,4,0)</f>
        <v>#N/A</v>
      </c>
      <c r="N1596" s="3" t="e">
        <f t="shared" si="464"/>
        <v>#N/A</v>
      </c>
    </row>
    <row r="1597" spans="1:15" s="387" customFormat="1" ht="75" x14ac:dyDescent="0.25">
      <c r="A1597" s="389" t="str">
        <f t="shared" si="454"/>
        <v>09.012.0002-0/EMOP</v>
      </c>
      <c r="B1597" s="390" t="s">
        <v>14026</v>
      </c>
      <c r="C1597" s="391" t="s">
        <v>13620</v>
      </c>
      <c r="D1597" s="391" t="s">
        <v>14027</v>
      </c>
      <c r="E1597" s="392" t="s">
        <v>1</v>
      </c>
      <c r="F1597" s="392" t="s">
        <v>3</v>
      </c>
      <c r="G1597" s="393">
        <v>0.77</v>
      </c>
      <c r="H1597" s="394">
        <v>74.349999999999994</v>
      </c>
      <c r="I1597" s="394" t="s">
        <v>13362</v>
      </c>
      <c r="J1597" s="373">
        <f t="shared" si="463"/>
        <v>57.24</v>
      </c>
      <c r="K1597" s="373"/>
      <c r="L1597" s="373"/>
      <c r="M1597" s="373" t="e">
        <f>VLOOKUP(B1597,'INS-SIN-SD-09-2021'!A:D,4,0)</f>
        <v>#N/A</v>
      </c>
      <c r="N1597" s="3" t="e">
        <f t="shared" si="464"/>
        <v>#N/A</v>
      </c>
    </row>
    <row r="1598" spans="1:15" s="387" customFormat="1" ht="30" x14ac:dyDescent="0.25">
      <c r="A1598" s="389" t="str">
        <f t="shared" si="454"/>
        <v>09.012.0002-0/EMOP</v>
      </c>
      <c r="B1598" s="390">
        <v>29</v>
      </c>
      <c r="C1598" s="391" t="s">
        <v>13620</v>
      </c>
      <c r="D1598" s="391" t="s">
        <v>14028</v>
      </c>
      <c r="E1598" s="392" t="s">
        <v>1</v>
      </c>
      <c r="F1598" s="392" t="s">
        <v>29</v>
      </c>
      <c r="G1598" s="393">
        <v>4.7</v>
      </c>
      <c r="H1598" s="394">
        <v>4.0199999999999996</v>
      </c>
      <c r="I1598" s="394" t="s">
        <v>13362</v>
      </c>
      <c r="J1598" s="373">
        <f t="shared" si="463"/>
        <v>18.89</v>
      </c>
      <c r="K1598" s="373"/>
      <c r="L1598" s="373"/>
      <c r="M1598" s="373" t="e">
        <f>VLOOKUP(B1598,'INS-SIN-SD-09-2021'!A:D,4,0)</f>
        <v>#N/A</v>
      </c>
      <c r="N1598" s="3" t="e">
        <f t="shared" si="464"/>
        <v>#N/A</v>
      </c>
    </row>
    <row r="1599" spans="1:15" s="387" customFormat="1" ht="30" x14ac:dyDescent="0.25">
      <c r="A1599" s="440" t="str">
        <f t="shared" si="454"/>
        <v>09.012.0002-0/EMOP</v>
      </c>
      <c r="B1599" s="441">
        <v>453</v>
      </c>
      <c r="C1599" s="442" t="s">
        <v>13620</v>
      </c>
      <c r="D1599" s="442" t="s">
        <v>13465</v>
      </c>
      <c r="E1599" s="398" t="s">
        <v>1</v>
      </c>
      <c r="F1599" s="398" t="s">
        <v>29</v>
      </c>
      <c r="G1599" s="397">
        <v>0.05</v>
      </c>
      <c r="H1599" s="443">
        <v>10.1</v>
      </c>
      <c r="I1599" s="443" t="s">
        <v>13362</v>
      </c>
      <c r="J1599" s="373">
        <f t="shared" si="463"/>
        <v>0.5</v>
      </c>
      <c r="K1599" s="373"/>
      <c r="L1599" s="373"/>
      <c r="M1599" s="373" t="e">
        <f>VLOOKUP(B1599,'INS-SIN-SD-09-2021'!A:D,4,0)</f>
        <v>#N/A</v>
      </c>
      <c r="N1599" s="3" t="e">
        <f t="shared" si="464"/>
        <v>#N/A</v>
      </c>
    </row>
    <row r="1600" spans="1:15" s="387" customFormat="1" ht="45" x14ac:dyDescent="0.25">
      <c r="A1600" s="463">
        <f t="shared" si="454"/>
        <v>87881</v>
      </c>
      <c r="B1600" s="434" t="s">
        <v>13359</v>
      </c>
      <c r="C1600" s="464" t="s">
        <v>386</v>
      </c>
      <c r="D1600" s="464" t="s">
        <v>13542</v>
      </c>
      <c r="E1600" s="425" t="s">
        <v>3</v>
      </c>
      <c r="F1600" s="425" t="s">
        <v>1</v>
      </c>
      <c r="G1600" s="424" t="s">
        <v>13361</v>
      </c>
      <c r="H1600" s="426" t="s">
        <v>13362</v>
      </c>
      <c r="I1600" s="465">
        <f>SUMIF(A:A,A1600,J:J)</f>
        <v>5.31</v>
      </c>
      <c r="K1600" s="373">
        <f>VLOOKUP(A1600,'CMP-SIN-SD-09-2021'!A:D,4,0)</f>
        <v>5.31</v>
      </c>
      <c r="L1600" s="373" t="b">
        <f>K1600=I1600</f>
        <v>1</v>
      </c>
      <c r="O1600" s="403">
        <v>87881</v>
      </c>
    </row>
    <row r="1601" spans="1:15" s="387" customFormat="1" ht="45" x14ac:dyDescent="0.25">
      <c r="A1601" s="450">
        <f t="shared" si="454"/>
        <v>87881</v>
      </c>
      <c r="B1601" s="451">
        <v>87381</v>
      </c>
      <c r="C1601" s="452" t="s">
        <v>13542</v>
      </c>
      <c r="D1601" s="452" t="s">
        <v>14029</v>
      </c>
      <c r="E1601" s="400" t="s">
        <v>1</v>
      </c>
      <c r="F1601" s="400" t="s">
        <v>23</v>
      </c>
      <c r="G1601" s="399">
        <v>1.5E-3</v>
      </c>
      <c r="H1601" s="453">
        <f>VLOOKUP(B1601,'CMP-SIN-SD-09-2021'!A:D,4,0)</f>
        <v>2904.37</v>
      </c>
      <c r="I1601" s="453" t="s">
        <v>13362</v>
      </c>
      <c r="J1601" s="373">
        <f t="shared" ref="J1601:J1603" si="465">TRUNC((G1601*H1601),2)</f>
        <v>4.3499999999999996</v>
      </c>
      <c r="K1601" s="373"/>
      <c r="L1601" s="373"/>
      <c r="M1601" s="373">
        <f>VLOOKUP(B1601,'CMP-SIN-SD-09-2021'!A:D,4,0)</f>
        <v>2904.37</v>
      </c>
      <c r="N1601" s="3" t="b">
        <f t="shared" ref="N1601:N1603" si="466">M1601=H1601</f>
        <v>1</v>
      </c>
    </row>
    <row r="1602" spans="1:15" s="387" customFormat="1" x14ac:dyDescent="0.25">
      <c r="A1602" s="389">
        <f t="shared" si="454"/>
        <v>87881</v>
      </c>
      <c r="B1602" s="390">
        <v>88309</v>
      </c>
      <c r="C1602" s="391" t="s">
        <v>13542</v>
      </c>
      <c r="D1602" s="391" t="s">
        <v>13456</v>
      </c>
      <c r="E1602" s="392" t="s">
        <v>1</v>
      </c>
      <c r="F1602" s="392" t="s">
        <v>7605</v>
      </c>
      <c r="G1602" s="393">
        <v>3.7999999999999999E-2</v>
      </c>
      <c r="H1602" s="453">
        <f>VLOOKUP(B1602,'CMP-SIN-SD-09-2021'!A:D,4,0)</f>
        <v>23.9</v>
      </c>
      <c r="I1602" s="394" t="s">
        <v>13362</v>
      </c>
      <c r="J1602" s="373">
        <f t="shared" si="465"/>
        <v>0.9</v>
      </c>
      <c r="K1602" s="373"/>
      <c r="L1602" s="373"/>
      <c r="M1602" s="373">
        <f>VLOOKUP(B1602,'CMP-SIN-SD-09-2021'!A:D,4,0)</f>
        <v>23.9</v>
      </c>
      <c r="N1602" s="3" t="b">
        <f t="shared" si="466"/>
        <v>1</v>
      </c>
    </row>
    <row r="1603" spans="1:15" s="387" customFormat="1" x14ac:dyDescent="0.25">
      <c r="A1603" s="440">
        <f t="shared" si="454"/>
        <v>87881</v>
      </c>
      <c r="B1603" s="441">
        <v>88316</v>
      </c>
      <c r="C1603" s="442" t="s">
        <v>13542</v>
      </c>
      <c r="D1603" s="442" t="s">
        <v>13428</v>
      </c>
      <c r="E1603" s="398" t="s">
        <v>1</v>
      </c>
      <c r="F1603" s="398" t="s">
        <v>7605</v>
      </c>
      <c r="G1603" s="397">
        <v>3.8E-3</v>
      </c>
      <c r="H1603" s="453">
        <f>VLOOKUP(B1603,'CMP-SIN-SD-09-2021'!A:D,4,0)</f>
        <v>17.61</v>
      </c>
      <c r="I1603" s="443" t="s">
        <v>13362</v>
      </c>
      <c r="J1603" s="373">
        <f t="shared" si="465"/>
        <v>0.06</v>
      </c>
      <c r="K1603" s="373"/>
      <c r="L1603" s="373"/>
      <c r="M1603" s="373">
        <f>VLOOKUP(B1603,'CMP-SIN-SD-09-2021'!A:D,4,0)</f>
        <v>17.61</v>
      </c>
      <c r="N1603" s="3" t="b">
        <f t="shared" si="466"/>
        <v>1</v>
      </c>
    </row>
    <row r="1604" spans="1:15" s="387" customFormat="1" ht="90" x14ac:dyDescent="0.25">
      <c r="A1604" s="463">
        <f t="shared" si="454"/>
        <v>89173</v>
      </c>
      <c r="B1604" s="434" t="s">
        <v>13359</v>
      </c>
      <c r="C1604" s="464" t="s">
        <v>388</v>
      </c>
      <c r="D1604" s="464" t="s">
        <v>14030</v>
      </c>
      <c r="E1604" s="425" t="s">
        <v>3</v>
      </c>
      <c r="F1604" s="425" t="s">
        <v>1</v>
      </c>
      <c r="G1604" s="424" t="s">
        <v>13361</v>
      </c>
      <c r="H1604" s="426" t="s">
        <v>13362</v>
      </c>
      <c r="I1604" s="465">
        <f>SUMIF(A:A,A1604,J:J)</f>
        <v>32.75</v>
      </c>
      <c r="K1604" s="373">
        <f>VLOOKUP(A1604,'CMP-SIN-SD-09-2021'!A:D,4,0)</f>
        <v>32.75</v>
      </c>
      <c r="L1604" s="373" t="b">
        <f>K1604=I1604</f>
        <v>1</v>
      </c>
      <c r="O1604" s="403">
        <v>89173</v>
      </c>
    </row>
    <row r="1605" spans="1:15" s="387" customFormat="1" ht="75" x14ac:dyDescent="0.25">
      <c r="A1605" s="450">
        <f t="shared" si="454"/>
        <v>89173</v>
      </c>
      <c r="B1605" s="451">
        <v>87527</v>
      </c>
      <c r="C1605" s="452" t="s">
        <v>14030</v>
      </c>
      <c r="D1605" s="452" t="s">
        <v>441</v>
      </c>
      <c r="E1605" s="400" t="s">
        <v>1</v>
      </c>
      <c r="F1605" s="400" t="s">
        <v>3</v>
      </c>
      <c r="G1605" s="399">
        <v>0.11210000000000001</v>
      </c>
      <c r="H1605" s="453">
        <f>VLOOKUP(B1605,'CMP-SIN-SD-09-2021'!A:D,4,0)</f>
        <v>35.9</v>
      </c>
      <c r="I1605" s="453" t="s">
        <v>13362</v>
      </c>
      <c r="J1605" s="373">
        <f t="shared" ref="J1605:J1607" si="467">TRUNC((G1605*H1605),2)</f>
        <v>4.0199999999999996</v>
      </c>
      <c r="K1605" s="373"/>
      <c r="L1605" s="373"/>
      <c r="M1605" s="373">
        <f>VLOOKUP(B1605,'CMP-SIN-SD-09-2021'!A:D,4,0)</f>
        <v>35.9</v>
      </c>
      <c r="N1605" s="3" t="b">
        <f t="shared" ref="N1605:N1607" si="468">M1605=H1605</f>
        <v>1</v>
      </c>
    </row>
    <row r="1606" spans="1:15" s="387" customFormat="1" ht="60" x14ac:dyDescent="0.25">
      <c r="A1606" s="389">
        <f t="shared" si="454"/>
        <v>89173</v>
      </c>
      <c r="B1606" s="390">
        <v>87529</v>
      </c>
      <c r="C1606" s="391" t="s">
        <v>14030</v>
      </c>
      <c r="D1606" s="391" t="s">
        <v>14031</v>
      </c>
      <c r="E1606" s="392" t="s">
        <v>1</v>
      </c>
      <c r="F1606" s="392" t="s">
        <v>3</v>
      </c>
      <c r="G1606" s="393">
        <v>0.7339</v>
      </c>
      <c r="H1606" s="453">
        <f>VLOOKUP(B1606,'CMP-SIN-SD-09-2021'!A:D,4,0)</f>
        <v>32.57</v>
      </c>
      <c r="I1606" s="394" t="s">
        <v>13362</v>
      </c>
      <c r="J1606" s="373">
        <f t="shared" si="467"/>
        <v>23.9</v>
      </c>
      <c r="K1606" s="373"/>
      <c r="L1606" s="373"/>
      <c r="M1606" s="373">
        <f>VLOOKUP(B1606,'CMP-SIN-SD-09-2021'!A:D,4,0)</f>
        <v>32.57</v>
      </c>
      <c r="N1606" s="3" t="b">
        <f t="shared" si="468"/>
        <v>1</v>
      </c>
    </row>
    <row r="1607" spans="1:15" s="387" customFormat="1" ht="75" x14ac:dyDescent="0.25">
      <c r="A1607" s="440">
        <f t="shared" si="454"/>
        <v>89173</v>
      </c>
      <c r="B1607" s="441">
        <v>87531</v>
      </c>
      <c r="C1607" s="442" t="s">
        <v>14030</v>
      </c>
      <c r="D1607" s="442" t="s">
        <v>14032</v>
      </c>
      <c r="E1607" s="398" t="s">
        <v>1</v>
      </c>
      <c r="F1607" s="398" t="s">
        <v>3</v>
      </c>
      <c r="G1607" s="397">
        <v>0.154</v>
      </c>
      <c r="H1607" s="453">
        <f>VLOOKUP(B1607,'CMP-SIN-SD-09-2021'!A:D,4,0)</f>
        <v>31.38</v>
      </c>
      <c r="I1607" s="443" t="s">
        <v>13362</v>
      </c>
      <c r="J1607" s="373">
        <f t="shared" si="467"/>
        <v>4.83</v>
      </c>
      <c r="K1607" s="373"/>
      <c r="L1607" s="373"/>
      <c r="M1607" s="373">
        <f>VLOOKUP(B1607,'CMP-SIN-SD-09-2021'!A:D,4,0)</f>
        <v>31.38</v>
      </c>
      <c r="N1607" s="3" t="b">
        <f t="shared" si="468"/>
        <v>1</v>
      </c>
    </row>
    <row r="1608" spans="1:15" s="387" customFormat="1" ht="60" x14ac:dyDescent="0.25">
      <c r="A1608" s="463" t="str">
        <f t="shared" si="454"/>
        <v>11.013.0006-A/EMOP</v>
      </c>
      <c r="B1608" s="434" t="s">
        <v>13359</v>
      </c>
      <c r="C1608" s="464" t="s">
        <v>390</v>
      </c>
      <c r="D1608" s="464" t="s">
        <v>13722</v>
      </c>
      <c r="E1608" s="425" t="s">
        <v>27</v>
      </c>
      <c r="F1608" s="425" t="s">
        <v>1</v>
      </c>
      <c r="G1608" s="424" t="s">
        <v>13361</v>
      </c>
      <c r="H1608" s="426" t="s">
        <v>13362</v>
      </c>
      <c r="I1608" s="465">
        <f>SUMIF(A:A,A1608,J:J)</f>
        <v>27.550000000000004</v>
      </c>
      <c r="K1608" s="373" t="e">
        <f>VLOOKUP(A1608,'CMP-SIN-SD-09-2021'!A:D,4,0)</f>
        <v>#N/A</v>
      </c>
      <c r="L1608" s="373" t="e">
        <f>K1608=I1608</f>
        <v>#N/A</v>
      </c>
      <c r="O1608" s="387" t="s">
        <v>1498</v>
      </c>
    </row>
    <row r="1609" spans="1:15" s="387" customFormat="1" x14ac:dyDescent="0.25">
      <c r="A1609" s="450" t="str">
        <f t="shared" si="454"/>
        <v>11.013.0006-A/EMOP</v>
      </c>
      <c r="B1609" s="451">
        <v>88262</v>
      </c>
      <c r="C1609" s="452" t="s">
        <v>13722</v>
      </c>
      <c r="D1609" s="452" t="s">
        <v>13416</v>
      </c>
      <c r="E1609" s="400" t="s">
        <v>1</v>
      </c>
      <c r="F1609" s="400" t="s">
        <v>7605</v>
      </c>
      <c r="G1609" s="399">
        <v>0.13389999999999999</v>
      </c>
      <c r="H1609" s="453">
        <f>VLOOKUP(B1609,'CMP-SIN-SD-09-2021'!A:D,4,0)</f>
        <v>23.68</v>
      </c>
      <c r="I1609" s="453" t="s">
        <v>13362</v>
      </c>
      <c r="J1609" s="373">
        <f t="shared" ref="J1609:J1617" si="469">TRUNC((G1609*H1609),2)</f>
        <v>3.17</v>
      </c>
      <c r="K1609" s="373"/>
      <c r="L1609" s="373"/>
      <c r="M1609" s="373">
        <f>VLOOKUP(B1609,'CMP-SIN-SD-09-2021'!A:D,4,0)</f>
        <v>23.68</v>
      </c>
      <c r="N1609" s="3" t="b">
        <f t="shared" ref="N1609:N1617" si="470">M1609=H1609</f>
        <v>1</v>
      </c>
    </row>
    <row r="1610" spans="1:15" s="387" customFormat="1" x14ac:dyDescent="0.25">
      <c r="A1610" s="389" t="str">
        <f t="shared" si="454"/>
        <v>11.013.0006-A/EMOP</v>
      </c>
      <c r="B1610" s="390">
        <v>88309</v>
      </c>
      <c r="C1610" s="391" t="s">
        <v>13722</v>
      </c>
      <c r="D1610" s="391" t="s">
        <v>13456</v>
      </c>
      <c r="E1610" s="392" t="s">
        <v>1</v>
      </c>
      <c r="F1610" s="392" t="s">
        <v>7605</v>
      </c>
      <c r="G1610" s="393">
        <v>0.309</v>
      </c>
      <c r="H1610" s="453">
        <f>VLOOKUP(B1610,'CMP-SIN-SD-09-2021'!A:D,4,0)</f>
        <v>23.9</v>
      </c>
      <c r="I1610" s="394" t="s">
        <v>13362</v>
      </c>
      <c r="J1610" s="373">
        <f t="shared" si="469"/>
        <v>7.38</v>
      </c>
      <c r="K1610" s="373"/>
      <c r="L1610" s="373"/>
      <c r="M1610" s="373">
        <f>VLOOKUP(B1610,'CMP-SIN-SD-09-2021'!A:D,4,0)</f>
        <v>23.9</v>
      </c>
      <c r="N1610" s="3" t="b">
        <f t="shared" si="470"/>
        <v>1</v>
      </c>
    </row>
    <row r="1611" spans="1:15" s="387" customFormat="1" x14ac:dyDescent="0.25">
      <c r="A1611" s="389" t="str">
        <f t="shared" ref="A1611:A1674" si="471">IF(O1611&lt;&gt;0,O1611,A1610)</f>
        <v>11.013.0006-A/EMOP</v>
      </c>
      <c r="B1611" s="390">
        <v>88316</v>
      </c>
      <c r="C1611" s="391" t="s">
        <v>13722</v>
      </c>
      <c r="D1611" s="391" t="s">
        <v>13428</v>
      </c>
      <c r="E1611" s="392" t="s">
        <v>1</v>
      </c>
      <c r="F1611" s="392" t="s">
        <v>7605</v>
      </c>
      <c r="G1611" s="393">
        <v>0.46350000000000002</v>
      </c>
      <c r="H1611" s="453">
        <f>VLOOKUP(B1611,'CMP-SIN-SD-09-2021'!A:D,4,0)</f>
        <v>17.61</v>
      </c>
      <c r="I1611" s="394" t="s">
        <v>13362</v>
      </c>
      <c r="J1611" s="373">
        <f t="shared" si="469"/>
        <v>8.16</v>
      </c>
      <c r="K1611" s="373"/>
      <c r="L1611" s="373"/>
      <c r="M1611" s="373">
        <f>VLOOKUP(B1611,'CMP-SIN-SD-09-2021'!A:D,4,0)</f>
        <v>17.61</v>
      </c>
      <c r="N1611" s="3" t="b">
        <f t="shared" si="470"/>
        <v>1</v>
      </c>
    </row>
    <row r="1612" spans="1:15" s="387" customFormat="1" ht="60" x14ac:dyDescent="0.25">
      <c r="A1612" s="389" t="str">
        <f t="shared" si="471"/>
        <v>11.013.0006-A/EMOP</v>
      </c>
      <c r="B1612" s="390" t="s">
        <v>14033</v>
      </c>
      <c r="C1612" s="391" t="s">
        <v>13722</v>
      </c>
      <c r="D1612" s="391" t="s">
        <v>14021</v>
      </c>
      <c r="E1612" s="392" t="s">
        <v>1</v>
      </c>
      <c r="F1612" s="392" t="s">
        <v>23</v>
      </c>
      <c r="G1612" s="393">
        <v>1.4E-2</v>
      </c>
      <c r="H1612" s="394">
        <v>231.61</v>
      </c>
      <c r="I1612" s="394" t="s">
        <v>13362</v>
      </c>
      <c r="J1612" s="373">
        <f t="shared" si="469"/>
        <v>3.24</v>
      </c>
      <c r="K1612" s="373"/>
      <c r="L1612" s="373"/>
      <c r="M1612" s="373" t="e">
        <f>VLOOKUP(B1612,'INS-SIN-SD-09-2021'!A:D,4,0)</f>
        <v>#N/A</v>
      </c>
      <c r="N1612" s="3" t="e">
        <f t="shared" si="470"/>
        <v>#N/A</v>
      </c>
    </row>
    <row r="1613" spans="1:15" s="387" customFormat="1" x14ac:dyDescent="0.25">
      <c r="A1613" s="389" t="str">
        <f t="shared" si="471"/>
        <v>11.013.0006-A/EMOP</v>
      </c>
      <c r="B1613" s="390" t="s">
        <v>14034</v>
      </c>
      <c r="C1613" s="391" t="s">
        <v>13722</v>
      </c>
      <c r="D1613" s="391" t="s">
        <v>14035</v>
      </c>
      <c r="E1613" s="392" t="s">
        <v>1</v>
      </c>
      <c r="F1613" s="392" t="s">
        <v>27</v>
      </c>
      <c r="G1613" s="393">
        <v>0.18</v>
      </c>
      <c r="H1613" s="394">
        <v>4.45</v>
      </c>
      <c r="I1613" s="394" t="s">
        <v>13362</v>
      </c>
      <c r="J1613" s="373">
        <f t="shared" si="469"/>
        <v>0.8</v>
      </c>
      <c r="K1613" s="373"/>
      <c r="L1613" s="373"/>
      <c r="M1613" s="373" t="e">
        <f>VLOOKUP(B1613,'INS-SIN-SD-09-2021'!A:D,4,0)</f>
        <v>#N/A</v>
      </c>
      <c r="N1613" s="3" t="e">
        <f t="shared" si="470"/>
        <v>#N/A</v>
      </c>
    </row>
    <row r="1614" spans="1:15" s="387" customFormat="1" x14ac:dyDescent="0.25">
      <c r="A1614" s="389" t="str">
        <f t="shared" si="471"/>
        <v>11.013.0006-A/EMOP</v>
      </c>
      <c r="B1614" s="390">
        <v>4</v>
      </c>
      <c r="C1614" s="391" t="s">
        <v>13722</v>
      </c>
      <c r="D1614" s="391" t="s">
        <v>14036</v>
      </c>
      <c r="E1614" s="392" t="s">
        <v>1</v>
      </c>
      <c r="F1614" s="392" t="s">
        <v>29</v>
      </c>
      <c r="G1614" s="393">
        <v>0.02</v>
      </c>
      <c r="H1614" s="394">
        <v>5.61</v>
      </c>
      <c r="I1614" s="394" t="s">
        <v>13362</v>
      </c>
      <c r="J1614" s="373">
        <f t="shared" si="469"/>
        <v>0.11</v>
      </c>
      <c r="K1614" s="373"/>
      <c r="L1614" s="373"/>
      <c r="M1614" s="373" t="e">
        <f>VLOOKUP(B1614,'INS-SIN-SD-09-2021'!A:D,4,0)</f>
        <v>#N/A</v>
      </c>
      <c r="N1614" s="3" t="e">
        <f t="shared" si="470"/>
        <v>#N/A</v>
      </c>
    </row>
    <row r="1615" spans="1:15" s="387" customFormat="1" x14ac:dyDescent="0.25">
      <c r="A1615" s="389" t="str">
        <f t="shared" si="471"/>
        <v>11.013.0006-A/EMOP</v>
      </c>
      <c r="B1615" s="390">
        <v>349</v>
      </c>
      <c r="C1615" s="391" t="s">
        <v>13722</v>
      </c>
      <c r="D1615" s="391" t="s">
        <v>14037</v>
      </c>
      <c r="E1615" s="392" t="s">
        <v>1</v>
      </c>
      <c r="F1615" s="392" t="s">
        <v>27</v>
      </c>
      <c r="G1615" s="393">
        <v>0.13</v>
      </c>
      <c r="H1615" s="394">
        <v>6.55</v>
      </c>
      <c r="I1615" s="394" t="s">
        <v>13362</v>
      </c>
      <c r="J1615" s="373">
        <f t="shared" si="469"/>
        <v>0.85</v>
      </c>
      <c r="K1615" s="373"/>
      <c r="L1615" s="373"/>
      <c r="M1615" s="373" t="e">
        <f>VLOOKUP(B1615,'INS-SIN-SD-09-2021'!A:D,4,0)</f>
        <v>#N/A</v>
      </c>
      <c r="N1615" s="3" t="e">
        <f t="shared" si="470"/>
        <v>#N/A</v>
      </c>
    </row>
    <row r="1616" spans="1:15" s="387" customFormat="1" ht="30" x14ac:dyDescent="0.25">
      <c r="A1616" s="389" t="str">
        <f t="shared" si="471"/>
        <v>11.013.0006-A/EMOP</v>
      </c>
      <c r="B1616" s="390">
        <v>453</v>
      </c>
      <c r="C1616" s="391" t="s">
        <v>13722</v>
      </c>
      <c r="D1616" s="391" t="s">
        <v>13465</v>
      </c>
      <c r="E1616" s="392" t="s">
        <v>1</v>
      </c>
      <c r="F1616" s="392" t="s">
        <v>29</v>
      </c>
      <c r="G1616" s="393">
        <v>0.02</v>
      </c>
      <c r="H1616" s="394">
        <v>10.1</v>
      </c>
      <c r="I1616" s="394" t="s">
        <v>13362</v>
      </c>
      <c r="J1616" s="373">
        <f t="shared" si="469"/>
        <v>0.2</v>
      </c>
      <c r="K1616" s="373"/>
      <c r="L1616" s="373"/>
      <c r="M1616" s="373" t="e">
        <f>VLOOKUP(B1616,'INS-SIN-SD-09-2021'!A:D,4,0)</f>
        <v>#N/A</v>
      </c>
      <c r="N1616" s="3" t="e">
        <f t="shared" si="470"/>
        <v>#N/A</v>
      </c>
    </row>
    <row r="1617" spans="1:15" s="387" customFormat="1" ht="30" x14ac:dyDescent="0.25">
      <c r="A1617" s="440" t="str">
        <f t="shared" si="471"/>
        <v>11.013.0006-A/EMOP</v>
      </c>
      <c r="B1617" s="441">
        <v>1361</v>
      </c>
      <c r="C1617" s="442" t="s">
        <v>13722</v>
      </c>
      <c r="D1617" s="442" t="s">
        <v>14038</v>
      </c>
      <c r="E1617" s="398" t="s">
        <v>1</v>
      </c>
      <c r="F1617" s="398" t="s">
        <v>3</v>
      </c>
      <c r="G1617" s="397">
        <v>0.2</v>
      </c>
      <c r="H1617" s="443">
        <v>18.22</v>
      </c>
      <c r="I1617" s="443" t="s">
        <v>13362</v>
      </c>
      <c r="J1617" s="373">
        <f t="shared" si="469"/>
        <v>3.64</v>
      </c>
      <c r="K1617" s="373"/>
      <c r="L1617" s="373"/>
      <c r="M1617" s="373" t="e">
        <f>VLOOKUP(B1617,'INS-SIN-SD-09-2021'!A:D,4,0)</f>
        <v>#N/A</v>
      </c>
      <c r="N1617" s="3" t="e">
        <f t="shared" si="470"/>
        <v>#N/A</v>
      </c>
    </row>
    <row r="1618" spans="1:15" s="387" customFormat="1" ht="60" x14ac:dyDescent="0.25">
      <c r="A1618" s="463">
        <f t="shared" si="471"/>
        <v>87264</v>
      </c>
      <c r="B1618" s="434" t="s">
        <v>13359</v>
      </c>
      <c r="C1618" s="464" t="s">
        <v>399</v>
      </c>
      <c r="D1618" s="464" t="s">
        <v>14039</v>
      </c>
      <c r="E1618" s="425" t="s">
        <v>3</v>
      </c>
      <c r="F1618" s="425" t="s">
        <v>1</v>
      </c>
      <c r="G1618" s="424" t="s">
        <v>13361</v>
      </c>
      <c r="H1618" s="426" t="s">
        <v>13362</v>
      </c>
      <c r="I1618" s="465">
        <f>SUMIF(A:A,A1618,J:J)</f>
        <v>57.71</v>
      </c>
      <c r="K1618" s="373">
        <f>VLOOKUP(A1618,'CMP-SIN-SD-09-2021'!A:D,4,0)</f>
        <v>57.71</v>
      </c>
      <c r="L1618" s="373" t="b">
        <f>K1618=I1618</f>
        <v>1</v>
      </c>
      <c r="O1618" s="403">
        <v>87264</v>
      </c>
    </row>
    <row r="1619" spans="1:15" s="387" customFormat="1" x14ac:dyDescent="0.25">
      <c r="A1619" s="450">
        <f t="shared" si="471"/>
        <v>87264</v>
      </c>
      <c r="B1619" s="451">
        <v>88256</v>
      </c>
      <c r="C1619" s="452" t="s">
        <v>14039</v>
      </c>
      <c r="D1619" s="452" t="s">
        <v>13755</v>
      </c>
      <c r="E1619" s="400" t="s">
        <v>1</v>
      </c>
      <c r="F1619" s="400" t="s">
        <v>7605</v>
      </c>
      <c r="G1619" s="399">
        <v>0.72</v>
      </c>
      <c r="H1619" s="453">
        <f>VLOOKUP(B1619,'CMP-SIN-SD-09-2021'!A:D,4,0)</f>
        <v>23.82</v>
      </c>
      <c r="I1619" s="453" t="s">
        <v>13362</v>
      </c>
      <c r="J1619" s="373">
        <f t="shared" ref="J1619:J1623" si="472">TRUNC((G1619*H1619),2)</f>
        <v>17.149999999999999</v>
      </c>
      <c r="K1619" s="373"/>
      <c r="L1619" s="373"/>
      <c r="M1619" s="373">
        <f>VLOOKUP(B1619,'CMP-SIN-SD-09-2021'!A:D,4,0)</f>
        <v>23.82</v>
      </c>
      <c r="N1619" s="3" t="b">
        <f t="shared" ref="N1619:N1623" si="473">M1619=H1619</f>
        <v>1</v>
      </c>
    </row>
    <row r="1620" spans="1:15" s="387" customFormat="1" x14ac:dyDescent="0.25">
      <c r="A1620" s="389">
        <f t="shared" si="471"/>
        <v>87264</v>
      </c>
      <c r="B1620" s="390">
        <v>88316</v>
      </c>
      <c r="C1620" s="391" t="s">
        <v>14039</v>
      </c>
      <c r="D1620" s="391" t="s">
        <v>13428</v>
      </c>
      <c r="E1620" s="392" t="s">
        <v>1</v>
      </c>
      <c r="F1620" s="392" t="s">
        <v>7605</v>
      </c>
      <c r="G1620" s="393">
        <v>0.38</v>
      </c>
      <c r="H1620" s="453">
        <f>VLOOKUP(B1620,'CMP-SIN-SD-09-2021'!A:D,4,0)</f>
        <v>17.61</v>
      </c>
      <c r="I1620" s="394" t="s">
        <v>13362</v>
      </c>
      <c r="J1620" s="373">
        <f t="shared" si="472"/>
        <v>6.69</v>
      </c>
      <c r="K1620" s="373"/>
      <c r="L1620" s="373"/>
      <c r="M1620" s="373">
        <f>VLOOKUP(B1620,'CMP-SIN-SD-09-2021'!A:D,4,0)</f>
        <v>17.61</v>
      </c>
      <c r="N1620" s="3" t="b">
        <f t="shared" si="473"/>
        <v>1</v>
      </c>
    </row>
    <row r="1621" spans="1:15" s="387" customFormat="1" x14ac:dyDescent="0.25">
      <c r="A1621" s="389">
        <f t="shared" si="471"/>
        <v>87264</v>
      </c>
      <c r="B1621" s="390">
        <v>1381</v>
      </c>
      <c r="C1621" s="391" t="s">
        <v>14039</v>
      </c>
      <c r="D1621" s="391" t="s">
        <v>13756</v>
      </c>
      <c r="E1621" s="392" t="s">
        <v>1</v>
      </c>
      <c r="F1621" s="392" t="s">
        <v>29</v>
      </c>
      <c r="G1621" s="393">
        <v>4.8600000000000003</v>
      </c>
      <c r="H1621" s="394">
        <v>0.5</v>
      </c>
      <c r="I1621" s="394" t="s">
        <v>13362</v>
      </c>
      <c r="J1621" s="373">
        <f t="shared" si="472"/>
        <v>2.4300000000000002</v>
      </c>
      <c r="K1621" s="373"/>
      <c r="L1621" s="373"/>
      <c r="M1621" s="373">
        <f>VLOOKUP(B1621,'INS-SIN-SD-09-2021'!A:D,4,0)</f>
        <v>0.5</v>
      </c>
      <c r="N1621" s="3" t="b">
        <f t="shared" si="473"/>
        <v>1</v>
      </c>
    </row>
    <row r="1622" spans="1:15" s="387" customFormat="1" ht="30" x14ac:dyDescent="0.25">
      <c r="A1622" s="389">
        <f t="shared" si="471"/>
        <v>87264</v>
      </c>
      <c r="B1622" s="390">
        <v>536</v>
      </c>
      <c r="C1622" s="391" t="s">
        <v>14039</v>
      </c>
      <c r="D1622" s="391" t="s">
        <v>14040</v>
      </c>
      <c r="E1622" s="392" t="s">
        <v>1</v>
      </c>
      <c r="F1622" s="392" t="s">
        <v>3</v>
      </c>
      <c r="G1622" s="393">
        <v>1.06</v>
      </c>
      <c r="H1622" s="394">
        <v>28.5</v>
      </c>
      <c r="I1622" s="394" t="s">
        <v>13362</v>
      </c>
      <c r="J1622" s="373">
        <f t="shared" si="472"/>
        <v>30.21</v>
      </c>
      <c r="K1622" s="373"/>
      <c r="L1622" s="373"/>
      <c r="M1622" s="373">
        <f>VLOOKUP(B1622,'INS-SIN-SD-09-2021'!A:D,4,0)</f>
        <v>28.5</v>
      </c>
      <c r="N1622" s="3" t="b">
        <f t="shared" si="473"/>
        <v>1</v>
      </c>
    </row>
    <row r="1623" spans="1:15" s="387" customFormat="1" x14ac:dyDescent="0.25">
      <c r="A1623" s="440">
        <f t="shared" si="471"/>
        <v>87264</v>
      </c>
      <c r="B1623" s="441">
        <v>34357</v>
      </c>
      <c r="C1623" s="442" t="s">
        <v>14039</v>
      </c>
      <c r="D1623" s="442" t="s">
        <v>13758</v>
      </c>
      <c r="E1623" s="398" t="s">
        <v>1</v>
      </c>
      <c r="F1623" s="398" t="s">
        <v>29</v>
      </c>
      <c r="G1623" s="397">
        <v>0.42</v>
      </c>
      <c r="H1623" s="443">
        <v>2.93</v>
      </c>
      <c r="I1623" s="443" t="s">
        <v>13362</v>
      </c>
      <c r="J1623" s="373">
        <f t="shared" si="472"/>
        <v>1.23</v>
      </c>
      <c r="K1623" s="373"/>
      <c r="L1623" s="373"/>
      <c r="M1623" s="373">
        <f>VLOOKUP(B1623,'INS-SIN-SD-09-2021'!A:D,4,0)</f>
        <v>2.93</v>
      </c>
      <c r="N1623" s="3" t="b">
        <f t="shared" si="473"/>
        <v>1</v>
      </c>
    </row>
    <row r="1624" spans="1:15" s="387" customFormat="1" ht="45" x14ac:dyDescent="0.25">
      <c r="A1624" s="463">
        <f t="shared" si="471"/>
        <v>87249</v>
      </c>
      <c r="B1624" s="434" t="s">
        <v>13359</v>
      </c>
      <c r="C1624" s="464" t="s">
        <v>401</v>
      </c>
      <c r="D1624" s="464" t="s">
        <v>13779</v>
      </c>
      <c r="E1624" s="425" t="s">
        <v>3</v>
      </c>
      <c r="F1624" s="425" t="s">
        <v>1</v>
      </c>
      <c r="G1624" s="424" t="s">
        <v>13361</v>
      </c>
      <c r="H1624" s="426" t="s">
        <v>13362</v>
      </c>
      <c r="I1624" s="465">
        <f>SUMIF(A:A,A1624,J:J)</f>
        <v>54.89</v>
      </c>
      <c r="K1624" s="373">
        <f>VLOOKUP(A1624,'CMP-SIN-SD-09-2021'!A:D,4,0)</f>
        <v>54.89</v>
      </c>
      <c r="L1624" s="373" t="b">
        <f>K1624=I1624</f>
        <v>1</v>
      </c>
      <c r="O1624" s="403">
        <v>87249</v>
      </c>
    </row>
    <row r="1625" spans="1:15" s="387" customFormat="1" x14ac:dyDescent="0.25">
      <c r="A1625" s="450">
        <f t="shared" si="471"/>
        <v>87249</v>
      </c>
      <c r="B1625" s="451">
        <v>88256</v>
      </c>
      <c r="C1625" s="452" t="s">
        <v>13779</v>
      </c>
      <c r="D1625" s="452" t="s">
        <v>13755</v>
      </c>
      <c r="E1625" s="400" t="s">
        <v>1</v>
      </c>
      <c r="F1625" s="400" t="s">
        <v>7605</v>
      </c>
      <c r="G1625" s="399">
        <v>0.82</v>
      </c>
      <c r="H1625" s="453">
        <f>VLOOKUP(B1625,'CMP-SIN-SD-09-2021'!A:D,4,0)</f>
        <v>23.82</v>
      </c>
      <c r="I1625" s="453" t="s">
        <v>13362</v>
      </c>
      <c r="J1625" s="373">
        <f t="shared" ref="J1625:J1629" si="474">TRUNC((G1625*H1625),2)</f>
        <v>19.53</v>
      </c>
      <c r="K1625" s="373"/>
      <c r="L1625" s="373"/>
      <c r="M1625" s="373">
        <f>VLOOKUP(B1625,'CMP-SIN-SD-09-2021'!A:D,4,0)</f>
        <v>23.82</v>
      </c>
      <c r="N1625" s="3" t="b">
        <f t="shared" ref="N1625:N1629" si="475">M1625=H1625</f>
        <v>1</v>
      </c>
    </row>
    <row r="1626" spans="1:15" s="387" customFormat="1" x14ac:dyDescent="0.25">
      <c r="A1626" s="389">
        <f t="shared" si="471"/>
        <v>87249</v>
      </c>
      <c r="B1626" s="390">
        <v>88316</v>
      </c>
      <c r="C1626" s="391" t="s">
        <v>13779</v>
      </c>
      <c r="D1626" s="391" t="s">
        <v>13428</v>
      </c>
      <c r="E1626" s="392" t="s">
        <v>1</v>
      </c>
      <c r="F1626" s="392" t="s">
        <v>7605</v>
      </c>
      <c r="G1626" s="393">
        <v>0.31</v>
      </c>
      <c r="H1626" s="453">
        <f>VLOOKUP(B1626,'CMP-SIN-SD-09-2021'!A:D,4,0)</f>
        <v>17.61</v>
      </c>
      <c r="I1626" s="394" t="s">
        <v>13362</v>
      </c>
      <c r="J1626" s="373">
        <f t="shared" si="474"/>
        <v>5.45</v>
      </c>
      <c r="K1626" s="373"/>
      <c r="L1626" s="373"/>
      <c r="M1626" s="373">
        <f>VLOOKUP(B1626,'CMP-SIN-SD-09-2021'!A:D,4,0)</f>
        <v>17.61</v>
      </c>
      <c r="N1626" s="3" t="b">
        <f t="shared" si="475"/>
        <v>1</v>
      </c>
    </row>
    <row r="1627" spans="1:15" s="387" customFormat="1" x14ac:dyDescent="0.25">
      <c r="A1627" s="389">
        <f t="shared" si="471"/>
        <v>87249</v>
      </c>
      <c r="B1627" s="390">
        <v>1381</v>
      </c>
      <c r="C1627" s="391" t="s">
        <v>13779</v>
      </c>
      <c r="D1627" s="391" t="s">
        <v>13756</v>
      </c>
      <c r="E1627" s="392" t="s">
        <v>1</v>
      </c>
      <c r="F1627" s="392" t="s">
        <v>29</v>
      </c>
      <c r="G1627" s="393">
        <v>6.14</v>
      </c>
      <c r="H1627" s="394">
        <v>0.5</v>
      </c>
      <c r="I1627" s="394" t="s">
        <v>13362</v>
      </c>
      <c r="J1627" s="373">
        <f t="shared" si="474"/>
        <v>3.07</v>
      </c>
      <c r="K1627" s="373"/>
      <c r="L1627" s="373"/>
      <c r="M1627" s="373">
        <f>VLOOKUP(B1627,'INS-SIN-SD-09-2021'!A:D,4,0)</f>
        <v>0.5</v>
      </c>
      <c r="N1627" s="3" t="b">
        <f t="shared" si="475"/>
        <v>1</v>
      </c>
    </row>
    <row r="1628" spans="1:15" s="387" customFormat="1" ht="30" x14ac:dyDescent="0.25">
      <c r="A1628" s="389">
        <f t="shared" si="471"/>
        <v>87249</v>
      </c>
      <c r="B1628" s="390">
        <v>1287</v>
      </c>
      <c r="C1628" s="391" t="s">
        <v>13779</v>
      </c>
      <c r="D1628" s="391" t="s">
        <v>13757</v>
      </c>
      <c r="E1628" s="392" t="s">
        <v>1</v>
      </c>
      <c r="F1628" s="392" t="s">
        <v>3</v>
      </c>
      <c r="G1628" s="393">
        <v>1.1000000000000001</v>
      </c>
      <c r="H1628" s="394">
        <v>23.9</v>
      </c>
      <c r="I1628" s="394" t="s">
        <v>13362</v>
      </c>
      <c r="J1628" s="373">
        <f t="shared" si="474"/>
        <v>26.29</v>
      </c>
      <c r="K1628" s="373"/>
      <c r="L1628" s="373"/>
      <c r="M1628" s="373">
        <f>VLOOKUP(B1628,'INS-SIN-SD-09-2021'!A:D,4,0)</f>
        <v>23.9</v>
      </c>
      <c r="N1628" s="3" t="b">
        <f t="shared" si="475"/>
        <v>1</v>
      </c>
    </row>
    <row r="1629" spans="1:15" s="387" customFormat="1" x14ac:dyDescent="0.25">
      <c r="A1629" s="440">
        <f t="shared" si="471"/>
        <v>87249</v>
      </c>
      <c r="B1629" s="441">
        <v>34357</v>
      </c>
      <c r="C1629" s="442" t="s">
        <v>13779</v>
      </c>
      <c r="D1629" s="442" t="s">
        <v>13758</v>
      </c>
      <c r="E1629" s="398" t="s">
        <v>1</v>
      </c>
      <c r="F1629" s="398" t="s">
        <v>29</v>
      </c>
      <c r="G1629" s="397">
        <v>0.19</v>
      </c>
      <c r="H1629" s="443">
        <v>2.93</v>
      </c>
      <c r="I1629" s="443" t="s">
        <v>13362</v>
      </c>
      <c r="J1629" s="373">
        <f t="shared" si="474"/>
        <v>0.55000000000000004</v>
      </c>
      <c r="K1629" s="373"/>
      <c r="L1629" s="373"/>
      <c r="M1629" s="373">
        <f>VLOOKUP(B1629,'INS-SIN-SD-09-2021'!A:D,4,0)</f>
        <v>2.93</v>
      </c>
      <c r="N1629" s="3" t="b">
        <f t="shared" si="475"/>
        <v>1</v>
      </c>
    </row>
    <row r="1630" spans="1:15" s="387" customFormat="1" ht="45" x14ac:dyDescent="0.25">
      <c r="A1630" s="463">
        <f t="shared" si="471"/>
        <v>87700</v>
      </c>
      <c r="B1630" s="434" t="s">
        <v>13359</v>
      </c>
      <c r="C1630" s="464" t="s">
        <v>403</v>
      </c>
      <c r="D1630" s="464" t="s">
        <v>13655</v>
      </c>
      <c r="E1630" s="425" t="s">
        <v>3</v>
      </c>
      <c r="F1630" s="425" t="s">
        <v>1</v>
      </c>
      <c r="G1630" s="424" t="s">
        <v>13361</v>
      </c>
      <c r="H1630" s="426" t="s">
        <v>13362</v>
      </c>
      <c r="I1630" s="465">
        <f>SUMIF(A:A,A1630,J:J)</f>
        <v>43.05</v>
      </c>
      <c r="K1630" s="373">
        <f>VLOOKUP(A1630,'CMP-SIN-SD-09-2021'!A:D,4,0)</f>
        <v>43.05</v>
      </c>
      <c r="L1630" s="373" t="b">
        <f>K1630=I1630</f>
        <v>1</v>
      </c>
      <c r="O1630" s="403">
        <v>87700</v>
      </c>
    </row>
    <row r="1631" spans="1:15" s="387" customFormat="1" ht="45" x14ac:dyDescent="0.25">
      <c r="A1631" s="450">
        <f t="shared" si="471"/>
        <v>87700</v>
      </c>
      <c r="B1631" s="451">
        <v>87301</v>
      </c>
      <c r="C1631" s="452" t="s">
        <v>13655</v>
      </c>
      <c r="D1631" s="452" t="s">
        <v>14041</v>
      </c>
      <c r="E1631" s="400" t="s">
        <v>1</v>
      </c>
      <c r="F1631" s="400" t="s">
        <v>23</v>
      </c>
      <c r="G1631" s="399">
        <v>6.6100000000000006E-2</v>
      </c>
      <c r="H1631" s="453">
        <f>VLOOKUP(B1631,'CMP-SIN-SD-09-2021'!A:D,4,0)</f>
        <v>503.64</v>
      </c>
      <c r="I1631" s="453" t="s">
        <v>13362</v>
      </c>
      <c r="J1631" s="373">
        <f t="shared" ref="J1631:J1633" si="476">TRUNC((G1631*H1631),2)</f>
        <v>33.29</v>
      </c>
      <c r="K1631" s="373"/>
      <c r="L1631" s="373"/>
      <c r="M1631" s="373">
        <f>VLOOKUP(B1631,'CMP-SIN-SD-09-2021'!A:D,4,0)</f>
        <v>503.64</v>
      </c>
      <c r="N1631" s="3" t="b">
        <f t="shared" ref="N1631:N1633" si="477">M1631=H1631</f>
        <v>1</v>
      </c>
    </row>
    <row r="1632" spans="1:15" s="387" customFormat="1" x14ac:dyDescent="0.25">
      <c r="A1632" s="389">
        <f t="shared" si="471"/>
        <v>87700</v>
      </c>
      <c r="B1632" s="390">
        <v>88309</v>
      </c>
      <c r="C1632" s="391" t="s">
        <v>13655</v>
      </c>
      <c r="D1632" s="391" t="s">
        <v>13456</v>
      </c>
      <c r="E1632" s="392" t="s">
        <v>1</v>
      </c>
      <c r="F1632" s="392" t="s">
        <v>7605</v>
      </c>
      <c r="G1632" s="393">
        <v>0.29899999999999999</v>
      </c>
      <c r="H1632" s="453">
        <f>VLOOKUP(B1632,'CMP-SIN-SD-09-2021'!A:D,4,0)</f>
        <v>23.9</v>
      </c>
      <c r="I1632" s="394" t="s">
        <v>13362</v>
      </c>
      <c r="J1632" s="373">
        <f t="shared" si="476"/>
        <v>7.14</v>
      </c>
      <c r="K1632" s="373"/>
      <c r="L1632" s="373"/>
      <c r="M1632" s="373">
        <f>VLOOKUP(B1632,'CMP-SIN-SD-09-2021'!A:D,4,0)</f>
        <v>23.9</v>
      </c>
      <c r="N1632" s="3" t="b">
        <f t="shared" si="477"/>
        <v>1</v>
      </c>
    </row>
    <row r="1633" spans="1:15" s="387" customFormat="1" x14ac:dyDescent="0.25">
      <c r="A1633" s="440">
        <f t="shared" si="471"/>
        <v>87700</v>
      </c>
      <c r="B1633" s="441">
        <v>88316</v>
      </c>
      <c r="C1633" s="442" t="s">
        <v>13655</v>
      </c>
      <c r="D1633" s="442" t="s">
        <v>13428</v>
      </c>
      <c r="E1633" s="398" t="s">
        <v>1</v>
      </c>
      <c r="F1633" s="398" t="s">
        <v>7605</v>
      </c>
      <c r="G1633" s="397">
        <v>0.14899999999999999</v>
      </c>
      <c r="H1633" s="453">
        <f>VLOOKUP(B1633,'CMP-SIN-SD-09-2021'!A:D,4,0)</f>
        <v>17.61</v>
      </c>
      <c r="I1633" s="443" t="s">
        <v>13362</v>
      </c>
      <c r="J1633" s="373">
        <f t="shared" si="476"/>
        <v>2.62</v>
      </c>
      <c r="K1633" s="373"/>
      <c r="L1633" s="373"/>
      <c r="M1633" s="373">
        <f>VLOOKUP(B1633,'CMP-SIN-SD-09-2021'!A:D,4,0)</f>
        <v>17.61</v>
      </c>
      <c r="N1633" s="3" t="b">
        <f t="shared" si="477"/>
        <v>1</v>
      </c>
    </row>
    <row r="1634" spans="1:15" s="387" customFormat="1" ht="45" x14ac:dyDescent="0.25">
      <c r="A1634" s="463">
        <f t="shared" si="471"/>
        <v>100324</v>
      </c>
      <c r="B1634" s="434" t="s">
        <v>13359</v>
      </c>
      <c r="C1634" s="464" t="s">
        <v>409</v>
      </c>
      <c r="D1634" s="464" t="s">
        <v>14042</v>
      </c>
      <c r="E1634" s="425" t="s">
        <v>23</v>
      </c>
      <c r="F1634" s="425" t="s">
        <v>1</v>
      </c>
      <c r="G1634" s="424" t="s">
        <v>13361</v>
      </c>
      <c r="H1634" s="426" t="s">
        <v>13362</v>
      </c>
      <c r="I1634" s="465">
        <f>SUMIF(A:A,A1634,J:J)</f>
        <v>184.41000000000003</v>
      </c>
      <c r="K1634" s="373">
        <f>VLOOKUP(A1634,'CMP-SIN-SD-09-2021'!A:D,4,0)</f>
        <v>184.41</v>
      </c>
      <c r="L1634" s="373" t="b">
        <f>K1634=I1634</f>
        <v>1</v>
      </c>
      <c r="O1634" s="403">
        <v>100324</v>
      </c>
    </row>
    <row r="1635" spans="1:15" s="387" customFormat="1" x14ac:dyDescent="0.25">
      <c r="A1635" s="450">
        <f t="shared" si="471"/>
        <v>100324</v>
      </c>
      <c r="B1635" s="451">
        <v>88309</v>
      </c>
      <c r="C1635" s="452" t="s">
        <v>14042</v>
      </c>
      <c r="D1635" s="452" t="s">
        <v>13456</v>
      </c>
      <c r="E1635" s="400" t="s">
        <v>1</v>
      </c>
      <c r="F1635" s="400" t="s">
        <v>7605</v>
      </c>
      <c r="G1635" s="399">
        <v>1.03</v>
      </c>
      <c r="H1635" s="453">
        <f>VLOOKUP(B1635,'CMP-SIN-SD-09-2021'!A:D,4,0)</f>
        <v>23.9</v>
      </c>
      <c r="I1635" s="453" t="s">
        <v>13362</v>
      </c>
      <c r="J1635" s="373">
        <f t="shared" ref="J1635:J1640" si="478">TRUNC((G1635*H1635),2)</f>
        <v>24.61</v>
      </c>
      <c r="K1635" s="373"/>
      <c r="L1635" s="373"/>
      <c r="M1635" s="373">
        <f>VLOOKUP(B1635,'CMP-SIN-SD-09-2021'!A:D,4,0)</f>
        <v>23.9</v>
      </c>
      <c r="N1635" s="3" t="b">
        <f t="shared" ref="N1635:N1640" si="479">M1635=H1635</f>
        <v>1</v>
      </c>
    </row>
    <row r="1636" spans="1:15" s="387" customFormat="1" x14ac:dyDescent="0.25">
      <c r="A1636" s="389">
        <f t="shared" si="471"/>
        <v>100324</v>
      </c>
      <c r="B1636" s="390">
        <v>88316</v>
      </c>
      <c r="C1636" s="391" t="s">
        <v>14042</v>
      </c>
      <c r="D1636" s="391" t="s">
        <v>13428</v>
      </c>
      <c r="E1636" s="392" t="s">
        <v>1</v>
      </c>
      <c r="F1636" s="392" t="s">
        <v>7605</v>
      </c>
      <c r="G1636" s="393">
        <v>0.34300000000000003</v>
      </c>
      <c r="H1636" s="453">
        <f>VLOOKUP(B1636,'CMP-SIN-SD-09-2021'!A:D,4,0)</f>
        <v>17.61</v>
      </c>
      <c r="I1636" s="394" t="s">
        <v>13362</v>
      </c>
      <c r="J1636" s="373">
        <f t="shared" si="478"/>
        <v>6.04</v>
      </c>
      <c r="K1636" s="373"/>
      <c r="L1636" s="373"/>
      <c r="M1636" s="373">
        <f>VLOOKUP(B1636,'CMP-SIN-SD-09-2021'!A:D,4,0)</f>
        <v>17.61</v>
      </c>
      <c r="N1636" s="3" t="b">
        <f t="shared" si="479"/>
        <v>1</v>
      </c>
    </row>
    <row r="1637" spans="1:15" s="387" customFormat="1" ht="45" x14ac:dyDescent="0.25">
      <c r="A1637" s="389">
        <f t="shared" si="471"/>
        <v>100324</v>
      </c>
      <c r="B1637" s="390">
        <v>91277</v>
      </c>
      <c r="C1637" s="391" t="s">
        <v>14042</v>
      </c>
      <c r="D1637" s="391" t="s">
        <v>13770</v>
      </c>
      <c r="E1637" s="392" t="s">
        <v>1</v>
      </c>
      <c r="F1637" s="392" t="s">
        <v>13482</v>
      </c>
      <c r="G1637" s="393">
        <v>3.2000000000000001E-2</v>
      </c>
      <c r="H1637" s="394">
        <v>10.14</v>
      </c>
      <c r="I1637" s="394" t="s">
        <v>13362</v>
      </c>
      <c r="J1637" s="373">
        <f t="shared" si="478"/>
        <v>0.32</v>
      </c>
      <c r="K1637" s="373"/>
      <c r="L1637" s="373"/>
      <c r="M1637" s="373">
        <f>VLOOKUP(B1637,'CMP-SIN-SD-09-2021'!A:D,4,0)</f>
        <v>10.14</v>
      </c>
      <c r="N1637" s="3" t="b">
        <f t="shared" si="479"/>
        <v>1</v>
      </c>
    </row>
    <row r="1638" spans="1:15" s="387" customFormat="1" ht="45" x14ac:dyDescent="0.25">
      <c r="A1638" s="389">
        <f t="shared" si="471"/>
        <v>100324</v>
      </c>
      <c r="B1638" s="390">
        <v>91278</v>
      </c>
      <c r="C1638" s="391" t="s">
        <v>14042</v>
      </c>
      <c r="D1638" s="391" t="s">
        <v>13771</v>
      </c>
      <c r="E1638" s="392" t="s">
        <v>1</v>
      </c>
      <c r="F1638" s="392" t="s">
        <v>13484</v>
      </c>
      <c r="G1638" s="393">
        <v>0.03</v>
      </c>
      <c r="H1638" s="394">
        <v>0.54</v>
      </c>
      <c r="I1638" s="394" t="s">
        <v>13362</v>
      </c>
      <c r="J1638" s="373">
        <f t="shared" si="478"/>
        <v>0.01</v>
      </c>
      <c r="K1638" s="373"/>
      <c r="L1638" s="373"/>
      <c r="M1638" s="373">
        <f>VLOOKUP(B1638,'CMP-SIN-SD-09-2021'!A:D,4,0)</f>
        <v>0.54</v>
      </c>
      <c r="N1638" s="3" t="b">
        <f t="shared" si="479"/>
        <v>1</v>
      </c>
    </row>
    <row r="1639" spans="1:15" s="387" customFormat="1" ht="30" x14ac:dyDescent="0.25">
      <c r="A1639" s="389">
        <f t="shared" si="471"/>
        <v>100324</v>
      </c>
      <c r="B1639" s="390">
        <v>4721</v>
      </c>
      <c r="C1639" s="391" t="s">
        <v>14042</v>
      </c>
      <c r="D1639" s="391" t="s">
        <v>13616</v>
      </c>
      <c r="E1639" s="392" t="s">
        <v>1</v>
      </c>
      <c r="F1639" s="392" t="s">
        <v>23</v>
      </c>
      <c r="G1639" s="393">
        <v>0.56499999999999995</v>
      </c>
      <c r="H1639" s="394">
        <v>135.43</v>
      </c>
      <c r="I1639" s="394" t="s">
        <v>13362</v>
      </c>
      <c r="J1639" s="373">
        <f t="shared" si="478"/>
        <v>76.510000000000005</v>
      </c>
      <c r="K1639" s="373"/>
      <c r="L1639" s="373"/>
      <c r="M1639" s="373">
        <f>VLOOKUP(B1639,'INS-SIN-SD-09-2021'!A:D,4,0)</f>
        <v>135.43</v>
      </c>
      <c r="N1639" s="3" t="b">
        <f t="shared" si="479"/>
        <v>1</v>
      </c>
    </row>
    <row r="1640" spans="1:15" s="387" customFormat="1" ht="30" x14ac:dyDescent="0.25">
      <c r="A1640" s="440">
        <f t="shared" si="471"/>
        <v>100324</v>
      </c>
      <c r="B1640" s="441">
        <v>4718</v>
      </c>
      <c r="C1640" s="442" t="s">
        <v>14042</v>
      </c>
      <c r="D1640" s="442" t="s">
        <v>13772</v>
      </c>
      <c r="E1640" s="398" t="s">
        <v>1</v>
      </c>
      <c r="F1640" s="398" t="s">
        <v>23</v>
      </c>
      <c r="G1640" s="397">
        <v>0.56499999999999995</v>
      </c>
      <c r="H1640" s="443">
        <v>136.15</v>
      </c>
      <c r="I1640" s="443" t="s">
        <v>13362</v>
      </c>
      <c r="J1640" s="373">
        <f t="shared" si="478"/>
        <v>76.92</v>
      </c>
      <c r="K1640" s="373"/>
      <c r="L1640" s="373"/>
      <c r="M1640" s="373">
        <f>VLOOKUP(B1640,'INS-SIN-SD-09-2021'!A:D,4,0)</f>
        <v>136.15</v>
      </c>
      <c r="N1640" s="3" t="b">
        <f t="shared" si="479"/>
        <v>1</v>
      </c>
    </row>
    <row r="1641" spans="1:15" s="387" customFormat="1" x14ac:dyDescent="0.25">
      <c r="A1641" s="463" t="str">
        <f t="shared" si="471"/>
        <v>10759/ORSE</v>
      </c>
      <c r="B1641" s="434" t="s">
        <v>13359</v>
      </c>
      <c r="C1641" s="464" t="s">
        <v>415</v>
      </c>
      <c r="D1641" s="464" t="s">
        <v>13706</v>
      </c>
      <c r="E1641" s="425" t="s">
        <v>3</v>
      </c>
      <c r="F1641" s="425" t="s">
        <v>1</v>
      </c>
      <c r="G1641" s="424" t="s">
        <v>13361</v>
      </c>
      <c r="H1641" s="426" t="s">
        <v>13362</v>
      </c>
      <c r="I1641" s="465">
        <f>SUMIF(A:A,A1641,J:J)</f>
        <v>281.51000000000005</v>
      </c>
      <c r="K1641" s="373" t="e">
        <f>VLOOKUP(A1641,'CMP-SIN-SD-09-2021'!A:D,4,0)</f>
        <v>#N/A</v>
      </c>
      <c r="L1641" s="373" t="e">
        <f>K1641=I1641</f>
        <v>#N/A</v>
      </c>
      <c r="O1641" s="387" t="s">
        <v>1506</v>
      </c>
    </row>
    <row r="1642" spans="1:15" s="387" customFormat="1" x14ac:dyDescent="0.25">
      <c r="A1642" s="450" t="str">
        <f t="shared" si="471"/>
        <v>10759/ORSE</v>
      </c>
      <c r="B1642" s="451">
        <v>88309</v>
      </c>
      <c r="C1642" s="452" t="s">
        <v>13847</v>
      </c>
      <c r="D1642" s="452" t="s">
        <v>13456</v>
      </c>
      <c r="E1642" s="400" t="s">
        <v>1</v>
      </c>
      <c r="F1642" s="400" t="s">
        <v>7605</v>
      </c>
      <c r="G1642" s="399">
        <v>0.65</v>
      </c>
      <c r="H1642" s="453">
        <f>VLOOKUP(B1642,'CMP-SIN-SD-09-2021'!A:D,4,0)</f>
        <v>23.9</v>
      </c>
      <c r="I1642" s="453" t="s">
        <v>13362</v>
      </c>
      <c r="J1642" s="373">
        <f t="shared" ref="J1642:J1645" si="480">TRUNC((G1642*H1642),2)</f>
        <v>15.53</v>
      </c>
      <c r="K1642" s="373"/>
      <c r="L1642" s="373"/>
      <c r="M1642" s="373">
        <f>VLOOKUP(B1642,'CMP-SIN-SD-09-2021'!A:D,4,0)</f>
        <v>23.9</v>
      </c>
      <c r="N1642" s="3" t="b">
        <f t="shared" ref="N1642:N1645" si="481">M1642=H1642</f>
        <v>1</v>
      </c>
    </row>
    <row r="1643" spans="1:15" s="387" customFormat="1" x14ac:dyDescent="0.25">
      <c r="A1643" s="389" t="str">
        <f t="shared" si="471"/>
        <v>10759/ORSE</v>
      </c>
      <c r="B1643" s="390">
        <v>88316</v>
      </c>
      <c r="C1643" s="391" t="s">
        <v>13847</v>
      </c>
      <c r="D1643" s="391" t="s">
        <v>13428</v>
      </c>
      <c r="E1643" s="392" t="s">
        <v>1</v>
      </c>
      <c r="F1643" s="392" t="s">
        <v>7605</v>
      </c>
      <c r="G1643" s="393">
        <v>1.1399999999999999</v>
      </c>
      <c r="H1643" s="453">
        <f>VLOOKUP(B1643,'CMP-SIN-SD-09-2021'!A:D,4,0)</f>
        <v>17.61</v>
      </c>
      <c r="I1643" s="394" t="s">
        <v>13362</v>
      </c>
      <c r="J1643" s="373">
        <f t="shared" si="480"/>
        <v>20.07</v>
      </c>
      <c r="K1643" s="373"/>
      <c r="L1643" s="373"/>
      <c r="M1643" s="373">
        <f>VLOOKUP(B1643,'CMP-SIN-SD-09-2021'!A:D,4,0)</f>
        <v>17.61</v>
      </c>
      <c r="N1643" s="3" t="b">
        <f t="shared" si="481"/>
        <v>1</v>
      </c>
    </row>
    <row r="1644" spans="1:15" s="387" customFormat="1" x14ac:dyDescent="0.25">
      <c r="A1644" s="389" t="str">
        <f t="shared" si="471"/>
        <v>10759/ORSE</v>
      </c>
      <c r="B1644" s="390" t="s">
        <v>14043</v>
      </c>
      <c r="C1644" s="391" t="s">
        <v>13847</v>
      </c>
      <c r="D1644" s="391" t="s">
        <v>14044</v>
      </c>
      <c r="E1644" s="392" t="s">
        <v>1</v>
      </c>
      <c r="F1644" s="392" t="s">
        <v>3</v>
      </c>
      <c r="G1644" s="393">
        <v>1</v>
      </c>
      <c r="H1644" s="394">
        <v>239.81</v>
      </c>
      <c r="I1644" s="394" t="s">
        <v>13362</v>
      </c>
      <c r="J1644" s="373">
        <f t="shared" si="480"/>
        <v>239.81</v>
      </c>
      <c r="K1644" s="373"/>
      <c r="L1644" s="373"/>
      <c r="M1644" s="373" t="e">
        <f>VLOOKUP(B1644,'INS-SIN-SD-09-2021'!A:D,4,0)</f>
        <v>#N/A</v>
      </c>
      <c r="N1644" s="3" t="e">
        <f t="shared" si="481"/>
        <v>#N/A</v>
      </c>
    </row>
    <row r="1645" spans="1:15" s="387" customFormat="1" ht="30" x14ac:dyDescent="0.25">
      <c r="A1645" s="440" t="str">
        <f t="shared" si="471"/>
        <v>10759/ORSE</v>
      </c>
      <c r="B1645" s="441" t="s">
        <v>13954</v>
      </c>
      <c r="C1645" s="442" t="s">
        <v>13847</v>
      </c>
      <c r="D1645" s="442" t="s">
        <v>13955</v>
      </c>
      <c r="E1645" s="398" t="s">
        <v>1</v>
      </c>
      <c r="F1645" s="398" t="s">
        <v>27</v>
      </c>
      <c r="G1645" s="397">
        <v>0.6</v>
      </c>
      <c r="H1645" s="443">
        <v>10.17</v>
      </c>
      <c r="I1645" s="443" t="s">
        <v>13362</v>
      </c>
      <c r="J1645" s="373">
        <f t="shared" si="480"/>
        <v>6.1</v>
      </c>
      <c r="K1645" s="373"/>
      <c r="L1645" s="373"/>
      <c r="M1645" s="373" t="e">
        <f>VLOOKUP(B1645,'INS-SIN-SD-09-2021'!A:D,4,0)</f>
        <v>#N/A</v>
      </c>
      <c r="N1645" s="3" t="e">
        <f t="shared" si="481"/>
        <v>#N/A</v>
      </c>
    </row>
    <row r="1646" spans="1:15" s="387" customFormat="1" ht="30" x14ac:dyDescent="0.25">
      <c r="A1646" s="463">
        <f t="shared" si="471"/>
        <v>85005</v>
      </c>
      <c r="B1646" s="434" t="s">
        <v>13359</v>
      </c>
      <c r="C1646" s="464" t="s">
        <v>421</v>
      </c>
      <c r="D1646" s="464" t="s">
        <v>13789</v>
      </c>
      <c r="E1646" s="425" t="s">
        <v>3</v>
      </c>
      <c r="F1646" s="425" t="s">
        <v>1</v>
      </c>
      <c r="G1646" s="424" t="s">
        <v>13361</v>
      </c>
      <c r="H1646" s="426" t="s">
        <v>13362</v>
      </c>
      <c r="I1646" s="465">
        <f>SUMIF(A:A,A1646,J:J)</f>
        <v>348.04</v>
      </c>
      <c r="K1646" s="373" t="e">
        <f>VLOOKUP(A1646,'CMP-SIN-SD-09-2021'!A:D,4,0)</f>
        <v>#N/A</v>
      </c>
      <c r="L1646" s="373" t="e">
        <f>K1646=I1646</f>
        <v>#N/A</v>
      </c>
      <c r="O1646" s="403">
        <v>85005</v>
      </c>
    </row>
    <row r="1647" spans="1:15" s="387" customFormat="1" x14ac:dyDescent="0.25">
      <c r="A1647" s="450">
        <f t="shared" si="471"/>
        <v>85005</v>
      </c>
      <c r="B1647" s="451">
        <v>88325</v>
      </c>
      <c r="C1647" s="452" t="s">
        <v>13789</v>
      </c>
      <c r="D1647" s="452" t="s">
        <v>13726</v>
      </c>
      <c r="E1647" s="400" t="s">
        <v>1</v>
      </c>
      <c r="F1647" s="400" t="s">
        <v>7605</v>
      </c>
      <c r="G1647" s="399">
        <v>2</v>
      </c>
      <c r="H1647" s="453">
        <f>VLOOKUP(B1647,'CMP-SIN-SD-09-2021'!A:D,4,0)</f>
        <v>22.19</v>
      </c>
      <c r="I1647" s="453" t="s">
        <v>13362</v>
      </c>
      <c r="J1647" s="373">
        <f t="shared" ref="J1647:J1650" si="482">TRUNC((G1647*H1647),2)</f>
        <v>44.38</v>
      </c>
      <c r="K1647" s="373"/>
      <c r="L1647" s="373"/>
      <c r="M1647" s="373">
        <f>VLOOKUP(B1647,'CMP-SIN-SD-09-2021'!A:D,4,0)</f>
        <v>22.19</v>
      </c>
      <c r="N1647" s="3" t="b">
        <f t="shared" ref="N1647:N1650" si="483">M1647=H1647</f>
        <v>1</v>
      </c>
    </row>
    <row r="1648" spans="1:15" s="387" customFormat="1" x14ac:dyDescent="0.25">
      <c r="A1648" s="389">
        <f t="shared" si="471"/>
        <v>85005</v>
      </c>
      <c r="B1648" s="390">
        <v>88316</v>
      </c>
      <c r="C1648" s="391" t="s">
        <v>13789</v>
      </c>
      <c r="D1648" s="391" t="s">
        <v>13428</v>
      </c>
      <c r="E1648" s="392" t="s">
        <v>1</v>
      </c>
      <c r="F1648" s="392" t="s">
        <v>7605</v>
      </c>
      <c r="G1648" s="393">
        <v>0.4</v>
      </c>
      <c r="H1648" s="453">
        <f>VLOOKUP(B1648,'CMP-SIN-SD-09-2021'!A:D,4,0)</f>
        <v>17.61</v>
      </c>
      <c r="I1648" s="394" t="s">
        <v>13362</v>
      </c>
      <c r="J1648" s="373">
        <f t="shared" si="482"/>
        <v>7.04</v>
      </c>
      <c r="K1648" s="373"/>
      <c r="L1648" s="373"/>
      <c r="M1648" s="373">
        <f>VLOOKUP(B1648,'CMP-SIN-SD-09-2021'!A:D,4,0)</f>
        <v>17.61</v>
      </c>
      <c r="N1648" s="3" t="b">
        <f t="shared" si="483"/>
        <v>1</v>
      </c>
    </row>
    <row r="1649" spans="1:15" s="387" customFormat="1" x14ac:dyDescent="0.25">
      <c r="A1649" s="389">
        <f t="shared" si="471"/>
        <v>85005</v>
      </c>
      <c r="B1649" s="390">
        <v>11186</v>
      </c>
      <c r="C1649" s="391" t="s">
        <v>13789</v>
      </c>
      <c r="D1649" s="391" t="s">
        <v>13735</v>
      </c>
      <c r="E1649" s="392" t="s">
        <v>1</v>
      </c>
      <c r="F1649" s="392" t="s">
        <v>3</v>
      </c>
      <c r="G1649" s="393">
        <v>1</v>
      </c>
      <c r="H1649" s="394">
        <v>279.02</v>
      </c>
      <c r="I1649" s="394" t="s">
        <v>13362</v>
      </c>
      <c r="J1649" s="373">
        <f t="shared" si="482"/>
        <v>279.02</v>
      </c>
      <c r="K1649" s="373"/>
      <c r="L1649" s="373"/>
      <c r="M1649" s="373">
        <f>VLOOKUP(B1649,'INS-SIN-SD-09-2021'!A:D,4,0)</f>
        <v>279.02</v>
      </c>
      <c r="N1649" s="3" t="b">
        <f t="shared" si="483"/>
        <v>1</v>
      </c>
    </row>
    <row r="1650" spans="1:15" s="387" customFormat="1" ht="30" x14ac:dyDescent="0.25">
      <c r="A1650" s="440">
        <f t="shared" si="471"/>
        <v>85005</v>
      </c>
      <c r="B1650" s="441">
        <v>442</v>
      </c>
      <c r="C1650" s="442" t="s">
        <v>13789</v>
      </c>
      <c r="D1650" s="442" t="s">
        <v>14045</v>
      </c>
      <c r="E1650" s="398" t="s">
        <v>1</v>
      </c>
      <c r="F1650" s="398" t="s">
        <v>9</v>
      </c>
      <c r="G1650" s="397">
        <v>4</v>
      </c>
      <c r="H1650" s="443">
        <v>4.4000000000000004</v>
      </c>
      <c r="I1650" s="443" t="s">
        <v>13362</v>
      </c>
      <c r="J1650" s="373">
        <f t="shared" si="482"/>
        <v>17.600000000000001</v>
      </c>
      <c r="K1650" s="373"/>
      <c r="L1650" s="373"/>
      <c r="M1650" s="373">
        <f>VLOOKUP(B1650,'INS-SIN-SD-09-2021'!A:D,4,0)</f>
        <v>4.4000000000000004</v>
      </c>
      <c r="N1650" s="3" t="b">
        <f t="shared" si="483"/>
        <v>1</v>
      </c>
    </row>
    <row r="1651" spans="1:15" s="387" customFormat="1" ht="60" x14ac:dyDescent="0.25">
      <c r="A1651" s="463">
        <f t="shared" si="471"/>
        <v>94562</v>
      </c>
      <c r="B1651" s="434" t="s">
        <v>13359</v>
      </c>
      <c r="C1651" s="464" t="s">
        <v>423</v>
      </c>
      <c r="D1651" s="464" t="s">
        <v>14046</v>
      </c>
      <c r="E1651" s="425" t="s">
        <v>3</v>
      </c>
      <c r="F1651" s="425" t="s">
        <v>1</v>
      </c>
      <c r="G1651" s="424" t="s">
        <v>13361</v>
      </c>
      <c r="H1651" s="426" t="s">
        <v>13362</v>
      </c>
      <c r="I1651" s="465">
        <f>SUMIF(A:A,A1651,J:J)</f>
        <v>726.52</v>
      </c>
      <c r="K1651" s="373">
        <f>VLOOKUP(A1651,'CMP-SIN-SD-09-2021'!A:D,4,0)</f>
        <v>726.52</v>
      </c>
      <c r="L1651" s="373" t="b">
        <f>K1651=I1651</f>
        <v>1</v>
      </c>
      <c r="O1651" s="403">
        <v>94562</v>
      </c>
    </row>
    <row r="1652" spans="1:15" s="387" customFormat="1" x14ac:dyDescent="0.25">
      <c r="A1652" s="450">
        <f t="shared" si="471"/>
        <v>94562</v>
      </c>
      <c r="B1652" s="451">
        <v>88309</v>
      </c>
      <c r="C1652" s="452" t="s">
        <v>14046</v>
      </c>
      <c r="D1652" s="452" t="s">
        <v>13456</v>
      </c>
      <c r="E1652" s="400" t="s">
        <v>1</v>
      </c>
      <c r="F1652" s="400" t="s">
        <v>7605</v>
      </c>
      <c r="G1652" s="399">
        <v>2.0990000000000002</v>
      </c>
      <c r="H1652" s="453">
        <f>VLOOKUP(B1652,'CMP-SIN-SD-09-2021'!A:D,4,0)</f>
        <v>23.9</v>
      </c>
      <c r="I1652" s="453" t="s">
        <v>13362</v>
      </c>
      <c r="J1652" s="373">
        <f t="shared" ref="J1652:J1655" si="484">TRUNC((G1652*H1652),2)</f>
        <v>50.16</v>
      </c>
      <c r="K1652" s="373"/>
      <c r="L1652" s="373"/>
      <c r="M1652" s="373">
        <f>VLOOKUP(B1652,'CMP-SIN-SD-09-2021'!A:D,4,0)</f>
        <v>23.9</v>
      </c>
      <c r="N1652" s="3" t="b">
        <f t="shared" ref="N1652:N1655" si="485">M1652=H1652</f>
        <v>1</v>
      </c>
    </row>
    <row r="1653" spans="1:15" s="387" customFormat="1" x14ac:dyDescent="0.25">
      <c r="A1653" s="389">
        <f t="shared" si="471"/>
        <v>94562</v>
      </c>
      <c r="B1653" s="390">
        <v>88316</v>
      </c>
      <c r="C1653" s="391" t="s">
        <v>14046</v>
      </c>
      <c r="D1653" s="391" t="s">
        <v>13428</v>
      </c>
      <c r="E1653" s="392" t="s">
        <v>1</v>
      </c>
      <c r="F1653" s="392" t="s">
        <v>7605</v>
      </c>
      <c r="G1653" s="393">
        <v>1.0489999999999999</v>
      </c>
      <c r="H1653" s="453">
        <f>VLOOKUP(B1653,'CMP-SIN-SD-09-2021'!A:D,4,0)</f>
        <v>17.61</v>
      </c>
      <c r="I1653" s="394" t="s">
        <v>13362</v>
      </c>
      <c r="J1653" s="373">
        <f t="shared" si="484"/>
        <v>18.47</v>
      </c>
      <c r="K1653" s="373"/>
      <c r="L1653" s="373"/>
      <c r="M1653" s="373">
        <f>VLOOKUP(B1653,'CMP-SIN-SD-09-2021'!A:D,4,0)</f>
        <v>17.61</v>
      </c>
      <c r="N1653" s="3" t="b">
        <f t="shared" si="485"/>
        <v>1</v>
      </c>
    </row>
    <row r="1654" spans="1:15" s="387" customFormat="1" ht="30" x14ac:dyDescent="0.25">
      <c r="A1654" s="389">
        <f t="shared" si="471"/>
        <v>94562</v>
      </c>
      <c r="B1654" s="390">
        <v>88629</v>
      </c>
      <c r="C1654" s="391" t="s">
        <v>14046</v>
      </c>
      <c r="D1654" s="391" t="s">
        <v>13679</v>
      </c>
      <c r="E1654" s="392" t="s">
        <v>1</v>
      </c>
      <c r="F1654" s="392" t="s">
        <v>23</v>
      </c>
      <c r="G1654" s="393">
        <v>8.0000000000000002E-3</v>
      </c>
      <c r="H1654" s="453">
        <f>VLOOKUP(B1654,'CMP-SIN-SD-09-2021'!A:D,4,0)</f>
        <v>548.20000000000005</v>
      </c>
      <c r="I1654" s="394" t="s">
        <v>13362</v>
      </c>
      <c r="J1654" s="373">
        <f t="shared" si="484"/>
        <v>4.38</v>
      </c>
      <c r="K1654" s="373"/>
      <c r="L1654" s="373"/>
      <c r="M1654" s="373">
        <f>VLOOKUP(B1654,'CMP-SIN-SD-09-2021'!A:D,4,0)</f>
        <v>548.20000000000005</v>
      </c>
      <c r="N1654" s="3" t="b">
        <f t="shared" si="485"/>
        <v>1</v>
      </c>
    </row>
    <row r="1655" spans="1:15" s="387" customFormat="1" ht="45" x14ac:dyDescent="0.25">
      <c r="A1655" s="440">
        <f t="shared" si="471"/>
        <v>94562</v>
      </c>
      <c r="B1655" s="441">
        <v>11199</v>
      </c>
      <c r="C1655" s="442" t="s">
        <v>14046</v>
      </c>
      <c r="D1655" s="442" t="s">
        <v>14047</v>
      </c>
      <c r="E1655" s="398" t="s">
        <v>1</v>
      </c>
      <c r="F1655" s="398" t="s">
        <v>9</v>
      </c>
      <c r="G1655" s="397">
        <v>0.55579999999999996</v>
      </c>
      <c r="H1655" s="443">
        <v>1175.81</v>
      </c>
      <c r="I1655" s="443" t="s">
        <v>13362</v>
      </c>
      <c r="J1655" s="373">
        <f t="shared" si="484"/>
        <v>653.51</v>
      </c>
      <c r="K1655" s="373"/>
      <c r="L1655" s="373"/>
      <c r="M1655" s="373">
        <f>VLOOKUP(B1655,'INS-SIN-SD-09-2021'!A:D,4,0)</f>
        <v>1175.81</v>
      </c>
      <c r="N1655" s="3" t="b">
        <f t="shared" si="485"/>
        <v>1</v>
      </c>
    </row>
    <row r="1656" spans="1:15" s="387" customFormat="1" ht="45" x14ac:dyDescent="0.25">
      <c r="A1656" s="463">
        <f t="shared" si="471"/>
        <v>91341</v>
      </c>
      <c r="B1656" s="434" t="s">
        <v>13359</v>
      </c>
      <c r="C1656" s="464" t="s">
        <v>426</v>
      </c>
      <c r="D1656" s="464" t="s">
        <v>13617</v>
      </c>
      <c r="E1656" s="425" t="s">
        <v>3</v>
      </c>
      <c r="F1656" s="425" t="s">
        <v>1</v>
      </c>
      <c r="G1656" s="424" t="s">
        <v>13361</v>
      </c>
      <c r="H1656" s="426" t="s">
        <v>13362</v>
      </c>
      <c r="I1656" s="465">
        <f>SUMIF(A:A,A1656,J:J)</f>
        <v>489.64000000000004</v>
      </c>
      <c r="K1656" s="373">
        <f>VLOOKUP(A1656,'CMP-SIN-SD-09-2021'!A:D,4,0)</f>
        <v>489.64</v>
      </c>
      <c r="L1656" s="373" t="b">
        <f>K1656=I1656</f>
        <v>1</v>
      </c>
      <c r="O1656" s="403">
        <v>91341</v>
      </c>
    </row>
    <row r="1657" spans="1:15" s="387" customFormat="1" x14ac:dyDescent="0.25">
      <c r="A1657" s="450">
        <f t="shared" si="471"/>
        <v>91341</v>
      </c>
      <c r="B1657" s="451">
        <v>88309</v>
      </c>
      <c r="C1657" s="452" t="s">
        <v>13617</v>
      </c>
      <c r="D1657" s="452" t="s">
        <v>13456</v>
      </c>
      <c r="E1657" s="400" t="s">
        <v>1</v>
      </c>
      <c r="F1657" s="400" t="s">
        <v>7605</v>
      </c>
      <c r="G1657" s="399">
        <v>0.3826</v>
      </c>
      <c r="H1657" s="453">
        <f>VLOOKUP(B1657,'CMP-SIN-SD-09-2021'!A:D,4,0)</f>
        <v>23.9</v>
      </c>
      <c r="I1657" s="453" t="s">
        <v>13362</v>
      </c>
      <c r="J1657" s="373">
        <f t="shared" ref="J1657:J1662" si="486">TRUNC((G1657*H1657),2)</f>
        <v>9.14</v>
      </c>
      <c r="K1657" s="373"/>
      <c r="L1657" s="373"/>
      <c r="M1657" s="373">
        <f>VLOOKUP(B1657,'CMP-SIN-SD-09-2021'!A:D,4,0)</f>
        <v>23.9</v>
      </c>
      <c r="N1657" s="3" t="b">
        <f t="shared" ref="N1657:N1662" si="487">M1657=H1657</f>
        <v>1</v>
      </c>
    </row>
    <row r="1658" spans="1:15" s="387" customFormat="1" x14ac:dyDescent="0.25">
      <c r="A1658" s="389">
        <f t="shared" si="471"/>
        <v>91341</v>
      </c>
      <c r="B1658" s="390">
        <v>88316</v>
      </c>
      <c r="C1658" s="391" t="s">
        <v>13617</v>
      </c>
      <c r="D1658" s="391" t="s">
        <v>13428</v>
      </c>
      <c r="E1658" s="392" t="s">
        <v>1</v>
      </c>
      <c r="F1658" s="392" t="s">
        <v>7605</v>
      </c>
      <c r="G1658" s="393">
        <v>0.191</v>
      </c>
      <c r="H1658" s="453">
        <f>VLOOKUP(B1658,'CMP-SIN-SD-09-2021'!A:D,4,0)</f>
        <v>17.61</v>
      </c>
      <c r="I1658" s="394" t="s">
        <v>13362</v>
      </c>
      <c r="J1658" s="373">
        <f t="shared" si="486"/>
        <v>3.36</v>
      </c>
      <c r="K1658" s="373"/>
      <c r="L1658" s="373"/>
      <c r="M1658" s="373">
        <f>VLOOKUP(B1658,'CMP-SIN-SD-09-2021'!A:D,4,0)</f>
        <v>17.61</v>
      </c>
      <c r="N1658" s="3" t="b">
        <f t="shared" si="487"/>
        <v>1</v>
      </c>
    </row>
    <row r="1659" spans="1:15" s="387" customFormat="1" ht="45" x14ac:dyDescent="0.25">
      <c r="A1659" s="389">
        <f t="shared" si="471"/>
        <v>91341</v>
      </c>
      <c r="B1659" s="390">
        <v>7568</v>
      </c>
      <c r="C1659" s="391" t="s">
        <v>13617</v>
      </c>
      <c r="D1659" s="391" t="s">
        <v>13682</v>
      </c>
      <c r="E1659" s="392" t="s">
        <v>1</v>
      </c>
      <c r="F1659" s="392" t="s">
        <v>9</v>
      </c>
      <c r="G1659" s="393">
        <v>4.8166000000000002</v>
      </c>
      <c r="H1659" s="394">
        <v>0.98</v>
      </c>
      <c r="I1659" s="394" t="s">
        <v>13362</v>
      </c>
      <c r="J1659" s="373">
        <f t="shared" si="486"/>
        <v>4.72</v>
      </c>
      <c r="K1659" s="373"/>
      <c r="L1659" s="373"/>
      <c r="M1659" s="373">
        <f>VLOOKUP(B1659,'INS-SIN-SD-09-2021'!A:D,4,0)</f>
        <v>0.98</v>
      </c>
      <c r="N1659" s="3" t="b">
        <f t="shared" si="487"/>
        <v>1</v>
      </c>
    </row>
    <row r="1660" spans="1:15" s="387" customFormat="1" ht="30" x14ac:dyDescent="0.25">
      <c r="A1660" s="389">
        <f t="shared" si="471"/>
        <v>91341</v>
      </c>
      <c r="B1660" s="390">
        <v>142</v>
      </c>
      <c r="C1660" s="391" t="s">
        <v>13617</v>
      </c>
      <c r="D1660" s="391" t="s">
        <v>13683</v>
      </c>
      <c r="E1660" s="392" t="s">
        <v>1</v>
      </c>
      <c r="F1660" s="392" t="s">
        <v>11060</v>
      </c>
      <c r="G1660" s="393">
        <v>0.88290000000000002</v>
      </c>
      <c r="H1660" s="394">
        <v>35.200000000000003</v>
      </c>
      <c r="I1660" s="394" t="s">
        <v>13362</v>
      </c>
      <c r="J1660" s="373">
        <f t="shared" si="486"/>
        <v>31.07</v>
      </c>
      <c r="K1660" s="373"/>
      <c r="L1660" s="373"/>
      <c r="M1660" s="373">
        <f>VLOOKUP(B1660,'INS-SIN-SD-09-2021'!A:D,4,0)</f>
        <v>35.200000000000003</v>
      </c>
      <c r="N1660" s="3" t="b">
        <f t="shared" si="487"/>
        <v>1</v>
      </c>
    </row>
    <row r="1661" spans="1:15" s="387" customFormat="1" ht="45" x14ac:dyDescent="0.25">
      <c r="A1661" s="389">
        <f t="shared" si="471"/>
        <v>91341</v>
      </c>
      <c r="B1661" s="390">
        <v>39025</v>
      </c>
      <c r="C1661" s="391" t="s">
        <v>13617</v>
      </c>
      <c r="D1661" s="391" t="s">
        <v>14048</v>
      </c>
      <c r="E1661" s="392" t="s">
        <v>1</v>
      </c>
      <c r="F1661" s="392" t="s">
        <v>9</v>
      </c>
      <c r="G1661" s="393">
        <v>0.54730000000000001</v>
      </c>
      <c r="H1661" s="394">
        <v>695.78</v>
      </c>
      <c r="I1661" s="394" t="s">
        <v>13362</v>
      </c>
      <c r="J1661" s="373">
        <f t="shared" si="486"/>
        <v>380.8</v>
      </c>
      <c r="K1661" s="373"/>
      <c r="L1661" s="373"/>
      <c r="M1661" s="373">
        <f>VLOOKUP(B1661,'INS-SIN-SD-09-2021'!A:D,4,0)</f>
        <v>695.78</v>
      </c>
      <c r="N1661" s="3" t="b">
        <f t="shared" si="487"/>
        <v>1</v>
      </c>
    </row>
    <row r="1662" spans="1:15" s="387" customFormat="1" ht="30" x14ac:dyDescent="0.25">
      <c r="A1662" s="440">
        <f t="shared" si="471"/>
        <v>91341</v>
      </c>
      <c r="B1662" s="441">
        <v>36888</v>
      </c>
      <c r="C1662" s="442" t="s">
        <v>13617</v>
      </c>
      <c r="D1662" s="442" t="s">
        <v>14049</v>
      </c>
      <c r="E1662" s="398" t="s">
        <v>1</v>
      </c>
      <c r="F1662" s="398" t="s">
        <v>27</v>
      </c>
      <c r="G1662" s="397">
        <v>6.8503999999999996</v>
      </c>
      <c r="H1662" s="443">
        <v>8.84</v>
      </c>
      <c r="I1662" s="443" t="s">
        <v>13362</v>
      </c>
      <c r="J1662" s="373">
        <f t="shared" si="486"/>
        <v>60.55</v>
      </c>
      <c r="K1662" s="373"/>
      <c r="L1662" s="373"/>
      <c r="M1662" s="373">
        <f>VLOOKUP(B1662,'INS-SIN-SD-09-2021'!A:D,4,0)</f>
        <v>8.84</v>
      </c>
      <c r="N1662" s="3" t="b">
        <f t="shared" si="487"/>
        <v>1</v>
      </c>
    </row>
    <row r="1663" spans="1:15" s="387" customFormat="1" x14ac:dyDescent="0.25">
      <c r="A1663" s="463" t="str">
        <f t="shared" si="471"/>
        <v>09310/ORSE</v>
      </c>
      <c r="B1663" s="434" t="s">
        <v>13359</v>
      </c>
      <c r="C1663" s="464" t="s">
        <v>428</v>
      </c>
      <c r="D1663" s="464" t="s">
        <v>13706</v>
      </c>
      <c r="E1663" s="425" t="s">
        <v>3</v>
      </c>
      <c r="F1663" s="425" t="s">
        <v>1</v>
      </c>
      <c r="G1663" s="424" t="s">
        <v>13361</v>
      </c>
      <c r="H1663" s="426" t="s">
        <v>13362</v>
      </c>
      <c r="I1663" s="465">
        <f>SUMIF(A:A,A1663,J:J)</f>
        <v>170.43</v>
      </c>
      <c r="K1663" s="373" t="e">
        <f>VLOOKUP(A1663,'CMP-SIN-SD-09-2021'!A:D,4,0)</f>
        <v>#N/A</v>
      </c>
      <c r="L1663" s="373" t="e">
        <f>K1663=I1663</f>
        <v>#N/A</v>
      </c>
      <c r="O1663" s="387" t="s">
        <v>1513</v>
      </c>
    </row>
    <row r="1664" spans="1:15" s="387" customFormat="1" x14ac:dyDescent="0.25">
      <c r="A1664" s="450" t="str">
        <f t="shared" si="471"/>
        <v>09310/ORSE</v>
      </c>
      <c r="B1664" s="451">
        <v>88317</v>
      </c>
      <c r="C1664" s="452" t="s">
        <v>13847</v>
      </c>
      <c r="D1664" s="452" t="s">
        <v>13871</v>
      </c>
      <c r="E1664" s="400" t="s">
        <v>1</v>
      </c>
      <c r="F1664" s="400" t="s">
        <v>7605</v>
      </c>
      <c r="G1664" s="399">
        <v>0.5</v>
      </c>
      <c r="H1664" s="453">
        <f>VLOOKUP(B1664,'CMP-SIN-SD-09-2021'!A:D,4,0)</f>
        <v>24.44</v>
      </c>
      <c r="I1664" s="453" t="s">
        <v>13362</v>
      </c>
      <c r="J1664" s="373">
        <f t="shared" ref="J1664:J1666" si="488">TRUNC((G1664*H1664),2)</f>
        <v>12.22</v>
      </c>
      <c r="K1664" s="373"/>
      <c r="L1664" s="373"/>
      <c r="M1664" s="373">
        <f>VLOOKUP(B1664,'CMP-SIN-SD-09-2021'!A:D,4,0)</f>
        <v>24.44</v>
      </c>
      <c r="N1664" s="3" t="b">
        <f t="shared" ref="N1664:N1666" si="489">M1664=H1664</f>
        <v>1</v>
      </c>
    </row>
    <row r="1665" spans="1:15" s="387" customFormat="1" x14ac:dyDescent="0.25">
      <c r="A1665" s="389" t="str">
        <f t="shared" si="471"/>
        <v>09310/ORSE</v>
      </c>
      <c r="B1665" s="390">
        <v>88316</v>
      </c>
      <c r="C1665" s="391" t="s">
        <v>13847</v>
      </c>
      <c r="D1665" s="391" t="s">
        <v>13428</v>
      </c>
      <c r="E1665" s="392" t="s">
        <v>1</v>
      </c>
      <c r="F1665" s="392" t="s">
        <v>7605</v>
      </c>
      <c r="G1665" s="393">
        <v>0.5</v>
      </c>
      <c r="H1665" s="453">
        <f>VLOOKUP(B1665,'CMP-SIN-SD-09-2021'!A:D,4,0)</f>
        <v>17.61</v>
      </c>
      <c r="I1665" s="394" t="s">
        <v>13362</v>
      </c>
      <c r="J1665" s="373">
        <f t="shared" si="488"/>
        <v>8.8000000000000007</v>
      </c>
      <c r="K1665" s="373"/>
      <c r="L1665" s="373"/>
      <c r="M1665" s="373">
        <f>VLOOKUP(B1665,'CMP-SIN-SD-09-2021'!A:D,4,0)</f>
        <v>17.61</v>
      </c>
      <c r="N1665" s="3" t="b">
        <f t="shared" si="489"/>
        <v>1</v>
      </c>
    </row>
    <row r="1666" spans="1:15" s="387" customFormat="1" ht="30" x14ac:dyDescent="0.25">
      <c r="A1666" s="440" t="str">
        <f t="shared" si="471"/>
        <v>09310/ORSE</v>
      </c>
      <c r="B1666" s="441" t="s">
        <v>14050</v>
      </c>
      <c r="C1666" s="442" t="s">
        <v>13847</v>
      </c>
      <c r="D1666" s="442" t="s">
        <v>14051</v>
      </c>
      <c r="E1666" s="398" t="s">
        <v>1</v>
      </c>
      <c r="F1666" s="398" t="s">
        <v>3</v>
      </c>
      <c r="G1666" s="397">
        <v>1</v>
      </c>
      <c r="H1666" s="443">
        <v>149.41</v>
      </c>
      <c r="I1666" s="443" t="s">
        <v>13362</v>
      </c>
      <c r="J1666" s="373">
        <f t="shared" si="488"/>
        <v>149.41</v>
      </c>
      <c r="K1666" s="373"/>
      <c r="L1666" s="373"/>
      <c r="M1666" s="373" t="e">
        <f>VLOOKUP(B1666,'INS-SIN-SD-09-2021'!A:D,4,0)</f>
        <v>#N/A</v>
      </c>
      <c r="N1666" s="3" t="e">
        <f t="shared" si="489"/>
        <v>#N/A</v>
      </c>
    </row>
    <row r="1667" spans="1:15" s="387" customFormat="1" x14ac:dyDescent="0.25">
      <c r="A1667" s="463" t="str">
        <f t="shared" si="471"/>
        <v>04716/ORSE</v>
      </c>
      <c r="B1667" s="434" t="s">
        <v>13359</v>
      </c>
      <c r="C1667" s="464" t="s">
        <v>429</v>
      </c>
      <c r="D1667" s="464" t="s">
        <v>13706</v>
      </c>
      <c r="E1667" s="425" t="s">
        <v>3</v>
      </c>
      <c r="F1667" s="425" t="s">
        <v>1</v>
      </c>
      <c r="G1667" s="424" t="s">
        <v>13361</v>
      </c>
      <c r="H1667" s="426" t="s">
        <v>13362</v>
      </c>
      <c r="I1667" s="465">
        <f>SUMIF(A:A,A1667,J:J)</f>
        <v>277.46999999999997</v>
      </c>
      <c r="K1667" s="373" t="e">
        <f>VLOOKUP(A1667,'CMP-SIN-SD-09-2021'!A:D,4,0)</f>
        <v>#N/A</v>
      </c>
      <c r="L1667" s="373" t="e">
        <f>K1667=I1667</f>
        <v>#N/A</v>
      </c>
      <c r="O1667" s="387" t="s">
        <v>1515</v>
      </c>
    </row>
    <row r="1668" spans="1:15" s="387" customFormat="1" x14ac:dyDescent="0.25">
      <c r="A1668" s="450" t="str">
        <f t="shared" si="471"/>
        <v>04716/ORSE</v>
      </c>
      <c r="B1668" s="451">
        <v>88309</v>
      </c>
      <c r="C1668" s="452" t="s">
        <v>13847</v>
      </c>
      <c r="D1668" s="452" t="s">
        <v>13456</v>
      </c>
      <c r="E1668" s="400" t="s">
        <v>1</v>
      </c>
      <c r="F1668" s="400" t="s">
        <v>7605</v>
      </c>
      <c r="G1668" s="399">
        <v>1</v>
      </c>
      <c r="H1668" s="453">
        <f>VLOOKUP(B1668,'CMP-SIN-SD-09-2021'!A:D,4,0)</f>
        <v>23.9</v>
      </c>
      <c r="I1668" s="453" t="s">
        <v>13362</v>
      </c>
      <c r="J1668" s="373">
        <f t="shared" ref="J1668:J1672" si="490">TRUNC((G1668*H1668),2)</f>
        <v>23.9</v>
      </c>
      <c r="K1668" s="373"/>
      <c r="L1668" s="373"/>
      <c r="M1668" s="373">
        <f>VLOOKUP(B1668,'CMP-SIN-SD-09-2021'!A:D,4,0)</f>
        <v>23.9</v>
      </c>
      <c r="N1668" s="3" t="b">
        <f t="shared" ref="N1668:N1672" si="491">M1668=H1668</f>
        <v>1</v>
      </c>
    </row>
    <row r="1669" spans="1:15" s="387" customFormat="1" x14ac:dyDescent="0.25">
      <c r="A1669" s="389" t="str">
        <f t="shared" si="471"/>
        <v>04716/ORSE</v>
      </c>
      <c r="B1669" s="390">
        <v>88316</v>
      </c>
      <c r="C1669" s="391" t="s">
        <v>13847</v>
      </c>
      <c r="D1669" s="391" t="s">
        <v>13428</v>
      </c>
      <c r="E1669" s="392" t="s">
        <v>1</v>
      </c>
      <c r="F1669" s="392" t="s">
        <v>7605</v>
      </c>
      <c r="G1669" s="393">
        <v>1.1200000000000001</v>
      </c>
      <c r="H1669" s="453">
        <f>VLOOKUP(B1669,'CMP-SIN-SD-09-2021'!A:D,4,0)</f>
        <v>17.61</v>
      </c>
      <c r="I1669" s="394" t="s">
        <v>13362</v>
      </c>
      <c r="J1669" s="373">
        <f t="shared" si="490"/>
        <v>19.72</v>
      </c>
      <c r="K1669" s="373"/>
      <c r="L1669" s="373"/>
      <c r="M1669" s="373">
        <f>VLOOKUP(B1669,'CMP-SIN-SD-09-2021'!A:D,4,0)</f>
        <v>17.61</v>
      </c>
      <c r="N1669" s="3" t="b">
        <f t="shared" si="491"/>
        <v>1</v>
      </c>
    </row>
    <row r="1670" spans="1:15" s="387" customFormat="1" x14ac:dyDescent="0.25">
      <c r="A1670" s="389" t="str">
        <f t="shared" si="471"/>
        <v>04716/ORSE</v>
      </c>
      <c r="B1670" s="390" t="s">
        <v>14052</v>
      </c>
      <c r="C1670" s="391" t="s">
        <v>13847</v>
      </c>
      <c r="D1670" s="391" t="s">
        <v>14053</v>
      </c>
      <c r="E1670" s="392" t="s">
        <v>1</v>
      </c>
      <c r="F1670" s="392" t="s">
        <v>3</v>
      </c>
      <c r="G1670" s="393">
        <v>1</v>
      </c>
      <c r="H1670" s="394">
        <v>224.56</v>
      </c>
      <c r="I1670" s="394" t="s">
        <v>13362</v>
      </c>
      <c r="J1670" s="373">
        <f t="shared" si="490"/>
        <v>224.56</v>
      </c>
      <c r="K1670" s="373"/>
      <c r="L1670" s="373"/>
      <c r="M1670" s="373" t="e">
        <f>VLOOKUP(B1670,'INS-SIN-SD-09-2021'!A:D,4,0)</f>
        <v>#N/A</v>
      </c>
      <c r="N1670" s="3" t="e">
        <f t="shared" si="491"/>
        <v>#N/A</v>
      </c>
    </row>
    <row r="1671" spans="1:15" s="387" customFormat="1" x14ac:dyDescent="0.25">
      <c r="A1671" s="389" t="str">
        <f t="shared" si="471"/>
        <v>04716/ORSE</v>
      </c>
      <c r="B1671" s="390" t="s">
        <v>13688</v>
      </c>
      <c r="C1671" s="391" t="s">
        <v>13847</v>
      </c>
      <c r="D1671" s="391" t="s">
        <v>13689</v>
      </c>
      <c r="E1671" s="392" t="s">
        <v>1</v>
      </c>
      <c r="F1671" s="392" t="s">
        <v>23</v>
      </c>
      <c r="G1671" s="393">
        <v>3.2399999999999998E-2</v>
      </c>
      <c r="H1671" s="394">
        <v>82</v>
      </c>
      <c r="I1671" s="394" t="s">
        <v>13362</v>
      </c>
      <c r="J1671" s="373">
        <f t="shared" si="490"/>
        <v>2.65</v>
      </c>
      <c r="K1671" s="373"/>
      <c r="L1671" s="373"/>
      <c r="M1671" s="373" t="e">
        <f>VLOOKUP(B1671,'INS-SIN-SD-09-2021'!A:D,4,0)</f>
        <v>#N/A</v>
      </c>
      <c r="N1671" s="3" t="e">
        <f t="shared" si="491"/>
        <v>#N/A</v>
      </c>
    </row>
    <row r="1672" spans="1:15" s="387" customFormat="1" x14ac:dyDescent="0.25">
      <c r="A1672" s="440" t="str">
        <f t="shared" si="471"/>
        <v>04716/ORSE</v>
      </c>
      <c r="B1672" s="441" t="s">
        <v>13690</v>
      </c>
      <c r="C1672" s="442" t="s">
        <v>13847</v>
      </c>
      <c r="D1672" s="442" t="s">
        <v>13615</v>
      </c>
      <c r="E1672" s="398" t="s">
        <v>1</v>
      </c>
      <c r="F1672" s="398" t="s">
        <v>29</v>
      </c>
      <c r="G1672" s="397">
        <v>13.566000000000001</v>
      </c>
      <c r="H1672" s="443">
        <v>0.49</v>
      </c>
      <c r="I1672" s="443" t="s">
        <v>13362</v>
      </c>
      <c r="J1672" s="373">
        <f t="shared" si="490"/>
        <v>6.64</v>
      </c>
      <c r="K1672" s="373"/>
      <c r="L1672" s="373"/>
      <c r="M1672" s="373" t="e">
        <f>VLOOKUP(B1672,'INS-SIN-SD-09-2021'!A:D,4,0)</f>
        <v>#N/A</v>
      </c>
      <c r="N1672" s="3" t="e">
        <f t="shared" si="491"/>
        <v>#N/A</v>
      </c>
    </row>
    <row r="1673" spans="1:15" s="387" customFormat="1" ht="45" x14ac:dyDescent="0.25">
      <c r="A1673" s="463">
        <f t="shared" si="471"/>
        <v>98680</v>
      </c>
      <c r="B1673" s="434" t="s">
        <v>13359</v>
      </c>
      <c r="C1673" s="464" t="s">
        <v>430</v>
      </c>
      <c r="D1673" s="464" t="s">
        <v>13612</v>
      </c>
      <c r="E1673" s="425" t="s">
        <v>3</v>
      </c>
      <c r="F1673" s="425" t="s">
        <v>1</v>
      </c>
      <c r="G1673" s="424" t="s">
        <v>13361</v>
      </c>
      <c r="H1673" s="426" t="s">
        <v>13362</v>
      </c>
      <c r="I1673" s="465">
        <f>SUMIF(A:A,A1673,J:J)</f>
        <v>39.019999999999996</v>
      </c>
      <c r="K1673" s="373">
        <f>VLOOKUP(A1673,'CMP-SIN-SD-09-2021'!A:D,4,0)</f>
        <v>39.020000000000003</v>
      </c>
      <c r="L1673" s="373" t="b">
        <f>K1673=I1673</f>
        <v>1</v>
      </c>
      <c r="O1673" s="403">
        <v>98680</v>
      </c>
    </row>
    <row r="1674" spans="1:15" s="387" customFormat="1" ht="45" x14ac:dyDescent="0.25">
      <c r="A1674" s="450">
        <f t="shared" si="471"/>
        <v>98680</v>
      </c>
      <c r="B1674" s="451">
        <v>87298</v>
      </c>
      <c r="C1674" s="452" t="s">
        <v>13612</v>
      </c>
      <c r="D1674" s="452" t="s">
        <v>13761</v>
      </c>
      <c r="E1674" s="400" t="s">
        <v>1</v>
      </c>
      <c r="F1674" s="400" t="s">
        <v>23</v>
      </c>
      <c r="G1674" s="399">
        <v>4.3099999999999999E-2</v>
      </c>
      <c r="H1674" s="453">
        <f>VLOOKUP(B1674,'CMP-SIN-SD-09-2021'!A:D,4,0)</f>
        <v>553.36</v>
      </c>
      <c r="I1674" s="453" t="s">
        <v>13362</v>
      </c>
      <c r="J1674" s="373">
        <f t="shared" ref="J1674:J1678" si="492">TRUNC((G1674*H1674),2)</f>
        <v>23.84</v>
      </c>
      <c r="K1674" s="373"/>
      <c r="L1674" s="373"/>
      <c r="M1674" s="373">
        <f>VLOOKUP(B1674,'CMP-SIN-SD-09-2021'!A:D,4,0)</f>
        <v>553.36</v>
      </c>
      <c r="N1674" s="3" t="b">
        <f t="shared" ref="N1674:N1678" si="493">M1674=H1674</f>
        <v>1</v>
      </c>
    </row>
    <row r="1675" spans="1:15" s="387" customFormat="1" x14ac:dyDescent="0.25">
      <c r="A1675" s="389">
        <f t="shared" ref="A1675:A1738" si="494">IF(O1675&lt;&gt;0,O1675,A1674)</f>
        <v>98680</v>
      </c>
      <c r="B1675" s="390">
        <v>88309</v>
      </c>
      <c r="C1675" s="391" t="s">
        <v>13612</v>
      </c>
      <c r="D1675" s="391" t="s">
        <v>13456</v>
      </c>
      <c r="E1675" s="392" t="s">
        <v>1</v>
      </c>
      <c r="F1675" s="392" t="s">
        <v>7605</v>
      </c>
      <c r="G1675" s="393">
        <v>0.38900000000000001</v>
      </c>
      <c r="H1675" s="453">
        <f>VLOOKUP(B1675,'CMP-SIN-SD-09-2021'!A:D,4,0)</f>
        <v>23.9</v>
      </c>
      <c r="I1675" s="394" t="s">
        <v>13362</v>
      </c>
      <c r="J1675" s="373">
        <f t="shared" si="492"/>
        <v>9.2899999999999991</v>
      </c>
      <c r="K1675" s="373"/>
      <c r="L1675" s="373"/>
      <c r="M1675" s="373">
        <f>VLOOKUP(B1675,'CMP-SIN-SD-09-2021'!A:D,4,0)</f>
        <v>23.9</v>
      </c>
      <c r="N1675" s="3" t="b">
        <f t="shared" si="493"/>
        <v>1</v>
      </c>
    </row>
    <row r="1676" spans="1:15" s="387" customFormat="1" x14ac:dyDescent="0.25">
      <c r="A1676" s="389">
        <f t="shared" si="494"/>
        <v>98680</v>
      </c>
      <c r="B1676" s="390">
        <v>88316</v>
      </c>
      <c r="C1676" s="391" t="s">
        <v>13612</v>
      </c>
      <c r="D1676" s="391" t="s">
        <v>13428</v>
      </c>
      <c r="E1676" s="392" t="s">
        <v>1</v>
      </c>
      <c r="F1676" s="392" t="s">
        <v>7605</v>
      </c>
      <c r="G1676" s="393">
        <v>0.19500000000000001</v>
      </c>
      <c r="H1676" s="453">
        <f>VLOOKUP(B1676,'CMP-SIN-SD-09-2021'!A:D,4,0)</f>
        <v>17.61</v>
      </c>
      <c r="I1676" s="394" t="s">
        <v>13362</v>
      </c>
      <c r="J1676" s="373">
        <f t="shared" si="492"/>
        <v>3.43</v>
      </c>
      <c r="K1676" s="373"/>
      <c r="L1676" s="373"/>
      <c r="M1676" s="373">
        <f>VLOOKUP(B1676,'CMP-SIN-SD-09-2021'!A:D,4,0)</f>
        <v>17.61</v>
      </c>
      <c r="N1676" s="3" t="b">
        <f t="shared" si="493"/>
        <v>1</v>
      </c>
    </row>
    <row r="1677" spans="1:15" s="387" customFormat="1" x14ac:dyDescent="0.25">
      <c r="A1677" s="389">
        <f t="shared" si="494"/>
        <v>98680</v>
      </c>
      <c r="B1677" s="390">
        <v>1379</v>
      </c>
      <c r="C1677" s="391" t="s">
        <v>13612</v>
      </c>
      <c r="D1677" s="391" t="s">
        <v>13615</v>
      </c>
      <c r="E1677" s="392" t="s">
        <v>1</v>
      </c>
      <c r="F1677" s="392" t="s">
        <v>29</v>
      </c>
      <c r="G1677" s="393">
        <v>0.5</v>
      </c>
      <c r="H1677" s="394">
        <v>0.59</v>
      </c>
      <c r="I1677" s="394" t="s">
        <v>13362</v>
      </c>
      <c r="J1677" s="373">
        <f t="shared" si="492"/>
        <v>0.28999999999999998</v>
      </c>
      <c r="K1677" s="373"/>
      <c r="L1677" s="373"/>
      <c r="M1677" s="373">
        <f>VLOOKUP(B1677,'INS-SIN-SD-09-2021'!A:D,4,0)</f>
        <v>0.59</v>
      </c>
      <c r="N1677" s="3" t="b">
        <f t="shared" si="493"/>
        <v>1</v>
      </c>
    </row>
    <row r="1678" spans="1:15" s="387" customFormat="1" ht="30" x14ac:dyDescent="0.25">
      <c r="A1678" s="440">
        <f t="shared" si="494"/>
        <v>98680</v>
      </c>
      <c r="B1678" s="441">
        <v>3671</v>
      </c>
      <c r="C1678" s="442" t="s">
        <v>13612</v>
      </c>
      <c r="D1678" s="442" t="s">
        <v>13751</v>
      </c>
      <c r="E1678" s="398" t="s">
        <v>1</v>
      </c>
      <c r="F1678" s="398" t="s">
        <v>27</v>
      </c>
      <c r="G1678" s="397">
        <v>1.67</v>
      </c>
      <c r="H1678" s="443">
        <v>1.3</v>
      </c>
      <c r="I1678" s="443" t="s">
        <v>13362</v>
      </c>
      <c r="J1678" s="373">
        <f t="shared" si="492"/>
        <v>2.17</v>
      </c>
      <c r="K1678" s="373"/>
      <c r="L1678" s="373"/>
      <c r="M1678" s="373">
        <f>VLOOKUP(B1678,'INS-SIN-SD-09-2021'!A:D,4,0)</f>
        <v>1.3</v>
      </c>
      <c r="N1678" s="3" t="b">
        <f t="shared" si="493"/>
        <v>1</v>
      </c>
    </row>
    <row r="1679" spans="1:15" s="387" customFormat="1" ht="45" x14ac:dyDescent="0.25">
      <c r="A1679" s="463">
        <f t="shared" si="494"/>
        <v>87879</v>
      </c>
      <c r="B1679" s="434" t="s">
        <v>13359</v>
      </c>
      <c r="C1679" s="464" t="s">
        <v>431</v>
      </c>
      <c r="D1679" s="464" t="s">
        <v>13888</v>
      </c>
      <c r="E1679" s="425" t="s">
        <v>3</v>
      </c>
      <c r="F1679" s="425" t="s">
        <v>1</v>
      </c>
      <c r="G1679" s="424" t="s">
        <v>13361</v>
      </c>
      <c r="H1679" s="426" t="s">
        <v>13362</v>
      </c>
      <c r="I1679" s="465">
        <f>SUMIF(A:A,A1679,J:J)</f>
        <v>3.67</v>
      </c>
      <c r="K1679" s="373">
        <f>VLOOKUP(A1679,'CMP-SIN-SD-09-2021'!A:D,4,0)</f>
        <v>3.67</v>
      </c>
      <c r="L1679" s="373" t="b">
        <f>K1679=I1679</f>
        <v>1</v>
      </c>
      <c r="O1679" s="403">
        <v>87879</v>
      </c>
    </row>
    <row r="1680" spans="1:15" s="387" customFormat="1" ht="45" x14ac:dyDescent="0.25">
      <c r="A1680" s="450">
        <f t="shared" si="494"/>
        <v>87879</v>
      </c>
      <c r="B1680" s="451">
        <v>87313</v>
      </c>
      <c r="C1680" s="452" t="s">
        <v>13888</v>
      </c>
      <c r="D1680" s="452" t="s">
        <v>13773</v>
      </c>
      <c r="E1680" s="400" t="s">
        <v>1</v>
      </c>
      <c r="F1680" s="400" t="s">
        <v>23</v>
      </c>
      <c r="G1680" s="399">
        <v>4.1999999999999997E-3</v>
      </c>
      <c r="H1680" s="453">
        <f>VLOOKUP(B1680,'CMP-SIN-SD-09-2021'!A:D,4,0)</f>
        <v>448.53</v>
      </c>
      <c r="I1680" s="453" t="s">
        <v>13362</v>
      </c>
      <c r="J1680" s="373">
        <f t="shared" ref="J1680:J1682" si="495">TRUNC((G1680*H1680),2)</f>
        <v>1.88</v>
      </c>
      <c r="K1680" s="373"/>
      <c r="L1680" s="373"/>
      <c r="M1680" s="373">
        <f>VLOOKUP(B1680,'CMP-SIN-SD-09-2021'!A:D,4,0)</f>
        <v>448.53</v>
      </c>
      <c r="N1680" s="3" t="b">
        <f t="shared" ref="N1680:N1682" si="496">M1680=H1680</f>
        <v>1</v>
      </c>
    </row>
    <row r="1681" spans="1:15" s="387" customFormat="1" x14ac:dyDescent="0.25">
      <c r="A1681" s="389">
        <f t="shared" si="494"/>
        <v>87879</v>
      </c>
      <c r="B1681" s="390">
        <v>88309</v>
      </c>
      <c r="C1681" s="391" t="s">
        <v>13888</v>
      </c>
      <c r="D1681" s="391" t="s">
        <v>13456</v>
      </c>
      <c r="E1681" s="392" t="s">
        <v>1</v>
      </c>
      <c r="F1681" s="392" t="s">
        <v>7605</v>
      </c>
      <c r="G1681" s="393">
        <v>7.0000000000000007E-2</v>
      </c>
      <c r="H1681" s="453">
        <f>VLOOKUP(B1681,'CMP-SIN-SD-09-2021'!A:D,4,0)</f>
        <v>23.9</v>
      </c>
      <c r="I1681" s="394" t="s">
        <v>13362</v>
      </c>
      <c r="J1681" s="373">
        <f t="shared" si="495"/>
        <v>1.67</v>
      </c>
      <c r="K1681" s="373"/>
      <c r="L1681" s="373"/>
      <c r="M1681" s="373">
        <f>VLOOKUP(B1681,'CMP-SIN-SD-09-2021'!A:D,4,0)</f>
        <v>23.9</v>
      </c>
      <c r="N1681" s="3" t="b">
        <f t="shared" si="496"/>
        <v>1</v>
      </c>
    </row>
    <row r="1682" spans="1:15" s="387" customFormat="1" x14ac:dyDescent="0.25">
      <c r="A1682" s="440">
        <f t="shared" si="494"/>
        <v>87879</v>
      </c>
      <c r="B1682" s="441">
        <v>88316</v>
      </c>
      <c r="C1682" s="442" t="s">
        <v>13888</v>
      </c>
      <c r="D1682" s="442" t="s">
        <v>13428</v>
      </c>
      <c r="E1682" s="398" t="s">
        <v>1</v>
      </c>
      <c r="F1682" s="398" t="s">
        <v>7605</v>
      </c>
      <c r="G1682" s="397">
        <v>7.0000000000000001E-3</v>
      </c>
      <c r="H1682" s="453">
        <f>VLOOKUP(B1682,'CMP-SIN-SD-09-2021'!A:D,4,0)</f>
        <v>17.61</v>
      </c>
      <c r="I1682" s="443" t="s">
        <v>13362</v>
      </c>
      <c r="J1682" s="373">
        <f t="shared" si="495"/>
        <v>0.12</v>
      </c>
      <c r="K1682" s="373"/>
      <c r="L1682" s="373"/>
      <c r="M1682" s="373">
        <f>VLOOKUP(B1682,'CMP-SIN-SD-09-2021'!A:D,4,0)</f>
        <v>17.61</v>
      </c>
      <c r="N1682" s="3" t="b">
        <f t="shared" si="496"/>
        <v>1</v>
      </c>
    </row>
    <row r="1683" spans="1:15" s="387" customFormat="1" ht="60" x14ac:dyDescent="0.25">
      <c r="A1683" s="463">
        <f t="shared" si="494"/>
        <v>89453</v>
      </c>
      <c r="B1683" s="434" t="s">
        <v>13359</v>
      </c>
      <c r="C1683" s="464" t="s">
        <v>432</v>
      </c>
      <c r="D1683" s="464" t="s">
        <v>14054</v>
      </c>
      <c r="E1683" s="425" t="s">
        <v>3</v>
      </c>
      <c r="F1683" s="425" t="s">
        <v>1</v>
      </c>
      <c r="G1683" s="424" t="s">
        <v>13361</v>
      </c>
      <c r="H1683" s="426" t="s">
        <v>13362</v>
      </c>
      <c r="I1683" s="465">
        <f>SUMIF(A:A,A1683,J:J)</f>
        <v>79.20999999999998</v>
      </c>
      <c r="K1683" s="373">
        <f>VLOOKUP(A1683,'CMP-SIN-SD-09-2021'!A:D,4,0)</f>
        <v>79.209999999999994</v>
      </c>
      <c r="L1683" s="373" t="b">
        <f>K1683=I1683</f>
        <v>1</v>
      </c>
      <c r="O1683" s="403">
        <v>89453</v>
      </c>
    </row>
    <row r="1684" spans="1:15" s="387" customFormat="1" x14ac:dyDescent="0.25">
      <c r="A1684" s="450">
        <f t="shared" si="494"/>
        <v>89453</v>
      </c>
      <c r="B1684" s="451">
        <v>88309</v>
      </c>
      <c r="C1684" s="452" t="s">
        <v>14054</v>
      </c>
      <c r="D1684" s="452" t="s">
        <v>13456</v>
      </c>
      <c r="E1684" s="400" t="s">
        <v>1</v>
      </c>
      <c r="F1684" s="400" t="s">
        <v>7605</v>
      </c>
      <c r="G1684" s="399">
        <v>0.49</v>
      </c>
      <c r="H1684" s="453">
        <f>VLOOKUP(B1684,'CMP-SIN-SD-09-2021'!A:D,4,0)</f>
        <v>23.9</v>
      </c>
      <c r="I1684" s="453" t="s">
        <v>13362</v>
      </c>
      <c r="J1684" s="373">
        <f t="shared" ref="J1684:J1691" si="497">TRUNC((G1684*H1684),2)</f>
        <v>11.71</v>
      </c>
      <c r="K1684" s="373"/>
      <c r="L1684" s="373"/>
      <c r="M1684" s="373">
        <f>VLOOKUP(B1684,'CMP-SIN-SD-09-2021'!A:D,4,0)</f>
        <v>23.9</v>
      </c>
      <c r="N1684" s="3" t="b">
        <f t="shared" ref="N1684:N1691" si="498">M1684=H1684</f>
        <v>1</v>
      </c>
    </row>
    <row r="1685" spans="1:15" s="387" customFormat="1" x14ac:dyDescent="0.25">
      <c r="A1685" s="389">
        <f t="shared" si="494"/>
        <v>89453</v>
      </c>
      <c r="B1685" s="390">
        <v>88316</v>
      </c>
      <c r="C1685" s="391" t="s">
        <v>14054</v>
      </c>
      <c r="D1685" s="391" t="s">
        <v>13428</v>
      </c>
      <c r="E1685" s="392" t="s">
        <v>1</v>
      </c>
      <c r="F1685" s="392" t="s">
        <v>7605</v>
      </c>
      <c r="G1685" s="393">
        <v>0.37</v>
      </c>
      <c r="H1685" s="453">
        <f>VLOOKUP(B1685,'CMP-SIN-SD-09-2021'!A:D,4,0)</f>
        <v>17.61</v>
      </c>
      <c r="I1685" s="394" t="s">
        <v>13362</v>
      </c>
      <c r="J1685" s="373">
        <f t="shared" si="497"/>
        <v>6.51</v>
      </c>
      <c r="K1685" s="373"/>
      <c r="L1685" s="373"/>
      <c r="M1685" s="373">
        <f>VLOOKUP(B1685,'CMP-SIN-SD-09-2021'!A:D,4,0)</f>
        <v>17.61</v>
      </c>
      <c r="N1685" s="3" t="b">
        <f t="shared" si="498"/>
        <v>1</v>
      </c>
    </row>
    <row r="1686" spans="1:15" s="387" customFormat="1" ht="60" x14ac:dyDescent="0.25">
      <c r="A1686" s="389">
        <f t="shared" si="494"/>
        <v>89453</v>
      </c>
      <c r="B1686" s="390">
        <v>88715</v>
      </c>
      <c r="C1686" s="391" t="s">
        <v>14054</v>
      </c>
      <c r="D1686" s="391" t="s">
        <v>14055</v>
      </c>
      <c r="E1686" s="392" t="s">
        <v>1</v>
      </c>
      <c r="F1686" s="392" t="s">
        <v>23</v>
      </c>
      <c r="G1686" s="393">
        <v>1.04E-2</v>
      </c>
      <c r="H1686" s="453">
        <f>VLOOKUP(B1686,'CMP-SIN-SD-09-2021'!A:D,4,0)</f>
        <v>461.68</v>
      </c>
      <c r="I1686" s="394" t="s">
        <v>13362</v>
      </c>
      <c r="J1686" s="373">
        <f t="shared" si="497"/>
        <v>4.8</v>
      </c>
      <c r="K1686" s="373"/>
      <c r="L1686" s="373"/>
      <c r="M1686" s="373">
        <f>VLOOKUP(B1686,'CMP-SIN-SD-09-2021'!A:D,4,0)</f>
        <v>461.68</v>
      </c>
      <c r="N1686" s="3" t="b">
        <f t="shared" si="498"/>
        <v>1</v>
      </c>
    </row>
    <row r="1687" spans="1:15" s="387" customFormat="1" ht="30" x14ac:dyDescent="0.25">
      <c r="A1687" s="389">
        <f t="shared" si="494"/>
        <v>89453</v>
      </c>
      <c r="B1687" s="390">
        <v>25070</v>
      </c>
      <c r="C1687" s="391" t="s">
        <v>14054</v>
      </c>
      <c r="D1687" s="391" t="s">
        <v>14056</v>
      </c>
      <c r="E1687" s="392" t="s">
        <v>1</v>
      </c>
      <c r="F1687" s="392" t="s">
        <v>9</v>
      </c>
      <c r="G1687" s="393">
        <v>10.220000000000001</v>
      </c>
      <c r="H1687" s="394">
        <v>3.74</v>
      </c>
      <c r="I1687" s="394" t="s">
        <v>13362</v>
      </c>
      <c r="J1687" s="373">
        <f t="shared" si="497"/>
        <v>38.22</v>
      </c>
      <c r="K1687" s="373"/>
      <c r="L1687" s="373"/>
      <c r="M1687" s="373">
        <f>VLOOKUP(B1687,'INS-SIN-SD-09-2021'!A:D,4,0)</f>
        <v>3.74</v>
      </c>
      <c r="N1687" s="3" t="b">
        <f t="shared" si="498"/>
        <v>1</v>
      </c>
    </row>
    <row r="1688" spans="1:15" s="387" customFormat="1" ht="45" x14ac:dyDescent="0.25">
      <c r="A1688" s="389">
        <f t="shared" si="494"/>
        <v>89453</v>
      </c>
      <c r="B1688" s="390">
        <v>34547</v>
      </c>
      <c r="C1688" s="391" t="s">
        <v>14054</v>
      </c>
      <c r="D1688" s="391" t="s">
        <v>14057</v>
      </c>
      <c r="E1688" s="392" t="s">
        <v>1</v>
      </c>
      <c r="F1688" s="392" t="s">
        <v>27</v>
      </c>
      <c r="G1688" s="393">
        <v>0.87</v>
      </c>
      <c r="H1688" s="394">
        <v>6.67</v>
      </c>
      <c r="I1688" s="394" t="s">
        <v>13362</v>
      </c>
      <c r="J1688" s="373">
        <f t="shared" si="497"/>
        <v>5.8</v>
      </c>
      <c r="K1688" s="373"/>
      <c r="L1688" s="373"/>
      <c r="M1688" s="373">
        <f>VLOOKUP(B1688,'INS-SIN-SD-09-2021'!A:D,4,0)</f>
        <v>6.67</v>
      </c>
      <c r="N1688" s="3" t="b">
        <f t="shared" si="498"/>
        <v>1</v>
      </c>
    </row>
    <row r="1689" spans="1:15" s="387" customFormat="1" ht="30" x14ac:dyDescent="0.25">
      <c r="A1689" s="389">
        <f t="shared" si="494"/>
        <v>89453</v>
      </c>
      <c r="B1689" s="390">
        <v>38591</v>
      </c>
      <c r="C1689" s="391" t="s">
        <v>14054</v>
      </c>
      <c r="D1689" s="391" t="s">
        <v>14058</v>
      </c>
      <c r="E1689" s="392" t="s">
        <v>1</v>
      </c>
      <c r="F1689" s="392" t="s">
        <v>9</v>
      </c>
      <c r="G1689" s="393">
        <v>1.46</v>
      </c>
      <c r="H1689" s="394">
        <v>3.42</v>
      </c>
      <c r="I1689" s="394" t="s">
        <v>13362</v>
      </c>
      <c r="J1689" s="373">
        <f t="shared" si="497"/>
        <v>4.99</v>
      </c>
      <c r="K1689" s="373"/>
      <c r="L1689" s="373"/>
      <c r="M1689" s="373">
        <f>VLOOKUP(B1689,'INS-SIN-SD-09-2021'!A:D,4,0)</f>
        <v>3.42</v>
      </c>
      <c r="N1689" s="3" t="b">
        <f t="shared" si="498"/>
        <v>1</v>
      </c>
    </row>
    <row r="1690" spans="1:15" s="387" customFormat="1" ht="30" x14ac:dyDescent="0.25">
      <c r="A1690" s="389">
        <f t="shared" si="494"/>
        <v>89453</v>
      </c>
      <c r="B1690" s="390">
        <v>38597</v>
      </c>
      <c r="C1690" s="391" t="s">
        <v>14054</v>
      </c>
      <c r="D1690" s="391" t="s">
        <v>14059</v>
      </c>
      <c r="E1690" s="392" t="s">
        <v>1</v>
      </c>
      <c r="F1690" s="392" t="s">
        <v>9</v>
      </c>
      <c r="G1690" s="393">
        <v>0.97</v>
      </c>
      <c r="H1690" s="394">
        <v>4.21</v>
      </c>
      <c r="I1690" s="394" t="s">
        <v>13362</v>
      </c>
      <c r="J1690" s="373">
        <f t="shared" si="497"/>
        <v>4.08</v>
      </c>
      <c r="K1690" s="373"/>
      <c r="L1690" s="373"/>
      <c r="M1690" s="373">
        <f>VLOOKUP(B1690,'INS-SIN-SD-09-2021'!A:D,4,0)</f>
        <v>4.21</v>
      </c>
      <c r="N1690" s="3" t="b">
        <f t="shared" si="498"/>
        <v>1</v>
      </c>
    </row>
    <row r="1691" spans="1:15" s="387" customFormat="1" ht="30" x14ac:dyDescent="0.25">
      <c r="A1691" s="440">
        <f t="shared" si="494"/>
        <v>89453</v>
      </c>
      <c r="B1691" s="441">
        <v>38589</v>
      </c>
      <c r="C1691" s="442" t="s">
        <v>14054</v>
      </c>
      <c r="D1691" s="442" t="s">
        <v>14060</v>
      </c>
      <c r="E1691" s="398" t="s">
        <v>1</v>
      </c>
      <c r="F1691" s="398" t="s">
        <v>9</v>
      </c>
      <c r="G1691" s="397">
        <v>1.46</v>
      </c>
      <c r="H1691" s="443">
        <v>2.13</v>
      </c>
      <c r="I1691" s="443" t="s">
        <v>13362</v>
      </c>
      <c r="J1691" s="373">
        <f t="shared" si="497"/>
        <v>3.1</v>
      </c>
      <c r="K1691" s="373"/>
      <c r="L1691" s="373"/>
      <c r="M1691" s="373">
        <f>VLOOKUP(B1691,'INS-SIN-SD-09-2021'!A:D,4,0)</f>
        <v>2.13</v>
      </c>
      <c r="N1691" s="3" t="b">
        <f t="shared" si="498"/>
        <v>1</v>
      </c>
    </row>
    <row r="1692" spans="1:15" s="387" customFormat="1" ht="60" x14ac:dyDescent="0.25">
      <c r="A1692" s="463">
        <f t="shared" si="494"/>
        <v>88417</v>
      </c>
      <c r="B1692" s="434" t="s">
        <v>13359</v>
      </c>
      <c r="C1692" s="464" t="s">
        <v>433</v>
      </c>
      <c r="D1692" s="464" t="s">
        <v>13655</v>
      </c>
      <c r="E1692" s="425" t="s">
        <v>3</v>
      </c>
      <c r="F1692" s="425" t="s">
        <v>1</v>
      </c>
      <c r="G1692" s="424" t="s">
        <v>13361</v>
      </c>
      <c r="H1692" s="426" t="s">
        <v>13362</v>
      </c>
      <c r="I1692" s="465">
        <f>SUMIF(A:A,A1692,J:J)</f>
        <v>17.440000000000001</v>
      </c>
      <c r="K1692" s="373">
        <f>VLOOKUP(A1692,'CMP-SIN-SD-09-2021'!A:D,4,0)</f>
        <v>17.440000000000001</v>
      </c>
      <c r="L1692" s="373" t="b">
        <f>K1692=I1692</f>
        <v>1</v>
      </c>
      <c r="O1692" s="403">
        <v>88417</v>
      </c>
    </row>
    <row r="1693" spans="1:15" s="387" customFormat="1" x14ac:dyDescent="0.25">
      <c r="A1693" s="450">
        <f t="shared" si="494"/>
        <v>88417</v>
      </c>
      <c r="B1693" s="451">
        <v>88310</v>
      </c>
      <c r="C1693" s="452" t="s">
        <v>13655</v>
      </c>
      <c r="D1693" s="452" t="s">
        <v>13631</v>
      </c>
      <c r="E1693" s="400" t="s">
        <v>1</v>
      </c>
      <c r="F1693" s="400" t="s">
        <v>7605</v>
      </c>
      <c r="G1693" s="399">
        <v>7.1999999999999995E-2</v>
      </c>
      <c r="H1693" s="453">
        <f>VLOOKUP(B1693,'CMP-SIN-SD-09-2021'!A:D,4,0)</f>
        <v>24.89</v>
      </c>
      <c r="I1693" s="453" t="s">
        <v>13362</v>
      </c>
      <c r="J1693" s="373">
        <f t="shared" ref="J1693:J1695" si="499">TRUNC((G1693*H1693),2)</f>
        <v>1.79</v>
      </c>
      <c r="K1693" s="373"/>
      <c r="L1693" s="373"/>
      <c r="M1693" s="373">
        <f>VLOOKUP(B1693,'CMP-SIN-SD-09-2021'!A:D,4,0)</f>
        <v>24.89</v>
      </c>
      <c r="N1693" s="3" t="b">
        <f t="shared" ref="N1693:N1695" si="500">M1693=H1693</f>
        <v>1</v>
      </c>
    </row>
    <row r="1694" spans="1:15" s="387" customFormat="1" x14ac:dyDescent="0.25">
      <c r="A1694" s="389">
        <f t="shared" si="494"/>
        <v>88417</v>
      </c>
      <c r="B1694" s="390">
        <v>88316</v>
      </c>
      <c r="C1694" s="391" t="s">
        <v>13655</v>
      </c>
      <c r="D1694" s="391" t="s">
        <v>13428</v>
      </c>
      <c r="E1694" s="392" t="s">
        <v>1</v>
      </c>
      <c r="F1694" s="392" t="s">
        <v>7605</v>
      </c>
      <c r="G1694" s="393">
        <v>1.7999999999999999E-2</v>
      </c>
      <c r="H1694" s="453">
        <f>VLOOKUP(B1694,'CMP-SIN-SD-09-2021'!A:D,4,0)</f>
        <v>17.61</v>
      </c>
      <c r="I1694" s="394" t="s">
        <v>13362</v>
      </c>
      <c r="J1694" s="373">
        <f t="shared" si="499"/>
        <v>0.31</v>
      </c>
      <c r="K1694" s="373"/>
      <c r="L1694" s="373"/>
      <c r="M1694" s="373">
        <f>VLOOKUP(B1694,'CMP-SIN-SD-09-2021'!A:D,4,0)</f>
        <v>17.61</v>
      </c>
      <c r="N1694" s="3" t="b">
        <f t="shared" si="500"/>
        <v>1</v>
      </c>
    </row>
    <row r="1695" spans="1:15" s="387" customFormat="1" ht="30" x14ac:dyDescent="0.25">
      <c r="A1695" s="440">
        <f t="shared" si="494"/>
        <v>88417</v>
      </c>
      <c r="B1695" s="441">
        <v>38877</v>
      </c>
      <c r="C1695" s="442" t="s">
        <v>13655</v>
      </c>
      <c r="D1695" s="442" t="s">
        <v>13815</v>
      </c>
      <c r="E1695" s="398" t="s">
        <v>1</v>
      </c>
      <c r="F1695" s="398" t="s">
        <v>29</v>
      </c>
      <c r="G1695" s="397">
        <v>1.9379999999999999</v>
      </c>
      <c r="H1695" s="443">
        <v>7.92</v>
      </c>
      <c r="I1695" s="443" t="s">
        <v>13362</v>
      </c>
      <c r="J1695" s="373">
        <f t="shared" si="499"/>
        <v>15.34</v>
      </c>
      <c r="K1695" s="373"/>
      <c r="L1695" s="373"/>
      <c r="M1695" s="373">
        <f>VLOOKUP(B1695,'INS-SIN-SD-09-2021'!A:D,4,0)</f>
        <v>7.92</v>
      </c>
      <c r="N1695" s="3" t="b">
        <f t="shared" si="500"/>
        <v>1</v>
      </c>
    </row>
    <row r="1696" spans="1:15" s="387" customFormat="1" x14ac:dyDescent="0.25">
      <c r="A1696" s="463" t="str">
        <f t="shared" si="494"/>
        <v>260202/AGETOP</v>
      </c>
      <c r="B1696" s="434" t="s">
        <v>13359</v>
      </c>
      <c r="C1696" s="464" t="s">
        <v>434</v>
      </c>
      <c r="D1696" s="464" t="s">
        <v>13997</v>
      </c>
      <c r="E1696" s="425" t="s">
        <v>3</v>
      </c>
      <c r="F1696" s="425" t="s">
        <v>1</v>
      </c>
      <c r="G1696" s="424" t="s">
        <v>13361</v>
      </c>
      <c r="H1696" s="426" t="s">
        <v>13362</v>
      </c>
      <c r="I1696" s="465">
        <f>SUMIF(A:A,A1696,J:J)</f>
        <v>2.15</v>
      </c>
      <c r="K1696" s="373" t="e">
        <f>VLOOKUP(A1696,'CMP-SIN-SD-09-2021'!A:D,4,0)</f>
        <v>#N/A</v>
      </c>
      <c r="L1696" s="373" t="e">
        <f>K1696=I1696</f>
        <v>#N/A</v>
      </c>
      <c r="O1696" s="387" t="s">
        <v>1523</v>
      </c>
    </row>
    <row r="1697" spans="1:15" s="387" customFormat="1" x14ac:dyDescent="0.25">
      <c r="A1697" s="450" t="str">
        <f t="shared" si="494"/>
        <v>260202/AGETOP</v>
      </c>
      <c r="B1697" s="451">
        <v>88310</v>
      </c>
      <c r="C1697" s="452" t="s">
        <v>13997</v>
      </c>
      <c r="D1697" s="452" t="s">
        <v>13631</v>
      </c>
      <c r="E1697" s="400" t="s">
        <v>1</v>
      </c>
      <c r="F1697" s="400" t="s">
        <v>7605</v>
      </c>
      <c r="G1697" s="399">
        <v>0.06</v>
      </c>
      <c r="H1697" s="453">
        <f>VLOOKUP(B1697,'CMP-SIN-SD-09-2021'!A:D,4,0)</f>
        <v>24.89</v>
      </c>
      <c r="I1697" s="453" t="s">
        <v>13362</v>
      </c>
      <c r="J1697" s="373">
        <f t="shared" ref="J1697:J1700" si="501">TRUNC((G1697*H1697),2)</f>
        <v>1.49</v>
      </c>
      <c r="K1697" s="373"/>
      <c r="L1697" s="373"/>
      <c r="M1697" s="373">
        <f>VLOOKUP(B1697,'CMP-SIN-SD-09-2021'!A:D,4,0)</f>
        <v>24.89</v>
      </c>
      <c r="N1697" s="3" t="b">
        <f t="shared" ref="N1697:N1700" si="502">M1697=H1697</f>
        <v>1</v>
      </c>
    </row>
    <row r="1698" spans="1:15" s="387" customFormat="1" x14ac:dyDescent="0.25">
      <c r="A1698" s="389" t="str">
        <f t="shared" si="494"/>
        <v>260202/AGETOP</v>
      </c>
      <c r="B1698" s="390">
        <v>88316</v>
      </c>
      <c r="C1698" s="391" t="s">
        <v>13997</v>
      </c>
      <c r="D1698" s="391" t="s">
        <v>13428</v>
      </c>
      <c r="E1698" s="392" t="s">
        <v>1</v>
      </c>
      <c r="F1698" s="392" t="s">
        <v>7605</v>
      </c>
      <c r="G1698" s="393">
        <v>0.01</v>
      </c>
      <c r="H1698" s="453">
        <f>VLOOKUP(B1698,'CMP-SIN-SD-09-2021'!A:D,4,0)</f>
        <v>17.61</v>
      </c>
      <c r="I1698" s="394" t="s">
        <v>13362</v>
      </c>
      <c r="J1698" s="373">
        <f t="shared" si="501"/>
        <v>0.17</v>
      </c>
      <c r="K1698" s="373"/>
      <c r="L1698" s="373"/>
      <c r="M1698" s="373">
        <f>VLOOKUP(B1698,'CMP-SIN-SD-09-2021'!A:D,4,0)</f>
        <v>17.61</v>
      </c>
      <c r="N1698" s="3" t="b">
        <f t="shared" si="502"/>
        <v>1</v>
      </c>
    </row>
    <row r="1699" spans="1:15" s="387" customFormat="1" x14ac:dyDescent="0.25">
      <c r="A1699" s="389" t="str">
        <f t="shared" si="494"/>
        <v>260202/AGETOP</v>
      </c>
      <c r="B1699" s="390">
        <v>1233</v>
      </c>
      <c r="C1699" s="391" t="s">
        <v>13997</v>
      </c>
      <c r="D1699" s="391" t="s">
        <v>14061</v>
      </c>
      <c r="E1699" s="392" t="s">
        <v>1</v>
      </c>
      <c r="F1699" s="392" t="s">
        <v>13518</v>
      </c>
      <c r="G1699" s="393">
        <v>0.36</v>
      </c>
      <c r="H1699" s="394">
        <v>0.98</v>
      </c>
      <c r="I1699" s="394" t="s">
        <v>13362</v>
      </c>
      <c r="J1699" s="373">
        <f t="shared" si="501"/>
        <v>0.35</v>
      </c>
      <c r="K1699" s="373"/>
      <c r="L1699" s="373"/>
      <c r="M1699" s="373" t="e">
        <f>VLOOKUP(B1699,'INS-SIN-SD-09-2021'!A:D,4,0)</f>
        <v>#N/A</v>
      </c>
      <c r="N1699" s="3" t="e">
        <f t="shared" si="502"/>
        <v>#N/A</v>
      </c>
    </row>
    <row r="1700" spans="1:15" s="387" customFormat="1" x14ac:dyDescent="0.25">
      <c r="A1700" s="440" t="str">
        <f t="shared" si="494"/>
        <v>260202/AGETOP</v>
      </c>
      <c r="B1700" s="441" t="s">
        <v>12265</v>
      </c>
      <c r="C1700" s="442" t="s">
        <v>13997</v>
      </c>
      <c r="D1700" s="442" t="s">
        <v>14062</v>
      </c>
      <c r="E1700" s="398" t="s">
        <v>1</v>
      </c>
      <c r="F1700" s="398" t="s">
        <v>14019</v>
      </c>
      <c r="G1700" s="397">
        <v>1.35E-2</v>
      </c>
      <c r="H1700" s="443">
        <v>10.4</v>
      </c>
      <c r="I1700" s="443" t="s">
        <v>13362</v>
      </c>
      <c r="J1700" s="373">
        <f t="shared" si="501"/>
        <v>0.14000000000000001</v>
      </c>
      <c r="K1700" s="373"/>
      <c r="L1700" s="373"/>
      <c r="M1700" s="373" t="e">
        <f>VLOOKUP(B1700,'INS-SIN-SD-09-2021'!A:D,4,0)</f>
        <v>#N/A</v>
      </c>
      <c r="N1700" s="3" t="e">
        <f t="shared" si="502"/>
        <v>#N/A</v>
      </c>
    </row>
    <row r="1701" spans="1:15" s="387" customFormat="1" ht="120" x14ac:dyDescent="0.25">
      <c r="A1701" s="463" t="str">
        <f t="shared" si="494"/>
        <v>14.002.0200-A/EMOP</v>
      </c>
      <c r="B1701" s="434" t="s">
        <v>13359</v>
      </c>
      <c r="C1701" s="464" t="s">
        <v>435</v>
      </c>
      <c r="D1701" s="464" t="s">
        <v>14063</v>
      </c>
      <c r="E1701" s="425" t="s">
        <v>3</v>
      </c>
      <c r="F1701" s="425" t="s">
        <v>1</v>
      </c>
      <c r="G1701" s="424" t="s">
        <v>13361</v>
      </c>
      <c r="H1701" s="426" t="s">
        <v>13362</v>
      </c>
      <c r="I1701" s="465">
        <f>SUMIF(A:A,A1701,J:J)</f>
        <v>94.550000000000011</v>
      </c>
      <c r="K1701" s="373" t="e">
        <f>VLOOKUP(A1701,'CMP-SIN-SD-09-2021'!A:D,4,0)</f>
        <v>#N/A</v>
      </c>
      <c r="L1701" s="373" t="e">
        <f>K1701=I1701</f>
        <v>#N/A</v>
      </c>
      <c r="O1701" s="387" t="s">
        <v>1525</v>
      </c>
    </row>
    <row r="1702" spans="1:15" s="387" customFormat="1" x14ac:dyDescent="0.25">
      <c r="A1702" s="450" t="str">
        <f t="shared" si="494"/>
        <v>14.002.0200-A/EMOP</v>
      </c>
      <c r="B1702" s="451">
        <v>88315</v>
      </c>
      <c r="C1702" s="452" t="s">
        <v>14063</v>
      </c>
      <c r="D1702" s="452" t="s">
        <v>13653</v>
      </c>
      <c r="E1702" s="400" t="s">
        <v>1</v>
      </c>
      <c r="F1702" s="400" t="s">
        <v>7605</v>
      </c>
      <c r="G1702" s="399">
        <v>6.3344999999999999E-2</v>
      </c>
      <c r="H1702" s="453">
        <f>VLOOKUP(B1702,'CMP-SIN-SD-09-2021'!A:D,4,0)</f>
        <v>23.78</v>
      </c>
      <c r="I1702" s="453" t="s">
        <v>13362</v>
      </c>
      <c r="J1702" s="373">
        <f t="shared" ref="J1702:J1706" si="503">TRUNC((G1702*H1702),2)</f>
        <v>1.5</v>
      </c>
      <c r="K1702" s="373"/>
      <c r="L1702" s="373"/>
      <c r="M1702" s="373">
        <f>VLOOKUP(B1702,'CMP-SIN-SD-09-2021'!A:D,4,0)</f>
        <v>23.78</v>
      </c>
      <c r="N1702" s="3" t="b">
        <f t="shared" ref="N1702:N1706" si="504">M1702=H1702</f>
        <v>1</v>
      </c>
    </row>
    <row r="1703" spans="1:15" s="387" customFormat="1" x14ac:dyDescent="0.25">
      <c r="A1703" s="389" t="str">
        <f t="shared" si="494"/>
        <v>14.002.0200-A/EMOP</v>
      </c>
      <c r="B1703" s="390">
        <v>88316</v>
      </c>
      <c r="C1703" s="391" t="s">
        <v>14063</v>
      </c>
      <c r="D1703" s="391" t="s">
        <v>13428</v>
      </c>
      <c r="E1703" s="392" t="s">
        <v>1</v>
      </c>
      <c r="F1703" s="392" t="s">
        <v>7605</v>
      </c>
      <c r="G1703" s="393">
        <v>2.06E-2</v>
      </c>
      <c r="H1703" s="453">
        <f>VLOOKUP(B1703,'CMP-SIN-SD-09-2021'!A:D,4,0)</f>
        <v>17.61</v>
      </c>
      <c r="I1703" s="394" t="s">
        <v>13362</v>
      </c>
      <c r="J1703" s="373">
        <f t="shared" si="503"/>
        <v>0.36</v>
      </c>
      <c r="K1703" s="373"/>
      <c r="L1703" s="373"/>
      <c r="M1703" s="373">
        <f>VLOOKUP(B1703,'CMP-SIN-SD-09-2021'!A:D,4,0)</f>
        <v>17.61</v>
      </c>
      <c r="N1703" s="3" t="b">
        <f t="shared" si="504"/>
        <v>1</v>
      </c>
    </row>
    <row r="1704" spans="1:15" s="387" customFormat="1" ht="30" x14ac:dyDescent="0.25">
      <c r="A1704" s="389" t="str">
        <f t="shared" si="494"/>
        <v>14.002.0200-A/EMOP</v>
      </c>
      <c r="B1704" s="390">
        <v>11294</v>
      </c>
      <c r="C1704" s="391" t="s">
        <v>14063</v>
      </c>
      <c r="D1704" s="391" t="s">
        <v>14064</v>
      </c>
      <c r="E1704" s="392" t="s">
        <v>1</v>
      </c>
      <c r="F1704" s="392" t="s">
        <v>9</v>
      </c>
      <c r="G1704" s="393">
        <v>0.1966</v>
      </c>
      <c r="H1704" s="394">
        <v>329.6</v>
      </c>
      <c r="I1704" s="394" t="s">
        <v>13362</v>
      </c>
      <c r="J1704" s="373">
        <f t="shared" si="503"/>
        <v>64.790000000000006</v>
      </c>
      <c r="K1704" s="373"/>
      <c r="L1704" s="373"/>
      <c r="M1704" s="373" t="e">
        <f>VLOOKUP(B1704,'INS-SIN-SD-09-2021'!A:D,4,0)</f>
        <v>#N/A</v>
      </c>
      <c r="N1704" s="3" t="e">
        <f t="shared" si="504"/>
        <v>#N/A</v>
      </c>
    </row>
    <row r="1705" spans="1:15" s="387" customFormat="1" ht="30" x14ac:dyDescent="0.25">
      <c r="A1705" s="389" t="str">
        <f t="shared" si="494"/>
        <v>14.002.0200-A/EMOP</v>
      </c>
      <c r="B1705" s="390">
        <v>14747</v>
      </c>
      <c r="C1705" s="391" t="s">
        <v>14063</v>
      </c>
      <c r="D1705" s="391" t="s">
        <v>14065</v>
      </c>
      <c r="E1705" s="392" t="s">
        <v>1</v>
      </c>
      <c r="F1705" s="392" t="s">
        <v>9</v>
      </c>
      <c r="G1705" s="393">
        <v>0.20330000000000001</v>
      </c>
      <c r="H1705" s="394">
        <v>109</v>
      </c>
      <c r="I1705" s="394" t="s">
        <v>13362</v>
      </c>
      <c r="J1705" s="373">
        <f t="shared" si="503"/>
        <v>22.15</v>
      </c>
      <c r="K1705" s="373"/>
      <c r="L1705" s="373"/>
      <c r="M1705" s="373" t="e">
        <f>VLOOKUP(B1705,'INS-SIN-SD-09-2021'!A:D,4,0)</f>
        <v>#N/A</v>
      </c>
      <c r="N1705" s="3" t="e">
        <f t="shared" si="504"/>
        <v>#N/A</v>
      </c>
    </row>
    <row r="1706" spans="1:15" s="387" customFormat="1" x14ac:dyDescent="0.25">
      <c r="A1706" s="440" t="str">
        <f t="shared" si="494"/>
        <v>14.002.0200-A/EMOP</v>
      </c>
      <c r="B1706" s="441">
        <v>14754</v>
      </c>
      <c r="C1706" s="442" t="s">
        <v>14063</v>
      </c>
      <c r="D1706" s="442" t="s">
        <v>14066</v>
      </c>
      <c r="E1706" s="398" t="s">
        <v>1</v>
      </c>
      <c r="F1706" s="398" t="s">
        <v>9</v>
      </c>
      <c r="G1706" s="397">
        <v>1.0165999999999999</v>
      </c>
      <c r="H1706" s="443">
        <v>5.66</v>
      </c>
      <c r="I1706" s="443" t="s">
        <v>13362</v>
      </c>
      <c r="J1706" s="373">
        <f t="shared" si="503"/>
        <v>5.75</v>
      </c>
      <c r="K1706" s="373"/>
      <c r="L1706" s="373"/>
      <c r="M1706" s="373" t="e">
        <f>VLOOKUP(B1706,'INS-SIN-SD-09-2021'!A:D,4,0)</f>
        <v>#N/A</v>
      </c>
      <c r="N1706" s="3" t="e">
        <f t="shared" si="504"/>
        <v>#N/A</v>
      </c>
    </row>
    <row r="1707" spans="1:15" s="387" customFormat="1" x14ac:dyDescent="0.25">
      <c r="A1707" s="463" t="str">
        <f t="shared" si="494"/>
        <v>180318/AGETOP</v>
      </c>
      <c r="B1707" s="434" t="s">
        <v>13359</v>
      </c>
      <c r="C1707" s="464" t="s">
        <v>436</v>
      </c>
      <c r="D1707" s="464" t="s">
        <v>13359</v>
      </c>
      <c r="E1707" s="425" t="s">
        <v>27</v>
      </c>
      <c r="F1707" s="425" t="s">
        <v>1</v>
      </c>
      <c r="G1707" s="424" t="s">
        <v>13361</v>
      </c>
      <c r="H1707" s="426" t="s">
        <v>13362</v>
      </c>
      <c r="I1707" s="465">
        <f>SUMIF(A:A,A1707,J:J)</f>
        <v>121.97999999999999</v>
      </c>
      <c r="K1707" s="373" t="e">
        <f>VLOOKUP(A1707,'CMP-SIN-SD-09-2021'!A:D,4,0)</f>
        <v>#N/A</v>
      </c>
      <c r="L1707" s="373" t="e">
        <f>K1707=I1707</f>
        <v>#N/A</v>
      </c>
      <c r="O1707" s="387" t="s">
        <v>1527</v>
      </c>
    </row>
    <row r="1708" spans="1:15" s="387" customFormat="1" x14ac:dyDescent="0.25">
      <c r="A1708" s="450" t="str">
        <f t="shared" si="494"/>
        <v>180318/AGETOP</v>
      </c>
      <c r="B1708" s="451">
        <v>88309</v>
      </c>
      <c r="C1708" s="452" t="s">
        <v>13359</v>
      </c>
      <c r="D1708" s="452" t="s">
        <v>13456</v>
      </c>
      <c r="E1708" s="400" t="s">
        <v>1</v>
      </c>
      <c r="F1708" s="400" t="s">
        <v>7605</v>
      </c>
      <c r="G1708" s="399">
        <v>0.1333</v>
      </c>
      <c r="H1708" s="453">
        <f>VLOOKUP(B1708,'CMP-SIN-SD-09-2021'!A:D,4,0)</f>
        <v>23.9</v>
      </c>
      <c r="I1708" s="453" t="s">
        <v>13362</v>
      </c>
      <c r="J1708" s="373">
        <f t="shared" ref="J1708:J1718" si="505">TRUNC((G1708*H1708),2)</f>
        <v>3.18</v>
      </c>
      <c r="K1708" s="373"/>
      <c r="L1708" s="373"/>
      <c r="M1708" s="373">
        <f>VLOOKUP(B1708,'CMP-SIN-SD-09-2021'!A:D,4,0)</f>
        <v>23.9</v>
      </c>
      <c r="N1708" s="3" t="b">
        <f t="shared" ref="N1708:N1718" si="506">M1708=H1708</f>
        <v>1</v>
      </c>
    </row>
    <row r="1709" spans="1:15" s="387" customFormat="1" x14ac:dyDescent="0.25">
      <c r="A1709" s="389" t="str">
        <f t="shared" si="494"/>
        <v>180318/AGETOP</v>
      </c>
      <c r="B1709" s="390">
        <v>88316</v>
      </c>
      <c r="C1709" s="391" t="s">
        <v>13359</v>
      </c>
      <c r="D1709" s="391" t="s">
        <v>13428</v>
      </c>
      <c r="E1709" s="392" t="s">
        <v>1</v>
      </c>
      <c r="F1709" s="392" t="s">
        <v>7605</v>
      </c>
      <c r="G1709" s="393">
        <v>0.1333</v>
      </c>
      <c r="H1709" s="453">
        <f>VLOOKUP(B1709,'CMP-SIN-SD-09-2021'!A:D,4,0)</f>
        <v>17.61</v>
      </c>
      <c r="I1709" s="394" t="s">
        <v>13362</v>
      </c>
      <c r="J1709" s="373">
        <f t="shared" si="505"/>
        <v>2.34</v>
      </c>
      <c r="K1709" s="373"/>
      <c r="L1709" s="373"/>
      <c r="M1709" s="373">
        <f>VLOOKUP(B1709,'CMP-SIN-SD-09-2021'!A:D,4,0)</f>
        <v>17.61</v>
      </c>
      <c r="N1709" s="3" t="b">
        <f t="shared" si="506"/>
        <v>1</v>
      </c>
    </row>
    <row r="1710" spans="1:15" s="387" customFormat="1" x14ac:dyDescent="0.25">
      <c r="A1710" s="389" t="str">
        <f t="shared" si="494"/>
        <v>180318/AGETOP</v>
      </c>
      <c r="B1710" s="390" t="s">
        <v>12266</v>
      </c>
      <c r="C1710" s="391" t="s">
        <v>13359</v>
      </c>
      <c r="D1710" s="391" t="s">
        <v>14067</v>
      </c>
      <c r="E1710" s="392" t="s">
        <v>1</v>
      </c>
      <c r="F1710" s="392" t="s">
        <v>13901</v>
      </c>
      <c r="G1710" s="393">
        <v>5.1700000000000003E-2</v>
      </c>
      <c r="H1710" s="394">
        <v>5.5</v>
      </c>
      <c r="I1710" s="394" t="s">
        <v>13362</v>
      </c>
      <c r="J1710" s="373">
        <f t="shared" si="505"/>
        <v>0.28000000000000003</v>
      </c>
      <c r="K1710" s="373"/>
      <c r="L1710" s="373"/>
      <c r="M1710" s="373" t="e">
        <f>VLOOKUP(B1710,'INS-SIN-SD-09-2021'!A:D,4,0)</f>
        <v>#N/A</v>
      </c>
      <c r="N1710" s="3" t="e">
        <f t="shared" si="506"/>
        <v>#N/A</v>
      </c>
    </row>
    <row r="1711" spans="1:15" s="387" customFormat="1" x14ac:dyDescent="0.25">
      <c r="A1711" s="389" t="str">
        <f t="shared" si="494"/>
        <v>180318/AGETOP</v>
      </c>
      <c r="B1711" s="390">
        <v>1672</v>
      </c>
      <c r="C1711" s="391" t="s">
        <v>13359</v>
      </c>
      <c r="D1711" s="391" t="s">
        <v>14068</v>
      </c>
      <c r="E1711" s="392" t="s">
        <v>1</v>
      </c>
      <c r="F1711" s="392" t="s">
        <v>13901</v>
      </c>
      <c r="G1711" s="393">
        <v>0.14879999999999999</v>
      </c>
      <c r="H1711" s="394">
        <v>2.12</v>
      </c>
      <c r="I1711" s="394" t="s">
        <v>13362</v>
      </c>
      <c r="J1711" s="373">
        <f t="shared" si="505"/>
        <v>0.31</v>
      </c>
      <c r="K1711" s="373"/>
      <c r="L1711" s="373"/>
      <c r="M1711" s="373" t="e">
        <f>VLOOKUP(B1711,'INS-SIN-SD-09-2021'!A:D,4,0)</f>
        <v>#N/A</v>
      </c>
      <c r="N1711" s="3" t="e">
        <f t="shared" si="506"/>
        <v>#N/A</v>
      </c>
    </row>
    <row r="1712" spans="1:15" s="387" customFormat="1" x14ac:dyDescent="0.25">
      <c r="A1712" s="389" t="str">
        <f t="shared" si="494"/>
        <v>180318/AGETOP</v>
      </c>
      <c r="B1712" s="390">
        <v>1120</v>
      </c>
      <c r="C1712" s="391" t="s">
        <v>13359</v>
      </c>
      <c r="D1712" s="391" t="s">
        <v>14069</v>
      </c>
      <c r="E1712" s="392" t="s">
        <v>1</v>
      </c>
      <c r="F1712" s="392" t="s">
        <v>13518</v>
      </c>
      <c r="G1712" s="393">
        <v>4.1167999999999996</v>
      </c>
      <c r="H1712" s="394">
        <v>4.9400000000000004</v>
      </c>
      <c r="I1712" s="394" t="s">
        <v>13362</v>
      </c>
      <c r="J1712" s="373">
        <f t="shared" si="505"/>
        <v>20.329999999999998</v>
      </c>
      <c r="K1712" s="373"/>
      <c r="L1712" s="373"/>
      <c r="M1712" s="373" t="e">
        <f>VLOOKUP(B1712,'INS-SIN-SD-09-2021'!A:D,4,0)</f>
        <v>#N/A</v>
      </c>
      <c r="N1712" s="3" t="e">
        <f t="shared" si="506"/>
        <v>#N/A</v>
      </c>
    </row>
    <row r="1713" spans="1:15" s="387" customFormat="1" x14ac:dyDescent="0.25">
      <c r="A1713" s="389" t="str">
        <f t="shared" si="494"/>
        <v>180318/AGETOP</v>
      </c>
      <c r="B1713" s="390">
        <v>1264</v>
      </c>
      <c r="C1713" s="391" t="s">
        <v>13359</v>
      </c>
      <c r="D1713" s="391" t="s">
        <v>14070</v>
      </c>
      <c r="E1713" s="392" t="s">
        <v>1</v>
      </c>
      <c r="F1713" s="392" t="s">
        <v>13901</v>
      </c>
      <c r="G1713" s="393">
        <v>2.98E-2</v>
      </c>
      <c r="H1713" s="394">
        <v>7</v>
      </c>
      <c r="I1713" s="394" t="s">
        <v>13362</v>
      </c>
      <c r="J1713" s="373">
        <f t="shared" si="505"/>
        <v>0.2</v>
      </c>
      <c r="K1713" s="373"/>
      <c r="L1713" s="373"/>
      <c r="M1713" s="373" t="e">
        <f>VLOOKUP(B1713,'INS-SIN-SD-09-2021'!A:D,4,0)</f>
        <v>#N/A</v>
      </c>
      <c r="N1713" s="3" t="e">
        <f t="shared" si="506"/>
        <v>#N/A</v>
      </c>
    </row>
    <row r="1714" spans="1:15" s="387" customFormat="1" x14ac:dyDescent="0.25">
      <c r="A1714" s="389" t="str">
        <f t="shared" si="494"/>
        <v>180318/AGETOP</v>
      </c>
      <c r="B1714" s="390">
        <v>2389</v>
      </c>
      <c r="C1714" s="391" t="s">
        <v>13359</v>
      </c>
      <c r="D1714" s="391" t="s">
        <v>14071</v>
      </c>
      <c r="E1714" s="392" t="s">
        <v>1</v>
      </c>
      <c r="F1714" s="392" t="s">
        <v>13518</v>
      </c>
      <c r="G1714" s="393">
        <v>11.279199999999999</v>
      </c>
      <c r="H1714" s="394">
        <v>5.33</v>
      </c>
      <c r="I1714" s="394" t="s">
        <v>13362</v>
      </c>
      <c r="J1714" s="373">
        <f t="shared" si="505"/>
        <v>60.11</v>
      </c>
      <c r="K1714" s="373"/>
      <c r="L1714" s="373"/>
      <c r="M1714" s="373" t="e">
        <f>VLOOKUP(B1714,'INS-SIN-SD-09-2021'!A:D,4,0)</f>
        <v>#N/A</v>
      </c>
      <c r="N1714" s="3" t="e">
        <f t="shared" si="506"/>
        <v>#N/A</v>
      </c>
    </row>
    <row r="1715" spans="1:15" s="387" customFormat="1" x14ac:dyDescent="0.25">
      <c r="A1715" s="389" t="str">
        <f t="shared" si="494"/>
        <v>180318/AGETOP</v>
      </c>
      <c r="B1715" s="390">
        <v>2221</v>
      </c>
      <c r="C1715" s="391" t="s">
        <v>13359</v>
      </c>
      <c r="D1715" s="391" t="s">
        <v>14072</v>
      </c>
      <c r="E1715" s="392" t="s">
        <v>1</v>
      </c>
      <c r="F1715" s="392" t="s">
        <v>13901</v>
      </c>
      <c r="G1715" s="393">
        <v>2.4</v>
      </c>
      <c r="H1715" s="394">
        <v>0.2</v>
      </c>
      <c r="I1715" s="394" t="s">
        <v>13362</v>
      </c>
      <c r="J1715" s="373">
        <f t="shared" si="505"/>
        <v>0.48</v>
      </c>
      <c r="K1715" s="373"/>
      <c r="L1715" s="373"/>
      <c r="M1715" s="373" t="e">
        <f>VLOOKUP(B1715,'INS-SIN-SD-09-2021'!A:D,4,0)</f>
        <v>#N/A</v>
      </c>
      <c r="N1715" s="3" t="e">
        <f t="shared" si="506"/>
        <v>#N/A</v>
      </c>
    </row>
    <row r="1716" spans="1:15" s="387" customFormat="1" x14ac:dyDescent="0.25">
      <c r="A1716" s="389" t="str">
        <f t="shared" si="494"/>
        <v>180318/AGETOP</v>
      </c>
      <c r="B1716" s="390">
        <v>2246</v>
      </c>
      <c r="C1716" s="391" t="s">
        <v>13359</v>
      </c>
      <c r="D1716" s="391" t="s">
        <v>14073</v>
      </c>
      <c r="E1716" s="392" t="s">
        <v>1</v>
      </c>
      <c r="F1716" s="392" t="s">
        <v>13518</v>
      </c>
      <c r="G1716" s="393">
        <v>2.5100000000000001E-2</v>
      </c>
      <c r="H1716" s="394">
        <v>8.6999999999999993</v>
      </c>
      <c r="I1716" s="394" t="s">
        <v>13362</v>
      </c>
      <c r="J1716" s="373">
        <f t="shared" si="505"/>
        <v>0.21</v>
      </c>
      <c r="K1716" s="373"/>
      <c r="L1716" s="373"/>
      <c r="M1716" s="373" t="e">
        <f>VLOOKUP(B1716,'INS-SIN-SD-09-2021'!A:D,4,0)</f>
        <v>#N/A</v>
      </c>
      <c r="N1716" s="3" t="e">
        <f t="shared" si="506"/>
        <v>#N/A</v>
      </c>
    </row>
    <row r="1717" spans="1:15" s="387" customFormat="1" x14ac:dyDescent="0.25">
      <c r="A1717" s="389" t="str">
        <f t="shared" si="494"/>
        <v>180318/AGETOP</v>
      </c>
      <c r="B1717" s="390">
        <v>2417</v>
      </c>
      <c r="C1717" s="391" t="s">
        <v>13359</v>
      </c>
      <c r="D1717" s="391" t="s">
        <v>14074</v>
      </c>
      <c r="E1717" s="392" t="s">
        <v>1</v>
      </c>
      <c r="F1717" s="392" t="s">
        <v>13518</v>
      </c>
      <c r="G1717" s="393">
        <v>0.11899999999999999</v>
      </c>
      <c r="H1717" s="394">
        <v>10.58</v>
      </c>
      <c r="I1717" s="394" t="s">
        <v>13362</v>
      </c>
      <c r="J1717" s="373">
        <f t="shared" si="505"/>
        <v>1.25</v>
      </c>
      <c r="K1717" s="373"/>
      <c r="L1717" s="373"/>
      <c r="M1717" s="373" t="e">
        <f>VLOOKUP(B1717,'INS-SIN-SD-09-2021'!A:D,4,0)</f>
        <v>#N/A</v>
      </c>
      <c r="N1717" s="3" t="e">
        <f t="shared" si="506"/>
        <v>#N/A</v>
      </c>
    </row>
    <row r="1718" spans="1:15" s="387" customFormat="1" x14ac:dyDescent="0.25">
      <c r="A1718" s="440" t="str">
        <f t="shared" si="494"/>
        <v>180318/AGETOP</v>
      </c>
      <c r="B1718" s="441">
        <v>2906</v>
      </c>
      <c r="C1718" s="442" t="s">
        <v>13359</v>
      </c>
      <c r="D1718" s="442" t="s">
        <v>14075</v>
      </c>
      <c r="E1718" s="398" t="s">
        <v>1</v>
      </c>
      <c r="F1718" s="398" t="s">
        <v>13901</v>
      </c>
      <c r="G1718" s="397">
        <v>1</v>
      </c>
      <c r="H1718" s="443">
        <v>33.29</v>
      </c>
      <c r="I1718" s="443" t="s">
        <v>13362</v>
      </c>
      <c r="J1718" s="373">
        <f t="shared" si="505"/>
        <v>33.29</v>
      </c>
      <c r="K1718" s="373"/>
      <c r="L1718" s="373"/>
      <c r="M1718" s="373" t="e">
        <f>VLOOKUP(B1718,'INS-SIN-SD-09-2021'!A:D,4,0)</f>
        <v>#N/A</v>
      </c>
      <c r="N1718" s="3" t="e">
        <f t="shared" si="506"/>
        <v>#N/A</v>
      </c>
    </row>
    <row r="1719" spans="1:15" s="387" customFormat="1" ht="30" x14ac:dyDescent="0.25">
      <c r="A1719" s="463">
        <f t="shared" si="494"/>
        <v>92405</v>
      </c>
      <c r="B1719" s="434" t="s">
        <v>13359</v>
      </c>
      <c r="C1719" s="464" t="s">
        <v>437</v>
      </c>
      <c r="D1719" s="464" t="s">
        <v>13622</v>
      </c>
      <c r="E1719" s="425" t="s">
        <v>3</v>
      </c>
      <c r="F1719" s="425" t="s">
        <v>1</v>
      </c>
      <c r="G1719" s="424" t="s">
        <v>13361</v>
      </c>
      <c r="H1719" s="426" t="s">
        <v>13362</v>
      </c>
      <c r="I1719" s="465">
        <f>SUMIF(A:A,A1719,J:J)</f>
        <v>81.180000000000007</v>
      </c>
      <c r="K1719" s="373">
        <f>VLOOKUP(A1719,'CMP-SIN-SD-09-2021'!A:D,4,0)</f>
        <v>81.180000000000007</v>
      </c>
      <c r="L1719" s="373" t="b">
        <f>K1719=I1719</f>
        <v>1</v>
      </c>
      <c r="O1719" s="403">
        <v>92405</v>
      </c>
    </row>
    <row r="1720" spans="1:15" s="387" customFormat="1" x14ac:dyDescent="0.25">
      <c r="A1720" s="450">
        <f t="shared" si="494"/>
        <v>92405</v>
      </c>
      <c r="B1720" s="451">
        <v>88260</v>
      </c>
      <c r="C1720" s="452" t="s">
        <v>13622</v>
      </c>
      <c r="D1720" s="452" t="s">
        <v>14076</v>
      </c>
      <c r="E1720" s="400" t="s">
        <v>1</v>
      </c>
      <c r="F1720" s="400" t="s">
        <v>7605</v>
      </c>
      <c r="G1720" s="399">
        <v>0.308</v>
      </c>
      <c r="H1720" s="453">
        <f>VLOOKUP(B1720,'CMP-SIN-SD-09-2021'!A:D,4,0)</f>
        <v>22.46</v>
      </c>
      <c r="I1720" s="453" t="s">
        <v>13362</v>
      </c>
      <c r="J1720" s="373">
        <f t="shared" ref="J1720:J1728" si="507">TRUNC((G1720*H1720),2)</f>
        <v>6.91</v>
      </c>
      <c r="K1720" s="373"/>
      <c r="L1720" s="373"/>
      <c r="M1720" s="373">
        <f>VLOOKUP(B1720,'CMP-SIN-SD-09-2021'!A:D,4,0)</f>
        <v>22.46</v>
      </c>
      <c r="N1720" s="3" t="b">
        <f t="shared" ref="N1720:N1728" si="508">M1720=H1720</f>
        <v>1</v>
      </c>
    </row>
    <row r="1721" spans="1:15" s="387" customFormat="1" x14ac:dyDescent="0.25">
      <c r="A1721" s="389">
        <f t="shared" si="494"/>
        <v>92405</v>
      </c>
      <c r="B1721" s="390">
        <v>88316</v>
      </c>
      <c r="C1721" s="391" t="s">
        <v>13622</v>
      </c>
      <c r="D1721" s="391" t="s">
        <v>13428</v>
      </c>
      <c r="E1721" s="392" t="s">
        <v>1</v>
      </c>
      <c r="F1721" s="392" t="s">
        <v>7605</v>
      </c>
      <c r="G1721" s="393">
        <v>0.308</v>
      </c>
      <c r="H1721" s="453">
        <f>VLOOKUP(B1721,'CMP-SIN-SD-09-2021'!A:D,4,0)</f>
        <v>17.61</v>
      </c>
      <c r="I1721" s="394" t="s">
        <v>13362</v>
      </c>
      <c r="J1721" s="373">
        <f t="shared" si="507"/>
        <v>5.42</v>
      </c>
      <c r="K1721" s="373"/>
      <c r="L1721" s="373"/>
      <c r="M1721" s="373">
        <f>VLOOKUP(B1721,'CMP-SIN-SD-09-2021'!A:D,4,0)</f>
        <v>17.61</v>
      </c>
      <c r="N1721" s="3" t="b">
        <f t="shared" si="508"/>
        <v>1</v>
      </c>
    </row>
    <row r="1722" spans="1:15" s="387" customFormat="1" ht="45" x14ac:dyDescent="0.25">
      <c r="A1722" s="389">
        <f t="shared" si="494"/>
        <v>92405</v>
      </c>
      <c r="B1722" s="390">
        <v>91277</v>
      </c>
      <c r="C1722" s="391" t="s">
        <v>13622</v>
      </c>
      <c r="D1722" s="391" t="s">
        <v>13770</v>
      </c>
      <c r="E1722" s="392" t="s">
        <v>1</v>
      </c>
      <c r="F1722" s="392" t="s">
        <v>13482</v>
      </c>
      <c r="G1722" s="393">
        <v>5.4999999999999997E-3</v>
      </c>
      <c r="H1722" s="394">
        <v>10.14</v>
      </c>
      <c r="I1722" s="394" t="s">
        <v>13362</v>
      </c>
      <c r="J1722" s="373">
        <f t="shared" si="507"/>
        <v>0.05</v>
      </c>
      <c r="K1722" s="373"/>
      <c r="L1722" s="373"/>
      <c r="M1722" s="373">
        <f>VLOOKUP(B1722,'CMP-SIN-SD-09-2021'!A:D,4,0)</f>
        <v>10.14</v>
      </c>
      <c r="N1722" s="3" t="b">
        <f t="shared" si="508"/>
        <v>1</v>
      </c>
    </row>
    <row r="1723" spans="1:15" s="387" customFormat="1" ht="45" x14ac:dyDescent="0.25">
      <c r="A1723" s="389">
        <f t="shared" si="494"/>
        <v>92405</v>
      </c>
      <c r="B1723" s="390">
        <v>91278</v>
      </c>
      <c r="C1723" s="391" t="s">
        <v>13622</v>
      </c>
      <c r="D1723" s="391" t="s">
        <v>13771</v>
      </c>
      <c r="E1723" s="392" t="s">
        <v>1</v>
      </c>
      <c r="F1723" s="392" t="s">
        <v>13484</v>
      </c>
      <c r="G1723" s="393">
        <v>0.14849999999999999</v>
      </c>
      <c r="H1723" s="394">
        <v>0.54</v>
      </c>
      <c r="I1723" s="394" t="s">
        <v>13362</v>
      </c>
      <c r="J1723" s="373">
        <f t="shared" si="507"/>
        <v>0.08</v>
      </c>
      <c r="K1723" s="373"/>
      <c r="L1723" s="373"/>
      <c r="M1723" s="373">
        <f>VLOOKUP(B1723,'CMP-SIN-SD-09-2021'!A:D,4,0)</f>
        <v>0.54</v>
      </c>
      <c r="N1723" s="3" t="b">
        <f t="shared" si="508"/>
        <v>1</v>
      </c>
    </row>
    <row r="1724" spans="1:15" s="387" customFormat="1" ht="60" x14ac:dyDescent="0.25">
      <c r="A1724" s="389">
        <f t="shared" si="494"/>
        <v>92405</v>
      </c>
      <c r="B1724" s="390">
        <v>91283</v>
      </c>
      <c r="C1724" s="391" t="s">
        <v>13622</v>
      </c>
      <c r="D1724" s="391" t="s">
        <v>14077</v>
      </c>
      <c r="E1724" s="392" t="s">
        <v>1</v>
      </c>
      <c r="F1724" s="392" t="s">
        <v>13482</v>
      </c>
      <c r="G1724" s="393">
        <v>1.35E-2</v>
      </c>
      <c r="H1724" s="394">
        <v>23.12</v>
      </c>
      <c r="I1724" s="394" t="s">
        <v>13362</v>
      </c>
      <c r="J1724" s="373">
        <f t="shared" si="507"/>
        <v>0.31</v>
      </c>
      <c r="K1724" s="373"/>
      <c r="L1724" s="373"/>
      <c r="M1724" s="373">
        <f>VLOOKUP(B1724,'CMP-SIN-SD-09-2021'!A:D,4,0)</f>
        <v>23.12</v>
      </c>
      <c r="N1724" s="3" t="b">
        <f t="shared" si="508"/>
        <v>1</v>
      </c>
    </row>
    <row r="1725" spans="1:15" s="387" customFormat="1" ht="60" x14ac:dyDescent="0.25">
      <c r="A1725" s="389">
        <f t="shared" si="494"/>
        <v>92405</v>
      </c>
      <c r="B1725" s="390">
        <v>91285</v>
      </c>
      <c r="C1725" s="391" t="s">
        <v>13622</v>
      </c>
      <c r="D1725" s="391" t="s">
        <v>14078</v>
      </c>
      <c r="E1725" s="392" t="s">
        <v>1</v>
      </c>
      <c r="F1725" s="392" t="s">
        <v>13484</v>
      </c>
      <c r="G1725" s="393">
        <v>0.14050000000000001</v>
      </c>
      <c r="H1725" s="394">
        <v>0.75</v>
      </c>
      <c r="I1725" s="394" t="s">
        <v>13362</v>
      </c>
      <c r="J1725" s="373">
        <f t="shared" si="507"/>
        <v>0.1</v>
      </c>
      <c r="K1725" s="373"/>
      <c r="L1725" s="373"/>
      <c r="M1725" s="373">
        <f>VLOOKUP(B1725,'CMP-SIN-SD-09-2021'!A:D,4,0)</f>
        <v>0.75</v>
      </c>
      <c r="N1725" s="3" t="b">
        <f t="shared" si="508"/>
        <v>1</v>
      </c>
    </row>
    <row r="1726" spans="1:15" s="387" customFormat="1" ht="30" x14ac:dyDescent="0.25">
      <c r="A1726" s="389">
        <f t="shared" si="494"/>
        <v>92405</v>
      </c>
      <c r="B1726" s="390">
        <v>370</v>
      </c>
      <c r="C1726" s="391" t="s">
        <v>13622</v>
      </c>
      <c r="D1726" s="391" t="s">
        <v>13614</v>
      </c>
      <c r="E1726" s="392" t="s">
        <v>1</v>
      </c>
      <c r="F1726" s="392" t="s">
        <v>23</v>
      </c>
      <c r="G1726" s="393">
        <v>5.6800000000000003E-2</v>
      </c>
      <c r="H1726" s="394">
        <v>105</v>
      </c>
      <c r="I1726" s="394" t="s">
        <v>13362</v>
      </c>
      <c r="J1726" s="373">
        <f t="shared" si="507"/>
        <v>5.96</v>
      </c>
      <c r="K1726" s="373"/>
      <c r="L1726" s="373"/>
      <c r="M1726" s="373">
        <f>VLOOKUP(B1726,'INS-SIN-SD-09-2021'!A:D,4,0)</f>
        <v>105</v>
      </c>
      <c r="N1726" s="3" t="b">
        <f t="shared" si="508"/>
        <v>1</v>
      </c>
    </row>
    <row r="1727" spans="1:15" s="387" customFormat="1" x14ac:dyDescent="0.25">
      <c r="A1727" s="389">
        <f t="shared" si="494"/>
        <v>92405</v>
      </c>
      <c r="B1727" s="390">
        <v>4741</v>
      </c>
      <c r="C1727" s="391" t="s">
        <v>13622</v>
      </c>
      <c r="D1727" s="391" t="s">
        <v>14079</v>
      </c>
      <c r="E1727" s="392" t="s">
        <v>1</v>
      </c>
      <c r="F1727" s="392" t="s">
        <v>23</v>
      </c>
      <c r="G1727" s="393">
        <v>8.5000000000000006E-3</v>
      </c>
      <c r="H1727" s="394">
        <v>127.93</v>
      </c>
      <c r="I1727" s="394" t="s">
        <v>13362</v>
      </c>
      <c r="J1727" s="373">
        <f t="shared" si="507"/>
        <v>1.08</v>
      </c>
      <c r="K1727" s="373"/>
      <c r="L1727" s="373"/>
      <c r="M1727" s="373">
        <f>VLOOKUP(B1727,'INS-SIN-SD-09-2021'!A:D,4,0)</f>
        <v>127.93</v>
      </c>
      <c r="N1727" s="3" t="b">
        <f t="shared" si="508"/>
        <v>1</v>
      </c>
    </row>
    <row r="1728" spans="1:15" s="387" customFormat="1" ht="60" x14ac:dyDescent="0.25">
      <c r="A1728" s="440">
        <f t="shared" si="494"/>
        <v>92405</v>
      </c>
      <c r="B1728" s="441">
        <v>36170</v>
      </c>
      <c r="C1728" s="442" t="s">
        <v>13622</v>
      </c>
      <c r="D1728" s="442" t="s">
        <v>14080</v>
      </c>
      <c r="E1728" s="398" t="s">
        <v>1</v>
      </c>
      <c r="F1728" s="398" t="s">
        <v>3</v>
      </c>
      <c r="G1728" s="397">
        <v>1.0144</v>
      </c>
      <c r="H1728" s="443">
        <v>60.41</v>
      </c>
      <c r="I1728" s="443" t="s">
        <v>13362</v>
      </c>
      <c r="J1728" s="373">
        <f t="shared" si="507"/>
        <v>61.27</v>
      </c>
      <c r="K1728" s="373"/>
      <c r="L1728" s="373"/>
      <c r="M1728" s="373">
        <f>VLOOKUP(B1728,'INS-SIN-SD-09-2021'!A:D,4,0)</f>
        <v>60.41</v>
      </c>
      <c r="N1728" s="3" t="b">
        <f t="shared" si="508"/>
        <v>1</v>
      </c>
    </row>
    <row r="1729" spans="1:15" s="387" customFormat="1" ht="30" x14ac:dyDescent="0.25">
      <c r="A1729" s="463">
        <f t="shared" si="494"/>
        <v>92392</v>
      </c>
      <c r="B1729" s="434" t="s">
        <v>13359</v>
      </c>
      <c r="C1729" s="464" t="s">
        <v>438</v>
      </c>
      <c r="D1729" s="464" t="s">
        <v>14081</v>
      </c>
      <c r="E1729" s="425" t="s">
        <v>3</v>
      </c>
      <c r="F1729" s="425" t="s">
        <v>1</v>
      </c>
      <c r="G1729" s="424" t="s">
        <v>13361</v>
      </c>
      <c r="H1729" s="426" t="s">
        <v>13362</v>
      </c>
      <c r="I1729" s="465">
        <f>SUMIF(A:A,A1729,J:J)</f>
        <v>125.51</v>
      </c>
      <c r="K1729" s="373">
        <f>VLOOKUP(A1729,'CMP-SIN-SD-09-2021'!A:D,4,0)</f>
        <v>125.51</v>
      </c>
      <c r="L1729" s="373" t="b">
        <f>K1729=I1729</f>
        <v>1</v>
      </c>
      <c r="O1729" s="403">
        <v>92392</v>
      </c>
    </row>
    <row r="1730" spans="1:15" s="387" customFormat="1" x14ac:dyDescent="0.25">
      <c r="A1730" s="450">
        <f t="shared" si="494"/>
        <v>92392</v>
      </c>
      <c r="B1730" s="451">
        <v>88260</v>
      </c>
      <c r="C1730" s="452" t="s">
        <v>14081</v>
      </c>
      <c r="D1730" s="452" t="s">
        <v>14076</v>
      </c>
      <c r="E1730" s="400" t="s">
        <v>1</v>
      </c>
      <c r="F1730" s="400" t="s">
        <v>7605</v>
      </c>
      <c r="G1730" s="399">
        <v>0.1082</v>
      </c>
      <c r="H1730" s="453">
        <f>VLOOKUP(B1730,'CMP-SIN-SD-09-2021'!A:D,4,0)</f>
        <v>22.46</v>
      </c>
      <c r="I1730" s="453" t="s">
        <v>13362</v>
      </c>
      <c r="J1730" s="373">
        <f t="shared" ref="J1730:J1738" si="509">TRUNC((G1730*H1730),2)</f>
        <v>2.4300000000000002</v>
      </c>
      <c r="K1730" s="373"/>
      <c r="L1730" s="373"/>
      <c r="M1730" s="373">
        <f>VLOOKUP(B1730,'CMP-SIN-SD-09-2021'!A:D,4,0)</f>
        <v>22.46</v>
      </c>
      <c r="N1730" s="3" t="b">
        <f t="shared" ref="N1730:N1738" si="510">M1730=H1730</f>
        <v>1</v>
      </c>
    </row>
    <row r="1731" spans="1:15" s="387" customFormat="1" x14ac:dyDescent="0.25">
      <c r="A1731" s="389">
        <f t="shared" si="494"/>
        <v>92392</v>
      </c>
      <c r="B1731" s="390">
        <v>88316</v>
      </c>
      <c r="C1731" s="391" t="s">
        <v>14081</v>
      </c>
      <c r="D1731" s="391" t="s">
        <v>13428</v>
      </c>
      <c r="E1731" s="392" t="s">
        <v>1</v>
      </c>
      <c r="F1731" s="392" t="s">
        <v>7605</v>
      </c>
      <c r="G1731" s="393">
        <v>0.1082</v>
      </c>
      <c r="H1731" s="453">
        <f>VLOOKUP(B1731,'CMP-SIN-SD-09-2021'!A:D,4,0)</f>
        <v>17.61</v>
      </c>
      <c r="I1731" s="394" t="s">
        <v>13362</v>
      </c>
      <c r="J1731" s="373">
        <f t="shared" si="509"/>
        <v>1.9</v>
      </c>
      <c r="K1731" s="373"/>
      <c r="L1731" s="373"/>
      <c r="M1731" s="373">
        <f>VLOOKUP(B1731,'CMP-SIN-SD-09-2021'!A:D,4,0)</f>
        <v>17.61</v>
      </c>
      <c r="N1731" s="3" t="b">
        <f t="shared" si="510"/>
        <v>1</v>
      </c>
    </row>
    <row r="1732" spans="1:15" s="387" customFormat="1" ht="45" x14ac:dyDescent="0.25">
      <c r="A1732" s="389">
        <f t="shared" si="494"/>
        <v>92392</v>
      </c>
      <c r="B1732" s="390">
        <v>91277</v>
      </c>
      <c r="C1732" s="391" t="s">
        <v>14081</v>
      </c>
      <c r="D1732" s="391" t="s">
        <v>13770</v>
      </c>
      <c r="E1732" s="392" t="s">
        <v>1</v>
      </c>
      <c r="F1732" s="392" t="s">
        <v>13482</v>
      </c>
      <c r="G1732" s="393">
        <v>5.4999999999999997E-3</v>
      </c>
      <c r="H1732" s="394">
        <v>10.14</v>
      </c>
      <c r="I1732" s="394" t="s">
        <v>13362</v>
      </c>
      <c r="J1732" s="373">
        <f t="shared" si="509"/>
        <v>0.05</v>
      </c>
      <c r="K1732" s="373"/>
      <c r="L1732" s="373"/>
      <c r="M1732" s="373">
        <f>VLOOKUP(B1732,'CMP-SIN-SD-09-2021'!A:D,4,0)</f>
        <v>10.14</v>
      </c>
      <c r="N1732" s="3" t="b">
        <f t="shared" si="510"/>
        <v>1</v>
      </c>
    </row>
    <row r="1733" spans="1:15" s="387" customFormat="1" ht="45" x14ac:dyDescent="0.25">
      <c r="A1733" s="389">
        <f t="shared" si="494"/>
        <v>92392</v>
      </c>
      <c r="B1733" s="390">
        <v>91278</v>
      </c>
      <c r="C1733" s="391" t="s">
        <v>14081</v>
      </c>
      <c r="D1733" s="391" t="s">
        <v>13771</v>
      </c>
      <c r="E1733" s="392" t="s">
        <v>1</v>
      </c>
      <c r="F1733" s="392" t="s">
        <v>13484</v>
      </c>
      <c r="G1733" s="393">
        <v>4.8599999999999997E-2</v>
      </c>
      <c r="H1733" s="394">
        <v>0.54</v>
      </c>
      <c r="I1733" s="394" t="s">
        <v>13362</v>
      </c>
      <c r="J1733" s="373">
        <f t="shared" si="509"/>
        <v>0.02</v>
      </c>
      <c r="K1733" s="373"/>
      <c r="L1733" s="373"/>
      <c r="M1733" s="373">
        <f>VLOOKUP(B1733,'CMP-SIN-SD-09-2021'!A:D,4,0)</f>
        <v>0.54</v>
      </c>
      <c r="N1733" s="3" t="b">
        <f t="shared" si="510"/>
        <v>1</v>
      </c>
    </row>
    <row r="1734" spans="1:15" s="387" customFormat="1" ht="60" x14ac:dyDescent="0.25">
      <c r="A1734" s="389">
        <f t="shared" si="494"/>
        <v>92392</v>
      </c>
      <c r="B1734" s="390">
        <v>91283</v>
      </c>
      <c r="C1734" s="391" t="s">
        <v>14081</v>
      </c>
      <c r="D1734" s="391" t="s">
        <v>14077</v>
      </c>
      <c r="E1734" s="392" t="s">
        <v>1</v>
      </c>
      <c r="F1734" s="392" t="s">
        <v>13482</v>
      </c>
      <c r="G1734" s="393">
        <v>3.7000000000000002E-3</v>
      </c>
      <c r="H1734" s="394">
        <v>23.12</v>
      </c>
      <c r="I1734" s="394" t="s">
        <v>13362</v>
      </c>
      <c r="J1734" s="373">
        <f t="shared" si="509"/>
        <v>0.08</v>
      </c>
      <c r="K1734" s="373"/>
      <c r="L1734" s="373"/>
      <c r="M1734" s="373">
        <f>VLOOKUP(B1734,'CMP-SIN-SD-09-2021'!A:D,4,0)</f>
        <v>23.12</v>
      </c>
      <c r="N1734" s="3" t="b">
        <f t="shared" si="510"/>
        <v>1</v>
      </c>
    </row>
    <row r="1735" spans="1:15" s="387" customFormat="1" ht="60" x14ac:dyDescent="0.25">
      <c r="A1735" s="389">
        <f t="shared" si="494"/>
        <v>92392</v>
      </c>
      <c r="B1735" s="390">
        <v>91285</v>
      </c>
      <c r="C1735" s="391" t="s">
        <v>14081</v>
      </c>
      <c r="D1735" s="391" t="s">
        <v>14078</v>
      </c>
      <c r="E1735" s="392" t="s">
        <v>1</v>
      </c>
      <c r="F1735" s="392" t="s">
        <v>13484</v>
      </c>
      <c r="G1735" s="393">
        <v>5.04E-2</v>
      </c>
      <c r="H1735" s="394">
        <v>0.75</v>
      </c>
      <c r="I1735" s="394" t="s">
        <v>13362</v>
      </c>
      <c r="J1735" s="373">
        <f t="shared" si="509"/>
        <v>0.03</v>
      </c>
      <c r="K1735" s="373"/>
      <c r="L1735" s="373"/>
      <c r="M1735" s="373">
        <f>VLOOKUP(B1735,'CMP-SIN-SD-09-2021'!A:D,4,0)</f>
        <v>0.75</v>
      </c>
      <c r="N1735" s="3" t="b">
        <f t="shared" si="510"/>
        <v>1</v>
      </c>
    </row>
    <row r="1736" spans="1:15" s="387" customFormat="1" ht="30" x14ac:dyDescent="0.25">
      <c r="A1736" s="389">
        <f t="shared" si="494"/>
        <v>92392</v>
      </c>
      <c r="B1736" s="390">
        <v>370</v>
      </c>
      <c r="C1736" s="391" t="s">
        <v>14081</v>
      </c>
      <c r="D1736" s="391" t="s">
        <v>13614</v>
      </c>
      <c r="E1736" s="392" t="s">
        <v>1</v>
      </c>
      <c r="F1736" s="392" t="s">
        <v>23</v>
      </c>
      <c r="G1736" s="393">
        <v>5.6800000000000003E-2</v>
      </c>
      <c r="H1736" s="394">
        <v>105</v>
      </c>
      <c r="I1736" s="394" t="s">
        <v>13362</v>
      </c>
      <c r="J1736" s="373">
        <f t="shared" si="509"/>
        <v>5.96</v>
      </c>
      <c r="K1736" s="373"/>
      <c r="L1736" s="373"/>
      <c r="M1736" s="373">
        <f>VLOOKUP(B1736,'INS-SIN-SD-09-2021'!A:D,4,0)</f>
        <v>105</v>
      </c>
      <c r="N1736" s="3" t="b">
        <f t="shared" si="510"/>
        <v>1</v>
      </c>
    </row>
    <row r="1737" spans="1:15" s="387" customFormat="1" x14ac:dyDescent="0.25">
      <c r="A1737" s="389">
        <f t="shared" si="494"/>
        <v>92392</v>
      </c>
      <c r="B1737" s="390">
        <v>4741</v>
      </c>
      <c r="C1737" s="391" t="s">
        <v>14081</v>
      </c>
      <c r="D1737" s="391" t="s">
        <v>14079</v>
      </c>
      <c r="E1737" s="392" t="s">
        <v>1</v>
      </c>
      <c r="F1737" s="392" t="s">
        <v>23</v>
      </c>
      <c r="G1737" s="393">
        <v>4.7999999999999996E-3</v>
      </c>
      <c r="H1737" s="394">
        <v>127.93</v>
      </c>
      <c r="I1737" s="394" t="s">
        <v>13362</v>
      </c>
      <c r="J1737" s="373">
        <f t="shared" si="509"/>
        <v>0.61</v>
      </c>
      <c r="K1737" s="373"/>
      <c r="L1737" s="373"/>
      <c r="M1737" s="373">
        <f>VLOOKUP(B1737,'INS-SIN-SD-09-2021'!A:D,4,0)</f>
        <v>127.93</v>
      </c>
      <c r="N1737" s="3" t="b">
        <f t="shared" si="510"/>
        <v>1</v>
      </c>
    </row>
    <row r="1738" spans="1:15" s="387" customFormat="1" ht="45" x14ac:dyDescent="0.25">
      <c r="A1738" s="440">
        <f t="shared" si="494"/>
        <v>92392</v>
      </c>
      <c r="B1738" s="441">
        <v>40515</v>
      </c>
      <c r="C1738" s="442" t="s">
        <v>14081</v>
      </c>
      <c r="D1738" s="442" t="s">
        <v>14082</v>
      </c>
      <c r="E1738" s="398" t="s">
        <v>1</v>
      </c>
      <c r="F1738" s="398" t="s">
        <v>3</v>
      </c>
      <c r="G1738" s="397">
        <v>1.0042</v>
      </c>
      <c r="H1738" s="443">
        <v>113.96</v>
      </c>
      <c r="I1738" s="443" t="s">
        <v>13362</v>
      </c>
      <c r="J1738" s="373">
        <f t="shared" si="509"/>
        <v>114.43</v>
      </c>
      <c r="K1738" s="373"/>
      <c r="L1738" s="373"/>
      <c r="M1738" s="373">
        <f>VLOOKUP(B1738,'INS-SIN-SD-09-2021'!A:D,4,0)</f>
        <v>113.96</v>
      </c>
      <c r="N1738" s="3" t="b">
        <f t="shared" si="510"/>
        <v>1</v>
      </c>
    </row>
    <row r="1739" spans="1:15" s="387" customFormat="1" ht="75" x14ac:dyDescent="0.25">
      <c r="A1739" s="463">
        <f t="shared" ref="A1739:A1802" si="511">IF(O1739&lt;&gt;0,O1739,A1738)</f>
        <v>94273</v>
      </c>
      <c r="B1739" s="434" t="s">
        <v>13359</v>
      </c>
      <c r="C1739" s="464" t="s">
        <v>439</v>
      </c>
      <c r="D1739" s="464" t="s">
        <v>14083</v>
      </c>
      <c r="E1739" s="425" t="s">
        <v>27</v>
      </c>
      <c r="F1739" s="425" t="s">
        <v>1</v>
      </c>
      <c r="G1739" s="424" t="s">
        <v>13361</v>
      </c>
      <c r="H1739" s="426" t="s">
        <v>13362</v>
      </c>
      <c r="I1739" s="465">
        <f>SUMIF(A:A,A1739,J:J)</f>
        <v>50.239999999999995</v>
      </c>
      <c r="K1739" s="373">
        <f>VLOOKUP(A1739,'CMP-SIN-SD-09-2021'!A:D,4,0)</f>
        <v>50.24</v>
      </c>
      <c r="L1739" s="373" t="b">
        <f>K1739=I1739</f>
        <v>1</v>
      </c>
      <c r="O1739" s="403">
        <v>94273</v>
      </c>
    </row>
    <row r="1740" spans="1:15" s="387" customFormat="1" x14ac:dyDescent="0.25">
      <c r="A1740" s="450">
        <f t="shared" si="511"/>
        <v>94273</v>
      </c>
      <c r="B1740" s="451">
        <v>88309</v>
      </c>
      <c r="C1740" s="452" t="s">
        <v>14083</v>
      </c>
      <c r="D1740" s="452" t="s">
        <v>13456</v>
      </c>
      <c r="E1740" s="400" t="s">
        <v>1</v>
      </c>
      <c r="F1740" s="400" t="s">
        <v>7605</v>
      </c>
      <c r="G1740" s="399">
        <v>0.39400000000000002</v>
      </c>
      <c r="H1740" s="453">
        <f>VLOOKUP(B1740,'CMP-SIN-SD-09-2021'!A:D,4,0)</f>
        <v>23.9</v>
      </c>
      <c r="I1740" s="453" t="s">
        <v>13362</v>
      </c>
      <c r="J1740" s="373">
        <f t="shared" ref="J1740:J1744" si="512">TRUNC((G1740*H1740),2)</f>
        <v>9.41</v>
      </c>
      <c r="K1740" s="373"/>
      <c r="L1740" s="373"/>
      <c r="M1740" s="373">
        <f>VLOOKUP(B1740,'CMP-SIN-SD-09-2021'!A:D,4,0)</f>
        <v>23.9</v>
      </c>
      <c r="N1740" s="3" t="b">
        <f t="shared" ref="N1740:N1744" si="513">M1740=H1740</f>
        <v>1</v>
      </c>
    </row>
    <row r="1741" spans="1:15" s="387" customFormat="1" x14ac:dyDescent="0.25">
      <c r="A1741" s="389">
        <f t="shared" si="511"/>
        <v>94273</v>
      </c>
      <c r="B1741" s="390">
        <v>88316</v>
      </c>
      <c r="C1741" s="391" t="s">
        <v>14083</v>
      </c>
      <c r="D1741" s="391" t="s">
        <v>13428</v>
      </c>
      <c r="E1741" s="392" t="s">
        <v>1</v>
      </c>
      <c r="F1741" s="392" t="s">
        <v>7605</v>
      </c>
      <c r="G1741" s="393">
        <v>0.39400000000000002</v>
      </c>
      <c r="H1741" s="453">
        <f>VLOOKUP(B1741,'CMP-SIN-SD-09-2021'!A:D,4,0)</f>
        <v>17.61</v>
      </c>
      <c r="I1741" s="394" t="s">
        <v>13362</v>
      </c>
      <c r="J1741" s="373">
        <f t="shared" si="512"/>
        <v>6.93</v>
      </c>
      <c r="K1741" s="373"/>
      <c r="L1741" s="373"/>
      <c r="M1741" s="373">
        <f>VLOOKUP(B1741,'CMP-SIN-SD-09-2021'!A:D,4,0)</f>
        <v>17.61</v>
      </c>
      <c r="N1741" s="3" t="b">
        <f t="shared" si="513"/>
        <v>1</v>
      </c>
    </row>
    <row r="1742" spans="1:15" s="387" customFormat="1" ht="30" x14ac:dyDescent="0.25">
      <c r="A1742" s="389">
        <f t="shared" si="511"/>
        <v>94273</v>
      </c>
      <c r="B1742" s="390">
        <v>88629</v>
      </c>
      <c r="C1742" s="391" t="s">
        <v>14083</v>
      </c>
      <c r="D1742" s="391" t="s">
        <v>13679</v>
      </c>
      <c r="E1742" s="392" t="s">
        <v>1</v>
      </c>
      <c r="F1742" s="392" t="s">
        <v>23</v>
      </c>
      <c r="G1742" s="393">
        <v>2E-3</v>
      </c>
      <c r="H1742" s="453">
        <f>VLOOKUP(B1742,'CMP-SIN-SD-09-2021'!A:D,4,0)</f>
        <v>548.20000000000005</v>
      </c>
      <c r="I1742" s="394" t="s">
        <v>13362</v>
      </c>
      <c r="J1742" s="373">
        <f t="shared" si="512"/>
        <v>1.0900000000000001</v>
      </c>
      <c r="K1742" s="373"/>
      <c r="L1742" s="373"/>
      <c r="M1742" s="373">
        <f>VLOOKUP(B1742,'CMP-SIN-SD-09-2021'!A:D,4,0)</f>
        <v>548.20000000000005</v>
      </c>
      <c r="N1742" s="3" t="b">
        <f t="shared" si="513"/>
        <v>1</v>
      </c>
    </row>
    <row r="1743" spans="1:15" s="387" customFormat="1" ht="30" x14ac:dyDescent="0.25">
      <c r="A1743" s="389">
        <f t="shared" si="511"/>
        <v>94273</v>
      </c>
      <c r="B1743" s="390">
        <v>370</v>
      </c>
      <c r="C1743" s="391" t="s">
        <v>14083</v>
      </c>
      <c r="D1743" s="391" t="s">
        <v>13614</v>
      </c>
      <c r="E1743" s="392" t="s">
        <v>1</v>
      </c>
      <c r="F1743" s="392" t="s">
        <v>23</v>
      </c>
      <c r="G1743" s="393">
        <v>7.0000000000000001E-3</v>
      </c>
      <c r="H1743" s="394">
        <v>105</v>
      </c>
      <c r="I1743" s="394" t="s">
        <v>13362</v>
      </c>
      <c r="J1743" s="373">
        <f t="shared" si="512"/>
        <v>0.73</v>
      </c>
      <c r="K1743" s="373"/>
      <c r="L1743" s="373"/>
      <c r="M1743" s="373">
        <f>VLOOKUP(B1743,'INS-SIN-SD-09-2021'!A:D,4,0)</f>
        <v>105</v>
      </c>
      <c r="N1743" s="3" t="b">
        <f t="shared" si="513"/>
        <v>1</v>
      </c>
    </row>
    <row r="1744" spans="1:15" s="387" customFormat="1" ht="30" x14ac:dyDescent="0.25">
      <c r="A1744" s="440">
        <f t="shared" si="511"/>
        <v>94273</v>
      </c>
      <c r="B1744" s="441">
        <v>4059</v>
      </c>
      <c r="C1744" s="442" t="s">
        <v>14083</v>
      </c>
      <c r="D1744" s="442" t="s">
        <v>14084</v>
      </c>
      <c r="E1744" s="398" t="s">
        <v>1</v>
      </c>
      <c r="F1744" s="398" t="s">
        <v>27</v>
      </c>
      <c r="G1744" s="397">
        <v>1.0049999999999999</v>
      </c>
      <c r="H1744" s="443">
        <v>31.93</v>
      </c>
      <c r="I1744" s="443" t="s">
        <v>13362</v>
      </c>
      <c r="J1744" s="373">
        <f t="shared" si="512"/>
        <v>32.08</v>
      </c>
      <c r="K1744" s="373"/>
      <c r="L1744" s="373"/>
      <c r="M1744" s="373">
        <f>VLOOKUP(B1744,'INS-SIN-SD-09-2021'!A:D,4,0)</f>
        <v>31.93</v>
      </c>
      <c r="N1744" s="3" t="b">
        <f t="shared" si="513"/>
        <v>1</v>
      </c>
    </row>
    <row r="1745" spans="1:15" s="387" customFormat="1" ht="60" x14ac:dyDescent="0.25">
      <c r="A1745" s="463" t="str">
        <f t="shared" si="511"/>
        <v>05.020.0005-0/EMOP</v>
      </c>
      <c r="B1745" s="434" t="s">
        <v>13359</v>
      </c>
      <c r="C1745" s="464" t="s">
        <v>440</v>
      </c>
      <c r="D1745" s="464" t="s">
        <v>14085</v>
      </c>
      <c r="E1745" s="425" t="s">
        <v>3</v>
      </c>
      <c r="F1745" s="425" t="s">
        <v>1</v>
      </c>
      <c r="G1745" s="424" t="s">
        <v>13361</v>
      </c>
      <c r="H1745" s="426" t="s">
        <v>13362</v>
      </c>
      <c r="I1745" s="465">
        <f>SUMIF(A:A,A1745,J:J)</f>
        <v>51.419999999999995</v>
      </c>
      <c r="K1745" s="373" t="e">
        <f>VLOOKUP(A1745,'CMP-SIN-SD-09-2021'!A:D,4,0)</f>
        <v>#N/A</v>
      </c>
      <c r="L1745" s="373" t="e">
        <f>K1745=I1745</f>
        <v>#N/A</v>
      </c>
      <c r="O1745" s="387" t="s">
        <v>1536</v>
      </c>
    </row>
    <row r="1746" spans="1:15" s="387" customFormat="1" x14ac:dyDescent="0.25">
      <c r="A1746" s="450" t="str">
        <f t="shared" si="511"/>
        <v>05.020.0005-0/EMOP</v>
      </c>
      <c r="B1746" s="451">
        <v>88250</v>
      </c>
      <c r="C1746" s="452" t="s">
        <v>14085</v>
      </c>
      <c r="D1746" s="452" t="s">
        <v>14086</v>
      </c>
      <c r="E1746" s="400" t="s">
        <v>1</v>
      </c>
      <c r="F1746" s="400" t="s">
        <v>7605</v>
      </c>
      <c r="G1746" s="399">
        <v>0.10918</v>
      </c>
      <c r="H1746" s="453">
        <f>VLOOKUP(B1746,'CMP-SIN-SD-09-2021'!A:D,4,0)</f>
        <v>16.66</v>
      </c>
      <c r="I1746" s="453" t="s">
        <v>13362</v>
      </c>
      <c r="J1746" s="373">
        <f t="shared" ref="J1746:J1752" si="514">TRUNC((G1746*H1746),2)</f>
        <v>1.81</v>
      </c>
      <c r="K1746" s="373"/>
      <c r="L1746" s="373"/>
      <c r="M1746" s="373">
        <f>VLOOKUP(B1746,'CMP-SIN-SD-09-2021'!A:D,4,0)</f>
        <v>16.66</v>
      </c>
      <c r="N1746" s="3" t="b">
        <f t="shared" ref="N1746:N1752" si="515">M1746=H1746</f>
        <v>1</v>
      </c>
    </row>
    <row r="1747" spans="1:15" s="387" customFormat="1" x14ac:dyDescent="0.25">
      <c r="A1747" s="389" t="str">
        <f t="shared" si="511"/>
        <v>05.020.0005-0/EMOP</v>
      </c>
      <c r="B1747" s="390">
        <v>88316</v>
      </c>
      <c r="C1747" s="391" t="s">
        <v>14085</v>
      </c>
      <c r="D1747" s="391" t="s">
        <v>13428</v>
      </c>
      <c r="E1747" s="392" t="s">
        <v>1</v>
      </c>
      <c r="F1747" s="392" t="s">
        <v>7605</v>
      </c>
      <c r="G1747" s="393">
        <v>0.27398</v>
      </c>
      <c r="H1747" s="453">
        <f>VLOOKUP(B1747,'CMP-SIN-SD-09-2021'!A:D,4,0)</f>
        <v>17.61</v>
      </c>
      <c r="I1747" s="394" t="s">
        <v>13362</v>
      </c>
      <c r="J1747" s="373">
        <f t="shared" si="514"/>
        <v>4.82</v>
      </c>
      <c r="K1747" s="373"/>
      <c r="L1747" s="373"/>
      <c r="M1747" s="373">
        <f>VLOOKUP(B1747,'CMP-SIN-SD-09-2021'!A:D,4,0)</f>
        <v>17.61</v>
      </c>
      <c r="N1747" s="3" t="b">
        <f t="shared" si="515"/>
        <v>1</v>
      </c>
    </row>
    <row r="1748" spans="1:15" s="387" customFormat="1" ht="30" x14ac:dyDescent="0.25">
      <c r="A1748" s="389" t="str">
        <f t="shared" si="511"/>
        <v>05.020.0005-0/EMOP</v>
      </c>
      <c r="B1748" s="390" t="s">
        <v>14087</v>
      </c>
      <c r="C1748" s="391" t="s">
        <v>14085</v>
      </c>
      <c r="D1748" s="391" t="s">
        <v>14088</v>
      </c>
      <c r="E1748" s="392" t="s">
        <v>1</v>
      </c>
      <c r="F1748" s="392" t="s">
        <v>7605</v>
      </c>
      <c r="G1748" s="393">
        <v>5.2999999999999999E-2</v>
      </c>
      <c r="H1748" s="394">
        <v>98.52</v>
      </c>
      <c r="I1748" s="394" t="s">
        <v>13362</v>
      </c>
      <c r="J1748" s="373">
        <f t="shared" si="514"/>
        <v>5.22</v>
      </c>
      <c r="K1748" s="373"/>
      <c r="L1748" s="373"/>
      <c r="M1748" s="373" t="e">
        <f>VLOOKUP(B1748,'INS-SIN-SD-09-2021'!A:D,4,0)</f>
        <v>#N/A</v>
      </c>
      <c r="N1748" s="3" t="e">
        <f t="shared" si="515"/>
        <v>#N/A</v>
      </c>
    </row>
    <row r="1749" spans="1:15" s="387" customFormat="1" ht="45" x14ac:dyDescent="0.25">
      <c r="A1749" s="389" t="str">
        <f t="shared" si="511"/>
        <v>05.020.0005-0/EMOP</v>
      </c>
      <c r="B1749" s="390" t="s">
        <v>14089</v>
      </c>
      <c r="C1749" s="391" t="s">
        <v>14085</v>
      </c>
      <c r="D1749" s="391" t="s">
        <v>14090</v>
      </c>
      <c r="E1749" s="392" t="s">
        <v>1</v>
      </c>
      <c r="F1749" s="392" t="s">
        <v>7605</v>
      </c>
      <c r="G1749" s="393">
        <v>3.3000000000000002E-2</v>
      </c>
      <c r="H1749" s="394">
        <v>136.72</v>
      </c>
      <c r="I1749" s="394" t="s">
        <v>13362</v>
      </c>
      <c r="J1749" s="373">
        <f t="shared" si="514"/>
        <v>4.51</v>
      </c>
      <c r="K1749" s="373"/>
      <c r="L1749" s="373"/>
      <c r="M1749" s="373" t="e">
        <f>VLOOKUP(B1749,'INS-SIN-SD-09-2021'!A:D,4,0)</f>
        <v>#N/A</v>
      </c>
      <c r="N1749" s="3" t="e">
        <f t="shared" si="515"/>
        <v>#N/A</v>
      </c>
    </row>
    <row r="1750" spans="1:15" s="387" customFormat="1" x14ac:dyDescent="0.25">
      <c r="A1750" s="389" t="str">
        <f t="shared" si="511"/>
        <v>05.020.0005-0/EMOP</v>
      </c>
      <c r="B1750" s="390">
        <v>2990</v>
      </c>
      <c r="C1750" s="391" t="s">
        <v>14085</v>
      </c>
      <c r="D1750" s="391" t="s">
        <v>14091</v>
      </c>
      <c r="E1750" s="392" t="s">
        <v>1</v>
      </c>
      <c r="F1750" s="392" t="s">
        <v>29</v>
      </c>
      <c r="G1750" s="393">
        <v>4.84</v>
      </c>
      <c r="H1750" s="394">
        <v>6.5</v>
      </c>
      <c r="I1750" s="394" t="s">
        <v>13362</v>
      </c>
      <c r="J1750" s="373">
        <f t="shared" si="514"/>
        <v>31.46</v>
      </c>
      <c r="K1750" s="373"/>
      <c r="L1750" s="373"/>
      <c r="M1750" s="373" t="e">
        <f>VLOOKUP(B1750,'INS-SIN-SD-09-2021'!A:D,4,0)</f>
        <v>#N/A</v>
      </c>
      <c r="N1750" s="3" t="e">
        <f t="shared" si="515"/>
        <v>#N/A</v>
      </c>
    </row>
    <row r="1751" spans="1:15" s="387" customFormat="1" x14ac:dyDescent="0.25">
      <c r="A1751" s="389" t="str">
        <f t="shared" si="511"/>
        <v>05.020.0005-0/EMOP</v>
      </c>
      <c r="B1751" s="390">
        <v>2994</v>
      </c>
      <c r="C1751" s="391" t="s">
        <v>14085</v>
      </c>
      <c r="D1751" s="391" t="s">
        <v>14092</v>
      </c>
      <c r="E1751" s="392" t="s">
        <v>1</v>
      </c>
      <c r="F1751" s="392" t="s">
        <v>29</v>
      </c>
      <c r="G1751" s="393">
        <v>0.25</v>
      </c>
      <c r="H1751" s="394">
        <v>7.2</v>
      </c>
      <c r="I1751" s="394" t="s">
        <v>13362</v>
      </c>
      <c r="J1751" s="373">
        <f t="shared" si="514"/>
        <v>1.8</v>
      </c>
      <c r="K1751" s="373"/>
      <c r="L1751" s="373"/>
      <c r="M1751" s="373" t="e">
        <f>VLOOKUP(B1751,'INS-SIN-SD-09-2021'!A:D,4,0)</f>
        <v>#N/A</v>
      </c>
      <c r="N1751" s="3" t="e">
        <f t="shared" si="515"/>
        <v>#N/A</v>
      </c>
    </row>
    <row r="1752" spans="1:15" s="387" customFormat="1" x14ac:dyDescent="0.25">
      <c r="A1752" s="440" t="str">
        <f t="shared" si="511"/>
        <v>05.020.0005-0/EMOP</v>
      </c>
      <c r="B1752" s="441">
        <v>2995</v>
      </c>
      <c r="C1752" s="442" t="s">
        <v>14085</v>
      </c>
      <c r="D1752" s="442" t="s">
        <v>14093</v>
      </c>
      <c r="E1752" s="398" t="s">
        <v>1</v>
      </c>
      <c r="F1752" s="398" t="s">
        <v>29</v>
      </c>
      <c r="G1752" s="397">
        <v>0.25</v>
      </c>
      <c r="H1752" s="443">
        <v>7.2</v>
      </c>
      <c r="I1752" s="443" t="s">
        <v>13362</v>
      </c>
      <c r="J1752" s="373">
        <f t="shared" si="514"/>
        <v>1.8</v>
      </c>
      <c r="K1752" s="373"/>
      <c r="L1752" s="373"/>
      <c r="M1752" s="373" t="e">
        <f>VLOOKUP(B1752,'INS-SIN-SD-09-2021'!A:D,4,0)</f>
        <v>#N/A</v>
      </c>
      <c r="N1752" s="3" t="e">
        <f t="shared" si="515"/>
        <v>#N/A</v>
      </c>
    </row>
    <row r="1753" spans="1:15" s="387" customFormat="1" ht="75" x14ac:dyDescent="0.25">
      <c r="A1753" s="463">
        <f t="shared" si="511"/>
        <v>87527</v>
      </c>
      <c r="B1753" s="434" t="s">
        <v>13359</v>
      </c>
      <c r="C1753" s="464" t="s">
        <v>441</v>
      </c>
      <c r="D1753" s="464" t="s">
        <v>13778</v>
      </c>
      <c r="E1753" s="425" t="s">
        <v>3</v>
      </c>
      <c r="F1753" s="425" t="s">
        <v>1</v>
      </c>
      <c r="G1753" s="424" t="s">
        <v>13361</v>
      </c>
      <c r="H1753" s="426" t="s">
        <v>13362</v>
      </c>
      <c r="I1753" s="465">
        <f>SUMIF(A:A,A1753,J:J)</f>
        <v>35.9</v>
      </c>
      <c r="K1753" s="373">
        <f>VLOOKUP(A1753,'CMP-SIN-SD-09-2021'!A:D,4,0)</f>
        <v>35.9</v>
      </c>
      <c r="L1753" s="373" t="b">
        <f>K1753=I1753</f>
        <v>1</v>
      </c>
      <c r="O1753" s="403">
        <v>87527</v>
      </c>
    </row>
    <row r="1754" spans="1:15" s="387" customFormat="1" ht="60" x14ac:dyDescent="0.25">
      <c r="A1754" s="450">
        <f t="shared" si="511"/>
        <v>87527</v>
      </c>
      <c r="B1754" s="451">
        <v>87292</v>
      </c>
      <c r="C1754" s="452" t="s">
        <v>13778</v>
      </c>
      <c r="D1754" s="452" t="s">
        <v>13664</v>
      </c>
      <c r="E1754" s="400" t="s">
        <v>1</v>
      </c>
      <c r="F1754" s="400" t="s">
        <v>23</v>
      </c>
      <c r="G1754" s="399">
        <v>3.7600000000000001E-2</v>
      </c>
      <c r="H1754" s="453">
        <f>VLOOKUP(B1754,'CMP-SIN-SD-09-2021'!A:D,4,0)</f>
        <v>487.56</v>
      </c>
      <c r="I1754" s="453" t="s">
        <v>13362</v>
      </c>
      <c r="J1754" s="373">
        <f t="shared" ref="J1754:J1756" si="516">TRUNC((G1754*H1754),2)</f>
        <v>18.329999999999998</v>
      </c>
      <c r="K1754" s="373"/>
      <c r="L1754" s="373"/>
      <c r="M1754" s="373">
        <f>VLOOKUP(B1754,'CMP-SIN-SD-09-2021'!A:D,4,0)</f>
        <v>487.56</v>
      </c>
      <c r="N1754" s="3" t="b">
        <f t="shared" ref="N1754:N1756" si="517">M1754=H1754</f>
        <v>1</v>
      </c>
    </row>
    <row r="1755" spans="1:15" s="387" customFormat="1" x14ac:dyDescent="0.25">
      <c r="A1755" s="389">
        <f t="shared" si="511"/>
        <v>87527</v>
      </c>
      <c r="B1755" s="390">
        <v>88309</v>
      </c>
      <c r="C1755" s="391" t="s">
        <v>13778</v>
      </c>
      <c r="D1755" s="391" t="s">
        <v>13456</v>
      </c>
      <c r="E1755" s="392" t="s">
        <v>1</v>
      </c>
      <c r="F1755" s="392" t="s">
        <v>7605</v>
      </c>
      <c r="G1755" s="393">
        <v>0.57999999999999996</v>
      </c>
      <c r="H1755" s="453">
        <f>VLOOKUP(B1755,'CMP-SIN-SD-09-2021'!A:D,4,0)</f>
        <v>23.9</v>
      </c>
      <c r="I1755" s="394" t="s">
        <v>13362</v>
      </c>
      <c r="J1755" s="373">
        <f t="shared" si="516"/>
        <v>13.86</v>
      </c>
      <c r="K1755" s="373"/>
      <c r="L1755" s="373"/>
      <c r="M1755" s="373">
        <f>VLOOKUP(B1755,'CMP-SIN-SD-09-2021'!A:D,4,0)</f>
        <v>23.9</v>
      </c>
      <c r="N1755" s="3" t="b">
        <f t="shared" si="517"/>
        <v>1</v>
      </c>
    </row>
    <row r="1756" spans="1:15" s="387" customFormat="1" x14ac:dyDescent="0.25">
      <c r="A1756" s="440">
        <f t="shared" si="511"/>
        <v>87527</v>
      </c>
      <c r="B1756" s="441">
        <v>88316</v>
      </c>
      <c r="C1756" s="442" t="s">
        <v>13778</v>
      </c>
      <c r="D1756" s="442" t="s">
        <v>13428</v>
      </c>
      <c r="E1756" s="398" t="s">
        <v>1</v>
      </c>
      <c r="F1756" s="398" t="s">
        <v>7605</v>
      </c>
      <c r="G1756" s="397">
        <v>0.21099999999999999</v>
      </c>
      <c r="H1756" s="453">
        <f>VLOOKUP(B1756,'CMP-SIN-SD-09-2021'!A:D,4,0)</f>
        <v>17.61</v>
      </c>
      <c r="I1756" s="443" t="s">
        <v>13362</v>
      </c>
      <c r="J1756" s="373">
        <f t="shared" si="516"/>
        <v>3.71</v>
      </c>
      <c r="K1756" s="373"/>
      <c r="L1756" s="373"/>
      <c r="M1756" s="373">
        <f>VLOOKUP(B1756,'CMP-SIN-SD-09-2021'!A:D,4,0)</f>
        <v>17.61</v>
      </c>
      <c r="N1756" s="3" t="b">
        <f t="shared" si="517"/>
        <v>1</v>
      </c>
    </row>
    <row r="1757" spans="1:15" s="387" customFormat="1" x14ac:dyDescent="0.25">
      <c r="A1757" s="463" t="str">
        <f t="shared" si="511"/>
        <v>74245/001</v>
      </c>
      <c r="B1757" s="434" t="s">
        <v>13359</v>
      </c>
      <c r="C1757" s="464" t="s">
        <v>442</v>
      </c>
      <c r="D1757" s="464" t="s">
        <v>14094</v>
      </c>
      <c r="E1757" s="425" t="s">
        <v>3</v>
      </c>
      <c r="F1757" s="425" t="s">
        <v>1</v>
      </c>
      <c r="G1757" s="424" t="s">
        <v>13361</v>
      </c>
      <c r="H1757" s="426" t="s">
        <v>13362</v>
      </c>
      <c r="I1757" s="465">
        <f>SUMIF(A:A,A1757,J:J)</f>
        <v>16.020000000000003</v>
      </c>
      <c r="K1757" s="373" t="e">
        <f>VLOOKUP(A1757,'CMP-SIN-SD-09-2021'!A:D,4,0)</f>
        <v>#N/A</v>
      </c>
      <c r="L1757" s="373" t="e">
        <f>K1757=I1757</f>
        <v>#N/A</v>
      </c>
      <c r="O1757" s="387" t="s">
        <v>1538</v>
      </c>
    </row>
    <row r="1758" spans="1:15" s="387" customFormat="1" x14ac:dyDescent="0.25">
      <c r="A1758" s="450" t="str">
        <f t="shared" si="511"/>
        <v>74245/001</v>
      </c>
      <c r="B1758" s="451">
        <v>88310</v>
      </c>
      <c r="C1758" s="452" t="s">
        <v>14094</v>
      </c>
      <c r="D1758" s="452" t="s">
        <v>13631</v>
      </c>
      <c r="E1758" s="400" t="s">
        <v>1</v>
      </c>
      <c r="F1758" s="400" t="s">
        <v>7605</v>
      </c>
      <c r="G1758" s="399">
        <v>0.35</v>
      </c>
      <c r="H1758" s="453">
        <f>VLOOKUP(B1758,'CMP-SIN-SD-09-2021'!A:D,4,0)</f>
        <v>24.89</v>
      </c>
      <c r="I1758" s="453" t="s">
        <v>13362</v>
      </c>
      <c r="J1758" s="373">
        <f t="shared" ref="J1758:J1760" si="518">TRUNC((G1758*H1758),2)</f>
        <v>8.7100000000000009</v>
      </c>
      <c r="K1758" s="373"/>
      <c r="L1758" s="373"/>
      <c r="M1758" s="373">
        <f>VLOOKUP(B1758,'CMP-SIN-SD-09-2021'!A:D,4,0)</f>
        <v>24.89</v>
      </c>
      <c r="N1758" s="3" t="b">
        <f t="shared" ref="N1758:N1760" si="519">M1758=H1758</f>
        <v>1</v>
      </c>
    </row>
    <row r="1759" spans="1:15" s="387" customFormat="1" x14ac:dyDescent="0.25">
      <c r="A1759" s="389" t="str">
        <f t="shared" si="511"/>
        <v>74245/001</v>
      </c>
      <c r="B1759" s="390">
        <v>88316</v>
      </c>
      <c r="C1759" s="391" t="s">
        <v>14094</v>
      </c>
      <c r="D1759" s="391" t="s">
        <v>13428</v>
      </c>
      <c r="E1759" s="392" t="s">
        <v>1</v>
      </c>
      <c r="F1759" s="392" t="s">
        <v>7605</v>
      </c>
      <c r="G1759" s="393">
        <v>0.25</v>
      </c>
      <c r="H1759" s="453">
        <f>VLOOKUP(B1759,'CMP-SIN-SD-09-2021'!A:D,4,0)</f>
        <v>17.61</v>
      </c>
      <c r="I1759" s="394" t="s">
        <v>13362</v>
      </c>
      <c r="J1759" s="373">
        <f t="shared" si="518"/>
        <v>4.4000000000000004</v>
      </c>
      <c r="K1759" s="373"/>
      <c r="L1759" s="373"/>
      <c r="M1759" s="373">
        <f>VLOOKUP(B1759,'CMP-SIN-SD-09-2021'!A:D,4,0)</f>
        <v>17.61</v>
      </c>
      <c r="N1759" s="3" t="b">
        <f t="shared" si="519"/>
        <v>1</v>
      </c>
    </row>
    <row r="1760" spans="1:15" s="387" customFormat="1" x14ac:dyDescent="0.25">
      <c r="A1760" s="440" t="str">
        <f t="shared" si="511"/>
        <v>74245/001</v>
      </c>
      <c r="B1760" s="441">
        <v>7348</v>
      </c>
      <c r="C1760" s="442" t="s">
        <v>14094</v>
      </c>
      <c r="D1760" s="442" t="s">
        <v>14095</v>
      </c>
      <c r="E1760" s="398" t="s">
        <v>1</v>
      </c>
      <c r="F1760" s="398" t="s">
        <v>7596</v>
      </c>
      <c r="G1760" s="397">
        <v>0.17</v>
      </c>
      <c r="H1760" s="443">
        <v>17.149999999999999</v>
      </c>
      <c r="I1760" s="443" t="s">
        <v>13362</v>
      </c>
      <c r="J1760" s="373">
        <f t="shared" si="518"/>
        <v>2.91</v>
      </c>
      <c r="K1760" s="373"/>
      <c r="L1760" s="373"/>
      <c r="M1760" s="373">
        <f>VLOOKUP(B1760,'INS-SIN-SD-09-2021'!A:D,4,0)</f>
        <v>17.149999999999999</v>
      </c>
      <c r="N1760" s="3" t="b">
        <f t="shared" si="519"/>
        <v>1</v>
      </c>
    </row>
    <row r="1761" spans="1:15" s="387" customFormat="1" ht="30" x14ac:dyDescent="0.25">
      <c r="A1761" s="463">
        <f t="shared" si="511"/>
        <v>41595</v>
      </c>
      <c r="B1761" s="434" t="s">
        <v>13359</v>
      </c>
      <c r="C1761" s="464" t="s">
        <v>443</v>
      </c>
      <c r="D1761" s="464" t="s">
        <v>14096</v>
      </c>
      <c r="E1761" s="425" t="s">
        <v>27</v>
      </c>
      <c r="F1761" s="425" t="s">
        <v>1</v>
      </c>
      <c r="G1761" s="424" t="s">
        <v>13361</v>
      </c>
      <c r="H1761" s="426" t="s">
        <v>13362</v>
      </c>
      <c r="I1761" s="465">
        <f>SUMIF(A:A,A1761,J:J)</f>
        <v>11.98</v>
      </c>
      <c r="K1761" s="373" t="e">
        <f>VLOOKUP(A1761,'CMP-SIN-SD-09-2021'!A:D,4,0)</f>
        <v>#N/A</v>
      </c>
      <c r="L1761" s="373" t="e">
        <f>K1761=I1761</f>
        <v>#N/A</v>
      </c>
      <c r="O1761" s="403">
        <v>41595</v>
      </c>
    </row>
    <row r="1762" spans="1:15" s="387" customFormat="1" x14ac:dyDescent="0.25">
      <c r="A1762" s="450">
        <f t="shared" si="511"/>
        <v>41595</v>
      </c>
      <c r="B1762" s="451">
        <v>88310</v>
      </c>
      <c r="C1762" s="452" t="s">
        <v>14096</v>
      </c>
      <c r="D1762" s="452" t="s">
        <v>13631</v>
      </c>
      <c r="E1762" s="400" t="s">
        <v>1</v>
      </c>
      <c r="F1762" s="400" t="s">
        <v>7605</v>
      </c>
      <c r="G1762" s="399">
        <v>0.1</v>
      </c>
      <c r="H1762" s="453">
        <f>VLOOKUP(B1762,'CMP-SIN-SD-09-2021'!A:D,4,0)</f>
        <v>24.89</v>
      </c>
      <c r="I1762" s="453" t="s">
        <v>13362</v>
      </c>
      <c r="J1762" s="373">
        <f t="shared" ref="J1762:J1765" si="520">TRUNC((G1762*H1762),2)</f>
        <v>2.48</v>
      </c>
      <c r="K1762" s="373"/>
      <c r="L1762" s="373"/>
      <c r="M1762" s="373">
        <f>VLOOKUP(B1762,'CMP-SIN-SD-09-2021'!A:D,4,0)</f>
        <v>24.89</v>
      </c>
      <c r="N1762" s="3" t="b">
        <f t="shared" ref="N1762:N1765" si="521">M1762=H1762</f>
        <v>1</v>
      </c>
    </row>
    <row r="1763" spans="1:15" s="387" customFormat="1" x14ac:dyDescent="0.25">
      <c r="A1763" s="389">
        <f t="shared" si="511"/>
        <v>41595</v>
      </c>
      <c r="B1763" s="390">
        <v>88316</v>
      </c>
      <c r="C1763" s="391" t="s">
        <v>14096</v>
      </c>
      <c r="D1763" s="391" t="s">
        <v>13428</v>
      </c>
      <c r="E1763" s="392" t="s">
        <v>1</v>
      </c>
      <c r="F1763" s="392" t="s">
        <v>7605</v>
      </c>
      <c r="G1763" s="393">
        <v>0.5</v>
      </c>
      <c r="H1763" s="453">
        <f>VLOOKUP(B1763,'CMP-SIN-SD-09-2021'!A:D,4,0)</f>
        <v>17.61</v>
      </c>
      <c r="I1763" s="394" t="s">
        <v>13362</v>
      </c>
      <c r="J1763" s="373">
        <f t="shared" si="520"/>
        <v>8.8000000000000007</v>
      </c>
      <c r="K1763" s="373"/>
      <c r="L1763" s="373"/>
      <c r="M1763" s="373">
        <f>VLOOKUP(B1763,'CMP-SIN-SD-09-2021'!A:D,4,0)</f>
        <v>17.61</v>
      </c>
      <c r="N1763" s="3" t="b">
        <f t="shared" si="521"/>
        <v>1</v>
      </c>
    </row>
    <row r="1764" spans="1:15" s="387" customFormat="1" x14ac:dyDescent="0.25">
      <c r="A1764" s="389">
        <f t="shared" si="511"/>
        <v>41595</v>
      </c>
      <c r="B1764" s="390">
        <v>12815</v>
      </c>
      <c r="C1764" s="391" t="s">
        <v>14096</v>
      </c>
      <c r="D1764" s="391" t="s">
        <v>14097</v>
      </c>
      <c r="E1764" s="392" t="s">
        <v>1</v>
      </c>
      <c r="F1764" s="392" t="s">
        <v>9</v>
      </c>
      <c r="G1764" s="393">
        <v>0.02</v>
      </c>
      <c r="H1764" s="394">
        <v>9.59</v>
      </c>
      <c r="I1764" s="394" t="s">
        <v>13362</v>
      </c>
      <c r="J1764" s="373">
        <f t="shared" si="520"/>
        <v>0.19</v>
      </c>
      <c r="K1764" s="373"/>
      <c r="L1764" s="373"/>
      <c r="M1764" s="373">
        <f>VLOOKUP(B1764,'INS-SIN-SD-09-2021'!A:D,4,0)</f>
        <v>9.59</v>
      </c>
      <c r="N1764" s="3" t="b">
        <f t="shared" si="521"/>
        <v>1</v>
      </c>
    </row>
    <row r="1765" spans="1:15" s="387" customFormat="1" x14ac:dyDescent="0.25">
      <c r="A1765" s="440">
        <f t="shared" si="511"/>
        <v>41595</v>
      </c>
      <c r="B1765" s="441">
        <v>7348</v>
      </c>
      <c r="C1765" s="442" t="s">
        <v>14096</v>
      </c>
      <c r="D1765" s="442" t="s">
        <v>14095</v>
      </c>
      <c r="E1765" s="398" t="s">
        <v>1</v>
      </c>
      <c r="F1765" s="398" t="s">
        <v>7596</v>
      </c>
      <c r="G1765" s="397">
        <v>0.03</v>
      </c>
      <c r="H1765" s="443">
        <v>17.149999999999999</v>
      </c>
      <c r="I1765" s="443" t="s">
        <v>13362</v>
      </c>
      <c r="J1765" s="373">
        <f t="shared" si="520"/>
        <v>0.51</v>
      </c>
      <c r="K1765" s="373"/>
      <c r="L1765" s="373"/>
      <c r="M1765" s="373">
        <f>VLOOKUP(B1765,'INS-SIN-SD-09-2021'!A:D,4,0)</f>
        <v>17.149999999999999</v>
      </c>
      <c r="N1765" s="3" t="b">
        <f t="shared" si="521"/>
        <v>1</v>
      </c>
    </row>
    <row r="1766" spans="1:15" s="387" customFormat="1" ht="60" x14ac:dyDescent="0.25">
      <c r="A1766" s="463" t="str">
        <f t="shared" si="511"/>
        <v>74244/001</v>
      </c>
      <c r="B1766" s="434" t="s">
        <v>13359</v>
      </c>
      <c r="C1766" s="464" t="s">
        <v>444</v>
      </c>
      <c r="D1766" s="464" t="s">
        <v>14098</v>
      </c>
      <c r="E1766" s="425" t="s">
        <v>3</v>
      </c>
      <c r="F1766" s="425" t="s">
        <v>1</v>
      </c>
      <c r="G1766" s="424" t="s">
        <v>13361</v>
      </c>
      <c r="H1766" s="426" t="s">
        <v>13362</v>
      </c>
      <c r="I1766" s="465">
        <f>SUMIF(A:A,A1766,J:J)</f>
        <v>232.89999999999998</v>
      </c>
      <c r="K1766" s="373" t="e">
        <f>VLOOKUP(A1766,'CMP-SIN-SD-09-2021'!A:D,4,0)</f>
        <v>#N/A</v>
      </c>
      <c r="L1766" s="373" t="e">
        <f>K1766=I1766</f>
        <v>#N/A</v>
      </c>
      <c r="O1766" s="387" t="s">
        <v>1541</v>
      </c>
    </row>
    <row r="1767" spans="1:15" s="387" customFormat="1" x14ac:dyDescent="0.25">
      <c r="A1767" s="450" t="str">
        <f t="shared" si="511"/>
        <v>74244/001</v>
      </c>
      <c r="B1767" s="451">
        <v>88315</v>
      </c>
      <c r="C1767" s="452" t="s">
        <v>14098</v>
      </c>
      <c r="D1767" s="452" t="s">
        <v>13653</v>
      </c>
      <c r="E1767" s="400" t="s">
        <v>1</v>
      </c>
      <c r="F1767" s="400" t="s">
        <v>7605</v>
      </c>
      <c r="G1767" s="399">
        <v>0.5</v>
      </c>
      <c r="H1767" s="453">
        <f>VLOOKUP(B1767,'CMP-SIN-SD-09-2021'!A:D,4,0)</f>
        <v>23.78</v>
      </c>
      <c r="I1767" s="453" t="s">
        <v>13362</v>
      </c>
      <c r="J1767" s="373">
        <f t="shared" ref="J1767:J1772" si="522">TRUNC((G1767*H1767),2)</f>
        <v>11.89</v>
      </c>
      <c r="K1767" s="373"/>
      <c r="L1767" s="373"/>
      <c r="M1767" s="373">
        <f>VLOOKUP(B1767,'CMP-SIN-SD-09-2021'!A:D,4,0)</f>
        <v>23.78</v>
      </c>
      <c r="N1767" s="3" t="b">
        <f t="shared" ref="N1767:N1772" si="523">M1767=H1767</f>
        <v>1</v>
      </c>
    </row>
    <row r="1768" spans="1:15" s="387" customFormat="1" x14ac:dyDescent="0.25">
      <c r="A1768" s="389" t="str">
        <f t="shared" si="511"/>
        <v>74244/001</v>
      </c>
      <c r="B1768" s="390">
        <v>88316</v>
      </c>
      <c r="C1768" s="391" t="s">
        <v>14098</v>
      </c>
      <c r="D1768" s="391" t="s">
        <v>13428</v>
      </c>
      <c r="E1768" s="392" t="s">
        <v>1</v>
      </c>
      <c r="F1768" s="392" t="s">
        <v>7605</v>
      </c>
      <c r="G1768" s="393">
        <v>1</v>
      </c>
      <c r="H1768" s="453">
        <f>VLOOKUP(B1768,'CMP-SIN-SD-09-2021'!A:D,4,0)</f>
        <v>17.61</v>
      </c>
      <c r="I1768" s="394" t="s">
        <v>13362</v>
      </c>
      <c r="J1768" s="373">
        <f t="shared" si="522"/>
        <v>17.61</v>
      </c>
      <c r="K1768" s="373"/>
      <c r="L1768" s="373"/>
      <c r="M1768" s="373">
        <f>VLOOKUP(B1768,'CMP-SIN-SD-09-2021'!A:D,4,0)</f>
        <v>17.61</v>
      </c>
      <c r="N1768" s="3" t="b">
        <f t="shared" si="523"/>
        <v>1</v>
      </c>
    </row>
    <row r="1769" spans="1:15" s="387" customFormat="1" ht="30" x14ac:dyDescent="0.25">
      <c r="A1769" s="389" t="str">
        <f t="shared" si="511"/>
        <v>74244/001</v>
      </c>
      <c r="B1769" s="390">
        <v>7167</v>
      </c>
      <c r="C1769" s="391" t="s">
        <v>14098</v>
      </c>
      <c r="D1769" s="391" t="s">
        <v>14099</v>
      </c>
      <c r="E1769" s="392" t="s">
        <v>1</v>
      </c>
      <c r="F1769" s="392" t="s">
        <v>3</v>
      </c>
      <c r="G1769" s="393">
        <v>1.05</v>
      </c>
      <c r="H1769" s="394">
        <v>25.25</v>
      </c>
      <c r="I1769" s="394" t="s">
        <v>13362</v>
      </c>
      <c r="J1769" s="373">
        <f t="shared" si="522"/>
        <v>26.51</v>
      </c>
      <c r="K1769" s="373"/>
      <c r="L1769" s="373"/>
      <c r="M1769" s="373">
        <f>VLOOKUP(B1769,'INS-SIN-SD-09-2021'!A:D,4,0)</f>
        <v>25.25</v>
      </c>
      <c r="N1769" s="3" t="b">
        <f t="shared" si="523"/>
        <v>1</v>
      </c>
    </row>
    <row r="1770" spans="1:15" s="387" customFormat="1" ht="30" x14ac:dyDescent="0.25">
      <c r="A1770" s="389" t="str">
        <f t="shared" si="511"/>
        <v>74244/001</v>
      </c>
      <c r="B1770" s="390">
        <v>7696</v>
      </c>
      <c r="C1770" s="391" t="s">
        <v>14098</v>
      </c>
      <c r="D1770" s="391" t="s">
        <v>14100</v>
      </c>
      <c r="E1770" s="392" t="s">
        <v>1</v>
      </c>
      <c r="F1770" s="392" t="s">
        <v>27</v>
      </c>
      <c r="G1770" s="393">
        <v>1.68</v>
      </c>
      <c r="H1770" s="394">
        <v>101.9</v>
      </c>
      <c r="I1770" s="394" t="s">
        <v>13362</v>
      </c>
      <c r="J1770" s="373">
        <f t="shared" si="522"/>
        <v>171.19</v>
      </c>
      <c r="K1770" s="373"/>
      <c r="L1770" s="373"/>
      <c r="M1770" s="373">
        <f>VLOOKUP(B1770,'INS-SIN-SD-09-2021'!A:D,4,0)</f>
        <v>101.9</v>
      </c>
      <c r="N1770" s="3" t="b">
        <f t="shared" si="523"/>
        <v>1</v>
      </c>
    </row>
    <row r="1771" spans="1:15" s="387" customFormat="1" ht="30" x14ac:dyDescent="0.25">
      <c r="A1771" s="389" t="str">
        <f t="shared" si="511"/>
        <v>74244/001</v>
      </c>
      <c r="B1771" s="390">
        <v>43130</v>
      </c>
      <c r="C1771" s="391" t="s">
        <v>14098</v>
      </c>
      <c r="D1771" s="391" t="s">
        <v>13974</v>
      </c>
      <c r="E1771" s="392" t="s">
        <v>1</v>
      </c>
      <c r="F1771" s="392" t="s">
        <v>29</v>
      </c>
      <c r="G1771" s="393">
        <v>7.0000000000000007E-2</v>
      </c>
      <c r="H1771" s="394">
        <v>23.41</v>
      </c>
      <c r="I1771" s="394" t="s">
        <v>13362</v>
      </c>
      <c r="J1771" s="373">
        <f t="shared" si="522"/>
        <v>1.63</v>
      </c>
      <c r="K1771" s="373"/>
      <c r="L1771" s="373"/>
      <c r="M1771" s="373">
        <f>VLOOKUP(B1771,'INS-SIN-SD-09-2021'!A:D,4,0)</f>
        <v>23.41</v>
      </c>
      <c r="N1771" s="3" t="b">
        <f t="shared" si="523"/>
        <v>1</v>
      </c>
    </row>
    <row r="1772" spans="1:15" s="387" customFormat="1" ht="45" x14ac:dyDescent="0.25">
      <c r="A1772" s="440" t="str">
        <f t="shared" si="511"/>
        <v>74244/001</v>
      </c>
      <c r="B1772" s="441">
        <v>43131</v>
      </c>
      <c r="C1772" s="442" t="s">
        <v>14098</v>
      </c>
      <c r="D1772" s="442" t="s">
        <v>13804</v>
      </c>
      <c r="E1772" s="398" t="s">
        <v>1</v>
      </c>
      <c r="F1772" s="398" t="s">
        <v>29</v>
      </c>
      <c r="G1772" s="397">
        <v>0.15</v>
      </c>
      <c r="H1772" s="443">
        <v>27.19</v>
      </c>
      <c r="I1772" s="443" t="s">
        <v>13362</v>
      </c>
      <c r="J1772" s="373">
        <f t="shared" si="522"/>
        <v>4.07</v>
      </c>
      <c r="K1772" s="373"/>
      <c r="L1772" s="373"/>
      <c r="M1772" s="373">
        <f>VLOOKUP(B1772,'INS-SIN-SD-09-2021'!A:D,4,0)</f>
        <v>27.19</v>
      </c>
      <c r="N1772" s="3" t="b">
        <f t="shared" si="523"/>
        <v>1</v>
      </c>
    </row>
    <row r="1773" spans="1:15" s="387" customFormat="1" x14ac:dyDescent="0.25">
      <c r="A1773" s="463" t="str">
        <f t="shared" si="511"/>
        <v>180280/AGETOP</v>
      </c>
      <c r="B1773" s="434" t="s">
        <v>13359</v>
      </c>
      <c r="C1773" s="464" t="s">
        <v>445</v>
      </c>
      <c r="D1773" s="464" t="s">
        <v>14101</v>
      </c>
      <c r="E1773" s="425" t="s">
        <v>3</v>
      </c>
      <c r="F1773" s="425" t="s">
        <v>1</v>
      </c>
      <c r="G1773" s="424" t="s">
        <v>13361</v>
      </c>
      <c r="H1773" s="426" t="s">
        <v>13362</v>
      </c>
      <c r="I1773" s="465">
        <f>SUMIF(A:A,A1773,J:J)</f>
        <v>260.06000000000006</v>
      </c>
      <c r="K1773" s="373" t="e">
        <f>VLOOKUP(A1773,'CMP-SIN-SD-09-2021'!A:D,4,0)</f>
        <v>#N/A</v>
      </c>
      <c r="L1773" s="373" t="e">
        <f>K1773=I1773</f>
        <v>#N/A</v>
      </c>
      <c r="O1773" s="387" t="s">
        <v>1544</v>
      </c>
    </row>
    <row r="1774" spans="1:15" s="387" customFormat="1" x14ac:dyDescent="0.25">
      <c r="A1774" s="450" t="str">
        <f t="shared" si="511"/>
        <v>180280/AGETOP</v>
      </c>
      <c r="B1774" s="451">
        <v>88309</v>
      </c>
      <c r="C1774" s="452" t="s">
        <v>14101</v>
      </c>
      <c r="D1774" s="452" t="s">
        <v>13456</v>
      </c>
      <c r="E1774" s="400" t="s">
        <v>1</v>
      </c>
      <c r="F1774" s="400" t="s">
        <v>7605</v>
      </c>
      <c r="G1774" s="399">
        <v>1.1979</v>
      </c>
      <c r="H1774" s="453">
        <f>VLOOKUP(B1774,'CMP-SIN-SD-09-2021'!A:D,4,0)</f>
        <v>23.9</v>
      </c>
      <c r="I1774" s="453" t="s">
        <v>13362</v>
      </c>
      <c r="J1774" s="373">
        <f t="shared" ref="J1774:J1791" si="524">TRUNC((G1774*H1774),2)</f>
        <v>28.62</v>
      </c>
      <c r="K1774" s="373"/>
      <c r="L1774" s="373"/>
      <c r="M1774" s="373">
        <f>VLOOKUP(B1774,'CMP-SIN-SD-09-2021'!A:D,4,0)</f>
        <v>23.9</v>
      </c>
      <c r="N1774" s="3" t="b">
        <f t="shared" ref="N1774:N1791" si="525">M1774=H1774</f>
        <v>1</v>
      </c>
    </row>
    <row r="1775" spans="1:15" s="387" customFormat="1" x14ac:dyDescent="0.25">
      <c r="A1775" s="389" t="str">
        <f t="shared" si="511"/>
        <v>180280/AGETOP</v>
      </c>
      <c r="B1775" s="390">
        <v>88316</v>
      </c>
      <c r="C1775" s="391" t="s">
        <v>14101</v>
      </c>
      <c r="D1775" s="391" t="s">
        <v>13428</v>
      </c>
      <c r="E1775" s="392" t="s">
        <v>1</v>
      </c>
      <c r="F1775" s="392" t="s">
        <v>7605</v>
      </c>
      <c r="G1775" s="393">
        <v>1.464</v>
      </c>
      <c r="H1775" s="453">
        <f>VLOOKUP(B1775,'CMP-SIN-SD-09-2021'!A:D,4,0)</f>
        <v>17.61</v>
      </c>
      <c r="I1775" s="394" t="s">
        <v>13362</v>
      </c>
      <c r="J1775" s="373">
        <f t="shared" si="524"/>
        <v>25.78</v>
      </c>
      <c r="K1775" s="373"/>
      <c r="L1775" s="373"/>
      <c r="M1775" s="373">
        <f>VLOOKUP(B1775,'CMP-SIN-SD-09-2021'!A:D,4,0)</f>
        <v>17.61</v>
      </c>
      <c r="N1775" s="3" t="b">
        <f t="shared" si="525"/>
        <v>1</v>
      </c>
    </row>
    <row r="1776" spans="1:15" s="387" customFormat="1" x14ac:dyDescent="0.25">
      <c r="A1776" s="389" t="str">
        <f t="shared" si="511"/>
        <v>180280/AGETOP</v>
      </c>
      <c r="B1776" s="390" t="s">
        <v>12266</v>
      </c>
      <c r="C1776" s="391" t="s">
        <v>14101</v>
      </c>
      <c r="D1776" s="391" t="s">
        <v>14067</v>
      </c>
      <c r="E1776" s="392" t="s">
        <v>1</v>
      </c>
      <c r="F1776" s="392" t="s">
        <v>13901</v>
      </c>
      <c r="G1776" s="393">
        <v>6.1100000000000002E-2</v>
      </c>
      <c r="H1776" s="394">
        <v>5.5</v>
      </c>
      <c r="I1776" s="394" t="s">
        <v>13362</v>
      </c>
      <c r="J1776" s="373">
        <f t="shared" si="524"/>
        <v>0.33</v>
      </c>
      <c r="K1776" s="373"/>
      <c r="L1776" s="373"/>
      <c r="M1776" s="373" t="e">
        <f>VLOOKUP(B1776,'INS-SIN-SD-09-2021'!A:D,4,0)</f>
        <v>#N/A</v>
      </c>
      <c r="N1776" s="3" t="e">
        <f t="shared" si="525"/>
        <v>#N/A</v>
      </c>
    </row>
    <row r="1777" spans="1:15" s="387" customFormat="1" x14ac:dyDescent="0.25">
      <c r="A1777" s="389" t="str">
        <f t="shared" si="511"/>
        <v>180280/AGETOP</v>
      </c>
      <c r="B1777" s="390" t="s">
        <v>12261</v>
      </c>
      <c r="C1777" s="391" t="s">
        <v>14101</v>
      </c>
      <c r="D1777" s="391" t="s">
        <v>13843</v>
      </c>
      <c r="E1777" s="392" t="s">
        <v>1</v>
      </c>
      <c r="F1777" s="392" t="s">
        <v>13576</v>
      </c>
      <c r="G1777" s="393">
        <v>1.3299999999999999E-2</v>
      </c>
      <c r="H1777" s="394">
        <v>82.85</v>
      </c>
      <c r="I1777" s="394" t="s">
        <v>13362</v>
      </c>
      <c r="J1777" s="373">
        <f t="shared" si="524"/>
        <v>1.1000000000000001</v>
      </c>
      <c r="K1777" s="373"/>
      <c r="L1777" s="373"/>
      <c r="M1777" s="373" t="e">
        <f>VLOOKUP(B1777,'INS-SIN-SD-09-2021'!A:D,4,0)</f>
        <v>#N/A</v>
      </c>
      <c r="N1777" s="3" t="e">
        <f t="shared" si="525"/>
        <v>#N/A</v>
      </c>
    </row>
    <row r="1778" spans="1:15" s="387" customFormat="1" x14ac:dyDescent="0.25">
      <c r="A1778" s="389" t="str">
        <f t="shared" si="511"/>
        <v>180280/AGETOP</v>
      </c>
      <c r="B1778" s="390">
        <v>1215</v>
      </c>
      <c r="C1778" s="391" t="s">
        <v>14101</v>
      </c>
      <c r="D1778" s="391" t="s">
        <v>13844</v>
      </c>
      <c r="E1778" s="392" t="s">
        <v>1</v>
      </c>
      <c r="F1778" s="392" t="s">
        <v>13518</v>
      </c>
      <c r="G1778" s="393">
        <v>4.4249999999999998</v>
      </c>
      <c r="H1778" s="394">
        <v>0.39</v>
      </c>
      <c r="I1778" s="394" t="s">
        <v>13362</v>
      </c>
      <c r="J1778" s="373">
        <f t="shared" si="524"/>
        <v>1.72</v>
      </c>
      <c r="K1778" s="373"/>
      <c r="L1778" s="373"/>
      <c r="M1778" s="373" t="e">
        <f>VLOOKUP(B1778,'INS-SIN-SD-09-2021'!A:D,4,0)</f>
        <v>#N/A</v>
      </c>
      <c r="N1778" s="3" t="e">
        <f t="shared" si="525"/>
        <v>#N/A</v>
      </c>
    </row>
    <row r="1779" spans="1:15" s="387" customFormat="1" x14ac:dyDescent="0.25">
      <c r="A1779" s="389" t="str">
        <f t="shared" si="511"/>
        <v>180280/AGETOP</v>
      </c>
      <c r="B1779" s="390" t="s">
        <v>12262</v>
      </c>
      <c r="C1779" s="391" t="s">
        <v>14101</v>
      </c>
      <c r="D1779" s="391" t="s">
        <v>14009</v>
      </c>
      <c r="E1779" s="392" t="s">
        <v>1</v>
      </c>
      <c r="F1779" s="392" t="s">
        <v>13576</v>
      </c>
      <c r="G1779" s="393">
        <v>6.1999999999999998E-3</v>
      </c>
      <c r="H1779" s="394">
        <v>85.36</v>
      </c>
      <c r="I1779" s="394" t="s">
        <v>13362</v>
      </c>
      <c r="J1779" s="373">
        <f t="shared" si="524"/>
        <v>0.52</v>
      </c>
      <c r="K1779" s="373"/>
      <c r="L1779" s="373"/>
      <c r="M1779" s="373" t="e">
        <f>VLOOKUP(B1779,'INS-SIN-SD-09-2021'!A:D,4,0)</f>
        <v>#N/A</v>
      </c>
      <c r="N1779" s="3" t="e">
        <f t="shared" si="525"/>
        <v>#N/A</v>
      </c>
    </row>
    <row r="1780" spans="1:15" s="387" customFormat="1" x14ac:dyDescent="0.25">
      <c r="A1780" s="389" t="str">
        <f t="shared" si="511"/>
        <v>180280/AGETOP</v>
      </c>
      <c r="B1780" s="390">
        <v>2256</v>
      </c>
      <c r="C1780" s="391" t="s">
        <v>14101</v>
      </c>
      <c r="D1780" s="391" t="s">
        <v>14102</v>
      </c>
      <c r="E1780" s="392" t="s">
        <v>1</v>
      </c>
      <c r="F1780" s="392" t="s">
        <v>13901</v>
      </c>
      <c r="G1780" s="393">
        <v>0.15870000000000001</v>
      </c>
      <c r="H1780" s="394">
        <v>13</v>
      </c>
      <c r="I1780" s="394" t="s">
        <v>13362</v>
      </c>
      <c r="J1780" s="373">
        <f t="shared" si="524"/>
        <v>2.06</v>
      </c>
      <c r="K1780" s="373"/>
      <c r="L1780" s="373"/>
      <c r="M1780" s="373" t="e">
        <f>VLOOKUP(B1780,'INS-SIN-SD-09-2021'!A:D,4,0)</f>
        <v>#N/A</v>
      </c>
      <c r="N1780" s="3" t="e">
        <f t="shared" si="525"/>
        <v>#N/A</v>
      </c>
    </row>
    <row r="1781" spans="1:15" s="387" customFormat="1" x14ac:dyDescent="0.25">
      <c r="A1781" s="389" t="str">
        <f t="shared" si="511"/>
        <v>180280/AGETOP</v>
      </c>
      <c r="B1781" s="390">
        <v>1672</v>
      </c>
      <c r="C1781" s="391" t="s">
        <v>14101</v>
      </c>
      <c r="D1781" s="391" t="s">
        <v>14068</v>
      </c>
      <c r="E1781" s="392" t="s">
        <v>1</v>
      </c>
      <c r="F1781" s="392" t="s">
        <v>13901</v>
      </c>
      <c r="G1781" s="393">
        <v>0.29759999999999998</v>
      </c>
      <c r="H1781" s="394">
        <v>2.12</v>
      </c>
      <c r="I1781" s="394" t="s">
        <v>13362</v>
      </c>
      <c r="J1781" s="373">
        <f t="shared" si="524"/>
        <v>0.63</v>
      </c>
      <c r="K1781" s="373"/>
      <c r="L1781" s="373"/>
      <c r="M1781" s="373" t="e">
        <f>VLOOKUP(B1781,'INS-SIN-SD-09-2021'!A:D,4,0)</f>
        <v>#N/A</v>
      </c>
      <c r="N1781" s="3" t="e">
        <f t="shared" si="525"/>
        <v>#N/A</v>
      </c>
    </row>
    <row r="1782" spans="1:15" s="387" customFormat="1" x14ac:dyDescent="0.25">
      <c r="A1782" s="389" t="str">
        <f t="shared" si="511"/>
        <v>180280/AGETOP</v>
      </c>
      <c r="B1782" s="390">
        <v>2387</v>
      </c>
      <c r="C1782" s="391" t="s">
        <v>14101</v>
      </c>
      <c r="D1782" s="391" t="s">
        <v>14103</v>
      </c>
      <c r="E1782" s="392" t="s">
        <v>1</v>
      </c>
      <c r="F1782" s="392" t="s">
        <v>13576</v>
      </c>
      <c r="G1782" s="393">
        <v>6.1999999999999998E-3</v>
      </c>
      <c r="H1782" s="394">
        <v>90.36</v>
      </c>
      <c r="I1782" s="394" t="s">
        <v>13362</v>
      </c>
      <c r="J1782" s="373">
        <f t="shared" si="524"/>
        <v>0.56000000000000005</v>
      </c>
      <c r="K1782" s="373"/>
      <c r="L1782" s="373"/>
      <c r="M1782" s="373" t="e">
        <f>VLOOKUP(B1782,'INS-SIN-SD-09-2021'!A:D,4,0)</f>
        <v>#N/A</v>
      </c>
      <c r="N1782" s="3" t="e">
        <f t="shared" si="525"/>
        <v>#N/A</v>
      </c>
    </row>
    <row r="1783" spans="1:15" s="387" customFormat="1" x14ac:dyDescent="0.25">
      <c r="A1783" s="389" t="str">
        <f t="shared" si="511"/>
        <v>180280/AGETOP</v>
      </c>
      <c r="B1783" s="390">
        <v>1264</v>
      </c>
      <c r="C1783" s="391" t="s">
        <v>14101</v>
      </c>
      <c r="D1783" s="391" t="s">
        <v>14070</v>
      </c>
      <c r="E1783" s="392" t="s">
        <v>1</v>
      </c>
      <c r="F1783" s="392" t="s">
        <v>13901</v>
      </c>
      <c r="G1783" s="393">
        <v>5.9499999999999997E-2</v>
      </c>
      <c r="H1783" s="394">
        <v>7</v>
      </c>
      <c r="I1783" s="394" t="s">
        <v>13362</v>
      </c>
      <c r="J1783" s="373">
        <f t="shared" si="524"/>
        <v>0.41</v>
      </c>
      <c r="K1783" s="373"/>
      <c r="L1783" s="373"/>
      <c r="M1783" s="373" t="e">
        <f>VLOOKUP(B1783,'INS-SIN-SD-09-2021'!A:D,4,0)</f>
        <v>#N/A</v>
      </c>
      <c r="N1783" s="3" t="e">
        <f t="shared" si="525"/>
        <v>#N/A</v>
      </c>
    </row>
    <row r="1784" spans="1:15" s="387" customFormat="1" x14ac:dyDescent="0.25">
      <c r="A1784" s="389" t="str">
        <f t="shared" si="511"/>
        <v>180280/AGETOP</v>
      </c>
      <c r="B1784" s="390" t="s">
        <v>14104</v>
      </c>
      <c r="C1784" s="391" t="s">
        <v>14101</v>
      </c>
      <c r="D1784" s="391" t="s">
        <v>14105</v>
      </c>
      <c r="E1784" s="392" t="s">
        <v>1</v>
      </c>
      <c r="F1784" s="392" t="s">
        <v>13909</v>
      </c>
      <c r="G1784" s="393">
        <v>2.9365000000000001</v>
      </c>
      <c r="H1784" s="394">
        <v>36.1</v>
      </c>
      <c r="I1784" s="394" t="s">
        <v>13362</v>
      </c>
      <c r="J1784" s="373">
        <f t="shared" si="524"/>
        <v>106</v>
      </c>
      <c r="K1784" s="373"/>
      <c r="L1784" s="373"/>
      <c r="M1784" s="373" t="e">
        <f>VLOOKUP(B1784,'INS-SIN-SD-09-2021'!A:D,4,0)</f>
        <v>#N/A</v>
      </c>
      <c r="N1784" s="3" t="e">
        <f t="shared" si="525"/>
        <v>#N/A</v>
      </c>
    </row>
    <row r="1785" spans="1:15" s="387" customFormat="1" x14ac:dyDescent="0.25">
      <c r="A1785" s="389" t="str">
        <f t="shared" si="511"/>
        <v>180280/AGETOP</v>
      </c>
      <c r="B1785" s="390">
        <v>2481</v>
      </c>
      <c r="C1785" s="391" t="s">
        <v>14101</v>
      </c>
      <c r="D1785" s="391" t="s">
        <v>14106</v>
      </c>
      <c r="E1785" s="392" t="s">
        <v>1</v>
      </c>
      <c r="F1785" s="392" t="s">
        <v>13518</v>
      </c>
      <c r="G1785" s="393">
        <v>8.8900000000000007E-2</v>
      </c>
      <c r="H1785" s="394">
        <v>4.0599999999999996</v>
      </c>
      <c r="I1785" s="394" t="s">
        <v>13362</v>
      </c>
      <c r="J1785" s="373">
        <f t="shared" si="524"/>
        <v>0.36</v>
      </c>
      <c r="K1785" s="373"/>
      <c r="L1785" s="373"/>
      <c r="M1785" s="373" t="e">
        <f>VLOOKUP(B1785,'INS-SIN-SD-09-2021'!A:D,4,0)</f>
        <v>#N/A</v>
      </c>
      <c r="N1785" s="3" t="e">
        <f t="shared" si="525"/>
        <v>#N/A</v>
      </c>
    </row>
    <row r="1786" spans="1:15" s="387" customFormat="1" x14ac:dyDescent="0.25">
      <c r="A1786" s="389" t="str">
        <f t="shared" si="511"/>
        <v>180280/AGETOP</v>
      </c>
      <c r="B1786" s="390" t="s">
        <v>12267</v>
      </c>
      <c r="C1786" s="391" t="s">
        <v>14101</v>
      </c>
      <c r="D1786" s="391" t="s">
        <v>14107</v>
      </c>
      <c r="E1786" s="392" t="s">
        <v>1</v>
      </c>
      <c r="F1786" s="392" t="s">
        <v>13518</v>
      </c>
      <c r="G1786" s="393">
        <v>2.3071000000000002</v>
      </c>
      <c r="H1786" s="394">
        <v>4.88</v>
      </c>
      <c r="I1786" s="394" t="s">
        <v>13362</v>
      </c>
      <c r="J1786" s="373">
        <f t="shared" si="524"/>
        <v>11.25</v>
      </c>
      <c r="K1786" s="373"/>
      <c r="L1786" s="373"/>
      <c r="M1786" s="373" t="e">
        <f>VLOOKUP(B1786,'INS-SIN-SD-09-2021'!A:D,4,0)</f>
        <v>#N/A</v>
      </c>
      <c r="N1786" s="3" t="e">
        <f t="shared" si="525"/>
        <v>#N/A</v>
      </c>
    </row>
    <row r="1787" spans="1:15" s="387" customFormat="1" x14ac:dyDescent="0.25">
      <c r="A1787" s="389" t="str">
        <f t="shared" si="511"/>
        <v>180280/AGETOP</v>
      </c>
      <c r="B1787" s="390">
        <v>2672</v>
      </c>
      <c r="C1787" s="391" t="s">
        <v>14101</v>
      </c>
      <c r="D1787" s="391" t="s">
        <v>14108</v>
      </c>
      <c r="E1787" s="392" t="s">
        <v>1</v>
      </c>
      <c r="F1787" s="392" t="s">
        <v>13846</v>
      </c>
      <c r="G1787" s="393">
        <v>1</v>
      </c>
      <c r="H1787" s="394">
        <v>18.55</v>
      </c>
      <c r="I1787" s="394" t="s">
        <v>13362</v>
      </c>
      <c r="J1787" s="373">
        <f t="shared" si="524"/>
        <v>18.55</v>
      </c>
      <c r="K1787" s="373"/>
      <c r="L1787" s="373"/>
      <c r="M1787" s="373" t="e">
        <f>VLOOKUP(B1787,'INS-SIN-SD-09-2021'!A:D,4,0)</f>
        <v>#N/A</v>
      </c>
      <c r="N1787" s="3" t="e">
        <f t="shared" si="525"/>
        <v>#N/A</v>
      </c>
    </row>
    <row r="1788" spans="1:15" s="387" customFormat="1" x14ac:dyDescent="0.25">
      <c r="A1788" s="389" t="str">
        <f t="shared" si="511"/>
        <v>180280/AGETOP</v>
      </c>
      <c r="B1788" s="390">
        <v>2246</v>
      </c>
      <c r="C1788" s="391" t="s">
        <v>14101</v>
      </c>
      <c r="D1788" s="391" t="s">
        <v>14073</v>
      </c>
      <c r="E1788" s="392" t="s">
        <v>1</v>
      </c>
      <c r="F1788" s="392" t="s">
        <v>13518</v>
      </c>
      <c r="G1788" s="393">
        <v>4.2099999999999999E-2</v>
      </c>
      <c r="H1788" s="394">
        <v>8.6999999999999993</v>
      </c>
      <c r="I1788" s="394" t="s">
        <v>13362</v>
      </c>
      <c r="J1788" s="373">
        <f t="shared" si="524"/>
        <v>0.36</v>
      </c>
      <c r="K1788" s="373"/>
      <c r="L1788" s="373"/>
      <c r="M1788" s="373" t="e">
        <f>VLOOKUP(B1788,'INS-SIN-SD-09-2021'!A:D,4,0)</f>
        <v>#N/A</v>
      </c>
      <c r="N1788" s="3" t="e">
        <f t="shared" si="525"/>
        <v>#N/A</v>
      </c>
    </row>
    <row r="1789" spans="1:15" s="387" customFormat="1" x14ac:dyDescent="0.25">
      <c r="A1789" s="389" t="str">
        <f t="shared" si="511"/>
        <v>180280/AGETOP</v>
      </c>
      <c r="B1789" s="390">
        <v>2417</v>
      </c>
      <c r="C1789" s="391" t="s">
        <v>14101</v>
      </c>
      <c r="D1789" s="391" t="s">
        <v>14074</v>
      </c>
      <c r="E1789" s="392" t="s">
        <v>1</v>
      </c>
      <c r="F1789" s="392" t="s">
        <v>13518</v>
      </c>
      <c r="G1789" s="393">
        <v>0.23810000000000001</v>
      </c>
      <c r="H1789" s="394">
        <v>10.58</v>
      </c>
      <c r="I1789" s="394" t="s">
        <v>13362</v>
      </c>
      <c r="J1789" s="373">
        <f t="shared" si="524"/>
        <v>2.5099999999999998</v>
      </c>
      <c r="K1789" s="373"/>
      <c r="L1789" s="373"/>
      <c r="M1789" s="373" t="e">
        <f>VLOOKUP(B1789,'INS-SIN-SD-09-2021'!A:D,4,0)</f>
        <v>#N/A</v>
      </c>
      <c r="N1789" s="3" t="e">
        <f t="shared" si="525"/>
        <v>#N/A</v>
      </c>
    </row>
    <row r="1790" spans="1:15" s="387" customFormat="1" ht="30" x14ac:dyDescent="0.25">
      <c r="A1790" s="389" t="str">
        <f t="shared" si="511"/>
        <v>180280/AGETOP</v>
      </c>
      <c r="B1790" s="390">
        <v>2529</v>
      </c>
      <c r="C1790" s="391" t="s">
        <v>14101</v>
      </c>
      <c r="D1790" s="391" t="s">
        <v>14109</v>
      </c>
      <c r="E1790" s="392" t="s">
        <v>1</v>
      </c>
      <c r="F1790" s="392" t="s">
        <v>13901</v>
      </c>
      <c r="G1790" s="393">
        <v>0.3175</v>
      </c>
      <c r="H1790" s="394">
        <v>5.17</v>
      </c>
      <c r="I1790" s="394" t="s">
        <v>13362</v>
      </c>
      <c r="J1790" s="373">
        <f t="shared" si="524"/>
        <v>1.64</v>
      </c>
      <c r="K1790" s="373"/>
      <c r="L1790" s="373"/>
      <c r="M1790" s="373" t="e">
        <f>VLOOKUP(B1790,'INS-SIN-SD-09-2021'!A:D,4,0)</f>
        <v>#N/A</v>
      </c>
      <c r="N1790" s="3" t="e">
        <f t="shared" si="525"/>
        <v>#N/A</v>
      </c>
    </row>
    <row r="1791" spans="1:15" s="387" customFormat="1" x14ac:dyDescent="0.25">
      <c r="A1791" s="440" t="str">
        <f t="shared" si="511"/>
        <v>180280/AGETOP</v>
      </c>
      <c r="B1791" s="441">
        <v>2889</v>
      </c>
      <c r="C1791" s="442" t="s">
        <v>14101</v>
      </c>
      <c r="D1791" s="442" t="s">
        <v>14075</v>
      </c>
      <c r="E1791" s="398" t="s">
        <v>1</v>
      </c>
      <c r="F1791" s="398" t="s">
        <v>13901</v>
      </c>
      <c r="G1791" s="397">
        <v>1</v>
      </c>
      <c r="H1791" s="443">
        <v>57.66</v>
      </c>
      <c r="I1791" s="443" t="s">
        <v>13362</v>
      </c>
      <c r="J1791" s="373">
        <f t="shared" si="524"/>
        <v>57.66</v>
      </c>
      <c r="K1791" s="373"/>
      <c r="L1791" s="373"/>
      <c r="M1791" s="373" t="e">
        <f>VLOOKUP(B1791,'INS-SIN-SD-09-2021'!A:D,4,0)</f>
        <v>#N/A</v>
      </c>
      <c r="N1791" s="3" t="e">
        <f t="shared" si="525"/>
        <v>#N/A</v>
      </c>
    </row>
    <row r="1792" spans="1:15" s="387" customFormat="1" ht="60" x14ac:dyDescent="0.25">
      <c r="A1792" s="463">
        <f t="shared" si="511"/>
        <v>89470</v>
      </c>
      <c r="B1792" s="434" t="s">
        <v>13359</v>
      </c>
      <c r="C1792" s="464" t="s">
        <v>446</v>
      </c>
      <c r="D1792" s="464" t="s">
        <v>14110</v>
      </c>
      <c r="E1792" s="425" t="s">
        <v>3</v>
      </c>
      <c r="F1792" s="425" t="s">
        <v>1</v>
      </c>
      <c r="G1792" s="424" t="s">
        <v>13361</v>
      </c>
      <c r="H1792" s="426" t="s">
        <v>13362</v>
      </c>
      <c r="I1792" s="465">
        <f>SUMIF(A:A,A1792,J:J)</f>
        <v>93.019999999999982</v>
      </c>
      <c r="K1792" s="373">
        <f>VLOOKUP(A1792,'CMP-SIN-SD-09-2021'!A:D,4,0)</f>
        <v>93.02</v>
      </c>
      <c r="L1792" s="373" t="b">
        <f>K1792=I1792</f>
        <v>1</v>
      </c>
      <c r="O1792" s="403">
        <v>89470</v>
      </c>
    </row>
    <row r="1793" spans="1:15" s="387" customFormat="1" x14ac:dyDescent="0.25">
      <c r="A1793" s="450">
        <f t="shared" si="511"/>
        <v>89470</v>
      </c>
      <c r="B1793" s="451">
        <v>88309</v>
      </c>
      <c r="C1793" s="452" t="s">
        <v>14110</v>
      </c>
      <c r="D1793" s="452" t="s">
        <v>13456</v>
      </c>
      <c r="E1793" s="400" t="s">
        <v>1</v>
      </c>
      <c r="F1793" s="400" t="s">
        <v>7605</v>
      </c>
      <c r="G1793" s="399">
        <v>0.79</v>
      </c>
      <c r="H1793" s="453">
        <f>VLOOKUP(B1793,'CMP-SIN-SD-09-2021'!A:D,4,0)</f>
        <v>23.9</v>
      </c>
      <c r="I1793" s="453" t="s">
        <v>13362</v>
      </c>
      <c r="J1793" s="373">
        <f t="shared" ref="J1793:J1800" si="526">TRUNC((G1793*H1793),2)</f>
        <v>18.88</v>
      </c>
      <c r="K1793" s="373"/>
      <c r="L1793" s="373"/>
      <c r="M1793" s="373">
        <f>VLOOKUP(B1793,'CMP-SIN-SD-09-2021'!A:D,4,0)</f>
        <v>23.9</v>
      </c>
      <c r="N1793" s="3" t="b">
        <f t="shared" ref="N1793:N1800" si="527">M1793=H1793</f>
        <v>1</v>
      </c>
    </row>
    <row r="1794" spans="1:15" s="387" customFormat="1" x14ac:dyDescent="0.25">
      <c r="A1794" s="389">
        <f t="shared" si="511"/>
        <v>89470</v>
      </c>
      <c r="B1794" s="390">
        <v>88316</v>
      </c>
      <c r="C1794" s="391" t="s">
        <v>14110</v>
      </c>
      <c r="D1794" s="391" t="s">
        <v>13428</v>
      </c>
      <c r="E1794" s="392" t="s">
        <v>1</v>
      </c>
      <c r="F1794" s="392" t="s">
        <v>7605</v>
      </c>
      <c r="G1794" s="393">
        <v>0.59</v>
      </c>
      <c r="H1794" s="453">
        <f>VLOOKUP(B1794,'CMP-SIN-SD-09-2021'!A:D,4,0)</f>
        <v>17.61</v>
      </c>
      <c r="I1794" s="394" t="s">
        <v>13362</v>
      </c>
      <c r="J1794" s="373">
        <f t="shared" si="526"/>
        <v>10.38</v>
      </c>
      <c r="K1794" s="373"/>
      <c r="L1794" s="373"/>
      <c r="M1794" s="373">
        <f>VLOOKUP(B1794,'CMP-SIN-SD-09-2021'!A:D,4,0)</f>
        <v>17.61</v>
      </c>
      <c r="N1794" s="3" t="b">
        <f t="shared" si="527"/>
        <v>1</v>
      </c>
    </row>
    <row r="1795" spans="1:15" s="387" customFormat="1" ht="60" x14ac:dyDescent="0.25">
      <c r="A1795" s="389">
        <f t="shared" si="511"/>
        <v>89470</v>
      </c>
      <c r="B1795" s="390">
        <v>88715</v>
      </c>
      <c r="C1795" s="391" t="s">
        <v>14110</v>
      </c>
      <c r="D1795" s="391" t="s">
        <v>14055</v>
      </c>
      <c r="E1795" s="392" t="s">
        <v>1</v>
      </c>
      <c r="F1795" s="392" t="s">
        <v>23</v>
      </c>
      <c r="G1795" s="393">
        <v>1.6400000000000001E-2</v>
      </c>
      <c r="H1795" s="453">
        <f>VLOOKUP(B1795,'CMP-SIN-SD-09-2021'!A:D,4,0)</f>
        <v>461.68</v>
      </c>
      <c r="I1795" s="394" t="s">
        <v>13362</v>
      </c>
      <c r="J1795" s="373">
        <f t="shared" si="526"/>
        <v>7.57</v>
      </c>
      <c r="K1795" s="373"/>
      <c r="L1795" s="373"/>
      <c r="M1795" s="373">
        <f>VLOOKUP(B1795,'CMP-SIN-SD-09-2021'!A:D,4,0)</f>
        <v>461.68</v>
      </c>
      <c r="N1795" s="3" t="b">
        <f t="shared" si="527"/>
        <v>1</v>
      </c>
    </row>
    <row r="1796" spans="1:15" s="387" customFormat="1" ht="30" x14ac:dyDescent="0.25">
      <c r="A1796" s="389">
        <f t="shared" si="511"/>
        <v>89470</v>
      </c>
      <c r="B1796" s="390">
        <v>25070</v>
      </c>
      <c r="C1796" s="391" t="s">
        <v>14110</v>
      </c>
      <c r="D1796" s="391" t="s">
        <v>14056</v>
      </c>
      <c r="E1796" s="392" t="s">
        <v>1</v>
      </c>
      <c r="F1796" s="392" t="s">
        <v>9</v>
      </c>
      <c r="G1796" s="393">
        <v>10.220000000000001</v>
      </c>
      <c r="H1796" s="394">
        <v>3.74</v>
      </c>
      <c r="I1796" s="394" t="s">
        <v>13362</v>
      </c>
      <c r="J1796" s="373">
        <f t="shared" si="526"/>
        <v>38.22</v>
      </c>
      <c r="K1796" s="373"/>
      <c r="L1796" s="373"/>
      <c r="M1796" s="373">
        <f>VLOOKUP(B1796,'INS-SIN-SD-09-2021'!A:D,4,0)</f>
        <v>3.74</v>
      </c>
      <c r="N1796" s="3" t="b">
        <f t="shared" si="527"/>
        <v>1</v>
      </c>
    </row>
    <row r="1797" spans="1:15" s="387" customFormat="1" ht="45" x14ac:dyDescent="0.25">
      <c r="A1797" s="389">
        <f t="shared" si="511"/>
        <v>89470</v>
      </c>
      <c r="B1797" s="390">
        <v>34547</v>
      </c>
      <c r="C1797" s="391" t="s">
        <v>14110</v>
      </c>
      <c r="D1797" s="391" t="s">
        <v>14057</v>
      </c>
      <c r="E1797" s="392" t="s">
        <v>1</v>
      </c>
      <c r="F1797" s="392" t="s">
        <v>27</v>
      </c>
      <c r="G1797" s="393">
        <v>0.87</v>
      </c>
      <c r="H1797" s="394">
        <v>6.67</v>
      </c>
      <c r="I1797" s="394" t="s">
        <v>13362</v>
      </c>
      <c r="J1797" s="373">
        <f t="shared" si="526"/>
        <v>5.8</v>
      </c>
      <c r="K1797" s="373"/>
      <c r="L1797" s="373"/>
      <c r="M1797" s="373">
        <f>VLOOKUP(B1797,'INS-SIN-SD-09-2021'!A:D,4,0)</f>
        <v>6.67</v>
      </c>
      <c r="N1797" s="3" t="b">
        <f t="shared" si="527"/>
        <v>1</v>
      </c>
    </row>
    <row r="1798" spans="1:15" s="387" customFormat="1" ht="30" x14ac:dyDescent="0.25">
      <c r="A1798" s="389">
        <f t="shared" si="511"/>
        <v>89470</v>
      </c>
      <c r="B1798" s="390">
        <v>38591</v>
      </c>
      <c r="C1798" s="391" t="s">
        <v>14110</v>
      </c>
      <c r="D1798" s="391" t="s">
        <v>14058</v>
      </c>
      <c r="E1798" s="392" t="s">
        <v>1</v>
      </c>
      <c r="F1798" s="392" t="s">
        <v>9</v>
      </c>
      <c r="G1798" s="393">
        <v>1.46</v>
      </c>
      <c r="H1798" s="394">
        <v>3.42</v>
      </c>
      <c r="I1798" s="394" t="s">
        <v>13362</v>
      </c>
      <c r="J1798" s="373">
        <f t="shared" si="526"/>
        <v>4.99</v>
      </c>
      <c r="K1798" s="373"/>
      <c r="L1798" s="373"/>
      <c r="M1798" s="373">
        <f>VLOOKUP(B1798,'INS-SIN-SD-09-2021'!A:D,4,0)</f>
        <v>3.42</v>
      </c>
      <c r="N1798" s="3" t="b">
        <f t="shared" si="527"/>
        <v>1</v>
      </c>
    </row>
    <row r="1799" spans="1:15" s="387" customFormat="1" ht="30" x14ac:dyDescent="0.25">
      <c r="A1799" s="389">
        <f t="shared" si="511"/>
        <v>89470</v>
      </c>
      <c r="B1799" s="390">
        <v>38597</v>
      </c>
      <c r="C1799" s="391" t="s">
        <v>14110</v>
      </c>
      <c r="D1799" s="391" t="s">
        <v>14059</v>
      </c>
      <c r="E1799" s="392" t="s">
        <v>1</v>
      </c>
      <c r="F1799" s="392" t="s">
        <v>9</v>
      </c>
      <c r="G1799" s="393">
        <v>0.97</v>
      </c>
      <c r="H1799" s="394">
        <v>4.21</v>
      </c>
      <c r="I1799" s="394" t="s">
        <v>13362</v>
      </c>
      <c r="J1799" s="373">
        <f t="shared" si="526"/>
        <v>4.08</v>
      </c>
      <c r="K1799" s="373"/>
      <c r="L1799" s="373"/>
      <c r="M1799" s="373">
        <f>VLOOKUP(B1799,'INS-SIN-SD-09-2021'!A:D,4,0)</f>
        <v>4.21</v>
      </c>
      <c r="N1799" s="3" t="b">
        <f t="shared" si="527"/>
        <v>1</v>
      </c>
    </row>
    <row r="1800" spans="1:15" s="387" customFormat="1" ht="30" x14ac:dyDescent="0.25">
      <c r="A1800" s="440">
        <f t="shared" si="511"/>
        <v>89470</v>
      </c>
      <c r="B1800" s="441">
        <v>38589</v>
      </c>
      <c r="C1800" s="442" t="s">
        <v>14110</v>
      </c>
      <c r="D1800" s="442" t="s">
        <v>14060</v>
      </c>
      <c r="E1800" s="398" t="s">
        <v>1</v>
      </c>
      <c r="F1800" s="398" t="s">
        <v>9</v>
      </c>
      <c r="G1800" s="397">
        <v>1.46</v>
      </c>
      <c r="H1800" s="443">
        <v>2.13</v>
      </c>
      <c r="I1800" s="443" t="s">
        <v>13362</v>
      </c>
      <c r="J1800" s="373">
        <f t="shared" si="526"/>
        <v>3.1</v>
      </c>
      <c r="K1800" s="373"/>
      <c r="L1800" s="373"/>
      <c r="M1800" s="373">
        <f>VLOOKUP(B1800,'INS-SIN-SD-09-2021'!A:D,4,0)</f>
        <v>2.13</v>
      </c>
      <c r="N1800" s="3" t="b">
        <f t="shared" si="527"/>
        <v>1</v>
      </c>
    </row>
    <row r="1801" spans="1:15" s="387" customFormat="1" ht="45" x14ac:dyDescent="0.25">
      <c r="A1801" s="463">
        <f t="shared" si="511"/>
        <v>97733</v>
      </c>
      <c r="B1801" s="434" t="s">
        <v>13359</v>
      </c>
      <c r="C1801" s="464" t="s">
        <v>447</v>
      </c>
      <c r="D1801" s="464" t="s">
        <v>14111</v>
      </c>
      <c r="E1801" s="425" t="s">
        <v>23</v>
      </c>
      <c r="F1801" s="425" t="s">
        <v>1</v>
      </c>
      <c r="G1801" s="424" t="s">
        <v>13361</v>
      </c>
      <c r="H1801" s="426" t="s">
        <v>13362</v>
      </c>
      <c r="I1801" s="465">
        <f>SUMIF(A:A,A1801,J:J)</f>
        <v>3221.18</v>
      </c>
      <c r="K1801" s="373">
        <f>VLOOKUP(A1801,'CMP-SIN-SD-09-2021'!A:D,4,0)</f>
        <v>3221.18</v>
      </c>
      <c r="L1801" s="373" t="b">
        <f>K1801=I1801</f>
        <v>1</v>
      </c>
      <c r="O1801" s="403">
        <v>97733</v>
      </c>
    </row>
    <row r="1802" spans="1:15" s="387" customFormat="1" ht="45" x14ac:dyDescent="0.25">
      <c r="A1802" s="450">
        <f t="shared" si="511"/>
        <v>97733</v>
      </c>
      <c r="B1802" s="451">
        <v>92783</v>
      </c>
      <c r="C1802" s="452" t="s">
        <v>14111</v>
      </c>
      <c r="D1802" s="452" t="s">
        <v>14112</v>
      </c>
      <c r="E1802" s="400" t="s">
        <v>1</v>
      </c>
      <c r="F1802" s="400" t="s">
        <v>29</v>
      </c>
      <c r="G1802" s="399">
        <v>42.646299999999997</v>
      </c>
      <c r="H1802" s="453">
        <f>VLOOKUP(B1802,'CMP-SIN-SD-09-2021'!A:D,4,0)</f>
        <v>20.72</v>
      </c>
      <c r="I1802" s="453" t="s">
        <v>13362</v>
      </c>
      <c r="J1802" s="373">
        <f t="shared" ref="J1802:J1814" si="528">TRUNC((G1802*H1802),2)</f>
        <v>883.63</v>
      </c>
      <c r="K1802" s="373"/>
      <c r="L1802" s="373"/>
      <c r="M1802" s="373">
        <f>VLOOKUP(B1802,'CMP-SIN-SD-09-2021'!A:D,4,0)</f>
        <v>20.72</v>
      </c>
      <c r="N1802" s="3" t="b">
        <f t="shared" ref="N1802:N1814" si="529">M1802=H1802</f>
        <v>1</v>
      </c>
    </row>
    <row r="1803" spans="1:15" s="387" customFormat="1" ht="45" x14ac:dyDescent="0.25">
      <c r="A1803" s="389">
        <f t="shared" ref="A1803:A1866" si="530">IF(O1803&lt;&gt;0,O1803,A1802)</f>
        <v>97733</v>
      </c>
      <c r="B1803" s="390">
        <v>94971</v>
      </c>
      <c r="C1803" s="391" t="s">
        <v>14111</v>
      </c>
      <c r="D1803" s="391" t="s">
        <v>13611</v>
      </c>
      <c r="E1803" s="392" t="s">
        <v>1</v>
      </c>
      <c r="F1803" s="392" t="s">
        <v>23</v>
      </c>
      <c r="G1803" s="393">
        <v>1.2</v>
      </c>
      <c r="H1803" s="453">
        <f>VLOOKUP(B1803,'CMP-SIN-SD-09-2021'!A:D,4,0)</f>
        <v>433.52</v>
      </c>
      <c r="I1803" s="394" t="s">
        <v>13362</v>
      </c>
      <c r="J1803" s="373">
        <f t="shared" si="528"/>
        <v>520.22</v>
      </c>
      <c r="K1803" s="373"/>
      <c r="L1803" s="373"/>
      <c r="M1803" s="373">
        <f>VLOOKUP(B1803,'CMP-SIN-SD-09-2021'!A:D,4,0)</f>
        <v>433.52</v>
      </c>
      <c r="N1803" s="3" t="b">
        <f t="shared" si="529"/>
        <v>1</v>
      </c>
    </row>
    <row r="1804" spans="1:15" s="387" customFormat="1" x14ac:dyDescent="0.25">
      <c r="A1804" s="389">
        <f t="shared" si="530"/>
        <v>97733</v>
      </c>
      <c r="B1804" s="390">
        <v>88239</v>
      </c>
      <c r="C1804" s="391" t="s">
        <v>14111</v>
      </c>
      <c r="D1804" s="391" t="s">
        <v>13480</v>
      </c>
      <c r="E1804" s="392" t="s">
        <v>1</v>
      </c>
      <c r="F1804" s="392" t="s">
        <v>7605</v>
      </c>
      <c r="G1804" s="393">
        <v>1.8137000000000001</v>
      </c>
      <c r="H1804" s="453">
        <f>VLOOKUP(B1804,'CMP-SIN-SD-09-2021'!A:D,4,0)</f>
        <v>19.96</v>
      </c>
      <c r="I1804" s="394" t="s">
        <v>13362</v>
      </c>
      <c r="J1804" s="373">
        <f t="shared" si="528"/>
        <v>36.200000000000003</v>
      </c>
      <c r="K1804" s="373"/>
      <c r="L1804" s="373"/>
      <c r="M1804" s="373">
        <f>VLOOKUP(B1804,'CMP-SIN-SD-09-2021'!A:D,4,0)</f>
        <v>19.96</v>
      </c>
      <c r="N1804" s="3" t="b">
        <f t="shared" si="529"/>
        <v>1</v>
      </c>
    </row>
    <row r="1805" spans="1:15" s="387" customFormat="1" x14ac:dyDescent="0.25">
      <c r="A1805" s="389">
        <f t="shared" si="530"/>
        <v>97733</v>
      </c>
      <c r="B1805" s="390">
        <v>88261</v>
      </c>
      <c r="C1805" s="391" t="s">
        <v>14111</v>
      </c>
      <c r="D1805" s="391" t="s">
        <v>13695</v>
      </c>
      <c r="E1805" s="392" t="s">
        <v>1</v>
      </c>
      <c r="F1805" s="392" t="s">
        <v>7605</v>
      </c>
      <c r="G1805" s="393">
        <v>9.0685000000000002</v>
      </c>
      <c r="H1805" s="453">
        <f>VLOOKUP(B1805,'CMP-SIN-SD-09-2021'!A:D,4,0)</f>
        <v>23.72</v>
      </c>
      <c r="I1805" s="394" t="s">
        <v>13362</v>
      </c>
      <c r="J1805" s="373">
        <f t="shared" si="528"/>
        <v>215.1</v>
      </c>
      <c r="K1805" s="373"/>
      <c r="L1805" s="373"/>
      <c r="M1805" s="373">
        <f>VLOOKUP(B1805,'CMP-SIN-SD-09-2021'!A:D,4,0)</f>
        <v>23.72</v>
      </c>
      <c r="N1805" s="3" t="b">
        <f t="shared" si="529"/>
        <v>1</v>
      </c>
    </row>
    <row r="1806" spans="1:15" s="387" customFormat="1" x14ac:dyDescent="0.25">
      <c r="A1806" s="389">
        <f t="shared" si="530"/>
        <v>97733</v>
      </c>
      <c r="B1806" s="390">
        <v>88309</v>
      </c>
      <c r="C1806" s="391" t="s">
        <v>14111</v>
      </c>
      <c r="D1806" s="391" t="s">
        <v>13456</v>
      </c>
      <c r="E1806" s="392" t="s">
        <v>1</v>
      </c>
      <c r="F1806" s="392" t="s">
        <v>7605</v>
      </c>
      <c r="G1806" s="393">
        <v>32.192999999999998</v>
      </c>
      <c r="H1806" s="453">
        <f>VLOOKUP(B1806,'CMP-SIN-SD-09-2021'!A:D,4,0)</f>
        <v>23.9</v>
      </c>
      <c r="I1806" s="394" t="s">
        <v>13362</v>
      </c>
      <c r="J1806" s="373">
        <f t="shared" si="528"/>
        <v>769.41</v>
      </c>
      <c r="K1806" s="373"/>
      <c r="L1806" s="373"/>
      <c r="M1806" s="373">
        <f>VLOOKUP(B1806,'CMP-SIN-SD-09-2021'!A:D,4,0)</f>
        <v>23.9</v>
      </c>
      <c r="N1806" s="3" t="b">
        <f t="shared" si="529"/>
        <v>1</v>
      </c>
    </row>
    <row r="1807" spans="1:15" s="387" customFormat="1" x14ac:dyDescent="0.25">
      <c r="A1807" s="389">
        <f t="shared" si="530"/>
        <v>97733</v>
      </c>
      <c r="B1807" s="390">
        <v>88316</v>
      </c>
      <c r="C1807" s="391" t="s">
        <v>14111</v>
      </c>
      <c r="D1807" s="391" t="s">
        <v>13428</v>
      </c>
      <c r="E1807" s="392" t="s">
        <v>1</v>
      </c>
      <c r="F1807" s="392" t="s">
        <v>7605</v>
      </c>
      <c r="G1807" s="393">
        <v>32.192999999999998</v>
      </c>
      <c r="H1807" s="453">
        <f>VLOOKUP(B1807,'CMP-SIN-SD-09-2021'!A:D,4,0)</f>
        <v>17.61</v>
      </c>
      <c r="I1807" s="394" t="s">
        <v>13362</v>
      </c>
      <c r="J1807" s="373">
        <f t="shared" si="528"/>
        <v>566.91</v>
      </c>
      <c r="K1807" s="373"/>
      <c r="L1807" s="373"/>
      <c r="M1807" s="373">
        <f>VLOOKUP(B1807,'CMP-SIN-SD-09-2021'!A:D,4,0)</f>
        <v>17.61</v>
      </c>
      <c r="N1807" s="3" t="b">
        <f t="shared" si="529"/>
        <v>1</v>
      </c>
    </row>
    <row r="1808" spans="1:15" s="387" customFormat="1" ht="30" x14ac:dyDescent="0.25">
      <c r="A1808" s="389">
        <f t="shared" si="530"/>
        <v>97733</v>
      </c>
      <c r="B1808" s="390">
        <v>90586</v>
      </c>
      <c r="C1808" s="391" t="s">
        <v>14111</v>
      </c>
      <c r="D1808" s="391" t="s">
        <v>13578</v>
      </c>
      <c r="E1808" s="392" t="s">
        <v>1</v>
      </c>
      <c r="F1808" s="392" t="s">
        <v>13482</v>
      </c>
      <c r="G1808" s="393">
        <v>6.6319999999999997</v>
      </c>
      <c r="H1808" s="394">
        <v>1.58</v>
      </c>
      <c r="I1808" s="394" t="s">
        <v>13362</v>
      </c>
      <c r="J1808" s="373">
        <f t="shared" si="528"/>
        <v>10.47</v>
      </c>
      <c r="K1808" s="373"/>
      <c r="L1808" s="373"/>
      <c r="M1808" s="373">
        <f>VLOOKUP(B1808,'CMP-SIN-SD-09-2021'!A:D,4,0)</f>
        <v>1.58</v>
      </c>
      <c r="N1808" s="3" t="b">
        <f t="shared" si="529"/>
        <v>1</v>
      </c>
    </row>
    <row r="1809" spans="1:15" s="387" customFormat="1" ht="30" x14ac:dyDescent="0.25">
      <c r="A1809" s="389">
        <f t="shared" si="530"/>
        <v>97733</v>
      </c>
      <c r="B1809" s="390">
        <v>90587</v>
      </c>
      <c r="C1809" s="391" t="s">
        <v>14111</v>
      </c>
      <c r="D1809" s="391" t="s">
        <v>13579</v>
      </c>
      <c r="E1809" s="392" t="s">
        <v>1</v>
      </c>
      <c r="F1809" s="392" t="s">
        <v>13484</v>
      </c>
      <c r="G1809" s="393">
        <v>18.246200000000002</v>
      </c>
      <c r="H1809" s="394">
        <v>0.36</v>
      </c>
      <c r="I1809" s="394" t="s">
        <v>13362</v>
      </c>
      <c r="J1809" s="373">
        <f t="shared" si="528"/>
        <v>6.56</v>
      </c>
      <c r="K1809" s="373"/>
      <c r="L1809" s="373"/>
      <c r="M1809" s="373">
        <f>VLOOKUP(B1809,'CMP-SIN-SD-09-2021'!A:D,4,0)</f>
        <v>0.36</v>
      </c>
      <c r="N1809" s="3" t="b">
        <f t="shared" si="529"/>
        <v>1</v>
      </c>
    </row>
    <row r="1810" spans="1:15" s="387" customFormat="1" ht="30" x14ac:dyDescent="0.25">
      <c r="A1810" s="389">
        <f t="shared" si="530"/>
        <v>97733</v>
      </c>
      <c r="B1810" s="390">
        <v>91692</v>
      </c>
      <c r="C1810" s="391" t="s">
        <v>14111</v>
      </c>
      <c r="D1810" s="391" t="s">
        <v>13481</v>
      </c>
      <c r="E1810" s="392" t="s">
        <v>1</v>
      </c>
      <c r="F1810" s="392" t="s">
        <v>13482</v>
      </c>
      <c r="G1810" s="393">
        <v>0.77359999999999995</v>
      </c>
      <c r="H1810" s="453">
        <f>VLOOKUP(B1810,'CMP-SIN-SD-09-2021'!A:D,4,0)</f>
        <v>21.22</v>
      </c>
      <c r="I1810" s="394" t="s">
        <v>13362</v>
      </c>
      <c r="J1810" s="373">
        <f t="shared" si="528"/>
        <v>16.41</v>
      </c>
      <c r="K1810" s="373"/>
      <c r="L1810" s="373"/>
      <c r="M1810" s="373">
        <f>VLOOKUP(B1810,'CMP-SIN-SD-09-2021'!A:D,4,0)</f>
        <v>21.22</v>
      </c>
      <c r="N1810" s="3" t="b">
        <f t="shared" si="529"/>
        <v>1</v>
      </c>
    </row>
    <row r="1811" spans="1:15" s="387" customFormat="1" ht="30" x14ac:dyDescent="0.25">
      <c r="A1811" s="389">
        <f t="shared" si="530"/>
        <v>97733</v>
      </c>
      <c r="B1811" s="390">
        <v>91693</v>
      </c>
      <c r="C1811" s="391" t="s">
        <v>14111</v>
      </c>
      <c r="D1811" s="391" t="s">
        <v>13483</v>
      </c>
      <c r="E1811" s="392" t="s">
        <v>1</v>
      </c>
      <c r="F1811" s="392" t="s">
        <v>13484</v>
      </c>
      <c r="G1811" s="393">
        <v>1.0401</v>
      </c>
      <c r="H1811" s="453">
        <f>VLOOKUP(B1811,'CMP-SIN-SD-09-2021'!A:D,4,0)</f>
        <v>18.73</v>
      </c>
      <c r="I1811" s="394" t="s">
        <v>13362</v>
      </c>
      <c r="J1811" s="373">
        <f t="shared" si="528"/>
        <v>19.48</v>
      </c>
      <c r="K1811" s="373"/>
      <c r="L1811" s="373"/>
      <c r="M1811" s="373">
        <f>VLOOKUP(B1811,'CMP-SIN-SD-09-2021'!A:D,4,0)</f>
        <v>18.73</v>
      </c>
      <c r="N1811" s="3" t="b">
        <f t="shared" si="529"/>
        <v>1</v>
      </c>
    </row>
    <row r="1812" spans="1:15" s="387" customFormat="1" ht="30" x14ac:dyDescent="0.25">
      <c r="A1812" s="389">
        <f t="shared" si="530"/>
        <v>97733</v>
      </c>
      <c r="B1812" s="390">
        <v>1358</v>
      </c>
      <c r="C1812" s="391" t="s">
        <v>14111</v>
      </c>
      <c r="D1812" s="391" t="s">
        <v>13585</v>
      </c>
      <c r="E1812" s="392" t="s">
        <v>1</v>
      </c>
      <c r="F1812" s="392" t="s">
        <v>3</v>
      </c>
      <c r="G1812" s="393">
        <v>2.9790000000000001</v>
      </c>
      <c r="H1812" s="394">
        <v>53.65</v>
      </c>
      <c r="I1812" s="394" t="s">
        <v>13362</v>
      </c>
      <c r="J1812" s="373">
        <f t="shared" si="528"/>
        <v>159.82</v>
      </c>
      <c r="K1812" s="373"/>
      <c r="L1812" s="373"/>
      <c r="M1812" s="373">
        <f>VLOOKUP(B1812,'INS-SIN-SD-09-2021'!A:D,4,0)</f>
        <v>53.65</v>
      </c>
      <c r="N1812" s="3" t="b">
        <f t="shared" si="529"/>
        <v>1</v>
      </c>
    </row>
    <row r="1813" spans="1:15" s="387" customFormat="1" ht="30" x14ac:dyDescent="0.25">
      <c r="A1813" s="389">
        <f t="shared" si="530"/>
        <v>97733</v>
      </c>
      <c r="B1813" s="390">
        <v>2692</v>
      </c>
      <c r="C1813" s="391" t="s">
        <v>14111</v>
      </c>
      <c r="D1813" s="391" t="s">
        <v>13568</v>
      </c>
      <c r="E1813" s="392" t="s">
        <v>1</v>
      </c>
      <c r="F1813" s="392" t="s">
        <v>7596</v>
      </c>
      <c r="G1813" s="393">
        <v>0.12</v>
      </c>
      <c r="H1813" s="394">
        <v>7.05</v>
      </c>
      <c r="I1813" s="394" t="s">
        <v>13362</v>
      </c>
      <c r="J1813" s="373">
        <f t="shared" si="528"/>
        <v>0.84</v>
      </c>
      <c r="K1813" s="373"/>
      <c r="L1813" s="373"/>
      <c r="M1813" s="373">
        <f>VLOOKUP(B1813,'INS-SIN-SD-09-2021'!A:D,4,0)</f>
        <v>7.05</v>
      </c>
      <c r="N1813" s="3" t="b">
        <f t="shared" si="529"/>
        <v>1</v>
      </c>
    </row>
    <row r="1814" spans="1:15" s="387" customFormat="1" x14ac:dyDescent="0.25">
      <c r="A1814" s="440">
        <f t="shared" si="530"/>
        <v>97733</v>
      </c>
      <c r="B1814" s="441">
        <v>20247</v>
      </c>
      <c r="C1814" s="442" t="s">
        <v>14111</v>
      </c>
      <c r="D1814" s="442" t="s">
        <v>13586</v>
      </c>
      <c r="E1814" s="398" t="s">
        <v>1</v>
      </c>
      <c r="F1814" s="398" t="s">
        <v>29</v>
      </c>
      <c r="G1814" s="397">
        <v>0.64449999999999996</v>
      </c>
      <c r="H1814" s="443">
        <v>25.03</v>
      </c>
      <c r="I1814" s="443" t="s">
        <v>13362</v>
      </c>
      <c r="J1814" s="373">
        <f t="shared" si="528"/>
        <v>16.13</v>
      </c>
      <c r="K1814" s="373"/>
      <c r="L1814" s="373"/>
      <c r="M1814" s="373">
        <f>VLOOKUP(B1814,'INS-SIN-SD-09-2021'!A:D,4,0)</f>
        <v>25.03</v>
      </c>
      <c r="N1814" s="3" t="b">
        <f t="shared" si="529"/>
        <v>1</v>
      </c>
    </row>
    <row r="1815" spans="1:15" s="387" customFormat="1" ht="75" x14ac:dyDescent="0.25">
      <c r="A1815" s="463">
        <f t="shared" si="530"/>
        <v>87889</v>
      </c>
      <c r="B1815" s="434" t="s">
        <v>13359</v>
      </c>
      <c r="C1815" s="464" t="s">
        <v>448</v>
      </c>
      <c r="D1815" s="464" t="s">
        <v>14113</v>
      </c>
      <c r="E1815" s="425" t="s">
        <v>3</v>
      </c>
      <c r="F1815" s="425" t="s">
        <v>1</v>
      </c>
      <c r="G1815" s="424" t="s">
        <v>13361</v>
      </c>
      <c r="H1815" s="426" t="s">
        <v>13362</v>
      </c>
      <c r="I1815" s="465">
        <f>SUMIF(A:A,A1815,J:J)</f>
        <v>6.58</v>
      </c>
      <c r="K1815" s="373">
        <f>VLOOKUP(A1815,'CMP-SIN-SD-09-2021'!A:D,4,0)</f>
        <v>6.58</v>
      </c>
      <c r="L1815" s="373" t="b">
        <f>K1815=I1815</f>
        <v>1</v>
      </c>
      <c r="O1815" s="403">
        <v>87889</v>
      </c>
    </row>
    <row r="1816" spans="1:15" s="387" customFormat="1" ht="60" x14ac:dyDescent="0.25">
      <c r="A1816" s="450">
        <f t="shared" si="530"/>
        <v>87889</v>
      </c>
      <c r="B1816" s="451">
        <v>87325</v>
      </c>
      <c r="C1816" s="452" t="s">
        <v>14113</v>
      </c>
      <c r="D1816" s="452" t="s">
        <v>13775</v>
      </c>
      <c r="E1816" s="400" t="s">
        <v>1</v>
      </c>
      <c r="F1816" s="400" t="s">
        <v>23</v>
      </c>
      <c r="G1816" s="399">
        <v>1.5E-3</v>
      </c>
      <c r="H1816" s="453">
        <f>VLOOKUP(B1816,'CMP-SIN-SD-09-2021'!A:D,4,0)</f>
        <v>2810.44</v>
      </c>
      <c r="I1816" s="453" t="s">
        <v>13362</v>
      </c>
      <c r="J1816" s="373">
        <f t="shared" ref="J1816:J1818" si="531">TRUNC((G1816*H1816),2)</f>
        <v>4.21</v>
      </c>
      <c r="K1816" s="373"/>
      <c r="L1816" s="373"/>
      <c r="M1816" s="373">
        <f>VLOOKUP(B1816,'CMP-SIN-SD-09-2021'!A:D,4,0)</f>
        <v>2810.44</v>
      </c>
      <c r="N1816" s="3" t="b">
        <f t="shared" ref="N1816:N1818" si="532">M1816=H1816</f>
        <v>1</v>
      </c>
    </row>
    <row r="1817" spans="1:15" s="387" customFormat="1" x14ac:dyDescent="0.25">
      <c r="A1817" s="389">
        <f t="shared" si="530"/>
        <v>87889</v>
      </c>
      <c r="B1817" s="390">
        <v>88309</v>
      </c>
      <c r="C1817" s="391" t="s">
        <v>14113</v>
      </c>
      <c r="D1817" s="391" t="s">
        <v>13456</v>
      </c>
      <c r="E1817" s="392" t="s">
        <v>1</v>
      </c>
      <c r="F1817" s="392" t="s">
        <v>7605</v>
      </c>
      <c r="G1817" s="393">
        <v>7.2999999999999995E-2</v>
      </c>
      <c r="H1817" s="453">
        <f>VLOOKUP(B1817,'CMP-SIN-SD-09-2021'!A:D,4,0)</f>
        <v>23.9</v>
      </c>
      <c r="I1817" s="394" t="s">
        <v>13362</v>
      </c>
      <c r="J1817" s="373">
        <f t="shared" si="531"/>
        <v>1.74</v>
      </c>
      <c r="K1817" s="373"/>
      <c r="L1817" s="373"/>
      <c r="M1817" s="373">
        <f>VLOOKUP(B1817,'CMP-SIN-SD-09-2021'!A:D,4,0)</f>
        <v>23.9</v>
      </c>
      <c r="N1817" s="3" t="b">
        <f t="shared" si="532"/>
        <v>1</v>
      </c>
    </row>
    <row r="1818" spans="1:15" s="387" customFormat="1" x14ac:dyDescent="0.25">
      <c r="A1818" s="440">
        <f t="shared" si="530"/>
        <v>87889</v>
      </c>
      <c r="B1818" s="441">
        <v>88316</v>
      </c>
      <c r="C1818" s="442" t="s">
        <v>14113</v>
      </c>
      <c r="D1818" s="442" t="s">
        <v>13428</v>
      </c>
      <c r="E1818" s="398" t="s">
        <v>1</v>
      </c>
      <c r="F1818" s="398" t="s">
        <v>7605</v>
      </c>
      <c r="G1818" s="397">
        <v>3.5999999999999997E-2</v>
      </c>
      <c r="H1818" s="453">
        <f>VLOOKUP(B1818,'CMP-SIN-SD-09-2021'!A:D,4,0)</f>
        <v>17.61</v>
      </c>
      <c r="I1818" s="443" t="s">
        <v>13362</v>
      </c>
      <c r="J1818" s="373">
        <f t="shared" si="531"/>
        <v>0.63</v>
      </c>
      <c r="K1818" s="373"/>
      <c r="L1818" s="373"/>
      <c r="M1818" s="373">
        <f>VLOOKUP(B1818,'CMP-SIN-SD-09-2021'!A:D,4,0)</f>
        <v>17.61</v>
      </c>
      <c r="N1818" s="3" t="b">
        <f t="shared" si="532"/>
        <v>1</v>
      </c>
    </row>
    <row r="1819" spans="1:15" s="387" customFormat="1" ht="30" x14ac:dyDescent="0.25">
      <c r="A1819" s="463">
        <f t="shared" si="530"/>
        <v>96135</v>
      </c>
      <c r="B1819" s="434" t="s">
        <v>13359</v>
      </c>
      <c r="C1819" s="464" t="s">
        <v>449</v>
      </c>
      <c r="D1819" s="464" t="s">
        <v>13813</v>
      </c>
      <c r="E1819" s="425" t="s">
        <v>3</v>
      </c>
      <c r="F1819" s="425" t="s">
        <v>1</v>
      </c>
      <c r="G1819" s="424" t="s">
        <v>13361</v>
      </c>
      <c r="H1819" s="426" t="s">
        <v>13362</v>
      </c>
      <c r="I1819" s="465">
        <f>SUMIF(A:A,A1819,J:J)</f>
        <v>25.779999999999998</v>
      </c>
      <c r="K1819" s="373">
        <f>VLOOKUP(A1819,'CMP-SIN-SD-09-2021'!A:D,4,0)</f>
        <v>25.78</v>
      </c>
      <c r="L1819" s="373" t="b">
        <f>K1819=I1819</f>
        <v>1</v>
      </c>
      <c r="O1819" s="403">
        <v>96135</v>
      </c>
    </row>
    <row r="1820" spans="1:15" s="387" customFormat="1" x14ac:dyDescent="0.25">
      <c r="A1820" s="450">
        <f t="shared" si="530"/>
        <v>96135</v>
      </c>
      <c r="B1820" s="451">
        <v>88310</v>
      </c>
      <c r="C1820" s="452" t="s">
        <v>13813</v>
      </c>
      <c r="D1820" s="452" t="s">
        <v>13631</v>
      </c>
      <c r="E1820" s="400" t="s">
        <v>1</v>
      </c>
      <c r="F1820" s="400" t="s">
        <v>7605</v>
      </c>
      <c r="G1820" s="399">
        <v>0.57099999999999995</v>
      </c>
      <c r="H1820" s="453">
        <f>VLOOKUP(B1820,'CMP-SIN-SD-09-2021'!A:D,4,0)</f>
        <v>24.89</v>
      </c>
      <c r="I1820" s="453" t="s">
        <v>13362</v>
      </c>
      <c r="J1820" s="373">
        <f t="shared" ref="J1820:J1823" si="533">TRUNC((G1820*H1820),2)</f>
        <v>14.21</v>
      </c>
      <c r="K1820" s="373"/>
      <c r="L1820" s="373"/>
      <c r="M1820" s="373">
        <f>VLOOKUP(B1820,'CMP-SIN-SD-09-2021'!A:D,4,0)</f>
        <v>24.89</v>
      </c>
      <c r="N1820" s="3" t="b">
        <f t="shared" ref="N1820:N1823" si="534">M1820=H1820</f>
        <v>1</v>
      </c>
    </row>
    <row r="1821" spans="1:15" s="387" customFormat="1" x14ac:dyDescent="0.25">
      <c r="A1821" s="389">
        <f t="shared" si="530"/>
        <v>96135</v>
      </c>
      <c r="B1821" s="390">
        <v>88316</v>
      </c>
      <c r="C1821" s="391" t="s">
        <v>13813</v>
      </c>
      <c r="D1821" s="391" t="s">
        <v>13428</v>
      </c>
      <c r="E1821" s="392" t="s">
        <v>1</v>
      </c>
      <c r="F1821" s="392" t="s">
        <v>7605</v>
      </c>
      <c r="G1821" s="393">
        <v>0.14299999999999999</v>
      </c>
      <c r="H1821" s="453">
        <f>VLOOKUP(B1821,'CMP-SIN-SD-09-2021'!A:D,4,0)</f>
        <v>17.61</v>
      </c>
      <c r="I1821" s="394" t="s">
        <v>13362</v>
      </c>
      <c r="J1821" s="373">
        <f t="shared" si="533"/>
        <v>2.5099999999999998</v>
      </c>
      <c r="K1821" s="373"/>
      <c r="L1821" s="373"/>
      <c r="M1821" s="373">
        <f>VLOOKUP(B1821,'CMP-SIN-SD-09-2021'!A:D,4,0)</f>
        <v>17.61</v>
      </c>
      <c r="N1821" s="3" t="b">
        <f t="shared" si="534"/>
        <v>1</v>
      </c>
    </row>
    <row r="1822" spans="1:15" s="387" customFormat="1" ht="30" x14ac:dyDescent="0.25">
      <c r="A1822" s="389">
        <f t="shared" si="530"/>
        <v>96135</v>
      </c>
      <c r="B1822" s="390">
        <v>3767</v>
      </c>
      <c r="C1822" s="391" t="s">
        <v>13813</v>
      </c>
      <c r="D1822" s="391" t="s">
        <v>13790</v>
      </c>
      <c r="E1822" s="392" t="s">
        <v>1</v>
      </c>
      <c r="F1822" s="392" t="s">
        <v>9</v>
      </c>
      <c r="G1822" s="393">
        <v>0.1</v>
      </c>
      <c r="H1822" s="394">
        <v>0.8</v>
      </c>
      <c r="I1822" s="394" t="s">
        <v>13362</v>
      </c>
      <c r="J1822" s="373">
        <f t="shared" si="533"/>
        <v>0.08</v>
      </c>
      <c r="K1822" s="373"/>
      <c r="L1822" s="373"/>
      <c r="M1822" s="373">
        <f>VLOOKUP(B1822,'INS-SIN-SD-09-2021'!A:D,4,0)</f>
        <v>0.8</v>
      </c>
      <c r="N1822" s="3" t="b">
        <f t="shared" si="534"/>
        <v>1</v>
      </c>
    </row>
    <row r="1823" spans="1:15" s="387" customFormat="1" x14ac:dyDescent="0.25">
      <c r="A1823" s="440">
        <f t="shared" si="530"/>
        <v>96135</v>
      </c>
      <c r="B1823" s="441">
        <v>4056</v>
      </c>
      <c r="C1823" s="442" t="s">
        <v>13813</v>
      </c>
      <c r="D1823" s="442" t="s">
        <v>13793</v>
      </c>
      <c r="E1823" s="398" t="s">
        <v>1</v>
      </c>
      <c r="F1823" s="398" t="s">
        <v>7607</v>
      </c>
      <c r="G1823" s="397">
        <v>0.24399999999999999</v>
      </c>
      <c r="H1823" s="443">
        <v>36.82</v>
      </c>
      <c r="I1823" s="443" t="s">
        <v>13362</v>
      </c>
      <c r="J1823" s="373">
        <f t="shared" si="533"/>
        <v>8.98</v>
      </c>
      <c r="K1823" s="373"/>
      <c r="L1823" s="373"/>
      <c r="M1823" s="373">
        <f>VLOOKUP(B1823,'INS-SIN-SD-09-2021'!A:D,4,0)</f>
        <v>36.82</v>
      </c>
      <c r="N1823" s="3" t="b">
        <f t="shared" si="534"/>
        <v>1</v>
      </c>
    </row>
    <row r="1824" spans="1:15" s="387" customFormat="1" ht="30" x14ac:dyDescent="0.25">
      <c r="A1824" s="463">
        <f t="shared" si="530"/>
        <v>95626</v>
      </c>
      <c r="B1824" s="434" t="s">
        <v>13359</v>
      </c>
      <c r="C1824" s="464" t="s">
        <v>450</v>
      </c>
      <c r="D1824" s="464" t="s">
        <v>13592</v>
      </c>
      <c r="E1824" s="425" t="s">
        <v>3</v>
      </c>
      <c r="F1824" s="425" t="s">
        <v>1</v>
      </c>
      <c r="G1824" s="424" t="s">
        <v>13361</v>
      </c>
      <c r="H1824" s="426" t="s">
        <v>13362</v>
      </c>
      <c r="I1824" s="465">
        <f>SUMIF(A:A,A1824,J:J)</f>
        <v>15.21</v>
      </c>
      <c r="K1824" s="373">
        <f>VLOOKUP(A1824,'CMP-SIN-SD-09-2021'!A:D,4,0)</f>
        <v>15.21</v>
      </c>
      <c r="L1824" s="373" t="b">
        <f>K1824=I1824</f>
        <v>1</v>
      </c>
      <c r="O1824" s="403">
        <v>95626</v>
      </c>
    </row>
    <row r="1825" spans="1:15" s="387" customFormat="1" x14ac:dyDescent="0.25">
      <c r="A1825" s="450">
        <f t="shared" si="530"/>
        <v>95626</v>
      </c>
      <c r="B1825" s="451">
        <v>88310</v>
      </c>
      <c r="C1825" s="452" t="s">
        <v>13592</v>
      </c>
      <c r="D1825" s="452" t="s">
        <v>13631</v>
      </c>
      <c r="E1825" s="400" t="s">
        <v>1</v>
      </c>
      <c r="F1825" s="400" t="s">
        <v>7605</v>
      </c>
      <c r="G1825" s="399">
        <v>0.34399999999999997</v>
      </c>
      <c r="H1825" s="453">
        <f>VLOOKUP(B1825,'CMP-SIN-SD-09-2021'!A:D,4,0)</f>
        <v>24.89</v>
      </c>
      <c r="I1825" s="453" t="s">
        <v>13362</v>
      </c>
      <c r="J1825" s="373">
        <f t="shared" ref="J1825:J1827" si="535">TRUNC((G1825*H1825),2)</f>
        <v>8.56</v>
      </c>
      <c r="K1825" s="373"/>
      <c r="L1825" s="373"/>
      <c r="M1825" s="373">
        <f>VLOOKUP(B1825,'CMP-SIN-SD-09-2021'!A:D,4,0)</f>
        <v>24.89</v>
      </c>
      <c r="N1825" s="3" t="b">
        <f t="shared" ref="N1825:N1827" si="536">M1825=H1825</f>
        <v>1</v>
      </c>
    </row>
    <row r="1826" spans="1:15" s="387" customFormat="1" x14ac:dyDescent="0.25">
      <c r="A1826" s="389">
        <f t="shared" si="530"/>
        <v>95626</v>
      </c>
      <c r="B1826" s="390">
        <v>88316</v>
      </c>
      <c r="C1826" s="391" t="s">
        <v>13592</v>
      </c>
      <c r="D1826" s="391" t="s">
        <v>13428</v>
      </c>
      <c r="E1826" s="392" t="s">
        <v>1</v>
      </c>
      <c r="F1826" s="392" t="s">
        <v>7605</v>
      </c>
      <c r="G1826" s="393">
        <v>8.5999999999999993E-2</v>
      </c>
      <c r="H1826" s="453">
        <f>VLOOKUP(B1826,'CMP-SIN-SD-09-2021'!A:D,4,0)</f>
        <v>17.61</v>
      </c>
      <c r="I1826" s="394" t="s">
        <v>13362</v>
      </c>
      <c r="J1826" s="373">
        <f t="shared" si="535"/>
        <v>1.51</v>
      </c>
      <c r="K1826" s="373"/>
      <c r="L1826" s="373"/>
      <c r="M1826" s="373">
        <f>VLOOKUP(B1826,'CMP-SIN-SD-09-2021'!A:D,4,0)</f>
        <v>17.61</v>
      </c>
      <c r="N1826" s="3" t="b">
        <f t="shared" si="536"/>
        <v>1</v>
      </c>
    </row>
    <row r="1827" spans="1:15" s="387" customFormat="1" x14ac:dyDescent="0.25">
      <c r="A1827" s="440">
        <f t="shared" si="530"/>
        <v>95626</v>
      </c>
      <c r="B1827" s="441">
        <v>7356</v>
      </c>
      <c r="C1827" s="442" t="s">
        <v>13592</v>
      </c>
      <c r="D1827" s="442" t="s">
        <v>13808</v>
      </c>
      <c r="E1827" s="398" t="s">
        <v>1</v>
      </c>
      <c r="F1827" s="398" t="s">
        <v>7596</v>
      </c>
      <c r="G1827" s="397">
        <v>0.2</v>
      </c>
      <c r="H1827" s="443">
        <v>25.71</v>
      </c>
      <c r="I1827" s="443" t="s">
        <v>13362</v>
      </c>
      <c r="J1827" s="373">
        <f t="shared" si="535"/>
        <v>5.14</v>
      </c>
      <c r="K1827" s="373"/>
      <c r="L1827" s="373"/>
      <c r="M1827" s="373">
        <f>VLOOKUP(B1827,'INS-SIN-SD-09-2021'!A:D,4,0)</f>
        <v>25.71</v>
      </c>
      <c r="N1827" s="3" t="b">
        <f t="shared" si="536"/>
        <v>1</v>
      </c>
    </row>
    <row r="1828" spans="1:15" s="387" customFormat="1" x14ac:dyDescent="0.25">
      <c r="A1828" s="463">
        <f t="shared" si="530"/>
        <v>96995</v>
      </c>
      <c r="B1828" s="434" t="s">
        <v>13359</v>
      </c>
      <c r="C1828" s="464" t="s">
        <v>451</v>
      </c>
      <c r="D1828" s="464" t="s">
        <v>14114</v>
      </c>
      <c r="E1828" s="425" t="s">
        <v>23</v>
      </c>
      <c r="F1828" s="425" t="s">
        <v>1</v>
      </c>
      <c r="G1828" s="424" t="s">
        <v>13361</v>
      </c>
      <c r="H1828" s="426" t="s">
        <v>13362</v>
      </c>
      <c r="I1828" s="465">
        <f>SUMIF(A:A,A1828,J:J)</f>
        <v>42.23</v>
      </c>
      <c r="K1828" s="373">
        <f>VLOOKUP(A1828,'CMP-SIN-SD-09-2021'!A:D,4,0)</f>
        <v>42.23</v>
      </c>
      <c r="L1828" s="373" t="b">
        <f>K1828=I1828</f>
        <v>1</v>
      </c>
      <c r="O1828" s="403">
        <v>96995</v>
      </c>
    </row>
    <row r="1829" spans="1:15" s="387" customFormat="1" x14ac:dyDescent="0.25">
      <c r="A1829" s="444">
        <f t="shared" si="530"/>
        <v>96995</v>
      </c>
      <c r="B1829" s="445">
        <v>88316</v>
      </c>
      <c r="C1829" s="446" t="s">
        <v>14114</v>
      </c>
      <c r="D1829" s="446" t="s">
        <v>13428</v>
      </c>
      <c r="E1829" s="447" t="s">
        <v>1</v>
      </c>
      <c r="F1829" s="447" t="s">
        <v>7605</v>
      </c>
      <c r="G1829" s="448">
        <v>2.3986000000000001</v>
      </c>
      <c r="H1829" s="453">
        <f>VLOOKUP(B1829,'CMP-SIN-SD-09-2021'!A:D,4,0)</f>
        <v>17.61</v>
      </c>
      <c r="I1829" s="449" t="s">
        <v>13362</v>
      </c>
      <c r="J1829" s="373">
        <f t="shared" ref="J1829" si="537">TRUNC((G1829*H1829),2)</f>
        <v>42.23</v>
      </c>
      <c r="K1829" s="373"/>
      <c r="L1829" s="373"/>
      <c r="M1829" s="373">
        <f>VLOOKUP(B1829,'CMP-SIN-SD-09-2021'!A:D,4,0)</f>
        <v>17.61</v>
      </c>
      <c r="N1829" s="3" t="b">
        <f t="shared" ref="N1829" si="538">M1829=H1829</f>
        <v>1</v>
      </c>
    </row>
    <row r="1830" spans="1:15" s="387" customFormat="1" ht="30" x14ac:dyDescent="0.25">
      <c r="A1830" s="463">
        <f t="shared" si="530"/>
        <v>89356</v>
      </c>
      <c r="B1830" s="434" t="s">
        <v>13359</v>
      </c>
      <c r="C1830" s="464" t="s">
        <v>452</v>
      </c>
      <c r="D1830" s="464" t="s">
        <v>13634</v>
      </c>
      <c r="E1830" s="425" t="s">
        <v>27</v>
      </c>
      <c r="F1830" s="425" t="s">
        <v>1</v>
      </c>
      <c r="G1830" s="424" t="s">
        <v>13361</v>
      </c>
      <c r="H1830" s="426" t="s">
        <v>13362</v>
      </c>
      <c r="I1830" s="465">
        <f>SUMIF(A:A,A1830,J:J)</f>
        <v>19.870000000000005</v>
      </c>
      <c r="K1830" s="373">
        <f>VLOOKUP(A1830,'CMP-SIN-SD-09-2021'!A:D,4,0)</f>
        <v>19.87</v>
      </c>
      <c r="L1830" s="373" t="b">
        <f>K1830=I1830</f>
        <v>1</v>
      </c>
      <c r="O1830" s="403">
        <v>89356</v>
      </c>
    </row>
    <row r="1831" spans="1:15" s="387" customFormat="1" ht="30" x14ac:dyDescent="0.25">
      <c r="A1831" s="450">
        <f t="shared" si="530"/>
        <v>89356</v>
      </c>
      <c r="B1831" s="451">
        <v>88248</v>
      </c>
      <c r="C1831" s="452" t="s">
        <v>13634</v>
      </c>
      <c r="D1831" s="452" t="s">
        <v>13495</v>
      </c>
      <c r="E1831" s="400" t="s">
        <v>1</v>
      </c>
      <c r="F1831" s="400" t="s">
        <v>7605</v>
      </c>
      <c r="G1831" s="399">
        <v>0.36899999999999999</v>
      </c>
      <c r="H1831" s="453">
        <f>VLOOKUP(B1831,'CMP-SIN-SD-09-2021'!A:D,4,0)</f>
        <v>18.23</v>
      </c>
      <c r="I1831" s="453" t="s">
        <v>13362</v>
      </c>
      <c r="J1831" s="373">
        <f t="shared" ref="J1831:J1834" si="539">TRUNC((G1831*H1831),2)</f>
        <v>6.72</v>
      </c>
      <c r="K1831" s="373"/>
      <c r="L1831" s="373"/>
      <c r="M1831" s="373">
        <f>VLOOKUP(B1831,'CMP-SIN-SD-09-2021'!A:D,4,0)</f>
        <v>18.23</v>
      </c>
      <c r="N1831" s="3" t="b">
        <f t="shared" ref="N1831:N1834" si="540">M1831=H1831</f>
        <v>1</v>
      </c>
    </row>
    <row r="1832" spans="1:15" s="387" customFormat="1" ht="30" x14ac:dyDescent="0.25">
      <c r="A1832" s="389">
        <f t="shared" si="530"/>
        <v>89356</v>
      </c>
      <c r="B1832" s="390">
        <v>88267</v>
      </c>
      <c r="C1832" s="391" t="s">
        <v>13634</v>
      </c>
      <c r="D1832" s="391" t="s">
        <v>13455</v>
      </c>
      <c r="E1832" s="392" t="s">
        <v>1</v>
      </c>
      <c r="F1832" s="392" t="s">
        <v>7605</v>
      </c>
      <c r="G1832" s="393">
        <v>0.36899999999999999</v>
      </c>
      <c r="H1832" s="453">
        <f>VLOOKUP(B1832,'CMP-SIN-SD-09-2021'!A:D,4,0)</f>
        <v>23.41</v>
      </c>
      <c r="I1832" s="394" t="s">
        <v>13362</v>
      </c>
      <c r="J1832" s="373">
        <f t="shared" si="539"/>
        <v>8.6300000000000008</v>
      </c>
      <c r="K1832" s="373"/>
      <c r="L1832" s="373"/>
      <c r="M1832" s="373">
        <f>VLOOKUP(B1832,'CMP-SIN-SD-09-2021'!A:D,4,0)</f>
        <v>23.41</v>
      </c>
      <c r="N1832" s="3" t="b">
        <f t="shared" si="540"/>
        <v>1</v>
      </c>
    </row>
    <row r="1833" spans="1:15" s="387" customFormat="1" x14ac:dyDescent="0.25">
      <c r="A1833" s="389">
        <f t="shared" si="530"/>
        <v>89356</v>
      </c>
      <c r="B1833" s="390">
        <v>9868</v>
      </c>
      <c r="C1833" s="391" t="s">
        <v>13634</v>
      </c>
      <c r="D1833" s="391" t="s">
        <v>13505</v>
      </c>
      <c r="E1833" s="392" t="s">
        <v>1</v>
      </c>
      <c r="F1833" s="392" t="s">
        <v>27</v>
      </c>
      <c r="G1833" s="393">
        <v>1.0609999999999999</v>
      </c>
      <c r="H1833" s="394">
        <v>4</v>
      </c>
      <c r="I1833" s="394" t="s">
        <v>13362</v>
      </c>
      <c r="J1833" s="373">
        <f t="shared" si="539"/>
        <v>4.24</v>
      </c>
      <c r="K1833" s="373"/>
      <c r="L1833" s="373"/>
      <c r="M1833" s="373">
        <f>VLOOKUP(B1833,'INS-SIN-SD-09-2021'!A:D,4,0)</f>
        <v>4</v>
      </c>
      <c r="N1833" s="3" t="b">
        <f t="shared" si="540"/>
        <v>1</v>
      </c>
    </row>
    <row r="1834" spans="1:15" s="387" customFormat="1" x14ac:dyDescent="0.25">
      <c r="A1834" s="440">
        <f t="shared" si="530"/>
        <v>89356</v>
      </c>
      <c r="B1834" s="441">
        <v>38383</v>
      </c>
      <c r="C1834" s="442" t="s">
        <v>13634</v>
      </c>
      <c r="D1834" s="442" t="s">
        <v>14115</v>
      </c>
      <c r="E1834" s="398" t="s">
        <v>1</v>
      </c>
      <c r="F1834" s="398" t="s">
        <v>9</v>
      </c>
      <c r="G1834" s="397">
        <v>0.123</v>
      </c>
      <c r="H1834" s="443">
        <v>2.34</v>
      </c>
      <c r="I1834" s="443" t="s">
        <v>13362</v>
      </c>
      <c r="J1834" s="373">
        <f t="shared" si="539"/>
        <v>0.28000000000000003</v>
      </c>
      <c r="K1834" s="373"/>
      <c r="L1834" s="373"/>
      <c r="M1834" s="373">
        <f>VLOOKUP(B1834,'INS-SIN-SD-09-2021'!A:D,4,0)</f>
        <v>2.34</v>
      </c>
      <c r="N1834" s="3" t="b">
        <f t="shared" si="540"/>
        <v>1</v>
      </c>
    </row>
    <row r="1835" spans="1:15" s="387" customFormat="1" ht="30" x14ac:dyDescent="0.25">
      <c r="A1835" s="463">
        <f t="shared" si="530"/>
        <v>89357</v>
      </c>
      <c r="B1835" s="434" t="s">
        <v>13359</v>
      </c>
      <c r="C1835" s="464" t="s">
        <v>453</v>
      </c>
      <c r="D1835" s="464" t="s">
        <v>13634</v>
      </c>
      <c r="E1835" s="425" t="s">
        <v>27</v>
      </c>
      <c r="F1835" s="425" t="s">
        <v>1</v>
      </c>
      <c r="G1835" s="424" t="s">
        <v>13361</v>
      </c>
      <c r="H1835" s="426" t="s">
        <v>13362</v>
      </c>
      <c r="I1835" s="465">
        <f>SUMIF(A:A,A1835,J:J)</f>
        <v>28.18</v>
      </c>
      <c r="K1835" s="373">
        <f>VLOOKUP(A1835,'CMP-SIN-SD-09-2021'!A:D,4,0)</f>
        <v>28.18</v>
      </c>
      <c r="L1835" s="373" t="b">
        <f>K1835=I1835</f>
        <v>1</v>
      </c>
      <c r="O1835" s="403">
        <v>89357</v>
      </c>
    </row>
    <row r="1836" spans="1:15" s="387" customFormat="1" ht="30" x14ac:dyDescent="0.25">
      <c r="A1836" s="450">
        <f t="shared" si="530"/>
        <v>89357</v>
      </c>
      <c r="B1836" s="451">
        <v>88248</v>
      </c>
      <c r="C1836" s="452" t="s">
        <v>13634</v>
      </c>
      <c r="D1836" s="452" t="s">
        <v>13495</v>
      </c>
      <c r="E1836" s="400" t="s">
        <v>1</v>
      </c>
      <c r="F1836" s="400" t="s">
        <v>7605</v>
      </c>
      <c r="G1836" s="399">
        <v>0.44</v>
      </c>
      <c r="H1836" s="453">
        <f>VLOOKUP(B1836,'CMP-SIN-SD-09-2021'!A:D,4,0)</f>
        <v>18.23</v>
      </c>
      <c r="I1836" s="453" t="s">
        <v>13362</v>
      </c>
      <c r="J1836" s="373">
        <f t="shared" ref="J1836:J1839" si="541">TRUNC((G1836*H1836),2)</f>
        <v>8.02</v>
      </c>
      <c r="K1836" s="373"/>
      <c r="L1836" s="373"/>
      <c r="M1836" s="373">
        <f>VLOOKUP(B1836,'CMP-SIN-SD-09-2021'!A:D,4,0)</f>
        <v>18.23</v>
      </c>
      <c r="N1836" s="3" t="b">
        <f t="shared" ref="N1836:N1839" si="542">M1836=H1836</f>
        <v>1</v>
      </c>
    </row>
    <row r="1837" spans="1:15" s="387" customFormat="1" ht="30" x14ac:dyDescent="0.25">
      <c r="A1837" s="389">
        <f t="shared" si="530"/>
        <v>89357</v>
      </c>
      <c r="B1837" s="390">
        <v>88267</v>
      </c>
      <c r="C1837" s="391" t="s">
        <v>13634</v>
      </c>
      <c r="D1837" s="391" t="s">
        <v>13455</v>
      </c>
      <c r="E1837" s="392" t="s">
        <v>1</v>
      </c>
      <c r="F1837" s="392" t="s">
        <v>7605</v>
      </c>
      <c r="G1837" s="393">
        <v>0.44</v>
      </c>
      <c r="H1837" s="453">
        <f>VLOOKUP(B1837,'CMP-SIN-SD-09-2021'!A:D,4,0)</f>
        <v>23.41</v>
      </c>
      <c r="I1837" s="394" t="s">
        <v>13362</v>
      </c>
      <c r="J1837" s="373">
        <f t="shared" si="541"/>
        <v>10.3</v>
      </c>
      <c r="K1837" s="373"/>
      <c r="L1837" s="373"/>
      <c r="M1837" s="373">
        <f>VLOOKUP(B1837,'CMP-SIN-SD-09-2021'!A:D,4,0)</f>
        <v>23.41</v>
      </c>
      <c r="N1837" s="3" t="b">
        <f t="shared" si="542"/>
        <v>1</v>
      </c>
    </row>
    <row r="1838" spans="1:15" s="387" customFormat="1" x14ac:dyDescent="0.25">
      <c r="A1838" s="389">
        <f t="shared" si="530"/>
        <v>89357</v>
      </c>
      <c r="B1838" s="390">
        <v>9869</v>
      </c>
      <c r="C1838" s="391" t="s">
        <v>13634</v>
      </c>
      <c r="D1838" s="391" t="s">
        <v>13506</v>
      </c>
      <c r="E1838" s="392" t="s">
        <v>1</v>
      </c>
      <c r="F1838" s="392" t="s">
        <v>27</v>
      </c>
      <c r="G1838" s="393">
        <v>1.0609999999999999</v>
      </c>
      <c r="H1838" s="394">
        <v>8.98</v>
      </c>
      <c r="I1838" s="394" t="s">
        <v>13362</v>
      </c>
      <c r="J1838" s="373">
        <f t="shared" si="541"/>
        <v>9.52</v>
      </c>
      <c r="K1838" s="373"/>
      <c r="L1838" s="373"/>
      <c r="M1838" s="373">
        <f>VLOOKUP(B1838,'INS-SIN-SD-09-2021'!A:D,4,0)</f>
        <v>8.98</v>
      </c>
      <c r="N1838" s="3" t="b">
        <f t="shared" si="542"/>
        <v>1</v>
      </c>
    </row>
    <row r="1839" spans="1:15" s="387" customFormat="1" x14ac:dyDescent="0.25">
      <c r="A1839" s="440">
        <f t="shared" si="530"/>
        <v>89357</v>
      </c>
      <c r="B1839" s="441">
        <v>38383</v>
      </c>
      <c r="C1839" s="442" t="s">
        <v>13634</v>
      </c>
      <c r="D1839" s="442" t="s">
        <v>14115</v>
      </c>
      <c r="E1839" s="398" t="s">
        <v>1</v>
      </c>
      <c r="F1839" s="398" t="s">
        <v>9</v>
      </c>
      <c r="G1839" s="397">
        <v>0.14699999999999999</v>
      </c>
      <c r="H1839" s="443">
        <v>2.34</v>
      </c>
      <c r="I1839" s="443" t="s">
        <v>13362</v>
      </c>
      <c r="J1839" s="373">
        <f t="shared" si="541"/>
        <v>0.34</v>
      </c>
      <c r="K1839" s="373"/>
      <c r="L1839" s="373"/>
      <c r="M1839" s="373">
        <f>VLOOKUP(B1839,'INS-SIN-SD-09-2021'!A:D,4,0)</f>
        <v>2.34</v>
      </c>
      <c r="N1839" s="3" t="b">
        <f t="shared" si="542"/>
        <v>1</v>
      </c>
    </row>
    <row r="1840" spans="1:15" s="387" customFormat="1" ht="30" x14ac:dyDescent="0.25">
      <c r="A1840" s="463">
        <f t="shared" si="530"/>
        <v>89448</v>
      </c>
      <c r="B1840" s="434" t="s">
        <v>13359</v>
      </c>
      <c r="C1840" s="464" t="s">
        <v>454</v>
      </c>
      <c r="D1840" s="464" t="s">
        <v>13622</v>
      </c>
      <c r="E1840" s="425" t="s">
        <v>27</v>
      </c>
      <c r="F1840" s="425" t="s">
        <v>1</v>
      </c>
      <c r="G1840" s="424" t="s">
        <v>13361</v>
      </c>
      <c r="H1840" s="426" t="s">
        <v>13362</v>
      </c>
      <c r="I1840" s="465">
        <f>SUMIF(A:A,A1840,J:J)</f>
        <v>14.86</v>
      </c>
      <c r="K1840" s="373">
        <f>VLOOKUP(A1840,'CMP-SIN-SD-09-2021'!A:D,4,0)</f>
        <v>14.86</v>
      </c>
      <c r="L1840" s="373" t="b">
        <f>K1840=I1840</f>
        <v>1</v>
      </c>
      <c r="O1840" s="403">
        <v>89448</v>
      </c>
    </row>
    <row r="1841" spans="1:15" s="387" customFormat="1" ht="30" x14ac:dyDescent="0.25">
      <c r="A1841" s="450">
        <f t="shared" si="530"/>
        <v>89448</v>
      </c>
      <c r="B1841" s="451">
        <v>88248</v>
      </c>
      <c r="C1841" s="452" t="s">
        <v>13622</v>
      </c>
      <c r="D1841" s="452" t="s">
        <v>13495</v>
      </c>
      <c r="E1841" s="400" t="s">
        <v>1</v>
      </c>
      <c r="F1841" s="400" t="s">
        <v>7605</v>
      </c>
      <c r="G1841" s="399">
        <v>2.4E-2</v>
      </c>
      <c r="H1841" s="453">
        <f>VLOOKUP(B1841,'CMP-SIN-SD-09-2021'!A:D,4,0)</f>
        <v>18.23</v>
      </c>
      <c r="I1841" s="453" t="s">
        <v>13362</v>
      </c>
      <c r="J1841" s="373">
        <f t="shared" ref="J1841:J1844" si="543">TRUNC((G1841*H1841),2)</f>
        <v>0.43</v>
      </c>
      <c r="K1841" s="373"/>
      <c r="L1841" s="373"/>
      <c r="M1841" s="373">
        <f>VLOOKUP(B1841,'CMP-SIN-SD-09-2021'!A:D,4,0)</f>
        <v>18.23</v>
      </c>
      <c r="N1841" s="3" t="b">
        <f t="shared" ref="N1841:N1844" si="544">M1841=H1841</f>
        <v>1</v>
      </c>
    </row>
    <row r="1842" spans="1:15" s="387" customFormat="1" ht="30" x14ac:dyDescent="0.25">
      <c r="A1842" s="389">
        <f t="shared" si="530"/>
        <v>89448</v>
      </c>
      <c r="B1842" s="390">
        <v>88267</v>
      </c>
      <c r="C1842" s="391" t="s">
        <v>13622</v>
      </c>
      <c r="D1842" s="391" t="s">
        <v>13455</v>
      </c>
      <c r="E1842" s="392" t="s">
        <v>1</v>
      </c>
      <c r="F1842" s="392" t="s">
        <v>7605</v>
      </c>
      <c r="G1842" s="393">
        <v>2.4E-2</v>
      </c>
      <c r="H1842" s="453">
        <f>VLOOKUP(B1842,'CMP-SIN-SD-09-2021'!A:D,4,0)</f>
        <v>23.41</v>
      </c>
      <c r="I1842" s="394" t="s">
        <v>13362</v>
      </c>
      <c r="J1842" s="373">
        <f t="shared" si="543"/>
        <v>0.56000000000000005</v>
      </c>
      <c r="K1842" s="373"/>
      <c r="L1842" s="373"/>
      <c r="M1842" s="373">
        <f>VLOOKUP(B1842,'CMP-SIN-SD-09-2021'!A:D,4,0)</f>
        <v>23.41</v>
      </c>
      <c r="N1842" s="3" t="b">
        <f t="shared" si="544"/>
        <v>1</v>
      </c>
    </row>
    <row r="1843" spans="1:15" s="387" customFormat="1" x14ac:dyDescent="0.25">
      <c r="A1843" s="389">
        <f t="shared" si="530"/>
        <v>89448</v>
      </c>
      <c r="B1843" s="390">
        <v>9874</v>
      </c>
      <c r="C1843" s="391" t="s">
        <v>13622</v>
      </c>
      <c r="D1843" s="391" t="s">
        <v>14116</v>
      </c>
      <c r="E1843" s="392" t="s">
        <v>1</v>
      </c>
      <c r="F1843" s="392" t="s">
        <v>27</v>
      </c>
      <c r="G1843" s="393">
        <v>1.0609999999999999</v>
      </c>
      <c r="H1843" s="394">
        <v>13.07</v>
      </c>
      <c r="I1843" s="394" t="s">
        <v>13362</v>
      </c>
      <c r="J1843" s="373">
        <f t="shared" si="543"/>
        <v>13.86</v>
      </c>
      <c r="K1843" s="373"/>
      <c r="L1843" s="373"/>
      <c r="M1843" s="373">
        <f>VLOOKUP(B1843,'INS-SIN-SD-09-2021'!A:D,4,0)</f>
        <v>13.07</v>
      </c>
      <c r="N1843" s="3" t="b">
        <f t="shared" si="544"/>
        <v>1</v>
      </c>
    </row>
    <row r="1844" spans="1:15" s="387" customFormat="1" x14ac:dyDescent="0.25">
      <c r="A1844" s="440">
        <f t="shared" si="530"/>
        <v>89448</v>
      </c>
      <c r="B1844" s="441">
        <v>38383</v>
      </c>
      <c r="C1844" s="442" t="s">
        <v>13622</v>
      </c>
      <c r="D1844" s="442" t="s">
        <v>14115</v>
      </c>
      <c r="E1844" s="398" t="s">
        <v>1</v>
      </c>
      <c r="F1844" s="398" t="s">
        <v>9</v>
      </c>
      <c r="G1844" s="397">
        <v>8.0000000000000002E-3</v>
      </c>
      <c r="H1844" s="443">
        <v>2.34</v>
      </c>
      <c r="I1844" s="443" t="s">
        <v>13362</v>
      </c>
      <c r="J1844" s="373">
        <f t="shared" si="543"/>
        <v>0.01</v>
      </c>
      <c r="K1844" s="373"/>
      <c r="L1844" s="373"/>
      <c r="M1844" s="373">
        <f>VLOOKUP(B1844,'INS-SIN-SD-09-2021'!A:D,4,0)</f>
        <v>2.34</v>
      </c>
      <c r="N1844" s="3" t="b">
        <f t="shared" si="544"/>
        <v>1</v>
      </c>
    </row>
    <row r="1845" spans="1:15" s="387" customFormat="1" ht="30" x14ac:dyDescent="0.25">
      <c r="A1845" s="463">
        <f t="shared" si="530"/>
        <v>89449</v>
      </c>
      <c r="B1845" s="434" t="s">
        <v>13359</v>
      </c>
      <c r="C1845" s="464" t="s">
        <v>455</v>
      </c>
      <c r="D1845" s="464" t="s">
        <v>13622</v>
      </c>
      <c r="E1845" s="425" t="s">
        <v>27</v>
      </c>
      <c r="F1845" s="425" t="s">
        <v>1</v>
      </c>
      <c r="G1845" s="424" t="s">
        <v>13361</v>
      </c>
      <c r="H1845" s="426" t="s">
        <v>13362</v>
      </c>
      <c r="I1845" s="465">
        <f>SUMIF(A:A,A1845,J:J)</f>
        <v>17.100000000000001</v>
      </c>
      <c r="K1845" s="373">
        <f>VLOOKUP(A1845,'CMP-SIN-SD-09-2021'!A:D,4,0)</f>
        <v>17.100000000000001</v>
      </c>
      <c r="L1845" s="373" t="b">
        <f>K1845=I1845</f>
        <v>1</v>
      </c>
      <c r="O1845" s="403">
        <v>89449</v>
      </c>
    </row>
    <row r="1846" spans="1:15" s="387" customFormat="1" ht="30" x14ac:dyDescent="0.25">
      <c r="A1846" s="450">
        <f t="shared" si="530"/>
        <v>89449</v>
      </c>
      <c r="B1846" s="451">
        <v>88248</v>
      </c>
      <c r="C1846" s="452" t="s">
        <v>13622</v>
      </c>
      <c r="D1846" s="452" t="s">
        <v>13495</v>
      </c>
      <c r="E1846" s="400" t="s">
        <v>1</v>
      </c>
      <c r="F1846" s="400" t="s">
        <v>7605</v>
      </c>
      <c r="G1846" s="399">
        <v>2.9000000000000001E-2</v>
      </c>
      <c r="H1846" s="453">
        <f>VLOOKUP(B1846,'CMP-SIN-SD-09-2021'!A:D,4,0)</f>
        <v>18.23</v>
      </c>
      <c r="I1846" s="453" t="s">
        <v>13362</v>
      </c>
      <c r="J1846" s="373">
        <f t="shared" ref="J1846:J1849" si="545">TRUNC((G1846*H1846),2)</f>
        <v>0.52</v>
      </c>
      <c r="K1846" s="373"/>
      <c r="L1846" s="373"/>
      <c r="M1846" s="373">
        <f>VLOOKUP(B1846,'CMP-SIN-SD-09-2021'!A:D,4,0)</f>
        <v>18.23</v>
      </c>
      <c r="N1846" s="3" t="b">
        <f t="shared" ref="N1846:N1849" si="546">M1846=H1846</f>
        <v>1</v>
      </c>
    </row>
    <row r="1847" spans="1:15" s="387" customFormat="1" ht="30" x14ac:dyDescent="0.25">
      <c r="A1847" s="389">
        <f t="shared" si="530"/>
        <v>89449</v>
      </c>
      <c r="B1847" s="390">
        <v>88267</v>
      </c>
      <c r="C1847" s="391" t="s">
        <v>13622</v>
      </c>
      <c r="D1847" s="391" t="s">
        <v>13455</v>
      </c>
      <c r="E1847" s="392" t="s">
        <v>1</v>
      </c>
      <c r="F1847" s="392" t="s">
        <v>7605</v>
      </c>
      <c r="G1847" s="393">
        <v>2.9000000000000001E-2</v>
      </c>
      <c r="H1847" s="453">
        <f>VLOOKUP(B1847,'CMP-SIN-SD-09-2021'!A:D,4,0)</f>
        <v>23.41</v>
      </c>
      <c r="I1847" s="394" t="s">
        <v>13362</v>
      </c>
      <c r="J1847" s="373">
        <f t="shared" si="545"/>
        <v>0.67</v>
      </c>
      <c r="K1847" s="373"/>
      <c r="L1847" s="373"/>
      <c r="M1847" s="373">
        <f>VLOOKUP(B1847,'CMP-SIN-SD-09-2021'!A:D,4,0)</f>
        <v>23.41</v>
      </c>
      <c r="N1847" s="3" t="b">
        <f t="shared" si="546"/>
        <v>1</v>
      </c>
    </row>
    <row r="1848" spans="1:15" s="387" customFormat="1" x14ac:dyDescent="0.25">
      <c r="A1848" s="389">
        <f t="shared" si="530"/>
        <v>89449</v>
      </c>
      <c r="B1848" s="390">
        <v>9875</v>
      </c>
      <c r="C1848" s="391" t="s">
        <v>13622</v>
      </c>
      <c r="D1848" s="391" t="s">
        <v>14117</v>
      </c>
      <c r="E1848" s="392" t="s">
        <v>1</v>
      </c>
      <c r="F1848" s="392" t="s">
        <v>27</v>
      </c>
      <c r="G1848" s="393">
        <v>1.0609999999999999</v>
      </c>
      <c r="H1848" s="394">
        <v>14.98</v>
      </c>
      <c r="I1848" s="394" t="s">
        <v>13362</v>
      </c>
      <c r="J1848" s="373">
        <f t="shared" si="545"/>
        <v>15.89</v>
      </c>
      <c r="K1848" s="373"/>
      <c r="L1848" s="373"/>
      <c r="M1848" s="373">
        <f>VLOOKUP(B1848,'INS-SIN-SD-09-2021'!A:D,4,0)</f>
        <v>14.98</v>
      </c>
      <c r="N1848" s="3" t="b">
        <f t="shared" si="546"/>
        <v>1</v>
      </c>
    </row>
    <row r="1849" spans="1:15" s="387" customFormat="1" x14ac:dyDescent="0.25">
      <c r="A1849" s="440">
        <f t="shared" si="530"/>
        <v>89449</v>
      </c>
      <c r="B1849" s="441">
        <v>38383</v>
      </c>
      <c r="C1849" s="442" t="s">
        <v>13622</v>
      </c>
      <c r="D1849" s="442" t="s">
        <v>14115</v>
      </c>
      <c r="E1849" s="398" t="s">
        <v>1</v>
      </c>
      <c r="F1849" s="398" t="s">
        <v>9</v>
      </c>
      <c r="G1849" s="397">
        <v>0.01</v>
      </c>
      <c r="H1849" s="443">
        <v>2.34</v>
      </c>
      <c r="I1849" s="443" t="s">
        <v>13362</v>
      </c>
      <c r="J1849" s="373">
        <f t="shared" si="545"/>
        <v>0.02</v>
      </c>
      <c r="K1849" s="373"/>
      <c r="L1849" s="373"/>
      <c r="M1849" s="373">
        <f>VLOOKUP(B1849,'INS-SIN-SD-09-2021'!A:D,4,0)</f>
        <v>2.34</v>
      </c>
      <c r="N1849" s="3" t="b">
        <f t="shared" si="546"/>
        <v>1</v>
      </c>
    </row>
    <row r="1850" spans="1:15" s="387" customFormat="1" ht="30" x14ac:dyDescent="0.25">
      <c r="A1850" s="463">
        <f t="shared" si="530"/>
        <v>89450</v>
      </c>
      <c r="B1850" s="434" t="s">
        <v>13359</v>
      </c>
      <c r="C1850" s="464" t="s">
        <v>456</v>
      </c>
      <c r="D1850" s="464" t="s">
        <v>13622</v>
      </c>
      <c r="E1850" s="425" t="s">
        <v>27</v>
      </c>
      <c r="F1850" s="425" t="s">
        <v>1</v>
      </c>
      <c r="G1850" s="424" t="s">
        <v>13361</v>
      </c>
      <c r="H1850" s="426" t="s">
        <v>13362</v>
      </c>
      <c r="I1850" s="465">
        <f>SUMIF(A:A,A1850,J:J)</f>
        <v>28.229999999999997</v>
      </c>
      <c r="K1850" s="373">
        <f>VLOOKUP(A1850,'CMP-SIN-SD-09-2021'!A:D,4,0)</f>
        <v>28.23</v>
      </c>
      <c r="L1850" s="373" t="b">
        <f>K1850=I1850</f>
        <v>1</v>
      </c>
      <c r="O1850" s="403">
        <v>89450</v>
      </c>
    </row>
    <row r="1851" spans="1:15" s="387" customFormat="1" ht="30" x14ac:dyDescent="0.25">
      <c r="A1851" s="450">
        <f t="shared" si="530"/>
        <v>89450</v>
      </c>
      <c r="B1851" s="451">
        <v>88248</v>
      </c>
      <c r="C1851" s="452" t="s">
        <v>13622</v>
      </c>
      <c r="D1851" s="452" t="s">
        <v>13495</v>
      </c>
      <c r="E1851" s="400" t="s">
        <v>1</v>
      </c>
      <c r="F1851" s="400" t="s">
        <v>7605</v>
      </c>
      <c r="G1851" s="399">
        <v>3.4000000000000002E-2</v>
      </c>
      <c r="H1851" s="453">
        <f>VLOOKUP(B1851,'CMP-SIN-SD-09-2021'!A:D,4,0)</f>
        <v>18.23</v>
      </c>
      <c r="I1851" s="453" t="s">
        <v>13362</v>
      </c>
      <c r="J1851" s="373">
        <f t="shared" ref="J1851:J1854" si="547">TRUNC((G1851*H1851),2)</f>
        <v>0.61</v>
      </c>
      <c r="K1851" s="373"/>
      <c r="L1851" s="373"/>
      <c r="M1851" s="373">
        <f>VLOOKUP(B1851,'CMP-SIN-SD-09-2021'!A:D,4,0)</f>
        <v>18.23</v>
      </c>
      <c r="N1851" s="3" t="b">
        <f t="shared" ref="N1851:N1854" si="548">M1851=H1851</f>
        <v>1</v>
      </c>
    </row>
    <row r="1852" spans="1:15" s="387" customFormat="1" ht="30" x14ac:dyDescent="0.25">
      <c r="A1852" s="389">
        <f t="shared" si="530"/>
        <v>89450</v>
      </c>
      <c r="B1852" s="390">
        <v>88267</v>
      </c>
      <c r="C1852" s="391" t="s">
        <v>13622</v>
      </c>
      <c r="D1852" s="391" t="s">
        <v>13455</v>
      </c>
      <c r="E1852" s="392" t="s">
        <v>1</v>
      </c>
      <c r="F1852" s="392" t="s">
        <v>7605</v>
      </c>
      <c r="G1852" s="393">
        <v>3.4000000000000002E-2</v>
      </c>
      <c r="H1852" s="453">
        <f>VLOOKUP(B1852,'CMP-SIN-SD-09-2021'!A:D,4,0)</f>
        <v>23.41</v>
      </c>
      <c r="I1852" s="394" t="s">
        <v>13362</v>
      </c>
      <c r="J1852" s="373">
        <f t="shared" si="547"/>
        <v>0.79</v>
      </c>
      <c r="K1852" s="373"/>
      <c r="L1852" s="373"/>
      <c r="M1852" s="373">
        <f>VLOOKUP(B1852,'CMP-SIN-SD-09-2021'!A:D,4,0)</f>
        <v>23.41</v>
      </c>
      <c r="N1852" s="3" t="b">
        <f t="shared" si="548"/>
        <v>1</v>
      </c>
    </row>
    <row r="1853" spans="1:15" s="387" customFormat="1" x14ac:dyDescent="0.25">
      <c r="A1853" s="389">
        <f t="shared" si="530"/>
        <v>89450</v>
      </c>
      <c r="B1853" s="390">
        <v>9873</v>
      </c>
      <c r="C1853" s="391" t="s">
        <v>13622</v>
      </c>
      <c r="D1853" s="391" t="s">
        <v>14118</v>
      </c>
      <c r="E1853" s="392" t="s">
        <v>1</v>
      </c>
      <c r="F1853" s="392" t="s">
        <v>27</v>
      </c>
      <c r="G1853" s="393">
        <v>1.0609999999999999</v>
      </c>
      <c r="H1853" s="394">
        <v>25.27</v>
      </c>
      <c r="I1853" s="394" t="s">
        <v>13362</v>
      </c>
      <c r="J1853" s="373">
        <f t="shared" si="547"/>
        <v>26.81</v>
      </c>
      <c r="K1853" s="373"/>
      <c r="L1853" s="373"/>
      <c r="M1853" s="373">
        <f>VLOOKUP(B1853,'INS-SIN-SD-09-2021'!A:D,4,0)</f>
        <v>25.27</v>
      </c>
      <c r="N1853" s="3" t="b">
        <f t="shared" si="548"/>
        <v>1</v>
      </c>
    </row>
    <row r="1854" spans="1:15" s="387" customFormat="1" x14ac:dyDescent="0.25">
      <c r="A1854" s="440">
        <f t="shared" si="530"/>
        <v>89450</v>
      </c>
      <c r="B1854" s="441">
        <v>38383</v>
      </c>
      <c r="C1854" s="442" t="s">
        <v>13622</v>
      </c>
      <c r="D1854" s="442" t="s">
        <v>14115</v>
      </c>
      <c r="E1854" s="398" t="s">
        <v>1</v>
      </c>
      <c r="F1854" s="398" t="s">
        <v>9</v>
      </c>
      <c r="G1854" s="397">
        <v>1.0999999999999999E-2</v>
      </c>
      <c r="H1854" s="443">
        <v>2.34</v>
      </c>
      <c r="I1854" s="443" t="s">
        <v>13362</v>
      </c>
      <c r="J1854" s="373">
        <f t="shared" si="547"/>
        <v>0.02</v>
      </c>
      <c r="K1854" s="373"/>
      <c r="L1854" s="373"/>
      <c r="M1854" s="373">
        <f>VLOOKUP(B1854,'INS-SIN-SD-09-2021'!A:D,4,0)</f>
        <v>2.34</v>
      </c>
      <c r="N1854" s="3" t="b">
        <f t="shared" si="548"/>
        <v>1</v>
      </c>
    </row>
    <row r="1855" spans="1:15" s="387" customFormat="1" ht="30" x14ac:dyDescent="0.25">
      <c r="A1855" s="463">
        <f t="shared" si="530"/>
        <v>89451</v>
      </c>
      <c r="B1855" s="434" t="s">
        <v>13359</v>
      </c>
      <c r="C1855" s="464" t="s">
        <v>457</v>
      </c>
      <c r="D1855" s="464" t="s">
        <v>13622</v>
      </c>
      <c r="E1855" s="425" t="s">
        <v>27</v>
      </c>
      <c r="F1855" s="425" t="s">
        <v>1</v>
      </c>
      <c r="G1855" s="424" t="s">
        <v>13361</v>
      </c>
      <c r="H1855" s="426" t="s">
        <v>13362</v>
      </c>
      <c r="I1855" s="465">
        <f>SUMIF(A:A,A1855,J:J)</f>
        <v>46.68</v>
      </c>
      <c r="K1855" s="373">
        <f>VLOOKUP(A1855,'CMP-SIN-SD-09-2021'!A:D,4,0)</f>
        <v>46.68</v>
      </c>
      <c r="L1855" s="373" t="b">
        <f>K1855=I1855</f>
        <v>1</v>
      </c>
      <c r="O1855" s="403">
        <v>89451</v>
      </c>
    </row>
    <row r="1856" spans="1:15" s="387" customFormat="1" ht="30" x14ac:dyDescent="0.25">
      <c r="A1856" s="450">
        <f t="shared" si="530"/>
        <v>89451</v>
      </c>
      <c r="B1856" s="451">
        <v>88248</v>
      </c>
      <c r="C1856" s="452" t="s">
        <v>13622</v>
      </c>
      <c r="D1856" s="452" t="s">
        <v>13495</v>
      </c>
      <c r="E1856" s="400" t="s">
        <v>1</v>
      </c>
      <c r="F1856" s="400" t="s">
        <v>7605</v>
      </c>
      <c r="G1856" s="399">
        <v>4.2000000000000003E-2</v>
      </c>
      <c r="H1856" s="453">
        <f>VLOOKUP(B1856,'CMP-SIN-SD-09-2021'!A:D,4,0)</f>
        <v>18.23</v>
      </c>
      <c r="I1856" s="453" t="s">
        <v>13362</v>
      </c>
      <c r="J1856" s="373">
        <f t="shared" ref="J1856:J1859" si="549">TRUNC((G1856*H1856),2)</f>
        <v>0.76</v>
      </c>
      <c r="K1856" s="373"/>
      <c r="L1856" s="373"/>
      <c r="M1856" s="373">
        <f>VLOOKUP(B1856,'CMP-SIN-SD-09-2021'!A:D,4,0)</f>
        <v>18.23</v>
      </c>
      <c r="N1856" s="3" t="b">
        <f t="shared" ref="N1856:N1859" si="550">M1856=H1856</f>
        <v>1</v>
      </c>
    </row>
    <row r="1857" spans="1:15" s="387" customFormat="1" ht="30" x14ac:dyDescent="0.25">
      <c r="A1857" s="389">
        <f t="shared" si="530"/>
        <v>89451</v>
      </c>
      <c r="B1857" s="390">
        <v>88267</v>
      </c>
      <c r="C1857" s="391" t="s">
        <v>13622</v>
      </c>
      <c r="D1857" s="391" t="s">
        <v>13455</v>
      </c>
      <c r="E1857" s="392" t="s">
        <v>1</v>
      </c>
      <c r="F1857" s="392" t="s">
        <v>7605</v>
      </c>
      <c r="G1857" s="393">
        <v>4.2000000000000003E-2</v>
      </c>
      <c r="H1857" s="453">
        <f>VLOOKUP(B1857,'CMP-SIN-SD-09-2021'!A:D,4,0)</f>
        <v>23.41</v>
      </c>
      <c r="I1857" s="394" t="s">
        <v>13362</v>
      </c>
      <c r="J1857" s="373">
        <f t="shared" si="549"/>
        <v>0.98</v>
      </c>
      <c r="K1857" s="373"/>
      <c r="L1857" s="373"/>
      <c r="M1857" s="373">
        <f>VLOOKUP(B1857,'CMP-SIN-SD-09-2021'!A:D,4,0)</f>
        <v>23.41</v>
      </c>
      <c r="N1857" s="3" t="b">
        <f t="shared" si="550"/>
        <v>1</v>
      </c>
    </row>
    <row r="1858" spans="1:15" s="387" customFormat="1" x14ac:dyDescent="0.25">
      <c r="A1858" s="389">
        <f t="shared" si="530"/>
        <v>89451</v>
      </c>
      <c r="B1858" s="390">
        <v>9871</v>
      </c>
      <c r="C1858" s="391" t="s">
        <v>13622</v>
      </c>
      <c r="D1858" s="391" t="s">
        <v>14119</v>
      </c>
      <c r="E1858" s="392" t="s">
        <v>1</v>
      </c>
      <c r="F1858" s="392" t="s">
        <v>27</v>
      </c>
      <c r="G1858" s="393">
        <v>1.0609999999999999</v>
      </c>
      <c r="H1858" s="394">
        <v>42.33</v>
      </c>
      <c r="I1858" s="394" t="s">
        <v>13362</v>
      </c>
      <c r="J1858" s="373">
        <f t="shared" si="549"/>
        <v>44.91</v>
      </c>
      <c r="K1858" s="373"/>
      <c r="L1858" s="373"/>
      <c r="M1858" s="373">
        <f>VLOOKUP(B1858,'INS-SIN-SD-09-2021'!A:D,4,0)</f>
        <v>42.33</v>
      </c>
      <c r="N1858" s="3" t="b">
        <f t="shared" si="550"/>
        <v>1</v>
      </c>
    </row>
    <row r="1859" spans="1:15" s="387" customFormat="1" x14ac:dyDescent="0.25">
      <c r="A1859" s="440">
        <f t="shared" si="530"/>
        <v>89451</v>
      </c>
      <c r="B1859" s="441">
        <v>38383</v>
      </c>
      <c r="C1859" s="442" t="s">
        <v>13622</v>
      </c>
      <c r="D1859" s="442" t="s">
        <v>14115</v>
      </c>
      <c r="E1859" s="398" t="s">
        <v>1</v>
      </c>
      <c r="F1859" s="398" t="s">
        <v>9</v>
      </c>
      <c r="G1859" s="397">
        <v>1.4E-2</v>
      </c>
      <c r="H1859" s="443">
        <v>2.34</v>
      </c>
      <c r="I1859" s="443" t="s">
        <v>13362</v>
      </c>
      <c r="J1859" s="373">
        <f t="shared" si="549"/>
        <v>0.03</v>
      </c>
      <c r="K1859" s="373"/>
      <c r="L1859" s="373"/>
      <c r="M1859" s="373">
        <f>VLOOKUP(B1859,'INS-SIN-SD-09-2021'!A:D,4,0)</f>
        <v>2.34</v>
      </c>
      <c r="N1859" s="3" t="b">
        <f t="shared" si="550"/>
        <v>1</v>
      </c>
    </row>
    <row r="1860" spans="1:15" s="387" customFormat="1" ht="30" x14ac:dyDescent="0.25">
      <c r="A1860" s="463">
        <f t="shared" si="530"/>
        <v>89452</v>
      </c>
      <c r="B1860" s="434" t="s">
        <v>13359</v>
      </c>
      <c r="C1860" s="464" t="s">
        <v>458</v>
      </c>
      <c r="D1860" s="464" t="s">
        <v>13622</v>
      </c>
      <c r="E1860" s="425" t="s">
        <v>27</v>
      </c>
      <c r="F1860" s="425" t="s">
        <v>1</v>
      </c>
      <c r="G1860" s="424" t="s">
        <v>13361</v>
      </c>
      <c r="H1860" s="426" t="s">
        <v>13362</v>
      </c>
      <c r="I1860" s="465">
        <f>SUMIF(A:A,A1860,J:J)</f>
        <v>58.09</v>
      </c>
      <c r="K1860" s="373">
        <f>VLOOKUP(A1860,'CMP-SIN-SD-09-2021'!A:D,4,0)</f>
        <v>58.09</v>
      </c>
      <c r="L1860" s="373" t="b">
        <f>K1860=I1860</f>
        <v>1</v>
      </c>
      <c r="O1860" s="403">
        <v>89452</v>
      </c>
    </row>
    <row r="1861" spans="1:15" s="387" customFormat="1" ht="30" x14ac:dyDescent="0.25">
      <c r="A1861" s="450">
        <f t="shared" si="530"/>
        <v>89452</v>
      </c>
      <c r="B1861" s="451">
        <v>88248</v>
      </c>
      <c r="C1861" s="452" t="s">
        <v>13622</v>
      </c>
      <c r="D1861" s="452" t="s">
        <v>13495</v>
      </c>
      <c r="E1861" s="400" t="s">
        <v>1</v>
      </c>
      <c r="F1861" s="400" t="s">
        <v>7605</v>
      </c>
      <c r="G1861" s="399">
        <v>4.7E-2</v>
      </c>
      <c r="H1861" s="453">
        <f>VLOOKUP(B1861,'CMP-SIN-SD-09-2021'!A:D,4,0)</f>
        <v>18.23</v>
      </c>
      <c r="I1861" s="453" t="s">
        <v>13362</v>
      </c>
      <c r="J1861" s="373">
        <f t="shared" ref="J1861:J1864" si="551">TRUNC((G1861*H1861),2)</f>
        <v>0.85</v>
      </c>
      <c r="K1861" s="373"/>
      <c r="L1861" s="373"/>
      <c r="M1861" s="373">
        <f>VLOOKUP(B1861,'CMP-SIN-SD-09-2021'!A:D,4,0)</f>
        <v>18.23</v>
      </c>
      <c r="N1861" s="3" t="b">
        <f t="shared" ref="N1861:N1864" si="552">M1861=H1861</f>
        <v>1</v>
      </c>
    </row>
    <row r="1862" spans="1:15" s="387" customFormat="1" ht="30" x14ac:dyDescent="0.25">
      <c r="A1862" s="389">
        <f t="shared" si="530"/>
        <v>89452</v>
      </c>
      <c r="B1862" s="390">
        <v>88267</v>
      </c>
      <c r="C1862" s="391" t="s">
        <v>13622</v>
      </c>
      <c r="D1862" s="391" t="s">
        <v>13455</v>
      </c>
      <c r="E1862" s="392" t="s">
        <v>1</v>
      </c>
      <c r="F1862" s="392" t="s">
        <v>7605</v>
      </c>
      <c r="G1862" s="393">
        <v>4.7E-2</v>
      </c>
      <c r="H1862" s="453">
        <f>VLOOKUP(B1862,'CMP-SIN-SD-09-2021'!A:D,4,0)</f>
        <v>23.41</v>
      </c>
      <c r="I1862" s="394" t="s">
        <v>13362</v>
      </c>
      <c r="J1862" s="373">
        <f t="shared" si="551"/>
        <v>1.1000000000000001</v>
      </c>
      <c r="K1862" s="373"/>
      <c r="L1862" s="373"/>
      <c r="M1862" s="373">
        <f>VLOOKUP(B1862,'CMP-SIN-SD-09-2021'!A:D,4,0)</f>
        <v>23.41</v>
      </c>
      <c r="N1862" s="3" t="b">
        <f t="shared" si="552"/>
        <v>1</v>
      </c>
    </row>
    <row r="1863" spans="1:15" s="387" customFormat="1" x14ac:dyDescent="0.25">
      <c r="A1863" s="389">
        <f t="shared" si="530"/>
        <v>89452</v>
      </c>
      <c r="B1863" s="390">
        <v>9872</v>
      </c>
      <c r="C1863" s="391" t="s">
        <v>13622</v>
      </c>
      <c r="D1863" s="391" t="s">
        <v>14120</v>
      </c>
      <c r="E1863" s="392" t="s">
        <v>1</v>
      </c>
      <c r="F1863" s="392" t="s">
        <v>27</v>
      </c>
      <c r="G1863" s="393">
        <v>1.0609999999999999</v>
      </c>
      <c r="H1863" s="394">
        <v>52.89</v>
      </c>
      <c r="I1863" s="394" t="s">
        <v>13362</v>
      </c>
      <c r="J1863" s="373">
        <f t="shared" si="551"/>
        <v>56.11</v>
      </c>
      <c r="K1863" s="373"/>
      <c r="L1863" s="373"/>
      <c r="M1863" s="373">
        <f>VLOOKUP(B1863,'INS-SIN-SD-09-2021'!A:D,4,0)</f>
        <v>52.89</v>
      </c>
      <c r="N1863" s="3" t="b">
        <f t="shared" si="552"/>
        <v>1</v>
      </c>
    </row>
    <row r="1864" spans="1:15" s="387" customFormat="1" x14ac:dyDescent="0.25">
      <c r="A1864" s="440">
        <f t="shared" si="530"/>
        <v>89452</v>
      </c>
      <c r="B1864" s="441">
        <v>38383</v>
      </c>
      <c r="C1864" s="442" t="s">
        <v>13622</v>
      </c>
      <c r="D1864" s="442" t="s">
        <v>14115</v>
      </c>
      <c r="E1864" s="398" t="s">
        <v>1</v>
      </c>
      <c r="F1864" s="398" t="s">
        <v>9</v>
      </c>
      <c r="G1864" s="397">
        <v>1.6E-2</v>
      </c>
      <c r="H1864" s="443">
        <v>2.34</v>
      </c>
      <c r="I1864" s="443" t="s">
        <v>13362</v>
      </c>
      <c r="J1864" s="373">
        <f t="shared" si="551"/>
        <v>0.03</v>
      </c>
      <c r="K1864" s="373"/>
      <c r="L1864" s="373"/>
      <c r="M1864" s="373">
        <f>VLOOKUP(B1864,'INS-SIN-SD-09-2021'!A:D,4,0)</f>
        <v>2.34</v>
      </c>
      <c r="N1864" s="3" t="b">
        <f t="shared" si="552"/>
        <v>1</v>
      </c>
    </row>
    <row r="1865" spans="1:15" s="387" customFormat="1" ht="45" x14ac:dyDescent="0.25">
      <c r="A1865" s="463">
        <f t="shared" si="530"/>
        <v>89383</v>
      </c>
      <c r="B1865" s="434" t="s">
        <v>13359</v>
      </c>
      <c r="C1865" s="464" t="s">
        <v>459</v>
      </c>
      <c r="D1865" s="464" t="s">
        <v>14121</v>
      </c>
      <c r="E1865" s="425" t="s">
        <v>9</v>
      </c>
      <c r="F1865" s="425" t="s">
        <v>1</v>
      </c>
      <c r="G1865" s="424" t="s">
        <v>13361</v>
      </c>
      <c r="H1865" s="426" t="s">
        <v>13362</v>
      </c>
      <c r="I1865" s="465">
        <f>SUMIF(A:A,A1865,J:J)</f>
        <v>6.28</v>
      </c>
      <c r="K1865" s="373">
        <f>VLOOKUP(A1865,'CMP-SIN-SD-09-2021'!A:D,4,0)</f>
        <v>6.28</v>
      </c>
      <c r="L1865" s="373" t="b">
        <f>K1865=I1865</f>
        <v>1</v>
      </c>
      <c r="O1865" s="403">
        <v>89383</v>
      </c>
    </row>
    <row r="1866" spans="1:15" s="387" customFormat="1" ht="30" x14ac:dyDescent="0.25">
      <c r="A1866" s="450">
        <f t="shared" si="530"/>
        <v>89383</v>
      </c>
      <c r="B1866" s="451">
        <v>88248</v>
      </c>
      <c r="C1866" s="452" t="s">
        <v>14121</v>
      </c>
      <c r="D1866" s="452" t="s">
        <v>13495</v>
      </c>
      <c r="E1866" s="400" t="s">
        <v>1</v>
      </c>
      <c r="F1866" s="400" t="s">
        <v>7605</v>
      </c>
      <c r="G1866" s="399">
        <v>0.1</v>
      </c>
      <c r="H1866" s="453">
        <f>VLOOKUP(B1866,'CMP-SIN-SD-09-2021'!A:D,4,0)</f>
        <v>18.23</v>
      </c>
      <c r="I1866" s="453" t="s">
        <v>13362</v>
      </c>
      <c r="J1866" s="373">
        <f t="shared" ref="J1866:J1871" si="553">TRUNC((G1866*H1866),2)</f>
        <v>1.82</v>
      </c>
      <c r="K1866" s="373"/>
      <c r="L1866" s="373"/>
      <c r="M1866" s="373">
        <f>VLOOKUP(B1866,'CMP-SIN-SD-09-2021'!A:D,4,0)</f>
        <v>18.23</v>
      </c>
      <c r="N1866" s="3" t="b">
        <f t="shared" ref="N1866:N1871" si="554">M1866=H1866</f>
        <v>1</v>
      </c>
    </row>
    <row r="1867" spans="1:15" s="387" customFormat="1" ht="30" x14ac:dyDescent="0.25">
      <c r="A1867" s="389">
        <f t="shared" ref="A1867:A1930" si="555">IF(O1867&lt;&gt;0,O1867,A1866)</f>
        <v>89383</v>
      </c>
      <c r="B1867" s="390">
        <v>88267</v>
      </c>
      <c r="C1867" s="391" t="s">
        <v>14121</v>
      </c>
      <c r="D1867" s="391" t="s">
        <v>13455</v>
      </c>
      <c r="E1867" s="392" t="s">
        <v>1</v>
      </c>
      <c r="F1867" s="392" t="s">
        <v>7605</v>
      </c>
      <c r="G1867" s="393">
        <v>0.1</v>
      </c>
      <c r="H1867" s="453">
        <f>VLOOKUP(B1867,'CMP-SIN-SD-09-2021'!A:D,4,0)</f>
        <v>23.41</v>
      </c>
      <c r="I1867" s="394" t="s">
        <v>13362</v>
      </c>
      <c r="J1867" s="373">
        <f t="shared" si="553"/>
        <v>2.34</v>
      </c>
      <c r="K1867" s="373"/>
      <c r="L1867" s="373"/>
      <c r="M1867" s="373">
        <f>VLOOKUP(B1867,'CMP-SIN-SD-09-2021'!A:D,4,0)</f>
        <v>23.41</v>
      </c>
      <c r="N1867" s="3" t="b">
        <f t="shared" si="554"/>
        <v>1</v>
      </c>
    </row>
    <row r="1868" spans="1:15" s="387" customFormat="1" ht="30" x14ac:dyDescent="0.25">
      <c r="A1868" s="389">
        <f t="shared" si="555"/>
        <v>89383</v>
      </c>
      <c r="B1868" s="390">
        <v>65</v>
      </c>
      <c r="C1868" s="391" t="s">
        <v>14121</v>
      </c>
      <c r="D1868" s="391" t="s">
        <v>14122</v>
      </c>
      <c r="E1868" s="392" t="s">
        <v>1</v>
      </c>
      <c r="F1868" s="392" t="s">
        <v>9</v>
      </c>
      <c r="G1868" s="393">
        <v>1</v>
      </c>
      <c r="H1868" s="394">
        <v>0.95</v>
      </c>
      <c r="I1868" s="394" t="s">
        <v>13362</v>
      </c>
      <c r="J1868" s="373">
        <f t="shared" si="553"/>
        <v>0.95</v>
      </c>
      <c r="K1868" s="373"/>
      <c r="L1868" s="373"/>
      <c r="M1868" s="373">
        <f>VLOOKUP(B1868,'INS-SIN-SD-09-2021'!A:D,4,0)</f>
        <v>0.95</v>
      </c>
      <c r="N1868" s="3" t="b">
        <f t="shared" si="554"/>
        <v>1</v>
      </c>
    </row>
    <row r="1869" spans="1:15" s="387" customFormat="1" x14ac:dyDescent="0.25">
      <c r="A1869" s="389">
        <f t="shared" si="555"/>
        <v>89383</v>
      </c>
      <c r="B1869" s="390">
        <v>122</v>
      </c>
      <c r="C1869" s="391" t="s">
        <v>14121</v>
      </c>
      <c r="D1869" s="391" t="s">
        <v>14123</v>
      </c>
      <c r="E1869" s="392" t="s">
        <v>1</v>
      </c>
      <c r="F1869" s="392" t="s">
        <v>9</v>
      </c>
      <c r="G1869" s="393">
        <v>7.0000000000000001E-3</v>
      </c>
      <c r="H1869" s="394">
        <v>66.94</v>
      </c>
      <c r="I1869" s="394" t="s">
        <v>13362</v>
      </c>
      <c r="J1869" s="373">
        <f t="shared" si="553"/>
        <v>0.46</v>
      </c>
      <c r="K1869" s="373"/>
      <c r="L1869" s="373"/>
      <c r="M1869" s="373">
        <f>VLOOKUP(B1869,'INS-SIN-SD-09-2021'!A:D,4,0)</f>
        <v>66.94</v>
      </c>
      <c r="N1869" s="3" t="b">
        <f t="shared" si="554"/>
        <v>1</v>
      </c>
    </row>
    <row r="1870" spans="1:15" s="387" customFormat="1" x14ac:dyDescent="0.25">
      <c r="A1870" s="389">
        <f t="shared" si="555"/>
        <v>89383</v>
      </c>
      <c r="B1870" s="390">
        <v>20083</v>
      </c>
      <c r="C1870" s="391" t="s">
        <v>14121</v>
      </c>
      <c r="D1870" s="391" t="s">
        <v>14124</v>
      </c>
      <c r="E1870" s="392" t="s">
        <v>1</v>
      </c>
      <c r="F1870" s="392" t="s">
        <v>9</v>
      </c>
      <c r="G1870" s="393">
        <v>8.0000000000000002E-3</v>
      </c>
      <c r="H1870" s="394">
        <v>75.84</v>
      </c>
      <c r="I1870" s="394" t="s">
        <v>13362</v>
      </c>
      <c r="J1870" s="373">
        <f t="shared" si="553"/>
        <v>0.6</v>
      </c>
      <c r="K1870" s="373"/>
      <c r="L1870" s="373"/>
      <c r="M1870" s="373">
        <f>VLOOKUP(B1870,'INS-SIN-SD-09-2021'!A:D,4,0)</f>
        <v>75.84</v>
      </c>
      <c r="N1870" s="3" t="b">
        <f t="shared" si="554"/>
        <v>1</v>
      </c>
    </row>
    <row r="1871" spans="1:15" s="387" customFormat="1" x14ac:dyDescent="0.25">
      <c r="A1871" s="440">
        <f t="shared" si="555"/>
        <v>89383</v>
      </c>
      <c r="B1871" s="441">
        <v>38383</v>
      </c>
      <c r="C1871" s="442" t="s">
        <v>14121</v>
      </c>
      <c r="D1871" s="442" t="s">
        <v>14115</v>
      </c>
      <c r="E1871" s="398" t="s">
        <v>1</v>
      </c>
      <c r="F1871" s="398" t="s">
        <v>9</v>
      </c>
      <c r="G1871" s="397">
        <v>0.05</v>
      </c>
      <c r="H1871" s="443">
        <v>2.34</v>
      </c>
      <c r="I1871" s="443" t="s">
        <v>13362</v>
      </c>
      <c r="J1871" s="373">
        <f t="shared" si="553"/>
        <v>0.11</v>
      </c>
      <c r="K1871" s="373"/>
      <c r="L1871" s="373"/>
      <c r="M1871" s="373">
        <f>VLOOKUP(B1871,'INS-SIN-SD-09-2021'!A:D,4,0)</f>
        <v>2.34</v>
      </c>
      <c r="N1871" s="3" t="b">
        <f t="shared" si="554"/>
        <v>1</v>
      </c>
    </row>
    <row r="1872" spans="1:15" s="387" customFormat="1" ht="45" x14ac:dyDescent="0.25">
      <c r="A1872" s="463">
        <f t="shared" si="555"/>
        <v>89391</v>
      </c>
      <c r="B1872" s="434" t="s">
        <v>13359</v>
      </c>
      <c r="C1872" s="464" t="s">
        <v>460</v>
      </c>
      <c r="D1872" s="464" t="s">
        <v>14125</v>
      </c>
      <c r="E1872" s="425" t="s">
        <v>9</v>
      </c>
      <c r="F1872" s="425" t="s">
        <v>1</v>
      </c>
      <c r="G1872" s="424" t="s">
        <v>13361</v>
      </c>
      <c r="H1872" s="426" t="s">
        <v>13362</v>
      </c>
      <c r="I1872" s="465">
        <f>SUMIF(A:A,A1872,J:J)</f>
        <v>8.4699999999999989</v>
      </c>
      <c r="K1872" s="373">
        <f>VLOOKUP(A1872,'CMP-SIN-SD-09-2021'!A:D,4,0)</f>
        <v>8.4700000000000006</v>
      </c>
      <c r="L1872" s="373" t="b">
        <f>K1872=I1872</f>
        <v>1</v>
      </c>
      <c r="O1872" s="403">
        <v>89391</v>
      </c>
    </row>
    <row r="1873" spans="1:15" s="387" customFormat="1" ht="30" x14ac:dyDescent="0.25">
      <c r="A1873" s="450">
        <f t="shared" si="555"/>
        <v>89391</v>
      </c>
      <c r="B1873" s="451">
        <v>88248</v>
      </c>
      <c r="C1873" s="452" t="s">
        <v>14125</v>
      </c>
      <c r="D1873" s="452" t="s">
        <v>13495</v>
      </c>
      <c r="E1873" s="400" t="s">
        <v>1</v>
      </c>
      <c r="F1873" s="400" t="s">
        <v>7605</v>
      </c>
      <c r="G1873" s="399">
        <v>0.11899999999999999</v>
      </c>
      <c r="H1873" s="453">
        <f>VLOOKUP(B1873,'CMP-SIN-SD-09-2021'!A:D,4,0)</f>
        <v>18.23</v>
      </c>
      <c r="I1873" s="453" t="s">
        <v>13362</v>
      </c>
      <c r="J1873" s="373">
        <f t="shared" ref="J1873:J1878" si="556">TRUNC((G1873*H1873),2)</f>
        <v>2.16</v>
      </c>
      <c r="K1873" s="373"/>
      <c r="L1873" s="373"/>
      <c r="M1873" s="373">
        <f>VLOOKUP(B1873,'CMP-SIN-SD-09-2021'!A:D,4,0)</f>
        <v>18.23</v>
      </c>
      <c r="N1873" s="3" t="b">
        <f t="shared" ref="N1873:N1878" si="557">M1873=H1873</f>
        <v>1</v>
      </c>
    </row>
    <row r="1874" spans="1:15" s="387" customFormat="1" ht="30" x14ac:dyDescent="0.25">
      <c r="A1874" s="389">
        <f t="shared" si="555"/>
        <v>89391</v>
      </c>
      <c r="B1874" s="390">
        <v>88267</v>
      </c>
      <c r="C1874" s="391" t="s">
        <v>14125</v>
      </c>
      <c r="D1874" s="391" t="s">
        <v>13455</v>
      </c>
      <c r="E1874" s="392" t="s">
        <v>1</v>
      </c>
      <c r="F1874" s="392" t="s">
        <v>7605</v>
      </c>
      <c r="G1874" s="393">
        <v>0.11899999999999999</v>
      </c>
      <c r="H1874" s="453">
        <f>VLOOKUP(B1874,'CMP-SIN-SD-09-2021'!A:D,4,0)</f>
        <v>23.41</v>
      </c>
      <c r="I1874" s="394" t="s">
        <v>13362</v>
      </c>
      <c r="J1874" s="373">
        <f t="shared" si="556"/>
        <v>2.78</v>
      </c>
      <c r="K1874" s="373"/>
      <c r="L1874" s="373"/>
      <c r="M1874" s="373">
        <f>VLOOKUP(B1874,'CMP-SIN-SD-09-2021'!A:D,4,0)</f>
        <v>23.41</v>
      </c>
      <c r="N1874" s="3" t="b">
        <f t="shared" si="557"/>
        <v>1</v>
      </c>
    </row>
    <row r="1875" spans="1:15" s="387" customFormat="1" ht="30" x14ac:dyDescent="0.25">
      <c r="A1875" s="389">
        <f t="shared" si="555"/>
        <v>89391</v>
      </c>
      <c r="B1875" s="390">
        <v>108</v>
      </c>
      <c r="C1875" s="391" t="s">
        <v>14125</v>
      </c>
      <c r="D1875" s="391" t="s">
        <v>14126</v>
      </c>
      <c r="E1875" s="392" t="s">
        <v>1</v>
      </c>
      <c r="F1875" s="392" t="s">
        <v>9</v>
      </c>
      <c r="G1875" s="393">
        <v>1</v>
      </c>
      <c r="H1875" s="394">
        <v>1.96</v>
      </c>
      <c r="I1875" s="394" t="s">
        <v>13362</v>
      </c>
      <c r="J1875" s="373">
        <f t="shared" si="556"/>
        <v>1.96</v>
      </c>
      <c r="K1875" s="373"/>
      <c r="L1875" s="373"/>
      <c r="M1875" s="373">
        <f>VLOOKUP(B1875,'INS-SIN-SD-09-2021'!A:D,4,0)</f>
        <v>1.96</v>
      </c>
      <c r="N1875" s="3" t="b">
        <f t="shared" si="557"/>
        <v>1</v>
      </c>
    </row>
    <row r="1876" spans="1:15" s="387" customFormat="1" x14ac:dyDescent="0.25">
      <c r="A1876" s="389">
        <f t="shared" si="555"/>
        <v>89391</v>
      </c>
      <c r="B1876" s="390">
        <v>122</v>
      </c>
      <c r="C1876" s="391" t="s">
        <v>14125</v>
      </c>
      <c r="D1876" s="391" t="s">
        <v>14123</v>
      </c>
      <c r="E1876" s="392" t="s">
        <v>1</v>
      </c>
      <c r="F1876" s="392" t="s">
        <v>9</v>
      </c>
      <c r="G1876" s="393">
        <v>8.9999999999999993E-3</v>
      </c>
      <c r="H1876" s="394">
        <v>66.94</v>
      </c>
      <c r="I1876" s="394" t="s">
        <v>13362</v>
      </c>
      <c r="J1876" s="373">
        <f t="shared" si="556"/>
        <v>0.6</v>
      </c>
      <c r="K1876" s="373"/>
      <c r="L1876" s="373"/>
      <c r="M1876" s="373">
        <f>VLOOKUP(B1876,'INS-SIN-SD-09-2021'!A:D,4,0)</f>
        <v>66.94</v>
      </c>
      <c r="N1876" s="3" t="b">
        <f t="shared" si="557"/>
        <v>1</v>
      </c>
    </row>
    <row r="1877" spans="1:15" s="387" customFormat="1" x14ac:dyDescent="0.25">
      <c r="A1877" s="389">
        <f t="shared" si="555"/>
        <v>89391</v>
      </c>
      <c r="B1877" s="390">
        <v>20083</v>
      </c>
      <c r="C1877" s="391" t="s">
        <v>14125</v>
      </c>
      <c r="D1877" s="391" t="s">
        <v>14124</v>
      </c>
      <c r="E1877" s="392" t="s">
        <v>1</v>
      </c>
      <c r="F1877" s="392" t="s">
        <v>9</v>
      </c>
      <c r="G1877" s="393">
        <v>1.0999999999999999E-2</v>
      </c>
      <c r="H1877" s="394">
        <v>75.84</v>
      </c>
      <c r="I1877" s="394" t="s">
        <v>13362</v>
      </c>
      <c r="J1877" s="373">
        <f t="shared" si="556"/>
        <v>0.83</v>
      </c>
      <c r="K1877" s="373"/>
      <c r="L1877" s="373"/>
      <c r="M1877" s="373">
        <f>VLOOKUP(B1877,'INS-SIN-SD-09-2021'!A:D,4,0)</f>
        <v>75.84</v>
      </c>
      <c r="N1877" s="3" t="b">
        <f t="shared" si="557"/>
        <v>1</v>
      </c>
    </row>
    <row r="1878" spans="1:15" s="387" customFormat="1" x14ac:dyDescent="0.25">
      <c r="A1878" s="440">
        <f t="shared" si="555"/>
        <v>89391</v>
      </c>
      <c r="B1878" s="441">
        <v>38383</v>
      </c>
      <c r="C1878" s="442" t="s">
        <v>14125</v>
      </c>
      <c r="D1878" s="442" t="s">
        <v>14115</v>
      </c>
      <c r="E1878" s="398" t="s">
        <v>1</v>
      </c>
      <c r="F1878" s="398" t="s">
        <v>9</v>
      </c>
      <c r="G1878" s="397">
        <v>0.06</v>
      </c>
      <c r="H1878" s="443">
        <v>2.34</v>
      </c>
      <c r="I1878" s="443" t="s">
        <v>13362</v>
      </c>
      <c r="J1878" s="373">
        <f t="shared" si="556"/>
        <v>0.14000000000000001</v>
      </c>
      <c r="K1878" s="373"/>
      <c r="L1878" s="373"/>
      <c r="M1878" s="373">
        <f>VLOOKUP(B1878,'INS-SIN-SD-09-2021'!A:D,4,0)</f>
        <v>2.34</v>
      </c>
      <c r="N1878" s="3" t="b">
        <f t="shared" si="557"/>
        <v>1</v>
      </c>
    </row>
    <row r="1879" spans="1:15" s="387" customFormat="1" ht="45" x14ac:dyDescent="0.25">
      <c r="A1879" s="463">
        <f t="shared" si="555"/>
        <v>89596</v>
      </c>
      <c r="B1879" s="434" t="s">
        <v>13359</v>
      </c>
      <c r="C1879" s="464" t="s">
        <v>461</v>
      </c>
      <c r="D1879" s="464" t="s">
        <v>13526</v>
      </c>
      <c r="E1879" s="425" t="s">
        <v>9</v>
      </c>
      <c r="F1879" s="425" t="s">
        <v>1</v>
      </c>
      <c r="G1879" s="424" t="s">
        <v>13361</v>
      </c>
      <c r="H1879" s="426" t="s">
        <v>13362</v>
      </c>
      <c r="I1879" s="465">
        <f>SUMIF(A:A,A1879,J:J)</f>
        <v>10.66</v>
      </c>
      <c r="K1879" s="373">
        <f>VLOOKUP(A1879,'CMP-SIN-SD-09-2021'!A:D,4,0)</f>
        <v>10.66</v>
      </c>
      <c r="L1879" s="373" t="b">
        <f>K1879=I1879</f>
        <v>1</v>
      </c>
      <c r="O1879" s="403">
        <v>89596</v>
      </c>
    </row>
    <row r="1880" spans="1:15" s="387" customFormat="1" ht="30" x14ac:dyDescent="0.25">
      <c r="A1880" s="450">
        <f t="shared" si="555"/>
        <v>89596</v>
      </c>
      <c r="B1880" s="451">
        <v>88248</v>
      </c>
      <c r="C1880" s="452" t="s">
        <v>13526</v>
      </c>
      <c r="D1880" s="452" t="s">
        <v>13495</v>
      </c>
      <c r="E1880" s="400" t="s">
        <v>1</v>
      </c>
      <c r="F1880" s="400" t="s">
        <v>7605</v>
      </c>
      <c r="G1880" s="399">
        <v>7.1999999999999995E-2</v>
      </c>
      <c r="H1880" s="453">
        <f>VLOOKUP(B1880,'CMP-SIN-SD-09-2021'!A:D,4,0)</f>
        <v>18.23</v>
      </c>
      <c r="I1880" s="453" t="s">
        <v>13362</v>
      </c>
      <c r="J1880" s="373">
        <f t="shared" ref="J1880:J1885" si="558">TRUNC((G1880*H1880),2)</f>
        <v>1.31</v>
      </c>
      <c r="K1880" s="373"/>
      <c r="L1880" s="373"/>
      <c r="M1880" s="373">
        <f>VLOOKUP(B1880,'CMP-SIN-SD-09-2021'!A:D,4,0)</f>
        <v>18.23</v>
      </c>
      <c r="N1880" s="3" t="b">
        <f t="shared" ref="N1880:N1885" si="559">M1880=H1880</f>
        <v>1</v>
      </c>
    </row>
    <row r="1881" spans="1:15" s="387" customFormat="1" ht="30" x14ac:dyDescent="0.25">
      <c r="A1881" s="389">
        <f t="shared" si="555"/>
        <v>89596</v>
      </c>
      <c r="B1881" s="390">
        <v>88267</v>
      </c>
      <c r="C1881" s="391" t="s">
        <v>13526</v>
      </c>
      <c r="D1881" s="391" t="s">
        <v>13455</v>
      </c>
      <c r="E1881" s="392" t="s">
        <v>1</v>
      </c>
      <c r="F1881" s="392" t="s">
        <v>7605</v>
      </c>
      <c r="G1881" s="393">
        <v>7.1999999999999995E-2</v>
      </c>
      <c r="H1881" s="453">
        <f>VLOOKUP(B1881,'CMP-SIN-SD-09-2021'!A:D,4,0)</f>
        <v>23.41</v>
      </c>
      <c r="I1881" s="394" t="s">
        <v>13362</v>
      </c>
      <c r="J1881" s="373">
        <f t="shared" si="558"/>
        <v>1.68</v>
      </c>
      <c r="K1881" s="373"/>
      <c r="L1881" s="373"/>
      <c r="M1881" s="373">
        <f>VLOOKUP(B1881,'CMP-SIN-SD-09-2021'!A:D,4,0)</f>
        <v>23.41</v>
      </c>
      <c r="N1881" s="3" t="b">
        <f t="shared" si="559"/>
        <v>1</v>
      </c>
    </row>
    <row r="1882" spans="1:15" s="387" customFormat="1" ht="30" x14ac:dyDescent="0.25">
      <c r="A1882" s="389">
        <f t="shared" si="555"/>
        <v>89596</v>
      </c>
      <c r="B1882" s="390">
        <v>112</v>
      </c>
      <c r="C1882" s="391" t="s">
        <v>13526</v>
      </c>
      <c r="D1882" s="391" t="s">
        <v>14127</v>
      </c>
      <c r="E1882" s="392" t="s">
        <v>1</v>
      </c>
      <c r="F1882" s="392" t="s">
        <v>9</v>
      </c>
      <c r="G1882" s="393">
        <v>1</v>
      </c>
      <c r="H1882" s="394">
        <v>4.76</v>
      </c>
      <c r="I1882" s="394" t="s">
        <v>13362</v>
      </c>
      <c r="J1882" s="373">
        <f t="shared" si="558"/>
        <v>4.76</v>
      </c>
      <c r="K1882" s="373"/>
      <c r="L1882" s="373"/>
      <c r="M1882" s="373">
        <f>VLOOKUP(B1882,'INS-SIN-SD-09-2021'!A:D,4,0)</f>
        <v>4.76</v>
      </c>
      <c r="N1882" s="3" t="b">
        <f t="shared" si="559"/>
        <v>1</v>
      </c>
    </row>
    <row r="1883" spans="1:15" s="387" customFormat="1" x14ac:dyDescent="0.25">
      <c r="A1883" s="389">
        <f t="shared" si="555"/>
        <v>89596</v>
      </c>
      <c r="B1883" s="390">
        <v>122</v>
      </c>
      <c r="C1883" s="391" t="s">
        <v>13526</v>
      </c>
      <c r="D1883" s="391" t="s">
        <v>14123</v>
      </c>
      <c r="E1883" s="392" t="s">
        <v>1</v>
      </c>
      <c r="F1883" s="392" t="s">
        <v>9</v>
      </c>
      <c r="G1883" s="393">
        <v>1.7999999999999999E-2</v>
      </c>
      <c r="H1883" s="394">
        <v>66.94</v>
      </c>
      <c r="I1883" s="394" t="s">
        <v>13362</v>
      </c>
      <c r="J1883" s="373">
        <f t="shared" si="558"/>
        <v>1.2</v>
      </c>
      <c r="K1883" s="373"/>
      <c r="L1883" s="373"/>
      <c r="M1883" s="373">
        <f>VLOOKUP(B1883,'INS-SIN-SD-09-2021'!A:D,4,0)</f>
        <v>66.94</v>
      </c>
      <c r="N1883" s="3" t="b">
        <f t="shared" si="559"/>
        <v>1</v>
      </c>
    </row>
    <row r="1884" spans="1:15" s="387" customFormat="1" x14ac:dyDescent="0.25">
      <c r="A1884" s="389">
        <f t="shared" si="555"/>
        <v>89596</v>
      </c>
      <c r="B1884" s="390">
        <v>20083</v>
      </c>
      <c r="C1884" s="391" t="s">
        <v>13526</v>
      </c>
      <c r="D1884" s="391" t="s">
        <v>14124</v>
      </c>
      <c r="E1884" s="392" t="s">
        <v>1</v>
      </c>
      <c r="F1884" s="392" t="s">
        <v>9</v>
      </c>
      <c r="G1884" s="393">
        <v>2.1999999999999999E-2</v>
      </c>
      <c r="H1884" s="394">
        <v>75.84</v>
      </c>
      <c r="I1884" s="394" t="s">
        <v>13362</v>
      </c>
      <c r="J1884" s="373">
        <f t="shared" si="558"/>
        <v>1.66</v>
      </c>
      <c r="K1884" s="373"/>
      <c r="L1884" s="373"/>
      <c r="M1884" s="373">
        <f>VLOOKUP(B1884,'INS-SIN-SD-09-2021'!A:D,4,0)</f>
        <v>75.84</v>
      </c>
      <c r="N1884" s="3" t="b">
        <f t="shared" si="559"/>
        <v>1</v>
      </c>
    </row>
    <row r="1885" spans="1:15" s="387" customFormat="1" x14ac:dyDescent="0.25">
      <c r="A1885" s="440">
        <f t="shared" si="555"/>
        <v>89596</v>
      </c>
      <c r="B1885" s="441">
        <v>38383</v>
      </c>
      <c r="C1885" s="442" t="s">
        <v>13526</v>
      </c>
      <c r="D1885" s="442" t="s">
        <v>14115</v>
      </c>
      <c r="E1885" s="398" t="s">
        <v>1</v>
      </c>
      <c r="F1885" s="398" t="s">
        <v>9</v>
      </c>
      <c r="G1885" s="397">
        <v>2.4E-2</v>
      </c>
      <c r="H1885" s="443">
        <v>2.34</v>
      </c>
      <c r="I1885" s="443" t="s">
        <v>13362</v>
      </c>
      <c r="J1885" s="373">
        <f t="shared" si="558"/>
        <v>0.05</v>
      </c>
      <c r="K1885" s="373"/>
      <c r="L1885" s="373"/>
      <c r="M1885" s="373">
        <f>VLOOKUP(B1885,'INS-SIN-SD-09-2021'!A:D,4,0)</f>
        <v>2.34</v>
      </c>
      <c r="N1885" s="3" t="b">
        <f t="shared" si="559"/>
        <v>1</v>
      </c>
    </row>
    <row r="1886" spans="1:15" s="387" customFormat="1" x14ac:dyDescent="0.25">
      <c r="A1886" s="463" t="str">
        <f t="shared" si="555"/>
        <v>081162/AGETOP</v>
      </c>
      <c r="B1886" s="434" t="s">
        <v>13359</v>
      </c>
      <c r="C1886" s="464" t="s">
        <v>462</v>
      </c>
      <c r="D1886" s="464" t="s">
        <v>13999</v>
      </c>
      <c r="E1886" s="425" t="s">
        <v>9</v>
      </c>
      <c r="F1886" s="425" t="s">
        <v>1</v>
      </c>
      <c r="G1886" s="424" t="s">
        <v>13361</v>
      </c>
      <c r="H1886" s="426" t="s">
        <v>13362</v>
      </c>
      <c r="I1886" s="465">
        <f>SUMIF(A:A,A1886,J:J)</f>
        <v>4.1000000000000005</v>
      </c>
      <c r="K1886" s="373" t="e">
        <f>VLOOKUP(A1886,'CMP-SIN-SD-09-2021'!A:D,4,0)</f>
        <v>#N/A</v>
      </c>
      <c r="L1886" s="373" t="e">
        <f>K1886=I1886</f>
        <v>#N/A</v>
      </c>
      <c r="O1886" s="387" t="s">
        <v>1570</v>
      </c>
    </row>
    <row r="1887" spans="1:15" s="387" customFormat="1" ht="30" x14ac:dyDescent="0.25">
      <c r="A1887" s="450" t="str">
        <f t="shared" si="555"/>
        <v>081162/AGETOP</v>
      </c>
      <c r="B1887" s="451">
        <v>88267</v>
      </c>
      <c r="C1887" s="452" t="s">
        <v>13999</v>
      </c>
      <c r="D1887" s="452" t="s">
        <v>13455</v>
      </c>
      <c r="E1887" s="400" t="s">
        <v>1</v>
      </c>
      <c r="F1887" s="400" t="s">
        <v>7605</v>
      </c>
      <c r="G1887" s="399">
        <v>0.09</v>
      </c>
      <c r="H1887" s="453">
        <f>VLOOKUP(B1887,'CMP-SIN-SD-09-2021'!A:D,4,0)</f>
        <v>23.41</v>
      </c>
      <c r="I1887" s="453" t="s">
        <v>13362</v>
      </c>
      <c r="J1887" s="373">
        <f t="shared" ref="J1887:J1889" si="560">TRUNC((G1887*H1887),2)</f>
        <v>2.1</v>
      </c>
      <c r="K1887" s="373"/>
      <c r="L1887" s="373"/>
      <c r="M1887" s="373">
        <f>VLOOKUP(B1887,'CMP-SIN-SD-09-2021'!A:D,4,0)</f>
        <v>23.41</v>
      </c>
      <c r="N1887" s="3" t="b">
        <f t="shared" ref="N1887:N1889" si="561">M1887=H1887</f>
        <v>1</v>
      </c>
    </row>
    <row r="1888" spans="1:15" s="387" customFormat="1" x14ac:dyDescent="0.25">
      <c r="A1888" s="389" t="str">
        <f t="shared" si="555"/>
        <v>081162/AGETOP</v>
      </c>
      <c r="B1888" s="390">
        <v>88316</v>
      </c>
      <c r="C1888" s="391" t="s">
        <v>13999</v>
      </c>
      <c r="D1888" s="391" t="s">
        <v>13428</v>
      </c>
      <c r="E1888" s="392" t="s">
        <v>1</v>
      </c>
      <c r="F1888" s="392" t="s">
        <v>7605</v>
      </c>
      <c r="G1888" s="393">
        <v>0.09</v>
      </c>
      <c r="H1888" s="453">
        <f>VLOOKUP(B1888,'CMP-SIN-SD-09-2021'!A:D,4,0)</f>
        <v>17.61</v>
      </c>
      <c r="I1888" s="394" t="s">
        <v>13362</v>
      </c>
      <c r="J1888" s="373">
        <f t="shared" si="560"/>
        <v>1.58</v>
      </c>
      <c r="K1888" s="373"/>
      <c r="L1888" s="373"/>
      <c r="M1888" s="373">
        <f>VLOOKUP(B1888,'CMP-SIN-SD-09-2021'!A:D,4,0)</f>
        <v>17.61</v>
      </c>
      <c r="N1888" s="3" t="b">
        <f t="shared" si="561"/>
        <v>1</v>
      </c>
    </row>
    <row r="1889" spans="1:15" s="387" customFormat="1" x14ac:dyDescent="0.25">
      <c r="A1889" s="440" t="str">
        <f t="shared" si="555"/>
        <v>081162/AGETOP</v>
      </c>
      <c r="B1889" s="441" t="s">
        <v>14128</v>
      </c>
      <c r="C1889" s="442" t="s">
        <v>13999</v>
      </c>
      <c r="D1889" s="442" t="s">
        <v>14129</v>
      </c>
      <c r="E1889" s="398" t="s">
        <v>1</v>
      </c>
      <c r="F1889" s="398" t="s">
        <v>13901</v>
      </c>
      <c r="G1889" s="397">
        <v>1</v>
      </c>
      <c r="H1889" s="443">
        <v>0.42</v>
      </c>
      <c r="I1889" s="443" t="s">
        <v>13362</v>
      </c>
      <c r="J1889" s="373">
        <f t="shared" si="560"/>
        <v>0.42</v>
      </c>
      <c r="K1889" s="373"/>
      <c r="L1889" s="373"/>
      <c r="M1889" s="373" t="e">
        <f>VLOOKUP(B1889,'INS-SIN-SD-09-2021'!A:D,4,0)</f>
        <v>#N/A</v>
      </c>
      <c r="N1889" s="3" t="e">
        <f t="shared" si="561"/>
        <v>#N/A</v>
      </c>
    </row>
    <row r="1890" spans="1:15" s="387" customFormat="1" x14ac:dyDescent="0.25">
      <c r="A1890" s="463" t="str">
        <f t="shared" si="555"/>
        <v>081179/AGETOP</v>
      </c>
      <c r="B1890" s="434" t="s">
        <v>13359</v>
      </c>
      <c r="C1890" s="464" t="s">
        <v>463</v>
      </c>
      <c r="D1890" s="464" t="s">
        <v>14130</v>
      </c>
      <c r="E1890" s="425" t="s">
        <v>9</v>
      </c>
      <c r="F1890" s="425" t="s">
        <v>1</v>
      </c>
      <c r="G1890" s="424" t="s">
        <v>13361</v>
      </c>
      <c r="H1890" s="426" t="s">
        <v>13362</v>
      </c>
      <c r="I1890" s="465">
        <f>SUMIF(A:A,A1890,J:J)</f>
        <v>9.11</v>
      </c>
      <c r="K1890" s="373" t="e">
        <f>VLOOKUP(A1890,'CMP-SIN-SD-09-2021'!A:D,4,0)</f>
        <v>#N/A</v>
      </c>
      <c r="L1890" s="373" t="e">
        <f>K1890=I1890</f>
        <v>#N/A</v>
      </c>
      <c r="O1890" s="387" t="s">
        <v>1572</v>
      </c>
    </row>
    <row r="1891" spans="1:15" s="387" customFormat="1" ht="30" x14ac:dyDescent="0.25">
      <c r="A1891" s="450" t="str">
        <f t="shared" si="555"/>
        <v>081179/AGETOP</v>
      </c>
      <c r="B1891" s="451">
        <v>88267</v>
      </c>
      <c r="C1891" s="452" t="s">
        <v>14130</v>
      </c>
      <c r="D1891" s="452" t="s">
        <v>13455</v>
      </c>
      <c r="E1891" s="400" t="s">
        <v>1</v>
      </c>
      <c r="F1891" s="400" t="s">
        <v>7605</v>
      </c>
      <c r="G1891" s="399">
        <v>0.14000000000000001</v>
      </c>
      <c r="H1891" s="453">
        <f>VLOOKUP(B1891,'CMP-SIN-SD-09-2021'!A:D,4,0)</f>
        <v>23.41</v>
      </c>
      <c r="I1891" s="453" t="s">
        <v>13362</v>
      </c>
      <c r="J1891" s="373">
        <f t="shared" ref="J1891:J1893" si="562">TRUNC((G1891*H1891),2)</f>
        <v>3.27</v>
      </c>
      <c r="K1891" s="373"/>
      <c r="L1891" s="373"/>
      <c r="M1891" s="373">
        <f>VLOOKUP(B1891,'CMP-SIN-SD-09-2021'!A:D,4,0)</f>
        <v>23.41</v>
      </c>
      <c r="N1891" s="3" t="b">
        <f t="shared" ref="N1891:N1893" si="563">M1891=H1891</f>
        <v>1</v>
      </c>
    </row>
    <row r="1892" spans="1:15" s="387" customFormat="1" x14ac:dyDescent="0.25">
      <c r="A1892" s="389" t="str">
        <f t="shared" si="555"/>
        <v>081179/AGETOP</v>
      </c>
      <c r="B1892" s="390">
        <v>88316</v>
      </c>
      <c r="C1892" s="391" t="s">
        <v>14130</v>
      </c>
      <c r="D1892" s="391" t="s">
        <v>13428</v>
      </c>
      <c r="E1892" s="392" t="s">
        <v>1</v>
      </c>
      <c r="F1892" s="392" t="s">
        <v>7605</v>
      </c>
      <c r="G1892" s="393">
        <v>0.14000000000000001</v>
      </c>
      <c r="H1892" s="453">
        <f>VLOOKUP(B1892,'CMP-SIN-SD-09-2021'!A:D,4,0)</f>
        <v>17.61</v>
      </c>
      <c r="I1892" s="394" t="s">
        <v>13362</v>
      </c>
      <c r="J1892" s="373">
        <f t="shared" si="562"/>
        <v>2.46</v>
      </c>
      <c r="K1892" s="373"/>
      <c r="L1892" s="373"/>
      <c r="M1892" s="373">
        <f>VLOOKUP(B1892,'CMP-SIN-SD-09-2021'!A:D,4,0)</f>
        <v>17.61</v>
      </c>
      <c r="N1892" s="3" t="b">
        <f t="shared" si="563"/>
        <v>1</v>
      </c>
    </row>
    <row r="1893" spans="1:15" s="387" customFormat="1" x14ac:dyDescent="0.25">
      <c r="A1893" s="440" t="str">
        <f t="shared" si="555"/>
        <v>081179/AGETOP</v>
      </c>
      <c r="B1893" s="441" t="s">
        <v>14131</v>
      </c>
      <c r="C1893" s="442" t="s">
        <v>14130</v>
      </c>
      <c r="D1893" s="442" t="s">
        <v>14132</v>
      </c>
      <c r="E1893" s="398" t="s">
        <v>1</v>
      </c>
      <c r="F1893" s="398" t="s">
        <v>13901</v>
      </c>
      <c r="G1893" s="397">
        <v>1</v>
      </c>
      <c r="H1893" s="443">
        <v>3.38</v>
      </c>
      <c r="I1893" s="443" t="s">
        <v>13362</v>
      </c>
      <c r="J1893" s="373">
        <f t="shared" si="562"/>
        <v>3.38</v>
      </c>
      <c r="K1893" s="373"/>
      <c r="L1893" s="373"/>
      <c r="M1893" s="373" t="e">
        <f>VLOOKUP(B1893,'INS-SIN-SD-09-2021'!A:D,4,0)</f>
        <v>#N/A</v>
      </c>
      <c r="N1893" s="3" t="e">
        <f t="shared" si="563"/>
        <v>#N/A</v>
      </c>
    </row>
    <row r="1894" spans="1:15" s="387" customFormat="1" x14ac:dyDescent="0.25">
      <c r="A1894" s="463" t="str">
        <f t="shared" si="555"/>
        <v>081180/AGETOP</v>
      </c>
      <c r="B1894" s="434" t="s">
        <v>13359</v>
      </c>
      <c r="C1894" s="464" t="s">
        <v>464</v>
      </c>
      <c r="D1894" s="464" t="s">
        <v>14130</v>
      </c>
      <c r="E1894" s="425" t="s">
        <v>9</v>
      </c>
      <c r="F1894" s="425" t="s">
        <v>1</v>
      </c>
      <c r="G1894" s="424" t="s">
        <v>13361</v>
      </c>
      <c r="H1894" s="426" t="s">
        <v>13362</v>
      </c>
      <c r="I1894" s="465">
        <f>SUMIF(A:A,A1894,J:J)</f>
        <v>10.170000000000002</v>
      </c>
      <c r="K1894" s="373" t="e">
        <f>VLOOKUP(A1894,'CMP-SIN-SD-09-2021'!A:D,4,0)</f>
        <v>#N/A</v>
      </c>
      <c r="L1894" s="373" t="e">
        <f>K1894=I1894</f>
        <v>#N/A</v>
      </c>
      <c r="O1894" s="387" t="s">
        <v>1574</v>
      </c>
    </row>
    <row r="1895" spans="1:15" s="387" customFormat="1" ht="30" x14ac:dyDescent="0.25">
      <c r="A1895" s="450" t="str">
        <f t="shared" si="555"/>
        <v>081180/AGETOP</v>
      </c>
      <c r="B1895" s="451">
        <v>88267</v>
      </c>
      <c r="C1895" s="452" t="s">
        <v>14130</v>
      </c>
      <c r="D1895" s="452" t="s">
        <v>13455</v>
      </c>
      <c r="E1895" s="400" t="s">
        <v>1</v>
      </c>
      <c r="F1895" s="400" t="s">
        <v>7605</v>
      </c>
      <c r="G1895" s="399">
        <v>0.14000000000000001</v>
      </c>
      <c r="H1895" s="453">
        <f>VLOOKUP(B1895,'CMP-SIN-SD-09-2021'!A:D,4,0)</f>
        <v>23.41</v>
      </c>
      <c r="I1895" s="453" t="s">
        <v>13362</v>
      </c>
      <c r="J1895" s="373">
        <f t="shared" ref="J1895:J1897" si="564">TRUNC((G1895*H1895),2)</f>
        <v>3.27</v>
      </c>
      <c r="K1895" s="373"/>
      <c r="L1895" s="373"/>
      <c r="M1895" s="373">
        <f>VLOOKUP(B1895,'CMP-SIN-SD-09-2021'!A:D,4,0)</f>
        <v>23.41</v>
      </c>
      <c r="N1895" s="3" t="b">
        <f t="shared" ref="N1895:N1897" si="565">M1895=H1895</f>
        <v>1</v>
      </c>
    </row>
    <row r="1896" spans="1:15" s="387" customFormat="1" x14ac:dyDescent="0.25">
      <c r="A1896" s="389" t="str">
        <f t="shared" si="555"/>
        <v>081180/AGETOP</v>
      </c>
      <c r="B1896" s="390">
        <v>88316</v>
      </c>
      <c r="C1896" s="391" t="s">
        <v>14130</v>
      </c>
      <c r="D1896" s="391" t="s">
        <v>13428</v>
      </c>
      <c r="E1896" s="392" t="s">
        <v>1</v>
      </c>
      <c r="F1896" s="392" t="s">
        <v>7605</v>
      </c>
      <c r="G1896" s="393">
        <v>0.14000000000000001</v>
      </c>
      <c r="H1896" s="453">
        <f>VLOOKUP(B1896,'CMP-SIN-SD-09-2021'!A:D,4,0)</f>
        <v>17.61</v>
      </c>
      <c r="I1896" s="394" t="s">
        <v>13362</v>
      </c>
      <c r="J1896" s="373">
        <f t="shared" si="564"/>
        <v>2.46</v>
      </c>
      <c r="K1896" s="373"/>
      <c r="L1896" s="373"/>
      <c r="M1896" s="373">
        <f>VLOOKUP(B1896,'CMP-SIN-SD-09-2021'!A:D,4,0)</f>
        <v>17.61</v>
      </c>
      <c r="N1896" s="3" t="b">
        <f t="shared" si="565"/>
        <v>1</v>
      </c>
    </row>
    <row r="1897" spans="1:15" s="387" customFormat="1" x14ac:dyDescent="0.25">
      <c r="A1897" s="440" t="str">
        <f t="shared" si="555"/>
        <v>081180/AGETOP</v>
      </c>
      <c r="B1897" s="441" t="s">
        <v>14133</v>
      </c>
      <c r="C1897" s="442" t="s">
        <v>14130</v>
      </c>
      <c r="D1897" s="442" t="s">
        <v>14134</v>
      </c>
      <c r="E1897" s="398" t="s">
        <v>1</v>
      </c>
      <c r="F1897" s="398" t="s">
        <v>13901</v>
      </c>
      <c r="G1897" s="397">
        <v>1</v>
      </c>
      <c r="H1897" s="443">
        <v>4.4400000000000004</v>
      </c>
      <c r="I1897" s="443" t="s">
        <v>13362</v>
      </c>
      <c r="J1897" s="373">
        <f t="shared" si="564"/>
        <v>4.4400000000000004</v>
      </c>
      <c r="K1897" s="373"/>
      <c r="L1897" s="373"/>
      <c r="M1897" s="373" t="e">
        <f>VLOOKUP(B1897,'INS-SIN-SD-09-2021'!A:D,4,0)</f>
        <v>#N/A</v>
      </c>
      <c r="N1897" s="3" t="e">
        <f t="shared" si="565"/>
        <v>#N/A</v>
      </c>
    </row>
    <row r="1898" spans="1:15" s="387" customFormat="1" x14ac:dyDescent="0.25">
      <c r="A1898" s="463" t="str">
        <f t="shared" si="555"/>
        <v>081181/AGETOP</v>
      </c>
      <c r="B1898" s="434" t="s">
        <v>13359</v>
      </c>
      <c r="C1898" s="464" t="s">
        <v>465</v>
      </c>
      <c r="D1898" s="464" t="s">
        <v>14130</v>
      </c>
      <c r="E1898" s="425" t="s">
        <v>9</v>
      </c>
      <c r="F1898" s="425" t="s">
        <v>1</v>
      </c>
      <c r="G1898" s="424" t="s">
        <v>13361</v>
      </c>
      <c r="H1898" s="426" t="s">
        <v>13362</v>
      </c>
      <c r="I1898" s="465">
        <f>SUMIF(A:A,A1898,J:J)</f>
        <v>12.02</v>
      </c>
      <c r="K1898" s="373" t="e">
        <f>VLOOKUP(A1898,'CMP-SIN-SD-09-2021'!A:D,4,0)</f>
        <v>#N/A</v>
      </c>
      <c r="L1898" s="373" t="e">
        <f>K1898=I1898</f>
        <v>#N/A</v>
      </c>
      <c r="O1898" s="387" t="s">
        <v>1576</v>
      </c>
    </row>
    <row r="1899" spans="1:15" s="387" customFormat="1" ht="30" x14ac:dyDescent="0.25">
      <c r="A1899" s="450" t="str">
        <f t="shared" si="555"/>
        <v>081181/AGETOP</v>
      </c>
      <c r="B1899" s="451">
        <v>88267</v>
      </c>
      <c r="C1899" s="452" t="s">
        <v>14130</v>
      </c>
      <c r="D1899" s="452" t="s">
        <v>13455</v>
      </c>
      <c r="E1899" s="400" t="s">
        <v>1</v>
      </c>
      <c r="F1899" s="400" t="s">
        <v>7605</v>
      </c>
      <c r="G1899" s="399">
        <v>0.14000000000000001</v>
      </c>
      <c r="H1899" s="453">
        <f>VLOOKUP(B1899,'CMP-SIN-SD-09-2021'!A:D,4,0)</f>
        <v>23.41</v>
      </c>
      <c r="I1899" s="453" t="s">
        <v>13362</v>
      </c>
      <c r="J1899" s="373">
        <f t="shared" ref="J1899:J1901" si="566">TRUNC((G1899*H1899),2)</f>
        <v>3.27</v>
      </c>
      <c r="K1899" s="373"/>
      <c r="L1899" s="373"/>
      <c r="M1899" s="373">
        <f>VLOOKUP(B1899,'CMP-SIN-SD-09-2021'!A:D,4,0)</f>
        <v>23.41</v>
      </c>
      <c r="N1899" s="3" t="b">
        <f t="shared" ref="N1899:N1901" si="567">M1899=H1899</f>
        <v>1</v>
      </c>
    </row>
    <row r="1900" spans="1:15" s="387" customFormat="1" x14ac:dyDescent="0.25">
      <c r="A1900" s="389" t="str">
        <f t="shared" si="555"/>
        <v>081181/AGETOP</v>
      </c>
      <c r="B1900" s="390">
        <v>88316</v>
      </c>
      <c r="C1900" s="391" t="s">
        <v>14130</v>
      </c>
      <c r="D1900" s="391" t="s">
        <v>13428</v>
      </c>
      <c r="E1900" s="392" t="s">
        <v>1</v>
      </c>
      <c r="F1900" s="392" t="s">
        <v>7605</v>
      </c>
      <c r="G1900" s="393">
        <v>0.14000000000000001</v>
      </c>
      <c r="H1900" s="453">
        <f>VLOOKUP(B1900,'CMP-SIN-SD-09-2021'!A:D,4,0)</f>
        <v>17.61</v>
      </c>
      <c r="I1900" s="394" t="s">
        <v>13362</v>
      </c>
      <c r="J1900" s="373">
        <f t="shared" si="566"/>
        <v>2.46</v>
      </c>
      <c r="K1900" s="373"/>
      <c r="L1900" s="373"/>
      <c r="M1900" s="373">
        <f>VLOOKUP(B1900,'CMP-SIN-SD-09-2021'!A:D,4,0)</f>
        <v>17.61</v>
      </c>
      <c r="N1900" s="3" t="b">
        <f t="shared" si="567"/>
        <v>1</v>
      </c>
    </row>
    <row r="1901" spans="1:15" s="387" customFormat="1" x14ac:dyDescent="0.25">
      <c r="A1901" s="440" t="str">
        <f t="shared" si="555"/>
        <v>081181/AGETOP</v>
      </c>
      <c r="B1901" s="441" t="s">
        <v>14135</v>
      </c>
      <c r="C1901" s="442" t="s">
        <v>14130</v>
      </c>
      <c r="D1901" s="442" t="s">
        <v>14136</v>
      </c>
      <c r="E1901" s="398" t="s">
        <v>1</v>
      </c>
      <c r="F1901" s="398" t="s">
        <v>13901</v>
      </c>
      <c r="G1901" s="397">
        <v>1</v>
      </c>
      <c r="H1901" s="443">
        <v>6.29</v>
      </c>
      <c r="I1901" s="443" t="s">
        <v>13362</v>
      </c>
      <c r="J1901" s="373">
        <f t="shared" si="566"/>
        <v>6.29</v>
      </c>
      <c r="K1901" s="373"/>
      <c r="L1901" s="373"/>
      <c r="M1901" s="373" t="e">
        <f>VLOOKUP(B1901,'INS-SIN-SD-09-2021'!A:D,4,0)</f>
        <v>#N/A</v>
      </c>
      <c r="N1901" s="3" t="e">
        <f t="shared" si="567"/>
        <v>#N/A</v>
      </c>
    </row>
    <row r="1902" spans="1:15" s="387" customFormat="1" x14ac:dyDescent="0.25">
      <c r="A1902" s="463" t="str">
        <f t="shared" si="555"/>
        <v>081182/AGETOP</v>
      </c>
      <c r="B1902" s="434" t="s">
        <v>13359</v>
      </c>
      <c r="C1902" s="464" t="s">
        <v>13351</v>
      </c>
      <c r="D1902" s="464" t="s">
        <v>14130</v>
      </c>
      <c r="E1902" s="425" t="s">
        <v>9</v>
      </c>
      <c r="F1902" s="425" t="s">
        <v>1</v>
      </c>
      <c r="G1902" s="424" t="s">
        <v>13361</v>
      </c>
      <c r="H1902" s="426" t="s">
        <v>13362</v>
      </c>
      <c r="I1902" s="465">
        <f>SUMIF(A:A,A1902,J:J)</f>
        <v>15.21</v>
      </c>
      <c r="K1902" s="373" t="e">
        <f>VLOOKUP(A1902,'CMP-SIN-SD-09-2021'!A:D,4,0)</f>
        <v>#N/A</v>
      </c>
      <c r="L1902" s="373" t="e">
        <f>K1902=I1902</f>
        <v>#N/A</v>
      </c>
      <c r="O1902" s="387" t="s">
        <v>1578</v>
      </c>
    </row>
    <row r="1903" spans="1:15" s="387" customFormat="1" ht="30" x14ac:dyDescent="0.25">
      <c r="A1903" s="450" t="str">
        <f t="shared" si="555"/>
        <v>081182/AGETOP</v>
      </c>
      <c r="B1903" s="451">
        <v>88267</v>
      </c>
      <c r="C1903" s="452" t="s">
        <v>14130</v>
      </c>
      <c r="D1903" s="452" t="s">
        <v>13455</v>
      </c>
      <c r="E1903" s="400" t="s">
        <v>1</v>
      </c>
      <c r="F1903" s="400" t="s">
        <v>7605</v>
      </c>
      <c r="G1903" s="399">
        <v>0.14000000000000001</v>
      </c>
      <c r="H1903" s="453">
        <f>VLOOKUP(B1903,'CMP-SIN-SD-09-2021'!A:D,4,0)</f>
        <v>23.41</v>
      </c>
      <c r="I1903" s="453" t="s">
        <v>13362</v>
      </c>
      <c r="J1903" s="373">
        <f t="shared" ref="J1903:J1905" si="568">TRUNC((G1903*H1903),2)</f>
        <v>3.27</v>
      </c>
      <c r="K1903" s="373"/>
      <c r="L1903" s="373"/>
      <c r="M1903" s="373">
        <f>VLOOKUP(B1903,'CMP-SIN-SD-09-2021'!A:D,4,0)</f>
        <v>23.41</v>
      </c>
      <c r="N1903" s="3" t="b">
        <f t="shared" ref="N1903:N1905" si="569">M1903=H1903</f>
        <v>1</v>
      </c>
    </row>
    <row r="1904" spans="1:15" s="387" customFormat="1" x14ac:dyDescent="0.25">
      <c r="A1904" s="389" t="str">
        <f t="shared" si="555"/>
        <v>081182/AGETOP</v>
      </c>
      <c r="B1904" s="390">
        <v>88316</v>
      </c>
      <c r="C1904" s="391" t="s">
        <v>14130</v>
      </c>
      <c r="D1904" s="391" t="s">
        <v>13428</v>
      </c>
      <c r="E1904" s="392" t="s">
        <v>1</v>
      </c>
      <c r="F1904" s="392" t="s">
        <v>7605</v>
      </c>
      <c r="G1904" s="393">
        <v>0.14000000000000001</v>
      </c>
      <c r="H1904" s="453">
        <f>VLOOKUP(B1904,'CMP-SIN-SD-09-2021'!A:D,4,0)</f>
        <v>17.61</v>
      </c>
      <c r="I1904" s="394" t="s">
        <v>13362</v>
      </c>
      <c r="J1904" s="373">
        <f t="shared" si="568"/>
        <v>2.46</v>
      </c>
      <c r="K1904" s="373"/>
      <c r="L1904" s="373"/>
      <c r="M1904" s="373">
        <f>VLOOKUP(B1904,'CMP-SIN-SD-09-2021'!A:D,4,0)</f>
        <v>17.61</v>
      </c>
      <c r="N1904" s="3" t="b">
        <f t="shared" si="569"/>
        <v>1</v>
      </c>
    </row>
    <row r="1905" spans="1:15" s="387" customFormat="1" x14ac:dyDescent="0.25">
      <c r="A1905" s="440" t="str">
        <f t="shared" si="555"/>
        <v>081182/AGETOP</v>
      </c>
      <c r="B1905" s="441" t="s">
        <v>14137</v>
      </c>
      <c r="C1905" s="442" t="s">
        <v>14130</v>
      </c>
      <c r="D1905" s="442" t="s">
        <v>14138</v>
      </c>
      <c r="E1905" s="398" t="s">
        <v>1</v>
      </c>
      <c r="F1905" s="398" t="s">
        <v>13901</v>
      </c>
      <c r="G1905" s="397">
        <v>1</v>
      </c>
      <c r="H1905" s="443">
        <v>9.48</v>
      </c>
      <c r="I1905" s="443" t="s">
        <v>13362</v>
      </c>
      <c r="J1905" s="373">
        <f t="shared" si="568"/>
        <v>9.48</v>
      </c>
      <c r="K1905" s="373"/>
      <c r="L1905" s="373"/>
      <c r="M1905" s="373" t="e">
        <f>VLOOKUP(B1905,'INS-SIN-SD-09-2021'!A:D,4,0)</f>
        <v>#N/A</v>
      </c>
      <c r="N1905" s="3" t="e">
        <f t="shared" si="569"/>
        <v>#N/A</v>
      </c>
    </row>
    <row r="1906" spans="1:15" s="387" customFormat="1" x14ac:dyDescent="0.25">
      <c r="A1906" s="463" t="str">
        <f t="shared" si="555"/>
        <v>081165/AGETOP</v>
      </c>
      <c r="B1906" s="434" t="s">
        <v>13359</v>
      </c>
      <c r="C1906" s="464" t="s">
        <v>466</v>
      </c>
      <c r="D1906" s="464" t="s">
        <v>14139</v>
      </c>
      <c r="E1906" s="425" t="s">
        <v>9</v>
      </c>
      <c r="F1906" s="425" t="s">
        <v>1</v>
      </c>
      <c r="G1906" s="424" t="s">
        <v>13361</v>
      </c>
      <c r="H1906" s="426" t="s">
        <v>13362</v>
      </c>
      <c r="I1906" s="465">
        <f>SUMIF(A:A,A1906,J:J)</f>
        <v>13.67</v>
      </c>
      <c r="K1906" s="373" t="e">
        <f>VLOOKUP(A1906,'CMP-SIN-SD-09-2021'!A:D,4,0)</f>
        <v>#N/A</v>
      </c>
      <c r="L1906" s="373" t="e">
        <f>K1906=I1906</f>
        <v>#N/A</v>
      </c>
      <c r="O1906" s="387" t="s">
        <v>1580</v>
      </c>
    </row>
    <row r="1907" spans="1:15" s="387" customFormat="1" ht="30" x14ac:dyDescent="0.25">
      <c r="A1907" s="450" t="str">
        <f t="shared" si="555"/>
        <v>081165/AGETOP</v>
      </c>
      <c r="B1907" s="451">
        <v>88267</v>
      </c>
      <c r="C1907" s="452" t="s">
        <v>14139</v>
      </c>
      <c r="D1907" s="452" t="s">
        <v>13455</v>
      </c>
      <c r="E1907" s="400" t="s">
        <v>1</v>
      </c>
      <c r="F1907" s="400" t="s">
        <v>7605</v>
      </c>
      <c r="G1907" s="399">
        <v>0.18</v>
      </c>
      <c r="H1907" s="453">
        <f>VLOOKUP(B1907,'CMP-SIN-SD-09-2021'!A:D,4,0)</f>
        <v>23.41</v>
      </c>
      <c r="I1907" s="453" t="s">
        <v>13362</v>
      </c>
      <c r="J1907" s="373">
        <f t="shared" ref="J1907:J1909" si="570">TRUNC((G1907*H1907),2)</f>
        <v>4.21</v>
      </c>
      <c r="K1907" s="373"/>
      <c r="L1907" s="373"/>
      <c r="M1907" s="373">
        <f>VLOOKUP(B1907,'CMP-SIN-SD-09-2021'!A:D,4,0)</f>
        <v>23.41</v>
      </c>
      <c r="N1907" s="3" t="b">
        <f t="shared" ref="N1907:N1909" si="571">M1907=H1907</f>
        <v>1</v>
      </c>
    </row>
    <row r="1908" spans="1:15" s="387" customFormat="1" x14ac:dyDescent="0.25">
      <c r="A1908" s="389" t="str">
        <f t="shared" si="555"/>
        <v>081165/AGETOP</v>
      </c>
      <c r="B1908" s="390">
        <v>88316</v>
      </c>
      <c r="C1908" s="391" t="s">
        <v>14139</v>
      </c>
      <c r="D1908" s="391" t="s">
        <v>13428</v>
      </c>
      <c r="E1908" s="392" t="s">
        <v>1</v>
      </c>
      <c r="F1908" s="392" t="s">
        <v>7605</v>
      </c>
      <c r="G1908" s="393">
        <v>0.18</v>
      </c>
      <c r="H1908" s="453">
        <f>VLOOKUP(B1908,'CMP-SIN-SD-09-2021'!A:D,4,0)</f>
        <v>17.61</v>
      </c>
      <c r="I1908" s="394" t="s">
        <v>13362</v>
      </c>
      <c r="J1908" s="373">
        <f t="shared" si="570"/>
        <v>3.16</v>
      </c>
      <c r="K1908" s="373"/>
      <c r="L1908" s="373"/>
      <c r="M1908" s="373">
        <f>VLOOKUP(B1908,'CMP-SIN-SD-09-2021'!A:D,4,0)</f>
        <v>17.61</v>
      </c>
      <c r="N1908" s="3" t="b">
        <f t="shared" si="571"/>
        <v>1</v>
      </c>
    </row>
    <row r="1909" spans="1:15" s="387" customFormat="1" x14ac:dyDescent="0.25">
      <c r="A1909" s="440" t="str">
        <f t="shared" si="555"/>
        <v>081165/AGETOP</v>
      </c>
      <c r="B1909" s="441" t="s">
        <v>14140</v>
      </c>
      <c r="C1909" s="442" t="s">
        <v>14139</v>
      </c>
      <c r="D1909" s="442" t="s">
        <v>14141</v>
      </c>
      <c r="E1909" s="398" t="s">
        <v>1</v>
      </c>
      <c r="F1909" s="398" t="s">
        <v>13901</v>
      </c>
      <c r="G1909" s="397">
        <v>1</v>
      </c>
      <c r="H1909" s="443">
        <v>6.3</v>
      </c>
      <c r="I1909" s="443" t="s">
        <v>13362</v>
      </c>
      <c r="J1909" s="373">
        <f t="shared" si="570"/>
        <v>6.3</v>
      </c>
      <c r="K1909" s="373"/>
      <c r="L1909" s="373"/>
      <c r="M1909" s="373" t="e">
        <f>VLOOKUP(B1909,'INS-SIN-SD-09-2021'!A:D,4,0)</f>
        <v>#N/A</v>
      </c>
      <c r="N1909" s="3" t="e">
        <f t="shared" si="571"/>
        <v>#N/A</v>
      </c>
    </row>
    <row r="1910" spans="1:15" s="387" customFormat="1" x14ac:dyDescent="0.25">
      <c r="A1910" s="463" t="str">
        <f t="shared" si="555"/>
        <v>081185/AGETOP</v>
      </c>
      <c r="B1910" s="434" t="s">
        <v>13359</v>
      </c>
      <c r="C1910" s="464" t="s">
        <v>467</v>
      </c>
      <c r="D1910" s="464" t="s">
        <v>14130</v>
      </c>
      <c r="E1910" s="425" t="s">
        <v>9</v>
      </c>
      <c r="F1910" s="425" t="s">
        <v>1</v>
      </c>
      <c r="G1910" s="424" t="s">
        <v>13361</v>
      </c>
      <c r="H1910" s="426" t="s">
        <v>13362</v>
      </c>
      <c r="I1910" s="465">
        <f>SUMIF(A:A,A1910,J:J)</f>
        <v>24.33</v>
      </c>
      <c r="K1910" s="373" t="e">
        <f>VLOOKUP(A1910,'CMP-SIN-SD-09-2021'!A:D,4,0)</f>
        <v>#N/A</v>
      </c>
      <c r="L1910" s="373" t="e">
        <f>K1910=I1910</f>
        <v>#N/A</v>
      </c>
      <c r="O1910" s="387" t="s">
        <v>1582</v>
      </c>
    </row>
    <row r="1911" spans="1:15" s="387" customFormat="1" ht="30" x14ac:dyDescent="0.25">
      <c r="A1911" s="450" t="str">
        <f t="shared" si="555"/>
        <v>081185/AGETOP</v>
      </c>
      <c r="B1911" s="451">
        <v>88267</v>
      </c>
      <c r="C1911" s="452" t="s">
        <v>14130</v>
      </c>
      <c r="D1911" s="452" t="s">
        <v>13455</v>
      </c>
      <c r="E1911" s="400" t="s">
        <v>1</v>
      </c>
      <c r="F1911" s="400" t="s">
        <v>7605</v>
      </c>
      <c r="G1911" s="399">
        <v>0.185</v>
      </c>
      <c r="H1911" s="453">
        <f>VLOOKUP(B1911,'CMP-SIN-SD-09-2021'!A:D,4,0)</f>
        <v>23.41</v>
      </c>
      <c r="I1911" s="453" t="s">
        <v>13362</v>
      </c>
      <c r="J1911" s="373">
        <f t="shared" ref="J1911:J1913" si="572">TRUNC((G1911*H1911),2)</f>
        <v>4.33</v>
      </c>
      <c r="K1911" s="373"/>
      <c r="L1911" s="373"/>
      <c r="M1911" s="373">
        <f>VLOOKUP(B1911,'CMP-SIN-SD-09-2021'!A:D,4,0)</f>
        <v>23.41</v>
      </c>
      <c r="N1911" s="3" t="b">
        <f t="shared" ref="N1911:N1913" si="573">M1911=H1911</f>
        <v>1</v>
      </c>
    </row>
    <row r="1912" spans="1:15" s="387" customFormat="1" x14ac:dyDescent="0.25">
      <c r="A1912" s="389" t="str">
        <f t="shared" si="555"/>
        <v>081185/AGETOP</v>
      </c>
      <c r="B1912" s="390">
        <v>88316</v>
      </c>
      <c r="C1912" s="391" t="s">
        <v>14130</v>
      </c>
      <c r="D1912" s="391" t="s">
        <v>13428</v>
      </c>
      <c r="E1912" s="392" t="s">
        <v>1</v>
      </c>
      <c r="F1912" s="392" t="s">
        <v>7605</v>
      </c>
      <c r="G1912" s="393">
        <v>0.185</v>
      </c>
      <c r="H1912" s="453">
        <f>VLOOKUP(B1912,'CMP-SIN-SD-09-2021'!A:D,4,0)</f>
        <v>17.61</v>
      </c>
      <c r="I1912" s="394" t="s">
        <v>13362</v>
      </c>
      <c r="J1912" s="373">
        <f t="shared" si="572"/>
        <v>3.25</v>
      </c>
      <c r="K1912" s="373"/>
      <c r="L1912" s="373"/>
      <c r="M1912" s="373">
        <f>VLOOKUP(B1912,'CMP-SIN-SD-09-2021'!A:D,4,0)</f>
        <v>17.61</v>
      </c>
      <c r="N1912" s="3" t="b">
        <f t="shared" si="573"/>
        <v>1</v>
      </c>
    </row>
    <row r="1913" spans="1:15" s="387" customFormat="1" x14ac:dyDescent="0.25">
      <c r="A1913" s="440" t="str">
        <f t="shared" si="555"/>
        <v>081185/AGETOP</v>
      </c>
      <c r="B1913" s="441" t="s">
        <v>14142</v>
      </c>
      <c r="C1913" s="442" t="s">
        <v>14130</v>
      </c>
      <c r="D1913" s="442" t="s">
        <v>14143</v>
      </c>
      <c r="E1913" s="398" t="s">
        <v>1</v>
      </c>
      <c r="F1913" s="398" t="s">
        <v>13901</v>
      </c>
      <c r="G1913" s="397">
        <v>1</v>
      </c>
      <c r="H1913" s="443">
        <v>16.75</v>
      </c>
      <c r="I1913" s="443" t="s">
        <v>13362</v>
      </c>
      <c r="J1913" s="373">
        <f t="shared" si="572"/>
        <v>16.75</v>
      </c>
      <c r="K1913" s="373"/>
      <c r="L1913" s="373"/>
      <c r="M1913" s="373" t="e">
        <f>VLOOKUP(B1913,'INS-SIN-SD-09-2021'!A:D,4,0)</f>
        <v>#N/A</v>
      </c>
      <c r="N1913" s="3" t="e">
        <f t="shared" si="573"/>
        <v>#N/A</v>
      </c>
    </row>
    <row r="1914" spans="1:15" s="387" customFormat="1" x14ac:dyDescent="0.25">
      <c r="A1914" s="463" t="str">
        <f t="shared" si="555"/>
        <v>081166/AGETOP</v>
      </c>
      <c r="B1914" s="434" t="s">
        <v>13359</v>
      </c>
      <c r="C1914" s="464" t="s">
        <v>468</v>
      </c>
      <c r="D1914" s="464" t="s">
        <v>14130</v>
      </c>
      <c r="E1914" s="425" t="s">
        <v>9</v>
      </c>
      <c r="F1914" s="425" t="s">
        <v>1</v>
      </c>
      <c r="G1914" s="424" t="s">
        <v>13361</v>
      </c>
      <c r="H1914" s="426" t="s">
        <v>13362</v>
      </c>
      <c r="I1914" s="465">
        <f>SUMIF(A:A,A1914,J:J)</f>
        <v>22.41</v>
      </c>
      <c r="K1914" s="373" t="e">
        <f>VLOOKUP(A1914,'CMP-SIN-SD-09-2021'!A:D,4,0)</f>
        <v>#N/A</v>
      </c>
      <c r="L1914" s="373" t="e">
        <f>K1914=I1914</f>
        <v>#N/A</v>
      </c>
      <c r="O1914" s="387" t="s">
        <v>1584</v>
      </c>
    </row>
    <row r="1915" spans="1:15" s="387" customFormat="1" ht="30" x14ac:dyDescent="0.25">
      <c r="A1915" s="450" t="str">
        <f t="shared" si="555"/>
        <v>081166/AGETOP</v>
      </c>
      <c r="B1915" s="451">
        <v>88267</v>
      </c>
      <c r="C1915" s="452" t="s">
        <v>14130</v>
      </c>
      <c r="D1915" s="452" t="s">
        <v>13455</v>
      </c>
      <c r="E1915" s="400" t="s">
        <v>1</v>
      </c>
      <c r="F1915" s="400" t="s">
        <v>7605</v>
      </c>
      <c r="G1915" s="399">
        <v>0.185</v>
      </c>
      <c r="H1915" s="453">
        <f>VLOOKUP(B1915,'CMP-SIN-SD-09-2021'!A:D,4,0)</f>
        <v>23.41</v>
      </c>
      <c r="I1915" s="453" t="s">
        <v>13362</v>
      </c>
      <c r="J1915" s="373">
        <f t="shared" ref="J1915:J1917" si="574">TRUNC((G1915*H1915),2)</f>
        <v>4.33</v>
      </c>
      <c r="K1915" s="373"/>
      <c r="L1915" s="373"/>
      <c r="M1915" s="373">
        <f>VLOOKUP(B1915,'CMP-SIN-SD-09-2021'!A:D,4,0)</f>
        <v>23.41</v>
      </c>
      <c r="N1915" s="3" t="b">
        <f t="shared" ref="N1915:N1917" si="575">M1915=H1915</f>
        <v>1</v>
      </c>
    </row>
    <row r="1916" spans="1:15" s="387" customFormat="1" x14ac:dyDescent="0.25">
      <c r="A1916" s="389" t="str">
        <f t="shared" si="555"/>
        <v>081166/AGETOP</v>
      </c>
      <c r="B1916" s="390">
        <v>88316</v>
      </c>
      <c r="C1916" s="391" t="s">
        <v>14130</v>
      </c>
      <c r="D1916" s="391" t="s">
        <v>13428</v>
      </c>
      <c r="E1916" s="392" t="s">
        <v>1</v>
      </c>
      <c r="F1916" s="392" t="s">
        <v>7605</v>
      </c>
      <c r="G1916" s="393">
        <v>0.185</v>
      </c>
      <c r="H1916" s="453">
        <f>VLOOKUP(B1916,'CMP-SIN-SD-09-2021'!A:D,4,0)</f>
        <v>17.61</v>
      </c>
      <c r="I1916" s="394" t="s">
        <v>13362</v>
      </c>
      <c r="J1916" s="373">
        <f t="shared" si="574"/>
        <v>3.25</v>
      </c>
      <c r="K1916" s="373"/>
      <c r="L1916" s="373"/>
      <c r="M1916" s="373">
        <f>VLOOKUP(B1916,'CMP-SIN-SD-09-2021'!A:D,4,0)</f>
        <v>17.61</v>
      </c>
      <c r="N1916" s="3" t="b">
        <f t="shared" si="575"/>
        <v>1</v>
      </c>
    </row>
    <row r="1917" spans="1:15" s="387" customFormat="1" x14ac:dyDescent="0.25">
      <c r="A1917" s="440" t="str">
        <f t="shared" si="555"/>
        <v>081166/AGETOP</v>
      </c>
      <c r="B1917" s="441" t="s">
        <v>14144</v>
      </c>
      <c r="C1917" s="442" t="s">
        <v>14130</v>
      </c>
      <c r="D1917" s="442" t="s">
        <v>14145</v>
      </c>
      <c r="E1917" s="398" t="s">
        <v>1</v>
      </c>
      <c r="F1917" s="398" t="s">
        <v>13901</v>
      </c>
      <c r="G1917" s="397">
        <v>1</v>
      </c>
      <c r="H1917" s="443">
        <v>14.83</v>
      </c>
      <c r="I1917" s="443" t="s">
        <v>13362</v>
      </c>
      <c r="J1917" s="373">
        <f t="shared" si="574"/>
        <v>14.83</v>
      </c>
      <c r="K1917" s="373"/>
      <c r="L1917" s="373"/>
      <c r="M1917" s="373" t="e">
        <f>VLOOKUP(B1917,'INS-SIN-SD-09-2021'!A:D,4,0)</f>
        <v>#N/A</v>
      </c>
      <c r="N1917" s="3" t="e">
        <f t="shared" si="575"/>
        <v>#N/A</v>
      </c>
    </row>
    <row r="1918" spans="1:15" s="387" customFormat="1" x14ac:dyDescent="0.25">
      <c r="A1918" s="463" t="str">
        <f t="shared" si="555"/>
        <v>081167/AGETOP</v>
      </c>
      <c r="B1918" s="434" t="s">
        <v>13359</v>
      </c>
      <c r="C1918" s="464" t="s">
        <v>469</v>
      </c>
      <c r="D1918" s="464" t="s">
        <v>14130</v>
      </c>
      <c r="E1918" s="425" t="s">
        <v>9</v>
      </c>
      <c r="F1918" s="425" t="s">
        <v>1</v>
      </c>
      <c r="G1918" s="424" t="s">
        <v>13361</v>
      </c>
      <c r="H1918" s="426" t="s">
        <v>13362</v>
      </c>
      <c r="I1918" s="465">
        <f>SUMIF(A:A,A1918,J:J)</f>
        <v>23.23</v>
      </c>
      <c r="K1918" s="373" t="e">
        <f>VLOOKUP(A1918,'CMP-SIN-SD-09-2021'!A:D,4,0)</f>
        <v>#N/A</v>
      </c>
      <c r="L1918" s="373" t="e">
        <f>K1918=I1918</f>
        <v>#N/A</v>
      </c>
      <c r="O1918" s="387" t="s">
        <v>1586</v>
      </c>
    </row>
    <row r="1919" spans="1:15" s="387" customFormat="1" ht="30" x14ac:dyDescent="0.25">
      <c r="A1919" s="450" t="str">
        <f t="shared" si="555"/>
        <v>081167/AGETOP</v>
      </c>
      <c r="B1919" s="451">
        <v>88267</v>
      </c>
      <c r="C1919" s="452" t="s">
        <v>14130</v>
      </c>
      <c r="D1919" s="452" t="s">
        <v>13455</v>
      </c>
      <c r="E1919" s="400" t="s">
        <v>1</v>
      </c>
      <c r="F1919" s="400" t="s">
        <v>7605</v>
      </c>
      <c r="G1919" s="399">
        <v>0.185</v>
      </c>
      <c r="H1919" s="453">
        <f>VLOOKUP(B1919,'CMP-SIN-SD-09-2021'!A:D,4,0)</f>
        <v>23.41</v>
      </c>
      <c r="I1919" s="453" t="s">
        <v>13362</v>
      </c>
      <c r="J1919" s="373">
        <f t="shared" ref="J1919:J1921" si="576">TRUNC((G1919*H1919),2)</f>
        <v>4.33</v>
      </c>
      <c r="K1919" s="373"/>
      <c r="L1919" s="373"/>
      <c r="M1919" s="373">
        <f>VLOOKUP(B1919,'CMP-SIN-SD-09-2021'!A:D,4,0)</f>
        <v>23.41</v>
      </c>
      <c r="N1919" s="3" t="b">
        <f t="shared" ref="N1919:N1921" si="577">M1919=H1919</f>
        <v>1</v>
      </c>
    </row>
    <row r="1920" spans="1:15" s="387" customFormat="1" x14ac:dyDescent="0.25">
      <c r="A1920" s="389" t="str">
        <f t="shared" si="555"/>
        <v>081167/AGETOP</v>
      </c>
      <c r="B1920" s="390">
        <v>88316</v>
      </c>
      <c r="C1920" s="391" t="s">
        <v>14130</v>
      </c>
      <c r="D1920" s="391" t="s">
        <v>13428</v>
      </c>
      <c r="E1920" s="392" t="s">
        <v>1</v>
      </c>
      <c r="F1920" s="392" t="s">
        <v>7605</v>
      </c>
      <c r="G1920" s="393">
        <v>0.185</v>
      </c>
      <c r="H1920" s="453">
        <f>VLOOKUP(B1920,'CMP-SIN-SD-09-2021'!A:D,4,0)</f>
        <v>17.61</v>
      </c>
      <c r="I1920" s="394" t="s">
        <v>13362</v>
      </c>
      <c r="J1920" s="373">
        <f t="shared" si="576"/>
        <v>3.25</v>
      </c>
      <c r="K1920" s="373"/>
      <c r="L1920" s="373"/>
      <c r="M1920" s="373">
        <f>VLOOKUP(B1920,'CMP-SIN-SD-09-2021'!A:D,4,0)</f>
        <v>17.61</v>
      </c>
      <c r="N1920" s="3" t="b">
        <f t="shared" si="577"/>
        <v>1</v>
      </c>
    </row>
    <row r="1921" spans="1:15" s="387" customFormat="1" x14ac:dyDescent="0.25">
      <c r="A1921" s="440" t="str">
        <f t="shared" si="555"/>
        <v>081167/AGETOP</v>
      </c>
      <c r="B1921" s="441" t="s">
        <v>14146</v>
      </c>
      <c r="C1921" s="442" t="s">
        <v>14130</v>
      </c>
      <c r="D1921" s="442" t="s">
        <v>14147</v>
      </c>
      <c r="E1921" s="398" t="s">
        <v>1</v>
      </c>
      <c r="F1921" s="398" t="s">
        <v>13901</v>
      </c>
      <c r="G1921" s="397">
        <v>1</v>
      </c>
      <c r="H1921" s="443">
        <v>15.65</v>
      </c>
      <c r="I1921" s="443" t="s">
        <v>13362</v>
      </c>
      <c r="J1921" s="373">
        <f t="shared" si="576"/>
        <v>15.65</v>
      </c>
      <c r="K1921" s="373"/>
      <c r="L1921" s="373"/>
      <c r="M1921" s="373" t="e">
        <f>VLOOKUP(B1921,'INS-SIN-SD-09-2021'!A:D,4,0)</f>
        <v>#N/A</v>
      </c>
      <c r="N1921" s="3" t="e">
        <f t="shared" si="577"/>
        <v>#N/A</v>
      </c>
    </row>
    <row r="1922" spans="1:15" s="387" customFormat="1" ht="45" x14ac:dyDescent="0.25">
      <c r="A1922" s="463">
        <f t="shared" si="555"/>
        <v>89577</v>
      </c>
      <c r="B1922" s="434" t="s">
        <v>13359</v>
      </c>
      <c r="C1922" s="464" t="s">
        <v>470</v>
      </c>
      <c r="D1922" s="464" t="s">
        <v>13414</v>
      </c>
      <c r="E1922" s="425" t="s">
        <v>9</v>
      </c>
      <c r="F1922" s="425" t="s">
        <v>1</v>
      </c>
      <c r="G1922" s="424" t="s">
        <v>13361</v>
      </c>
      <c r="H1922" s="426" t="s">
        <v>13362</v>
      </c>
      <c r="I1922" s="465">
        <f>SUMIF(A:A,A1922,J:J)</f>
        <v>35.759999999999991</v>
      </c>
      <c r="K1922" s="373">
        <f>VLOOKUP(A1922,'CMP-SIN-SD-09-2021'!A:D,4,0)</f>
        <v>35.76</v>
      </c>
      <c r="L1922" s="373" t="b">
        <f>K1922=I1922</f>
        <v>1</v>
      </c>
      <c r="O1922" s="403">
        <v>89577</v>
      </c>
    </row>
    <row r="1923" spans="1:15" s="387" customFormat="1" ht="30" x14ac:dyDescent="0.25">
      <c r="A1923" s="450">
        <f t="shared" si="555"/>
        <v>89577</v>
      </c>
      <c r="B1923" s="451">
        <v>88248</v>
      </c>
      <c r="C1923" s="452" t="s">
        <v>13414</v>
      </c>
      <c r="D1923" s="452" t="s">
        <v>13495</v>
      </c>
      <c r="E1923" s="400" t="s">
        <v>1</v>
      </c>
      <c r="F1923" s="400" t="s">
        <v>7605</v>
      </c>
      <c r="G1923" s="399">
        <v>7.1999999999999995E-2</v>
      </c>
      <c r="H1923" s="453">
        <f>VLOOKUP(B1923,'CMP-SIN-SD-09-2021'!A:D,4,0)</f>
        <v>18.23</v>
      </c>
      <c r="I1923" s="453" t="s">
        <v>13362</v>
      </c>
      <c r="J1923" s="373">
        <f t="shared" ref="J1923:J1928" si="578">TRUNC((G1923*H1923),2)</f>
        <v>1.31</v>
      </c>
      <c r="K1923" s="373"/>
      <c r="L1923" s="373"/>
      <c r="M1923" s="373">
        <f>VLOOKUP(B1923,'CMP-SIN-SD-09-2021'!A:D,4,0)</f>
        <v>18.23</v>
      </c>
      <c r="N1923" s="3" t="b">
        <f t="shared" ref="N1923:N1928" si="579">M1923=H1923</f>
        <v>1</v>
      </c>
    </row>
    <row r="1924" spans="1:15" s="387" customFormat="1" ht="30" x14ac:dyDescent="0.25">
      <c r="A1924" s="389">
        <f t="shared" si="555"/>
        <v>89577</v>
      </c>
      <c r="B1924" s="390">
        <v>88267</v>
      </c>
      <c r="C1924" s="391" t="s">
        <v>13414</v>
      </c>
      <c r="D1924" s="391" t="s">
        <v>13455</v>
      </c>
      <c r="E1924" s="392" t="s">
        <v>1</v>
      </c>
      <c r="F1924" s="392" t="s">
        <v>7605</v>
      </c>
      <c r="G1924" s="393">
        <v>7.1999999999999995E-2</v>
      </c>
      <c r="H1924" s="453">
        <f>VLOOKUP(B1924,'CMP-SIN-SD-09-2021'!A:D,4,0)</f>
        <v>23.41</v>
      </c>
      <c r="I1924" s="394" t="s">
        <v>13362</v>
      </c>
      <c r="J1924" s="373">
        <f t="shared" si="578"/>
        <v>1.68</v>
      </c>
      <c r="K1924" s="373"/>
      <c r="L1924" s="373"/>
      <c r="M1924" s="373">
        <f>VLOOKUP(B1924,'CMP-SIN-SD-09-2021'!A:D,4,0)</f>
        <v>23.41</v>
      </c>
      <c r="N1924" s="3" t="b">
        <f t="shared" si="579"/>
        <v>1</v>
      </c>
    </row>
    <row r="1925" spans="1:15" s="387" customFormat="1" x14ac:dyDescent="0.25">
      <c r="A1925" s="389">
        <f t="shared" si="555"/>
        <v>89577</v>
      </c>
      <c r="B1925" s="390">
        <v>122</v>
      </c>
      <c r="C1925" s="391" t="s">
        <v>13414</v>
      </c>
      <c r="D1925" s="391" t="s">
        <v>14123</v>
      </c>
      <c r="E1925" s="392" t="s">
        <v>1</v>
      </c>
      <c r="F1925" s="392" t="s">
        <v>9</v>
      </c>
      <c r="G1925" s="393">
        <v>1.7999999999999999E-2</v>
      </c>
      <c r="H1925" s="394">
        <v>66.94</v>
      </c>
      <c r="I1925" s="394" t="s">
        <v>13362</v>
      </c>
      <c r="J1925" s="373">
        <f t="shared" si="578"/>
        <v>1.2</v>
      </c>
      <c r="K1925" s="373"/>
      <c r="L1925" s="373"/>
      <c r="M1925" s="373">
        <f>VLOOKUP(B1925,'INS-SIN-SD-09-2021'!A:D,4,0)</f>
        <v>66.94</v>
      </c>
      <c r="N1925" s="3" t="b">
        <f t="shared" si="579"/>
        <v>1</v>
      </c>
    </row>
    <row r="1926" spans="1:15" s="387" customFormat="1" ht="30" x14ac:dyDescent="0.25">
      <c r="A1926" s="389">
        <f t="shared" si="555"/>
        <v>89577</v>
      </c>
      <c r="B1926" s="390">
        <v>3847</v>
      </c>
      <c r="C1926" s="391" t="s">
        <v>13414</v>
      </c>
      <c r="D1926" s="391" t="s">
        <v>14148</v>
      </c>
      <c r="E1926" s="392" t="s">
        <v>1</v>
      </c>
      <c r="F1926" s="392" t="s">
        <v>9</v>
      </c>
      <c r="G1926" s="393">
        <v>1</v>
      </c>
      <c r="H1926" s="394">
        <v>29.86</v>
      </c>
      <c r="I1926" s="394" t="s">
        <v>13362</v>
      </c>
      <c r="J1926" s="373">
        <f t="shared" si="578"/>
        <v>29.86</v>
      </c>
      <c r="K1926" s="373"/>
      <c r="L1926" s="373"/>
      <c r="M1926" s="373">
        <f>VLOOKUP(B1926,'INS-SIN-SD-09-2021'!A:D,4,0)</f>
        <v>29.86</v>
      </c>
      <c r="N1926" s="3" t="b">
        <f t="shared" si="579"/>
        <v>1</v>
      </c>
    </row>
    <row r="1927" spans="1:15" s="387" customFormat="1" x14ac:dyDescent="0.25">
      <c r="A1927" s="389">
        <f t="shared" si="555"/>
        <v>89577</v>
      </c>
      <c r="B1927" s="390">
        <v>20083</v>
      </c>
      <c r="C1927" s="391" t="s">
        <v>13414</v>
      </c>
      <c r="D1927" s="391" t="s">
        <v>14124</v>
      </c>
      <c r="E1927" s="392" t="s">
        <v>1</v>
      </c>
      <c r="F1927" s="392" t="s">
        <v>9</v>
      </c>
      <c r="G1927" s="393">
        <v>2.1999999999999999E-2</v>
      </c>
      <c r="H1927" s="394">
        <v>75.84</v>
      </c>
      <c r="I1927" s="394" t="s">
        <v>13362</v>
      </c>
      <c r="J1927" s="373">
        <f t="shared" si="578"/>
        <v>1.66</v>
      </c>
      <c r="K1927" s="373"/>
      <c r="L1927" s="373"/>
      <c r="M1927" s="373">
        <f>VLOOKUP(B1927,'INS-SIN-SD-09-2021'!A:D,4,0)</f>
        <v>75.84</v>
      </c>
      <c r="N1927" s="3" t="b">
        <f t="shared" si="579"/>
        <v>1</v>
      </c>
    </row>
    <row r="1928" spans="1:15" s="387" customFormat="1" x14ac:dyDescent="0.25">
      <c r="A1928" s="440">
        <f t="shared" si="555"/>
        <v>89577</v>
      </c>
      <c r="B1928" s="441">
        <v>38383</v>
      </c>
      <c r="C1928" s="442" t="s">
        <v>13414</v>
      </c>
      <c r="D1928" s="442" t="s">
        <v>14115</v>
      </c>
      <c r="E1928" s="398" t="s">
        <v>1</v>
      </c>
      <c r="F1928" s="398" t="s">
        <v>9</v>
      </c>
      <c r="G1928" s="397">
        <v>2.4E-2</v>
      </c>
      <c r="H1928" s="443">
        <v>2.34</v>
      </c>
      <c r="I1928" s="443" t="s">
        <v>13362</v>
      </c>
      <c r="J1928" s="373">
        <f t="shared" si="578"/>
        <v>0.05</v>
      </c>
      <c r="K1928" s="373"/>
      <c r="L1928" s="373"/>
      <c r="M1928" s="373">
        <f>VLOOKUP(B1928,'INS-SIN-SD-09-2021'!A:D,4,0)</f>
        <v>2.34</v>
      </c>
      <c r="N1928" s="3" t="b">
        <f t="shared" si="579"/>
        <v>1</v>
      </c>
    </row>
    <row r="1929" spans="1:15" s="387" customFormat="1" ht="45" x14ac:dyDescent="0.25">
      <c r="A1929" s="463">
        <f t="shared" si="555"/>
        <v>89379</v>
      </c>
      <c r="B1929" s="434" t="s">
        <v>13359</v>
      </c>
      <c r="C1929" s="464" t="s">
        <v>471</v>
      </c>
      <c r="D1929" s="464" t="s">
        <v>13620</v>
      </c>
      <c r="E1929" s="425" t="s">
        <v>9</v>
      </c>
      <c r="F1929" s="425" t="s">
        <v>1</v>
      </c>
      <c r="G1929" s="424" t="s">
        <v>13361</v>
      </c>
      <c r="H1929" s="426" t="s">
        <v>13362</v>
      </c>
      <c r="I1929" s="465">
        <f>SUMIF(A:A,A1929,J:J)</f>
        <v>16.330000000000002</v>
      </c>
      <c r="K1929" s="373">
        <f>VLOOKUP(A1929,'CMP-SIN-SD-09-2021'!A:D,4,0)</f>
        <v>16.329999999999998</v>
      </c>
      <c r="L1929" s="373" t="b">
        <f>K1929=I1929</f>
        <v>1</v>
      </c>
      <c r="O1929" s="403">
        <v>89379</v>
      </c>
    </row>
    <row r="1930" spans="1:15" s="387" customFormat="1" ht="30" x14ac:dyDescent="0.25">
      <c r="A1930" s="450">
        <f t="shared" si="555"/>
        <v>89379</v>
      </c>
      <c r="B1930" s="451">
        <v>88248</v>
      </c>
      <c r="C1930" s="452" t="s">
        <v>13620</v>
      </c>
      <c r="D1930" s="452" t="s">
        <v>13495</v>
      </c>
      <c r="E1930" s="400" t="s">
        <v>1</v>
      </c>
      <c r="F1930" s="400" t="s">
        <v>7605</v>
      </c>
      <c r="G1930" s="399">
        <v>0.1</v>
      </c>
      <c r="H1930" s="453">
        <f>VLOOKUP(B1930,'CMP-SIN-SD-09-2021'!A:D,4,0)</f>
        <v>18.23</v>
      </c>
      <c r="I1930" s="453" t="s">
        <v>13362</v>
      </c>
      <c r="J1930" s="373">
        <f t="shared" ref="J1930:J1935" si="580">TRUNC((G1930*H1930),2)</f>
        <v>1.82</v>
      </c>
      <c r="K1930" s="373"/>
      <c r="L1930" s="373"/>
      <c r="M1930" s="373">
        <f>VLOOKUP(B1930,'CMP-SIN-SD-09-2021'!A:D,4,0)</f>
        <v>18.23</v>
      </c>
      <c r="N1930" s="3" t="b">
        <f t="shared" ref="N1930:N1935" si="581">M1930=H1930</f>
        <v>1</v>
      </c>
    </row>
    <row r="1931" spans="1:15" s="387" customFormat="1" ht="30" x14ac:dyDescent="0.25">
      <c r="A1931" s="389">
        <f t="shared" ref="A1931:A1994" si="582">IF(O1931&lt;&gt;0,O1931,A1930)</f>
        <v>89379</v>
      </c>
      <c r="B1931" s="390">
        <v>88267</v>
      </c>
      <c r="C1931" s="391" t="s">
        <v>13620</v>
      </c>
      <c r="D1931" s="391" t="s">
        <v>13455</v>
      </c>
      <c r="E1931" s="392" t="s">
        <v>1</v>
      </c>
      <c r="F1931" s="392" t="s">
        <v>7605</v>
      </c>
      <c r="G1931" s="393">
        <v>0.1</v>
      </c>
      <c r="H1931" s="453">
        <f>VLOOKUP(B1931,'CMP-SIN-SD-09-2021'!A:D,4,0)</f>
        <v>23.41</v>
      </c>
      <c r="I1931" s="394" t="s">
        <v>13362</v>
      </c>
      <c r="J1931" s="373">
        <f t="shared" si="580"/>
        <v>2.34</v>
      </c>
      <c r="K1931" s="373"/>
      <c r="L1931" s="373"/>
      <c r="M1931" s="373">
        <f>VLOOKUP(B1931,'CMP-SIN-SD-09-2021'!A:D,4,0)</f>
        <v>23.41</v>
      </c>
      <c r="N1931" s="3" t="b">
        <f t="shared" si="581"/>
        <v>1</v>
      </c>
    </row>
    <row r="1932" spans="1:15" s="387" customFormat="1" x14ac:dyDescent="0.25">
      <c r="A1932" s="389">
        <f t="shared" si="582"/>
        <v>89379</v>
      </c>
      <c r="B1932" s="390">
        <v>122</v>
      </c>
      <c r="C1932" s="391" t="s">
        <v>13620</v>
      </c>
      <c r="D1932" s="391" t="s">
        <v>14123</v>
      </c>
      <c r="E1932" s="392" t="s">
        <v>1</v>
      </c>
      <c r="F1932" s="392" t="s">
        <v>9</v>
      </c>
      <c r="G1932" s="393">
        <v>7.0000000000000001E-3</v>
      </c>
      <c r="H1932" s="394">
        <v>66.94</v>
      </c>
      <c r="I1932" s="394" t="s">
        <v>13362</v>
      </c>
      <c r="J1932" s="373">
        <f t="shared" si="580"/>
        <v>0.46</v>
      </c>
      <c r="K1932" s="373"/>
      <c r="L1932" s="373"/>
      <c r="M1932" s="373">
        <f>VLOOKUP(B1932,'INS-SIN-SD-09-2021'!A:D,4,0)</f>
        <v>66.94</v>
      </c>
      <c r="N1932" s="3" t="b">
        <f t="shared" si="581"/>
        <v>1</v>
      </c>
    </row>
    <row r="1933" spans="1:15" s="387" customFormat="1" ht="30" x14ac:dyDescent="0.25">
      <c r="A1933" s="389">
        <f t="shared" si="582"/>
        <v>89379</v>
      </c>
      <c r="B1933" s="390">
        <v>3873</v>
      </c>
      <c r="C1933" s="391" t="s">
        <v>13620</v>
      </c>
      <c r="D1933" s="391" t="s">
        <v>14149</v>
      </c>
      <c r="E1933" s="392" t="s">
        <v>1</v>
      </c>
      <c r="F1933" s="392" t="s">
        <v>9</v>
      </c>
      <c r="G1933" s="393">
        <v>1</v>
      </c>
      <c r="H1933" s="394">
        <v>11</v>
      </c>
      <c r="I1933" s="394" t="s">
        <v>13362</v>
      </c>
      <c r="J1933" s="373">
        <f t="shared" si="580"/>
        <v>11</v>
      </c>
      <c r="K1933" s="373"/>
      <c r="L1933" s="373"/>
      <c r="M1933" s="373">
        <f>VLOOKUP(B1933,'INS-SIN-SD-09-2021'!A:D,4,0)</f>
        <v>11</v>
      </c>
      <c r="N1933" s="3" t="b">
        <f t="shared" si="581"/>
        <v>1</v>
      </c>
    </row>
    <row r="1934" spans="1:15" s="387" customFormat="1" x14ac:dyDescent="0.25">
      <c r="A1934" s="389">
        <f t="shared" si="582"/>
        <v>89379</v>
      </c>
      <c r="B1934" s="390">
        <v>20083</v>
      </c>
      <c r="C1934" s="391" t="s">
        <v>13620</v>
      </c>
      <c r="D1934" s="391" t="s">
        <v>14124</v>
      </c>
      <c r="E1934" s="392" t="s">
        <v>1</v>
      </c>
      <c r="F1934" s="392" t="s">
        <v>9</v>
      </c>
      <c r="G1934" s="393">
        <v>8.0000000000000002E-3</v>
      </c>
      <c r="H1934" s="394">
        <v>75.84</v>
      </c>
      <c r="I1934" s="394" t="s">
        <v>13362</v>
      </c>
      <c r="J1934" s="373">
        <f t="shared" si="580"/>
        <v>0.6</v>
      </c>
      <c r="K1934" s="373"/>
      <c r="L1934" s="373"/>
      <c r="M1934" s="373">
        <f>VLOOKUP(B1934,'INS-SIN-SD-09-2021'!A:D,4,0)</f>
        <v>75.84</v>
      </c>
      <c r="N1934" s="3" t="b">
        <f t="shared" si="581"/>
        <v>1</v>
      </c>
    </row>
    <row r="1935" spans="1:15" s="387" customFormat="1" x14ac:dyDescent="0.25">
      <c r="A1935" s="440">
        <f t="shared" si="582"/>
        <v>89379</v>
      </c>
      <c r="B1935" s="441">
        <v>38383</v>
      </c>
      <c r="C1935" s="442" t="s">
        <v>13620</v>
      </c>
      <c r="D1935" s="442" t="s">
        <v>14115</v>
      </c>
      <c r="E1935" s="398" t="s">
        <v>1</v>
      </c>
      <c r="F1935" s="398" t="s">
        <v>9</v>
      </c>
      <c r="G1935" s="397">
        <v>0.05</v>
      </c>
      <c r="H1935" s="443">
        <v>2.34</v>
      </c>
      <c r="I1935" s="443" t="s">
        <v>13362</v>
      </c>
      <c r="J1935" s="373">
        <f t="shared" si="580"/>
        <v>0.11</v>
      </c>
      <c r="K1935" s="373"/>
      <c r="L1935" s="373"/>
      <c r="M1935" s="373">
        <f>VLOOKUP(B1935,'INS-SIN-SD-09-2021'!A:D,4,0)</f>
        <v>2.34</v>
      </c>
      <c r="N1935" s="3" t="b">
        <f t="shared" si="581"/>
        <v>1</v>
      </c>
    </row>
    <row r="1936" spans="1:15" s="387" customFormat="1" ht="45" x14ac:dyDescent="0.25">
      <c r="A1936" s="463">
        <f t="shared" si="582"/>
        <v>89387</v>
      </c>
      <c r="B1936" s="434" t="s">
        <v>13359</v>
      </c>
      <c r="C1936" s="464" t="s">
        <v>472</v>
      </c>
      <c r="D1936" s="464" t="s">
        <v>13627</v>
      </c>
      <c r="E1936" s="425" t="s">
        <v>9</v>
      </c>
      <c r="F1936" s="425" t="s">
        <v>1</v>
      </c>
      <c r="G1936" s="424" t="s">
        <v>13361</v>
      </c>
      <c r="H1936" s="426" t="s">
        <v>13362</v>
      </c>
      <c r="I1936" s="465">
        <f>SUMIF(A:A,A1936,J:J)</f>
        <v>32.82</v>
      </c>
      <c r="K1936" s="373">
        <f>VLOOKUP(A1936,'CMP-SIN-SD-09-2021'!A:D,4,0)</f>
        <v>32.82</v>
      </c>
      <c r="L1936" s="373" t="b">
        <f>K1936=I1936</f>
        <v>1</v>
      </c>
      <c r="O1936" s="403">
        <v>89387</v>
      </c>
    </row>
    <row r="1937" spans="1:15" s="387" customFormat="1" ht="30" x14ac:dyDescent="0.25">
      <c r="A1937" s="450">
        <f t="shared" si="582"/>
        <v>89387</v>
      </c>
      <c r="B1937" s="451">
        <v>88248</v>
      </c>
      <c r="C1937" s="452" t="s">
        <v>13627</v>
      </c>
      <c r="D1937" s="452" t="s">
        <v>13495</v>
      </c>
      <c r="E1937" s="400" t="s">
        <v>1</v>
      </c>
      <c r="F1937" s="400" t="s">
        <v>7605</v>
      </c>
      <c r="G1937" s="399">
        <v>0.11899999999999999</v>
      </c>
      <c r="H1937" s="453">
        <f>VLOOKUP(B1937,'CMP-SIN-SD-09-2021'!A:D,4,0)</f>
        <v>18.23</v>
      </c>
      <c r="I1937" s="453" t="s">
        <v>13362</v>
      </c>
      <c r="J1937" s="373">
        <f t="shared" ref="J1937:J1942" si="583">TRUNC((G1937*H1937),2)</f>
        <v>2.16</v>
      </c>
      <c r="K1937" s="373"/>
      <c r="L1937" s="373"/>
      <c r="M1937" s="373">
        <f>VLOOKUP(B1937,'CMP-SIN-SD-09-2021'!A:D,4,0)</f>
        <v>18.23</v>
      </c>
      <c r="N1937" s="3" t="b">
        <f t="shared" ref="N1937:N1942" si="584">M1937=H1937</f>
        <v>1</v>
      </c>
    </row>
    <row r="1938" spans="1:15" s="387" customFormat="1" ht="30" x14ac:dyDescent="0.25">
      <c r="A1938" s="389">
        <f t="shared" si="582"/>
        <v>89387</v>
      </c>
      <c r="B1938" s="390">
        <v>88267</v>
      </c>
      <c r="C1938" s="391" t="s">
        <v>13627</v>
      </c>
      <c r="D1938" s="391" t="s">
        <v>13455</v>
      </c>
      <c r="E1938" s="392" t="s">
        <v>1</v>
      </c>
      <c r="F1938" s="392" t="s">
        <v>7605</v>
      </c>
      <c r="G1938" s="393">
        <v>0.11899999999999999</v>
      </c>
      <c r="H1938" s="453">
        <f>VLOOKUP(B1938,'CMP-SIN-SD-09-2021'!A:D,4,0)</f>
        <v>23.41</v>
      </c>
      <c r="I1938" s="394" t="s">
        <v>13362</v>
      </c>
      <c r="J1938" s="373">
        <f t="shared" si="583"/>
        <v>2.78</v>
      </c>
      <c r="K1938" s="373"/>
      <c r="L1938" s="373"/>
      <c r="M1938" s="373">
        <f>VLOOKUP(B1938,'CMP-SIN-SD-09-2021'!A:D,4,0)</f>
        <v>23.41</v>
      </c>
      <c r="N1938" s="3" t="b">
        <f t="shared" si="584"/>
        <v>1</v>
      </c>
    </row>
    <row r="1939" spans="1:15" s="387" customFormat="1" x14ac:dyDescent="0.25">
      <c r="A1939" s="389">
        <f t="shared" si="582"/>
        <v>89387</v>
      </c>
      <c r="B1939" s="390">
        <v>122</v>
      </c>
      <c r="C1939" s="391" t="s">
        <v>13627</v>
      </c>
      <c r="D1939" s="391" t="s">
        <v>14123</v>
      </c>
      <c r="E1939" s="392" t="s">
        <v>1</v>
      </c>
      <c r="F1939" s="392" t="s">
        <v>9</v>
      </c>
      <c r="G1939" s="393">
        <v>8.9999999999999993E-3</v>
      </c>
      <c r="H1939" s="394">
        <v>66.94</v>
      </c>
      <c r="I1939" s="394" t="s">
        <v>13362</v>
      </c>
      <c r="J1939" s="373">
        <f t="shared" si="583"/>
        <v>0.6</v>
      </c>
      <c r="K1939" s="373"/>
      <c r="L1939" s="373"/>
      <c r="M1939" s="373">
        <f>VLOOKUP(B1939,'INS-SIN-SD-09-2021'!A:D,4,0)</f>
        <v>66.94</v>
      </c>
      <c r="N1939" s="3" t="b">
        <f t="shared" si="584"/>
        <v>1</v>
      </c>
    </row>
    <row r="1940" spans="1:15" s="387" customFormat="1" x14ac:dyDescent="0.25">
      <c r="A1940" s="389">
        <f t="shared" si="582"/>
        <v>89387</v>
      </c>
      <c r="B1940" s="390">
        <v>20083</v>
      </c>
      <c r="C1940" s="391" t="s">
        <v>13627</v>
      </c>
      <c r="D1940" s="391" t="s">
        <v>14124</v>
      </c>
      <c r="E1940" s="392" t="s">
        <v>1</v>
      </c>
      <c r="F1940" s="392" t="s">
        <v>9</v>
      </c>
      <c r="G1940" s="393">
        <v>1.0999999999999999E-2</v>
      </c>
      <c r="H1940" s="394">
        <v>75.84</v>
      </c>
      <c r="I1940" s="394" t="s">
        <v>13362</v>
      </c>
      <c r="J1940" s="373">
        <f t="shared" si="583"/>
        <v>0.83</v>
      </c>
      <c r="K1940" s="373"/>
      <c r="L1940" s="373"/>
      <c r="M1940" s="373">
        <f>VLOOKUP(B1940,'INS-SIN-SD-09-2021'!A:D,4,0)</f>
        <v>75.84</v>
      </c>
      <c r="N1940" s="3" t="b">
        <f t="shared" si="584"/>
        <v>1</v>
      </c>
    </row>
    <row r="1941" spans="1:15" s="387" customFormat="1" ht="30" x14ac:dyDescent="0.25">
      <c r="A1941" s="389">
        <f t="shared" si="582"/>
        <v>89387</v>
      </c>
      <c r="B1941" s="390">
        <v>38021</v>
      </c>
      <c r="C1941" s="391" t="s">
        <v>13627</v>
      </c>
      <c r="D1941" s="391" t="s">
        <v>14150</v>
      </c>
      <c r="E1941" s="392" t="s">
        <v>1</v>
      </c>
      <c r="F1941" s="392" t="s">
        <v>9</v>
      </c>
      <c r="G1941" s="393">
        <v>1</v>
      </c>
      <c r="H1941" s="394">
        <v>26.31</v>
      </c>
      <c r="I1941" s="394" t="s">
        <v>13362</v>
      </c>
      <c r="J1941" s="373">
        <f t="shared" si="583"/>
        <v>26.31</v>
      </c>
      <c r="K1941" s="373"/>
      <c r="L1941" s="373"/>
      <c r="M1941" s="373">
        <f>VLOOKUP(B1941,'INS-SIN-SD-09-2021'!A:D,4,0)</f>
        <v>26.31</v>
      </c>
      <c r="N1941" s="3" t="b">
        <f t="shared" si="584"/>
        <v>1</v>
      </c>
    </row>
    <row r="1942" spans="1:15" s="387" customFormat="1" x14ac:dyDescent="0.25">
      <c r="A1942" s="440">
        <f t="shared" si="582"/>
        <v>89387</v>
      </c>
      <c r="B1942" s="441">
        <v>38383</v>
      </c>
      <c r="C1942" s="442" t="s">
        <v>13627</v>
      </c>
      <c r="D1942" s="442" t="s">
        <v>14115</v>
      </c>
      <c r="E1942" s="398" t="s">
        <v>1</v>
      </c>
      <c r="F1942" s="398" t="s">
        <v>9</v>
      </c>
      <c r="G1942" s="397">
        <v>0.06</v>
      </c>
      <c r="H1942" s="443">
        <v>2.34</v>
      </c>
      <c r="I1942" s="443" t="s">
        <v>13362</v>
      </c>
      <c r="J1942" s="373">
        <f t="shared" si="583"/>
        <v>0.14000000000000001</v>
      </c>
      <c r="K1942" s="373"/>
      <c r="L1942" s="373"/>
      <c r="M1942" s="373">
        <f>VLOOKUP(B1942,'INS-SIN-SD-09-2021'!A:D,4,0)</f>
        <v>2.34</v>
      </c>
      <c r="N1942" s="3" t="b">
        <f t="shared" si="584"/>
        <v>1</v>
      </c>
    </row>
    <row r="1943" spans="1:15" s="387" customFormat="1" ht="30" x14ac:dyDescent="0.25">
      <c r="A1943" s="463">
        <f t="shared" si="582"/>
        <v>89598</v>
      </c>
      <c r="B1943" s="434" t="s">
        <v>13359</v>
      </c>
      <c r="C1943" s="464" t="s">
        <v>473</v>
      </c>
      <c r="D1943" s="464" t="s">
        <v>13414</v>
      </c>
      <c r="E1943" s="425" t="s">
        <v>9</v>
      </c>
      <c r="F1943" s="425" t="s">
        <v>1</v>
      </c>
      <c r="G1943" s="424" t="s">
        <v>13361</v>
      </c>
      <c r="H1943" s="426" t="s">
        <v>13362</v>
      </c>
      <c r="I1943" s="465">
        <f>SUMIF(A:A,A1943,J:J)</f>
        <v>54.09</v>
      </c>
      <c r="K1943" s="373">
        <f>VLOOKUP(A1943,'CMP-SIN-SD-09-2021'!A:D,4,0)</f>
        <v>54.09</v>
      </c>
      <c r="L1943" s="373" t="b">
        <f>K1943=I1943</f>
        <v>1</v>
      </c>
      <c r="O1943" s="403">
        <v>89598</v>
      </c>
    </row>
    <row r="1944" spans="1:15" s="387" customFormat="1" ht="30" x14ac:dyDescent="0.25">
      <c r="A1944" s="450">
        <f t="shared" si="582"/>
        <v>89598</v>
      </c>
      <c r="B1944" s="451">
        <v>88248</v>
      </c>
      <c r="C1944" s="452" t="s">
        <v>13414</v>
      </c>
      <c r="D1944" s="452" t="s">
        <v>13495</v>
      </c>
      <c r="E1944" s="400" t="s">
        <v>1</v>
      </c>
      <c r="F1944" s="400" t="s">
        <v>7605</v>
      </c>
      <c r="G1944" s="399">
        <v>8.5000000000000006E-2</v>
      </c>
      <c r="H1944" s="453">
        <f>VLOOKUP(B1944,'CMP-SIN-SD-09-2021'!A:D,4,0)</f>
        <v>18.23</v>
      </c>
      <c r="I1944" s="453" t="s">
        <v>13362</v>
      </c>
      <c r="J1944" s="373">
        <f t="shared" ref="J1944:J1949" si="585">TRUNC((G1944*H1944),2)</f>
        <v>1.54</v>
      </c>
      <c r="K1944" s="373"/>
      <c r="L1944" s="373"/>
      <c r="M1944" s="373">
        <f>VLOOKUP(B1944,'CMP-SIN-SD-09-2021'!A:D,4,0)</f>
        <v>18.23</v>
      </c>
      <c r="N1944" s="3" t="b">
        <f t="shared" ref="N1944:N1949" si="586">M1944=H1944</f>
        <v>1</v>
      </c>
    </row>
    <row r="1945" spans="1:15" s="387" customFormat="1" ht="30" x14ac:dyDescent="0.25">
      <c r="A1945" s="389">
        <f t="shared" si="582"/>
        <v>89598</v>
      </c>
      <c r="B1945" s="390">
        <v>88267</v>
      </c>
      <c r="C1945" s="391" t="s">
        <v>13414</v>
      </c>
      <c r="D1945" s="391" t="s">
        <v>13455</v>
      </c>
      <c r="E1945" s="392" t="s">
        <v>1</v>
      </c>
      <c r="F1945" s="392" t="s">
        <v>7605</v>
      </c>
      <c r="G1945" s="393">
        <v>8.5000000000000006E-2</v>
      </c>
      <c r="H1945" s="453">
        <f>VLOOKUP(B1945,'CMP-SIN-SD-09-2021'!A:D,4,0)</f>
        <v>23.41</v>
      </c>
      <c r="I1945" s="394" t="s">
        <v>13362</v>
      </c>
      <c r="J1945" s="373">
        <f t="shared" si="585"/>
        <v>1.98</v>
      </c>
      <c r="K1945" s="373"/>
      <c r="L1945" s="373"/>
      <c r="M1945" s="373">
        <f>VLOOKUP(B1945,'CMP-SIN-SD-09-2021'!A:D,4,0)</f>
        <v>23.41</v>
      </c>
      <c r="N1945" s="3" t="b">
        <f t="shared" si="586"/>
        <v>1</v>
      </c>
    </row>
    <row r="1946" spans="1:15" s="387" customFormat="1" x14ac:dyDescent="0.25">
      <c r="A1946" s="389">
        <f t="shared" si="582"/>
        <v>89598</v>
      </c>
      <c r="B1946" s="390">
        <v>122</v>
      </c>
      <c r="C1946" s="391" t="s">
        <v>13414</v>
      </c>
      <c r="D1946" s="391" t="s">
        <v>14123</v>
      </c>
      <c r="E1946" s="392" t="s">
        <v>1</v>
      </c>
      <c r="F1946" s="392" t="s">
        <v>9</v>
      </c>
      <c r="G1946" s="393">
        <v>2.4E-2</v>
      </c>
      <c r="H1946" s="394">
        <v>66.94</v>
      </c>
      <c r="I1946" s="394" t="s">
        <v>13362</v>
      </c>
      <c r="J1946" s="373">
        <f t="shared" si="585"/>
        <v>1.6</v>
      </c>
      <c r="K1946" s="373"/>
      <c r="L1946" s="373"/>
      <c r="M1946" s="373">
        <f>VLOOKUP(B1946,'INS-SIN-SD-09-2021'!A:D,4,0)</f>
        <v>66.94</v>
      </c>
      <c r="N1946" s="3" t="b">
        <f t="shared" si="586"/>
        <v>1</v>
      </c>
    </row>
    <row r="1947" spans="1:15" s="387" customFormat="1" x14ac:dyDescent="0.25">
      <c r="A1947" s="389">
        <f t="shared" si="582"/>
        <v>89598</v>
      </c>
      <c r="B1947" s="390">
        <v>20083</v>
      </c>
      <c r="C1947" s="391" t="s">
        <v>13414</v>
      </c>
      <c r="D1947" s="391" t="s">
        <v>14124</v>
      </c>
      <c r="E1947" s="392" t="s">
        <v>1</v>
      </c>
      <c r="F1947" s="392" t="s">
        <v>9</v>
      </c>
      <c r="G1947" s="393">
        <v>0.03</v>
      </c>
      <c r="H1947" s="394">
        <v>75.84</v>
      </c>
      <c r="I1947" s="394" t="s">
        <v>13362</v>
      </c>
      <c r="J1947" s="373">
        <f t="shared" si="585"/>
        <v>2.27</v>
      </c>
      <c r="K1947" s="373"/>
      <c r="L1947" s="373"/>
      <c r="M1947" s="373">
        <f>VLOOKUP(B1947,'INS-SIN-SD-09-2021'!A:D,4,0)</f>
        <v>75.84</v>
      </c>
      <c r="N1947" s="3" t="b">
        <f t="shared" si="586"/>
        <v>1</v>
      </c>
    </row>
    <row r="1948" spans="1:15" s="387" customFormat="1" ht="30" x14ac:dyDescent="0.25">
      <c r="A1948" s="389">
        <f t="shared" si="582"/>
        <v>89598</v>
      </c>
      <c r="B1948" s="390">
        <v>38022</v>
      </c>
      <c r="C1948" s="391" t="s">
        <v>13414</v>
      </c>
      <c r="D1948" s="391" t="s">
        <v>14151</v>
      </c>
      <c r="E1948" s="392" t="s">
        <v>1</v>
      </c>
      <c r="F1948" s="392" t="s">
        <v>9</v>
      </c>
      <c r="G1948" s="393">
        <v>1</v>
      </c>
      <c r="H1948" s="394">
        <v>46.64</v>
      </c>
      <c r="I1948" s="394" t="s">
        <v>13362</v>
      </c>
      <c r="J1948" s="373">
        <f t="shared" si="585"/>
        <v>46.64</v>
      </c>
      <c r="K1948" s="373"/>
      <c r="L1948" s="373"/>
      <c r="M1948" s="373">
        <f>VLOOKUP(B1948,'INS-SIN-SD-09-2021'!A:D,4,0)</f>
        <v>46.64</v>
      </c>
      <c r="N1948" s="3" t="b">
        <f t="shared" si="586"/>
        <v>1</v>
      </c>
    </row>
    <row r="1949" spans="1:15" s="387" customFormat="1" x14ac:dyDescent="0.25">
      <c r="A1949" s="440">
        <f t="shared" si="582"/>
        <v>89598</v>
      </c>
      <c r="B1949" s="441">
        <v>38383</v>
      </c>
      <c r="C1949" s="442" t="s">
        <v>13414</v>
      </c>
      <c r="D1949" s="442" t="s">
        <v>14115</v>
      </c>
      <c r="E1949" s="398" t="s">
        <v>1</v>
      </c>
      <c r="F1949" s="398" t="s">
        <v>9</v>
      </c>
      <c r="G1949" s="397">
        <v>2.8000000000000001E-2</v>
      </c>
      <c r="H1949" s="443">
        <v>2.34</v>
      </c>
      <c r="I1949" s="443" t="s">
        <v>13362</v>
      </c>
      <c r="J1949" s="373">
        <f t="shared" si="585"/>
        <v>0.06</v>
      </c>
      <c r="K1949" s="373"/>
      <c r="L1949" s="373"/>
      <c r="M1949" s="373">
        <f>VLOOKUP(B1949,'INS-SIN-SD-09-2021'!A:D,4,0)</f>
        <v>2.34</v>
      </c>
      <c r="N1949" s="3" t="b">
        <f t="shared" si="586"/>
        <v>1</v>
      </c>
    </row>
    <row r="1950" spans="1:15" s="387" customFormat="1" ht="30" x14ac:dyDescent="0.25">
      <c r="A1950" s="463">
        <f t="shared" si="582"/>
        <v>89386</v>
      </c>
      <c r="B1950" s="434" t="s">
        <v>13359</v>
      </c>
      <c r="C1950" s="464" t="s">
        <v>474</v>
      </c>
      <c r="D1950" s="464" t="s">
        <v>13634</v>
      </c>
      <c r="E1950" s="425" t="s">
        <v>9</v>
      </c>
      <c r="F1950" s="425" t="s">
        <v>1</v>
      </c>
      <c r="G1950" s="424" t="s">
        <v>13361</v>
      </c>
      <c r="H1950" s="426" t="s">
        <v>13362</v>
      </c>
      <c r="I1950" s="465">
        <f>SUMIF(A:A,A1950,J:J)</f>
        <v>8.58</v>
      </c>
      <c r="K1950" s="373">
        <f>VLOOKUP(A1950,'CMP-SIN-SD-09-2021'!A:D,4,0)</f>
        <v>8.58</v>
      </c>
      <c r="L1950" s="373" t="b">
        <f>K1950=I1950</f>
        <v>1</v>
      </c>
      <c r="O1950" s="403">
        <v>89386</v>
      </c>
    </row>
    <row r="1951" spans="1:15" s="387" customFormat="1" ht="30" x14ac:dyDescent="0.25">
      <c r="A1951" s="450">
        <f t="shared" si="582"/>
        <v>89386</v>
      </c>
      <c r="B1951" s="451">
        <v>88248</v>
      </c>
      <c r="C1951" s="452" t="s">
        <v>13634</v>
      </c>
      <c r="D1951" s="452" t="s">
        <v>13495</v>
      </c>
      <c r="E1951" s="400" t="s">
        <v>1</v>
      </c>
      <c r="F1951" s="400" t="s">
        <v>7605</v>
      </c>
      <c r="G1951" s="399">
        <v>0.11899999999999999</v>
      </c>
      <c r="H1951" s="453">
        <f>VLOOKUP(B1951,'CMP-SIN-SD-09-2021'!A:D,4,0)</f>
        <v>18.23</v>
      </c>
      <c r="I1951" s="453" t="s">
        <v>13362</v>
      </c>
      <c r="J1951" s="373">
        <f t="shared" ref="J1951:J1956" si="587">TRUNC((G1951*H1951),2)</f>
        <v>2.16</v>
      </c>
      <c r="K1951" s="373"/>
      <c r="L1951" s="373"/>
      <c r="M1951" s="373">
        <f>VLOOKUP(B1951,'CMP-SIN-SD-09-2021'!A:D,4,0)</f>
        <v>18.23</v>
      </c>
      <c r="N1951" s="3" t="b">
        <f t="shared" ref="N1951:N1956" si="588">M1951=H1951</f>
        <v>1</v>
      </c>
    </row>
    <row r="1952" spans="1:15" s="387" customFormat="1" ht="30" x14ac:dyDescent="0.25">
      <c r="A1952" s="389">
        <f t="shared" si="582"/>
        <v>89386</v>
      </c>
      <c r="B1952" s="390">
        <v>88267</v>
      </c>
      <c r="C1952" s="391" t="s">
        <v>13634</v>
      </c>
      <c r="D1952" s="391" t="s">
        <v>13455</v>
      </c>
      <c r="E1952" s="392" t="s">
        <v>1</v>
      </c>
      <c r="F1952" s="392" t="s">
        <v>7605</v>
      </c>
      <c r="G1952" s="393">
        <v>0.11899999999999999</v>
      </c>
      <c r="H1952" s="453">
        <f>VLOOKUP(B1952,'CMP-SIN-SD-09-2021'!A:D,4,0)</f>
        <v>23.41</v>
      </c>
      <c r="I1952" s="394" t="s">
        <v>13362</v>
      </c>
      <c r="J1952" s="373">
        <f t="shared" si="587"/>
        <v>2.78</v>
      </c>
      <c r="K1952" s="373"/>
      <c r="L1952" s="373"/>
      <c r="M1952" s="373">
        <f>VLOOKUP(B1952,'CMP-SIN-SD-09-2021'!A:D,4,0)</f>
        <v>23.41</v>
      </c>
      <c r="N1952" s="3" t="b">
        <f t="shared" si="588"/>
        <v>1</v>
      </c>
    </row>
    <row r="1953" spans="1:15" s="387" customFormat="1" x14ac:dyDescent="0.25">
      <c r="A1953" s="389">
        <f t="shared" si="582"/>
        <v>89386</v>
      </c>
      <c r="B1953" s="390">
        <v>122</v>
      </c>
      <c r="C1953" s="391" t="s">
        <v>13634</v>
      </c>
      <c r="D1953" s="391" t="s">
        <v>14123</v>
      </c>
      <c r="E1953" s="392" t="s">
        <v>1</v>
      </c>
      <c r="F1953" s="392" t="s">
        <v>9</v>
      </c>
      <c r="G1953" s="393">
        <v>8.9999999999999993E-3</v>
      </c>
      <c r="H1953" s="394">
        <v>66.94</v>
      </c>
      <c r="I1953" s="394" t="s">
        <v>13362</v>
      </c>
      <c r="J1953" s="373">
        <f t="shared" si="587"/>
        <v>0.6</v>
      </c>
      <c r="K1953" s="373"/>
      <c r="L1953" s="373"/>
      <c r="M1953" s="373">
        <f>VLOOKUP(B1953,'INS-SIN-SD-09-2021'!A:D,4,0)</f>
        <v>66.94</v>
      </c>
      <c r="N1953" s="3" t="b">
        <f t="shared" si="588"/>
        <v>1</v>
      </c>
    </row>
    <row r="1954" spans="1:15" s="387" customFormat="1" x14ac:dyDescent="0.25">
      <c r="A1954" s="389">
        <f t="shared" si="582"/>
        <v>89386</v>
      </c>
      <c r="B1954" s="390">
        <v>3903</v>
      </c>
      <c r="C1954" s="391" t="s">
        <v>13634</v>
      </c>
      <c r="D1954" s="391" t="s">
        <v>14152</v>
      </c>
      <c r="E1954" s="392" t="s">
        <v>1</v>
      </c>
      <c r="F1954" s="392" t="s">
        <v>9</v>
      </c>
      <c r="G1954" s="393">
        <v>1</v>
      </c>
      <c r="H1954" s="394">
        <v>2.0699999999999998</v>
      </c>
      <c r="I1954" s="394" t="s">
        <v>13362</v>
      </c>
      <c r="J1954" s="373">
        <f t="shared" si="587"/>
        <v>2.0699999999999998</v>
      </c>
      <c r="K1954" s="373"/>
      <c r="L1954" s="373"/>
      <c r="M1954" s="373">
        <f>VLOOKUP(B1954,'INS-SIN-SD-09-2021'!A:D,4,0)</f>
        <v>2.0699999999999998</v>
      </c>
      <c r="N1954" s="3" t="b">
        <f t="shared" si="588"/>
        <v>1</v>
      </c>
    </row>
    <row r="1955" spans="1:15" s="387" customFormat="1" x14ac:dyDescent="0.25">
      <c r="A1955" s="389">
        <f t="shared" si="582"/>
        <v>89386</v>
      </c>
      <c r="B1955" s="390">
        <v>20083</v>
      </c>
      <c r="C1955" s="391" t="s">
        <v>13634</v>
      </c>
      <c r="D1955" s="391" t="s">
        <v>14124</v>
      </c>
      <c r="E1955" s="392" t="s">
        <v>1</v>
      </c>
      <c r="F1955" s="392" t="s">
        <v>9</v>
      </c>
      <c r="G1955" s="393">
        <v>1.0999999999999999E-2</v>
      </c>
      <c r="H1955" s="394">
        <v>75.84</v>
      </c>
      <c r="I1955" s="394" t="s">
        <v>13362</v>
      </c>
      <c r="J1955" s="373">
        <f t="shared" si="587"/>
        <v>0.83</v>
      </c>
      <c r="K1955" s="373"/>
      <c r="L1955" s="373"/>
      <c r="M1955" s="373">
        <f>VLOOKUP(B1955,'INS-SIN-SD-09-2021'!A:D,4,0)</f>
        <v>75.84</v>
      </c>
      <c r="N1955" s="3" t="b">
        <f t="shared" si="588"/>
        <v>1</v>
      </c>
    </row>
    <row r="1956" spans="1:15" s="387" customFormat="1" x14ac:dyDescent="0.25">
      <c r="A1956" s="440">
        <f t="shared" si="582"/>
        <v>89386</v>
      </c>
      <c r="B1956" s="441">
        <v>38383</v>
      </c>
      <c r="C1956" s="442" t="s">
        <v>13634</v>
      </c>
      <c r="D1956" s="442" t="s">
        <v>14115</v>
      </c>
      <c r="E1956" s="398" t="s">
        <v>1</v>
      </c>
      <c r="F1956" s="398" t="s">
        <v>9</v>
      </c>
      <c r="G1956" s="397">
        <v>0.06</v>
      </c>
      <c r="H1956" s="443">
        <v>2.34</v>
      </c>
      <c r="I1956" s="443" t="s">
        <v>13362</v>
      </c>
      <c r="J1956" s="373">
        <f t="shared" si="587"/>
        <v>0.14000000000000001</v>
      </c>
      <c r="K1956" s="373"/>
      <c r="L1956" s="373"/>
      <c r="M1956" s="373">
        <f>VLOOKUP(B1956,'INS-SIN-SD-09-2021'!A:D,4,0)</f>
        <v>2.34</v>
      </c>
      <c r="N1956" s="3" t="b">
        <f t="shared" si="588"/>
        <v>1</v>
      </c>
    </row>
    <row r="1957" spans="1:15" s="387" customFormat="1" ht="45" x14ac:dyDescent="0.25">
      <c r="A1957" s="463">
        <f t="shared" si="582"/>
        <v>89365</v>
      </c>
      <c r="B1957" s="434" t="s">
        <v>13359</v>
      </c>
      <c r="C1957" s="464" t="s">
        <v>475</v>
      </c>
      <c r="D1957" s="464" t="s">
        <v>13620</v>
      </c>
      <c r="E1957" s="425" t="s">
        <v>9</v>
      </c>
      <c r="F1957" s="425" t="s">
        <v>1</v>
      </c>
      <c r="G1957" s="424" t="s">
        <v>13361</v>
      </c>
      <c r="H1957" s="426" t="s">
        <v>13362</v>
      </c>
      <c r="I1957" s="465">
        <f>SUMIF(A:A,A1957,J:J)</f>
        <v>9.9599999999999991</v>
      </c>
      <c r="K1957" s="373">
        <f>VLOOKUP(A1957,'CMP-SIN-SD-09-2021'!A:D,4,0)</f>
        <v>9.9600000000000009</v>
      </c>
      <c r="L1957" s="373" t="b">
        <f>K1957=I1957</f>
        <v>1</v>
      </c>
      <c r="O1957" s="403">
        <v>89365</v>
      </c>
    </row>
    <row r="1958" spans="1:15" s="387" customFormat="1" ht="30" x14ac:dyDescent="0.25">
      <c r="A1958" s="450">
        <f t="shared" si="582"/>
        <v>89365</v>
      </c>
      <c r="B1958" s="451">
        <v>88248</v>
      </c>
      <c r="C1958" s="452" t="s">
        <v>13620</v>
      </c>
      <c r="D1958" s="452" t="s">
        <v>13495</v>
      </c>
      <c r="E1958" s="400" t="s">
        <v>1</v>
      </c>
      <c r="F1958" s="400" t="s">
        <v>7605</v>
      </c>
      <c r="G1958" s="399">
        <v>0.15</v>
      </c>
      <c r="H1958" s="453">
        <f>VLOOKUP(B1958,'CMP-SIN-SD-09-2021'!A:D,4,0)</f>
        <v>18.23</v>
      </c>
      <c r="I1958" s="453" t="s">
        <v>13362</v>
      </c>
      <c r="J1958" s="373">
        <f t="shared" ref="J1958:J1963" si="589">TRUNC((G1958*H1958),2)</f>
        <v>2.73</v>
      </c>
      <c r="K1958" s="373"/>
      <c r="L1958" s="373"/>
      <c r="M1958" s="373">
        <f>VLOOKUP(B1958,'CMP-SIN-SD-09-2021'!A:D,4,0)</f>
        <v>18.23</v>
      </c>
      <c r="N1958" s="3" t="b">
        <f t="shared" ref="N1958:N1963" si="590">M1958=H1958</f>
        <v>1</v>
      </c>
    </row>
    <row r="1959" spans="1:15" s="387" customFormat="1" ht="30" x14ac:dyDescent="0.25">
      <c r="A1959" s="389">
        <f t="shared" si="582"/>
        <v>89365</v>
      </c>
      <c r="B1959" s="390">
        <v>88267</v>
      </c>
      <c r="C1959" s="391" t="s">
        <v>13620</v>
      </c>
      <c r="D1959" s="391" t="s">
        <v>13455</v>
      </c>
      <c r="E1959" s="392" t="s">
        <v>1</v>
      </c>
      <c r="F1959" s="392" t="s">
        <v>7605</v>
      </c>
      <c r="G1959" s="393">
        <v>0.15</v>
      </c>
      <c r="H1959" s="453">
        <f>VLOOKUP(B1959,'CMP-SIN-SD-09-2021'!A:D,4,0)</f>
        <v>23.41</v>
      </c>
      <c r="I1959" s="394" t="s">
        <v>13362</v>
      </c>
      <c r="J1959" s="373">
        <f t="shared" si="589"/>
        <v>3.51</v>
      </c>
      <c r="K1959" s="373"/>
      <c r="L1959" s="373"/>
      <c r="M1959" s="373">
        <f>VLOOKUP(B1959,'CMP-SIN-SD-09-2021'!A:D,4,0)</f>
        <v>23.41</v>
      </c>
      <c r="N1959" s="3" t="b">
        <f t="shared" si="590"/>
        <v>1</v>
      </c>
    </row>
    <row r="1960" spans="1:15" s="387" customFormat="1" x14ac:dyDescent="0.25">
      <c r="A1960" s="389">
        <f t="shared" si="582"/>
        <v>89365</v>
      </c>
      <c r="B1960" s="390">
        <v>122</v>
      </c>
      <c r="C1960" s="391" t="s">
        <v>13620</v>
      </c>
      <c r="D1960" s="391" t="s">
        <v>14123</v>
      </c>
      <c r="E1960" s="392" t="s">
        <v>1</v>
      </c>
      <c r="F1960" s="392" t="s">
        <v>9</v>
      </c>
      <c r="G1960" s="393">
        <v>7.0000000000000001E-3</v>
      </c>
      <c r="H1960" s="394">
        <v>66.94</v>
      </c>
      <c r="I1960" s="394" t="s">
        <v>13362</v>
      </c>
      <c r="J1960" s="373">
        <f t="shared" si="589"/>
        <v>0.46</v>
      </c>
      <c r="K1960" s="373"/>
      <c r="L1960" s="373"/>
      <c r="M1960" s="373">
        <f>VLOOKUP(B1960,'INS-SIN-SD-09-2021'!A:D,4,0)</f>
        <v>66.94</v>
      </c>
      <c r="N1960" s="3" t="b">
        <f t="shared" si="590"/>
        <v>1</v>
      </c>
    </row>
    <row r="1961" spans="1:15" s="387" customFormat="1" ht="30" x14ac:dyDescent="0.25">
      <c r="A1961" s="389">
        <f t="shared" si="582"/>
        <v>89365</v>
      </c>
      <c r="B1961" s="390">
        <v>1927</v>
      </c>
      <c r="C1961" s="391" t="s">
        <v>13620</v>
      </c>
      <c r="D1961" s="391" t="s">
        <v>14153</v>
      </c>
      <c r="E1961" s="392" t="s">
        <v>1</v>
      </c>
      <c r="F1961" s="392" t="s">
        <v>9</v>
      </c>
      <c r="G1961" s="393">
        <v>1</v>
      </c>
      <c r="H1961" s="394">
        <v>2.5499999999999998</v>
      </c>
      <c r="I1961" s="394" t="s">
        <v>13362</v>
      </c>
      <c r="J1961" s="373">
        <f t="shared" si="589"/>
        <v>2.5499999999999998</v>
      </c>
      <c r="K1961" s="373"/>
      <c r="L1961" s="373"/>
      <c r="M1961" s="373">
        <f>VLOOKUP(B1961,'INS-SIN-SD-09-2021'!A:D,4,0)</f>
        <v>2.5499999999999998</v>
      </c>
      <c r="N1961" s="3" t="b">
        <f t="shared" si="590"/>
        <v>1</v>
      </c>
    </row>
    <row r="1962" spans="1:15" s="387" customFormat="1" x14ac:dyDescent="0.25">
      <c r="A1962" s="389">
        <f t="shared" si="582"/>
        <v>89365</v>
      </c>
      <c r="B1962" s="390">
        <v>20083</v>
      </c>
      <c r="C1962" s="391" t="s">
        <v>13620</v>
      </c>
      <c r="D1962" s="391" t="s">
        <v>14124</v>
      </c>
      <c r="E1962" s="392" t="s">
        <v>1</v>
      </c>
      <c r="F1962" s="392" t="s">
        <v>9</v>
      </c>
      <c r="G1962" s="393">
        <v>8.0000000000000002E-3</v>
      </c>
      <c r="H1962" s="394">
        <v>75.84</v>
      </c>
      <c r="I1962" s="394" t="s">
        <v>13362</v>
      </c>
      <c r="J1962" s="373">
        <f t="shared" si="589"/>
        <v>0.6</v>
      </c>
      <c r="K1962" s="373"/>
      <c r="L1962" s="373"/>
      <c r="M1962" s="373">
        <f>VLOOKUP(B1962,'INS-SIN-SD-09-2021'!A:D,4,0)</f>
        <v>75.84</v>
      </c>
      <c r="N1962" s="3" t="b">
        <f t="shared" si="590"/>
        <v>1</v>
      </c>
    </row>
    <row r="1963" spans="1:15" s="387" customFormat="1" x14ac:dyDescent="0.25">
      <c r="A1963" s="440">
        <f t="shared" si="582"/>
        <v>89365</v>
      </c>
      <c r="B1963" s="441">
        <v>38383</v>
      </c>
      <c r="C1963" s="442" t="s">
        <v>13620</v>
      </c>
      <c r="D1963" s="442" t="s">
        <v>14115</v>
      </c>
      <c r="E1963" s="398" t="s">
        <v>1</v>
      </c>
      <c r="F1963" s="398" t="s">
        <v>9</v>
      </c>
      <c r="G1963" s="397">
        <v>0.05</v>
      </c>
      <c r="H1963" s="443">
        <v>2.34</v>
      </c>
      <c r="I1963" s="443" t="s">
        <v>13362</v>
      </c>
      <c r="J1963" s="373">
        <f t="shared" si="589"/>
        <v>0.11</v>
      </c>
      <c r="K1963" s="373"/>
      <c r="L1963" s="373"/>
      <c r="M1963" s="373">
        <f>VLOOKUP(B1963,'INS-SIN-SD-09-2021'!A:D,4,0)</f>
        <v>2.34</v>
      </c>
      <c r="N1963" s="3" t="b">
        <f t="shared" si="590"/>
        <v>1</v>
      </c>
    </row>
    <row r="1964" spans="1:15" s="387" customFormat="1" ht="45" x14ac:dyDescent="0.25">
      <c r="A1964" s="463">
        <f t="shared" si="582"/>
        <v>89503</v>
      </c>
      <c r="B1964" s="434" t="s">
        <v>13359</v>
      </c>
      <c r="C1964" s="464" t="s">
        <v>476</v>
      </c>
      <c r="D1964" s="464" t="s">
        <v>13414</v>
      </c>
      <c r="E1964" s="425" t="s">
        <v>9</v>
      </c>
      <c r="F1964" s="425" t="s">
        <v>1</v>
      </c>
      <c r="G1964" s="424" t="s">
        <v>13361</v>
      </c>
      <c r="H1964" s="426" t="s">
        <v>13362</v>
      </c>
      <c r="I1964" s="465">
        <f>SUMIF(A:A,A1964,J:J)</f>
        <v>23.68</v>
      </c>
      <c r="K1964" s="373">
        <f>VLOOKUP(A1964,'CMP-SIN-SD-09-2021'!A:D,4,0)</f>
        <v>23.68</v>
      </c>
      <c r="L1964" s="373" t="b">
        <f>K1964=I1964</f>
        <v>1</v>
      </c>
      <c r="O1964" s="403">
        <v>89503</v>
      </c>
    </row>
    <row r="1965" spans="1:15" s="387" customFormat="1" ht="30" x14ac:dyDescent="0.25">
      <c r="A1965" s="450">
        <f t="shared" si="582"/>
        <v>89503</v>
      </c>
      <c r="B1965" s="451">
        <v>88248</v>
      </c>
      <c r="C1965" s="452" t="s">
        <v>13414</v>
      </c>
      <c r="D1965" s="452" t="s">
        <v>13495</v>
      </c>
      <c r="E1965" s="400" t="s">
        <v>1</v>
      </c>
      <c r="F1965" s="400" t="s">
        <v>7605</v>
      </c>
      <c r="G1965" s="399">
        <v>0.108</v>
      </c>
      <c r="H1965" s="453">
        <f>VLOOKUP(B1965,'CMP-SIN-SD-09-2021'!A:D,4,0)</f>
        <v>18.23</v>
      </c>
      <c r="I1965" s="453" t="s">
        <v>13362</v>
      </c>
      <c r="J1965" s="373">
        <f t="shared" ref="J1965:J1970" si="591">TRUNC((G1965*H1965),2)</f>
        <v>1.96</v>
      </c>
      <c r="K1965" s="373"/>
      <c r="L1965" s="373"/>
      <c r="M1965" s="373">
        <f>VLOOKUP(B1965,'CMP-SIN-SD-09-2021'!A:D,4,0)</f>
        <v>18.23</v>
      </c>
      <c r="N1965" s="3" t="b">
        <f t="shared" ref="N1965:N1970" si="592">M1965=H1965</f>
        <v>1</v>
      </c>
    </row>
    <row r="1966" spans="1:15" s="387" customFormat="1" ht="30" x14ac:dyDescent="0.25">
      <c r="A1966" s="389">
        <f t="shared" si="582"/>
        <v>89503</v>
      </c>
      <c r="B1966" s="390">
        <v>88267</v>
      </c>
      <c r="C1966" s="391" t="s">
        <v>13414</v>
      </c>
      <c r="D1966" s="391" t="s">
        <v>13455</v>
      </c>
      <c r="E1966" s="392" t="s">
        <v>1</v>
      </c>
      <c r="F1966" s="392" t="s">
        <v>7605</v>
      </c>
      <c r="G1966" s="393">
        <v>0.108</v>
      </c>
      <c r="H1966" s="453">
        <f>VLOOKUP(B1966,'CMP-SIN-SD-09-2021'!A:D,4,0)</f>
        <v>23.41</v>
      </c>
      <c r="I1966" s="394" t="s">
        <v>13362</v>
      </c>
      <c r="J1966" s="373">
        <f t="shared" si="591"/>
        <v>2.52</v>
      </c>
      <c r="K1966" s="373"/>
      <c r="L1966" s="373"/>
      <c r="M1966" s="373">
        <f>VLOOKUP(B1966,'CMP-SIN-SD-09-2021'!A:D,4,0)</f>
        <v>23.41</v>
      </c>
      <c r="N1966" s="3" t="b">
        <f t="shared" si="592"/>
        <v>1</v>
      </c>
    </row>
    <row r="1967" spans="1:15" s="387" customFormat="1" x14ac:dyDescent="0.25">
      <c r="A1967" s="389">
        <f t="shared" si="582"/>
        <v>89503</v>
      </c>
      <c r="B1967" s="390">
        <v>122</v>
      </c>
      <c r="C1967" s="391" t="s">
        <v>13414</v>
      </c>
      <c r="D1967" s="391" t="s">
        <v>14123</v>
      </c>
      <c r="E1967" s="392" t="s">
        <v>1</v>
      </c>
      <c r="F1967" s="392" t="s">
        <v>9</v>
      </c>
      <c r="G1967" s="393">
        <v>1.7999999999999999E-2</v>
      </c>
      <c r="H1967" s="394">
        <v>66.94</v>
      </c>
      <c r="I1967" s="394" t="s">
        <v>13362</v>
      </c>
      <c r="J1967" s="373">
        <f t="shared" si="591"/>
        <v>1.2</v>
      </c>
      <c r="K1967" s="373"/>
      <c r="L1967" s="373"/>
      <c r="M1967" s="373">
        <f>VLOOKUP(B1967,'INS-SIN-SD-09-2021'!A:D,4,0)</f>
        <v>66.94</v>
      </c>
      <c r="N1967" s="3" t="b">
        <f t="shared" si="592"/>
        <v>1</v>
      </c>
    </row>
    <row r="1968" spans="1:15" s="387" customFormat="1" ht="30" x14ac:dyDescent="0.25">
      <c r="A1968" s="389">
        <f t="shared" si="582"/>
        <v>89503</v>
      </c>
      <c r="B1968" s="390">
        <v>1959</v>
      </c>
      <c r="C1968" s="391" t="s">
        <v>13414</v>
      </c>
      <c r="D1968" s="391" t="s">
        <v>14154</v>
      </c>
      <c r="E1968" s="392" t="s">
        <v>1</v>
      </c>
      <c r="F1968" s="392" t="s">
        <v>9</v>
      </c>
      <c r="G1968" s="393">
        <v>1</v>
      </c>
      <c r="H1968" s="394">
        <v>16.29</v>
      </c>
      <c r="I1968" s="394" t="s">
        <v>13362</v>
      </c>
      <c r="J1968" s="373">
        <f t="shared" si="591"/>
        <v>16.29</v>
      </c>
      <c r="K1968" s="373"/>
      <c r="L1968" s="373"/>
      <c r="M1968" s="373">
        <f>VLOOKUP(B1968,'INS-SIN-SD-09-2021'!A:D,4,0)</f>
        <v>16.29</v>
      </c>
      <c r="N1968" s="3" t="b">
        <f t="shared" si="592"/>
        <v>1</v>
      </c>
    </row>
    <row r="1969" spans="1:15" s="387" customFormat="1" x14ac:dyDescent="0.25">
      <c r="A1969" s="389">
        <f t="shared" si="582"/>
        <v>89503</v>
      </c>
      <c r="B1969" s="390">
        <v>20083</v>
      </c>
      <c r="C1969" s="391" t="s">
        <v>13414</v>
      </c>
      <c r="D1969" s="391" t="s">
        <v>14124</v>
      </c>
      <c r="E1969" s="392" t="s">
        <v>1</v>
      </c>
      <c r="F1969" s="392" t="s">
        <v>9</v>
      </c>
      <c r="G1969" s="393">
        <v>2.1999999999999999E-2</v>
      </c>
      <c r="H1969" s="394">
        <v>75.84</v>
      </c>
      <c r="I1969" s="394" t="s">
        <v>13362</v>
      </c>
      <c r="J1969" s="373">
        <f t="shared" si="591"/>
        <v>1.66</v>
      </c>
      <c r="K1969" s="373"/>
      <c r="L1969" s="373"/>
      <c r="M1969" s="373">
        <f>VLOOKUP(B1969,'INS-SIN-SD-09-2021'!A:D,4,0)</f>
        <v>75.84</v>
      </c>
      <c r="N1969" s="3" t="b">
        <f t="shared" si="592"/>
        <v>1</v>
      </c>
    </row>
    <row r="1970" spans="1:15" s="387" customFormat="1" x14ac:dyDescent="0.25">
      <c r="A1970" s="440">
        <f t="shared" si="582"/>
        <v>89503</v>
      </c>
      <c r="B1970" s="441">
        <v>38383</v>
      </c>
      <c r="C1970" s="442" t="s">
        <v>13414</v>
      </c>
      <c r="D1970" s="442" t="s">
        <v>14115</v>
      </c>
      <c r="E1970" s="398" t="s">
        <v>1</v>
      </c>
      <c r="F1970" s="398" t="s">
        <v>9</v>
      </c>
      <c r="G1970" s="397">
        <v>2.4E-2</v>
      </c>
      <c r="H1970" s="443">
        <v>2.34</v>
      </c>
      <c r="I1970" s="443" t="s">
        <v>13362</v>
      </c>
      <c r="J1970" s="373">
        <f t="shared" si="591"/>
        <v>0.05</v>
      </c>
      <c r="K1970" s="373"/>
      <c r="L1970" s="373"/>
      <c r="M1970" s="373">
        <f>VLOOKUP(B1970,'INS-SIN-SD-09-2021'!A:D,4,0)</f>
        <v>2.34</v>
      </c>
      <c r="N1970" s="3" t="b">
        <f t="shared" si="592"/>
        <v>1</v>
      </c>
    </row>
    <row r="1971" spans="1:15" s="387" customFormat="1" ht="45" x14ac:dyDescent="0.25">
      <c r="A1971" s="463">
        <f t="shared" si="582"/>
        <v>89362</v>
      </c>
      <c r="B1971" s="434" t="s">
        <v>13359</v>
      </c>
      <c r="C1971" s="464" t="s">
        <v>477</v>
      </c>
      <c r="D1971" s="464" t="s">
        <v>13435</v>
      </c>
      <c r="E1971" s="425" t="s">
        <v>9</v>
      </c>
      <c r="F1971" s="425" t="s">
        <v>1</v>
      </c>
      <c r="G1971" s="424" t="s">
        <v>13361</v>
      </c>
      <c r="H1971" s="426" t="s">
        <v>13362</v>
      </c>
      <c r="I1971" s="465">
        <f>SUMIF(A:A,A1971,J:J)</f>
        <v>8.1999999999999993</v>
      </c>
      <c r="K1971" s="373">
        <f>VLOOKUP(A1971,'CMP-SIN-SD-09-2021'!A:D,4,0)</f>
        <v>8.1999999999999993</v>
      </c>
      <c r="L1971" s="373" t="b">
        <f>K1971=I1971</f>
        <v>1</v>
      </c>
      <c r="O1971" s="403">
        <v>89362</v>
      </c>
    </row>
    <row r="1972" spans="1:15" s="387" customFormat="1" ht="30" x14ac:dyDescent="0.25">
      <c r="A1972" s="450">
        <f t="shared" si="582"/>
        <v>89362</v>
      </c>
      <c r="B1972" s="451">
        <v>88248</v>
      </c>
      <c r="C1972" s="452" t="s">
        <v>13435</v>
      </c>
      <c r="D1972" s="452" t="s">
        <v>13495</v>
      </c>
      <c r="E1972" s="400" t="s">
        <v>1</v>
      </c>
      <c r="F1972" s="400" t="s">
        <v>7605</v>
      </c>
      <c r="G1972" s="399">
        <v>0.15</v>
      </c>
      <c r="H1972" s="453">
        <f>VLOOKUP(B1972,'CMP-SIN-SD-09-2021'!A:D,4,0)</f>
        <v>18.23</v>
      </c>
      <c r="I1972" s="453" t="s">
        <v>13362</v>
      </c>
      <c r="J1972" s="373">
        <f t="shared" ref="J1972:J1977" si="593">TRUNC((G1972*H1972),2)</f>
        <v>2.73</v>
      </c>
      <c r="K1972" s="373"/>
      <c r="L1972" s="373"/>
      <c r="M1972" s="373">
        <f>VLOOKUP(B1972,'CMP-SIN-SD-09-2021'!A:D,4,0)</f>
        <v>18.23</v>
      </c>
      <c r="N1972" s="3" t="b">
        <f t="shared" ref="N1972:N1977" si="594">M1972=H1972</f>
        <v>1</v>
      </c>
    </row>
    <row r="1973" spans="1:15" s="387" customFormat="1" ht="30" x14ac:dyDescent="0.25">
      <c r="A1973" s="389">
        <f t="shared" si="582"/>
        <v>89362</v>
      </c>
      <c r="B1973" s="390">
        <v>88267</v>
      </c>
      <c r="C1973" s="391" t="s">
        <v>13435</v>
      </c>
      <c r="D1973" s="391" t="s">
        <v>13455</v>
      </c>
      <c r="E1973" s="392" t="s">
        <v>1</v>
      </c>
      <c r="F1973" s="392" t="s">
        <v>7605</v>
      </c>
      <c r="G1973" s="393">
        <v>0.15</v>
      </c>
      <c r="H1973" s="453">
        <f>VLOOKUP(B1973,'CMP-SIN-SD-09-2021'!A:D,4,0)</f>
        <v>23.41</v>
      </c>
      <c r="I1973" s="394" t="s">
        <v>13362</v>
      </c>
      <c r="J1973" s="373">
        <f t="shared" si="593"/>
        <v>3.51</v>
      </c>
      <c r="K1973" s="373"/>
      <c r="L1973" s="373"/>
      <c r="M1973" s="373">
        <f>VLOOKUP(B1973,'CMP-SIN-SD-09-2021'!A:D,4,0)</f>
        <v>23.41</v>
      </c>
      <c r="N1973" s="3" t="b">
        <f t="shared" si="594"/>
        <v>1</v>
      </c>
    </row>
    <row r="1974" spans="1:15" s="387" customFormat="1" x14ac:dyDescent="0.25">
      <c r="A1974" s="389">
        <f t="shared" si="582"/>
        <v>89362</v>
      </c>
      <c r="B1974" s="390">
        <v>122</v>
      </c>
      <c r="C1974" s="391" t="s">
        <v>13435</v>
      </c>
      <c r="D1974" s="391" t="s">
        <v>14123</v>
      </c>
      <c r="E1974" s="392" t="s">
        <v>1</v>
      </c>
      <c r="F1974" s="392" t="s">
        <v>9</v>
      </c>
      <c r="G1974" s="393">
        <v>7.0000000000000001E-3</v>
      </c>
      <c r="H1974" s="394">
        <v>66.94</v>
      </c>
      <c r="I1974" s="394" t="s">
        <v>13362</v>
      </c>
      <c r="J1974" s="373">
        <f t="shared" si="593"/>
        <v>0.46</v>
      </c>
      <c r="K1974" s="373"/>
      <c r="L1974" s="373"/>
      <c r="M1974" s="373">
        <f>VLOOKUP(B1974,'INS-SIN-SD-09-2021'!A:D,4,0)</f>
        <v>66.94</v>
      </c>
      <c r="N1974" s="3" t="b">
        <f t="shared" si="594"/>
        <v>1</v>
      </c>
    </row>
    <row r="1975" spans="1:15" s="387" customFormat="1" ht="30" x14ac:dyDescent="0.25">
      <c r="A1975" s="389">
        <f t="shared" si="582"/>
        <v>89362</v>
      </c>
      <c r="B1975" s="390">
        <v>3529</v>
      </c>
      <c r="C1975" s="391" t="s">
        <v>13435</v>
      </c>
      <c r="D1975" s="391" t="s">
        <v>14155</v>
      </c>
      <c r="E1975" s="392" t="s">
        <v>1</v>
      </c>
      <c r="F1975" s="392" t="s">
        <v>9</v>
      </c>
      <c r="G1975" s="393">
        <v>1</v>
      </c>
      <c r="H1975" s="394">
        <v>0.79</v>
      </c>
      <c r="I1975" s="394" t="s">
        <v>13362</v>
      </c>
      <c r="J1975" s="373">
        <f t="shared" si="593"/>
        <v>0.79</v>
      </c>
      <c r="K1975" s="373"/>
      <c r="L1975" s="373"/>
      <c r="M1975" s="373">
        <f>VLOOKUP(B1975,'INS-SIN-SD-09-2021'!A:D,4,0)</f>
        <v>0.79</v>
      </c>
      <c r="N1975" s="3" t="b">
        <f t="shared" si="594"/>
        <v>1</v>
      </c>
    </row>
    <row r="1976" spans="1:15" s="387" customFormat="1" x14ac:dyDescent="0.25">
      <c r="A1976" s="389">
        <f t="shared" si="582"/>
        <v>89362</v>
      </c>
      <c r="B1976" s="390">
        <v>20083</v>
      </c>
      <c r="C1976" s="391" t="s">
        <v>13435</v>
      </c>
      <c r="D1976" s="391" t="s">
        <v>14124</v>
      </c>
      <c r="E1976" s="392" t="s">
        <v>1</v>
      </c>
      <c r="F1976" s="392" t="s">
        <v>9</v>
      </c>
      <c r="G1976" s="393">
        <v>8.0000000000000002E-3</v>
      </c>
      <c r="H1976" s="394">
        <v>75.84</v>
      </c>
      <c r="I1976" s="394" t="s">
        <v>13362</v>
      </c>
      <c r="J1976" s="373">
        <f t="shared" si="593"/>
        <v>0.6</v>
      </c>
      <c r="K1976" s="373"/>
      <c r="L1976" s="373"/>
      <c r="M1976" s="373">
        <f>VLOOKUP(B1976,'INS-SIN-SD-09-2021'!A:D,4,0)</f>
        <v>75.84</v>
      </c>
      <c r="N1976" s="3" t="b">
        <f t="shared" si="594"/>
        <v>1</v>
      </c>
    </row>
    <row r="1977" spans="1:15" s="387" customFormat="1" x14ac:dyDescent="0.25">
      <c r="A1977" s="440">
        <f t="shared" si="582"/>
        <v>89362</v>
      </c>
      <c r="B1977" s="441">
        <v>38383</v>
      </c>
      <c r="C1977" s="442" t="s">
        <v>13435</v>
      </c>
      <c r="D1977" s="442" t="s">
        <v>14115</v>
      </c>
      <c r="E1977" s="398" t="s">
        <v>1</v>
      </c>
      <c r="F1977" s="398" t="s">
        <v>9</v>
      </c>
      <c r="G1977" s="397">
        <v>0.05</v>
      </c>
      <c r="H1977" s="443">
        <v>2.34</v>
      </c>
      <c r="I1977" s="443" t="s">
        <v>13362</v>
      </c>
      <c r="J1977" s="373">
        <f t="shared" si="593"/>
        <v>0.11</v>
      </c>
      <c r="K1977" s="373"/>
      <c r="L1977" s="373"/>
      <c r="M1977" s="373">
        <f>VLOOKUP(B1977,'INS-SIN-SD-09-2021'!A:D,4,0)</f>
        <v>2.34</v>
      </c>
      <c r="N1977" s="3" t="b">
        <f t="shared" si="594"/>
        <v>1</v>
      </c>
    </row>
    <row r="1978" spans="1:15" s="387" customFormat="1" ht="45" x14ac:dyDescent="0.25">
      <c r="A1978" s="463">
        <f t="shared" si="582"/>
        <v>89413</v>
      </c>
      <c r="B1978" s="434" t="s">
        <v>13359</v>
      </c>
      <c r="C1978" s="464" t="s">
        <v>478</v>
      </c>
      <c r="D1978" s="464" t="s">
        <v>13648</v>
      </c>
      <c r="E1978" s="425" t="s">
        <v>9</v>
      </c>
      <c r="F1978" s="425" t="s">
        <v>1</v>
      </c>
      <c r="G1978" s="424" t="s">
        <v>13361</v>
      </c>
      <c r="H1978" s="426" t="s">
        <v>13362</v>
      </c>
      <c r="I1978" s="465">
        <f>SUMIF(A:A,A1978,J:J)</f>
        <v>8.31</v>
      </c>
      <c r="K1978" s="373">
        <f>VLOOKUP(A1978,'CMP-SIN-SD-09-2021'!A:D,4,0)</f>
        <v>8.31</v>
      </c>
      <c r="L1978" s="373" t="b">
        <f>K1978=I1978</f>
        <v>1</v>
      </c>
      <c r="O1978" s="403">
        <v>89413</v>
      </c>
    </row>
    <row r="1979" spans="1:15" s="387" customFormat="1" ht="30" x14ac:dyDescent="0.25">
      <c r="A1979" s="450">
        <f t="shared" si="582"/>
        <v>89413</v>
      </c>
      <c r="B1979" s="451">
        <v>88248</v>
      </c>
      <c r="C1979" s="452" t="s">
        <v>13648</v>
      </c>
      <c r="D1979" s="452" t="s">
        <v>13495</v>
      </c>
      <c r="E1979" s="400" t="s">
        <v>1</v>
      </c>
      <c r="F1979" s="400" t="s">
        <v>7605</v>
      </c>
      <c r="G1979" s="399">
        <v>0.107</v>
      </c>
      <c r="H1979" s="453">
        <f>VLOOKUP(B1979,'CMP-SIN-SD-09-2021'!A:D,4,0)</f>
        <v>18.23</v>
      </c>
      <c r="I1979" s="453" t="s">
        <v>13362</v>
      </c>
      <c r="J1979" s="373">
        <f t="shared" ref="J1979:J1984" si="595">TRUNC((G1979*H1979),2)</f>
        <v>1.95</v>
      </c>
      <c r="K1979" s="373"/>
      <c r="L1979" s="373"/>
      <c r="M1979" s="373">
        <f>VLOOKUP(B1979,'CMP-SIN-SD-09-2021'!A:D,4,0)</f>
        <v>18.23</v>
      </c>
      <c r="N1979" s="3" t="b">
        <f t="shared" ref="N1979:N1984" si="596">M1979=H1979</f>
        <v>1</v>
      </c>
    </row>
    <row r="1980" spans="1:15" s="387" customFormat="1" ht="30" x14ac:dyDescent="0.25">
      <c r="A1980" s="389">
        <f t="shared" si="582"/>
        <v>89413</v>
      </c>
      <c r="B1980" s="390">
        <v>88267</v>
      </c>
      <c r="C1980" s="391" t="s">
        <v>13648</v>
      </c>
      <c r="D1980" s="391" t="s">
        <v>13455</v>
      </c>
      <c r="E1980" s="392" t="s">
        <v>1</v>
      </c>
      <c r="F1980" s="392" t="s">
        <v>7605</v>
      </c>
      <c r="G1980" s="393">
        <v>0.107</v>
      </c>
      <c r="H1980" s="453">
        <f>VLOOKUP(B1980,'CMP-SIN-SD-09-2021'!A:D,4,0)</f>
        <v>23.41</v>
      </c>
      <c r="I1980" s="394" t="s">
        <v>13362</v>
      </c>
      <c r="J1980" s="373">
        <f t="shared" si="595"/>
        <v>2.5</v>
      </c>
      <c r="K1980" s="373"/>
      <c r="L1980" s="373"/>
      <c r="M1980" s="373">
        <f>VLOOKUP(B1980,'CMP-SIN-SD-09-2021'!A:D,4,0)</f>
        <v>23.41</v>
      </c>
      <c r="N1980" s="3" t="b">
        <f t="shared" si="596"/>
        <v>1</v>
      </c>
    </row>
    <row r="1981" spans="1:15" s="387" customFormat="1" x14ac:dyDescent="0.25">
      <c r="A1981" s="389">
        <f t="shared" si="582"/>
        <v>89413</v>
      </c>
      <c r="B1981" s="390">
        <v>122</v>
      </c>
      <c r="C1981" s="391" t="s">
        <v>13648</v>
      </c>
      <c r="D1981" s="391" t="s">
        <v>14123</v>
      </c>
      <c r="E1981" s="392" t="s">
        <v>1</v>
      </c>
      <c r="F1981" s="392" t="s">
        <v>9</v>
      </c>
      <c r="G1981" s="393">
        <v>8.9999999999999993E-3</v>
      </c>
      <c r="H1981" s="394">
        <v>66.94</v>
      </c>
      <c r="I1981" s="394" t="s">
        <v>13362</v>
      </c>
      <c r="J1981" s="373">
        <f t="shared" si="595"/>
        <v>0.6</v>
      </c>
      <c r="K1981" s="373"/>
      <c r="L1981" s="373"/>
      <c r="M1981" s="373">
        <f>VLOOKUP(B1981,'INS-SIN-SD-09-2021'!A:D,4,0)</f>
        <v>66.94</v>
      </c>
      <c r="N1981" s="3" t="b">
        <f t="shared" si="596"/>
        <v>1</v>
      </c>
    </row>
    <row r="1982" spans="1:15" s="387" customFormat="1" ht="30" x14ac:dyDescent="0.25">
      <c r="A1982" s="389">
        <f t="shared" si="582"/>
        <v>89413</v>
      </c>
      <c r="B1982" s="390">
        <v>3536</v>
      </c>
      <c r="C1982" s="391" t="s">
        <v>13648</v>
      </c>
      <c r="D1982" s="391" t="s">
        <v>13501</v>
      </c>
      <c r="E1982" s="392" t="s">
        <v>1</v>
      </c>
      <c r="F1982" s="392" t="s">
        <v>9</v>
      </c>
      <c r="G1982" s="393">
        <v>1</v>
      </c>
      <c r="H1982" s="394">
        <v>2.35</v>
      </c>
      <c r="I1982" s="394" t="s">
        <v>13362</v>
      </c>
      <c r="J1982" s="373">
        <f t="shared" si="595"/>
        <v>2.35</v>
      </c>
      <c r="K1982" s="373"/>
      <c r="L1982" s="373"/>
      <c r="M1982" s="373">
        <f>VLOOKUP(B1982,'INS-SIN-SD-09-2021'!A:D,4,0)</f>
        <v>2.35</v>
      </c>
      <c r="N1982" s="3" t="b">
        <f t="shared" si="596"/>
        <v>1</v>
      </c>
    </row>
    <row r="1983" spans="1:15" s="387" customFormat="1" x14ac:dyDescent="0.25">
      <c r="A1983" s="389">
        <f t="shared" si="582"/>
        <v>89413</v>
      </c>
      <c r="B1983" s="390">
        <v>20083</v>
      </c>
      <c r="C1983" s="391" t="s">
        <v>13648</v>
      </c>
      <c r="D1983" s="391" t="s">
        <v>14124</v>
      </c>
      <c r="E1983" s="392" t="s">
        <v>1</v>
      </c>
      <c r="F1983" s="392" t="s">
        <v>9</v>
      </c>
      <c r="G1983" s="393">
        <v>1.0999999999999999E-2</v>
      </c>
      <c r="H1983" s="394">
        <v>75.84</v>
      </c>
      <c r="I1983" s="394" t="s">
        <v>13362</v>
      </c>
      <c r="J1983" s="373">
        <f t="shared" si="595"/>
        <v>0.83</v>
      </c>
      <c r="K1983" s="373"/>
      <c r="L1983" s="373"/>
      <c r="M1983" s="373">
        <f>VLOOKUP(B1983,'INS-SIN-SD-09-2021'!A:D,4,0)</f>
        <v>75.84</v>
      </c>
      <c r="N1983" s="3" t="b">
        <f t="shared" si="596"/>
        <v>1</v>
      </c>
    </row>
    <row r="1984" spans="1:15" s="387" customFormat="1" x14ac:dyDescent="0.25">
      <c r="A1984" s="440">
        <f t="shared" si="582"/>
        <v>89413</v>
      </c>
      <c r="B1984" s="441">
        <v>38383</v>
      </c>
      <c r="C1984" s="442" t="s">
        <v>13648</v>
      </c>
      <c r="D1984" s="442" t="s">
        <v>14115</v>
      </c>
      <c r="E1984" s="398" t="s">
        <v>1</v>
      </c>
      <c r="F1984" s="398" t="s">
        <v>9</v>
      </c>
      <c r="G1984" s="397">
        <v>3.5999999999999997E-2</v>
      </c>
      <c r="H1984" s="443">
        <v>2.34</v>
      </c>
      <c r="I1984" s="443" t="s">
        <v>13362</v>
      </c>
      <c r="J1984" s="373">
        <f t="shared" si="595"/>
        <v>0.08</v>
      </c>
      <c r="K1984" s="373"/>
      <c r="L1984" s="373"/>
      <c r="M1984" s="373">
        <f>VLOOKUP(B1984,'INS-SIN-SD-09-2021'!A:D,4,0)</f>
        <v>2.34</v>
      </c>
      <c r="N1984" s="3" t="b">
        <f t="shared" si="596"/>
        <v>1</v>
      </c>
    </row>
    <row r="1985" spans="1:15" s="387" customFormat="1" ht="45" x14ac:dyDescent="0.25">
      <c r="A1985" s="463">
        <f t="shared" si="582"/>
        <v>89502</v>
      </c>
      <c r="B1985" s="434" t="s">
        <v>13359</v>
      </c>
      <c r="C1985" s="464" t="s">
        <v>479</v>
      </c>
      <c r="D1985" s="464" t="s">
        <v>13634</v>
      </c>
      <c r="E1985" s="425" t="s">
        <v>9</v>
      </c>
      <c r="F1985" s="425" t="s">
        <v>1</v>
      </c>
      <c r="G1985" s="424" t="s">
        <v>13361</v>
      </c>
      <c r="H1985" s="426" t="s">
        <v>13362</v>
      </c>
      <c r="I1985" s="465">
        <f>SUMIF(A:A,A1985,J:J)</f>
        <v>15.340000000000002</v>
      </c>
      <c r="K1985" s="373">
        <f>VLOOKUP(A1985,'CMP-SIN-SD-09-2021'!A:D,4,0)</f>
        <v>15.34</v>
      </c>
      <c r="L1985" s="373" t="b">
        <f>K1985=I1985</f>
        <v>1</v>
      </c>
      <c r="O1985" s="403">
        <v>89502</v>
      </c>
    </row>
    <row r="1986" spans="1:15" s="387" customFormat="1" ht="30" x14ac:dyDescent="0.25">
      <c r="A1986" s="450">
        <f t="shared" si="582"/>
        <v>89502</v>
      </c>
      <c r="B1986" s="451">
        <v>88248</v>
      </c>
      <c r="C1986" s="452" t="s">
        <v>13634</v>
      </c>
      <c r="D1986" s="452" t="s">
        <v>13495</v>
      </c>
      <c r="E1986" s="400" t="s">
        <v>1</v>
      </c>
      <c r="F1986" s="400" t="s">
        <v>7605</v>
      </c>
      <c r="G1986" s="399">
        <v>0.108</v>
      </c>
      <c r="H1986" s="453">
        <f>VLOOKUP(B1986,'CMP-SIN-SD-09-2021'!A:D,4,0)</f>
        <v>18.23</v>
      </c>
      <c r="I1986" s="453" t="s">
        <v>13362</v>
      </c>
      <c r="J1986" s="373">
        <f t="shared" ref="J1986:J1991" si="597">TRUNC((G1986*H1986),2)</f>
        <v>1.96</v>
      </c>
      <c r="K1986" s="373"/>
      <c r="L1986" s="373"/>
      <c r="M1986" s="373">
        <f>VLOOKUP(B1986,'CMP-SIN-SD-09-2021'!A:D,4,0)</f>
        <v>18.23</v>
      </c>
      <c r="N1986" s="3" t="b">
        <f t="shared" ref="N1986:N1991" si="598">M1986=H1986</f>
        <v>1</v>
      </c>
    </row>
    <row r="1987" spans="1:15" s="387" customFormat="1" ht="30" x14ac:dyDescent="0.25">
      <c r="A1987" s="389">
        <f t="shared" si="582"/>
        <v>89502</v>
      </c>
      <c r="B1987" s="390">
        <v>88267</v>
      </c>
      <c r="C1987" s="391" t="s">
        <v>13634</v>
      </c>
      <c r="D1987" s="391" t="s">
        <v>13455</v>
      </c>
      <c r="E1987" s="392" t="s">
        <v>1</v>
      </c>
      <c r="F1987" s="392" t="s">
        <v>7605</v>
      </c>
      <c r="G1987" s="393">
        <v>0.108</v>
      </c>
      <c r="H1987" s="453">
        <f>VLOOKUP(B1987,'CMP-SIN-SD-09-2021'!A:D,4,0)</f>
        <v>23.41</v>
      </c>
      <c r="I1987" s="394" t="s">
        <v>13362</v>
      </c>
      <c r="J1987" s="373">
        <f t="shared" si="597"/>
        <v>2.52</v>
      </c>
      <c r="K1987" s="373"/>
      <c r="L1987" s="373"/>
      <c r="M1987" s="373">
        <f>VLOOKUP(B1987,'CMP-SIN-SD-09-2021'!A:D,4,0)</f>
        <v>23.41</v>
      </c>
      <c r="N1987" s="3" t="b">
        <f t="shared" si="598"/>
        <v>1</v>
      </c>
    </row>
    <row r="1988" spans="1:15" s="387" customFormat="1" x14ac:dyDescent="0.25">
      <c r="A1988" s="389">
        <f t="shared" si="582"/>
        <v>89502</v>
      </c>
      <c r="B1988" s="390">
        <v>122</v>
      </c>
      <c r="C1988" s="391" t="s">
        <v>13634</v>
      </c>
      <c r="D1988" s="391" t="s">
        <v>14123</v>
      </c>
      <c r="E1988" s="392" t="s">
        <v>1</v>
      </c>
      <c r="F1988" s="392" t="s">
        <v>9</v>
      </c>
      <c r="G1988" s="393">
        <v>1.7999999999999999E-2</v>
      </c>
      <c r="H1988" s="394">
        <v>66.94</v>
      </c>
      <c r="I1988" s="394" t="s">
        <v>13362</v>
      </c>
      <c r="J1988" s="373">
        <f t="shared" si="597"/>
        <v>1.2</v>
      </c>
      <c r="K1988" s="373"/>
      <c r="L1988" s="373"/>
      <c r="M1988" s="373">
        <f>VLOOKUP(B1988,'INS-SIN-SD-09-2021'!A:D,4,0)</f>
        <v>66.94</v>
      </c>
      <c r="N1988" s="3" t="b">
        <f t="shared" si="598"/>
        <v>1</v>
      </c>
    </row>
    <row r="1989" spans="1:15" s="387" customFormat="1" ht="30" x14ac:dyDescent="0.25">
      <c r="A1989" s="389">
        <f t="shared" si="582"/>
        <v>89502</v>
      </c>
      <c r="B1989" s="390">
        <v>3503</v>
      </c>
      <c r="C1989" s="391" t="s">
        <v>13634</v>
      </c>
      <c r="D1989" s="391" t="s">
        <v>14156</v>
      </c>
      <c r="E1989" s="392" t="s">
        <v>1</v>
      </c>
      <c r="F1989" s="392" t="s">
        <v>9</v>
      </c>
      <c r="G1989" s="393">
        <v>1</v>
      </c>
      <c r="H1989" s="394">
        <v>7.95</v>
      </c>
      <c r="I1989" s="394" t="s">
        <v>13362</v>
      </c>
      <c r="J1989" s="373">
        <f t="shared" si="597"/>
        <v>7.95</v>
      </c>
      <c r="K1989" s="373"/>
      <c r="L1989" s="373"/>
      <c r="M1989" s="373">
        <f>VLOOKUP(B1989,'INS-SIN-SD-09-2021'!A:D,4,0)</f>
        <v>7.95</v>
      </c>
      <c r="N1989" s="3" t="b">
        <f t="shared" si="598"/>
        <v>1</v>
      </c>
    </row>
    <row r="1990" spans="1:15" s="387" customFormat="1" x14ac:dyDescent="0.25">
      <c r="A1990" s="389">
        <f t="shared" si="582"/>
        <v>89502</v>
      </c>
      <c r="B1990" s="390">
        <v>20083</v>
      </c>
      <c r="C1990" s="391" t="s">
        <v>13634</v>
      </c>
      <c r="D1990" s="391" t="s">
        <v>14124</v>
      </c>
      <c r="E1990" s="392" t="s">
        <v>1</v>
      </c>
      <c r="F1990" s="392" t="s">
        <v>9</v>
      </c>
      <c r="G1990" s="393">
        <v>2.1999999999999999E-2</v>
      </c>
      <c r="H1990" s="394">
        <v>75.84</v>
      </c>
      <c r="I1990" s="394" t="s">
        <v>13362</v>
      </c>
      <c r="J1990" s="373">
        <f t="shared" si="597"/>
        <v>1.66</v>
      </c>
      <c r="K1990" s="373"/>
      <c r="L1990" s="373"/>
      <c r="M1990" s="373">
        <f>VLOOKUP(B1990,'INS-SIN-SD-09-2021'!A:D,4,0)</f>
        <v>75.84</v>
      </c>
      <c r="N1990" s="3" t="b">
        <f t="shared" si="598"/>
        <v>1</v>
      </c>
    </row>
    <row r="1991" spans="1:15" s="387" customFormat="1" x14ac:dyDescent="0.25">
      <c r="A1991" s="440">
        <f t="shared" si="582"/>
        <v>89502</v>
      </c>
      <c r="B1991" s="441">
        <v>38383</v>
      </c>
      <c r="C1991" s="442" t="s">
        <v>13634</v>
      </c>
      <c r="D1991" s="442" t="s">
        <v>14115</v>
      </c>
      <c r="E1991" s="398" t="s">
        <v>1</v>
      </c>
      <c r="F1991" s="398" t="s">
        <v>9</v>
      </c>
      <c r="G1991" s="397">
        <v>2.4E-2</v>
      </c>
      <c r="H1991" s="443">
        <v>2.34</v>
      </c>
      <c r="I1991" s="443" t="s">
        <v>13362</v>
      </c>
      <c r="J1991" s="373">
        <f t="shared" si="597"/>
        <v>0.05</v>
      </c>
      <c r="K1991" s="373"/>
      <c r="L1991" s="373"/>
      <c r="M1991" s="373">
        <f>VLOOKUP(B1991,'INS-SIN-SD-09-2021'!A:D,4,0)</f>
        <v>2.34</v>
      </c>
      <c r="N1991" s="3" t="b">
        <f t="shared" si="598"/>
        <v>1</v>
      </c>
    </row>
    <row r="1992" spans="1:15" s="387" customFormat="1" ht="45" x14ac:dyDescent="0.25">
      <c r="A1992" s="463">
        <f t="shared" si="582"/>
        <v>89501</v>
      </c>
      <c r="B1992" s="434" t="s">
        <v>13359</v>
      </c>
      <c r="C1992" s="464" t="s">
        <v>480</v>
      </c>
      <c r="D1992" s="464" t="s">
        <v>13634</v>
      </c>
      <c r="E1992" s="425" t="s">
        <v>9</v>
      </c>
      <c r="F1992" s="425" t="s">
        <v>1</v>
      </c>
      <c r="G1992" s="424" t="s">
        <v>13361</v>
      </c>
      <c r="H1992" s="426" t="s">
        <v>13362</v>
      </c>
      <c r="I1992" s="465">
        <f>SUMIF(A:A,A1992,J:J)</f>
        <v>13.430000000000001</v>
      </c>
      <c r="K1992" s="373">
        <f>VLOOKUP(A1992,'CMP-SIN-SD-09-2021'!A:D,4,0)</f>
        <v>13.43</v>
      </c>
      <c r="L1992" s="373" t="b">
        <f>K1992=I1992</f>
        <v>1</v>
      </c>
      <c r="O1992" s="403">
        <v>89501</v>
      </c>
    </row>
    <row r="1993" spans="1:15" s="387" customFormat="1" ht="30" x14ac:dyDescent="0.25">
      <c r="A1993" s="450">
        <f t="shared" si="582"/>
        <v>89501</v>
      </c>
      <c r="B1993" s="451">
        <v>88248</v>
      </c>
      <c r="C1993" s="452" t="s">
        <v>13634</v>
      </c>
      <c r="D1993" s="452" t="s">
        <v>13495</v>
      </c>
      <c r="E1993" s="400" t="s">
        <v>1</v>
      </c>
      <c r="F1993" s="400" t="s">
        <v>7605</v>
      </c>
      <c r="G1993" s="399">
        <v>0.108</v>
      </c>
      <c r="H1993" s="453">
        <f>VLOOKUP(B1993,'CMP-SIN-SD-09-2021'!A:D,4,0)</f>
        <v>18.23</v>
      </c>
      <c r="I1993" s="453" t="s">
        <v>13362</v>
      </c>
      <c r="J1993" s="373">
        <f t="shared" ref="J1993:J1998" si="599">TRUNC((G1993*H1993),2)</f>
        <v>1.96</v>
      </c>
      <c r="K1993" s="373"/>
      <c r="L1993" s="373"/>
      <c r="M1993" s="373">
        <f>VLOOKUP(B1993,'CMP-SIN-SD-09-2021'!A:D,4,0)</f>
        <v>18.23</v>
      </c>
      <c r="N1993" s="3" t="b">
        <f t="shared" ref="N1993:N1998" si="600">M1993=H1993</f>
        <v>1</v>
      </c>
    </row>
    <row r="1994" spans="1:15" s="387" customFormat="1" ht="30" x14ac:dyDescent="0.25">
      <c r="A1994" s="389">
        <f t="shared" si="582"/>
        <v>89501</v>
      </c>
      <c r="B1994" s="390">
        <v>88267</v>
      </c>
      <c r="C1994" s="391" t="s">
        <v>13634</v>
      </c>
      <c r="D1994" s="391" t="s">
        <v>13455</v>
      </c>
      <c r="E1994" s="392" t="s">
        <v>1</v>
      </c>
      <c r="F1994" s="392" t="s">
        <v>7605</v>
      </c>
      <c r="G1994" s="393">
        <v>0.108</v>
      </c>
      <c r="H1994" s="453">
        <f>VLOOKUP(B1994,'CMP-SIN-SD-09-2021'!A:D,4,0)</f>
        <v>23.41</v>
      </c>
      <c r="I1994" s="394" t="s">
        <v>13362</v>
      </c>
      <c r="J1994" s="373">
        <f t="shared" si="599"/>
        <v>2.52</v>
      </c>
      <c r="K1994" s="373"/>
      <c r="L1994" s="373"/>
      <c r="M1994" s="373">
        <f>VLOOKUP(B1994,'CMP-SIN-SD-09-2021'!A:D,4,0)</f>
        <v>23.41</v>
      </c>
      <c r="N1994" s="3" t="b">
        <f t="shared" si="600"/>
        <v>1</v>
      </c>
    </row>
    <row r="1995" spans="1:15" s="387" customFormat="1" x14ac:dyDescent="0.25">
      <c r="A1995" s="389">
        <f t="shared" ref="A1995:A2058" si="601">IF(O1995&lt;&gt;0,O1995,A1994)</f>
        <v>89501</v>
      </c>
      <c r="B1995" s="390">
        <v>122</v>
      </c>
      <c r="C1995" s="391" t="s">
        <v>13634</v>
      </c>
      <c r="D1995" s="391" t="s">
        <v>14123</v>
      </c>
      <c r="E1995" s="392" t="s">
        <v>1</v>
      </c>
      <c r="F1995" s="392" t="s">
        <v>9</v>
      </c>
      <c r="G1995" s="393">
        <v>1.7999999999999999E-2</v>
      </c>
      <c r="H1995" s="394">
        <v>66.94</v>
      </c>
      <c r="I1995" s="394" t="s">
        <v>13362</v>
      </c>
      <c r="J1995" s="373">
        <f t="shared" si="599"/>
        <v>1.2</v>
      </c>
      <c r="K1995" s="373"/>
      <c r="L1995" s="373"/>
      <c r="M1995" s="373">
        <f>VLOOKUP(B1995,'INS-SIN-SD-09-2021'!A:D,4,0)</f>
        <v>66.94</v>
      </c>
      <c r="N1995" s="3" t="b">
        <f t="shared" si="600"/>
        <v>1</v>
      </c>
    </row>
    <row r="1996" spans="1:15" s="387" customFormat="1" ht="30" x14ac:dyDescent="0.25">
      <c r="A1996" s="389">
        <f t="shared" si="601"/>
        <v>89501</v>
      </c>
      <c r="B1996" s="390">
        <v>3540</v>
      </c>
      <c r="C1996" s="391" t="s">
        <v>13634</v>
      </c>
      <c r="D1996" s="391" t="s">
        <v>14157</v>
      </c>
      <c r="E1996" s="392" t="s">
        <v>1</v>
      </c>
      <c r="F1996" s="392" t="s">
        <v>9</v>
      </c>
      <c r="G1996" s="393">
        <v>1</v>
      </c>
      <c r="H1996" s="394">
        <v>6.04</v>
      </c>
      <c r="I1996" s="394" t="s">
        <v>13362</v>
      </c>
      <c r="J1996" s="373">
        <f t="shared" si="599"/>
        <v>6.04</v>
      </c>
      <c r="K1996" s="373"/>
      <c r="L1996" s="373"/>
      <c r="M1996" s="373">
        <f>VLOOKUP(B1996,'INS-SIN-SD-09-2021'!A:D,4,0)</f>
        <v>6.04</v>
      </c>
      <c r="N1996" s="3" t="b">
        <f t="shared" si="600"/>
        <v>1</v>
      </c>
    </row>
    <row r="1997" spans="1:15" s="387" customFormat="1" x14ac:dyDescent="0.25">
      <c r="A1997" s="389">
        <f t="shared" si="601"/>
        <v>89501</v>
      </c>
      <c r="B1997" s="390">
        <v>20083</v>
      </c>
      <c r="C1997" s="391" t="s">
        <v>13634</v>
      </c>
      <c r="D1997" s="391" t="s">
        <v>14124</v>
      </c>
      <c r="E1997" s="392" t="s">
        <v>1</v>
      </c>
      <c r="F1997" s="392" t="s">
        <v>9</v>
      </c>
      <c r="G1997" s="393">
        <v>2.1999999999999999E-2</v>
      </c>
      <c r="H1997" s="394">
        <v>75.84</v>
      </c>
      <c r="I1997" s="394" t="s">
        <v>13362</v>
      </c>
      <c r="J1997" s="373">
        <f t="shared" si="599"/>
        <v>1.66</v>
      </c>
      <c r="K1997" s="373"/>
      <c r="L1997" s="373"/>
      <c r="M1997" s="373">
        <f>VLOOKUP(B1997,'INS-SIN-SD-09-2021'!A:D,4,0)</f>
        <v>75.84</v>
      </c>
      <c r="N1997" s="3" t="b">
        <f t="shared" si="600"/>
        <v>1</v>
      </c>
    </row>
    <row r="1998" spans="1:15" s="387" customFormat="1" x14ac:dyDescent="0.25">
      <c r="A1998" s="440">
        <f t="shared" si="601"/>
        <v>89501</v>
      </c>
      <c r="B1998" s="441">
        <v>38383</v>
      </c>
      <c r="C1998" s="442" t="s">
        <v>13634</v>
      </c>
      <c r="D1998" s="442" t="s">
        <v>14115</v>
      </c>
      <c r="E1998" s="398" t="s">
        <v>1</v>
      </c>
      <c r="F1998" s="398" t="s">
        <v>9</v>
      </c>
      <c r="G1998" s="397">
        <v>2.4E-2</v>
      </c>
      <c r="H1998" s="443">
        <v>2.34</v>
      </c>
      <c r="I1998" s="443" t="s">
        <v>13362</v>
      </c>
      <c r="J1998" s="373">
        <f t="shared" si="599"/>
        <v>0.05</v>
      </c>
      <c r="K1998" s="373"/>
      <c r="L1998" s="373"/>
      <c r="M1998" s="373">
        <f>VLOOKUP(B1998,'INS-SIN-SD-09-2021'!A:D,4,0)</f>
        <v>2.34</v>
      </c>
      <c r="N1998" s="3" t="b">
        <f t="shared" si="600"/>
        <v>1</v>
      </c>
    </row>
    <row r="1999" spans="1:15" s="387" customFormat="1" ht="45" x14ac:dyDescent="0.25">
      <c r="A1999" s="463">
        <f t="shared" si="601"/>
        <v>89505</v>
      </c>
      <c r="B1999" s="434" t="s">
        <v>13359</v>
      </c>
      <c r="C1999" s="464" t="s">
        <v>481</v>
      </c>
      <c r="D1999" s="464" t="s">
        <v>13634</v>
      </c>
      <c r="E1999" s="425" t="s">
        <v>9</v>
      </c>
      <c r="F1999" s="425" t="s">
        <v>1</v>
      </c>
      <c r="G1999" s="424" t="s">
        <v>13361</v>
      </c>
      <c r="H1999" s="426" t="s">
        <v>13362</v>
      </c>
      <c r="I1999" s="465">
        <f>SUMIF(A:A,A1999,J:J)</f>
        <v>35.480000000000004</v>
      </c>
      <c r="K1999" s="373">
        <f>VLOOKUP(A1999,'CMP-SIN-SD-09-2021'!A:D,4,0)</f>
        <v>35.479999999999997</v>
      </c>
      <c r="L1999" s="373" t="b">
        <f>K1999=I1999</f>
        <v>1</v>
      </c>
      <c r="O1999" s="403">
        <v>89505</v>
      </c>
    </row>
    <row r="2000" spans="1:15" s="387" customFormat="1" ht="30" x14ac:dyDescent="0.25">
      <c r="A2000" s="450">
        <f t="shared" si="601"/>
        <v>89505</v>
      </c>
      <c r="B2000" s="451">
        <v>88248</v>
      </c>
      <c r="C2000" s="452" t="s">
        <v>13634</v>
      </c>
      <c r="D2000" s="452" t="s">
        <v>13495</v>
      </c>
      <c r="E2000" s="400" t="s">
        <v>1</v>
      </c>
      <c r="F2000" s="400" t="s">
        <v>7605</v>
      </c>
      <c r="G2000" s="399">
        <v>0.128</v>
      </c>
      <c r="H2000" s="453">
        <f>VLOOKUP(B2000,'CMP-SIN-SD-09-2021'!A:D,4,0)</f>
        <v>18.23</v>
      </c>
      <c r="I2000" s="453" t="s">
        <v>13362</v>
      </c>
      <c r="J2000" s="373">
        <f t="shared" ref="J2000:J2005" si="602">TRUNC((G2000*H2000),2)</f>
        <v>2.33</v>
      </c>
      <c r="K2000" s="373"/>
      <c r="L2000" s="373"/>
      <c r="M2000" s="373">
        <f>VLOOKUP(B2000,'CMP-SIN-SD-09-2021'!A:D,4,0)</f>
        <v>18.23</v>
      </c>
      <c r="N2000" s="3" t="b">
        <f t="shared" ref="N2000:N2005" si="603">M2000=H2000</f>
        <v>1</v>
      </c>
    </row>
    <row r="2001" spans="1:15" s="387" customFormat="1" ht="30" x14ac:dyDescent="0.25">
      <c r="A2001" s="389">
        <f t="shared" si="601"/>
        <v>89505</v>
      </c>
      <c r="B2001" s="390">
        <v>88267</v>
      </c>
      <c r="C2001" s="391" t="s">
        <v>13634</v>
      </c>
      <c r="D2001" s="391" t="s">
        <v>13455</v>
      </c>
      <c r="E2001" s="392" t="s">
        <v>1</v>
      </c>
      <c r="F2001" s="392" t="s">
        <v>7605</v>
      </c>
      <c r="G2001" s="393">
        <v>0.128</v>
      </c>
      <c r="H2001" s="453">
        <f>VLOOKUP(B2001,'CMP-SIN-SD-09-2021'!A:D,4,0)</f>
        <v>23.41</v>
      </c>
      <c r="I2001" s="394" t="s">
        <v>13362</v>
      </c>
      <c r="J2001" s="373">
        <f t="shared" si="602"/>
        <v>2.99</v>
      </c>
      <c r="K2001" s="373"/>
      <c r="L2001" s="373"/>
      <c r="M2001" s="373">
        <f>VLOOKUP(B2001,'CMP-SIN-SD-09-2021'!A:D,4,0)</f>
        <v>23.41</v>
      </c>
      <c r="N2001" s="3" t="b">
        <f t="shared" si="603"/>
        <v>1</v>
      </c>
    </row>
    <row r="2002" spans="1:15" s="387" customFormat="1" x14ac:dyDescent="0.25">
      <c r="A2002" s="389">
        <f t="shared" si="601"/>
        <v>89505</v>
      </c>
      <c r="B2002" s="390">
        <v>122</v>
      </c>
      <c r="C2002" s="391" t="s">
        <v>13634</v>
      </c>
      <c r="D2002" s="391" t="s">
        <v>14123</v>
      </c>
      <c r="E2002" s="392" t="s">
        <v>1</v>
      </c>
      <c r="F2002" s="392" t="s">
        <v>9</v>
      </c>
      <c r="G2002" s="393">
        <v>2.4E-2</v>
      </c>
      <c r="H2002" s="394">
        <v>66.94</v>
      </c>
      <c r="I2002" s="394" t="s">
        <v>13362</v>
      </c>
      <c r="J2002" s="373">
        <f t="shared" si="602"/>
        <v>1.6</v>
      </c>
      <c r="K2002" s="373"/>
      <c r="L2002" s="373"/>
      <c r="M2002" s="373">
        <f>VLOOKUP(B2002,'INS-SIN-SD-09-2021'!A:D,4,0)</f>
        <v>66.94</v>
      </c>
      <c r="N2002" s="3" t="b">
        <f t="shared" si="603"/>
        <v>1</v>
      </c>
    </row>
    <row r="2003" spans="1:15" s="387" customFormat="1" ht="30" x14ac:dyDescent="0.25">
      <c r="A2003" s="389">
        <f t="shared" si="601"/>
        <v>89505</v>
      </c>
      <c r="B2003" s="390">
        <v>3539</v>
      </c>
      <c r="C2003" s="391" t="s">
        <v>13634</v>
      </c>
      <c r="D2003" s="391" t="s">
        <v>14158</v>
      </c>
      <c r="E2003" s="392" t="s">
        <v>1</v>
      </c>
      <c r="F2003" s="392" t="s">
        <v>9</v>
      </c>
      <c r="G2003" s="393">
        <v>1</v>
      </c>
      <c r="H2003" s="394">
        <v>26.23</v>
      </c>
      <c r="I2003" s="394" t="s">
        <v>13362</v>
      </c>
      <c r="J2003" s="373">
        <f t="shared" si="602"/>
        <v>26.23</v>
      </c>
      <c r="K2003" s="373"/>
      <c r="L2003" s="373"/>
      <c r="M2003" s="373">
        <f>VLOOKUP(B2003,'INS-SIN-SD-09-2021'!A:D,4,0)</f>
        <v>26.23</v>
      </c>
      <c r="N2003" s="3" t="b">
        <f t="shared" si="603"/>
        <v>1</v>
      </c>
    </row>
    <row r="2004" spans="1:15" s="387" customFormat="1" x14ac:dyDescent="0.25">
      <c r="A2004" s="389">
        <f t="shared" si="601"/>
        <v>89505</v>
      </c>
      <c r="B2004" s="390">
        <v>20083</v>
      </c>
      <c r="C2004" s="391" t="s">
        <v>13634</v>
      </c>
      <c r="D2004" s="391" t="s">
        <v>14124</v>
      </c>
      <c r="E2004" s="392" t="s">
        <v>1</v>
      </c>
      <c r="F2004" s="392" t="s">
        <v>9</v>
      </c>
      <c r="G2004" s="393">
        <v>0.03</v>
      </c>
      <c r="H2004" s="394">
        <v>75.84</v>
      </c>
      <c r="I2004" s="394" t="s">
        <v>13362</v>
      </c>
      <c r="J2004" s="373">
        <f t="shared" si="602"/>
        <v>2.27</v>
      </c>
      <c r="K2004" s="373"/>
      <c r="L2004" s="373"/>
      <c r="M2004" s="373">
        <f>VLOOKUP(B2004,'INS-SIN-SD-09-2021'!A:D,4,0)</f>
        <v>75.84</v>
      </c>
      <c r="N2004" s="3" t="b">
        <f t="shared" si="603"/>
        <v>1</v>
      </c>
    </row>
    <row r="2005" spans="1:15" s="387" customFormat="1" x14ac:dyDescent="0.25">
      <c r="A2005" s="440">
        <f t="shared" si="601"/>
        <v>89505</v>
      </c>
      <c r="B2005" s="441">
        <v>38383</v>
      </c>
      <c r="C2005" s="442" t="s">
        <v>13634</v>
      </c>
      <c r="D2005" s="442" t="s">
        <v>14115</v>
      </c>
      <c r="E2005" s="398" t="s">
        <v>1</v>
      </c>
      <c r="F2005" s="398" t="s">
        <v>9</v>
      </c>
      <c r="G2005" s="397">
        <v>2.8000000000000001E-2</v>
      </c>
      <c r="H2005" s="443">
        <v>2.34</v>
      </c>
      <c r="I2005" s="443" t="s">
        <v>13362</v>
      </c>
      <c r="J2005" s="373">
        <f t="shared" si="602"/>
        <v>0.06</v>
      </c>
      <c r="K2005" s="373"/>
      <c r="L2005" s="373"/>
      <c r="M2005" s="373">
        <f>VLOOKUP(B2005,'INS-SIN-SD-09-2021'!A:D,4,0)</f>
        <v>2.34</v>
      </c>
      <c r="N2005" s="3" t="b">
        <f t="shared" si="603"/>
        <v>1</v>
      </c>
    </row>
    <row r="2006" spans="1:15" s="387" customFormat="1" ht="45" x14ac:dyDescent="0.25">
      <c r="A2006" s="463">
        <f t="shared" si="601"/>
        <v>89513</v>
      </c>
      <c r="B2006" s="434" t="s">
        <v>13359</v>
      </c>
      <c r="C2006" s="464" t="s">
        <v>482</v>
      </c>
      <c r="D2006" s="464" t="s">
        <v>13634</v>
      </c>
      <c r="E2006" s="425" t="s">
        <v>9</v>
      </c>
      <c r="F2006" s="425" t="s">
        <v>1</v>
      </c>
      <c r="G2006" s="424" t="s">
        <v>13361</v>
      </c>
      <c r="H2006" s="426" t="s">
        <v>13362</v>
      </c>
      <c r="I2006" s="465">
        <f>SUMIF(A:A,A2006,J:J)</f>
        <v>111.7</v>
      </c>
      <c r="K2006" s="373">
        <f>VLOOKUP(A2006,'CMP-SIN-SD-09-2021'!A:D,4,0)</f>
        <v>111.7</v>
      </c>
      <c r="L2006" s="373" t="b">
        <f>K2006=I2006</f>
        <v>1</v>
      </c>
      <c r="O2006" s="403">
        <v>89513</v>
      </c>
    </row>
    <row r="2007" spans="1:15" s="387" customFormat="1" ht="30" x14ac:dyDescent="0.25">
      <c r="A2007" s="450">
        <f t="shared" si="601"/>
        <v>89513</v>
      </c>
      <c r="B2007" s="451">
        <v>88248</v>
      </c>
      <c r="C2007" s="452" t="s">
        <v>13634</v>
      </c>
      <c r="D2007" s="452" t="s">
        <v>13495</v>
      </c>
      <c r="E2007" s="400" t="s">
        <v>1</v>
      </c>
      <c r="F2007" s="400" t="s">
        <v>7605</v>
      </c>
      <c r="G2007" s="399">
        <v>0.157</v>
      </c>
      <c r="H2007" s="453">
        <f>VLOOKUP(B2007,'CMP-SIN-SD-09-2021'!A:D,4,0)</f>
        <v>18.23</v>
      </c>
      <c r="I2007" s="453" t="s">
        <v>13362</v>
      </c>
      <c r="J2007" s="373">
        <f t="shared" ref="J2007:J2012" si="604">TRUNC((G2007*H2007),2)</f>
        <v>2.86</v>
      </c>
      <c r="K2007" s="373"/>
      <c r="L2007" s="373"/>
      <c r="M2007" s="373">
        <f>VLOOKUP(B2007,'CMP-SIN-SD-09-2021'!A:D,4,0)</f>
        <v>18.23</v>
      </c>
      <c r="N2007" s="3" t="b">
        <f t="shared" ref="N2007:N2012" si="605">M2007=H2007</f>
        <v>1</v>
      </c>
    </row>
    <row r="2008" spans="1:15" s="387" customFormat="1" ht="30" x14ac:dyDescent="0.25">
      <c r="A2008" s="389">
        <f t="shared" si="601"/>
        <v>89513</v>
      </c>
      <c r="B2008" s="390">
        <v>88267</v>
      </c>
      <c r="C2008" s="391" t="s">
        <v>13634</v>
      </c>
      <c r="D2008" s="391" t="s">
        <v>13455</v>
      </c>
      <c r="E2008" s="392" t="s">
        <v>1</v>
      </c>
      <c r="F2008" s="392" t="s">
        <v>7605</v>
      </c>
      <c r="G2008" s="393">
        <v>0.157</v>
      </c>
      <c r="H2008" s="453">
        <f>VLOOKUP(B2008,'CMP-SIN-SD-09-2021'!A:D,4,0)</f>
        <v>23.41</v>
      </c>
      <c r="I2008" s="394" t="s">
        <v>13362</v>
      </c>
      <c r="J2008" s="373">
        <f t="shared" si="604"/>
        <v>3.67</v>
      </c>
      <c r="K2008" s="373"/>
      <c r="L2008" s="373"/>
      <c r="M2008" s="373">
        <f>VLOOKUP(B2008,'CMP-SIN-SD-09-2021'!A:D,4,0)</f>
        <v>23.41</v>
      </c>
      <c r="N2008" s="3" t="b">
        <f t="shared" si="605"/>
        <v>1</v>
      </c>
    </row>
    <row r="2009" spans="1:15" s="387" customFormat="1" x14ac:dyDescent="0.25">
      <c r="A2009" s="389">
        <f t="shared" si="601"/>
        <v>89513</v>
      </c>
      <c r="B2009" s="390">
        <v>122</v>
      </c>
      <c r="C2009" s="391" t="s">
        <v>13634</v>
      </c>
      <c r="D2009" s="391" t="s">
        <v>14123</v>
      </c>
      <c r="E2009" s="392" t="s">
        <v>1</v>
      </c>
      <c r="F2009" s="392" t="s">
        <v>9</v>
      </c>
      <c r="G2009" s="393">
        <v>0.04</v>
      </c>
      <c r="H2009" s="394">
        <v>66.94</v>
      </c>
      <c r="I2009" s="394" t="s">
        <v>13362</v>
      </c>
      <c r="J2009" s="373">
        <f t="shared" si="604"/>
        <v>2.67</v>
      </c>
      <c r="K2009" s="373"/>
      <c r="L2009" s="373"/>
      <c r="M2009" s="373">
        <f>VLOOKUP(B2009,'INS-SIN-SD-09-2021'!A:D,4,0)</f>
        <v>66.94</v>
      </c>
      <c r="N2009" s="3" t="b">
        <f t="shared" si="605"/>
        <v>1</v>
      </c>
    </row>
    <row r="2010" spans="1:15" s="387" customFormat="1" ht="30" x14ac:dyDescent="0.25">
      <c r="A2010" s="389">
        <f t="shared" si="601"/>
        <v>89513</v>
      </c>
      <c r="B2010" s="390">
        <v>3511</v>
      </c>
      <c r="C2010" s="391" t="s">
        <v>13634</v>
      </c>
      <c r="D2010" s="391" t="s">
        <v>14159</v>
      </c>
      <c r="E2010" s="392" t="s">
        <v>1</v>
      </c>
      <c r="F2010" s="392" t="s">
        <v>9</v>
      </c>
      <c r="G2010" s="393">
        <v>1</v>
      </c>
      <c r="H2010" s="394">
        <v>98.48</v>
      </c>
      <c r="I2010" s="394" t="s">
        <v>13362</v>
      </c>
      <c r="J2010" s="373">
        <f t="shared" si="604"/>
        <v>98.48</v>
      </c>
      <c r="K2010" s="373"/>
      <c r="L2010" s="373"/>
      <c r="M2010" s="373">
        <f>VLOOKUP(B2010,'INS-SIN-SD-09-2021'!A:D,4,0)</f>
        <v>98.48</v>
      </c>
      <c r="N2010" s="3" t="b">
        <f t="shared" si="605"/>
        <v>1</v>
      </c>
    </row>
    <row r="2011" spans="1:15" s="387" customFormat="1" x14ac:dyDescent="0.25">
      <c r="A2011" s="389">
        <f t="shared" si="601"/>
        <v>89513</v>
      </c>
      <c r="B2011" s="390">
        <v>20083</v>
      </c>
      <c r="C2011" s="391" t="s">
        <v>13634</v>
      </c>
      <c r="D2011" s="391" t="s">
        <v>14124</v>
      </c>
      <c r="E2011" s="392" t="s">
        <v>1</v>
      </c>
      <c r="F2011" s="392" t="s">
        <v>9</v>
      </c>
      <c r="G2011" s="393">
        <v>5.1999999999999998E-2</v>
      </c>
      <c r="H2011" s="394">
        <v>75.84</v>
      </c>
      <c r="I2011" s="394" t="s">
        <v>13362</v>
      </c>
      <c r="J2011" s="373">
        <f t="shared" si="604"/>
        <v>3.94</v>
      </c>
      <c r="K2011" s="373"/>
      <c r="L2011" s="373"/>
      <c r="M2011" s="373">
        <f>VLOOKUP(B2011,'INS-SIN-SD-09-2021'!A:D,4,0)</f>
        <v>75.84</v>
      </c>
      <c r="N2011" s="3" t="b">
        <f t="shared" si="605"/>
        <v>1</v>
      </c>
    </row>
    <row r="2012" spans="1:15" s="387" customFormat="1" x14ac:dyDescent="0.25">
      <c r="A2012" s="440">
        <f t="shared" si="601"/>
        <v>89513</v>
      </c>
      <c r="B2012" s="441">
        <v>38383</v>
      </c>
      <c r="C2012" s="442" t="s">
        <v>13634</v>
      </c>
      <c r="D2012" s="442" t="s">
        <v>14115</v>
      </c>
      <c r="E2012" s="398" t="s">
        <v>1</v>
      </c>
      <c r="F2012" s="398" t="s">
        <v>9</v>
      </c>
      <c r="G2012" s="397">
        <v>3.5000000000000003E-2</v>
      </c>
      <c r="H2012" s="443">
        <v>2.34</v>
      </c>
      <c r="I2012" s="443" t="s">
        <v>13362</v>
      </c>
      <c r="J2012" s="373">
        <f t="shared" si="604"/>
        <v>0.08</v>
      </c>
      <c r="K2012" s="373"/>
      <c r="L2012" s="373"/>
      <c r="M2012" s="373">
        <f>VLOOKUP(B2012,'INS-SIN-SD-09-2021'!A:D,4,0)</f>
        <v>2.34</v>
      </c>
      <c r="N2012" s="3" t="b">
        <f t="shared" si="605"/>
        <v>1</v>
      </c>
    </row>
    <row r="2013" spans="1:15" s="387" customFormat="1" ht="45" x14ac:dyDescent="0.25">
      <c r="A2013" s="463">
        <f t="shared" si="601"/>
        <v>89368</v>
      </c>
      <c r="B2013" s="434" t="s">
        <v>13359</v>
      </c>
      <c r="C2013" s="464" t="s">
        <v>483</v>
      </c>
      <c r="D2013" s="464" t="s">
        <v>13435</v>
      </c>
      <c r="E2013" s="425" t="s">
        <v>9</v>
      </c>
      <c r="F2013" s="425" t="s">
        <v>1</v>
      </c>
      <c r="G2013" s="424" t="s">
        <v>13361</v>
      </c>
      <c r="H2013" s="426" t="s">
        <v>13362</v>
      </c>
      <c r="I2013" s="465">
        <f>SUMIF(A:A,A2013,J:J)</f>
        <v>13.680000000000001</v>
      </c>
      <c r="K2013" s="373">
        <f>VLOOKUP(A2013,'CMP-SIN-SD-09-2021'!A:D,4,0)</f>
        <v>13.68</v>
      </c>
      <c r="L2013" s="373" t="b">
        <f>K2013=I2013</f>
        <v>1</v>
      </c>
      <c r="O2013" s="403">
        <v>89368</v>
      </c>
    </row>
    <row r="2014" spans="1:15" s="387" customFormat="1" ht="30" x14ac:dyDescent="0.25">
      <c r="A2014" s="450">
        <f t="shared" si="601"/>
        <v>89368</v>
      </c>
      <c r="B2014" s="451">
        <v>88248</v>
      </c>
      <c r="C2014" s="452" t="s">
        <v>13435</v>
      </c>
      <c r="D2014" s="452" t="s">
        <v>13495</v>
      </c>
      <c r="E2014" s="400" t="s">
        <v>1</v>
      </c>
      <c r="F2014" s="400" t="s">
        <v>7605</v>
      </c>
      <c r="G2014" s="399">
        <v>0.17899999999999999</v>
      </c>
      <c r="H2014" s="453">
        <f>VLOOKUP(B2014,'CMP-SIN-SD-09-2021'!A:D,4,0)</f>
        <v>18.23</v>
      </c>
      <c r="I2014" s="453" t="s">
        <v>13362</v>
      </c>
      <c r="J2014" s="373">
        <f t="shared" ref="J2014:J2019" si="606">TRUNC((G2014*H2014),2)</f>
        <v>3.26</v>
      </c>
      <c r="K2014" s="373"/>
      <c r="L2014" s="373"/>
      <c r="M2014" s="373">
        <f>VLOOKUP(B2014,'CMP-SIN-SD-09-2021'!A:D,4,0)</f>
        <v>18.23</v>
      </c>
      <c r="N2014" s="3" t="b">
        <f t="shared" ref="N2014:N2019" si="607">M2014=H2014</f>
        <v>1</v>
      </c>
    </row>
    <row r="2015" spans="1:15" s="387" customFormat="1" ht="30" x14ac:dyDescent="0.25">
      <c r="A2015" s="389">
        <f t="shared" si="601"/>
        <v>89368</v>
      </c>
      <c r="B2015" s="390">
        <v>88267</v>
      </c>
      <c r="C2015" s="391" t="s">
        <v>13435</v>
      </c>
      <c r="D2015" s="391" t="s">
        <v>13455</v>
      </c>
      <c r="E2015" s="392" t="s">
        <v>1</v>
      </c>
      <c r="F2015" s="392" t="s">
        <v>7605</v>
      </c>
      <c r="G2015" s="393">
        <v>0.17899999999999999</v>
      </c>
      <c r="H2015" s="453">
        <f>VLOOKUP(B2015,'CMP-SIN-SD-09-2021'!A:D,4,0)</f>
        <v>23.41</v>
      </c>
      <c r="I2015" s="394" t="s">
        <v>13362</v>
      </c>
      <c r="J2015" s="373">
        <f t="shared" si="606"/>
        <v>4.1900000000000004</v>
      </c>
      <c r="K2015" s="373"/>
      <c r="L2015" s="373"/>
      <c r="M2015" s="373">
        <f>VLOOKUP(B2015,'CMP-SIN-SD-09-2021'!A:D,4,0)</f>
        <v>23.41</v>
      </c>
      <c r="N2015" s="3" t="b">
        <f t="shared" si="607"/>
        <v>1</v>
      </c>
    </row>
    <row r="2016" spans="1:15" s="387" customFormat="1" x14ac:dyDescent="0.25">
      <c r="A2016" s="389">
        <f t="shared" si="601"/>
        <v>89368</v>
      </c>
      <c r="B2016" s="390">
        <v>122</v>
      </c>
      <c r="C2016" s="391" t="s">
        <v>13435</v>
      </c>
      <c r="D2016" s="391" t="s">
        <v>14123</v>
      </c>
      <c r="E2016" s="392" t="s">
        <v>1</v>
      </c>
      <c r="F2016" s="392" t="s">
        <v>9</v>
      </c>
      <c r="G2016" s="393">
        <v>8.9999999999999993E-3</v>
      </c>
      <c r="H2016" s="394">
        <v>66.94</v>
      </c>
      <c r="I2016" s="394" t="s">
        <v>13362</v>
      </c>
      <c r="J2016" s="373">
        <f t="shared" si="606"/>
        <v>0.6</v>
      </c>
      <c r="K2016" s="373"/>
      <c r="L2016" s="373"/>
      <c r="M2016" s="373">
        <f>VLOOKUP(B2016,'INS-SIN-SD-09-2021'!A:D,4,0)</f>
        <v>66.94</v>
      </c>
      <c r="N2016" s="3" t="b">
        <f t="shared" si="607"/>
        <v>1</v>
      </c>
    </row>
    <row r="2017" spans="1:15" s="387" customFormat="1" ht="30" x14ac:dyDescent="0.25">
      <c r="A2017" s="389">
        <f t="shared" si="601"/>
        <v>89368</v>
      </c>
      <c r="B2017" s="390">
        <v>3501</v>
      </c>
      <c r="C2017" s="391" t="s">
        <v>13435</v>
      </c>
      <c r="D2017" s="391" t="s">
        <v>14160</v>
      </c>
      <c r="E2017" s="392" t="s">
        <v>1</v>
      </c>
      <c r="F2017" s="392" t="s">
        <v>9</v>
      </c>
      <c r="G2017" s="393">
        <v>1</v>
      </c>
      <c r="H2017" s="394">
        <v>4.66</v>
      </c>
      <c r="I2017" s="394" t="s">
        <v>13362</v>
      </c>
      <c r="J2017" s="373">
        <f t="shared" si="606"/>
        <v>4.66</v>
      </c>
      <c r="K2017" s="373"/>
      <c r="L2017" s="373"/>
      <c r="M2017" s="373">
        <f>VLOOKUP(B2017,'INS-SIN-SD-09-2021'!A:D,4,0)</f>
        <v>4.66</v>
      </c>
      <c r="N2017" s="3" t="b">
        <f t="shared" si="607"/>
        <v>1</v>
      </c>
    </row>
    <row r="2018" spans="1:15" s="387" customFormat="1" x14ac:dyDescent="0.25">
      <c r="A2018" s="389">
        <f t="shared" si="601"/>
        <v>89368</v>
      </c>
      <c r="B2018" s="390">
        <v>20083</v>
      </c>
      <c r="C2018" s="391" t="s">
        <v>13435</v>
      </c>
      <c r="D2018" s="391" t="s">
        <v>14124</v>
      </c>
      <c r="E2018" s="392" t="s">
        <v>1</v>
      </c>
      <c r="F2018" s="392" t="s">
        <v>9</v>
      </c>
      <c r="G2018" s="393">
        <v>1.0999999999999999E-2</v>
      </c>
      <c r="H2018" s="394">
        <v>75.84</v>
      </c>
      <c r="I2018" s="394" t="s">
        <v>13362</v>
      </c>
      <c r="J2018" s="373">
        <f t="shared" si="606"/>
        <v>0.83</v>
      </c>
      <c r="K2018" s="373"/>
      <c r="L2018" s="373"/>
      <c r="M2018" s="373">
        <f>VLOOKUP(B2018,'INS-SIN-SD-09-2021'!A:D,4,0)</f>
        <v>75.84</v>
      </c>
      <c r="N2018" s="3" t="b">
        <f t="shared" si="607"/>
        <v>1</v>
      </c>
    </row>
    <row r="2019" spans="1:15" s="387" customFormat="1" x14ac:dyDescent="0.25">
      <c r="A2019" s="440">
        <f t="shared" si="601"/>
        <v>89368</v>
      </c>
      <c r="B2019" s="441">
        <v>38383</v>
      </c>
      <c r="C2019" s="442" t="s">
        <v>13435</v>
      </c>
      <c r="D2019" s="442" t="s">
        <v>14115</v>
      </c>
      <c r="E2019" s="398" t="s">
        <v>1</v>
      </c>
      <c r="F2019" s="398" t="s">
        <v>9</v>
      </c>
      <c r="G2019" s="397">
        <v>0.06</v>
      </c>
      <c r="H2019" s="443">
        <v>2.34</v>
      </c>
      <c r="I2019" s="443" t="s">
        <v>13362</v>
      </c>
      <c r="J2019" s="373">
        <f t="shared" si="606"/>
        <v>0.14000000000000001</v>
      </c>
      <c r="K2019" s="373"/>
      <c r="L2019" s="373"/>
      <c r="M2019" s="373">
        <f>VLOOKUP(B2019,'INS-SIN-SD-09-2021'!A:D,4,0)</f>
        <v>2.34</v>
      </c>
      <c r="N2019" s="3" t="b">
        <f t="shared" si="607"/>
        <v>1</v>
      </c>
    </row>
    <row r="2020" spans="1:15" s="387" customFormat="1" ht="45" x14ac:dyDescent="0.25">
      <c r="A2020" s="463">
        <f t="shared" si="601"/>
        <v>89363</v>
      </c>
      <c r="B2020" s="434" t="s">
        <v>13359</v>
      </c>
      <c r="C2020" s="464" t="s">
        <v>484</v>
      </c>
      <c r="D2020" s="464" t="s">
        <v>13435</v>
      </c>
      <c r="E2020" s="425" t="s">
        <v>9</v>
      </c>
      <c r="F2020" s="425" t="s">
        <v>1</v>
      </c>
      <c r="G2020" s="424" t="s">
        <v>13361</v>
      </c>
      <c r="H2020" s="426" t="s">
        <v>13362</v>
      </c>
      <c r="I2020" s="465">
        <f>SUMIF(A:A,A2020,J:J)</f>
        <v>9.02</v>
      </c>
      <c r="K2020" s="373">
        <f>VLOOKUP(A2020,'CMP-SIN-SD-09-2021'!A:D,4,0)</f>
        <v>9.02</v>
      </c>
      <c r="L2020" s="373" t="b">
        <f>K2020=I2020</f>
        <v>1</v>
      </c>
      <c r="O2020" s="403">
        <v>89363</v>
      </c>
    </row>
    <row r="2021" spans="1:15" s="387" customFormat="1" ht="30" x14ac:dyDescent="0.25">
      <c r="A2021" s="450">
        <f t="shared" si="601"/>
        <v>89363</v>
      </c>
      <c r="B2021" s="451">
        <v>88248</v>
      </c>
      <c r="C2021" s="452" t="s">
        <v>13435</v>
      </c>
      <c r="D2021" s="452" t="s">
        <v>13495</v>
      </c>
      <c r="E2021" s="400" t="s">
        <v>1</v>
      </c>
      <c r="F2021" s="400" t="s">
        <v>7605</v>
      </c>
      <c r="G2021" s="399">
        <v>0.15</v>
      </c>
      <c r="H2021" s="453">
        <f>VLOOKUP(B2021,'CMP-SIN-SD-09-2021'!A:D,4,0)</f>
        <v>18.23</v>
      </c>
      <c r="I2021" s="453" t="s">
        <v>13362</v>
      </c>
      <c r="J2021" s="373">
        <f t="shared" ref="J2021:J2026" si="608">TRUNC((G2021*H2021),2)</f>
        <v>2.73</v>
      </c>
      <c r="K2021" s="373"/>
      <c r="L2021" s="373"/>
      <c r="M2021" s="373">
        <f>VLOOKUP(B2021,'CMP-SIN-SD-09-2021'!A:D,4,0)</f>
        <v>18.23</v>
      </c>
      <c r="N2021" s="3" t="b">
        <f t="shared" ref="N2021:N2026" si="609">M2021=H2021</f>
        <v>1</v>
      </c>
    </row>
    <row r="2022" spans="1:15" s="387" customFormat="1" ht="30" x14ac:dyDescent="0.25">
      <c r="A2022" s="389">
        <f t="shared" si="601"/>
        <v>89363</v>
      </c>
      <c r="B2022" s="390">
        <v>88267</v>
      </c>
      <c r="C2022" s="391" t="s">
        <v>13435</v>
      </c>
      <c r="D2022" s="391" t="s">
        <v>13455</v>
      </c>
      <c r="E2022" s="392" t="s">
        <v>1</v>
      </c>
      <c r="F2022" s="392" t="s">
        <v>7605</v>
      </c>
      <c r="G2022" s="393">
        <v>0.15</v>
      </c>
      <c r="H2022" s="453">
        <f>VLOOKUP(B2022,'CMP-SIN-SD-09-2021'!A:D,4,0)</f>
        <v>23.41</v>
      </c>
      <c r="I2022" s="394" t="s">
        <v>13362</v>
      </c>
      <c r="J2022" s="373">
        <f t="shared" si="608"/>
        <v>3.51</v>
      </c>
      <c r="K2022" s="373"/>
      <c r="L2022" s="373"/>
      <c r="M2022" s="373">
        <f>VLOOKUP(B2022,'CMP-SIN-SD-09-2021'!A:D,4,0)</f>
        <v>23.41</v>
      </c>
      <c r="N2022" s="3" t="b">
        <f t="shared" si="609"/>
        <v>1</v>
      </c>
    </row>
    <row r="2023" spans="1:15" s="387" customFormat="1" x14ac:dyDescent="0.25">
      <c r="A2023" s="389">
        <f t="shared" si="601"/>
        <v>89363</v>
      </c>
      <c r="B2023" s="390">
        <v>122</v>
      </c>
      <c r="C2023" s="391" t="s">
        <v>13435</v>
      </c>
      <c r="D2023" s="391" t="s">
        <v>14123</v>
      </c>
      <c r="E2023" s="392" t="s">
        <v>1</v>
      </c>
      <c r="F2023" s="392" t="s">
        <v>9</v>
      </c>
      <c r="G2023" s="393">
        <v>7.0000000000000001E-3</v>
      </c>
      <c r="H2023" s="394">
        <v>66.94</v>
      </c>
      <c r="I2023" s="394" t="s">
        <v>13362</v>
      </c>
      <c r="J2023" s="373">
        <f t="shared" si="608"/>
        <v>0.46</v>
      </c>
      <c r="K2023" s="373"/>
      <c r="L2023" s="373"/>
      <c r="M2023" s="373">
        <f>VLOOKUP(B2023,'INS-SIN-SD-09-2021'!A:D,4,0)</f>
        <v>66.94</v>
      </c>
      <c r="N2023" s="3" t="b">
        <f t="shared" si="609"/>
        <v>1</v>
      </c>
    </row>
    <row r="2024" spans="1:15" s="387" customFormat="1" ht="30" x14ac:dyDescent="0.25">
      <c r="A2024" s="389">
        <f t="shared" si="601"/>
        <v>89363</v>
      </c>
      <c r="B2024" s="390">
        <v>3500</v>
      </c>
      <c r="C2024" s="391" t="s">
        <v>13435</v>
      </c>
      <c r="D2024" s="391" t="s">
        <v>14161</v>
      </c>
      <c r="E2024" s="392" t="s">
        <v>1</v>
      </c>
      <c r="F2024" s="392" t="s">
        <v>9</v>
      </c>
      <c r="G2024" s="393">
        <v>1</v>
      </c>
      <c r="H2024" s="394">
        <v>1.61</v>
      </c>
      <c r="I2024" s="394" t="s">
        <v>13362</v>
      </c>
      <c r="J2024" s="373">
        <f t="shared" si="608"/>
        <v>1.61</v>
      </c>
      <c r="K2024" s="373"/>
      <c r="L2024" s="373"/>
      <c r="M2024" s="373">
        <f>VLOOKUP(B2024,'INS-SIN-SD-09-2021'!A:D,4,0)</f>
        <v>1.61</v>
      </c>
      <c r="N2024" s="3" t="b">
        <f t="shared" si="609"/>
        <v>1</v>
      </c>
    </row>
    <row r="2025" spans="1:15" s="387" customFormat="1" x14ac:dyDescent="0.25">
      <c r="A2025" s="389">
        <f t="shared" si="601"/>
        <v>89363</v>
      </c>
      <c r="B2025" s="390">
        <v>20083</v>
      </c>
      <c r="C2025" s="391" t="s">
        <v>13435</v>
      </c>
      <c r="D2025" s="391" t="s">
        <v>14124</v>
      </c>
      <c r="E2025" s="392" t="s">
        <v>1</v>
      </c>
      <c r="F2025" s="392" t="s">
        <v>9</v>
      </c>
      <c r="G2025" s="393">
        <v>8.0000000000000002E-3</v>
      </c>
      <c r="H2025" s="394">
        <v>75.84</v>
      </c>
      <c r="I2025" s="394" t="s">
        <v>13362</v>
      </c>
      <c r="J2025" s="373">
        <f t="shared" si="608"/>
        <v>0.6</v>
      </c>
      <c r="K2025" s="373"/>
      <c r="L2025" s="373"/>
      <c r="M2025" s="373">
        <f>VLOOKUP(B2025,'INS-SIN-SD-09-2021'!A:D,4,0)</f>
        <v>75.84</v>
      </c>
      <c r="N2025" s="3" t="b">
        <f t="shared" si="609"/>
        <v>1</v>
      </c>
    </row>
    <row r="2026" spans="1:15" s="387" customFormat="1" x14ac:dyDescent="0.25">
      <c r="A2026" s="440">
        <f t="shared" si="601"/>
        <v>89363</v>
      </c>
      <c r="B2026" s="441">
        <v>38383</v>
      </c>
      <c r="C2026" s="442" t="s">
        <v>13435</v>
      </c>
      <c r="D2026" s="442" t="s">
        <v>14115</v>
      </c>
      <c r="E2026" s="398" t="s">
        <v>1</v>
      </c>
      <c r="F2026" s="398" t="s">
        <v>9</v>
      </c>
      <c r="G2026" s="397">
        <v>0.05</v>
      </c>
      <c r="H2026" s="443">
        <v>2.34</v>
      </c>
      <c r="I2026" s="443" t="s">
        <v>13362</v>
      </c>
      <c r="J2026" s="373">
        <f t="shared" si="608"/>
        <v>0.11</v>
      </c>
      <c r="K2026" s="373"/>
      <c r="L2026" s="373"/>
      <c r="M2026" s="373">
        <f>VLOOKUP(B2026,'INS-SIN-SD-09-2021'!A:D,4,0)</f>
        <v>2.34</v>
      </c>
      <c r="N2026" s="3" t="b">
        <f t="shared" si="609"/>
        <v>1</v>
      </c>
    </row>
    <row r="2027" spans="1:15" s="387" customFormat="1" x14ac:dyDescent="0.25">
      <c r="A2027" s="463" t="str">
        <f t="shared" si="601"/>
        <v>081340/AGETOP</v>
      </c>
      <c r="B2027" s="434" t="s">
        <v>13359</v>
      </c>
      <c r="C2027" s="464" t="s">
        <v>485</v>
      </c>
      <c r="D2027" s="464" t="s">
        <v>14101</v>
      </c>
      <c r="E2027" s="425" t="s">
        <v>9</v>
      </c>
      <c r="F2027" s="425" t="s">
        <v>1</v>
      </c>
      <c r="G2027" s="424" t="s">
        <v>13361</v>
      </c>
      <c r="H2027" s="426" t="s">
        <v>13362</v>
      </c>
      <c r="I2027" s="465">
        <f>SUMIF(A:A,A2027,J:J)</f>
        <v>10.45</v>
      </c>
      <c r="K2027" s="373" t="e">
        <f>VLOOKUP(A2027,'CMP-SIN-SD-09-2021'!A:D,4,0)</f>
        <v>#N/A</v>
      </c>
      <c r="L2027" s="373" t="e">
        <f>K2027=I2027</f>
        <v>#N/A</v>
      </c>
      <c r="O2027" s="387" t="s">
        <v>1617</v>
      </c>
    </row>
    <row r="2028" spans="1:15" s="387" customFormat="1" ht="30" x14ac:dyDescent="0.25">
      <c r="A2028" s="450" t="str">
        <f t="shared" si="601"/>
        <v>081340/AGETOP</v>
      </c>
      <c r="B2028" s="451">
        <v>88267</v>
      </c>
      <c r="C2028" s="452" t="s">
        <v>14101</v>
      </c>
      <c r="D2028" s="452" t="s">
        <v>13455</v>
      </c>
      <c r="E2028" s="400" t="s">
        <v>1</v>
      </c>
      <c r="F2028" s="400" t="s">
        <v>7605</v>
      </c>
      <c r="G2028" s="399">
        <v>0.18</v>
      </c>
      <c r="H2028" s="453">
        <f>VLOOKUP(B2028,'CMP-SIN-SD-09-2021'!A:D,4,0)</f>
        <v>23.41</v>
      </c>
      <c r="I2028" s="453" t="s">
        <v>13362</v>
      </c>
      <c r="J2028" s="373">
        <f t="shared" ref="J2028:J2030" si="610">TRUNC((G2028*H2028),2)</f>
        <v>4.21</v>
      </c>
      <c r="K2028" s="373"/>
      <c r="L2028" s="373"/>
      <c r="M2028" s="373">
        <f>VLOOKUP(B2028,'CMP-SIN-SD-09-2021'!A:D,4,0)</f>
        <v>23.41</v>
      </c>
      <c r="N2028" s="3" t="b">
        <f t="shared" ref="N2028:N2030" si="611">M2028=H2028</f>
        <v>1</v>
      </c>
    </row>
    <row r="2029" spans="1:15" s="387" customFormat="1" x14ac:dyDescent="0.25">
      <c r="A2029" s="389" t="str">
        <f t="shared" si="601"/>
        <v>081340/AGETOP</v>
      </c>
      <c r="B2029" s="390">
        <v>88316</v>
      </c>
      <c r="C2029" s="391" t="s">
        <v>14101</v>
      </c>
      <c r="D2029" s="391" t="s">
        <v>13428</v>
      </c>
      <c r="E2029" s="392" t="s">
        <v>1</v>
      </c>
      <c r="F2029" s="392" t="s">
        <v>7605</v>
      </c>
      <c r="G2029" s="393">
        <v>0.18</v>
      </c>
      <c r="H2029" s="453">
        <f>VLOOKUP(B2029,'CMP-SIN-SD-09-2021'!A:D,4,0)</f>
        <v>17.61</v>
      </c>
      <c r="I2029" s="394" t="s">
        <v>13362</v>
      </c>
      <c r="J2029" s="373">
        <f t="shared" si="610"/>
        <v>3.16</v>
      </c>
      <c r="K2029" s="373"/>
      <c r="L2029" s="373"/>
      <c r="M2029" s="373">
        <f>VLOOKUP(B2029,'CMP-SIN-SD-09-2021'!A:D,4,0)</f>
        <v>17.61</v>
      </c>
      <c r="N2029" s="3" t="b">
        <f t="shared" si="611"/>
        <v>1</v>
      </c>
    </row>
    <row r="2030" spans="1:15" s="387" customFormat="1" x14ac:dyDescent="0.25">
      <c r="A2030" s="440" t="str">
        <f t="shared" si="601"/>
        <v>081340/AGETOP</v>
      </c>
      <c r="B2030" s="441" t="s">
        <v>14162</v>
      </c>
      <c r="C2030" s="442" t="s">
        <v>14101</v>
      </c>
      <c r="D2030" s="442" t="s">
        <v>14163</v>
      </c>
      <c r="E2030" s="398" t="s">
        <v>1</v>
      </c>
      <c r="F2030" s="398" t="s">
        <v>13901</v>
      </c>
      <c r="G2030" s="397">
        <v>1</v>
      </c>
      <c r="H2030" s="443">
        <v>3.08</v>
      </c>
      <c r="I2030" s="443" t="s">
        <v>13362</v>
      </c>
      <c r="J2030" s="373">
        <f t="shared" si="610"/>
        <v>3.08</v>
      </c>
      <c r="K2030" s="373"/>
      <c r="L2030" s="373"/>
      <c r="M2030" s="373" t="e">
        <f>VLOOKUP(B2030,'INS-SIN-SD-09-2021'!A:D,4,0)</f>
        <v>#N/A</v>
      </c>
      <c r="N2030" s="3" t="e">
        <f t="shared" si="611"/>
        <v>#N/A</v>
      </c>
    </row>
    <row r="2031" spans="1:15" s="387" customFormat="1" ht="45" x14ac:dyDescent="0.25">
      <c r="A2031" s="463">
        <f t="shared" si="601"/>
        <v>89366</v>
      </c>
      <c r="B2031" s="434" t="s">
        <v>13359</v>
      </c>
      <c r="C2031" s="464" t="s">
        <v>486</v>
      </c>
      <c r="D2031" s="464" t="s">
        <v>13814</v>
      </c>
      <c r="E2031" s="425" t="s">
        <v>9</v>
      </c>
      <c r="F2031" s="425" t="s">
        <v>1</v>
      </c>
      <c r="G2031" s="424" t="s">
        <v>13361</v>
      </c>
      <c r="H2031" s="426" t="s">
        <v>13362</v>
      </c>
      <c r="I2031" s="465">
        <f>SUMIF(A:A,A2031,J:J)</f>
        <v>15.219999999999999</v>
      </c>
      <c r="K2031" s="373">
        <f>VLOOKUP(A2031,'CMP-SIN-SD-09-2021'!A:D,4,0)</f>
        <v>15.22</v>
      </c>
      <c r="L2031" s="373" t="b">
        <f>K2031=I2031</f>
        <v>1</v>
      </c>
      <c r="O2031" s="403">
        <v>89366</v>
      </c>
    </row>
    <row r="2032" spans="1:15" s="387" customFormat="1" ht="30" x14ac:dyDescent="0.25">
      <c r="A2032" s="450">
        <f t="shared" si="601"/>
        <v>89366</v>
      </c>
      <c r="B2032" s="451">
        <v>88248</v>
      </c>
      <c r="C2032" s="452" t="s">
        <v>13814</v>
      </c>
      <c r="D2032" s="452" t="s">
        <v>13495</v>
      </c>
      <c r="E2032" s="400" t="s">
        <v>1</v>
      </c>
      <c r="F2032" s="400" t="s">
        <v>7605</v>
      </c>
      <c r="G2032" s="399">
        <v>0.15</v>
      </c>
      <c r="H2032" s="453">
        <f>VLOOKUP(B2032,'CMP-SIN-SD-09-2021'!A:D,4,0)</f>
        <v>18.23</v>
      </c>
      <c r="I2032" s="453" t="s">
        <v>13362</v>
      </c>
      <c r="J2032" s="373">
        <f t="shared" ref="J2032:J2037" si="612">TRUNC((G2032*H2032),2)</f>
        <v>2.73</v>
      </c>
      <c r="K2032" s="373"/>
      <c r="L2032" s="373"/>
      <c r="M2032" s="373">
        <f>VLOOKUP(B2032,'CMP-SIN-SD-09-2021'!A:D,4,0)</f>
        <v>18.23</v>
      </c>
      <c r="N2032" s="3" t="b">
        <f t="shared" ref="N2032:N2037" si="613">M2032=H2032</f>
        <v>1</v>
      </c>
    </row>
    <row r="2033" spans="1:15" s="387" customFormat="1" ht="30" x14ac:dyDescent="0.25">
      <c r="A2033" s="389">
        <f t="shared" si="601"/>
        <v>89366</v>
      </c>
      <c r="B2033" s="390">
        <v>88267</v>
      </c>
      <c r="C2033" s="391" t="s">
        <v>13814</v>
      </c>
      <c r="D2033" s="391" t="s">
        <v>13455</v>
      </c>
      <c r="E2033" s="392" t="s">
        <v>1</v>
      </c>
      <c r="F2033" s="392" t="s">
        <v>7605</v>
      </c>
      <c r="G2033" s="393">
        <v>0.15</v>
      </c>
      <c r="H2033" s="453">
        <f>VLOOKUP(B2033,'CMP-SIN-SD-09-2021'!A:D,4,0)</f>
        <v>23.41</v>
      </c>
      <c r="I2033" s="394" t="s">
        <v>13362</v>
      </c>
      <c r="J2033" s="373">
        <f t="shared" si="612"/>
        <v>3.51</v>
      </c>
      <c r="K2033" s="373"/>
      <c r="L2033" s="373"/>
      <c r="M2033" s="373">
        <f>VLOOKUP(B2033,'CMP-SIN-SD-09-2021'!A:D,4,0)</f>
        <v>23.41</v>
      </c>
      <c r="N2033" s="3" t="b">
        <f t="shared" si="613"/>
        <v>1</v>
      </c>
    </row>
    <row r="2034" spans="1:15" s="387" customFormat="1" x14ac:dyDescent="0.25">
      <c r="A2034" s="389">
        <f t="shared" si="601"/>
        <v>89366</v>
      </c>
      <c r="B2034" s="390">
        <v>122</v>
      </c>
      <c r="C2034" s="391" t="s">
        <v>13814</v>
      </c>
      <c r="D2034" s="391" t="s">
        <v>14123</v>
      </c>
      <c r="E2034" s="392" t="s">
        <v>1</v>
      </c>
      <c r="F2034" s="392" t="s">
        <v>9</v>
      </c>
      <c r="G2034" s="393">
        <v>7.0000000000000001E-3</v>
      </c>
      <c r="H2034" s="394">
        <v>66.94</v>
      </c>
      <c r="I2034" s="394" t="s">
        <v>13362</v>
      </c>
      <c r="J2034" s="373">
        <f t="shared" si="612"/>
        <v>0.46</v>
      </c>
      <c r="K2034" s="373"/>
      <c r="L2034" s="373"/>
      <c r="M2034" s="373">
        <f>VLOOKUP(B2034,'INS-SIN-SD-09-2021'!A:D,4,0)</f>
        <v>66.94</v>
      </c>
      <c r="N2034" s="3" t="b">
        <f t="shared" si="613"/>
        <v>1</v>
      </c>
    </row>
    <row r="2035" spans="1:15" s="387" customFormat="1" ht="30" x14ac:dyDescent="0.25">
      <c r="A2035" s="389">
        <f t="shared" si="601"/>
        <v>89366</v>
      </c>
      <c r="B2035" s="390">
        <v>3524</v>
      </c>
      <c r="C2035" s="391" t="s">
        <v>13814</v>
      </c>
      <c r="D2035" s="391" t="s">
        <v>14164</v>
      </c>
      <c r="E2035" s="392" t="s">
        <v>1</v>
      </c>
      <c r="F2035" s="392" t="s">
        <v>9</v>
      </c>
      <c r="G2035" s="393">
        <v>1</v>
      </c>
      <c r="H2035" s="394">
        <v>7.81</v>
      </c>
      <c r="I2035" s="394" t="s">
        <v>13362</v>
      </c>
      <c r="J2035" s="373">
        <f t="shared" si="612"/>
        <v>7.81</v>
      </c>
      <c r="K2035" s="373"/>
      <c r="L2035" s="373"/>
      <c r="M2035" s="373">
        <f>VLOOKUP(B2035,'INS-SIN-SD-09-2021'!A:D,4,0)</f>
        <v>7.81</v>
      </c>
      <c r="N2035" s="3" t="b">
        <f t="shared" si="613"/>
        <v>1</v>
      </c>
    </row>
    <row r="2036" spans="1:15" s="387" customFormat="1" x14ac:dyDescent="0.25">
      <c r="A2036" s="389">
        <f t="shared" si="601"/>
        <v>89366</v>
      </c>
      <c r="B2036" s="390">
        <v>20083</v>
      </c>
      <c r="C2036" s="391" t="s">
        <v>13814</v>
      </c>
      <c r="D2036" s="391" t="s">
        <v>14124</v>
      </c>
      <c r="E2036" s="392" t="s">
        <v>1</v>
      </c>
      <c r="F2036" s="392" t="s">
        <v>9</v>
      </c>
      <c r="G2036" s="393">
        <v>8.0000000000000002E-3</v>
      </c>
      <c r="H2036" s="394">
        <v>75.84</v>
      </c>
      <c r="I2036" s="394" t="s">
        <v>13362</v>
      </c>
      <c r="J2036" s="373">
        <f t="shared" si="612"/>
        <v>0.6</v>
      </c>
      <c r="K2036" s="373"/>
      <c r="L2036" s="373"/>
      <c r="M2036" s="373">
        <f>VLOOKUP(B2036,'INS-SIN-SD-09-2021'!A:D,4,0)</f>
        <v>75.84</v>
      </c>
      <c r="N2036" s="3" t="b">
        <f t="shared" si="613"/>
        <v>1</v>
      </c>
    </row>
    <row r="2037" spans="1:15" s="387" customFormat="1" x14ac:dyDescent="0.25">
      <c r="A2037" s="440">
        <f t="shared" si="601"/>
        <v>89366</v>
      </c>
      <c r="B2037" s="441">
        <v>38383</v>
      </c>
      <c r="C2037" s="442" t="s">
        <v>13814</v>
      </c>
      <c r="D2037" s="442" t="s">
        <v>14115</v>
      </c>
      <c r="E2037" s="398" t="s">
        <v>1</v>
      </c>
      <c r="F2037" s="398" t="s">
        <v>9</v>
      </c>
      <c r="G2037" s="397">
        <v>0.05</v>
      </c>
      <c r="H2037" s="443">
        <v>2.34</v>
      </c>
      <c r="I2037" s="443" t="s">
        <v>13362</v>
      </c>
      <c r="J2037" s="373">
        <f t="shared" si="612"/>
        <v>0.11</v>
      </c>
      <c r="K2037" s="373"/>
      <c r="L2037" s="373"/>
      <c r="M2037" s="373">
        <f>VLOOKUP(B2037,'INS-SIN-SD-09-2021'!A:D,4,0)</f>
        <v>2.34</v>
      </c>
      <c r="N2037" s="3" t="b">
        <f t="shared" si="613"/>
        <v>1</v>
      </c>
    </row>
    <row r="2038" spans="1:15" s="387" customFormat="1" ht="45" x14ac:dyDescent="0.25">
      <c r="A2038" s="463">
        <f t="shared" si="601"/>
        <v>90373</v>
      </c>
      <c r="B2038" s="434" t="s">
        <v>13359</v>
      </c>
      <c r="C2038" s="464" t="s">
        <v>487</v>
      </c>
      <c r="D2038" s="464" t="s">
        <v>13814</v>
      </c>
      <c r="E2038" s="425" t="s">
        <v>9</v>
      </c>
      <c r="F2038" s="425" t="s">
        <v>1</v>
      </c>
      <c r="G2038" s="424" t="s">
        <v>13361</v>
      </c>
      <c r="H2038" s="426" t="s">
        <v>13362</v>
      </c>
      <c r="I2038" s="465">
        <f>SUMIF(A:A,A2038,J:J)</f>
        <v>13.99</v>
      </c>
      <c r="K2038" s="373">
        <f>VLOOKUP(A2038,'CMP-SIN-SD-09-2021'!A:D,4,0)</f>
        <v>13.99</v>
      </c>
      <c r="L2038" s="373" t="b">
        <f>K2038=I2038</f>
        <v>1</v>
      </c>
      <c r="O2038" s="403">
        <v>90373</v>
      </c>
    </row>
    <row r="2039" spans="1:15" s="387" customFormat="1" ht="30" x14ac:dyDescent="0.25">
      <c r="A2039" s="450">
        <f t="shared" si="601"/>
        <v>90373</v>
      </c>
      <c r="B2039" s="451">
        <v>88248</v>
      </c>
      <c r="C2039" s="452" t="s">
        <v>13814</v>
      </c>
      <c r="D2039" s="452" t="s">
        <v>13495</v>
      </c>
      <c r="E2039" s="400" t="s">
        <v>1</v>
      </c>
      <c r="F2039" s="400" t="s">
        <v>7605</v>
      </c>
      <c r="G2039" s="399">
        <v>0.15</v>
      </c>
      <c r="H2039" s="453">
        <f>VLOOKUP(B2039,'CMP-SIN-SD-09-2021'!A:D,4,0)</f>
        <v>18.23</v>
      </c>
      <c r="I2039" s="453" t="s">
        <v>13362</v>
      </c>
      <c r="J2039" s="373">
        <f t="shared" ref="J2039:J2044" si="614">TRUNC((G2039*H2039),2)</f>
        <v>2.73</v>
      </c>
      <c r="K2039" s="373"/>
      <c r="L2039" s="373"/>
      <c r="M2039" s="373">
        <f>VLOOKUP(B2039,'CMP-SIN-SD-09-2021'!A:D,4,0)</f>
        <v>18.23</v>
      </c>
      <c r="N2039" s="3" t="b">
        <f t="shared" ref="N2039:N2044" si="615">M2039=H2039</f>
        <v>1</v>
      </c>
    </row>
    <row r="2040" spans="1:15" s="387" customFormat="1" ht="30" x14ac:dyDescent="0.25">
      <c r="A2040" s="389">
        <f t="shared" si="601"/>
        <v>90373</v>
      </c>
      <c r="B2040" s="390">
        <v>88267</v>
      </c>
      <c r="C2040" s="391" t="s">
        <v>13814</v>
      </c>
      <c r="D2040" s="391" t="s">
        <v>13455</v>
      </c>
      <c r="E2040" s="392" t="s">
        <v>1</v>
      </c>
      <c r="F2040" s="392" t="s">
        <v>7605</v>
      </c>
      <c r="G2040" s="393">
        <v>0.15</v>
      </c>
      <c r="H2040" s="453">
        <f>VLOOKUP(B2040,'CMP-SIN-SD-09-2021'!A:D,4,0)</f>
        <v>23.41</v>
      </c>
      <c r="I2040" s="394" t="s">
        <v>13362</v>
      </c>
      <c r="J2040" s="373">
        <f t="shared" si="614"/>
        <v>3.51</v>
      </c>
      <c r="K2040" s="373"/>
      <c r="L2040" s="373"/>
      <c r="M2040" s="373">
        <f>VLOOKUP(B2040,'CMP-SIN-SD-09-2021'!A:D,4,0)</f>
        <v>23.41</v>
      </c>
      <c r="N2040" s="3" t="b">
        <f t="shared" si="615"/>
        <v>1</v>
      </c>
    </row>
    <row r="2041" spans="1:15" s="387" customFormat="1" x14ac:dyDescent="0.25">
      <c r="A2041" s="389">
        <f t="shared" si="601"/>
        <v>90373</v>
      </c>
      <c r="B2041" s="390">
        <v>122</v>
      </c>
      <c r="C2041" s="391" t="s">
        <v>13814</v>
      </c>
      <c r="D2041" s="391" t="s">
        <v>14123</v>
      </c>
      <c r="E2041" s="392" t="s">
        <v>1</v>
      </c>
      <c r="F2041" s="392" t="s">
        <v>9</v>
      </c>
      <c r="G2041" s="393">
        <v>7.0000000000000001E-3</v>
      </c>
      <c r="H2041" s="394">
        <v>66.94</v>
      </c>
      <c r="I2041" s="394" t="s">
        <v>13362</v>
      </c>
      <c r="J2041" s="373">
        <f t="shared" si="614"/>
        <v>0.46</v>
      </c>
      <c r="K2041" s="373"/>
      <c r="L2041" s="373"/>
      <c r="M2041" s="373">
        <f>VLOOKUP(B2041,'INS-SIN-SD-09-2021'!A:D,4,0)</f>
        <v>66.94</v>
      </c>
      <c r="N2041" s="3" t="b">
        <f t="shared" si="615"/>
        <v>1</v>
      </c>
    </row>
    <row r="2042" spans="1:15" s="387" customFormat="1" ht="30" x14ac:dyDescent="0.25">
      <c r="A2042" s="389">
        <f t="shared" si="601"/>
        <v>90373</v>
      </c>
      <c r="B2042" s="390">
        <v>20147</v>
      </c>
      <c r="C2042" s="391" t="s">
        <v>13814</v>
      </c>
      <c r="D2042" s="391" t="s">
        <v>14165</v>
      </c>
      <c r="E2042" s="392" t="s">
        <v>1</v>
      </c>
      <c r="F2042" s="392" t="s">
        <v>9</v>
      </c>
      <c r="G2042" s="393">
        <v>1</v>
      </c>
      <c r="H2042" s="394">
        <v>6.58</v>
      </c>
      <c r="I2042" s="394" t="s">
        <v>13362</v>
      </c>
      <c r="J2042" s="373">
        <f t="shared" si="614"/>
        <v>6.58</v>
      </c>
      <c r="K2042" s="373"/>
      <c r="L2042" s="373"/>
      <c r="M2042" s="373">
        <f>VLOOKUP(B2042,'INS-SIN-SD-09-2021'!A:D,4,0)</f>
        <v>6.58</v>
      </c>
      <c r="N2042" s="3" t="b">
        <f t="shared" si="615"/>
        <v>1</v>
      </c>
    </row>
    <row r="2043" spans="1:15" s="387" customFormat="1" x14ac:dyDescent="0.25">
      <c r="A2043" s="389">
        <f t="shared" si="601"/>
        <v>90373</v>
      </c>
      <c r="B2043" s="390">
        <v>20083</v>
      </c>
      <c r="C2043" s="391" t="s">
        <v>13814</v>
      </c>
      <c r="D2043" s="391" t="s">
        <v>14124</v>
      </c>
      <c r="E2043" s="392" t="s">
        <v>1</v>
      </c>
      <c r="F2043" s="392" t="s">
        <v>9</v>
      </c>
      <c r="G2043" s="393">
        <v>8.0000000000000002E-3</v>
      </c>
      <c r="H2043" s="394">
        <v>75.84</v>
      </c>
      <c r="I2043" s="394" t="s">
        <v>13362</v>
      </c>
      <c r="J2043" s="373">
        <f t="shared" si="614"/>
        <v>0.6</v>
      </c>
      <c r="K2043" s="373"/>
      <c r="L2043" s="373"/>
      <c r="M2043" s="373">
        <f>VLOOKUP(B2043,'INS-SIN-SD-09-2021'!A:D,4,0)</f>
        <v>75.84</v>
      </c>
      <c r="N2043" s="3" t="b">
        <f t="shared" si="615"/>
        <v>1</v>
      </c>
    </row>
    <row r="2044" spans="1:15" s="387" customFormat="1" x14ac:dyDescent="0.25">
      <c r="A2044" s="440">
        <f t="shared" si="601"/>
        <v>90373</v>
      </c>
      <c r="B2044" s="441">
        <v>38383</v>
      </c>
      <c r="C2044" s="442" t="s">
        <v>13814</v>
      </c>
      <c r="D2044" s="442" t="s">
        <v>14115</v>
      </c>
      <c r="E2044" s="398" t="s">
        <v>1</v>
      </c>
      <c r="F2044" s="398" t="s">
        <v>9</v>
      </c>
      <c r="G2044" s="397">
        <v>0.05</v>
      </c>
      <c r="H2044" s="443">
        <v>2.34</v>
      </c>
      <c r="I2044" s="443" t="s">
        <v>13362</v>
      </c>
      <c r="J2044" s="373">
        <f t="shared" si="614"/>
        <v>0.11</v>
      </c>
      <c r="K2044" s="373"/>
      <c r="L2044" s="373"/>
      <c r="M2044" s="373">
        <f>VLOOKUP(B2044,'INS-SIN-SD-09-2021'!A:D,4,0)</f>
        <v>2.34</v>
      </c>
      <c r="N2044" s="3" t="b">
        <f t="shared" si="615"/>
        <v>1</v>
      </c>
    </row>
    <row r="2045" spans="1:15" s="387" customFormat="1" ht="45" x14ac:dyDescent="0.25">
      <c r="A2045" s="463">
        <f t="shared" si="601"/>
        <v>89384</v>
      </c>
      <c r="B2045" s="434" t="s">
        <v>13359</v>
      </c>
      <c r="C2045" s="464" t="s">
        <v>488</v>
      </c>
      <c r="D2045" s="464" t="s">
        <v>13360</v>
      </c>
      <c r="E2045" s="425" t="s">
        <v>9</v>
      </c>
      <c r="F2045" s="425" t="s">
        <v>1</v>
      </c>
      <c r="G2045" s="424" t="s">
        <v>13361</v>
      </c>
      <c r="H2045" s="426" t="s">
        <v>13362</v>
      </c>
      <c r="I2045" s="465">
        <f>SUMIF(A:A,A2045,J:J)</f>
        <v>12.759999999999998</v>
      </c>
      <c r="K2045" s="373">
        <f>VLOOKUP(A2045,'CMP-SIN-SD-09-2021'!A:D,4,0)</f>
        <v>12.76</v>
      </c>
      <c r="L2045" s="373" t="b">
        <f>K2045=I2045</f>
        <v>1</v>
      </c>
      <c r="O2045" s="403">
        <v>89384</v>
      </c>
    </row>
    <row r="2046" spans="1:15" s="387" customFormat="1" ht="30" x14ac:dyDescent="0.25">
      <c r="A2046" s="450">
        <f t="shared" si="601"/>
        <v>89384</v>
      </c>
      <c r="B2046" s="451">
        <v>88248</v>
      </c>
      <c r="C2046" s="452" t="s">
        <v>13360</v>
      </c>
      <c r="D2046" s="452" t="s">
        <v>13495</v>
      </c>
      <c r="E2046" s="400" t="s">
        <v>1</v>
      </c>
      <c r="F2046" s="400" t="s">
        <v>7605</v>
      </c>
      <c r="G2046" s="399">
        <v>0.1</v>
      </c>
      <c r="H2046" s="453">
        <f>VLOOKUP(B2046,'CMP-SIN-SD-09-2021'!A:D,4,0)</f>
        <v>18.23</v>
      </c>
      <c r="I2046" s="453" t="s">
        <v>13362</v>
      </c>
      <c r="J2046" s="373">
        <f t="shared" ref="J2046:J2051" si="616">TRUNC((G2046*H2046),2)</f>
        <v>1.82</v>
      </c>
      <c r="K2046" s="373"/>
      <c r="L2046" s="373"/>
      <c r="M2046" s="373">
        <f>VLOOKUP(B2046,'CMP-SIN-SD-09-2021'!A:D,4,0)</f>
        <v>18.23</v>
      </c>
      <c r="N2046" s="3" t="b">
        <f t="shared" ref="N2046:N2051" si="617">M2046=H2046</f>
        <v>1</v>
      </c>
    </row>
    <row r="2047" spans="1:15" s="387" customFormat="1" ht="30" x14ac:dyDescent="0.25">
      <c r="A2047" s="389">
        <f t="shared" si="601"/>
        <v>89384</v>
      </c>
      <c r="B2047" s="390">
        <v>88267</v>
      </c>
      <c r="C2047" s="391" t="s">
        <v>13360</v>
      </c>
      <c r="D2047" s="391" t="s">
        <v>13455</v>
      </c>
      <c r="E2047" s="392" t="s">
        <v>1</v>
      </c>
      <c r="F2047" s="392" t="s">
        <v>7605</v>
      </c>
      <c r="G2047" s="393">
        <v>0.1</v>
      </c>
      <c r="H2047" s="453">
        <f>VLOOKUP(B2047,'CMP-SIN-SD-09-2021'!A:D,4,0)</f>
        <v>23.41</v>
      </c>
      <c r="I2047" s="394" t="s">
        <v>13362</v>
      </c>
      <c r="J2047" s="373">
        <f t="shared" si="616"/>
        <v>2.34</v>
      </c>
      <c r="K2047" s="373"/>
      <c r="L2047" s="373"/>
      <c r="M2047" s="373">
        <f>VLOOKUP(B2047,'CMP-SIN-SD-09-2021'!A:D,4,0)</f>
        <v>23.41</v>
      </c>
      <c r="N2047" s="3" t="b">
        <f t="shared" si="617"/>
        <v>1</v>
      </c>
    </row>
    <row r="2048" spans="1:15" s="387" customFormat="1" x14ac:dyDescent="0.25">
      <c r="A2048" s="389">
        <f t="shared" si="601"/>
        <v>89384</v>
      </c>
      <c r="B2048" s="390">
        <v>122</v>
      </c>
      <c r="C2048" s="391" t="s">
        <v>13360</v>
      </c>
      <c r="D2048" s="391" t="s">
        <v>14123</v>
      </c>
      <c r="E2048" s="392" t="s">
        <v>1</v>
      </c>
      <c r="F2048" s="392" t="s">
        <v>9</v>
      </c>
      <c r="G2048" s="393">
        <v>7.0000000000000001E-3</v>
      </c>
      <c r="H2048" s="394">
        <v>66.94</v>
      </c>
      <c r="I2048" s="394" t="s">
        <v>13362</v>
      </c>
      <c r="J2048" s="373">
        <f t="shared" si="616"/>
        <v>0.46</v>
      </c>
      <c r="K2048" s="373"/>
      <c r="L2048" s="373"/>
      <c r="M2048" s="373">
        <f>VLOOKUP(B2048,'INS-SIN-SD-09-2021'!A:D,4,0)</f>
        <v>66.94</v>
      </c>
      <c r="N2048" s="3" t="b">
        <f t="shared" si="617"/>
        <v>1</v>
      </c>
    </row>
    <row r="2049" spans="1:15" s="387" customFormat="1" x14ac:dyDescent="0.25">
      <c r="A2049" s="389">
        <f t="shared" si="601"/>
        <v>89384</v>
      </c>
      <c r="B2049" s="390">
        <v>20083</v>
      </c>
      <c r="C2049" s="391" t="s">
        <v>13360</v>
      </c>
      <c r="D2049" s="391" t="s">
        <v>14124</v>
      </c>
      <c r="E2049" s="392" t="s">
        <v>1</v>
      </c>
      <c r="F2049" s="392" t="s">
        <v>9</v>
      </c>
      <c r="G2049" s="393">
        <v>8.0000000000000002E-3</v>
      </c>
      <c r="H2049" s="394">
        <v>75.84</v>
      </c>
      <c r="I2049" s="394" t="s">
        <v>13362</v>
      </c>
      <c r="J2049" s="373">
        <f t="shared" si="616"/>
        <v>0.6</v>
      </c>
      <c r="K2049" s="373"/>
      <c r="L2049" s="373"/>
      <c r="M2049" s="373">
        <f>VLOOKUP(B2049,'INS-SIN-SD-09-2021'!A:D,4,0)</f>
        <v>75.84</v>
      </c>
      <c r="N2049" s="3" t="b">
        <f t="shared" si="617"/>
        <v>1</v>
      </c>
    </row>
    <row r="2050" spans="1:15" s="387" customFormat="1" ht="30" x14ac:dyDescent="0.25">
      <c r="A2050" s="389">
        <f t="shared" si="601"/>
        <v>89384</v>
      </c>
      <c r="B2050" s="390">
        <v>38025</v>
      </c>
      <c r="C2050" s="391" t="s">
        <v>13360</v>
      </c>
      <c r="D2050" s="391" t="s">
        <v>14166</v>
      </c>
      <c r="E2050" s="392" t="s">
        <v>1</v>
      </c>
      <c r="F2050" s="392" t="s">
        <v>9</v>
      </c>
      <c r="G2050" s="393">
        <v>1</v>
      </c>
      <c r="H2050" s="394">
        <v>7.43</v>
      </c>
      <c r="I2050" s="394" t="s">
        <v>13362</v>
      </c>
      <c r="J2050" s="373">
        <f t="shared" si="616"/>
        <v>7.43</v>
      </c>
      <c r="K2050" s="373"/>
      <c r="L2050" s="373"/>
      <c r="M2050" s="373">
        <f>VLOOKUP(B2050,'INS-SIN-SD-09-2021'!A:D,4,0)</f>
        <v>7.43</v>
      </c>
      <c r="N2050" s="3" t="b">
        <f t="shared" si="617"/>
        <v>1</v>
      </c>
    </row>
    <row r="2051" spans="1:15" s="387" customFormat="1" x14ac:dyDescent="0.25">
      <c r="A2051" s="440">
        <f t="shared" si="601"/>
        <v>89384</v>
      </c>
      <c r="B2051" s="441">
        <v>38383</v>
      </c>
      <c r="C2051" s="442" t="s">
        <v>13360</v>
      </c>
      <c r="D2051" s="442" t="s">
        <v>14115</v>
      </c>
      <c r="E2051" s="398" t="s">
        <v>1</v>
      </c>
      <c r="F2051" s="398" t="s">
        <v>9</v>
      </c>
      <c r="G2051" s="397">
        <v>0.05</v>
      </c>
      <c r="H2051" s="443">
        <v>2.34</v>
      </c>
      <c r="I2051" s="443" t="s">
        <v>13362</v>
      </c>
      <c r="J2051" s="373">
        <f t="shared" si="616"/>
        <v>0.11</v>
      </c>
      <c r="K2051" s="373"/>
      <c r="L2051" s="373"/>
      <c r="M2051" s="373">
        <f>VLOOKUP(B2051,'INS-SIN-SD-09-2021'!A:D,4,0)</f>
        <v>2.34</v>
      </c>
      <c r="N2051" s="3" t="b">
        <f t="shared" si="617"/>
        <v>1</v>
      </c>
    </row>
    <row r="2052" spans="1:15" s="387" customFormat="1" ht="30" x14ac:dyDescent="0.25">
      <c r="A2052" s="463">
        <f t="shared" si="601"/>
        <v>89395</v>
      </c>
      <c r="B2052" s="434" t="s">
        <v>13359</v>
      </c>
      <c r="C2052" s="464" t="s">
        <v>489</v>
      </c>
      <c r="D2052" s="464" t="s">
        <v>13421</v>
      </c>
      <c r="E2052" s="425" t="s">
        <v>9</v>
      </c>
      <c r="F2052" s="425" t="s">
        <v>1</v>
      </c>
      <c r="G2052" s="424" t="s">
        <v>13361</v>
      </c>
      <c r="H2052" s="426" t="s">
        <v>13362</v>
      </c>
      <c r="I2052" s="465">
        <f>SUMIF(A:A,A2052,J:J)</f>
        <v>11.47</v>
      </c>
      <c r="K2052" s="373">
        <f>VLOOKUP(A2052,'CMP-SIN-SD-09-2021'!A:D,4,0)</f>
        <v>11.47</v>
      </c>
      <c r="L2052" s="373" t="b">
        <f>K2052=I2052</f>
        <v>1</v>
      </c>
      <c r="O2052" s="403">
        <v>89395</v>
      </c>
    </row>
    <row r="2053" spans="1:15" s="387" customFormat="1" ht="30" x14ac:dyDescent="0.25">
      <c r="A2053" s="450">
        <f t="shared" si="601"/>
        <v>89395</v>
      </c>
      <c r="B2053" s="451">
        <v>88248</v>
      </c>
      <c r="C2053" s="452" t="s">
        <v>13421</v>
      </c>
      <c r="D2053" s="452" t="s">
        <v>13495</v>
      </c>
      <c r="E2053" s="400" t="s">
        <v>1</v>
      </c>
      <c r="F2053" s="400" t="s">
        <v>7605</v>
      </c>
      <c r="G2053" s="399">
        <v>0.2</v>
      </c>
      <c r="H2053" s="453">
        <f>VLOOKUP(B2053,'CMP-SIN-SD-09-2021'!A:D,4,0)</f>
        <v>18.23</v>
      </c>
      <c r="I2053" s="453" t="s">
        <v>13362</v>
      </c>
      <c r="J2053" s="373">
        <f t="shared" ref="J2053:J2058" si="618">TRUNC((G2053*H2053),2)</f>
        <v>3.64</v>
      </c>
      <c r="K2053" s="373"/>
      <c r="L2053" s="373"/>
      <c r="M2053" s="373">
        <f>VLOOKUP(B2053,'CMP-SIN-SD-09-2021'!A:D,4,0)</f>
        <v>18.23</v>
      </c>
      <c r="N2053" s="3" t="b">
        <f t="shared" ref="N2053:N2058" si="619">M2053=H2053</f>
        <v>1</v>
      </c>
    </row>
    <row r="2054" spans="1:15" s="387" customFormat="1" ht="30" x14ac:dyDescent="0.25">
      <c r="A2054" s="389">
        <f t="shared" si="601"/>
        <v>89395</v>
      </c>
      <c r="B2054" s="390">
        <v>88267</v>
      </c>
      <c r="C2054" s="391" t="s">
        <v>13421</v>
      </c>
      <c r="D2054" s="391" t="s">
        <v>13455</v>
      </c>
      <c r="E2054" s="392" t="s">
        <v>1</v>
      </c>
      <c r="F2054" s="392" t="s">
        <v>7605</v>
      </c>
      <c r="G2054" s="393">
        <v>0.2</v>
      </c>
      <c r="H2054" s="453">
        <f>VLOOKUP(B2054,'CMP-SIN-SD-09-2021'!A:D,4,0)</f>
        <v>23.41</v>
      </c>
      <c r="I2054" s="394" t="s">
        <v>13362</v>
      </c>
      <c r="J2054" s="373">
        <f t="shared" si="618"/>
        <v>4.68</v>
      </c>
      <c r="K2054" s="373"/>
      <c r="L2054" s="373"/>
      <c r="M2054" s="373">
        <f>VLOOKUP(B2054,'CMP-SIN-SD-09-2021'!A:D,4,0)</f>
        <v>23.41</v>
      </c>
      <c r="N2054" s="3" t="b">
        <f t="shared" si="619"/>
        <v>1</v>
      </c>
    </row>
    <row r="2055" spans="1:15" s="387" customFormat="1" x14ac:dyDescent="0.25">
      <c r="A2055" s="389">
        <f t="shared" si="601"/>
        <v>89395</v>
      </c>
      <c r="B2055" s="390">
        <v>122</v>
      </c>
      <c r="C2055" s="391" t="s">
        <v>13421</v>
      </c>
      <c r="D2055" s="391" t="s">
        <v>14123</v>
      </c>
      <c r="E2055" s="392" t="s">
        <v>1</v>
      </c>
      <c r="F2055" s="392" t="s">
        <v>9</v>
      </c>
      <c r="G2055" s="393">
        <v>1.0999999999999999E-2</v>
      </c>
      <c r="H2055" s="394">
        <v>66.94</v>
      </c>
      <c r="I2055" s="394" t="s">
        <v>13362</v>
      </c>
      <c r="J2055" s="373">
        <f t="shared" si="618"/>
        <v>0.73</v>
      </c>
      <c r="K2055" s="373"/>
      <c r="L2055" s="373"/>
      <c r="M2055" s="373">
        <f>VLOOKUP(B2055,'INS-SIN-SD-09-2021'!A:D,4,0)</f>
        <v>66.94</v>
      </c>
      <c r="N2055" s="3" t="b">
        <f t="shared" si="619"/>
        <v>1</v>
      </c>
    </row>
    <row r="2056" spans="1:15" s="387" customFormat="1" x14ac:dyDescent="0.25">
      <c r="A2056" s="389">
        <f t="shared" si="601"/>
        <v>89395</v>
      </c>
      <c r="B2056" s="390">
        <v>20083</v>
      </c>
      <c r="C2056" s="391" t="s">
        <v>13421</v>
      </c>
      <c r="D2056" s="391" t="s">
        <v>14124</v>
      </c>
      <c r="E2056" s="392" t="s">
        <v>1</v>
      </c>
      <c r="F2056" s="392" t="s">
        <v>9</v>
      </c>
      <c r="G2056" s="393">
        <v>1.2E-2</v>
      </c>
      <c r="H2056" s="394">
        <v>75.84</v>
      </c>
      <c r="I2056" s="394" t="s">
        <v>13362</v>
      </c>
      <c r="J2056" s="373">
        <f t="shared" si="618"/>
        <v>0.91</v>
      </c>
      <c r="K2056" s="373"/>
      <c r="L2056" s="373"/>
      <c r="M2056" s="373">
        <f>VLOOKUP(B2056,'INS-SIN-SD-09-2021'!A:D,4,0)</f>
        <v>75.84</v>
      </c>
      <c r="N2056" s="3" t="b">
        <f t="shared" si="619"/>
        <v>1</v>
      </c>
    </row>
    <row r="2057" spans="1:15" s="387" customFormat="1" ht="30" x14ac:dyDescent="0.25">
      <c r="A2057" s="389">
        <f t="shared" si="601"/>
        <v>89395</v>
      </c>
      <c r="B2057" s="390">
        <v>7139</v>
      </c>
      <c r="C2057" s="391" t="s">
        <v>13421</v>
      </c>
      <c r="D2057" s="391" t="s">
        <v>14167</v>
      </c>
      <c r="E2057" s="392" t="s">
        <v>1</v>
      </c>
      <c r="F2057" s="392" t="s">
        <v>9</v>
      </c>
      <c r="G2057" s="393">
        <v>1</v>
      </c>
      <c r="H2057" s="394">
        <v>1.34</v>
      </c>
      <c r="I2057" s="394" t="s">
        <v>13362</v>
      </c>
      <c r="J2057" s="373">
        <f t="shared" si="618"/>
        <v>1.34</v>
      </c>
      <c r="K2057" s="373"/>
      <c r="L2057" s="373"/>
      <c r="M2057" s="373">
        <f>VLOOKUP(B2057,'INS-SIN-SD-09-2021'!A:D,4,0)</f>
        <v>1.34</v>
      </c>
      <c r="N2057" s="3" t="b">
        <f t="shared" si="619"/>
        <v>1</v>
      </c>
    </row>
    <row r="2058" spans="1:15" s="387" customFormat="1" x14ac:dyDescent="0.25">
      <c r="A2058" s="440">
        <f t="shared" si="601"/>
        <v>89395</v>
      </c>
      <c r="B2058" s="441">
        <v>38383</v>
      </c>
      <c r="C2058" s="442" t="s">
        <v>13421</v>
      </c>
      <c r="D2058" s="442" t="s">
        <v>14115</v>
      </c>
      <c r="E2058" s="398" t="s">
        <v>1</v>
      </c>
      <c r="F2058" s="398" t="s">
        <v>9</v>
      </c>
      <c r="G2058" s="397">
        <v>7.4999999999999997E-2</v>
      </c>
      <c r="H2058" s="443">
        <v>2.34</v>
      </c>
      <c r="I2058" s="443" t="s">
        <v>13362</v>
      </c>
      <c r="J2058" s="373">
        <f t="shared" si="618"/>
        <v>0.17</v>
      </c>
      <c r="K2058" s="373"/>
      <c r="L2058" s="373"/>
      <c r="M2058" s="373">
        <f>VLOOKUP(B2058,'INS-SIN-SD-09-2021'!A:D,4,0)</f>
        <v>2.34</v>
      </c>
      <c r="N2058" s="3" t="b">
        <f t="shared" si="619"/>
        <v>1</v>
      </c>
    </row>
    <row r="2059" spans="1:15" s="387" customFormat="1" ht="30" x14ac:dyDescent="0.25">
      <c r="A2059" s="463">
        <f t="shared" ref="A2059:A2122" si="620">IF(O2059&lt;&gt;0,O2059,A2058)</f>
        <v>89398</v>
      </c>
      <c r="B2059" s="434" t="s">
        <v>13359</v>
      </c>
      <c r="C2059" s="464" t="s">
        <v>490</v>
      </c>
      <c r="D2059" s="464" t="s">
        <v>13421</v>
      </c>
      <c r="E2059" s="425" t="s">
        <v>9</v>
      </c>
      <c r="F2059" s="425" t="s">
        <v>1</v>
      </c>
      <c r="G2059" s="424" t="s">
        <v>13361</v>
      </c>
      <c r="H2059" s="426" t="s">
        <v>13362</v>
      </c>
      <c r="I2059" s="465">
        <f>SUMIF(A:A,A2059,J:J)</f>
        <v>16.759999999999998</v>
      </c>
      <c r="K2059" s="373">
        <f>VLOOKUP(A2059,'CMP-SIN-SD-09-2021'!A:D,4,0)</f>
        <v>16.760000000000002</v>
      </c>
      <c r="L2059" s="373" t="b">
        <f>K2059=I2059</f>
        <v>1</v>
      </c>
      <c r="O2059" s="403">
        <v>89398</v>
      </c>
    </row>
    <row r="2060" spans="1:15" s="387" customFormat="1" ht="30" x14ac:dyDescent="0.25">
      <c r="A2060" s="450">
        <f t="shared" si="620"/>
        <v>89398</v>
      </c>
      <c r="B2060" s="451">
        <v>88248</v>
      </c>
      <c r="C2060" s="452" t="s">
        <v>13421</v>
      </c>
      <c r="D2060" s="452" t="s">
        <v>13495</v>
      </c>
      <c r="E2060" s="400" t="s">
        <v>1</v>
      </c>
      <c r="F2060" s="400" t="s">
        <v>7605</v>
      </c>
      <c r="G2060" s="399">
        <v>0.23799999999999999</v>
      </c>
      <c r="H2060" s="453">
        <f>VLOOKUP(B2060,'CMP-SIN-SD-09-2021'!A:D,4,0)</f>
        <v>18.23</v>
      </c>
      <c r="I2060" s="453" t="s">
        <v>13362</v>
      </c>
      <c r="J2060" s="373">
        <f t="shared" ref="J2060:J2065" si="621">TRUNC((G2060*H2060),2)</f>
        <v>4.33</v>
      </c>
      <c r="K2060" s="373"/>
      <c r="L2060" s="373"/>
      <c r="M2060" s="373">
        <f>VLOOKUP(B2060,'CMP-SIN-SD-09-2021'!A:D,4,0)</f>
        <v>18.23</v>
      </c>
      <c r="N2060" s="3" t="b">
        <f t="shared" ref="N2060:N2065" si="622">M2060=H2060</f>
        <v>1</v>
      </c>
    </row>
    <row r="2061" spans="1:15" s="387" customFormat="1" ht="30" x14ac:dyDescent="0.25">
      <c r="A2061" s="389">
        <f t="shared" si="620"/>
        <v>89398</v>
      </c>
      <c r="B2061" s="390">
        <v>88267</v>
      </c>
      <c r="C2061" s="391" t="s">
        <v>13421</v>
      </c>
      <c r="D2061" s="391" t="s">
        <v>13455</v>
      </c>
      <c r="E2061" s="392" t="s">
        <v>1</v>
      </c>
      <c r="F2061" s="392" t="s">
        <v>7605</v>
      </c>
      <c r="G2061" s="393">
        <v>0.23799999999999999</v>
      </c>
      <c r="H2061" s="453">
        <f>VLOOKUP(B2061,'CMP-SIN-SD-09-2021'!A:D,4,0)</f>
        <v>23.41</v>
      </c>
      <c r="I2061" s="394" t="s">
        <v>13362</v>
      </c>
      <c r="J2061" s="373">
        <f t="shared" si="621"/>
        <v>5.57</v>
      </c>
      <c r="K2061" s="373"/>
      <c r="L2061" s="373"/>
      <c r="M2061" s="373">
        <f>VLOOKUP(B2061,'CMP-SIN-SD-09-2021'!A:D,4,0)</f>
        <v>23.41</v>
      </c>
      <c r="N2061" s="3" t="b">
        <f t="shared" si="622"/>
        <v>1</v>
      </c>
    </row>
    <row r="2062" spans="1:15" s="387" customFormat="1" x14ac:dyDescent="0.25">
      <c r="A2062" s="389">
        <f t="shared" si="620"/>
        <v>89398</v>
      </c>
      <c r="B2062" s="390">
        <v>122</v>
      </c>
      <c r="C2062" s="391" t="s">
        <v>13421</v>
      </c>
      <c r="D2062" s="391" t="s">
        <v>14123</v>
      </c>
      <c r="E2062" s="392" t="s">
        <v>1</v>
      </c>
      <c r="F2062" s="392" t="s">
        <v>9</v>
      </c>
      <c r="G2062" s="393">
        <v>1.4E-2</v>
      </c>
      <c r="H2062" s="394">
        <v>66.94</v>
      </c>
      <c r="I2062" s="394" t="s">
        <v>13362</v>
      </c>
      <c r="J2062" s="373">
        <f t="shared" si="621"/>
        <v>0.93</v>
      </c>
      <c r="K2062" s="373"/>
      <c r="L2062" s="373"/>
      <c r="M2062" s="373">
        <f>VLOOKUP(B2062,'INS-SIN-SD-09-2021'!A:D,4,0)</f>
        <v>66.94</v>
      </c>
      <c r="N2062" s="3" t="b">
        <f t="shared" si="622"/>
        <v>1</v>
      </c>
    </row>
    <row r="2063" spans="1:15" s="387" customFormat="1" x14ac:dyDescent="0.25">
      <c r="A2063" s="389">
        <f t="shared" si="620"/>
        <v>89398</v>
      </c>
      <c r="B2063" s="390">
        <v>20083</v>
      </c>
      <c r="C2063" s="391" t="s">
        <v>13421</v>
      </c>
      <c r="D2063" s="391" t="s">
        <v>14124</v>
      </c>
      <c r="E2063" s="392" t="s">
        <v>1</v>
      </c>
      <c r="F2063" s="392" t="s">
        <v>9</v>
      </c>
      <c r="G2063" s="393">
        <v>1.7000000000000001E-2</v>
      </c>
      <c r="H2063" s="394">
        <v>75.84</v>
      </c>
      <c r="I2063" s="394" t="s">
        <v>13362</v>
      </c>
      <c r="J2063" s="373">
        <f t="shared" si="621"/>
        <v>1.28</v>
      </c>
      <c r="K2063" s="373"/>
      <c r="L2063" s="373"/>
      <c r="M2063" s="373">
        <f>VLOOKUP(B2063,'INS-SIN-SD-09-2021'!A:D,4,0)</f>
        <v>75.84</v>
      </c>
      <c r="N2063" s="3" t="b">
        <f t="shared" si="622"/>
        <v>1</v>
      </c>
    </row>
    <row r="2064" spans="1:15" s="387" customFormat="1" ht="30" x14ac:dyDescent="0.25">
      <c r="A2064" s="389">
        <f t="shared" si="620"/>
        <v>89398</v>
      </c>
      <c r="B2064" s="390">
        <v>7140</v>
      </c>
      <c r="C2064" s="391" t="s">
        <v>13421</v>
      </c>
      <c r="D2064" s="391" t="s">
        <v>13503</v>
      </c>
      <c r="E2064" s="392" t="s">
        <v>1</v>
      </c>
      <c r="F2064" s="392" t="s">
        <v>9</v>
      </c>
      <c r="G2064" s="393">
        <v>1</v>
      </c>
      <c r="H2064" s="394">
        <v>4.45</v>
      </c>
      <c r="I2064" s="394" t="s">
        <v>13362</v>
      </c>
      <c r="J2064" s="373">
        <f t="shared" si="621"/>
        <v>4.45</v>
      </c>
      <c r="K2064" s="373"/>
      <c r="L2064" s="373"/>
      <c r="M2064" s="373">
        <f>VLOOKUP(B2064,'INS-SIN-SD-09-2021'!A:D,4,0)</f>
        <v>4.45</v>
      </c>
      <c r="N2064" s="3" t="b">
        <f t="shared" si="622"/>
        <v>1</v>
      </c>
    </row>
    <row r="2065" spans="1:15" s="387" customFormat="1" x14ac:dyDescent="0.25">
      <c r="A2065" s="440">
        <f t="shared" si="620"/>
        <v>89398</v>
      </c>
      <c r="B2065" s="441">
        <v>38383</v>
      </c>
      <c r="C2065" s="442" t="s">
        <v>13421</v>
      </c>
      <c r="D2065" s="442" t="s">
        <v>14115</v>
      </c>
      <c r="E2065" s="398" t="s">
        <v>1</v>
      </c>
      <c r="F2065" s="398" t="s">
        <v>9</v>
      </c>
      <c r="G2065" s="397">
        <v>8.8999999999999996E-2</v>
      </c>
      <c r="H2065" s="443">
        <v>2.34</v>
      </c>
      <c r="I2065" s="443" t="s">
        <v>13362</v>
      </c>
      <c r="J2065" s="373">
        <f t="shared" si="621"/>
        <v>0.2</v>
      </c>
      <c r="K2065" s="373"/>
      <c r="L2065" s="373"/>
      <c r="M2065" s="373">
        <f>VLOOKUP(B2065,'INS-SIN-SD-09-2021'!A:D,4,0)</f>
        <v>2.34</v>
      </c>
      <c r="N2065" s="3" t="b">
        <f t="shared" si="622"/>
        <v>1</v>
      </c>
    </row>
    <row r="2066" spans="1:15" s="387" customFormat="1" ht="30" x14ac:dyDescent="0.25">
      <c r="A2066" s="463">
        <f t="shared" si="620"/>
        <v>89629</v>
      </c>
      <c r="B2066" s="434" t="s">
        <v>13359</v>
      </c>
      <c r="C2066" s="464" t="s">
        <v>491</v>
      </c>
      <c r="D2066" s="464" t="s">
        <v>13593</v>
      </c>
      <c r="E2066" s="425" t="s">
        <v>9</v>
      </c>
      <c r="F2066" s="425" t="s">
        <v>1</v>
      </c>
      <c r="G2066" s="424" t="s">
        <v>13361</v>
      </c>
      <c r="H2066" s="426" t="s">
        <v>13362</v>
      </c>
      <c r="I2066" s="465">
        <f>SUMIF(A:A,A2066,J:J)</f>
        <v>83.62</v>
      </c>
      <c r="K2066" s="373">
        <f>VLOOKUP(A2066,'CMP-SIN-SD-09-2021'!A:D,4,0)</f>
        <v>83.62</v>
      </c>
      <c r="L2066" s="373" t="b">
        <f>K2066=I2066</f>
        <v>1</v>
      </c>
      <c r="O2066" s="403">
        <v>89629</v>
      </c>
    </row>
    <row r="2067" spans="1:15" s="387" customFormat="1" ht="30" x14ac:dyDescent="0.25">
      <c r="A2067" s="450">
        <f t="shared" si="620"/>
        <v>89629</v>
      </c>
      <c r="B2067" s="451">
        <v>88248</v>
      </c>
      <c r="C2067" s="452" t="s">
        <v>13593</v>
      </c>
      <c r="D2067" s="452" t="s">
        <v>13495</v>
      </c>
      <c r="E2067" s="400" t="s">
        <v>1</v>
      </c>
      <c r="F2067" s="400" t="s">
        <v>7605</v>
      </c>
      <c r="G2067" s="399">
        <v>0.20899999999999999</v>
      </c>
      <c r="H2067" s="453">
        <f>VLOOKUP(B2067,'CMP-SIN-SD-09-2021'!A:D,4,0)</f>
        <v>18.23</v>
      </c>
      <c r="I2067" s="453" t="s">
        <v>13362</v>
      </c>
      <c r="J2067" s="373">
        <f t="shared" ref="J2067:J2072" si="623">TRUNC((G2067*H2067),2)</f>
        <v>3.81</v>
      </c>
      <c r="K2067" s="373"/>
      <c r="L2067" s="373"/>
      <c r="M2067" s="373">
        <f>VLOOKUP(B2067,'CMP-SIN-SD-09-2021'!A:D,4,0)</f>
        <v>18.23</v>
      </c>
      <c r="N2067" s="3" t="b">
        <f t="shared" ref="N2067:N2072" si="624">M2067=H2067</f>
        <v>1</v>
      </c>
    </row>
    <row r="2068" spans="1:15" s="387" customFormat="1" ht="30" x14ac:dyDescent="0.25">
      <c r="A2068" s="389">
        <f t="shared" si="620"/>
        <v>89629</v>
      </c>
      <c r="B2068" s="390">
        <v>88267</v>
      </c>
      <c r="C2068" s="391" t="s">
        <v>13593</v>
      </c>
      <c r="D2068" s="391" t="s">
        <v>13455</v>
      </c>
      <c r="E2068" s="392" t="s">
        <v>1</v>
      </c>
      <c r="F2068" s="392" t="s">
        <v>7605</v>
      </c>
      <c r="G2068" s="393">
        <v>0.20899999999999999</v>
      </c>
      <c r="H2068" s="453">
        <f>VLOOKUP(B2068,'CMP-SIN-SD-09-2021'!A:D,4,0)</f>
        <v>23.41</v>
      </c>
      <c r="I2068" s="394" t="s">
        <v>13362</v>
      </c>
      <c r="J2068" s="373">
        <f t="shared" si="623"/>
        <v>4.8899999999999997</v>
      </c>
      <c r="K2068" s="373"/>
      <c r="L2068" s="373"/>
      <c r="M2068" s="373">
        <f>VLOOKUP(B2068,'CMP-SIN-SD-09-2021'!A:D,4,0)</f>
        <v>23.41</v>
      </c>
      <c r="N2068" s="3" t="b">
        <f t="shared" si="624"/>
        <v>1</v>
      </c>
    </row>
    <row r="2069" spans="1:15" s="387" customFormat="1" x14ac:dyDescent="0.25">
      <c r="A2069" s="389">
        <f t="shared" si="620"/>
        <v>89629</v>
      </c>
      <c r="B2069" s="390">
        <v>122</v>
      </c>
      <c r="C2069" s="391" t="s">
        <v>13593</v>
      </c>
      <c r="D2069" s="391" t="s">
        <v>14123</v>
      </c>
      <c r="E2069" s="392" t="s">
        <v>1</v>
      </c>
      <c r="F2069" s="392" t="s">
        <v>9</v>
      </c>
      <c r="G2069" s="393">
        <v>0.06</v>
      </c>
      <c r="H2069" s="394">
        <v>66.94</v>
      </c>
      <c r="I2069" s="394" t="s">
        <v>13362</v>
      </c>
      <c r="J2069" s="373">
        <f t="shared" si="623"/>
        <v>4.01</v>
      </c>
      <c r="K2069" s="373"/>
      <c r="L2069" s="373"/>
      <c r="M2069" s="373">
        <f>VLOOKUP(B2069,'INS-SIN-SD-09-2021'!A:D,4,0)</f>
        <v>66.94</v>
      </c>
      <c r="N2069" s="3" t="b">
        <f t="shared" si="624"/>
        <v>1</v>
      </c>
    </row>
    <row r="2070" spans="1:15" s="387" customFormat="1" x14ac:dyDescent="0.25">
      <c r="A2070" s="389">
        <f t="shared" si="620"/>
        <v>89629</v>
      </c>
      <c r="B2070" s="390">
        <v>20083</v>
      </c>
      <c r="C2070" s="391" t="s">
        <v>13593</v>
      </c>
      <c r="D2070" s="391" t="s">
        <v>14124</v>
      </c>
      <c r="E2070" s="392" t="s">
        <v>1</v>
      </c>
      <c r="F2070" s="392" t="s">
        <v>9</v>
      </c>
      <c r="G2070" s="393">
        <v>7.8E-2</v>
      </c>
      <c r="H2070" s="394">
        <v>75.84</v>
      </c>
      <c r="I2070" s="394" t="s">
        <v>13362</v>
      </c>
      <c r="J2070" s="373">
        <f t="shared" si="623"/>
        <v>5.91</v>
      </c>
      <c r="K2070" s="373"/>
      <c r="L2070" s="373"/>
      <c r="M2070" s="373">
        <f>VLOOKUP(B2070,'INS-SIN-SD-09-2021'!A:D,4,0)</f>
        <v>75.84</v>
      </c>
      <c r="N2070" s="3" t="b">
        <f t="shared" si="624"/>
        <v>1</v>
      </c>
    </row>
    <row r="2071" spans="1:15" s="387" customFormat="1" ht="30" x14ac:dyDescent="0.25">
      <c r="A2071" s="389">
        <f t="shared" si="620"/>
        <v>89629</v>
      </c>
      <c r="B2071" s="390">
        <v>7144</v>
      </c>
      <c r="C2071" s="391" t="s">
        <v>13593</v>
      </c>
      <c r="D2071" s="391" t="s">
        <v>14168</v>
      </c>
      <c r="E2071" s="392" t="s">
        <v>1</v>
      </c>
      <c r="F2071" s="392" t="s">
        <v>9</v>
      </c>
      <c r="G2071" s="393">
        <v>1</v>
      </c>
      <c r="H2071" s="394">
        <v>64.88</v>
      </c>
      <c r="I2071" s="394" t="s">
        <v>13362</v>
      </c>
      <c r="J2071" s="373">
        <f t="shared" si="623"/>
        <v>64.88</v>
      </c>
      <c r="K2071" s="373"/>
      <c r="L2071" s="373"/>
      <c r="M2071" s="373">
        <f>VLOOKUP(B2071,'INS-SIN-SD-09-2021'!A:D,4,0)</f>
        <v>64.88</v>
      </c>
      <c r="N2071" s="3" t="b">
        <f t="shared" si="624"/>
        <v>1</v>
      </c>
    </row>
    <row r="2072" spans="1:15" s="387" customFormat="1" x14ac:dyDescent="0.25">
      <c r="A2072" s="440">
        <f t="shared" si="620"/>
        <v>89629</v>
      </c>
      <c r="B2072" s="441">
        <v>38383</v>
      </c>
      <c r="C2072" s="442" t="s">
        <v>13593</v>
      </c>
      <c r="D2072" s="442" t="s">
        <v>14115</v>
      </c>
      <c r="E2072" s="398" t="s">
        <v>1</v>
      </c>
      <c r="F2072" s="398" t="s">
        <v>9</v>
      </c>
      <c r="G2072" s="397">
        <v>5.2999999999999999E-2</v>
      </c>
      <c r="H2072" s="443">
        <v>2.34</v>
      </c>
      <c r="I2072" s="443" t="s">
        <v>13362</v>
      </c>
      <c r="J2072" s="373">
        <f t="shared" si="623"/>
        <v>0.12</v>
      </c>
      <c r="K2072" s="373"/>
      <c r="L2072" s="373"/>
      <c r="M2072" s="373">
        <f>VLOOKUP(B2072,'INS-SIN-SD-09-2021'!A:D,4,0)</f>
        <v>2.34</v>
      </c>
      <c r="N2072" s="3" t="b">
        <f t="shared" si="624"/>
        <v>1</v>
      </c>
    </row>
    <row r="2073" spans="1:15" s="387" customFormat="1" ht="30" x14ac:dyDescent="0.25">
      <c r="A2073" s="463">
        <f t="shared" si="620"/>
        <v>89625</v>
      </c>
      <c r="B2073" s="434" t="s">
        <v>13359</v>
      </c>
      <c r="C2073" s="464" t="s">
        <v>492</v>
      </c>
      <c r="D2073" s="464" t="s">
        <v>13593</v>
      </c>
      <c r="E2073" s="425" t="s">
        <v>9</v>
      </c>
      <c r="F2073" s="425" t="s">
        <v>1</v>
      </c>
      <c r="G2073" s="424" t="s">
        <v>13361</v>
      </c>
      <c r="H2073" s="426" t="s">
        <v>13362</v>
      </c>
      <c r="I2073" s="465">
        <f>SUMIF(A:A,A2073,J:J)</f>
        <v>21.189999999999998</v>
      </c>
      <c r="K2073" s="373">
        <f>VLOOKUP(A2073,'CMP-SIN-SD-09-2021'!A:D,4,0)</f>
        <v>21.19</v>
      </c>
      <c r="L2073" s="373" t="b">
        <f>K2073=I2073</f>
        <v>1</v>
      </c>
      <c r="O2073" s="403">
        <v>89625</v>
      </c>
    </row>
    <row r="2074" spans="1:15" s="387" customFormat="1" ht="30" x14ac:dyDescent="0.25">
      <c r="A2074" s="450">
        <f t="shared" si="620"/>
        <v>89625</v>
      </c>
      <c r="B2074" s="451">
        <v>88248</v>
      </c>
      <c r="C2074" s="452" t="s">
        <v>13593</v>
      </c>
      <c r="D2074" s="452" t="s">
        <v>13495</v>
      </c>
      <c r="E2074" s="400" t="s">
        <v>1</v>
      </c>
      <c r="F2074" s="400" t="s">
        <v>7605</v>
      </c>
      <c r="G2074" s="399">
        <v>0.14399999999999999</v>
      </c>
      <c r="H2074" s="453">
        <f>VLOOKUP(B2074,'CMP-SIN-SD-09-2021'!A:D,4,0)</f>
        <v>18.23</v>
      </c>
      <c r="I2074" s="453" t="s">
        <v>13362</v>
      </c>
      <c r="J2074" s="373">
        <f t="shared" ref="J2074:J2079" si="625">TRUNC((G2074*H2074),2)</f>
        <v>2.62</v>
      </c>
      <c r="K2074" s="373"/>
      <c r="L2074" s="373"/>
      <c r="M2074" s="373">
        <f>VLOOKUP(B2074,'CMP-SIN-SD-09-2021'!A:D,4,0)</f>
        <v>18.23</v>
      </c>
      <c r="N2074" s="3" t="b">
        <f t="shared" ref="N2074:N2079" si="626">M2074=H2074</f>
        <v>1</v>
      </c>
    </row>
    <row r="2075" spans="1:15" s="387" customFormat="1" ht="30" x14ac:dyDescent="0.25">
      <c r="A2075" s="389">
        <f t="shared" si="620"/>
        <v>89625</v>
      </c>
      <c r="B2075" s="390">
        <v>88267</v>
      </c>
      <c r="C2075" s="391" t="s">
        <v>13593</v>
      </c>
      <c r="D2075" s="391" t="s">
        <v>13455</v>
      </c>
      <c r="E2075" s="392" t="s">
        <v>1</v>
      </c>
      <c r="F2075" s="392" t="s">
        <v>7605</v>
      </c>
      <c r="G2075" s="393">
        <v>0.14399999999999999</v>
      </c>
      <c r="H2075" s="453">
        <f>VLOOKUP(B2075,'CMP-SIN-SD-09-2021'!A:D,4,0)</f>
        <v>23.41</v>
      </c>
      <c r="I2075" s="394" t="s">
        <v>13362</v>
      </c>
      <c r="J2075" s="373">
        <f t="shared" si="625"/>
        <v>3.37</v>
      </c>
      <c r="K2075" s="373"/>
      <c r="L2075" s="373"/>
      <c r="M2075" s="373">
        <f>VLOOKUP(B2075,'CMP-SIN-SD-09-2021'!A:D,4,0)</f>
        <v>23.41</v>
      </c>
      <c r="N2075" s="3" t="b">
        <f t="shared" si="626"/>
        <v>1</v>
      </c>
    </row>
    <row r="2076" spans="1:15" s="387" customFormat="1" x14ac:dyDescent="0.25">
      <c r="A2076" s="389">
        <f t="shared" si="620"/>
        <v>89625</v>
      </c>
      <c r="B2076" s="390">
        <v>122</v>
      </c>
      <c r="C2076" s="391" t="s">
        <v>13593</v>
      </c>
      <c r="D2076" s="391" t="s">
        <v>14123</v>
      </c>
      <c r="E2076" s="392" t="s">
        <v>1</v>
      </c>
      <c r="F2076" s="392" t="s">
        <v>9</v>
      </c>
      <c r="G2076" s="393">
        <v>2.5999999999999999E-2</v>
      </c>
      <c r="H2076" s="394">
        <v>66.94</v>
      </c>
      <c r="I2076" s="394" t="s">
        <v>13362</v>
      </c>
      <c r="J2076" s="373">
        <f t="shared" si="625"/>
        <v>1.74</v>
      </c>
      <c r="K2076" s="373"/>
      <c r="L2076" s="373"/>
      <c r="M2076" s="373">
        <f>VLOOKUP(B2076,'INS-SIN-SD-09-2021'!A:D,4,0)</f>
        <v>66.94</v>
      </c>
      <c r="N2076" s="3" t="b">
        <f t="shared" si="626"/>
        <v>1</v>
      </c>
    </row>
    <row r="2077" spans="1:15" s="387" customFormat="1" x14ac:dyDescent="0.25">
      <c r="A2077" s="389">
        <f t="shared" si="620"/>
        <v>89625</v>
      </c>
      <c r="B2077" s="390">
        <v>20083</v>
      </c>
      <c r="C2077" s="391" t="s">
        <v>13593</v>
      </c>
      <c r="D2077" s="391" t="s">
        <v>14124</v>
      </c>
      <c r="E2077" s="392" t="s">
        <v>1</v>
      </c>
      <c r="F2077" s="392" t="s">
        <v>9</v>
      </c>
      <c r="G2077" s="393">
        <v>3.3000000000000002E-2</v>
      </c>
      <c r="H2077" s="394">
        <v>75.84</v>
      </c>
      <c r="I2077" s="394" t="s">
        <v>13362</v>
      </c>
      <c r="J2077" s="373">
        <f t="shared" si="625"/>
        <v>2.5</v>
      </c>
      <c r="K2077" s="373"/>
      <c r="L2077" s="373"/>
      <c r="M2077" s="373">
        <f>VLOOKUP(B2077,'INS-SIN-SD-09-2021'!A:D,4,0)</f>
        <v>75.84</v>
      </c>
      <c r="N2077" s="3" t="b">
        <f t="shared" si="626"/>
        <v>1</v>
      </c>
    </row>
    <row r="2078" spans="1:15" s="387" customFormat="1" ht="30" x14ac:dyDescent="0.25">
      <c r="A2078" s="389">
        <f t="shared" si="620"/>
        <v>89625</v>
      </c>
      <c r="B2078" s="390">
        <v>7142</v>
      </c>
      <c r="C2078" s="391" t="s">
        <v>13593</v>
      </c>
      <c r="D2078" s="391" t="s">
        <v>14169</v>
      </c>
      <c r="E2078" s="392" t="s">
        <v>1</v>
      </c>
      <c r="F2078" s="392" t="s">
        <v>9</v>
      </c>
      <c r="G2078" s="393">
        <v>1</v>
      </c>
      <c r="H2078" s="394">
        <v>10.88</v>
      </c>
      <c r="I2078" s="394" t="s">
        <v>13362</v>
      </c>
      <c r="J2078" s="373">
        <f t="shared" si="625"/>
        <v>10.88</v>
      </c>
      <c r="K2078" s="373"/>
      <c r="L2078" s="373"/>
      <c r="M2078" s="373">
        <f>VLOOKUP(B2078,'INS-SIN-SD-09-2021'!A:D,4,0)</f>
        <v>10.88</v>
      </c>
      <c r="N2078" s="3" t="b">
        <f t="shared" si="626"/>
        <v>1</v>
      </c>
    </row>
    <row r="2079" spans="1:15" s="387" customFormat="1" x14ac:dyDescent="0.25">
      <c r="A2079" s="440">
        <f t="shared" si="620"/>
        <v>89625</v>
      </c>
      <c r="B2079" s="441">
        <v>38383</v>
      </c>
      <c r="C2079" s="442" t="s">
        <v>13593</v>
      </c>
      <c r="D2079" s="442" t="s">
        <v>14115</v>
      </c>
      <c r="E2079" s="398" t="s">
        <v>1</v>
      </c>
      <c r="F2079" s="398" t="s">
        <v>9</v>
      </c>
      <c r="G2079" s="397">
        <v>3.5999999999999997E-2</v>
      </c>
      <c r="H2079" s="443">
        <v>2.34</v>
      </c>
      <c r="I2079" s="443" t="s">
        <v>13362</v>
      </c>
      <c r="J2079" s="373">
        <f t="shared" si="625"/>
        <v>0.08</v>
      </c>
      <c r="K2079" s="373"/>
      <c r="L2079" s="373"/>
      <c r="M2079" s="373">
        <f>VLOOKUP(B2079,'INS-SIN-SD-09-2021'!A:D,4,0)</f>
        <v>2.34</v>
      </c>
      <c r="N2079" s="3" t="b">
        <f t="shared" si="626"/>
        <v>1</v>
      </c>
    </row>
    <row r="2080" spans="1:15" s="387" customFormat="1" ht="30" x14ac:dyDescent="0.25">
      <c r="A2080" s="463">
        <f t="shared" si="620"/>
        <v>89628</v>
      </c>
      <c r="B2080" s="434" t="s">
        <v>13359</v>
      </c>
      <c r="C2080" s="464" t="s">
        <v>493</v>
      </c>
      <c r="D2080" s="464" t="s">
        <v>13593</v>
      </c>
      <c r="E2080" s="425" t="s">
        <v>9</v>
      </c>
      <c r="F2080" s="425" t="s">
        <v>1</v>
      </c>
      <c r="G2080" s="424" t="s">
        <v>13361</v>
      </c>
      <c r="H2080" s="426" t="s">
        <v>13362</v>
      </c>
      <c r="I2080" s="465">
        <f>SUMIF(A:A,A2080,J:J)</f>
        <v>45.34</v>
      </c>
      <c r="K2080" s="373">
        <f>VLOOKUP(A2080,'CMP-SIN-SD-09-2021'!A:D,4,0)</f>
        <v>45.34</v>
      </c>
      <c r="L2080" s="373" t="b">
        <f>K2080=I2080</f>
        <v>1</v>
      </c>
      <c r="O2080" s="403">
        <v>89628</v>
      </c>
    </row>
    <row r="2081" spans="1:15" s="387" customFormat="1" ht="30" x14ac:dyDescent="0.25">
      <c r="A2081" s="450">
        <f t="shared" si="620"/>
        <v>89628</v>
      </c>
      <c r="B2081" s="451">
        <v>88248</v>
      </c>
      <c r="C2081" s="452" t="s">
        <v>13593</v>
      </c>
      <c r="D2081" s="452" t="s">
        <v>13495</v>
      </c>
      <c r="E2081" s="400" t="s">
        <v>1</v>
      </c>
      <c r="F2081" s="400" t="s">
        <v>7605</v>
      </c>
      <c r="G2081" s="399">
        <v>0.17</v>
      </c>
      <c r="H2081" s="453">
        <f>VLOOKUP(B2081,'CMP-SIN-SD-09-2021'!A:D,4,0)</f>
        <v>18.23</v>
      </c>
      <c r="I2081" s="453" t="s">
        <v>13362</v>
      </c>
      <c r="J2081" s="373">
        <f t="shared" ref="J2081:J2086" si="627">TRUNC((G2081*H2081),2)</f>
        <v>3.09</v>
      </c>
      <c r="K2081" s="373"/>
      <c r="L2081" s="373"/>
      <c r="M2081" s="373">
        <f>VLOOKUP(B2081,'CMP-SIN-SD-09-2021'!A:D,4,0)</f>
        <v>18.23</v>
      </c>
      <c r="N2081" s="3" t="b">
        <f t="shared" ref="N2081:N2086" si="628">M2081=H2081</f>
        <v>1</v>
      </c>
    </row>
    <row r="2082" spans="1:15" s="387" customFormat="1" ht="30" x14ac:dyDescent="0.25">
      <c r="A2082" s="389">
        <f t="shared" si="620"/>
        <v>89628</v>
      </c>
      <c r="B2082" s="390">
        <v>88267</v>
      </c>
      <c r="C2082" s="391" t="s">
        <v>13593</v>
      </c>
      <c r="D2082" s="391" t="s">
        <v>13455</v>
      </c>
      <c r="E2082" s="392" t="s">
        <v>1</v>
      </c>
      <c r="F2082" s="392" t="s">
        <v>7605</v>
      </c>
      <c r="G2082" s="393">
        <v>0.17</v>
      </c>
      <c r="H2082" s="453">
        <f>VLOOKUP(B2082,'CMP-SIN-SD-09-2021'!A:D,4,0)</f>
        <v>23.41</v>
      </c>
      <c r="I2082" s="394" t="s">
        <v>13362</v>
      </c>
      <c r="J2082" s="373">
        <f t="shared" si="627"/>
        <v>3.97</v>
      </c>
      <c r="K2082" s="373"/>
      <c r="L2082" s="373"/>
      <c r="M2082" s="373">
        <f>VLOOKUP(B2082,'CMP-SIN-SD-09-2021'!A:D,4,0)</f>
        <v>23.41</v>
      </c>
      <c r="N2082" s="3" t="b">
        <f t="shared" si="628"/>
        <v>1</v>
      </c>
    </row>
    <row r="2083" spans="1:15" s="387" customFormat="1" x14ac:dyDescent="0.25">
      <c r="A2083" s="389">
        <f t="shared" si="620"/>
        <v>89628</v>
      </c>
      <c r="B2083" s="390">
        <v>122</v>
      </c>
      <c r="C2083" s="391" t="s">
        <v>13593</v>
      </c>
      <c r="D2083" s="391" t="s">
        <v>14123</v>
      </c>
      <c r="E2083" s="392" t="s">
        <v>1</v>
      </c>
      <c r="F2083" s="392" t="s">
        <v>9</v>
      </c>
      <c r="G2083" s="393">
        <v>3.5000000000000003E-2</v>
      </c>
      <c r="H2083" s="394">
        <v>66.94</v>
      </c>
      <c r="I2083" s="394" t="s">
        <v>13362</v>
      </c>
      <c r="J2083" s="373">
        <f t="shared" si="627"/>
        <v>2.34</v>
      </c>
      <c r="K2083" s="373"/>
      <c r="L2083" s="373"/>
      <c r="M2083" s="373">
        <f>VLOOKUP(B2083,'INS-SIN-SD-09-2021'!A:D,4,0)</f>
        <v>66.94</v>
      </c>
      <c r="N2083" s="3" t="b">
        <f t="shared" si="628"/>
        <v>1</v>
      </c>
    </row>
    <row r="2084" spans="1:15" s="387" customFormat="1" x14ac:dyDescent="0.25">
      <c r="A2084" s="389">
        <f t="shared" si="620"/>
        <v>89628</v>
      </c>
      <c r="B2084" s="390">
        <v>20083</v>
      </c>
      <c r="C2084" s="391" t="s">
        <v>13593</v>
      </c>
      <c r="D2084" s="391" t="s">
        <v>14124</v>
      </c>
      <c r="E2084" s="392" t="s">
        <v>1</v>
      </c>
      <c r="F2084" s="392" t="s">
        <v>9</v>
      </c>
      <c r="G2084" s="393">
        <v>4.4999999999999998E-2</v>
      </c>
      <c r="H2084" s="394">
        <v>75.84</v>
      </c>
      <c r="I2084" s="394" t="s">
        <v>13362</v>
      </c>
      <c r="J2084" s="373">
        <f t="shared" si="627"/>
        <v>3.41</v>
      </c>
      <c r="K2084" s="373"/>
      <c r="L2084" s="373"/>
      <c r="M2084" s="373">
        <f>VLOOKUP(B2084,'INS-SIN-SD-09-2021'!A:D,4,0)</f>
        <v>75.84</v>
      </c>
      <c r="N2084" s="3" t="b">
        <f t="shared" si="628"/>
        <v>1</v>
      </c>
    </row>
    <row r="2085" spans="1:15" s="387" customFormat="1" ht="30" x14ac:dyDescent="0.25">
      <c r="A2085" s="389">
        <f t="shared" si="620"/>
        <v>89628</v>
      </c>
      <c r="B2085" s="390">
        <v>7143</v>
      </c>
      <c r="C2085" s="391" t="s">
        <v>13593</v>
      </c>
      <c r="D2085" s="391" t="s">
        <v>14170</v>
      </c>
      <c r="E2085" s="392" t="s">
        <v>1</v>
      </c>
      <c r="F2085" s="392" t="s">
        <v>9</v>
      </c>
      <c r="G2085" s="393">
        <v>1</v>
      </c>
      <c r="H2085" s="394">
        <v>32.43</v>
      </c>
      <c r="I2085" s="394" t="s">
        <v>13362</v>
      </c>
      <c r="J2085" s="373">
        <f t="shared" si="627"/>
        <v>32.43</v>
      </c>
      <c r="K2085" s="373"/>
      <c r="L2085" s="373"/>
      <c r="M2085" s="373">
        <f>VLOOKUP(B2085,'INS-SIN-SD-09-2021'!A:D,4,0)</f>
        <v>32.43</v>
      </c>
      <c r="N2085" s="3" t="b">
        <f t="shared" si="628"/>
        <v>1</v>
      </c>
    </row>
    <row r="2086" spans="1:15" s="387" customFormat="1" x14ac:dyDescent="0.25">
      <c r="A2086" s="440">
        <f t="shared" si="620"/>
        <v>89628</v>
      </c>
      <c r="B2086" s="441">
        <v>38383</v>
      </c>
      <c r="C2086" s="442" t="s">
        <v>13593</v>
      </c>
      <c r="D2086" s="442" t="s">
        <v>14115</v>
      </c>
      <c r="E2086" s="398" t="s">
        <v>1</v>
      </c>
      <c r="F2086" s="398" t="s">
        <v>9</v>
      </c>
      <c r="G2086" s="397">
        <v>4.2999999999999997E-2</v>
      </c>
      <c r="H2086" s="443">
        <v>2.34</v>
      </c>
      <c r="I2086" s="443" t="s">
        <v>13362</v>
      </c>
      <c r="J2086" s="373">
        <f t="shared" si="627"/>
        <v>0.1</v>
      </c>
      <c r="K2086" s="373"/>
      <c r="L2086" s="373"/>
      <c r="M2086" s="373">
        <f>VLOOKUP(B2086,'INS-SIN-SD-09-2021'!A:D,4,0)</f>
        <v>2.34</v>
      </c>
      <c r="N2086" s="3" t="b">
        <f t="shared" si="628"/>
        <v>1</v>
      </c>
    </row>
    <row r="2087" spans="1:15" s="387" customFormat="1" ht="45" x14ac:dyDescent="0.25">
      <c r="A2087" s="463">
        <f t="shared" si="620"/>
        <v>89400</v>
      </c>
      <c r="B2087" s="434" t="s">
        <v>13359</v>
      </c>
      <c r="C2087" s="464" t="s">
        <v>494</v>
      </c>
      <c r="D2087" s="464" t="s">
        <v>13977</v>
      </c>
      <c r="E2087" s="425" t="s">
        <v>9</v>
      </c>
      <c r="F2087" s="425" t="s">
        <v>1</v>
      </c>
      <c r="G2087" s="424" t="s">
        <v>13361</v>
      </c>
      <c r="H2087" s="426" t="s">
        <v>13362</v>
      </c>
      <c r="I2087" s="465">
        <f>SUMIF(A:A,A2087,J:J)</f>
        <v>18.91</v>
      </c>
      <c r="K2087" s="373">
        <f>VLOOKUP(A2087,'CMP-SIN-SD-09-2021'!A:D,4,0)</f>
        <v>18.91</v>
      </c>
      <c r="L2087" s="373" t="b">
        <f>K2087=I2087</f>
        <v>1</v>
      </c>
      <c r="O2087" s="403">
        <v>89400</v>
      </c>
    </row>
    <row r="2088" spans="1:15" s="387" customFormat="1" ht="30" x14ac:dyDescent="0.25">
      <c r="A2088" s="450">
        <f t="shared" si="620"/>
        <v>89400</v>
      </c>
      <c r="B2088" s="451">
        <v>88248</v>
      </c>
      <c r="C2088" s="452" t="s">
        <v>13977</v>
      </c>
      <c r="D2088" s="452" t="s">
        <v>13495</v>
      </c>
      <c r="E2088" s="400" t="s">
        <v>1</v>
      </c>
      <c r="F2088" s="400" t="s">
        <v>7605</v>
      </c>
      <c r="G2088" s="399">
        <v>0.23799999999999999</v>
      </c>
      <c r="H2088" s="453">
        <f>VLOOKUP(B2088,'CMP-SIN-SD-09-2021'!A:D,4,0)</f>
        <v>18.23</v>
      </c>
      <c r="I2088" s="453" t="s">
        <v>13362</v>
      </c>
      <c r="J2088" s="373">
        <f t="shared" ref="J2088:J2093" si="629">TRUNC((G2088*H2088),2)</f>
        <v>4.33</v>
      </c>
      <c r="K2088" s="373"/>
      <c r="L2088" s="373"/>
      <c r="M2088" s="373">
        <f>VLOOKUP(B2088,'CMP-SIN-SD-09-2021'!A:D,4,0)</f>
        <v>18.23</v>
      </c>
      <c r="N2088" s="3" t="b">
        <f t="shared" ref="N2088:N2093" si="630">M2088=H2088</f>
        <v>1</v>
      </c>
    </row>
    <row r="2089" spans="1:15" s="387" customFormat="1" ht="30" x14ac:dyDescent="0.25">
      <c r="A2089" s="389">
        <f t="shared" si="620"/>
        <v>89400</v>
      </c>
      <c r="B2089" s="390">
        <v>88267</v>
      </c>
      <c r="C2089" s="391" t="s">
        <v>13977</v>
      </c>
      <c r="D2089" s="391" t="s">
        <v>13455</v>
      </c>
      <c r="E2089" s="392" t="s">
        <v>1</v>
      </c>
      <c r="F2089" s="392" t="s">
        <v>7605</v>
      </c>
      <c r="G2089" s="393">
        <v>0.23799999999999999</v>
      </c>
      <c r="H2089" s="453">
        <f>VLOOKUP(B2089,'CMP-SIN-SD-09-2021'!A:D,4,0)</f>
        <v>23.41</v>
      </c>
      <c r="I2089" s="394" t="s">
        <v>13362</v>
      </c>
      <c r="J2089" s="373">
        <f t="shared" si="629"/>
        <v>5.57</v>
      </c>
      <c r="K2089" s="373"/>
      <c r="L2089" s="373"/>
      <c r="M2089" s="373">
        <f>VLOOKUP(B2089,'CMP-SIN-SD-09-2021'!A:D,4,0)</f>
        <v>23.41</v>
      </c>
      <c r="N2089" s="3" t="b">
        <f t="shared" si="630"/>
        <v>1</v>
      </c>
    </row>
    <row r="2090" spans="1:15" s="387" customFormat="1" x14ac:dyDescent="0.25">
      <c r="A2090" s="389">
        <f t="shared" si="620"/>
        <v>89400</v>
      </c>
      <c r="B2090" s="390">
        <v>122</v>
      </c>
      <c r="C2090" s="391" t="s">
        <v>13977</v>
      </c>
      <c r="D2090" s="391" t="s">
        <v>14123</v>
      </c>
      <c r="E2090" s="392" t="s">
        <v>1</v>
      </c>
      <c r="F2090" s="392" t="s">
        <v>9</v>
      </c>
      <c r="G2090" s="393">
        <v>1.4E-2</v>
      </c>
      <c r="H2090" s="394">
        <v>66.94</v>
      </c>
      <c r="I2090" s="394" t="s">
        <v>13362</v>
      </c>
      <c r="J2090" s="373">
        <f t="shared" si="629"/>
        <v>0.93</v>
      </c>
      <c r="K2090" s="373"/>
      <c r="L2090" s="373"/>
      <c r="M2090" s="373">
        <f>VLOOKUP(B2090,'INS-SIN-SD-09-2021'!A:D,4,0)</f>
        <v>66.94</v>
      </c>
      <c r="N2090" s="3" t="b">
        <f t="shared" si="630"/>
        <v>1</v>
      </c>
    </row>
    <row r="2091" spans="1:15" s="387" customFormat="1" x14ac:dyDescent="0.25">
      <c r="A2091" s="389">
        <f t="shared" si="620"/>
        <v>89400</v>
      </c>
      <c r="B2091" s="390">
        <v>20083</v>
      </c>
      <c r="C2091" s="391" t="s">
        <v>13977</v>
      </c>
      <c r="D2091" s="391" t="s">
        <v>14124</v>
      </c>
      <c r="E2091" s="392" t="s">
        <v>1</v>
      </c>
      <c r="F2091" s="392" t="s">
        <v>9</v>
      </c>
      <c r="G2091" s="393">
        <v>1.7000000000000001E-2</v>
      </c>
      <c r="H2091" s="394">
        <v>75.84</v>
      </c>
      <c r="I2091" s="394" t="s">
        <v>13362</v>
      </c>
      <c r="J2091" s="373">
        <f t="shared" si="629"/>
        <v>1.28</v>
      </c>
      <c r="K2091" s="373"/>
      <c r="L2091" s="373"/>
      <c r="M2091" s="373">
        <f>VLOOKUP(B2091,'INS-SIN-SD-09-2021'!A:D,4,0)</f>
        <v>75.84</v>
      </c>
      <c r="N2091" s="3" t="b">
        <f t="shared" si="630"/>
        <v>1</v>
      </c>
    </row>
    <row r="2092" spans="1:15" s="387" customFormat="1" ht="30" x14ac:dyDescent="0.25">
      <c r="A2092" s="389">
        <f t="shared" si="620"/>
        <v>89400</v>
      </c>
      <c r="B2092" s="390">
        <v>7136</v>
      </c>
      <c r="C2092" s="391" t="s">
        <v>13977</v>
      </c>
      <c r="D2092" s="391" t="s">
        <v>14171</v>
      </c>
      <c r="E2092" s="392" t="s">
        <v>1</v>
      </c>
      <c r="F2092" s="392" t="s">
        <v>9</v>
      </c>
      <c r="G2092" s="393">
        <v>1</v>
      </c>
      <c r="H2092" s="394">
        <v>6.6</v>
      </c>
      <c r="I2092" s="394" t="s">
        <v>13362</v>
      </c>
      <c r="J2092" s="373">
        <f t="shared" si="629"/>
        <v>6.6</v>
      </c>
      <c r="K2092" s="373"/>
      <c r="L2092" s="373"/>
      <c r="M2092" s="373">
        <f>VLOOKUP(B2092,'INS-SIN-SD-09-2021'!A:D,4,0)</f>
        <v>6.6</v>
      </c>
      <c r="N2092" s="3" t="b">
        <f t="shared" si="630"/>
        <v>1</v>
      </c>
    </row>
    <row r="2093" spans="1:15" s="387" customFormat="1" x14ac:dyDescent="0.25">
      <c r="A2093" s="440">
        <f t="shared" si="620"/>
        <v>89400</v>
      </c>
      <c r="B2093" s="441">
        <v>38383</v>
      </c>
      <c r="C2093" s="442" t="s">
        <v>13977</v>
      </c>
      <c r="D2093" s="442" t="s">
        <v>14115</v>
      </c>
      <c r="E2093" s="398" t="s">
        <v>1</v>
      </c>
      <c r="F2093" s="398" t="s">
        <v>9</v>
      </c>
      <c r="G2093" s="397">
        <v>8.8999999999999996E-2</v>
      </c>
      <c r="H2093" s="443">
        <v>2.34</v>
      </c>
      <c r="I2093" s="443" t="s">
        <v>13362</v>
      </c>
      <c r="J2093" s="373">
        <f t="shared" si="629"/>
        <v>0.2</v>
      </c>
      <c r="K2093" s="373"/>
      <c r="L2093" s="373"/>
      <c r="M2093" s="373">
        <f>VLOOKUP(B2093,'INS-SIN-SD-09-2021'!A:D,4,0)</f>
        <v>2.34</v>
      </c>
      <c r="N2093" s="3" t="b">
        <f t="shared" si="630"/>
        <v>1</v>
      </c>
    </row>
    <row r="2094" spans="1:15" s="387" customFormat="1" ht="45" x14ac:dyDescent="0.25">
      <c r="A2094" s="463">
        <f t="shared" si="620"/>
        <v>89627</v>
      </c>
      <c r="B2094" s="434" t="s">
        <v>13359</v>
      </c>
      <c r="C2094" s="464" t="s">
        <v>495</v>
      </c>
      <c r="D2094" s="464" t="s">
        <v>14172</v>
      </c>
      <c r="E2094" s="425" t="s">
        <v>9</v>
      </c>
      <c r="F2094" s="425" t="s">
        <v>1</v>
      </c>
      <c r="G2094" s="424" t="s">
        <v>13361</v>
      </c>
      <c r="H2094" s="426" t="s">
        <v>13362</v>
      </c>
      <c r="I2094" s="465">
        <f>SUMIF(A:A,A2094,J:J)</f>
        <v>19.939999999999998</v>
      </c>
      <c r="K2094" s="373">
        <f>VLOOKUP(A2094,'CMP-SIN-SD-09-2021'!A:D,4,0)</f>
        <v>19.940000000000001</v>
      </c>
      <c r="L2094" s="373" t="b">
        <f>K2094=I2094</f>
        <v>1</v>
      </c>
      <c r="O2094" s="403">
        <v>89627</v>
      </c>
    </row>
    <row r="2095" spans="1:15" s="387" customFormat="1" ht="30" x14ac:dyDescent="0.25">
      <c r="A2095" s="450">
        <f t="shared" si="620"/>
        <v>89627</v>
      </c>
      <c r="B2095" s="451">
        <v>88248</v>
      </c>
      <c r="C2095" s="452" t="s">
        <v>14172</v>
      </c>
      <c r="D2095" s="452" t="s">
        <v>13495</v>
      </c>
      <c r="E2095" s="400" t="s">
        <v>1</v>
      </c>
      <c r="F2095" s="400" t="s">
        <v>7605</v>
      </c>
      <c r="G2095" s="399">
        <v>0.14399999999999999</v>
      </c>
      <c r="H2095" s="453">
        <f>VLOOKUP(B2095,'CMP-SIN-SD-09-2021'!A:D,4,0)</f>
        <v>18.23</v>
      </c>
      <c r="I2095" s="453" t="s">
        <v>13362</v>
      </c>
      <c r="J2095" s="373">
        <f t="shared" ref="J2095:J2100" si="631">TRUNC((G2095*H2095),2)</f>
        <v>2.62</v>
      </c>
      <c r="K2095" s="373"/>
      <c r="L2095" s="373"/>
      <c r="M2095" s="373">
        <f>VLOOKUP(B2095,'CMP-SIN-SD-09-2021'!A:D,4,0)</f>
        <v>18.23</v>
      </c>
      <c r="N2095" s="3" t="b">
        <f t="shared" ref="N2095:N2100" si="632">M2095=H2095</f>
        <v>1</v>
      </c>
    </row>
    <row r="2096" spans="1:15" s="387" customFormat="1" ht="30" x14ac:dyDescent="0.25">
      <c r="A2096" s="389">
        <f t="shared" si="620"/>
        <v>89627</v>
      </c>
      <c r="B2096" s="390">
        <v>88267</v>
      </c>
      <c r="C2096" s="391" t="s">
        <v>14172</v>
      </c>
      <c r="D2096" s="391" t="s">
        <v>13455</v>
      </c>
      <c r="E2096" s="392" t="s">
        <v>1</v>
      </c>
      <c r="F2096" s="392" t="s">
        <v>7605</v>
      </c>
      <c r="G2096" s="393">
        <v>0.14399999999999999</v>
      </c>
      <c r="H2096" s="453">
        <f>VLOOKUP(B2096,'CMP-SIN-SD-09-2021'!A:D,4,0)</f>
        <v>23.41</v>
      </c>
      <c r="I2096" s="394" t="s">
        <v>13362</v>
      </c>
      <c r="J2096" s="373">
        <f t="shared" si="631"/>
        <v>3.37</v>
      </c>
      <c r="K2096" s="373"/>
      <c r="L2096" s="373"/>
      <c r="M2096" s="373">
        <f>VLOOKUP(B2096,'CMP-SIN-SD-09-2021'!A:D,4,0)</f>
        <v>23.41</v>
      </c>
      <c r="N2096" s="3" t="b">
        <f t="shared" si="632"/>
        <v>1</v>
      </c>
    </row>
    <row r="2097" spans="1:15" s="387" customFormat="1" x14ac:dyDescent="0.25">
      <c r="A2097" s="389">
        <f t="shared" si="620"/>
        <v>89627</v>
      </c>
      <c r="B2097" s="390">
        <v>122</v>
      </c>
      <c r="C2097" s="391" t="s">
        <v>14172</v>
      </c>
      <c r="D2097" s="391" t="s">
        <v>14123</v>
      </c>
      <c r="E2097" s="392" t="s">
        <v>1</v>
      </c>
      <c r="F2097" s="392" t="s">
        <v>9</v>
      </c>
      <c r="G2097" s="393">
        <v>2.5999999999999999E-2</v>
      </c>
      <c r="H2097" s="394">
        <v>66.94</v>
      </c>
      <c r="I2097" s="394" t="s">
        <v>13362</v>
      </c>
      <c r="J2097" s="373">
        <f t="shared" si="631"/>
        <v>1.74</v>
      </c>
      <c r="K2097" s="373"/>
      <c r="L2097" s="373"/>
      <c r="M2097" s="373">
        <f>VLOOKUP(B2097,'INS-SIN-SD-09-2021'!A:D,4,0)</f>
        <v>66.94</v>
      </c>
      <c r="N2097" s="3" t="b">
        <f t="shared" si="632"/>
        <v>1</v>
      </c>
    </row>
    <row r="2098" spans="1:15" s="387" customFormat="1" x14ac:dyDescent="0.25">
      <c r="A2098" s="389">
        <f t="shared" si="620"/>
        <v>89627</v>
      </c>
      <c r="B2098" s="390">
        <v>20083</v>
      </c>
      <c r="C2098" s="391" t="s">
        <v>14172</v>
      </c>
      <c r="D2098" s="391" t="s">
        <v>14124</v>
      </c>
      <c r="E2098" s="392" t="s">
        <v>1</v>
      </c>
      <c r="F2098" s="392" t="s">
        <v>9</v>
      </c>
      <c r="G2098" s="393">
        <v>3.3000000000000002E-2</v>
      </c>
      <c r="H2098" s="394">
        <v>75.84</v>
      </c>
      <c r="I2098" s="394" t="s">
        <v>13362</v>
      </c>
      <c r="J2098" s="373">
        <f t="shared" si="631"/>
        <v>2.5</v>
      </c>
      <c r="K2098" s="373"/>
      <c r="L2098" s="373"/>
      <c r="M2098" s="373">
        <f>VLOOKUP(B2098,'INS-SIN-SD-09-2021'!A:D,4,0)</f>
        <v>75.84</v>
      </c>
      <c r="N2098" s="3" t="b">
        <f t="shared" si="632"/>
        <v>1</v>
      </c>
    </row>
    <row r="2099" spans="1:15" s="387" customFormat="1" ht="30" x14ac:dyDescent="0.25">
      <c r="A2099" s="389">
        <f t="shared" si="620"/>
        <v>89627</v>
      </c>
      <c r="B2099" s="390">
        <v>7129</v>
      </c>
      <c r="C2099" s="391" t="s">
        <v>14172</v>
      </c>
      <c r="D2099" s="391" t="s">
        <v>14173</v>
      </c>
      <c r="E2099" s="392" t="s">
        <v>1</v>
      </c>
      <c r="F2099" s="392" t="s">
        <v>9</v>
      </c>
      <c r="G2099" s="393">
        <v>1</v>
      </c>
      <c r="H2099" s="394">
        <v>9.6300000000000008</v>
      </c>
      <c r="I2099" s="394" t="s">
        <v>13362</v>
      </c>
      <c r="J2099" s="373">
        <f t="shared" si="631"/>
        <v>9.6300000000000008</v>
      </c>
      <c r="K2099" s="373"/>
      <c r="L2099" s="373"/>
      <c r="M2099" s="373">
        <f>VLOOKUP(B2099,'INS-SIN-SD-09-2021'!A:D,4,0)</f>
        <v>9.6300000000000008</v>
      </c>
      <c r="N2099" s="3" t="b">
        <f t="shared" si="632"/>
        <v>1</v>
      </c>
    </row>
    <row r="2100" spans="1:15" s="387" customFormat="1" x14ac:dyDescent="0.25">
      <c r="A2100" s="440">
        <f t="shared" si="620"/>
        <v>89627</v>
      </c>
      <c r="B2100" s="441">
        <v>38383</v>
      </c>
      <c r="C2100" s="442" t="s">
        <v>14172</v>
      </c>
      <c r="D2100" s="442" t="s">
        <v>14115</v>
      </c>
      <c r="E2100" s="398" t="s">
        <v>1</v>
      </c>
      <c r="F2100" s="398" t="s">
        <v>9</v>
      </c>
      <c r="G2100" s="397">
        <v>3.5999999999999997E-2</v>
      </c>
      <c r="H2100" s="443">
        <v>2.34</v>
      </c>
      <c r="I2100" s="443" t="s">
        <v>13362</v>
      </c>
      <c r="J2100" s="373">
        <f t="shared" si="631"/>
        <v>0.08</v>
      </c>
      <c r="K2100" s="373"/>
      <c r="L2100" s="373"/>
      <c r="M2100" s="373">
        <f>VLOOKUP(B2100,'INS-SIN-SD-09-2021'!A:D,4,0)</f>
        <v>2.34</v>
      </c>
      <c r="N2100" s="3" t="b">
        <f t="shared" si="632"/>
        <v>1</v>
      </c>
    </row>
    <row r="2101" spans="1:15" s="387" customFormat="1" ht="45" x14ac:dyDescent="0.25">
      <c r="A2101" s="463">
        <f t="shared" si="620"/>
        <v>89630</v>
      </c>
      <c r="B2101" s="434" t="s">
        <v>13359</v>
      </c>
      <c r="C2101" s="464" t="s">
        <v>496</v>
      </c>
      <c r="D2101" s="464" t="s">
        <v>14172</v>
      </c>
      <c r="E2101" s="425" t="s">
        <v>9</v>
      </c>
      <c r="F2101" s="425" t="s">
        <v>1</v>
      </c>
      <c r="G2101" s="424" t="s">
        <v>13361</v>
      </c>
      <c r="H2101" s="426" t="s">
        <v>13362</v>
      </c>
      <c r="I2101" s="465">
        <f>SUMIF(A:A,A2101,J:J)</f>
        <v>72.210000000000008</v>
      </c>
      <c r="K2101" s="373">
        <f>VLOOKUP(A2101,'CMP-SIN-SD-09-2021'!A:D,4,0)</f>
        <v>72.209999999999994</v>
      </c>
      <c r="L2101" s="373" t="b">
        <f>K2101=I2101</f>
        <v>1</v>
      </c>
      <c r="O2101" s="403">
        <v>89630</v>
      </c>
    </row>
    <row r="2102" spans="1:15" s="387" customFormat="1" ht="30" x14ac:dyDescent="0.25">
      <c r="A2102" s="450">
        <f t="shared" si="620"/>
        <v>89630</v>
      </c>
      <c r="B2102" s="451">
        <v>88248</v>
      </c>
      <c r="C2102" s="452" t="s">
        <v>14172</v>
      </c>
      <c r="D2102" s="452" t="s">
        <v>13495</v>
      </c>
      <c r="E2102" s="400" t="s">
        <v>1</v>
      </c>
      <c r="F2102" s="400" t="s">
        <v>7605</v>
      </c>
      <c r="G2102" s="399">
        <v>0.20899999999999999</v>
      </c>
      <c r="H2102" s="453">
        <f>VLOOKUP(B2102,'CMP-SIN-SD-09-2021'!A:D,4,0)</f>
        <v>18.23</v>
      </c>
      <c r="I2102" s="453" t="s">
        <v>13362</v>
      </c>
      <c r="J2102" s="373">
        <f t="shared" ref="J2102:J2107" si="633">TRUNC((G2102*H2102),2)</f>
        <v>3.81</v>
      </c>
      <c r="K2102" s="373"/>
      <c r="L2102" s="373"/>
      <c r="M2102" s="373">
        <f>VLOOKUP(B2102,'CMP-SIN-SD-09-2021'!A:D,4,0)</f>
        <v>18.23</v>
      </c>
      <c r="N2102" s="3" t="b">
        <f t="shared" ref="N2102:N2107" si="634">M2102=H2102</f>
        <v>1</v>
      </c>
    </row>
    <row r="2103" spans="1:15" s="387" customFormat="1" ht="30" x14ac:dyDescent="0.25">
      <c r="A2103" s="389">
        <f t="shared" si="620"/>
        <v>89630</v>
      </c>
      <c r="B2103" s="390">
        <v>88267</v>
      </c>
      <c r="C2103" s="391" t="s">
        <v>14172</v>
      </c>
      <c r="D2103" s="391" t="s">
        <v>13455</v>
      </c>
      <c r="E2103" s="392" t="s">
        <v>1</v>
      </c>
      <c r="F2103" s="392" t="s">
        <v>7605</v>
      </c>
      <c r="G2103" s="393">
        <v>0.20899999999999999</v>
      </c>
      <c r="H2103" s="453">
        <f>VLOOKUP(B2103,'CMP-SIN-SD-09-2021'!A:D,4,0)</f>
        <v>23.41</v>
      </c>
      <c r="I2103" s="394" t="s">
        <v>13362</v>
      </c>
      <c r="J2103" s="373">
        <f t="shared" si="633"/>
        <v>4.8899999999999997</v>
      </c>
      <c r="K2103" s="373"/>
      <c r="L2103" s="373"/>
      <c r="M2103" s="373">
        <f>VLOOKUP(B2103,'CMP-SIN-SD-09-2021'!A:D,4,0)</f>
        <v>23.41</v>
      </c>
      <c r="N2103" s="3" t="b">
        <f t="shared" si="634"/>
        <v>1</v>
      </c>
    </row>
    <row r="2104" spans="1:15" s="387" customFormat="1" x14ac:dyDescent="0.25">
      <c r="A2104" s="389">
        <f t="shared" si="620"/>
        <v>89630</v>
      </c>
      <c r="B2104" s="390">
        <v>122</v>
      </c>
      <c r="C2104" s="391" t="s">
        <v>14172</v>
      </c>
      <c r="D2104" s="391" t="s">
        <v>14123</v>
      </c>
      <c r="E2104" s="392" t="s">
        <v>1</v>
      </c>
      <c r="F2104" s="392" t="s">
        <v>9</v>
      </c>
      <c r="G2104" s="393">
        <v>0.06</v>
      </c>
      <c r="H2104" s="394">
        <v>66.94</v>
      </c>
      <c r="I2104" s="394" t="s">
        <v>13362</v>
      </c>
      <c r="J2104" s="373">
        <f t="shared" si="633"/>
        <v>4.01</v>
      </c>
      <c r="K2104" s="373"/>
      <c r="L2104" s="373"/>
      <c r="M2104" s="373">
        <f>VLOOKUP(B2104,'INS-SIN-SD-09-2021'!A:D,4,0)</f>
        <v>66.94</v>
      </c>
      <c r="N2104" s="3" t="b">
        <f t="shared" si="634"/>
        <v>1</v>
      </c>
    </row>
    <row r="2105" spans="1:15" s="387" customFormat="1" x14ac:dyDescent="0.25">
      <c r="A2105" s="389">
        <f t="shared" si="620"/>
        <v>89630</v>
      </c>
      <c r="B2105" s="390">
        <v>20083</v>
      </c>
      <c r="C2105" s="391" t="s">
        <v>14172</v>
      </c>
      <c r="D2105" s="391" t="s">
        <v>14124</v>
      </c>
      <c r="E2105" s="392" t="s">
        <v>1</v>
      </c>
      <c r="F2105" s="392" t="s">
        <v>9</v>
      </c>
      <c r="G2105" s="393">
        <v>7.8E-2</v>
      </c>
      <c r="H2105" s="394">
        <v>75.84</v>
      </c>
      <c r="I2105" s="394" t="s">
        <v>13362</v>
      </c>
      <c r="J2105" s="373">
        <f t="shared" si="633"/>
        <v>5.91</v>
      </c>
      <c r="K2105" s="373"/>
      <c r="L2105" s="373"/>
      <c r="M2105" s="373">
        <f>VLOOKUP(B2105,'INS-SIN-SD-09-2021'!A:D,4,0)</f>
        <v>75.84</v>
      </c>
      <c r="N2105" s="3" t="b">
        <f t="shared" si="634"/>
        <v>1</v>
      </c>
    </row>
    <row r="2106" spans="1:15" s="387" customFormat="1" ht="30" x14ac:dyDescent="0.25">
      <c r="A2106" s="389">
        <f t="shared" si="620"/>
        <v>89630</v>
      </c>
      <c r="B2106" s="390">
        <v>7132</v>
      </c>
      <c r="C2106" s="391" t="s">
        <v>14172</v>
      </c>
      <c r="D2106" s="391" t="s">
        <v>14174</v>
      </c>
      <c r="E2106" s="392" t="s">
        <v>1</v>
      </c>
      <c r="F2106" s="392" t="s">
        <v>9</v>
      </c>
      <c r="G2106" s="393">
        <v>1</v>
      </c>
      <c r="H2106" s="394">
        <v>53.47</v>
      </c>
      <c r="I2106" s="394" t="s">
        <v>13362</v>
      </c>
      <c r="J2106" s="373">
        <f t="shared" si="633"/>
        <v>53.47</v>
      </c>
      <c r="K2106" s="373"/>
      <c r="L2106" s="373"/>
      <c r="M2106" s="373">
        <f>VLOOKUP(B2106,'INS-SIN-SD-09-2021'!A:D,4,0)</f>
        <v>53.47</v>
      </c>
      <c r="N2106" s="3" t="b">
        <f t="shared" si="634"/>
        <v>1</v>
      </c>
    </row>
    <row r="2107" spans="1:15" s="387" customFormat="1" x14ac:dyDescent="0.25">
      <c r="A2107" s="440">
        <f t="shared" si="620"/>
        <v>89630</v>
      </c>
      <c r="B2107" s="441">
        <v>38383</v>
      </c>
      <c r="C2107" s="442" t="s">
        <v>14172</v>
      </c>
      <c r="D2107" s="442" t="s">
        <v>14115</v>
      </c>
      <c r="E2107" s="398" t="s">
        <v>1</v>
      </c>
      <c r="F2107" s="398" t="s">
        <v>9</v>
      </c>
      <c r="G2107" s="397">
        <v>5.2999999999999999E-2</v>
      </c>
      <c r="H2107" s="443">
        <v>2.34</v>
      </c>
      <c r="I2107" s="443" t="s">
        <v>13362</v>
      </c>
      <c r="J2107" s="373">
        <f t="shared" si="633"/>
        <v>0.12</v>
      </c>
      <c r="K2107" s="373"/>
      <c r="L2107" s="373"/>
      <c r="M2107" s="373">
        <f>VLOOKUP(B2107,'INS-SIN-SD-09-2021'!A:D,4,0)</f>
        <v>2.34</v>
      </c>
      <c r="N2107" s="3" t="b">
        <f t="shared" si="634"/>
        <v>1</v>
      </c>
    </row>
    <row r="2108" spans="1:15" s="387" customFormat="1" ht="45" x14ac:dyDescent="0.25">
      <c r="A2108" s="463">
        <f t="shared" si="620"/>
        <v>89632</v>
      </c>
      <c r="B2108" s="434" t="s">
        <v>13359</v>
      </c>
      <c r="C2108" s="464" t="s">
        <v>497</v>
      </c>
      <c r="D2108" s="464" t="s">
        <v>14172</v>
      </c>
      <c r="E2108" s="425" t="s">
        <v>9</v>
      </c>
      <c r="F2108" s="425" t="s">
        <v>1</v>
      </c>
      <c r="G2108" s="424" t="s">
        <v>13361</v>
      </c>
      <c r="H2108" s="426" t="s">
        <v>13362</v>
      </c>
      <c r="I2108" s="465">
        <f>SUMIF(A:A,A2108,J:J)</f>
        <v>104.53</v>
      </c>
      <c r="K2108" s="373">
        <f>VLOOKUP(A2108,'CMP-SIN-SD-09-2021'!A:D,4,0)</f>
        <v>104.53</v>
      </c>
      <c r="L2108" s="373" t="b">
        <f>K2108=I2108</f>
        <v>1</v>
      </c>
      <c r="O2108" s="403">
        <v>89632</v>
      </c>
    </row>
    <row r="2109" spans="1:15" s="387" customFormat="1" ht="30" x14ac:dyDescent="0.25">
      <c r="A2109" s="450">
        <f t="shared" si="620"/>
        <v>89632</v>
      </c>
      <c r="B2109" s="451">
        <v>88248</v>
      </c>
      <c r="C2109" s="452" t="s">
        <v>14172</v>
      </c>
      <c r="D2109" s="452" t="s">
        <v>13495</v>
      </c>
      <c r="E2109" s="400" t="s">
        <v>1</v>
      </c>
      <c r="F2109" s="400" t="s">
        <v>7605</v>
      </c>
      <c r="G2109" s="399">
        <v>0.23499999999999999</v>
      </c>
      <c r="H2109" s="453">
        <f>VLOOKUP(B2109,'CMP-SIN-SD-09-2021'!A:D,4,0)</f>
        <v>18.23</v>
      </c>
      <c r="I2109" s="453" t="s">
        <v>13362</v>
      </c>
      <c r="J2109" s="373">
        <f t="shared" ref="J2109:J2114" si="635">TRUNC((G2109*H2109),2)</f>
        <v>4.28</v>
      </c>
      <c r="K2109" s="373"/>
      <c r="L2109" s="373"/>
      <c r="M2109" s="373">
        <f>VLOOKUP(B2109,'CMP-SIN-SD-09-2021'!A:D,4,0)</f>
        <v>18.23</v>
      </c>
      <c r="N2109" s="3" t="b">
        <f t="shared" ref="N2109:N2114" si="636">M2109=H2109</f>
        <v>1</v>
      </c>
    </row>
    <row r="2110" spans="1:15" s="387" customFormat="1" ht="30" x14ac:dyDescent="0.25">
      <c r="A2110" s="389">
        <f t="shared" si="620"/>
        <v>89632</v>
      </c>
      <c r="B2110" s="390">
        <v>88267</v>
      </c>
      <c r="C2110" s="391" t="s">
        <v>14172</v>
      </c>
      <c r="D2110" s="391" t="s">
        <v>13455</v>
      </c>
      <c r="E2110" s="392" t="s">
        <v>1</v>
      </c>
      <c r="F2110" s="392" t="s">
        <v>7605</v>
      </c>
      <c r="G2110" s="393">
        <v>0.23499999999999999</v>
      </c>
      <c r="H2110" s="453">
        <f>VLOOKUP(B2110,'CMP-SIN-SD-09-2021'!A:D,4,0)</f>
        <v>23.41</v>
      </c>
      <c r="I2110" s="394" t="s">
        <v>13362</v>
      </c>
      <c r="J2110" s="373">
        <f t="shared" si="635"/>
        <v>5.5</v>
      </c>
      <c r="K2110" s="373"/>
      <c r="L2110" s="373"/>
      <c r="M2110" s="373">
        <f>VLOOKUP(B2110,'CMP-SIN-SD-09-2021'!A:D,4,0)</f>
        <v>23.41</v>
      </c>
      <c r="N2110" s="3" t="b">
        <f t="shared" si="636"/>
        <v>1</v>
      </c>
    </row>
    <row r="2111" spans="1:15" s="387" customFormat="1" x14ac:dyDescent="0.25">
      <c r="A2111" s="389">
        <f t="shared" si="620"/>
        <v>89632</v>
      </c>
      <c r="B2111" s="390">
        <v>122</v>
      </c>
      <c r="C2111" s="391" t="s">
        <v>14172</v>
      </c>
      <c r="D2111" s="391" t="s">
        <v>14123</v>
      </c>
      <c r="E2111" s="392" t="s">
        <v>1</v>
      </c>
      <c r="F2111" s="392" t="s">
        <v>9</v>
      </c>
      <c r="G2111" s="393">
        <v>7.0999999999999994E-2</v>
      </c>
      <c r="H2111" s="394">
        <v>66.94</v>
      </c>
      <c r="I2111" s="394" t="s">
        <v>13362</v>
      </c>
      <c r="J2111" s="373">
        <f t="shared" si="635"/>
        <v>4.75</v>
      </c>
      <c r="K2111" s="373"/>
      <c r="L2111" s="373"/>
      <c r="M2111" s="373">
        <f>VLOOKUP(B2111,'INS-SIN-SD-09-2021'!A:D,4,0)</f>
        <v>66.94</v>
      </c>
      <c r="N2111" s="3" t="b">
        <f t="shared" si="636"/>
        <v>1</v>
      </c>
    </row>
    <row r="2112" spans="1:15" s="387" customFormat="1" x14ac:dyDescent="0.25">
      <c r="A2112" s="389">
        <f t="shared" si="620"/>
        <v>89632</v>
      </c>
      <c r="B2112" s="390">
        <v>20083</v>
      </c>
      <c r="C2112" s="391" t="s">
        <v>14172</v>
      </c>
      <c r="D2112" s="391" t="s">
        <v>14124</v>
      </c>
      <c r="E2112" s="392" t="s">
        <v>1</v>
      </c>
      <c r="F2112" s="392" t="s">
        <v>9</v>
      </c>
      <c r="G2112" s="393">
        <v>0.09</v>
      </c>
      <c r="H2112" s="394">
        <v>75.84</v>
      </c>
      <c r="I2112" s="394" t="s">
        <v>13362</v>
      </c>
      <c r="J2112" s="373">
        <f t="shared" si="635"/>
        <v>6.82</v>
      </c>
      <c r="K2112" s="373"/>
      <c r="L2112" s="373"/>
      <c r="M2112" s="373">
        <f>VLOOKUP(B2112,'INS-SIN-SD-09-2021'!A:D,4,0)</f>
        <v>75.84</v>
      </c>
      <c r="N2112" s="3" t="b">
        <f t="shared" si="636"/>
        <v>1</v>
      </c>
    </row>
    <row r="2113" spans="1:15" s="387" customFormat="1" ht="30" x14ac:dyDescent="0.25">
      <c r="A2113" s="389">
        <f t="shared" si="620"/>
        <v>89632</v>
      </c>
      <c r="B2113" s="390">
        <v>7133</v>
      </c>
      <c r="C2113" s="391" t="s">
        <v>14172</v>
      </c>
      <c r="D2113" s="391" t="s">
        <v>14175</v>
      </c>
      <c r="E2113" s="392" t="s">
        <v>1</v>
      </c>
      <c r="F2113" s="392" t="s">
        <v>9</v>
      </c>
      <c r="G2113" s="393">
        <v>1</v>
      </c>
      <c r="H2113" s="394">
        <v>83.05</v>
      </c>
      <c r="I2113" s="394" t="s">
        <v>13362</v>
      </c>
      <c r="J2113" s="373">
        <f t="shared" si="635"/>
        <v>83.05</v>
      </c>
      <c r="K2113" s="373"/>
      <c r="L2113" s="373"/>
      <c r="M2113" s="373">
        <f>VLOOKUP(B2113,'INS-SIN-SD-09-2021'!A:D,4,0)</f>
        <v>83.05</v>
      </c>
      <c r="N2113" s="3" t="b">
        <f t="shared" si="636"/>
        <v>1</v>
      </c>
    </row>
    <row r="2114" spans="1:15" s="387" customFormat="1" x14ac:dyDescent="0.25">
      <c r="A2114" s="440">
        <f t="shared" si="620"/>
        <v>89632</v>
      </c>
      <c r="B2114" s="441">
        <v>38383</v>
      </c>
      <c r="C2114" s="442" t="s">
        <v>14172</v>
      </c>
      <c r="D2114" s="442" t="s">
        <v>14115</v>
      </c>
      <c r="E2114" s="398" t="s">
        <v>1</v>
      </c>
      <c r="F2114" s="398" t="s">
        <v>9</v>
      </c>
      <c r="G2114" s="397">
        <v>5.8999999999999997E-2</v>
      </c>
      <c r="H2114" s="443">
        <v>2.34</v>
      </c>
      <c r="I2114" s="443" t="s">
        <v>13362</v>
      </c>
      <c r="J2114" s="373">
        <f t="shared" si="635"/>
        <v>0.13</v>
      </c>
      <c r="K2114" s="373"/>
      <c r="L2114" s="373"/>
      <c r="M2114" s="373">
        <f>VLOOKUP(B2114,'INS-SIN-SD-09-2021'!A:D,4,0)</f>
        <v>2.34</v>
      </c>
      <c r="N2114" s="3" t="b">
        <f t="shared" si="636"/>
        <v>1</v>
      </c>
    </row>
    <row r="2115" spans="1:15" s="387" customFormat="1" ht="45" x14ac:dyDescent="0.25">
      <c r="A2115" s="463">
        <f t="shared" si="620"/>
        <v>89396</v>
      </c>
      <c r="B2115" s="434" t="s">
        <v>13359</v>
      </c>
      <c r="C2115" s="464" t="s">
        <v>498</v>
      </c>
      <c r="D2115" s="464" t="s">
        <v>13526</v>
      </c>
      <c r="E2115" s="425" t="s">
        <v>9</v>
      </c>
      <c r="F2115" s="425" t="s">
        <v>1</v>
      </c>
      <c r="G2115" s="424" t="s">
        <v>13361</v>
      </c>
      <c r="H2115" s="426" t="s">
        <v>13362</v>
      </c>
      <c r="I2115" s="465">
        <f>SUMIF(A:A,A2115,J:J)</f>
        <v>19.610000000000003</v>
      </c>
      <c r="K2115" s="373">
        <f>VLOOKUP(A2115,'CMP-SIN-SD-09-2021'!A:D,4,0)</f>
        <v>19.61</v>
      </c>
      <c r="L2115" s="373" t="b">
        <f>K2115=I2115</f>
        <v>1</v>
      </c>
      <c r="O2115" s="403">
        <v>89396</v>
      </c>
    </row>
    <row r="2116" spans="1:15" s="387" customFormat="1" ht="30" x14ac:dyDescent="0.25">
      <c r="A2116" s="450">
        <f t="shared" si="620"/>
        <v>89396</v>
      </c>
      <c r="B2116" s="451">
        <v>88248</v>
      </c>
      <c r="C2116" s="452" t="s">
        <v>13526</v>
      </c>
      <c r="D2116" s="452" t="s">
        <v>13495</v>
      </c>
      <c r="E2116" s="400" t="s">
        <v>1</v>
      </c>
      <c r="F2116" s="400" t="s">
        <v>7605</v>
      </c>
      <c r="G2116" s="399">
        <v>0.2</v>
      </c>
      <c r="H2116" s="453">
        <f>VLOOKUP(B2116,'CMP-SIN-SD-09-2021'!A:D,4,0)</f>
        <v>18.23</v>
      </c>
      <c r="I2116" s="453" t="s">
        <v>13362</v>
      </c>
      <c r="J2116" s="373">
        <f t="shared" ref="J2116:J2121" si="637">TRUNC((G2116*H2116),2)</f>
        <v>3.64</v>
      </c>
      <c r="K2116" s="373"/>
      <c r="L2116" s="373"/>
      <c r="M2116" s="373">
        <f>VLOOKUP(B2116,'CMP-SIN-SD-09-2021'!A:D,4,0)</f>
        <v>18.23</v>
      </c>
      <c r="N2116" s="3" t="b">
        <f t="shared" ref="N2116:N2121" si="638">M2116=H2116</f>
        <v>1</v>
      </c>
    </row>
    <row r="2117" spans="1:15" s="387" customFormat="1" ht="30" x14ac:dyDescent="0.25">
      <c r="A2117" s="389">
        <f t="shared" si="620"/>
        <v>89396</v>
      </c>
      <c r="B2117" s="390">
        <v>88267</v>
      </c>
      <c r="C2117" s="391" t="s">
        <v>13526</v>
      </c>
      <c r="D2117" s="391" t="s">
        <v>13455</v>
      </c>
      <c r="E2117" s="392" t="s">
        <v>1</v>
      </c>
      <c r="F2117" s="392" t="s">
        <v>7605</v>
      </c>
      <c r="G2117" s="393">
        <v>0.2</v>
      </c>
      <c r="H2117" s="453">
        <f>VLOOKUP(B2117,'CMP-SIN-SD-09-2021'!A:D,4,0)</f>
        <v>23.41</v>
      </c>
      <c r="I2117" s="394" t="s">
        <v>13362</v>
      </c>
      <c r="J2117" s="373">
        <f t="shared" si="637"/>
        <v>4.68</v>
      </c>
      <c r="K2117" s="373"/>
      <c r="L2117" s="373"/>
      <c r="M2117" s="373">
        <f>VLOOKUP(B2117,'CMP-SIN-SD-09-2021'!A:D,4,0)</f>
        <v>23.41</v>
      </c>
      <c r="N2117" s="3" t="b">
        <f t="shared" si="638"/>
        <v>1</v>
      </c>
    </row>
    <row r="2118" spans="1:15" s="387" customFormat="1" x14ac:dyDescent="0.25">
      <c r="A2118" s="389">
        <f t="shared" si="620"/>
        <v>89396</v>
      </c>
      <c r="B2118" s="390">
        <v>122</v>
      </c>
      <c r="C2118" s="391" t="s">
        <v>13526</v>
      </c>
      <c r="D2118" s="391" t="s">
        <v>14123</v>
      </c>
      <c r="E2118" s="392" t="s">
        <v>1</v>
      </c>
      <c r="F2118" s="392" t="s">
        <v>9</v>
      </c>
      <c r="G2118" s="393">
        <v>1.0999999999999999E-2</v>
      </c>
      <c r="H2118" s="394">
        <v>66.94</v>
      </c>
      <c r="I2118" s="394" t="s">
        <v>13362</v>
      </c>
      <c r="J2118" s="373">
        <f t="shared" si="637"/>
        <v>0.73</v>
      </c>
      <c r="K2118" s="373"/>
      <c r="L2118" s="373"/>
      <c r="M2118" s="373">
        <f>VLOOKUP(B2118,'INS-SIN-SD-09-2021'!A:D,4,0)</f>
        <v>66.94</v>
      </c>
      <c r="N2118" s="3" t="b">
        <f t="shared" si="638"/>
        <v>1</v>
      </c>
    </row>
    <row r="2119" spans="1:15" s="387" customFormat="1" x14ac:dyDescent="0.25">
      <c r="A2119" s="389">
        <f t="shared" si="620"/>
        <v>89396</v>
      </c>
      <c r="B2119" s="390">
        <v>20083</v>
      </c>
      <c r="C2119" s="391" t="s">
        <v>13526</v>
      </c>
      <c r="D2119" s="391" t="s">
        <v>14124</v>
      </c>
      <c r="E2119" s="392" t="s">
        <v>1</v>
      </c>
      <c r="F2119" s="392" t="s">
        <v>9</v>
      </c>
      <c r="G2119" s="393">
        <v>1.2E-2</v>
      </c>
      <c r="H2119" s="394">
        <v>75.84</v>
      </c>
      <c r="I2119" s="394" t="s">
        <v>13362</v>
      </c>
      <c r="J2119" s="373">
        <f t="shared" si="637"/>
        <v>0.91</v>
      </c>
      <c r="K2119" s="373"/>
      <c r="L2119" s="373"/>
      <c r="M2119" s="373">
        <f>VLOOKUP(B2119,'INS-SIN-SD-09-2021'!A:D,4,0)</f>
        <v>75.84</v>
      </c>
      <c r="N2119" s="3" t="b">
        <f t="shared" si="638"/>
        <v>1</v>
      </c>
    </row>
    <row r="2120" spans="1:15" s="387" customFormat="1" ht="30" x14ac:dyDescent="0.25">
      <c r="A2120" s="389">
        <f t="shared" si="620"/>
        <v>89396</v>
      </c>
      <c r="B2120" s="390">
        <v>7137</v>
      </c>
      <c r="C2120" s="391" t="s">
        <v>13526</v>
      </c>
      <c r="D2120" s="391" t="s">
        <v>14176</v>
      </c>
      <c r="E2120" s="392" t="s">
        <v>1</v>
      </c>
      <c r="F2120" s="392" t="s">
        <v>9</v>
      </c>
      <c r="G2120" s="393">
        <v>1</v>
      </c>
      <c r="H2120" s="394">
        <v>9.48</v>
      </c>
      <c r="I2120" s="394" t="s">
        <v>13362</v>
      </c>
      <c r="J2120" s="373">
        <f t="shared" si="637"/>
        <v>9.48</v>
      </c>
      <c r="K2120" s="373"/>
      <c r="L2120" s="373"/>
      <c r="M2120" s="373">
        <f>VLOOKUP(B2120,'INS-SIN-SD-09-2021'!A:D,4,0)</f>
        <v>9.48</v>
      </c>
      <c r="N2120" s="3" t="b">
        <f t="shared" si="638"/>
        <v>1</v>
      </c>
    </row>
    <row r="2121" spans="1:15" s="387" customFormat="1" x14ac:dyDescent="0.25">
      <c r="A2121" s="440">
        <f t="shared" si="620"/>
        <v>89396</v>
      </c>
      <c r="B2121" s="441">
        <v>38383</v>
      </c>
      <c r="C2121" s="442" t="s">
        <v>13526</v>
      </c>
      <c r="D2121" s="442" t="s">
        <v>14115</v>
      </c>
      <c r="E2121" s="398" t="s">
        <v>1</v>
      </c>
      <c r="F2121" s="398" t="s">
        <v>9</v>
      </c>
      <c r="G2121" s="397">
        <v>7.4999999999999997E-2</v>
      </c>
      <c r="H2121" s="443">
        <v>2.34</v>
      </c>
      <c r="I2121" s="443" t="s">
        <v>13362</v>
      </c>
      <c r="J2121" s="373">
        <f t="shared" si="637"/>
        <v>0.17</v>
      </c>
      <c r="K2121" s="373"/>
      <c r="L2121" s="373"/>
      <c r="M2121" s="373">
        <f>VLOOKUP(B2121,'INS-SIN-SD-09-2021'!A:D,4,0)</f>
        <v>2.34</v>
      </c>
      <c r="N2121" s="3" t="b">
        <f t="shared" si="638"/>
        <v>1</v>
      </c>
    </row>
    <row r="2122" spans="1:15" s="387" customFormat="1" ht="45" x14ac:dyDescent="0.25">
      <c r="A2122" s="463">
        <f t="shared" si="620"/>
        <v>89382</v>
      </c>
      <c r="B2122" s="434" t="s">
        <v>13359</v>
      </c>
      <c r="C2122" s="464" t="s">
        <v>499</v>
      </c>
      <c r="D2122" s="464" t="s">
        <v>13922</v>
      </c>
      <c r="E2122" s="425" t="s">
        <v>9</v>
      </c>
      <c r="F2122" s="425" t="s">
        <v>1</v>
      </c>
      <c r="G2122" s="424" t="s">
        <v>13361</v>
      </c>
      <c r="H2122" s="426" t="s">
        <v>13362</v>
      </c>
      <c r="I2122" s="465">
        <f>SUMIF(A:A,A2122,J:J)</f>
        <v>14.919999999999998</v>
      </c>
      <c r="K2122" s="373">
        <f>VLOOKUP(A2122,'CMP-SIN-SD-09-2021'!A:D,4,0)</f>
        <v>14.92</v>
      </c>
      <c r="L2122" s="373" t="b">
        <f>K2122=I2122</f>
        <v>1</v>
      </c>
      <c r="O2122" s="403">
        <v>89382</v>
      </c>
    </row>
    <row r="2123" spans="1:15" s="387" customFormat="1" ht="30" x14ac:dyDescent="0.25">
      <c r="A2123" s="450">
        <f t="shared" ref="A2123:A2186" si="639">IF(O2123&lt;&gt;0,O2123,A2122)</f>
        <v>89382</v>
      </c>
      <c r="B2123" s="451">
        <v>88248</v>
      </c>
      <c r="C2123" s="452" t="s">
        <v>13922</v>
      </c>
      <c r="D2123" s="452" t="s">
        <v>13495</v>
      </c>
      <c r="E2123" s="400" t="s">
        <v>1</v>
      </c>
      <c r="F2123" s="400" t="s">
        <v>7605</v>
      </c>
      <c r="G2123" s="399">
        <v>0.1</v>
      </c>
      <c r="H2123" s="453">
        <f>VLOOKUP(B2123,'CMP-SIN-SD-09-2021'!A:D,4,0)</f>
        <v>18.23</v>
      </c>
      <c r="I2123" s="453" t="s">
        <v>13362</v>
      </c>
      <c r="J2123" s="373">
        <f t="shared" ref="J2123:J2128" si="640">TRUNC((G2123*H2123),2)</f>
        <v>1.82</v>
      </c>
      <c r="K2123" s="373"/>
      <c r="L2123" s="373"/>
      <c r="M2123" s="373">
        <f>VLOOKUP(B2123,'CMP-SIN-SD-09-2021'!A:D,4,0)</f>
        <v>18.23</v>
      </c>
      <c r="N2123" s="3" t="b">
        <f t="shared" ref="N2123:N2128" si="641">M2123=H2123</f>
        <v>1</v>
      </c>
    </row>
    <row r="2124" spans="1:15" s="387" customFormat="1" ht="30" x14ac:dyDescent="0.25">
      <c r="A2124" s="389">
        <f t="shared" si="639"/>
        <v>89382</v>
      </c>
      <c r="B2124" s="390">
        <v>88267</v>
      </c>
      <c r="C2124" s="391" t="s">
        <v>13922</v>
      </c>
      <c r="D2124" s="391" t="s">
        <v>13455</v>
      </c>
      <c r="E2124" s="392" t="s">
        <v>1</v>
      </c>
      <c r="F2124" s="392" t="s">
        <v>7605</v>
      </c>
      <c r="G2124" s="393">
        <v>0.1</v>
      </c>
      <c r="H2124" s="453">
        <f>VLOOKUP(B2124,'CMP-SIN-SD-09-2021'!A:D,4,0)</f>
        <v>23.41</v>
      </c>
      <c r="I2124" s="394" t="s">
        <v>13362</v>
      </c>
      <c r="J2124" s="373">
        <f t="shared" si="640"/>
        <v>2.34</v>
      </c>
      <c r="K2124" s="373"/>
      <c r="L2124" s="373"/>
      <c r="M2124" s="373">
        <f>VLOOKUP(B2124,'CMP-SIN-SD-09-2021'!A:D,4,0)</f>
        <v>23.41</v>
      </c>
      <c r="N2124" s="3" t="b">
        <f t="shared" si="641"/>
        <v>1</v>
      </c>
    </row>
    <row r="2125" spans="1:15" s="387" customFormat="1" x14ac:dyDescent="0.25">
      <c r="A2125" s="389">
        <f t="shared" si="639"/>
        <v>89382</v>
      </c>
      <c r="B2125" s="390">
        <v>122</v>
      </c>
      <c r="C2125" s="391" t="s">
        <v>13922</v>
      </c>
      <c r="D2125" s="391" t="s">
        <v>14123</v>
      </c>
      <c r="E2125" s="392" t="s">
        <v>1</v>
      </c>
      <c r="F2125" s="392" t="s">
        <v>9</v>
      </c>
      <c r="G2125" s="393">
        <v>7.0000000000000001E-3</v>
      </c>
      <c r="H2125" s="394">
        <v>66.94</v>
      </c>
      <c r="I2125" s="394" t="s">
        <v>13362</v>
      </c>
      <c r="J2125" s="373">
        <f t="shared" si="640"/>
        <v>0.46</v>
      </c>
      <c r="K2125" s="373"/>
      <c r="L2125" s="373"/>
      <c r="M2125" s="373">
        <f>VLOOKUP(B2125,'INS-SIN-SD-09-2021'!A:D,4,0)</f>
        <v>66.94</v>
      </c>
      <c r="N2125" s="3" t="b">
        <f t="shared" si="641"/>
        <v>1</v>
      </c>
    </row>
    <row r="2126" spans="1:15" s="387" customFormat="1" x14ac:dyDescent="0.25">
      <c r="A2126" s="389">
        <f t="shared" si="639"/>
        <v>89382</v>
      </c>
      <c r="B2126" s="390">
        <v>20083</v>
      </c>
      <c r="C2126" s="391" t="s">
        <v>13922</v>
      </c>
      <c r="D2126" s="391" t="s">
        <v>14124</v>
      </c>
      <c r="E2126" s="392" t="s">
        <v>1</v>
      </c>
      <c r="F2126" s="392" t="s">
        <v>9</v>
      </c>
      <c r="G2126" s="393">
        <v>8.0000000000000002E-3</v>
      </c>
      <c r="H2126" s="394">
        <v>75.84</v>
      </c>
      <c r="I2126" s="394" t="s">
        <v>13362</v>
      </c>
      <c r="J2126" s="373">
        <f t="shared" si="640"/>
        <v>0.6</v>
      </c>
      <c r="K2126" s="373"/>
      <c r="L2126" s="373"/>
      <c r="M2126" s="373">
        <f>VLOOKUP(B2126,'INS-SIN-SD-09-2021'!A:D,4,0)</f>
        <v>75.84</v>
      </c>
      <c r="N2126" s="3" t="b">
        <f t="shared" si="641"/>
        <v>1</v>
      </c>
    </row>
    <row r="2127" spans="1:15" s="387" customFormat="1" x14ac:dyDescent="0.25">
      <c r="A2127" s="389">
        <f t="shared" si="639"/>
        <v>89382</v>
      </c>
      <c r="B2127" s="390">
        <v>9906</v>
      </c>
      <c r="C2127" s="391" t="s">
        <v>13922</v>
      </c>
      <c r="D2127" s="391" t="s">
        <v>14177</v>
      </c>
      <c r="E2127" s="392" t="s">
        <v>1</v>
      </c>
      <c r="F2127" s="392" t="s">
        <v>9</v>
      </c>
      <c r="G2127" s="393">
        <v>1</v>
      </c>
      <c r="H2127" s="394">
        <v>9.59</v>
      </c>
      <c r="I2127" s="394" t="s">
        <v>13362</v>
      </c>
      <c r="J2127" s="373">
        <f t="shared" si="640"/>
        <v>9.59</v>
      </c>
      <c r="K2127" s="373"/>
      <c r="L2127" s="373"/>
      <c r="M2127" s="373">
        <f>VLOOKUP(B2127,'INS-SIN-SD-09-2021'!A:D,4,0)</f>
        <v>9.59</v>
      </c>
      <c r="N2127" s="3" t="b">
        <f t="shared" si="641"/>
        <v>1</v>
      </c>
    </row>
    <row r="2128" spans="1:15" s="387" customFormat="1" x14ac:dyDescent="0.25">
      <c r="A2128" s="440">
        <f t="shared" si="639"/>
        <v>89382</v>
      </c>
      <c r="B2128" s="441">
        <v>38383</v>
      </c>
      <c r="C2128" s="442" t="s">
        <v>13922</v>
      </c>
      <c r="D2128" s="442" t="s">
        <v>14115</v>
      </c>
      <c r="E2128" s="398" t="s">
        <v>1</v>
      </c>
      <c r="F2128" s="398" t="s">
        <v>9</v>
      </c>
      <c r="G2128" s="397">
        <v>0.05</v>
      </c>
      <c r="H2128" s="443">
        <v>2.34</v>
      </c>
      <c r="I2128" s="443" t="s">
        <v>13362</v>
      </c>
      <c r="J2128" s="373">
        <f t="shared" si="640"/>
        <v>0.11</v>
      </c>
      <c r="K2128" s="373"/>
      <c r="L2128" s="373"/>
      <c r="M2128" s="373">
        <f>VLOOKUP(B2128,'INS-SIN-SD-09-2021'!A:D,4,0)</f>
        <v>2.34</v>
      </c>
      <c r="N2128" s="3" t="b">
        <f t="shared" si="641"/>
        <v>1</v>
      </c>
    </row>
    <row r="2129" spans="1:15" s="387" customFormat="1" ht="60" x14ac:dyDescent="0.25">
      <c r="A2129" s="463">
        <f t="shared" si="639"/>
        <v>94490</v>
      </c>
      <c r="B2129" s="434" t="s">
        <v>13359</v>
      </c>
      <c r="C2129" s="464" t="s">
        <v>500</v>
      </c>
      <c r="D2129" s="464" t="s">
        <v>14054</v>
      </c>
      <c r="E2129" s="425" t="s">
        <v>9</v>
      </c>
      <c r="F2129" s="425" t="s">
        <v>1</v>
      </c>
      <c r="G2129" s="424" t="s">
        <v>13361</v>
      </c>
      <c r="H2129" s="426" t="s">
        <v>13362</v>
      </c>
      <c r="I2129" s="465">
        <f>SUMIF(A:A,A2129,J:J)</f>
        <v>57.51</v>
      </c>
      <c r="K2129" s="373">
        <f>VLOOKUP(A2129,'CMP-SIN-SD-09-2021'!A:D,4,0)</f>
        <v>57.51</v>
      </c>
      <c r="L2129" s="373" t="b">
        <f>K2129=I2129</f>
        <v>1</v>
      </c>
      <c r="O2129" s="403">
        <v>94490</v>
      </c>
    </row>
    <row r="2130" spans="1:15" s="387" customFormat="1" ht="30" x14ac:dyDescent="0.25">
      <c r="A2130" s="450">
        <f t="shared" si="639"/>
        <v>94490</v>
      </c>
      <c r="B2130" s="451">
        <v>88248</v>
      </c>
      <c r="C2130" s="452" t="s">
        <v>14054</v>
      </c>
      <c r="D2130" s="452" t="s">
        <v>13495</v>
      </c>
      <c r="E2130" s="400" t="s">
        <v>1</v>
      </c>
      <c r="F2130" s="400" t="s">
        <v>7605</v>
      </c>
      <c r="G2130" s="399">
        <v>7.9500000000000001E-2</v>
      </c>
      <c r="H2130" s="453">
        <f>VLOOKUP(B2130,'CMP-SIN-SD-09-2021'!A:D,4,0)</f>
        <v>18.23</v>
      </c>
      <c r="I2130" s="453" t="s">
        <v>13362</v>
      </c>
      <c r="J2130" s="373">
        <f t="shared" ref="J2130:J2135" si="642">TRUNC((G2130*H2130),2)</f>
        <v>1.44</v>
      </c>
      <c r="K2130" s="373"/>
      <c r="L2130" s="373"/>
      <c r="M2130" s="373">
        <f>VLOOKUP(B2130,'CMP-SIN-SD-09-2021'!A:D,4,0)</f>
        <v>18.23</v>
      </c>
      <c r="N2130" s="3" t="b">
        <f t="shared" ref="N2130:N2135" si="643">M2130=H2130</f>
        <v>1</v>
      </c>
    </row>
    <row r="2131" spans="1:15" s="387" customFormat="1" ht="30" x14ac:dyDescent="0.25">
      <c r="A2131" s="389">
        <f t="shared" si="639"/>
        <v>94490</v>
      </c>
      <c r="B2131" s="390">
        <v>88267</v>
      </c>
      <c r="C2131" s="391" t="s">
        <v>14054</v>
      </c>
      <c r="D2131" s="391" t="s">
        <v>13455</v>
      </c>
      <c r="E2131" s="392" t="s">
        <v>1</v>
      </c>
      <c r="F2131" s="392" t="s">
        <v>7605</v>
      </c>
      <c r="G2131" s="393">
        <v>7.9500000000000001E-2</v>
      </c>
      <c r="H2131" s="453">
        <f>VLOOKUP(B2131,'CMP-SIN-SD-09-2021'!A:D,4,0)</f>
        <v>23.41</v>
      </c>
      <c r="I2131" s="394" t="s">
        <v>13362</v>
      </c>
      <c r="J2131" s="373">
        <f t="shared" si="642"/>
        <v>1.86</v>
      </c>
      <c r="K2131" s="373"/>
      <c r="L2131" s="373"/>
      <c r="M2131" s="373">
        <f>VLOOKUP(B2131,'CMP-SIN-SD-09-2021'!A:D,4,0)</f>
        <v>23.41</v>
      </c>
      <c r="N2131" s="3" t="b">
        <f t="shared" si="643"/>
        <v>1</v>
      </c>
    </row>
    <row r="2132" spans="1:15" s="387" customFormat="1" x14ac:dyDescent="0.25">
      <c r="A2132" s="389">
        <f t="shared" si="639"/>
        <v>94490</v>
      </c>
      <c r="B2132" s="390">
        <v>20080</v>
      </c>
      <c r="C2132" s="391" t="s">
        <v>14054</v>
      </c>
      <c r="D2132" s="391" t="s">
        <v>14178</v>
      </c>
      <c r="E2132" s="392" t="s">
        <v>1</v>
      </c>
      <c r="F2132" s="392" t="s">
        <v>9</v>
      </c>
      <c r="G2132" s="393">
        <v>0.04</v>
      </c>
      <c r="H2132" s="394">
        <v>21.85</v>
      </c>
      <c r="I2132" s="394" t="s">
        <v>13362</v>
      </c>
      <c r="J2132" s="373">
        <f t="shared" si="642"/>
        <v>0.87</v>
      </c>
      <c r="K2132" s="373"/>
      <c r="L2132" s="373"/>
      <c r="M2132" s="373">
        <f>VLOOKUP(B2132,'INS-SIN-SD-09-2021'!A:D,4,0)</f>
        <v>21.85</v>
      </c>
      <c r="N2132" s="3" t="b">
        <f t="shared" si="643"/>
        <v>1</v>
      </c>
    </row>
    <row r="2133" spans="1:15" s="387" customFormat="1" ht="30" x14ac:dyDescent="0.25">
      <c r="A2133" s="389">
        <f t="shared" si="639"/>
        <v>94490</v>
      </c>
      <c r="B2133" s="390">
        <v>11675</v>
      </c>
      <c r="C2133" s="391" t="s">
        <v>14054</v>
      </c>
      <c r="D2133" s="391" t="s">
        <v>13502</v>
      </c>
      <c r="E2133" s="392" t="s">
        <v>1</v>
      </c>
      <c r="F2133" s="392" t="s">
        <v>9</v>
      </c>
      <c r="G2133" s="393">
        <v>1</v>
      </c>
      <c r="H2133" s="394">
        <v>52.61</v>
      </c>
      <c r="I2133" s="394" t="s">
        <v>13362</v>
      </c>
      <c r="J2133" s="373">
        <f t="shared" si="642"/>
        <v>52.61</v>
      </c>
      <c r="K2133" s="373"/>
      <c r="L2133" s="373"/>
      <c r="M2133" s="373">
        <f>VLOOKUP(B2133,'INS-SIN-SD-09-2021'!A:D,4,0)</f>
        <v>52.61</v>
      </c>
      <c r="N2133" s="3" t="b">
        <f t="shared" si="643"/>
        <v>1</v>
      </c>
    </row>
    <row r="2134" spans="1:15" s="387" customFormat="1" x14ac:dyDescent="0.25">
      <c r="A2134" s="389">
        <f t="shared" si="639"/>
        <v>94490</v>
      </c>
      <c r="B2134" s="390">
        <v>20083</v>
      </c>
      <c r="C2134" s="391" t="s">
        <v>14054</v>
      </c>
      <c r="D2134" s="391" t="s">
        <v>14124</v>
      </c>
      <c r="E2134" s="392" t="s">
        <v>1</v>
      </c>
      <c r="F2134" s="392" t="s">
        <v>9</v>
      </c>
      <c r="G2134" s="393">
        <v>9.4999999999999998E-3</v>
      </c>
      <c r="H2134" s="394">
        <v>75.84</v>
      </c>
      <c r="I2134" s="394" t="s">
        <v>13362</v>
      </c>
      <c r="J2134" s="373">
        <f t="shared" si="642"/>
        <v>0.72</v>
      </c>
      <c r="K2134" s="373"/>
      <c r="L2134" s="373"/>
      <c r="M2134" s="373">
        <f>VLOOKUP(B2134,'INS-SIN-SD-09-2021'!A:D,4,0)</f>
        <v>75.84</v>
      </c>
      <c r="N2134" s="3" t="b">
        <f t="shared" si="643"/>
        <v>1</v>
      </c>
    </row>
    <row r="2135" spans="1:15" s="387" customFormat="1" x14ac:dyDescent="0.25">
      <c r="A2135" s="440">
        <f t="shared" si="639"/>
        <v>94490</v>
      </c>
      <c r="B2135" s="441">
        <v>38383</v>
      </c>
      <c r="C2135" s="442" t="s">
        <v>14054</v>
      </c>
      <c r="D2135" s="442" t="s">
        <v>14115</v>
      </c>
      <c r="E2135" s="398" t="s">
        <v>1</v>
      </c>
      <c r="F2135" s="398" t="s">
        <v>9</v>
      </c>
      <c r="G2135" s="397">
        <v>8.0000000000000002E-3</v>
      </c>
      <c r="H2135" s="443">
        <v>2.34</v>
      </c>
      <c r="I2135" s="443" t="s">
        <v>13362</v>
      </c>
      <c r="J2135" s="373">
        <f t="shared" si="642"/>
        <v>0.01</v>
      </c>
      <c r="K2135" s="373"/>
      <c r="L2135" s="373"/>
      <c r="M2135" s="373">
        <f>VLOOKUP(B2135,'INS-SIN-SD-09-2021'!A:D,4,0)</f>
        <v>2.34</v>
      </c>
      <c r="N2135" s="3" t="b">
        <f t="shared" si="643"/>
        <v>1</v>
      </c>
    </row>
    <row r="2136" spans="1:15" s="387" customFormat="1" ht="30" x14ac:dyDescent="0.25">
      <c r="A2136" s="463" t="str">
        <f t="shared" si="639"/>
        <v>CCU.05.0001</v>
      </c>
      <c r="B2136" s="434" t="s">
        <v>13359</v>
      </c>
      <c r="C2136" s="464" t="s">
        <v>501</v>
      </c>
      <c r="D2136" s="464" t="s">
        <v>13552</v>
      </c>
      <c r="E2136" s="425" t="s">
        <v>9</v>
      </c>
      <c r="F2136" s="425" t="s">
        <v>1</v>
      </c>
      <c r="G2136" s="424" t="s">
        <v>13361</v>
      </c>
      <c r="H2136" s="426" t="s">
        <v>13362</v>
      </c>
      <c r="I2136" s="465">
        <f>SUMIF(A:A,A2136,J:J)</f>
        <v>96.41</v>
      </c>
      <c r="K2136" s="373" t="e">
        <f>VLOOKUP(A2136,'CMP-SIN-SD-09-2021'!A:D,4,0)</f>
        <v>#N/A</v>
      </c>
      <c r="L2136" s="373" t="e">
        <f>K2136=I2136</f>
        <v>#N/A</v>
      </c>
      <c r="O2136" s="387" t="s">
        <v>1647</v>
      </c>
    </row>
    <row r="2137" spans="1:15" s="387" customFormat="1" x14ac:dyDescent="0.25">
      <c r="A2137" s="450" t="str">
        <f t="shared" si="639"/>
        <v>CCU.05.0001</v>
      </c>
      <c r="B2137" s="451">
        <v>88309</v>
      </c>
      <c r="C2137" s="452" t="s">
        <v>14179</v>
      </c>
      <c r="D2137" s="452" t="s">
        <v>13456</v>
      </c>
      <c r="E2137" s="400" t="s">
        <v>1</v>
      </c>
      <c r="F2137" s="400" t="s">
        <v>7605</v>
      </c>
      <c r="G2137" s="399">
        <v>1</v>
      </c>
      <c r="H2137" s="453">
        <f>VLOOKUP(B2137,'CMP-SIN-SD-09-2021'!A:D,4,0)</f>
        <v>23.9</v>
      </c>
      <c r="I2137" s="453" t="s">
        <v>13362</v>
      </c>
      <c r="J2137" s="373">
        <f t="shared" ref="J2137:J2139" si="644">TRUNC((G2137*H2137),2)</f>
        <v>23.9</v>
      </c>
      <c r="K2137" s="373"/>
      <c r="L2137" s="373"/>
      <c r="M2137" s="373">
        <f>VLOOKUP(B2137,'CMP-SIN-SD-09-2021'!A:D,4,0)</f>
        <v>23.9</v>
      </c>
      <c r="N2137" s="3" t="b">
        <f t="shared" ref="N2137:N2139" si="645">M2137=H2137</f>
        <v>1</v>
      </c>
    </row>
    <row r="2138" spans="1:15" s="387" customFormat="1" x14ac:dyDescent="0.25">
      <c r="A2138" s="389" t="str">
        <f t="shared" si="639"/>
        <v>CCU.05.0001</v>
      </c>
      <c r="B2138" s="390">
        <v>88316</v>
      </c>
      <c r="C2138" s="391" t="s">
        <v>14179</v>
      </c>
      <c r="D2138" s="391" t="s">
        <v>13428</v>
      </c>
      <c r="E2138" s="392" t="s">
        <v>1</v>
      </c>
      <c r="F2138" s="392" t="s">
        <v>7605</v>
      </c>
      <c r="G2138" s="393">
        <v>1</v>
      </c>
      <c r="H2138" s="453">
        <f>VLOOKUP(B2138,'CMP-SIN-SD-09-2021'!A:D,4,0)</f>
        <v>17.61</v>
      </c>
      <c r="I2138" s="394" t="s">
        <v>13362</v>
      </c>
      <c r="J2138" s="373">
        <f t="shared" si="644"/>
        <v>17.61</v>
      </c>
      <c r="K2138" s="373"/>
      <c r="L2138" s="373"/>
      <c r="M2138" s="373">
        <f>VLOOKUP(B2138,'CMP-SIN-SD-09-2021'!A:D,4,0)</f>
        <v>17.61</v>
      </c>
      <c r="N2138" s="3" t="b">
        <f t="shared" si="645"/>
        <v>1</v>
      </c>
    </row>
    <row r="2139" spans="1:15" s="387" customFormat="1" ht="30" x14ac:dyDescent="0.25">
      <c r="A2139" s="440" t="str">
        <f t="shared" si="639"/>
        <v>CCU.05.0001</v>
      </c>
      <c r="B2139" s="441" t="s">
        <v>14180</v>
      </c>
      <c r="C2139" s="442" t="s">
        <v>14179</v>
      </c>
      <c r="D2139" s="442" t="s">
        <v>14181</v>
      </c>
      <c r="E2139" s="398" t="s">
        <v>1</v>
      </c>
      <c r="F2139" s="398" t="s">
        <v>9</v>
      </c>
      <c r="G2139" s="397">
        <v>1</v>
      </c>
      <c r="H2139" s="443">
        <v>54.9</v>
      </c>
      <c r="I2139" s="443" t="s">
        <v>13362</v>
      </c>
      <c r="J2139" s="373">
        <f t="shared" si="644"/>
        <v>54.9</v>
      </c>
      <c r="K2139" s="373"/>
      <c r="L2139" s="373"/>
      <c r="M2139" s="373" t="e">
        <f>VLOOKUP(B2139,'INS-SIN-SD-09-2021'!A:D,4,0)</f>
        <v>#N/A</v>
      </c>
      <c r="N2139" s="3" t="e">
        <f t="shared" si="645"/>
        <v>#N/A</v>
      </c>
    </row>
    <row r="2140" spans="1:15" s="387" customFormat="1" ht="30" x14ac:dyDescent="0.25">
      <c r="A2140" s="463">
        <f t="shared" si="639"/>
        <v>99630</v>
      </c>
      <c r="B2140" s="434" t="s">
        <v>13359</v>
      </c>
      <c r="C2140" s="464" t="s">
        <v>502</v>
      </c>
      <c r="D2140" s="464" t="s">
        <v>13509</v>
      </c>
      <c r="E2140" s="425" t="s">
        <v>9</v>
      </c>
      <c r="F2140" s="425" t="s">
        <v>1</v>
      </c>
      <c r="G2140" s="424" t="s">
        <v>13361</v>
      </c>
      <c r="H2140" s="426" t="s">
        <v>13362</v>
      </c>
      <c r="I2140" s="465">
        <f>SUMIF(A:A,A2140,J:J)</f>
        <v>107.24000000000001</v>
      </c>
      <c r="K2140" s="373">
        <f>VLOOKUP(A2140,'CMP-SIN-SD-09-2021'!A:D,4,0)</f>
        <v>107.24</v>
      </c>
      <c r="L2140" s="373" t="b">
        <f>K2140=I2140</f>
        <v>1</v>
      </c>
      <c r="O2140" s="403">
        <v>99630</v>
      </c>
    </row>
    <row r="2141" spans="1:15" s="387" customFormat="1" ht="30" x14ac:dyDescent="0.25">
      <c r="A2141" s="450">
        <f t="shared" si="639"/>
        <v>99630</v>
      </c>
      <c r="B2141" s="451">
        <v>88248</v>
      </c>
      <c r="C2141" s="452" t="s">
        <v>13509</v>
      </c>
      <c r="D2141" s="452" t="s">
        <v>13495</v>
      </c>
      <c r="E2141" s="400" t="s">
        <v>1</v>
      </c>
      <c r="F2141" s="400" t="s">
        <v>7605</v>
      </c>
      <c r="G2141" s="399">
        <v>0.2021</v>
      </c>
      <c r="H2141" s="453">
        <f>VLOOKUP(B2141,'CMP-SIN-SD-09-2021'!A:D,4,0)</f>
        <v>18.23</v>
      </c>
      <c r="I2141" s="453" t="s">
        <v>13362</v>
      </c>
      <c r="J2141" s="373">
        <f t="shared" ref="J2141:J2144" si="646">TRUNC((G2141*H2141),2)</f>
        <v>3.68</v>
      </c>
      <c r="K2141" s="373"/>
      <c r="L2141" s="373"/>
      <c r="M2141" s="373">
        <f>VLOOKUP(B2141,'CMP-SIN-SD-09-2021'!A:D,4,0)</f>
        <v>18.23</v>
      </c>
      <c r="N2141" s="3" t="b">
        <f t="shared" ref="N2141:N2144" si="647">M2141=H2141</f>
        <v>1</v>
      </c>
    </row>
    <row r="2142" spans="1:15" s="387" customFormat="1" ht="30" x14ac:dyDescent="0.25">
      <c r="A2142" s="389">
        <f t="shared" si="639"/>
        <v>99630</v>
      </c>
      <c r="B2142" s="390">
        <v>88267</v>
      </c>
      <c r="C2142" s="391" t="s">
        <v>13509</v>
      </c>
      <c r="D2142" s="391" t="s">
        <v>13455</v>
      </c>
      <c r="E2142" s="392" t="s">
        <v>1</v>
      </c>
      <c r="F2142" s="392" t="s">
        <v>7605</v>
      </c>
      <c r="G2142" s="393">
        <v>0.2021</v>
      </c>
      <c r="H2142" s="453">
        <f>VLOOKUP(B2142,'CMP-SIN-SD-09-2021'!A:D,4,0)</f>
        <v>23.41</v>
      </c>
      <c r="I2142" s="394" t="s">
        <v>13362</v>
      </c>
      <c r="J2142" s="373">
        <f t="shared" si="646"/>
        <v>4.7300000000000004</v>
      </c>
      <c r="K2142" s="373"/>
      <c r="L2142" s="373"/>
      <c r="M2142" s="373">
        <f>VLOOKUP(B2142,'CMP-SIN-SD-09-2021'!A:D,4,0)</f>
        <v>23.41</v>
      </c>
      <c r="N2142" s="3" t="b">
        <f t="shared" si="647"/>
        <v>1</v>
      </c>
    </row>
    <row r="2143" spans="1:15" s="387" customFormat="1" x14ac:dyDescent="0.25">
      <c r="A2143" s="389">
        <f t="shared" si="639"/>
        <v>99630</v>
      </c>
      <c r="B2143" s="390">
        <v>3148</v>
      </c>
      <c r="C2143" s="391" t="s">
        <v>13509</v>
      </c>
      <c r="D2143" s="391" t="s">
        <v>14182</v>
      </c>
      <c r="E2143" s="392" t="s">
        <v>1</v>
      </c>
      <c r="F2143" s="392" t="s">
        <v>9</v>
      </c>
      <c r="G2143" s="393">
        <v>1.6799999999999999E-2</v>
      </c>
      <c r="H2143" s="394">
        <v>12.9</v>
      </c>
      <c r="I2143" s="394" t="s">
        <v>13362</v>
      </c>
      <c r="J2143" s="373">
        <f t="shared" si="646"/>
        <v>0.21</v>
      </c>
      <c r="K2143" s="373"/>
      <c r="L2143" s="373"/>
      <c r="M2143" s="373">
        <f>VLOOKUP(B2143,'INS-SIN-SD-09-2021'!A:D,4,0)</f>
        <v>12.9</v>
      </c>
      <c r="N2143" s="3" t="b">
        <f t="shared" si="647"/>
        <v>1</v>
      </c>
    </row>
    <row r="2144" spans="1:15" s="387" customFormat="1" ht="30" x14ac:dyDescent="0.25">
      <c r="A2144" s="440">
        <f t="shared" si="639"/>
        <v>99630</v>
      </c>
      <c r="B2144" s="441">
        <v>10419</v>
      </c>
      <c r="C2144" s="442" t="s">
        <v>13509</v>
      </c>
      <c r="D2144" s="442" t="s">
        <v>14183</v>
      </c>
      <c r="E2144" s="398" t="s">
        <v>1</v>
      </c>
      <c r="F2144" s="398" t="s">
        <v>9</v>
      </c>
      <c r="G2144" s="397">
        <v>1</v>
      </c>
      <c r="H2144" s="443">
        <v>98.62</v>
      </c>
      <c r="I2144" s="443" t="s">
        <v>13362</v>
      </c>
      <c r="J2144" s="373">
        <f t="shared" si="646"/>
        <v>98.62</v>
      </c>
      <c r="K2144" s="373"/>
      <c r="L2144" s="373"/>
      <c r="M2144" s="373">
        <f>VLOOKUP(B2144,'INS-SIN-SD-09-2021'!A:D,4,0)</f>
        <v>98.62</v>
      </c>
      <c r="N2144" s="3" t="b">
        <f t="shared" si="647"/>
        <v>1</v>
      </c>
    </row>
    <row r="2145" spans="1:15" s="387" customFormat="1" ht="45" x14ac:dyDescent="0.25">
      <c r="A2145" s="463">
        <f t="shared" si="639"/>
        <v>89985</v>
      </c>
      <c r="B2145" s="434" t="s">
        <v>13359</v>
      </c>
      <c r="C2145" s="464" t="s">
        <v>503</v>
      </c>
      <c r="D2145" s="464" t="s">
        <v>13426</v>
      </c>
      <c r="E2145" s="425" t="s">
        <v>9</v>
      </c>
      <c r="F2145" s="425" t="s">
        <v>1</v>
      </c>
      <c r="G2145" s="424" t="s">
        <v>13361</v>
      </c>
      <c r="H2145" s="426" t="s">
        <v>13362</v>
      </c>
      <c r="I2145" s="465">
        <f>SUMIF(A:A,A2145,J:J)</f>
        <v>75.25</v>
      </c>
      <c r="K2145" s="373">
        <f>VLOOKUP(A2145,'CMP-SIN-SD-09-2021'!A:D,4,0)</f>
        <v>75.25</v>
      </c>
      <c r="L2145" s="373" t="b">
        <f>K2145=I2145</f>
        <v>1</v>
      </c>
      <c r="O2145" s="403">
        <v>89985</v>
      </c>
    </row>
    <row r="2146" spans="1:15" s="387" customFormat="1" ht="30" x14ac:dyDescent="0.25">
      <c r="A2146" s="450">
        <f t="shared" si="639"/>
        <v>89985</v>
      </c>
      <c r="B2146" s="451">
        <v>88248</v>
      </c>
      <c r="C2146" s="452" t="s">
        <v>13426</v>
      </c>
      <c r="D2146" s="452" t="s">
        <v>13495</v>
      </c>
      <c r="E2146" s="400" t="s">
        <v>1</v>
      </c>
      <c r="F2146" s="400" t="s">
        <v>7605</v>
      </c>
      <c r="G2146" s="399">
        <v>0.22120000000000001</v>
      </c>
      <c r="H2146" s="453">
        <f>VLOOKUP(B2146,'CMP-SIN-SD-09-2021'!A:D,4,0)</f>
        <v>18.23</v>
      </c>
      <c r="I2146" s="453" t="s">
        <v>13362</v>
      </c>
      <c r="J2146" s="373">
        <f t="shared" ref="J2146:J2149" si="648">TRUNC((G2146*H2146),2)</f>
        <v>4.03</v>
      </c>
      <c r="K2146" s="373"/>
      <c r="L2146" s="373"/>
      <c r="M2146" s="373">
        <f>VLOOKUP(B2146,'CMP-SIN-SD-09-2021'!A:D,4,0)</f>
        <v>18.23</v>
      </c>
      <c r="N2146" s="3" t="b">
        <f t="shared" ref="N2146:N2149" si="649">M2146=H2146</f>
        <v>1</v>
      </c>
    </row>
    <row r="2147" spans="1:15" s="387" customFormat="1" ht="30" x14ac:dyDescent="0.25">
      <c r="A2147" s="389">
        <f t="shared" si="639"/>
        <v>89985</v>
      </c>
      <c r="B2147" s="390">
        <v>88267</v>
      </c>
      <c r="C2147" s="391" t="s">
        <v>13426</v>
      </c>
      <c r="D2147" s="391" t="s">
        <v>13455</v>
      </c>
      <c r="E2147" s="392" t="s">
        <v>1</v>
      </c>
      <c r="F2147" s="392" t="s">
        <v>7605</v>
      </c>
      <c r="G2147" s="393">
        <v>0.22120000000000001</v>
      </c>
      <c r="H2147" s="453">
        <f>VLOOKUP(B2147,'CMP-SIN-SD-09-2021'!A:D,4,0)</f>
        <v>23.41</v>
      </c>
      <c r="I2147" s="394" t="s">
        <v>13362</v>
      </c>
      <c r="J2147" s="373">
        <f t="shared" si="648"/>
        <v>5.17</v>
      </c>
      <c r="K2147" s="373"/>
      <c r="L2147" s="373"/>
      <c r="M2147" s="373">
        <f>VLOOKUP(B2147,'CMP-SIN-SD-09-2021'!A:D,4,0)</f>
        <v>23.41</v>
      </c>
      <c r="N2147" s="3" t="b">
        <f t="shared" si="649"/>
        <v>1</v>
      </c>
    </row>
    <row r="2148" spans="1:15" s="387" customFormat="1" x14ac:dyDescent="0.25">
      <c r="A2148" s="389">
        <f t="shared" si="639"/>
        <v>89985</v>
      </c>
      <c r="B2148" s="390">
        <v>3148</v>
      </c>
      <c r="C2148" s="391" t="s">
        <v>13426</v>
      </c>
      <c r="D2148" s="391" t="s">
        <v>14182</v>
      </c>
      <c r="E2148" s="392" t="s">
        <v>1</v>
      </c>
      <c r="F2148" s="392" t="s">
        <v>9</v>
      </c>
      <c r="G2148" s="393">
        <v>1.06E-2</v>
      </c>
      <c r="H2148" s="394">
        <v>12.9</v>
      </c>
      <c r="I2148" s="394" t="s">
        <v>13362</v>
      </c>
      <c r="J2148" s="373">
        <f t="shared" si="648"/>
        <v>0.13</v>
      </c>
      <c r="K2148" s="373"/>
      <c r="L2148" s="373"/>
      <c r="M2148" s="373">
        <f>VLOOKUP(B2148,'INS-SIN-SD-09-2021'!A:D,4,0)</f>
        <v>12.9</v>
      </c>
      <c r="N2148" s="3" t="b">
        <f t="shared" si="649"/>
        <v>1</v>
      </c>
    </row>
    <row r="2149" spans="1:15" s="387" customFormat="1" ht="30" x14ac:dyDescent="0.25">
      <c r="A2149" s="440">
        <f t="shared" si="639"/>
        <v>89985</v>
      </c>
      <c r="B2149" s="441">
        <v>6024</v>
      </c>
      <c r="C2149" s="442" t="s">
        <v>13426</v>
      </c>
      <c r="D2149" s="442" t="s">
        <v>14184</v>
      </c>
      <c r="E2149" s="398" t="s">
        <v>1</v>
      </c>
      <c r="F2149" s="398" t="s">
        <v>9</v>
      </c>
      <c r="G2149" s="397">
        <v>1</v>
      </c>
      <c r="H2149" s="443">
        <v>65.92</v>
      </c>
      <c r="I2149" s="443" t="s">
        <v>13362</v>
      </c>
      <c r="J2149" s="373">
        <f t="shared" si="648"/>
        <v>65.92</v>
      </c>
      <c r="K2149" s="373"/>
      <c r="L2149" s="373"/>
      <c r="M2149" s="373">
        <f>VLOOKUP(B2149,'INS-SIN-SD-09-2021'!A:D,4,0)</f>
        <v>65.92</v>
      </c>
      <c r="N2149" s="3" t="b">
        <f t="shared" si="649"/>
        <v>1</v>
      </c>
    </row>
    <row r="2150" spans="1:15" s="387" customFormat="1" ht="45" x14ac:dyDescent="0.25">
      <c r="A2150" s="463">
        <f t="shared" si="639"/>
        <v>89987</v>
      </c>
      <c r="B2150" s="434" t="s">
        <v>13359</v>
      </c>
      <c r="C2150" s="464" t="s">
        <v>504</v>
      </c>
      <c r="D2150" s="464" t="s">
        <v>14185</v>
      </c>
      <c r="E2150" s="425" t="s">
        <v>9</v>
      </c>
      <c r="F2150" s="425" t="s">
        <v>1</v>
      </c>
      <c r="G2150" s="424" t="s">
        <v>13361</v>
      </c>
      <c r="H2150" s="426" t="s">
        <v>13362</v>
      </c>
      <c r="I2150" s="465">
        <f>SUMIF(A:A,A2150,J:J)</f>
        <v>79.23</v>
      </c>
      <c r="K2150" s="373">
        <f>VLOOKUP(A2150,'CMP-SIN-SD-09-2021'!A:D,4,0)</f>
        <v>79.23</v>
      </c>
      <c r="L2150" s="373" t="b">
        <f>K2150=I2150</f>
        <v>1</v>
      </c>
      <c r="O2150" s="403">
        <v>89987</v>
      </c>
    </row>
    <row r="2151" spans="1:15" s="387" customFormat="1" ht="30" x14ac:dyDescent="0.25">
      <c r="A2151" s="450">
        <f t="shared" si="639"/>
        <v>89987</v>
      </c>
      <c r="B2151" s="451">
        <v>88248</v>
      </c>
      <c r="C2151" s="452" t="s">
        <v>14185</v>
      </c>
      <c r="D2151" s="452" t="s">
        <v>13495</v>
      </c>
      <c r="E2151" s="400" t="s">
        <v>1</v>
      </c>
      <c r="F2151" s="400" t="s">
        <v>7605</v>
      </c>
      <c r="G2151" s="399">
        <v>0.22120000000000001</v>
      </c>
      <c r="H2151" s="453">
        <f>VLOOKUP(B2151,'CMP-SIN-SD-09-2021'!A:D,4,0)</f>
        <v>18.23</v>
      </c>
      <c r="I2151" s="453" t="s">
        <v>13362</v>
      </c>
      <c r="J2151" s="373">
        <f t="shared" ref="J2151:J2154" si="650">TRUNC((G2151*H2151),2)</f>
        <v>4.03</v>
      </c>
      <c r="K2151" s="373"/>
      <c r="L2151" s="373"/>
      <c r="M2151" s="373">
        <f>VLOOKUP(B2151,'CMP-SIN-SD-09-2021'!A:D,4,0)</f>
        <v>18.23</v>
      </c>
      <c r="N2151" s="3" t="b">
        <f t="shared" ref="N2151:N2154" si="651">M2151=H2151</f>
        <v>1</v>
      </c>
    </row>
    <row r="2152" spans="1:15" s="387" customFormat="1" ht="30" x14ac:dyDescent="0.25">
      <c r="A2152" s="389">
        <f t="shared" si="639"/>
        <v>89987</v>
      </c>
      <c r="B2152" s="390">
        <v>88267</v>
      </c>
      <c r="C2152" s="391" t="s">
        <v>14185</v>
      </c>
      <c r="D2152" s="391" t="s">
        <v>13455</v>
      </c>
      <c r="E2152" s="392" t="s">
        <v>1</v>
      </c>
      <c r="F2152" s="392" t="s">
        <v>7605</v>
      </c>
      <c r="G2152" s="393">
        <v>0.22120000000000001</v>
      </c>
      <c r="H2152" s="453">
        <f>VLOOKUP(B2152,'CMP-SIN-SD-09-2021'!A:D,4,0)</f>
        <v>23.41</v>
      </c>
      <c r="I2152" s="394" t="s">
        <v>13362</v>
      </c>
      <c r="J2152" s="373">
        <f t="shared" si="650"/>
        <v>5.17</v>
      </c>
      <c r="K2152" s="373"/>
      <c r="L2152" s="373"/>
      <c r="M2152" s="373">
        <f>VLOOKUP(B2152,'CMP-SIN-SD-09-2021'!A:D,4,0)</f>
        <v>23.41</v>
      </c>
      <c r="N2152" s="3" t="b">
        <f t="shared" si="651"/>
        <v>1</v>
      </c>
    </row>
    <row r="2153" spans="1:15" s="387" customFormat="1" x14ac:dyDescent="0.25">
      <c r="A2153" s="389">
        <f t="shared" si="639"/>
        <v>89987</v>
      </c>
      <c r="B2153" s="390">
        <v>3148</v>
      </c>
      <c r="C2153" s="391" t="s">
        <v>14185</v>
      </c>
      <c r="D2153" s="391" t="s">
        <v>14182</v>
      </c>
      <c r="E2153" s="392" t="s">
        <v>1</v>
      </c>
      <c r="F2153" s="392" t="s">
        <v>9</v>
      </c>
      <c r="G2153" s="393">
        <v>1.06E-2</v>
      </c>
      <c r="H2153" s="394">
        <v>12.9</v>
      </c>
      <c r="I2153" s="394" t="s">
        <v>13362</v>
      </c>
      <c r="J2153" s="373">
        <f t="shared" si="650"/>
        <v>0.13</v>
      </c>
      <c r="K2153" s="373"/>
      <c r="L2153" s="373"/>
      <c r="M2153" s="373">
        <f>VLOOKUP(B2153,'INS-SIN-SD-09-2021'!A:D,4,0)</f>
        <v>12.9</v>
      </c>
      <c r="N2153" s="3" t="b">
        <f t="shared" si="651"/>
        <v>1</v>
      </c>
    </row>
    <row r="2154" spans="1:15" s="387" customFormat="1" ht="30" x14ac:dyDescent="0.25">
      <c r="A2154" s="440">
        <f t="shared" si="639"/>
        <v>89987</v>
      </c>
      <c r="B2154" s="441">
        <v>6005</v>
      </c>
      <c r="C2154" s="442" t="s">
        <v>14185</v>
      </c>
      <c r="D2154" s="442" t="s">
        <v>14186</v>
      </c>
      <c r="E2154" s="398" t="s">
        <v>1</v>
      </c>
      <c r="F2154" s="398" t="s">
        <v>9</v>
      </c>
      <c r="G2154" s="397">
        <v>1</v>
      </c>
      <c r="H2154" s="443">
        <v>69.900000000000006</v>
      </c>
      <c r="I2154" s="443" t="s">
        <v>13362</v>
      </c>
      <c r="J2154" s="373">
        <f t="shared" si="650"/>
        <v>69.900000000000006</v>
      </c>
      <c r="K2154" s="373"/>
      <c r="L2154" s="373"/>
      <c r="M2154" s="373">
        <f>VLOOKUP(B2154,'INS-SIN-SD-09-2021'!A:D,4,0)</f>
        <v>69.900000000000006</v>
      </c>
      <c r="N2154" s="3" t="b">
        <f t="shared" si="651"/>
        <v>1</v>
      </c>
    </row>
    <row r="2155" spans="1:15" s="387" customFormat="1" ht="75" x14ac:dyDescent="0.25">
      <c r="A2155" s="463">
        <f t="shared" si="639"/>
        <v>94792</v>
      </c>
      <c r="B2155" s="434" t="s">
        <v>13359</v>
      </c>
      <c r="C2155" s="464" t="s">
        <v>505</v>
      </c>
      <c r="D2155" s="464" t="s">
        <v>14083</v>
      </c>
      <c r="E2155" s="425" t="s">
        <v>9</v>
      </c>
      <c r="F2155" s="425" t="s">
        <v>1</v>
      </c>
      <c r="G2155" s="424" t="s">
        <v>13361</v>
      </c>
      <c r="H2155" s="426" t="s">
        <v>13362</v>
      </c>
      <c r="I2155" s="465">
        <f>SUMIF(A:A,A2155,J:J)</f>
        <v>96.539999999999992</v>
      </c>
      <c r="K2155" s="373">
        <f>VLOOKUP(A2155,'CMP-SIN-SD-09-2021'!A:D,4,0)</f>
        <v>96.54</v>
      </c>
      <c r="L2155" s="373" t="b">
        <f>K2155=I2155</f>
        <v>1</v>
      </c>
      <c r="O2155" s="403">
        <v>94792</v>
      </c>
    </row>
    <row r="2156" spans="1:15" s="387" customFormat="1" ht="30" x14ac:dyDescent="0.25">
      <c r="A2156" s="450">
        <f t="shared" si="639"/>
        <v>94792</v>
      </c>
      <c r="B2156" s="451">
        <v>88248</v>
      </c>
      <c r="C2156" s="452" t="s">
        <v>14083</v>
      </c>
      <c r="D2156" s="452" t="s">
        <v>13495</v>
      </c>
      <c r="E2156" s="400" t="s">
        <v>1</v>
      </c>
      <c r="F2156" s="400" t="s">
        <v>7605</v>
      </c>
      <c r="G2156" s="399">
        <v>0.25950000000000001</v>
      </c>
      <c r="H2156" s="453">
        <f>VLOOKUP(B2156,'CMP-SIN-SD-09-2021'!A:D,4,0)</f>
        <v>18.23</v>
      </c>
      <c r="I2156" s="453" t="s">
        <v>13362</v>
      </c>
      <c r="J2156" s="373">
        <f t="shared" ref="J2156:J2159" si="652">TRUNC((G2156*H2156),2)</f>
        <v>4.7300000000000004</v>
      </c>
      <c r="K2156" s="373"/>
      <c r="L2156" s="373"/>
      <c r="M2156" s="373">
        <f>VLOOKUP(B2156,'CMP-SIN-SD-09-2021'!A:D,4,0)</f>
        <v>18.23</v>
      </c>
      <c r="N2156" s="3" t="b">
        <f t="shared" ref="N2156:N2159" si="653">M2156=H2156</f>
        <v>1</v>
      </c>
    </row>
    <row r="2157" spans="1:15" s="387" customFormat="1" ht="30" x14ac:dyDescent="0.25">
      <c r="A2157" s="389">
        <f t="shared" si="639"/>
        <v>94792</v>
      </c>
      <c r="B2157" s="390">
        <v>88267</v>
      </c>
      <c r="C2157" s="391" t="s">
        <v>14083</v>
      </c>
      <c r="D2157" s="391" t="s">
        <v>13455</v>
      </c>
      <c r="E2157" s="392" t="s">
        <v>1</v>
      </c>
      <c r="F2157" s="392" t="s">
        <v>7605</v>
      </c>
      <c r="G2157" s="393">
        <v>0.25950000000000001</v>
      </c>
      <c r="H2157" s="453">
        <f>VLOOKUP(B2157,'CMP-SIN-SD-09-2021'!A:D,4,0)</f>
        <v>23.41</v>
      </c>
      <c r="I2157" s="394" t="s">
        <v>13362</v>
      </c>
      <c r="J2157" s="373">
        <f t="shared" si="652"/>
        <v>6.07</v>
      </c>
      <c r="K2157" s="373"/>
      <c r="L2157" s="373"/>
      <c r="M2157" s="373">
        <f>VLOOKUP(B2157,'CMP-SIN-SD-09-2021'!A:D,4,0)</f>
        <v>23.41</v>
      </c>
      <c r="N2157" s="3" t="b">
        <f t="shared" si="653"/>
        <v>1</v>
      </c>
    </row>
    <row r="2158" spans="1:15" s="387" customFormat="1" x14ac:dyDescent="0.25">
      <c r="A2158" s="389">
        <f t="shared" si="639"/>
        <v>94792</v>
      </c>
      <c r="B2158" s="390">
        <v>3148</v>
      </c>
      <c r="C2158" s="391" t="s">
        <v>14083</v>
      </c>
      <c r="D2158" s="391" t="s">
        <v>14182</v>
      </c>
      <c r="E2158" s="392" t="s">
        <v>1</v>
      </c>
      <c r="F2158" s="392" t="s">
        <v>9</v>
      </c>
      <c r="G2158" s="393">
        <v>1.32E-2</v>
      </c>
      <c r="H2158" s="394">
        <v>12.9</v>
      </c>
      <c r="I2158" s="394" t="s">
        <v>13362</v>
      </c>
      <c r="J2158" s="373">
        <f t="shared" si="652"/>
        <v>0.17</v>
      </c>
      <c r="K2158" s="373"/>
      <c r="L2158" s="373"/>
      <c r="M2158" s="373">
        <f>VLOOKUP(B2158,'INS-SIN-SD-09-2021'!A:D,4,0)</f>
        <v>12.9</v>
      </c>
      <c r="N2158" s="3" t="b">
        <f t="shared" si="653"/>
        <v>1</v>
      </c>
    </row>
    <row r="2159" spans="1:15" s="387" customFormat="1" ht="30" x14ac:dyDescent="0.25">
      <c r="A2159" s="440">
        <f t="shared" si="639"/>
        <v>94792</v>
      </c>
      <c r="B2159" s="441">
        <v>6013</v>
      </c>
      <c r="C2159" s="442" t="s">
        <v>14083</v>
      </c>
      <c r="D2159" s="442" t="s">
        <v>14187</v>
      </c>
      <c r="E2159" s="398" t="s">
        <v>1</v>
      </c>
      <c r="F2159" s="398" t="s">
        <v>9</v>
      </c>
      <c r="G2159" s="397">
        <v>1</v>
      </c>
      <c r="H2159" s="443">
        <v>85.57</v>
      </c>
      <c r="I2159" s="443" t="s">
        <v>13362</v>
      </c>
      <c r="J2159" s="373">
        <f t="shared" si="652"/>
        <v>85.57</v>
      </c>
      <c r="K2159" s="373"/>
      <c r="L2159" s="373"/>
      <c r="M2159" s="373">
        <f>VLOOKUP(B2159,'INS-SIN-SD-09-2021'!A:D,4,0)</f>
        <v>85.57</v>
      </c>
      <c r="N2159" s="3" t="b">
        <f t="shared" si="653"/>
        <v>1</v>
      </c>
    </row>
    <row r="2160" spans="1:15" s="387" customFormat="1" ht="75" x14ac:dyDescent="0.25">
      <c r="A2160" s="463">
        <f t="shared" si="639"/>
        <v>94794</v>
      </c>
      <c r="B2160" s="434" t="s">
        <v>13359</v>
      </c>
      <c r="C2160" s="464" t="s">
        <v>506</v>
      </c>
      <c r="D2160" s="464" t="s">
        <v>13935</v>
      </c>
      <c r="E2160" s="425" t="s">
        <v>9</v>
      </c>
      <c r="F2160" s="425" t="s">
        <v>1</v>
      </c>
      <c r="G2160" s="424" t="s">
        <v>13361</v>
      </c>
      <c r="H2160" s="426" t="s">
        <v>13362</v>
      </c>
      <c r="I2160" s="465">
        <f>SUMIF(A:A,A2160,J:J)</f>
        <v>140.25</v>
      </c>
      <c r="K2160" s="373">
        <f>VLOOKUP(A2160,'CMP-SIN-SD-09-2021'!A:D,4,0)</f>
        <v>140.25</v>
      </c>
      <c r="L2160" s="373" t="b">
        <f>K2160=I2160</f>
        <v>1</v>
      </c>
      <c r="O2160" s="403">
        <v>94794</v>
      </c>
    </row>
    <row r="2161" spans="1:15" s="387" customFormat="1" ht="30" x14ac:dyDescent="0.25">
      <c r="A2161" s="450">
        <f t="shared" si="639"/>
        <v>94794</v>
      </c>
      <c r="B2161" s="451">
        <v>88248</v>
      </c>
      <c r="C2161" s="452" t="s">
        <v>13935</v>
      </c>
      <c r="D2161" s="452" t="s">
        <v>13495</v>
      </c>
      <c r="E2161" s="400" t="s">
        <v>1</v>
      </c>
      <c r="F2161" s="400" t="s">
        <v>7605</v>
      </c>
      <c r="G2161" s="399">
        <v>0.37430000000000002</v>
      </c>
      <c r="H2161" s="453">
        <f>VLOOKUP(B2161,'CMP-SIN-SD-09-2021'!A:D,4,0)</f>
        <v>18.23</v>
      </c>
      <c r="I2161" s="453" t="s">
        <v>13362</v>
      </c>
      <c r="J2161" s="373">
        <f t="shared" ref="J2161:J2164" si="654">TRUNC((G2161*H2161),2)</f>
        <v>6.82</v>
      </c>
      <c r="K2161" s="373"/>
      <c r="L2161" s="373"/>
      <c r="M2161" s="373">
        <f>VLOOKUP(B2161,'CMP-SIN-SD-09-2021'!A:D,4,0)</f>
        <v>18.23</v>
      </c>
      <c r="N2161" s="3" t="b">
        <f t="shared" ref="N2161:N2164" si="655">M2161=H2161</f>
        <v>1</v>
      </c>
    </row>
    <row r="2162" spans="1:15" s="387" customFormat="1" ht="30" x14ac:dyDescent="0.25">
      <c r="A2162" s="389">
        <f t="shared" si="639"/>
        <v>94794</v>
      </c>
      <c r="B2162" s="390">
        <v>88267</v>
      </c>
      <c r="C2162" s="391" t="s">
        <v>13935</v>
      </c>
      <c r="D2162" s="391" t="s">
        <v>13455</v>
      </c>
      <c r="E2162" s="392" t="s">
        <v>1</v>
      </c>
      <c r="F2162" s="392" t="s">
        <v>7605</v>
      </c>
      <c r="G2162" s="393">
        <v>0.37430000000000002</v>
      </c>
      <c r="H2162" s="453">
        <f>VLOOKUP(B2162,'CMP-SIN-SD-09-2021'!A:D,4,0)</f>
        <v>23.41</v>
      </c>
      <c r="I2162" s="394" t="s">
        <v>13362</v>
      </c>
      <c r="J2162" s="373">
        <f t="shared" si="654"/>
        <v>8.76</v>
      </c>
      <c r="K2162" s="373"/>
      <c r="L2162" s="373"/>
      <c r="M2162" s="373">
        <f>VLOOKUP(B2162,'CMP-SIN-SD-09-2021'!A:D,4,0)</f>
        <v>23.41</v>
      </c>
      <c r="N2162" s="3" t="b">
        <f t="shared" si="655"/>
        <v>1</v>
      </c>
    </row>
    <row r="2163" spans="1:15" s="387" customFormat="1" x14ac:dyDescent="0.25">
      <c r="A2163" s="389">
        <f t="shared" si="639"/>
        <v>94794</v>
      </c>
      <c r="B2163" s="390">
        <v>3148</v>
      </c>
      <c r="C2163" s="391" t="s">
        <v>13935</v>
      </c>
      <c r="D2163" s="391" t="s">
        <v>14182</v>
      </c>
      <c r="E2163" s="392" t="s">
        <v>1</v>
      </c>
      <c r="F2163" s="392" t="s">
        <v>9</v>
      </c>
      <c r="G2163" s="393">
        <v>1.9199999999999998E-2</v>
      </c>
      <c r="H2163" s="394">
        <v>12.9</v>
      </c>
      <c r="I2163" s="394" t="s">
        <v>13362</v>
      </c>
      <c r="J2163" s="373">
        <f t="shared" si="654"/>
        <v>0.24</v>
      </c>
      <c r="K2163" s="373"/>
      <c r="L2163" s="373"/>
      <c r="M2163" s="373">
        <f>VLOOKUP(B2163,'INS-SIN-SD-09-2021'!A:D,4,0)</f>
        <v>12.9</v>
      </c>
      <c r="N2163" s="3" t="b">
        <f t="shared" si="655"/>
        <v>1</v>
      </c>
    </row>
    <row r="2164" spans="1:15" s="387" customFormat="1" ht="30" x14ac:dyDescent="0.25">
      <c r="A2164" s="440">
        <f t="shared" si="639"/>
        <v>94794</v>
      </c>
      <c r="B2164" s="441">
        <v>6015</v>
      </c>
      <c r="C2164" s="442" t="s">
        <v>13935</v>
      </c>
      <c r="D2164" s="442" t="s">
        <v>14188</v>
      </c>
      <c r="E2164" s="398" t="s">
        <v>1</v>
      </c>
      <c r="F2164" s="398" t="s">
        <v>9</v>
      </c>
      <c r="G2164" s="397">
        <v>1</v>
      </c>
      <c r="H2164" s="443">
        <v>124.43</v>
      </c>
      <c r="I2164" s="443" t="s">
        <v>13362</v>
      </c>
      <c r="J2164" s="373">
        <f t="shared" si="654"/>
        <v>124.43</v>
      </c>
      <c r="K2164" s="373"/>
      <c r="L2164" s="373"/>
      <c r="M2164" s="373">
        <f>VLOOKUP(B2164,'INS-SIN-SD-09-2021'!A:D,4,0)</f>
        <v>124.43</v>
      </c>
      <c r="N2164" s="3" t="b">
        <f t="shared" si="655"/>
        <v>1</v>
      </c>
    </row>
    <row r="2165" spans="1:15" s="387" customFormat="1" ht="60" x14ac:dyDescent="0.25">
      <c r="A2165" s="463">
        <f t="shared" si="639"/>
        <v>94497</v>
      </c>
      <c r="B2165" s="434" t="s">
        <v>13359</v>
      </c>
      <c r="C2165" s="464" t="s">
        <v>507</v>
      </c>
      <c r="D2165" s="464" t="s">
        <v>14189</v>
      </c>
      <c r="E2165" s="425" t="s">
        <v>9</v>
      </c>
      <c r="F2165" s="425" t="s">
        <v>1</v>
      </c>
      <c r="G2165" s="424" t="s">
        <v>13361</v>
      </c>
      <c r="H2165" s="426" t="s">
        <v>13362</v>
      </c>
      <c r="I2165" s="465">
        <f>SUMIF(A:A,A2165,J:J)</f>
        <v>89.009999999999991</v>
      </c>
      <c r="K2165" s="373">
        <f>VLOOKUP(A2165,'CMP-SIN-SD-09-2021'!A:D,4,0)</f>
        <v>89.01</v>
      </c>
      <c r="L2165" s="373" t="b">
        <f>K2165=I2165</f>
        <v>1</v>
      </c>
      <c r="O2165" s="403">
        <v>94497</v>
      </c>
    </row>
    <row r="2166" spans="1:15" s="387" customFormat="1" ht="30" x14ac:dyDescent="0.25">
      <c r="A2166" s="450">
        <f t="shared" si="639"/>
        <v>94497</v>
      </c>
      <c r="B2166" s="451">
        <v>88248</v>
      </c>
      <c r="C2166" s="452" t="s">
        <v>14189</v>
      </c>
      <c r="D2166" s="452" t="s">
        <v>13495</v>
      </c>
      <c r="E2166" s="400" t="s">
        <v>1</v>
      </c>
      <c r="F2166" s="400" t="s">
        <v>7605</v>
      </c>
      <c r="G2166" s="399">
        <v>0.26329999999999998</v>
      </c>
      <c r="H2166" s="453">
        <f>VLOOKUP(B2166,'CMP-SIN-SD-09-2021'!A:D,4,0)</f>
        <v>18.23</v>
      </c>
      <c r="I2166" s="453" t="s">
        <v>13362</v>
      </c>
      <c r="J2166" s="373">
        <f t="shared" ref="J2166:J2169" si="656">TRUNC((G2166*H2166),2)</f>
        <v>4.79</v>
      </c>
      <c r="K2166" s="373"/>
      <c r="L2166" s="373"/>
      <c r="M2166" s="373">
        <f>VLOOKUP(B2166,'CMP-SIN-SD-09-2021'!A:D,4,0)</f>
        <v>18.23</v>
      </c>
      <c r="N2166" s="3" t="b">
        <f t="shared" ref="N2166:N2169" si="657">M2166=H2166</f>
        <v>1</v>
      </c>
    </row>
    <row r="2167" spans="1:15" s="387" customFormat="1" ht="30" x14ac:dyDescent="0.25">
      <c r="A2167" s="389">
        <f t="shared" si="639"/>
        <v>94497</v>
      </c>
      <c r="B2167" s="390">
        <v>88267</v>
      </c>
      <c r="C2167" s="391" t="s">
        <v>14189</v>
      </c>
      <c r="D2167" s="391" t="s">
        <v>13455</v>
      </c>
      <c r="E2167" s="392" t="s">
        <v>1</v>
      </c>
      <c r="F2167" s="392" t="s">
        <v>7605</v>
      </c>
      <c r="G2167" s="393">
        <v>0.26329999999999998</v>
      </c>
      <c r="H2167" s="453">
        <f>VLOOKUP(B2167,'CMP-SIN-SD-09-2021'!A:D,4,0)</f>
        <v>23.41</v>
      </c>
      <c r="I2167" s="394" t="s">
        <v>13362</v>
      </c>
      <c r="J2167" s="373">
        <f t="shared" si="656"/>
        <v>6.16</v>
      </c>
      <c r="K2167" s="373"/>
      <c r="L2167" s="373"/>
      <c r="M2167" s="373">
        <f>VLOOKUP(B2167,'CMP-SIN-SD-09-2021'!A:D,4,0)</f>
        <v>23.41</v>
      </c>
      <c r="N2167" s="3" t="b">
        <f t="shared" si="657"/>
        <v>1</v>
      </c>
    </row>
    <row r="2168" spans="1:15" s="387" customFormat="1" x14ac:dyDescent="0.25">
      <c r="A2168" s="389">
        <f t="shared" si="639"/>
        <v>94497</v>
      </c>
      <c r="B2168" s="390">
        <v>3148</v>
      </c>
      <c r="C2168" s="391" t="s">
        <v>14189</v>
      </c>
      <c r="D2168" s="391" t="s">
        <v>14182</v>
      </c>
      <c r="E2168" s="392" t="s">
        <v>1</v>
      </c>
      <c r="F2168" s="392" t="s">
        <v>9</v>
      </c>
      <c r="G2168" s="393">
        <v>1.9199999999999998E-2</v>
      </c>
      <c r="H2168" s="394">
        <v>12.9</v>
      </c>
      <c r="I2168" s="394" t="s">
        <v>13362</v>
      </c>
      <c r="J2168" s="373">
        <f t="shared" si="656"/>
        <v>0.24</v>
      </c>
      <c r="K2168" s="373"/>
      <c r="L2168" s="373"/>
      <c r="M2168" s="373">
        <f>VLOOKUP(B2168,'INS-SIN-SD-09-2021'!A:D,4,0)</f>
        <v>12.9</v>
      </c>
      <c r="N2168" s="3" t="b">
        <f t="shared" si="657"/>
        <v>1</v>
      </c>
    </row>
    <row r="2169" spans="1:15" s="387" customFormat="1" ht="30" x14ac:dyDescent="0.25">
      <c r="A2169" s="440">
        <f t="shared" si="639"/>
        <v>94497</v>
      </c>
      <c r="B2169" s="441">
        <v>6010</v>
      </c>
      <c r="C2169" s="442" t="s">
        <v>14189</v>
      </c>
      <c r="D2169" s="442" t="s">
        <v>14190</v>
      </c>
      <c r="E2169" s="398" t="s">
        <v>1</v>
      </c>
      <c r="F2169" s="398" t="s">
        <v>9</v>
      </c>
      <c r="G2169" s="397">
        <v>1</v>
      </c>
      <c r="H2169" s="443">
        <v>77.819999999999993</v>
      </c>
      <c r="I2169" s="443" t="s">
        <v>13362</v>
      </c>
      <c r="J2169" s="373">
        <f t="shared" si="656"/>
        <v>77.819999999999993</v>
      </c>
      <c r="K2169" s="373"/>
      <c r="L2169" s="373"/>
      <c r="M2169" s="373">
        <f>VLOOKUP(B2169,'INS-SIN-SD-09-2021'!A:D,4,0)</f>
        <v>77.819999999999993</v>
      </c>
      <c r="N2169" s="3" t="b">
        <f t="shared" si="657"/>
        <v>1</v>
      </c>
    </row>
    <row r="2170" spans="1:15" s="387" customFormat="1" ht="60" x14ac:dyDescent="0.25">
      <c r="A2170" s="463">
        <f t="shared" si="639"/>
        <v>94495</v>
      </c>
      <c r="B2170" s="434" t="s">
        <v>13359</v>
      </c>
      <c r="C2170" s="464" t="s">
        <v>508</v>
      </c>
      <c r="D2170" s="464" t="s">
        <v>14191</v>
      </c>
      <c r="E2170" s="425" t="s">
        <v>9</v>
      </c>
      <c r="F2170" s="425" t="s">
        <v>1</v>
      </c>
      <c r="G2170" s="424" t="s">
        <v>13361</v>
      </c>
      <c r="H2170" s="426" t="s">
        <v>13362</v>
      </c>
      <c r="I2170" s="465">
        <f>SUMIF(A:A,A2170,J:J)</f>
        <v>51.56</v>
      </c>
      <c r="K2170" s="373">
        <f>VLOOKUP(A2170,'CMP-SIN-SD-09-2021'!A:D,4,0)</f>
        <v>51.56</v>
      </c>
      <c r="L2170" s="373" t="b">
        <f>K2170=I2170</f>
        <v>1</v>
      </c>
      <c r="O2170" s="403">
        <v>94495</v>
      </c>
    </row>
    <row r="2171" spans="1:15" s="387" customFormat="1" ht="30" x14ac:dyDescent="0.25">
      <c r="A2171" s="450">
        <f t="shared" si="639"/>
        <v>94495</v>
      </c>
      <c r="B2171" s="451">
        <v>88248</v>
      </c>
      <c r="C2171" s="452" t="s">
        <v>14191</v>
      </c>
      <c r="D2171" s="452" t="s">
        <v>13495</v>
      </c>
      <c r="E2171" s="400" t="s">
        <v>1</v>
      </c>
      <c r="F2171" s="400" t="s">
        <v>7605</v>
      </c>
      <c r="G2171" s="399">
        <v>0.14849999999999999</v>
      </c>
      <c r="H2171" s="453">
        <f>VLOOKUP(B2171,'CMP-SIN-SD-09-2021'!A:D,4,0)</f>
        <v>18.23</v>
      </c>
      <c r="I2171" s="453" t="s">
        <v>13362</v>
      </c>
      <c r="J2171" s="373">
        <f t="shared" ref="J2171:J2174" si="658">TRUNC((G2171*H2171),2)</f>
        <v>2.7</v>
      </c>
      <c r="K2171" s="373"/>
      <c r="L2171" s="373"/>
      <c r="M2171" s="373">
        <f>VLOOKUP(B2171,'CMP-SIN-SD-09-2021'!A:D,4,0)</f>
        <v>18.23</v>
      </c>
      <c r="N2171" s="3" t="b">
        <f t="shared" ref="N2171:N2174" si="659">M2171=H2171</f>
        <v>1</v>
      </c>
    </row>
    <row r="2172" spans="1:15" s="387" customFormat="1" ht="30" x14ac:dyDescent="0.25">
      <c r="A2172" s="389">
        <f t="shared" si="639"/>
        <v>94495</v>
      </c>
      <c r="B2172" s="390">
        <v>88267</v>
      </c>
      <c r="C2172" s="391" t="s">
        <v>14191</v>
      </c>
      <c r="D2172" s="391" t="s">
        <v>13455</v>
      </c>
      <c r="E2172" s="392" t="s">
        <v>1</v>
      </c>
      <c r="F2172" s="392" t="s">
        <v>7605</v>
      </c>
      <c r="G2172" s="393">
        <v>0.14849999999999999</v>
      </c>
      <c r="H2172" s="453">
        <f>VLOOKUP(B2172,'CMP-SIN-SD-09-2021'!A:D,4,0)</f>
        <v>23.41</v>
      </c>
      <c r="I2172" s="394" t="s">
        <v>13362</v>
      </c>
      <c r="J2172" s="373">
        <f t="shared" si="658"/>
        <v>3.47</v>
      </c>
      <c r="K2172" s="373"/>
      <c r="L2172" s="373"/>
      <c r="M2172" s="373">
        <f>VLOOKUP(B2172,'CMP-SIN-SD-09-2021'!A:D,4,0)</f>
        <v>23.41</v>
      </c>
      <c r="N2172" s="3" t="b">
        <f t="shared" si="659"/>
        <v>1</v>
      </c>
    </row>
    <row r="2173" spans="1:15" s="387" customFormat="1" x14ac:dyDescent="0.25">
      <c r="A2173" s="389">
        <f t="shared" si="639"/>
        <v>94495</v>
      </c>
      <c r="B2173" s="390">
        <v>3148</v>
      </c>
      <c r="C2173" s="391" t="s">
        <v>14191</v>
      </c>
      <c r="D2173" s="391" t="s">
        <v>14182</v>
      </c>
      <c r="E2173" s="392" t="s">
        <v>1</v>
      </c>
      <c r="F2173" s="392" t="s">
        <v>9</v>
      </c>
      <c r="G2173" s="393">
        <v>1.32E-2</v>
      </c>
      <c r="H2173" s="394">
        <v>12.9</v>
      </c>
      <c r="I2173" s="394" t="s">
        <v>13362</v>
      </c>
      <c r="J2173" s="373">
        <f t="shared" si="658"/>
        <v>0.17</v>
      </c>
      <c r="K2173" s="373"/>
      <c r="L2173" s="373"/>
      <c r="M2173" s="373">
        <f>VLOOKUP(B2173,'INS-SIN-SD-09-2021'!A:D,4,0)</f>
        <v>12.9</v>
      </c>
      <c r="N2173" s="3" t="b">
        <f t="shared" si="659"/>
        <v>1</v>
      </c>
    </row>
    <row r="2174" spans="1:15" s="387" customFormat="1" ht="30" x14ac:dyDescent="0.25">
      <c r="A2174" s="440">
        <f t="shared" si="639"/>
        <v>94495</v>
      </c>
      <c r="B2174" s="441">
        <v>6019</v>
      </c>
      <c r="C2174" s="442" t="s">
        <v>14191</v>
      </c>
      <c r="D2174" s="442" t="s">
        <v>14192</v>
      </c>
      <c r="E2174" s="398" t="s">
        <v>1</v>
      </c>
      <c r="F2174" s="398" t="s">
        <v>9</v>
      </c>
      <c r="G2174" s="397">
        <v>1</v>
      </c>
      <c r="H2174" s="443">
        <v>45.22</v>
      </c>
      <c r="I2174" s="443" t="s">
        <v>13362</v>
      </c>
      <c r="J2174" s="373">
        <f t="shared" si="658"/>
        <v>45.22</v>
      </c>
      <c r="K2174" s="373"/>
      <c r="L2174" s="373"/>
      <c r="M2174" s="373">
        <f>VLOOKUP(B2174,'INS-SIN-SD-09-2021'!A:D,4,0)</f>
        <v>45.22</v>
      </c>
      <c r="N2174" s="3" t="b">
        <f t="shared" si="659"/>
        <v>1</v>
      </c>
    </row>
    <row r="2175" spans="1:15" s="387" customFormat="1" ht="45" x14ac:dyDescent="0.25">
      <c r="A2175" s="463">
        <f t="shared" si="639"/>
        <v>95676</v>
      </c>
      <c r="B2175" s="434" t="s">
        <v>13359</v>
      </c>
      <c r="C2175" s="464" t="s">
        <v>509</v>
      </c>
      <c r="D2175" s="464" t="s">
        <v>13922</v>
      </c>
      <c r="E2175" s="425" t="s">
        <v>9</v>
      </c>
      <c r="F2175" s="425" t="s">
        <v>1</v>
      </c>
      <c r="G2175" s="424" t="s">
        <v>13361</v>
      </c>
      <c r="H2175" s="426" t="s">
        <v>13362</v>
      </c>
      <c r="I2175" s="465">
        <f>SUMIF(A:A,A2175,J:J)</f>
        <v>116.58999999999999</v>
      </c>
      <c r="K2175" s="373">
        <f>VLOOKUP(A2175,'CMP-SIN-SD-09-2021'!A:D,4,0)</f>
        <v>116.59</v>
      </c>
      <c r="L2175" s="373" t="b">
        <f>K2175=I2175</f>
        <v>1</v>
      </c>
      <c r="O2175" s="403">
        <v>95676</v>
      </c>
    </row>
    <row r="2176" spans="1:15" s="387" customFormat="1" ht="30" x14ac:dyDescent="0.25">
      <c r="A2176" s="450">
        <f t="shared" si="639"/>
        <v>95676</v>
      </c>
      <c r="B2176" s="451">
        <v>88248</v>
      </c>
      <c r="C2176" s="452" t="s">
        <v>13922</v>
      </c>
      <c r="D2176" s="452" t="s">
        <v>13495</v>
      </c>
      <c r="E2176" s="400" t="s">
        <v>1</v>
      </c>
      <c r="F2176" s="400" t="s">
        <v>7605</v>
      </c>
      <c r="G2176" s="399">
        <v>0.21690000000000001</v>
      </c>
      <c r="H2176" s="453">
        <f>VLOOKUP(B2176,'CMP-SIN-SD-09-2021'!A:D,4,0)</f>
        <v>18.23</v>
      </c>
      <c r="I2176" s="453" t="s">
        <v>13362</v>
      </c>
      <c r="J2176" s="373">
        <f t="shared" ref="J2176:J2178" si="660">TRUNC((G2176*H2176),2)</f>
        <v>3.95</v>
      </c>
      <c r="K2176" s="373"/>
      <c r="L2176" s="373"/>
      <c r="M2176" s="373">
        <f>VLOOKUP(B2176,'CMP-SIN-SD-09-2021'!A:D,4,0)</f>
        <v>18.23</v>
      </c>
      <c r="N2176" s="3" t="b">
        <f t="shared" ref="N2176:N2178" si="661">M2176=H2176</f>
        <v>1</v>
      </c>
    </row>
    <row r="2177" spans="1:15" s="387" customFormat="1" ht="30" x14ac:dyDescent="0.25">
      <c r="A2177" s="389">
        <f t="shared" si="639"/>
        <v>95676</v>
      </c>
      <c r="B2177" s="390">
        <v>88267</v>
      </c>
      <c r="C2177" s="391" t="s">
        <v>13922</v>
      </c>
      <c r="D2177" s="391" t="s">
        <v>13455</v>
      </c>
      <c r="E2177" s="392" t="s">
        <v>1</v>
      </c>
      <c r="F2177" s="392" t="s">
        <v>7605</v>
      </c>
      <c r="G2177" s="393">
        <v>0.21690000000000001</v>
      </c>
      <c r="H2177" s="453">
        <f>VLOOKUP(B2177,'CMP-SIN-SD-09-2021'!A:D,4,0)</f>
        <v>23.41</v>
      </c>
      <c r="I2177" s="394" t="s">
        <v>13362</v>
      </c>
      <c r="J2177" s="373">
        <f t="shared" si="660"/>
        <v>5.07</v>
      </c>
      <c r="K2177" s="373"/>
      <c r="L2177" s="373"/>
      <c r="M2177" s="373">
        <f>VLOOKUP(B2177,'CMP-SIN-SD-09-2021'!A:D,4,0)</f>
        <v>23.41</v>
      </c>
      <c r="N2177" s="3" t="b">
        <f t="shared" si="661"/>
        <v>1</v>
      </c>
    </row>
    <row r="2178" spans="1:15" s="387" customFormat="1" x14ac:dyDescent="0.25">
      <c r="A2178" s="440">
        <f t="shared" si="639"/>
        <v>95676</v>
      </c>
      <c r="B2178" s="441">
        <v>11882</v>
      </c>
      <c r="C2178" s="442" t="s">
        <v>13922</v>
      </c>
      <c r="D2178" s="442" t="s">
        <v>14193</v>
      </c>
      <c r="E2178" s="398" t="s">
        <v>1</v>
      </c>
      <c r="F2178" s="398" t="s">
        <v>9</v>
      </c>
      <c r="G2178" s="397">
        <v>1</v>
      </c>
      <c r="H2178" s="443">
        <v>107.57</v>
      </c>
      <c r="I2178" s="443" t="s">
        <v>13362</v>
      </c>
      <c r="J2178" s="373">
        <f t="shared" si="660"/>
        <v>107.57</v>
      </c>
      <c r="K2178" s="373"/>
      <c r="L2178" s="373"/>
      <c r="M2178" s="373">
        <f>VLOOKUP(B2178,'INS-SIN-SD-09-2021'!A:D,4,0)</f>
        <v>107.57</v>
      </c>
      <c r="N2178" s="3" t="b">
        <f t="shared" si="661"/>
        <v>1</v>
      </c>
    </row>
    <row r="2179" spans="1:15" s="387" customFormat="1" x14ac:dyDescent="0.25">
      <c r="A2179" s="463" t="str">
        <f t="shared" si="639"/>
        <v>15.001.0079-0/EMOP</v>
      </c>
      <c r="B2179" s="434" t="s">
        <v>13359</v>
      </c>
      <c r="C2179" s="464" t="s">
        <v>510</v>
      </c>
      <c r="D2179" s="464" t="s">
        <v>14130</v>
      </c>
      <c r="E2179" s="425" t="s">
        <v>9</v>
      </c>
      <c r="F2179" s="425" t="s">
        <v>1</v>
      </c>
      <c r="G2179" s="424" t="s">
        <v>13361</v>
      </c>
      <c r="H2179" s="426" t="s">
        <v>13362</v>
      </c>
      <c r="I2179" s="465">
        <f>SUMIF(A:A,A2179,J:J)</f>
        <v>371.5</v>
      </c>
      <c r="K2179" s="373" t="e">
        <f>VLOOKUP(A2179,'CMP-SIN-SD-09-2021'!A:D,4,0)</f>
        <v>#N/A</v>
      </c>
      <c r="L2179" s="373" t="e">
        <f>K2179=I2179</f>
        <v>#N/A</v>
      </c>
      <c r="O2179" s="387" t="s">
        <v>15430</v>
      </c>
    </row>
    <row r="2180" spans="1:15" s="387" customFormat="1" x14ac:dyDescent="0.25">
      <c r="A2180" s="444" t="str">
        <f t="shared" si="639"/>
        <v>15.001.0079-0/EMOP</v>
      </c>
      <c r="B2180" s="445" t="s">
        <v>12253</v>
      </c>
      <c r="C2180" s="446" t="s">
        <v>14130</v>
      </c>
      <c r="D2180" s="446" t="s">
        <v>14194</v>
      </c>
      <c r="E2180" s="447" t="s">
        <v>1</v>
      </c>
      <c r="F2180" s="447" t="s">
        <v>9</v>
      </c>
      <c r="G2180" s="448">
        <v>1</v>
      </c>
      <c r="H2180" s="449">
        <v>371.5</v>
      </c>
      <c r="I2180" s="449" t="s">
        <v>13362</v>
      </c>
      <c r="J2180" s="373">
        <f t="shared" ref="J2180" si="662">TRUNC((G2180*H2180),2)</f>
        <v>371.5</v>
      </c>
      <c r="K2180" s="373"/>
      <c r="L2180" s="373"/>
      <c r="M2180" s="373" t="e">
        <f>VLOOKUP(B2180,'INS-SIN-SD-09-2021'!A:D,4,0)</f>
        <v>#N/A</v>
      </c>
      <c r="N2180" s="3" t="e">
        <f t="shared" ref="N2180" si="663">M2180=H2180</f>
        <v>#N/A</v>
      </c>
    </row>
    <row r="2181" spans="1:15" s="387" customFormat="1" ht="30" x14ac:dyDescent="0.25">
      <c r="A2181" s="463">
        <f t="shared" si="639"/>
        <v>93358</v>
      </c>
      <c r="B2181" s="434" t="s">
        <v>13359</v>
      </c>
      <c r="C2181" s="464" t="s">
        <v>511</v>
      </c>
      <c r="D2181" s="464" t="s">
        <v>13850</v>
      </c>
      <c r="E2181" s="425" t="s">
        <v>23</v>
      </c>
      <c r="F2181" s="425" t="s">
        <v>1</v>
      </c>
      <c r="G2181" s="424" t="s">
        <v>13361</v>
      </c>
      <c r="H2181" s="426" t="s">
        <v>13362</v>
      </c>
      <c r="I2181" s="465">
        <f>SUMIF(A:A,A2181,J:J)</f>
        <v>69.66</v>
      </c>
      <c r="K2181" s="373">
        <f>VLOOKUP(A2181,'CMP-SIN-SD-09-2021'!A:D,4,0)</f>
        <v>69.66</v>
      </c>
      <c r="L2181" s="373" t="b">
        <f>K2181=I2181</f>
        <v>1</v>
      </c>
      <c r="O2181" s="403">
        <v>93358</v>
      </c>
    </row>
    <row r="2182" spans="1:15" s="387" customFormat="1" x14ac:dyDescent="0.25">
      <c r="A2182" s="444">
        <f t="shared" si="639"/>
        <v>93358</v>
      </c>
      <c r="B2182" s="445">
        <v>88316</v>
      </c>
      <c r="C2182" s="446" t="s">
        <v>13850</v>
      </c>
      <c r="D2182" s="446" t="s">
        <v>13428</v>
      </c>
      <c r="E2182" s="447" t="s">
        <v>1</v>
      </c>
      <c r="F2182" s="447" t="s">
        <v>7605</v>
      </c>
      <c r="G2182" s="448">
        <v>3.956</v>
      </c>
      <c r="H2182" s="453">
        <f>VLOOKUP(B2182,'CMP-SIN-SD-09-2021'!A:D,4,0)</f>
        <v>17.61</v>
      </c>
      <c r="I2182" s="449" t="s">
        <v>13362</v>
      </c>
      <c r="J2182" s="373">
        <f t="shared" ref="J2182" si="664">TRUNC((G2182*H2182),2)</f>
        <v>69.66</v>
      </c>
      <c r="K2182" s="373"/>
      <c r="L2182" s="373"/>
      <c r="M2182" s="373">
        <f>VLOOKUP(B2182,'CMP-SIN-SD-09-2021'!A:D,4,0)</f>
        <v>17.61</v>
      </c>
      <c r="N2182" s="3" t="b">
        <f t="shared" ref="N2182" si="665">M2182=H2182</f>
        <v>1</v>
      </c>
    </row>
    <row r="2183" spans="1:15" s="387" customFormat="1" ht="60" x14ac:dyDescent="0.25">
      <c r="A2183" s="463">
        <f t="shared" si="639"/>
        <v>94649</v>
      </c>
      <c r="B2183" s="434" t="s">
        <v>13359</v>
      </c>
      <c r="C2183" s="464" t="s">
        <v>514</v>
      </c>
      <c r="D2183" s="464" t="s">
        <v>13780</v>
      </c>
      <c r="E2183" s="425" t="s">
        <v>27</v>
      </c>
      <c r="F2183" s="425" t="s">
        <v>1</v>
      </c>
      <c r="G2183" s="424" t="s">
        <v>13361</v>
      </c>
      <c r="H2183" s="426" t="s">
        <v>13362</v>
      </c>
      <c r="I2183" s="465">
        <f>SUMIF(A:A,A2183,J:J)</f>
        <v>14.889999999999999</v>
      </c>
      <c r="K2183" s="373">
        <f>VLOOKUP(A2183,'CMP-SIN-SD-09-2021'!A:D,4,0)</f>
        <v>14.89</v>
      </c>
      <c r="L2183" s="373" t="b">
        <f>K2183=I2183</f>
        <v>1</v>
      </c>
      <c r="O2183" s="403">
        <v>94649</v>
      </c>
    </row>
    <row r="2184" spans="1:15" s="387" customFormat="1" ht="30" x14ac:dyDescent="0.25">
      <c r="A2184" s="450">
        <f t="shared" si="639"/>
        <v>94649</v>
      </c>
      <c r="B2184" s="451">
        <v>88248</v>
      </c>
      <c r="C2184" s="452" t="s">
        <v>13780</v>
      </c>
      <c r="D2184" s="452" t="s">
        <v>13495</v>
      </c>
      <c r="E2184" s="400" t="s">
        <v>1</v>
      </c>
      <c r="F2184" s="400" t="s">
        <v>7605</v>
      </c>
      <c r="G2184" s="399">
        <v>0.13300000000000001</v>
      </c>
      <c r="H2184" s="453">
        <f>VLOOKUP(B2184,'CMP-SIN-SD-09-2021'!A:D,4,0)</f>
        <v>18.23</v>
      </c>
      <c r="I2184" s="453" t="s">
        <v>13362</v>
      </c>
      <c r="J2184" s="373">
        <f t="shared" ref="J2184:J2186" si="666">TRUNC((G2184*H2184),2)</f>
        <v>2.42</v>
      </c>
      <c r="K2184" s="373"/>
      <c r="L2184" s="373"/>
      <c r="M2184" s="373">
        <f>VLOOKUP(B2184,'CMP-SIN-SD-09-2021'!A:D,4,0)</f>
        <v>18.23</v>
      </c>
      <c r="N2184" s="3" t="b">
        <f t="shared" ref="N2184:N2186" si="667">M2184=H2184</f>
        <v>1</v>
      </c>
    </row>
    <row r="2185" spans="1:15" s="387" customFormat="1" ht="30" x14ac:dyDescent="0.25">
      <c r="A2185" s="389">
        <f t="shared" si="639"/>
        <v>94649</v>
      </c>
      <c r="B2185" s="390">
        <v>88267</v>
      </c>
      <c r="C2185" s="391" t="s">
        <v>13780</v>
      </c>
      <c r="D2185" s="391" t="s">
        <v>13455</v>
      </c>
      <c r="E2185" s="392" t="s">
        <v>1</v>
      </c>
      <c r="F2185" s="392" t="s">
        <v>7605</v>
      </c>
      <c r="G2185" s="393">
        <v>0.13300000000000001</v>
      </c>
      <c r="H2185" s="453">
        <f>VLOOKUP(B2185,'CMP-SIN-SD-09-2021'!A:D,4,0)</f>
        <v>23.41</v>
      </c>
      <c r="I2185" s="394" t="s">
        <v>13362</v>
      </c>
      <c r="J2185" s="373">
        <f t="shared" si="666"/>
        <v>3.11</v>
      </c>
      <c r="K2185" s="373"/>
      <c r="L2185" s="373"/>
      <c r="M2185" s="373">
        <f>VLOOKUP(B2185,'CMP-SIN-SD-09-2021'!A:D,4,0)</f>
        <v>23.41</v>
      </c>
      <c r="N2185" s="3" t="b">
        <f t="shared" si="667"/>
        <v>1</v>
      </c>
    </row>
    <row r="2186" spans="1:15" s="387" customFormat="1" x14ac:dyDescent="0.25">
      <c r="A2186" s="440">
        <f t="shared" si="639"/>
        <v>94649</v>
      </c>
      <c r="B2186" s="441">
        <v>9869</v>
      </c>
      <c r="C2186" s="442" t="s">
        <v>13780</v>
      </c>
      <c r="D2186" s="442" t="s">
        <v>13506</v>
      </c>
      <c r="E2186" s="398" t="s">
        <v>1</v>
      </c>
      <c r="F2186" s="398" t="s">
        <v>27</v>
      </c>
      <c r="G2186" s="397">
        <v>1.0429999999999999</v>
      </c>
      <c r="H2186" s="443">
        <v>8.98</v>
      </c>
      <c r="I2186" s="443" t="s">
        <v>13362</v>
      </c>
      <c r="J2186" s="373">
        <f t="shared" si="666"/>
        <v>9.36</v>
      </c>
      <c r="K2186" s="373"/>
      <c r="L2186" s="373"/>
      <c r="M2186" s="373">
        <f>VLOOKUP(B2186,'INS-SIN-SD-09-2021'!A:D,4,0)</f>
        <v>8.98</v>
      </c>
      <c r="N2186" s="3" t="b">
        <f t="shared" si="667"/>
        <v>1</v>
      </c>
    </row>
    <row r="2187" spans="1:15" s="387" customFormat="1" ht="60" x14ac:dyDescent="0.25">
      <c r="A2187" s="463">
        <f t="shared" ref="A2187:A2250" si="668">IF(O2187&lt;&gt;0,O2187,A2186)</f>
        <v>94654</v>
      </c>
      <c r="B2187" s="434" t="s">
        <v>13359</v>
      </c>
      <c r="C2187" s="464" t="s">
        <v>516</v>
      </c>
      <c r="D2187" s="464" t="s">
        <v>13780</v>
      </c>
      <c r="E2187" s="425" t="s">
        <v>27</v>
      </c>
      <c r="F2187" s="425" t="s">
        <v>1</v>
      </c>
      <c r="G2187" s="424" t="s">
        <v>13361</v>
      </c>
      <c r="H2187" s="426" t="s">
        <v>13362</v>
      </c>
      <c r="I2187" s="465">
        <f>SUMIF(A:A,A2187,J:J)</f>
        <v>72.28</v>
      </c>
      <c r="K2187" s="373">
        <f>VLOOKUP(A2187,'CMP-SIN-SD-09-2021'!A:D,4,0)</f>
        <v>72.28</v>
      </c>
      <c r="L2187" s="373" t="b">
        <f>K2187=I2187</f>
        <v>1</v>
      </c>
      <c r="O2187" s="403">
        <v>94654</v>
      </c>
    </row>
    <row r="2188" spans="1:15" s="387" customFormat="1" ht="30" x14ac:dyDescent="0.25">
      <c r="A2188" s="450">
        <f t="shared" si="668"/>
        <v>94654</v>
      </c>
      <c r="B2188" s="451">
        <v>88248</v>
      </c>
      <c r="C2188" s="452" t="s">
        <v>13780</v>
      </c>
      <c r="D2188" s="452" t="s">
        <v>13495</v>
      </c>
      <c r="E2188" s="400" t="s">
        <v>1</v>
      </c>
      <c r="F2188" s="400" t="s">
        <v>7605</v>
      </c>
      <c r="G2188" s="399">
        <v>0.53800000000000003</v>
      </c>
      <c r="H2188" s="453">
        <f>VLOOKUP(B2188,'CMP-SIN-SD-09-2021'!A:D,4,0)</f>
        <v>18.23</v>
      </c>
      <c r="I2188" s="453" t="s">
        <v>13362</v>
      </c>
      <c r="J2188" s="373">
        <f t="shared" ref="J2188:J2191" si="669">TRUNC((G2188*H2188),2)</f>
        <v>9.8000000000000007</v>
      </c>
      <c r="K2188" s="373"/>
      <c r="L2188" s="373"/>
      <c r="M2188" s="373">
        <f>VLOOKUP(B2188,'CMP-SIN-SD-09-2021'!A:D,4,0)</f>
        <v>18.23</v>
      </c>
      <c r="N2188" s="3" t="b">
        <f t="shared" ref="N2188:N2191" si="670">M2188=H2188</f>
        <v>1</v>
      </c>
    </row>
    <row r="2189" spans="1:15" s="387" customFormat="1" ht="30" x14ac:dyDescent="0.25">
      <c r="A2189" s="389">
        <f t="shared" si="668"/>
        <v>94654</v>
      </c>
      <c r="B2189" s="390">
        <v>88267</v>
      </c>
      <c r="C2189" s="391" t="s">
        <v>13780</v>
      </c>
      <c r="D2189" s="391" t="s">
        <v>13455</v>
      </c>
      <c r="E2189" s="392" t="s">
        <v>1</v>
      </c>
      <c r="F2189" s="392" t="s">
        <v>7605</v>
      </c>
      <c r="G2189" s="393">
        <v>0.53800000000000003</v>
      </c>
      <c r="H2189" s="453">
        <f>VLOOKUP(B2189,'CMP-SIN-SD-09-2021'!A:D,4,0)</f>
        <v>23.41</v>
      </c>
      <c r="I2189" s="394" t="s">
        <v>13362</v>
      </c>
      <c r="J2189" s="373">
        <f t="shared" si="669"/>
        <v>12.59</v>
      </c>
      <c r="K2189" s="373"/>
      <c r="L2189" s="373"/>
      <c r="M2189" s="373">
        <f>VLOOKUP(B2189,'CMP-SIN-SD-09-2021'!A:D,4,0)</f>
        <v>23.41</v>
      </c>
      <c r="N2189" s="3" t="b">
        <f t="shared" si="670"/>
        <v>1</v>
      </c>
    </row>
    <row r="2190" spans="1:15" s="387" customFormat="1" x14ac:dyDescent="0.25">
      <c r="A2190" s="389">
        <f t="shared" si="668"/>
        <v>94654</v>
      </c>
      <c r="B2190" s="390">
        <v>9872</v>
      </c>
      <c r="C2190" s="391" t="s">
        <v>13780</v>
      </c>
      <c r="D2190" s="391" t="s">
        <v>14120</v>
      </c>
      <c r="E2190" s="392" t="s">
        <v>1</v>
      </c>
      <c r="F2190" s="392" t="s">
        <v>27</v>
      </c>
      <c r="G2190" s="393">
        <v>0.94199999999999995</v>
      </c>
      <c r="H2190" s="394">
        <v>52.89</v>
      </c>
      <c r="I2190" s="394" t="s">
        <v>13362</v>
      </c>
      <c r="J2190" s="373">
        <f t="shared" si="669"/>
        <v>49.82</v>
      </c>
      <c r="K2190" s="373"/>
      <c r="L2190" s="373"/>
      <c r="M2190" s="373">
        <f>VLOOKUP(B2190,'INS-SIN-SD-09-2021'!A:D,4,0)</f>
        <v>52.89</v>
      </c>
      <c r="N2190" s="3" t="b">
        <f t="shared" si="670"/>
        <v>1</v>
      </c>
    </row>
    <row r="2191" spans="1:15" s="387" customFormat="1" x14ac:dyDescent="0.25">
      <c r="A2191" s="440">
        <f t="shared" si="668"/>
        <v>94654</v>
      </c>
      <c r="B2191" s="441">
        <v>38383</v>
      </c>
      <c r="C2191" s="442" t="s">
        <v>13780</v>
      </c>
      <c r="D2191" s="442" t="s">
        <v>14115</v>
      </c>
      <c r="E2191" s="398" t="s">
        <v>1</v>
      </c>
      <c r="F2191" s="398" t="s">
        <v>9</v>
      </c>
      <c r="G2191" s="397">
        <v>0.03</v>
      </c>
      <c r="H2191" s="443">
        <v>2.34</v>
      </c>
      <c r="I2191" s="443" t="s">
        <v>13362</v>
      </c>
      <c r="J2191" s="373">
        <f t="shared" si="669"/>
        <v>7.0000000000000007E-2</v>
      </c>
      <c r="K2191" s="373"/>
      <c r="L2191" s="373"/>
      <c r="M2191" s="373">
        <f>VLOOKUP(B2191,'INS-SIN-SD-09-2021'!A:D,4,0)</f>
        <v>2.34</v>
      </c>
      <c r="N2191" s="3" t="b">
        <f t="shared" si="670"/>
        <v>1</v>
      </c>
    </row>
    <row r="2192" spans="1:15" s="387" customFormat="1" ht="60" x14ac:dyDescent="0.25">
      <c r="A2192" s="463">
        <f t="shared" si="668"/>
        <v>94709</v>
      </c>
      <c r="B2192" s="434" t="s">
        <v>13359</v>
      </c>
      <c r="C2192" s="464" t="s">
        <v>519</v>
      </c>
      <c r="D2192" s="464" t="s">
        <v>14195</v>
      </c>
      <c r="E2192" s="425" t="s">
        <v>9</v>
      </c>
      <c r="F2192" s="425" t="s">
        <v>1</v>
      </c>
      <c r="G2192" s="424" t="s">
        <v>13361</v>
      </c>
      <c r="H2192" s="426" t="s">
        <v>13362</v>
      </c>
      <c r="I2192" s="465">
        <f>SUMIF(A:A,A2192,J:J)</f>
        <v>32.139999999999993</v>
      </c>
      <c r="K2192" s="373">
        <f>VLOOKUP(A2192,'CMP-SIN-SD-09-2021'!A:D,4,0)</f>
        <v>32.14</v>
      </c>
      <c r="L2192" s="373" t="b">
        <f>K2192=I2192</f>
        <v>1</v>
      </c>
      <c r="O2192" s="403">
        <v>94709</v>
      </c>
    </row>
    <row r="2193" spans="1:15" s="387" customFormat="1" ht="30" x14ac:dyDescent="0.25">
      <c r="A2193" s="450">
        <f t="shared" si="668"/>
        <v>94709</v>
      </c>
      <c r="B2193" s="451">
        <v>88248</v>
      </c>
      <c r="C2193" s="452" t="s">
        <v>14195</v>
      </c>
      <c r="D2193" s="452" t="s">
        <v>13495</v>
      </c>
      <c r="E2193" s="400" t="s">
        <v>1</v>
      </c>
      <c r="F2193" s="400" t="s">
        <v>7605</v>
      </c>
      <c r="G2193" s="399">
        <v>0.23100000000000001</v>
      </c>
      <c r="H2193" s="453">
        <f>VLOOKUP(B2193,'CMP-SIN-SD-09-2021'!A:D,4,0)</f>
        <v>18.23</v>
      </c>
      <c r="I2193" s="453" t="s">
        <v>13362</v>
      </c>
      <c r="J2193" s="373">
        <f t="shared" ref="J2193:J2198" si="671">TRUNC((G2193*H2193),2)</f>
        <v>4.21</v>
      </c>
      <c r="K2193" s="373"/>
      <c r="L2193" s="373"/>
      <c r="M2193" s="373">
        <f>VLOOKUP(B2193,'CMP-SIN-SD-09-2021'!A:D,4,0)</f>
        <v>18.23</v>
      </c>
      <c r="N2193" s="3" t="b">
        <f t="shared" ref="N2193:N2198" si="672">M2193=H2193</f>
        <v>1</v>
      </c>
    </row>
    <row r="2194" spans="1:15" s="387" customFormat="1" ht="30" x14ac:dyDescent="0.25">
      <c r="A2194" s="389">
        <f t="shared" si="668"/>
        <v>94709</v>
      </c>
      <c r="B2194" s="390">
        <v>88267</v>
      </c>
      <c r="C2194" s="391" t="s">
        <v>14195</v>
      </c>
      <c r="D2194" s="391" t="s">
        <v>13455</v>
      </c>
      <c r="E2194" s="392" t="s">
        <v>1</v>
      </c>
      <c r="F2194" s="392" t="s">
        <v>7605</v>
      </c>
      <c r="G2194" s="393">
        <v>0.23100000000000001</v>
      </c>
      <c r="H2194" s="453">
        <f>VLOOKUP(B2194,'CMP-SIN-SD-09-2021'!A:D,4,0)</f>
        <v>23.41</v>
      </c>
      <c r="I2194" s="394" t="s">
        <v>13362</v>
      </c>
      <c r="J2194" s="373">
        <f t="shared" si="671"/>
        <v>5.4</v>
      </c>
      <c r="K2194" s="373"/>
      <c r="L2194" s="373"/>
      <c r="M2194" s="373">
        <f>VLOOKUP(B2194,'CMP-SIN-SD-09-2021'!A:D,4,0)</f>
        <v>23.41</v>
      </c>
      <c r="N2194" s="3" t="b">
        <f t="shared" si="672"/>
        <v>1</v>
      </c>
    </row>
    <row r="2195" spans="1:15" s="387" customFormat="1" ht="30" x14ac:dyDescent="0.25">
      <c r="A2195" s="389">
        <f t="shared" si="668"/>
        <v>94709</v>
      </c>
      <c r="B2195" s="390">
        <v>68</v>
      </c>
      <c r="C2195" s="391" t="s">
        <v>14195</v>
      </c>
      <c r="D2195" s="391" t="s">
        <v>13497</v>
      </c>
      <c r="E2195" s="392" t="s">
        <v>1</v>
      </c>
      <c r="F2195" s="392" t="s">
        <v>9</v>
      </c>
      <c r="G2195" s="393">
        <v>1</v>
      </c>
      <c r="H2195" s="394">
        <v>20.65</v>
      </c>
      <c r="I2195" s="394" t="s">
        <v>13362</v>
      </c>
      <c r="J2195" s="373">
        <f t="shared" si="671"/>
        <v>20.65</v>
      </c>
      <c r="K2195" s="373"/>
      <c r="L2195" s="373"/>
      <c r="M2195" s="373">
        <f>VLOOKUP(B2195,'INS-SIN-SD-09-2021'!A:D,4,0)</f>
        <v>20.65</v>
      </c>
      <c r="N2195" s="3" t="b">
        <f t="shared" si="672"/>
        <v>1</v>
      </c>
    </row>
    <row r="2196" spans="1:15" s="387" customFormat="1" x14ac:dyDescent="0.25">
      <c r="A2196" s="389">
        <f t="shared" si="668"/>
        <v>94709</v>
      </c>
      <c r="B2196" s="390">
        <v>20080</v>
      </c>
      <c r="C2196" s="391" t="s">
        <v>14195</v>
      </c>
      <c r="D2196" s="391" t="s">
        <v>14178</v>
      </c>
      <c r="E2196" s="392" t="s">
        <v>1</v>
      </c>
      <c r="F2196" s="392" t="s">
        <v>9</v>
      </c>
      <c r="G2196" s="393">
        <v>4.5999999999999999E-2</v>
      </c>
      <c r="H2196" s="394">
        <v>21.85</v>
      </c>
      <c r="I2196" s="394" t="s">
        <v>13362</v>
      </c>
      <c r="J2196" s="373">
        <f t="shared" si="671"/>
        <v>1</v>
      </c>
      <c r="K2196" s="373"/>
      <c r="L2196" s="373"/>
      <c r="M2196" s="373">
        <f>VLOOKUP(B2196,'INS-SIN-SD-09-2021'!A:D,4,0)</f>
        <v>21.85</v>
      </c>
      <c r="N2196" s="3" t="b">
        <f t="shared" si="672"/>
        <v>1</v>
      </c>
    </row>
    <row r="2197" spans="1:15" s="387" customFormat="1" x14ac:dyDescent="0.25">
      <c r="A2197" s="389">
        <f t="shared" si="668"/>
        <v>94709</v>
      </c>
      <c r="B2197" s="390">
        <v>20083</v>
      </c>
      <c r="C2197" s="391" t="s">
        <v>14195</v>
      </c>
      <c r="D2197" s="391" t="s">
        <v>14124</v>
      </c>
      <c r="E2197" s="392" t="s">
        <v>1</v>
      </c>
      <c r="F2197" s="392" t="s">
        <v>9</v>
      </c>
      <c r="G2197" s="393">
        <v>1.0999999999999999E-2</v>
      </c>
      <c r="H2197" s="394">
        <v>75.84</v>
      </c>
      <c r="I2197" s="394" t="s">
        <v>13362</v>
      </c>
      <c r="J2197" s="373">
        <f t="shared" si="671"/>
        <v>0.83</v>
      </c>
      <c r="K2197" s="373"/>
      <c r="L2197" s="373"/>
      <c r="M2197" s="373">
        <f>VLOOKUP(B2197,'INS-SIN-SD-09-2021'!A:D,4,0)</f>
        <v>75.84</v>
      </c>
      <c r="N2197" s="3" t="b">
        <f t="shared" si="672"/>
        <v>1</v>
      </c>
    </row>
    <row r="2198" spans="1:15" s="387" customFormat="1" x14ac:dyDescent="0.25">
      <c r="A2198" s="440">
        <f t="shared" si="668"/>
        <v>94709</v>
      </c>
      <c r="B2198" s="441">
        <v>38383</v>
      </c>
      <c r="C2198" s="442" t="s">
        <v>14195</v>
      </c>
      <c r="D2198" s="442" t="s">
        <v>14115</v>
      </c>
      <c r="E2198" s="398" t="s">
        <v>1</v>
      </c>
      <c r="F2198" s="398" t="s">
        <v>9</v>
      </c>
      <c r="G2198" s="397">
        <v>2.3E-2</v>
      </c>
      <c r="H2198" s="443">
        <v>2.34</v>
      </c>
      <c r="I2198" s="443" t="s">
        <v>13362</v>
      </c>
      <c r="J2198" s="373">
        <f t="shared" si="671"/>
        <v>0.05</v>
      </c>
      <c r="K2198" s="373"/>
      <c r="L2198" s="373"/>
      <c r="M2198" s="373">
        <f>VLOOKUP(B2198,'INS-SIN-SD-09-2021'!A:D,4,0)</f>
        <v>2.34</v>
      </c>
      <c r="N2198" s="3" t="b">
        <f t="shared" si="672"/>
        <v>1</v>
      </c>
    </row>
    <row r="2199" spans="1:15" s="387" customFormat="1" ht="75" x14ac:dyDescent="0.25">
      <c r="A2199" s="463">
        <f t="shared" si="668"/>
        <v>94668</v>
      </c>
      <c r="B2199" s="434" t="s">
        <v>13359</v>
      </c>
      <c r="C2199" s="464" t="s">
        <v>521</v>
      </c>
      <c r="D2199" s="464" t="s">
        <v>14196</v>
      </c>
      <c r="E2199" s="425" t="s">
        <v>9</v>
      </c>
      <c r="F2199" s="425" t="s">
        <v>1</v>
      </c>
      <c r="G2199" s="424" t="s">
        <v>13361</v>
      </c>
      <c r="H2199" s="426" t="s">
        <v>13362</v>
      </c>
      <c r="I2199" s="465">
        <f>SUMIF(A:A,A2199,J:J)</f>
        <v>56.42</v>
      </c>
      <c r="K2199" s="373">
        <f>VLOOKUP(A2199,'CMP-SIN-SD-09-2021'!A:D,4,0)</f>
        <v>56.42</v>
      </c>
      <c r="L2199" s="373" t="b">
        <f>K2199=I2199</f>
        <v>1</v>
      </c>
      <c r="O2199" s="403">
        <v>94668</v>
      </c>
    </row>
    <row r="2200" spans="1:15" s="387" customFormat="1" ht="30" x14ac:dyDescent="0.25">
      <c r="A2200" s="450">
        <f t="shared" si="668"/>
        <v>94668</v>
      </c>
      <c r="B2200" s="451">
        <v>88248</v>
      </c>
      <c r="C2200" s="452" t="s">
        <v>14196</v>
      </c>
      <c r="D2200" s="452" t="s">
        <v>13495</v>
      </c>
      <c r="E2200" s="400" t="s">
        <v>1</v>
      </c>
      <c r="F2200" s="400" t="s">
        <v>7605</v>
      </c>
      <c r="G2200" s="399">
        <v>0.32300000000000001</v>
      </c>
      <c r="H2200" s="453">
        <f>VLOOKUP(B2200,'CMP-SIN-SD-09-2021'!A:D,4,0)</f>
        <v>18.23</v>
      </c>
      <c r="I2200" s="453" t="s">
        <v>13362</v>
      </c>
      <c r="J2200" s="373">
        <f t="shared" ref="J2200:J2205" si="673">TRUNC((G2200*H2200),2)</f>
        <v>5.88</v>
      </c>
      <c r="K2200" s="373"/>
      <c r="L2200" s="373"/>
      <c r="M2200" s="373">
        <f>VLOOKUP(B2200,'CMP-SIN-SD-09-2021'!A:D,4,0)</f>
        <v>18.23</v>
      </c>
      <c r="N2200" s="3" t="b">
        <f t="shared" ref="N2200:N2205" si="674">M2200=H2200</f>
        <v>1</v>
      </c>
    </row>
    <row r="2201" spans="1:15" s="387" customFormat="1" ht="30" x14ac:dyDescent="0.25">
      <c r="A2201" s="389">
        <f t="shared" si="668"/>
        <v>94668</v>
      </c>
      <c r="B2201" s="390">
        <v>88267</v>
      </c>
      <c r="C2201" s="391" t="s">
        <v>14196</v>
      </c>
      <c r="D2201" s="391" t="s">
        <v>13455</v>
      </c>
      <c r="E2201" s="392" t="s">
        <v>1</v>
      </c>
      <c r="F2201" s="392" t="s">
        <v>7605</v>
      </c>
      <c r="G2201" s="393">
        <v>0.32300000000000001</v>
      </c>
      <c r="H2201" s="453">
        <f>VLOOKUP(B2201,'CMP-SIN-SD-09-2021'!A:D,4,0)</f>
        <v>23.41</v>
      </c>
      <c r="I2201" s="394" t="s">
        <v>13362</v>
      </c>
      <c r="J2201" s="373">
        <f t="shared" si="673"/>
        <v>7.56</v>
      </c>
      <c r="K2201" s="373"/>
      <c r="L2201" s="373"/>
      <c r="M2201" s="373">
        <f>VLOOKUP(B2201,'CMP-SIN-SD-09-2021'!A:D,4,0)</f>
        <v>23.41</v>
      </c>
      <c r="N2201" s="3" t="b">
        <f t="shared" si="674"/>
        <v>1</v>
      </c>
    </row>
    <row r="2202" spans="1:15" s="387" customFormat="1" ht="30" x14ac:dyDescent="0.25">
      <c r="A2202" s="389">
        <f t="shared" si="668"/>
        <v>94668</v>
      </c>
      <c r="B2202" s="390">
        <v>102</v>
      </c>
      <c r="C2202" s="391" t="s">
        <v>14196</v>
      </c>
      <c r="D2202" s="391" t="s">
        <v>14197</v>
      </c>
      <c r="E2202" s="392" t="s">
        <v>1</v>
      </c>
      <c r="F2202" s="392" t="s">
        <v>9</v>
      </c>
      <c r="G2202" s="393">
        <v>1</v>
      </c>
      <c r="H2202" s="394">
        <v>30.84</v>
      </c>
      <c r="I2202" s="394" t="s">
        <v>13362</v>
      </c>
      <c r="J2202" s="373">
        <f t="shared" si="673"/>
        <v>30.84</v>
      </c>
      <c r="K2202" s="373"/>
      <c r="L2202" s="373"/>
      <c r="M2202" s="373">
        <f>VLOOKUP(B2202,'INS-SIN-SD-09-2021'!A:D,4,0)</f>
        <v>30.84</v>
      </c>
      <c r="N2202" s="3" t="b">
        <f t="shared" si="674"/>
        <v>1</v>
      </c>
    </row>
    <row r="2203" spans="1:15" s="387" customFormat="1" x14ac:dyDescent="0.25">
      <c r="A2203" s="389">
        <f t="shared" si="668"/>
        <v>94668</v>
      </c>
      <c r="B2203" s="390">
        <v>20080</v>
      </c>
      <c r="C2203" s="391" t="s">
        <v>14196</v>
      </c>
      <c r="D2203" s="391" t="s">
        <v>14178</v>
      </c>
      <c r="E2203" s="392" t="s">
        <v>1</v>
      </c>
      <c r="F2203" s="392" t="s">
        <v>9</v>
      </c>
      <c r="G2203" s="393">
        <v>0.28899999999999998</v>
      </c>
      <c r="H2203" s="394">
        <v>21.85</v>
      </c>
      <c r="I2203" s="394" t="s">
        <v>13362</v>
      </c>
      <c r="J2203" s="373">
        <f t="shared" si="673"/>
        <v>6.31</v>
      </c>
      <c r="K2203" s="373"/>
      <c r="L2203" s="373"/>
      <c r="M2203" s="373">
        <f>VLOOKUP(B2203,'INS-SIN-SD-09-2021'!A:D,4,0)</f>
        <v>21.85</v>
      </c>
      <c r="N2203" s="3" t="b">
        <f t="shared" si="674"/>
        <v>1</v>
      </c>
    </row>
    <row r="2204" spans="1:15" s="387" customFormat="1" x14ac:dyDescent="0.25">
      <c r="A2204" s="389">
        <f t="shared" si="668"/>
        <v>94668</v>
      </c>
      <c r="B2204" s="390">
        <v>20083</v>
      </c>
      <c r="C2204" s="391" t="s">
        <v>14196</v>
      </c>
      <c r="D2204" s="391" t="s">
        <v>14124</v>
      </c>
      <c r="E2204" s="392" t="s">
        <v>1</v>
      </c>
      <c r="F2204" s="392" t="s">
        <v>9</v>
      </c>
      <c r="G2204" s="393">
        <v>7.5999999999999998E-2</v>
      </c>
      <c r="H2204" s="394">
        <v>75.84</v>
      </c>
      <c r="I2204" s="394" t="s">
        <v>13362</v>
      </c>
      <c r="J2204" s="373">
        <f t="shared" si="673"/>
        <v>5.76</v>
      </c>
      <c r="K2204" s="373"/>
      <c r="L2204" s="373"/>
      <c r="M2204" s="373">
        <f>VLOOKUP(B2204,'INS-SIN-SD-09-2021'!A:D,4,0)</f>
        <v>75.84</v>
      </c>
      <c r="N2204" s="3" t="b">
        <f t="shared" si="674"/>
        <v>1</v>
      </c>
    </row>
    <row r="2205" spans="1:15" s="387" customFormat="1" x14ac:dyDescent="0.25">
      <c r="A2205" s="440">
        <f t="shared" si="668"/>
        <v>94668</v>
      </c>
      <c r="B2205" s="441">
        <v>38383</v>
      </c>
      <c r="C2205" s="442" t="s">
        <v>14196</v>
      </c>
      <c r="D2205" s="442" t="s">
        <v>14115</v>
      </c>
      <c r="E2205" s="398" t="s">
        <v>1</v>
      </c>
      <c r="F2205" s="398" t="s">
        <v>9</v>
      </c>
      <c r="G2205" s="397">
        <v>3.2000000000000001E-2</v>
      </c>
      <c r="H2205" s="443">
        <v>2.34</v>
      </c>
      <c r="I2205" s="443" t="s">
        <v>13362</v>
      </c>
      <c r="J2205" s="373">
        <f t="shared" si="673"/>
        <v>7.0000000000000007E-2</v>
      </c>
      <c r="K2205" s="373"/>
      <c r="L2205" s="373"/>
      <c r="M2205" s="373">
        <f>VLOOKUP(B2205,'INS-SIN-SD-09-2021'!A:D,4,0)</f>
        <v>2.34</v>
      </c>
      <c r="N2205" s="3" t="b">
        <f t="shared" si="674"/>
        <v>1</v>
      </c>
    </row>
    <row r="2206" spans="1:15" s="387" customFormat="1" ht="75" x14ac:dyDescent="0.25">
      <c r="A2206" s="463">
        <f t="shared" si="668"/>
        <v>94662</v>
      </c>
      <c r="B2206" s="434" t="s">
        <v>13359</v>
      </c>
      <c r="C2206" s="464" t="s">
        <v>523</v>
      </c>
      <c r="D2206" s="464" t="s">
        <v>14198</v>
      </c>
      <c r="E2206" s="425" t="s">
        <v>9</v>
      </c>
      <c r="F2206" s="425" t="s">
        <v>1</v>
      </c>
      <c r="G2206" s="424" t="s">
        <v>13361</v>
      </c>
      <c r="H2206" s="426" t="s">
        <v>13362</v>
      </c>
      <c r="I2206" s="465">
        <f>SUMIF(A:A,A2206,J:J)</f>
        <v>12.42</v>
      </c>
      <c r="K2206" s="373">
        <f>VLOOKUP(A2206,'CMP-SIN-SD-09-2021'!A:D,4,0)</f>
        <v>12.42</v>
      </c>
      <c r="L2206" s="373" t="b">
        <f>K2206=I2206</f>
        <v>1</v>
      </c>
      <c r="O2206" s="403">
        <v>94662</v>
      </c>
    </row>
    <row r="2207" spans="1:15" s="387" customFormat="1" ht="30" x14ac:dyDescent="0.25">
      <c r="A2207" s="450">
        <f t="shared" si="668"/>
        <v>94662</v>
      </c>
      <c r="B2207" s="451">
        <v>88248</v>
      </c>
      <c r="C2207" s="452" t="s">
        <v>14198</v>
      </c>
      <c r="D2207" s="452" t="s">
        <v>13495</v>
      </c>
      <c r="E2207" s="400" t="s">
        <v>1</v>
      </c>
      <c r="F2207" s="400" t="s">
        <v>7605</v>
      </c>
      <c r="G2207" s="399">
        <v>0.114</v>
      </c>
      <c r="H2207" s="453">
        <f>VLOOKUP(B2207,'CMP-SIN-SD-09-2021'!A:D,4,0)</f>
        <v>18.23</v>
      </c>
      <c r="I2207" s="453" t="s">
        <v>13362</v>
      </c>
      <c r="J2207" s="373">
        <f t="shared" ref="J2207:J2212" si="675">TRUNC((G2207*H2207),2)</f>
        <v>2.0699999999999998</v>
      </c>
      <c r="K2207" s="373"/>
      <c r="L2207" s="373"/>
      <c r="M2207" s="373">
        <f>VLOOKUP(B2207,'CMP-SIN-SD-09-2021'!A:D,4,0)</f>
        <v>18.23</v>
      </c>
      <c r="N2207" s="3" t="b">
        <f t="shared" ref="N2207:N2212" si="676">M2207=H2207</f>
        <v>1</v>
      </c>
    </row>
    <row r="2208" spans="1:15" s="387" customFormat="1" ht="30" x14ac:dyDescent="0.25">
      <c r="A2208" s="389">
        <f t="shared" si="668"/>
        <v>94662</v>
      </c>
      <c r="B2208" s="390">
        <v>88267</v>
      </c>
      <c r="C2208" s="391" t="s">
        <v>14198</v>
      </c>
      <c r="D2208" s="391" t="s">
        <v>13455</v>
      </c>
      <c r="E2208" s="392" t="s">
        <v>1</v>
      </c>
      <c r="F2208" s="392" t="s">
        <v>7605</v>
      </c>
      <c r="G2208" s="393">
        <v>0.114</v>
      </c>
      <c r="H2208" s="453">
        <f>VLOOKUP(B2208,'CMP-SIN-SD-09-2021'!A:D,4,0)</f>
        <v>23.41</v>
      </c>
      <c r="I2208" s="394" t="s">
        <v>13362</v>
      </c>
      <c r="J2208" s="373">
        <f t="shared" si="675"/>
        <v>2.66</v>
      </c>
      <c r="K2208" s="373"/>
      <c r="L2208" s="373"/>
      <c r="M2208" s="373">
        <f>VLOOKUP(B2208,'CMP-SIN-SD-09-2021'!A:D,4,0)</f>
        <v>23.41</v>
      </c>
      <c r="N2208" s="3" t="b">
        <f t="shared" si="676"/>
        <v>1</v>
      </c>
    </row>
    <row r="2209" spans="1:15" s="387" customFormat="1" ht="30" x14ac:dyDescent="0.25">
      <c r="A2209" s="389">
        <f t="shared" si="668"/>
        <v>94662</v>
      </c>
      <c r="B2209" s="390">
        <v>112</v>
      </c>
      <c r="C2209" s="391" t="s">
        <v>14198</v>
      </c>
      <c r="D2209" s="391" t="s">
        <v>14127</v>
      </c>
      <c r="E2209" s="392" t="s">
        <v>1</v>
      </c>
      <c r="F2209" s="392" t="s">
        <v>9</v>
      </c>
      <c r="G2209" s="393">
        <v>1</v>
      </c>
      <c r="H2209" s="394">
        <v>4.76</v>
      </c>
      <c r="I2209" s="394" t="s">
        <v>13362</v>
      </c>
      <c r="J2209" s="373">
        <f t="shared" si="675"/>
        <v>4.76</v>
      </c>
      <c r="K2209" s="373"/>
      <c r="L2209" s="373"/>
      <c r="M2209" s="373">
        <f>VLOOKUP(B2209,'INS-SIN-SD-09-2021'!A:D,4,0)</f>
        <v>4.76</v>
      </c>
      <c r="N2209" s="3" t="b">
        <f t="shared" si="676"/>
        <v>1</v>
      </c>
    </row>
    <row r="2210" spans="1:15" s="387" customFormat="1" x14ac:dyDescent="0.25">
      <c r="A2210" s="389">
        <f t="shared" si="668"/>
        <v>94662</v>
      </c>
      <c r="B2210" s="390">
        <v>20080</v>
      </c>
      <c r="C2210" s="391" t="s">
        <v>14198</v>
      </c>
      <c r="D2210" s="391" t="s">
        <v>14178</v>
      </c>
      <c r="E2210" s="392" t="s">
        <v>1</v>
      </c>
      <c r="F2210" s="392" t="s">
        <v>9</v>
      </c>
      <c r="G2210" s="393">
        <v>7.0999999999999994E-2</v>
      </c>
      <c r="H2210" s="394">
        <v>21.85</v>
      </c>
      <c r="I2210" s="394" t="s">
        <v>13362</v>
      </c>
      <c r="J2210" s="373">
        <f t="shared" si="675"/>
        <v>1.55</v>
      </c>
      <c r="K2210" s="373"/>
      <c r="L2210" s="373"/>
      <c r="M2210" s="373">
        <f>VLOOKUP(B2210,'INS-SIN-SD-09-2021'!A:D,4,0)</f>
        <v>21.85</v>
      </c>
      <c r="N2210" s="3" t="b">
        <f t="shared" si="676"/>
        <v>1</v>
      </c>
    </row>
    <row r="2211" spans="1:15" s="387" customFormat="1" x14ac:dyDescent="0.25">
      <c r="A2211" s="389">
        <f t="shared" si="668"/>
        <v>94662</v>
      </c>
      <c r="B2211" s="390">
        <v>20083</v>
      </c>
      <c r="C2211" s="391" t="s">
        <v>14198</v>
      </c>
      <c r="D2211" s="391" t="s">
        <v>14124</v>
      </c>
      <c r="E2211" s="392" t="s">
        <v>1</v>
      </c>
      <c r="F2211" s="392" t="s">
        <v>9</v>
      </c>
      <c r="G2211" s="393">
        <v>1.7999999999999999E-2</v>
      </c>
      <c r="H2211" s="394">
        <v>75.84</v>
      </c>
      <c r="I2211" s="394" t="s">
        <v>13362</v>
      </c>
      <c r="J2211" s="373">
        <f t="shared" si="675"/>
        <v>1.36</v>
      </c>
      <c r="K2211" s="373"/>
      <c r="L2211" s="373"/>
      <c r="M2211" s="373">
        <f>VLOOKUP(B2211,'INS-SIN-SD-09-2021'!A:D,4,0)</f>
        <v>75.84</v>
      </c>
      <c r="N2211" s="3" t="b">
        <f t="shared" si="676"/>
        <v>1</v>
      </c>
    </row>
    <row r="2212" spans="1:15" s="387" customFormat="1" x14ac:dyDescent="0.25">
      <c r="A2212" s="440">
        <f t="shared" si="668"/>
        <v>94662</v>
      </c>
      <c r="B2212" s="441">
        <v>38383</v>
      </c>
      <c r="C2212" s="442" t="s">
        <v>14198</v>
      </c>
      <c r="D2212" s="442" t="s">
        <v>14115</v>
      </c>
      <c r="E2212" s="398" t="s">
        <v>1</v>
      </c>
      <c r="F2212" s="398" t="s">
        <v>9</v>
      </c>
      <c r="G2212" s="397">
        <v>1.0999999999999999E-2</v>
      </c>
      <c r="H2212" s="443">
        <v>2.34</v>
      </c>
      <c r="I2212" s="443" t="s">
        <v>13362</v>
      </c>
      <c r="J2212" s="373">
        <f t="shared" si="675"/>
        <v>0.02</v>
      </c>
      <c r="K2212" s="373"/>
      <c r="L2212" s="373"/>
      <c r="M2212" s="373">
        <f>VLOOKUP(B2212,'INS-SIN-SD-09-2021'!A:D,4,0)</f>
        <v>2.34</v>
      </c>
      <c r="N2212" s="3" t="b">
        <f t="shared" si="676"/>
        <v>1</v>
      </c>
    </row>
    <row r="2213" spans="1:15" s="387" customFormat="1" ht="60" x14ac:dyDescent="0.25">
      <c r="A2213" s="463">
        <f t="shared" si="668"/>
        <v>94711</v>
      </c>
      <c r="B2213" s="434" t="s">
        <v>13359</v>
      </c>
      <c r="C2213" s="464" t="s">
        <v>525</v>
      </c>
      <c r="D2213" s="464" t="s">
        <v>14199</v>
      </c>
      <c r="E2213" s="425" t="s">
        <v>9</v>
      </c>
      <c r="F2213" s="425" t="s">
        <v>1</v>
      </c>
      <c r="G2213" s="424" t="s">
        <v>13361</v>
      </c>
      <c r="H2213" s="426" t="s">
        <v>13362</v>
      </c>
      <c r="I2213" s="465">
        <f>SUMIF(A:A,A2213,J:J)</f>
        <v>59.580000000000005</v>
      </c>
      <c r="K2213" s="373">
        <f>VLOOKUP(A2213,'CMP-SIN-SD-09-2021'!A:D,4,0)</f>
        <v>59.58</v>
      </c>
      <c r="L2213" s="373" t="b">
        <f>K2213=I2213</f>
        <v>1</v>
      </c>
      <c r="O2213" s="403">
        <v>94711</v>
      </c>
    </row>
    <row r="2214" spans="1:15" s="387" customFormat="1" ht="30" x14ac:dyDescent="0.25">
      <c r="A2214" s="450">
        <f t="shared" si="668"/>
        <v>94711</v>
      </c>
      <c r="B2214" s="451">
        <v>88248</v>
      </c>
      <c r="C2214" s="452" t="s">
        <v>14199</v>
      </c>
      <c r="D2214" s="452" t="s">
        <v>13495</v>
      </c>
      <c r="E2214" s="400" t="s">
        <v>1</v>
      </c>
      <c r="F2214" s="400" t="s">
        <v>7605</v>
      </c>
      <c r="G2214" s="399">
        <v>0.308</v>
      </c>
      <c r="H2214" s="453">
        <f>VLOOKUP(B2214,'CMP-SIN-SD-09-2021'!A:D,4,0)</f>
        <v>18.23</v>
      </c>
      <c r="I2214" s="453" t="s">
        <v>13362</v>
      </c>
      <c r="J2214" s="373">
        <f t="shared" ref="J2214:J2219" si="677">TRUNC((G2214*H2214),2)</f>
        <v>5.61</v>
      </c>
      <c r="K2214" s="373"/>
      <c r="L2214" s="373"/>
      <c r="M2214" s="373">
        <f>VLOOKUP(B2214,'CMP-SIN-SD-09-2021'!A:D,4,0)</f>
        <v>18.23</v>
      </c>
      <c r="N2214" s="3" t="b">
        <f t="shared" ref="N2214:N2219" si="678">M2214=H2214</f>
        <v>1</v>
      </c>
    </row>
    <row r="2215" spans="1:15" s="387" customFormat="1" ht="30" x14ac:dyDescent="0.25">
      <c r="A2215" s="389">
        <f t="shared" si="668"/>
        <v>94711</v>
      </c>
      <c r="B2215" s="390">
        <v>88267</v>
      </c>
      <c r="C2215" s="391" t="s">
        <v>14199</v>
      </c>
      <c r="D2215" s="391" t="s">
        <v>13455</v>
      </c>
      <c r="E2215" s="392" t="s">
        <v>1</v>
      </c>
      <c r="F2215" s="392" t="s">
        <v>7605</v>
      </c>
      <c r="G2215" s="393">
        <v>0.308</v>
      </c>
      <c r="H2215" s="453">
        <f>VLOOKUP(B2215,'CMP-SIN-SD-09-2021'!A:D,4,0)</f>
        <v>23.41</v>
      </c>
      <c r="I2215" s="394" t="s">
        <v>13362</v>
      </c>
      <c r="J2215" s="373">
        <f t="shared" si="677"/>
        <v>7.21</v>
      </c>
      <c r="K2215" s="373"/>
      <c r="L2215" s="373"/>
      <c r="M2215" s="373">
        <f>VLOOKUP(B2215,'CMP-SIN-SD-09-2021'!A:D,4,0)</f>
        <v>23.41</v>
      </c>
      <c r="N2215" s="3" t="b">
        <f t="shared" si="678"/>
        <v>1</v>
      </c>
    </row>
    <row r="2216" spans="1:15" s="387" customFormat="1" ht="30" x14ac:dyDescent="0.25">
      <c r="A2216" s="389">
        <f t="shared" si="668"/>
        <v>94711</v>
      </c>
      <c r="B2216" s="390">
        <v>66</v>
      </c>
      <c r="C2216" s="391" t="s">
        <v>14199</v>
      </c>
      <c r="D2216" s="391" t="s">
        <v>14200</v>
      </c>
      <c r="E2216" s="392" t="s">
        <v>1</v>
      </c>
      <c r="F2216" s="392" t="s">
        <v>9</v>
      </c>
      <c r="G2216" s="393">
        <v>1</v>
      </c>
      <c r="H2216" s="394">
        <v>38.520000000000003</v>
      </c>
      <c r="I2216" s="394" t="s">
        <v>13362</v>
      </c>
      <c r="J2216" s="373">
        <f t="shared" si="677"/>
        <v>38.520000000000003</v>
      </c>
      <c r="K2216" s="373"/>
      <c r="L2216" s="373"/>
      <c r="M2216" s="373">
        <f>VLOOKUP(B2216,'INS-SIN-SD-09-2021'!A:D,4,0)</f>
        <v>38.520000000000003</v>
      </c>
      <c r="N2216" s="3" t="b">
        <f t="shared" si="678"/>
        <v>1</v>
      </c>
    </row>
    <row r="2217" spans="1:15" s="387" customFormat="1" x14ac:dyDescent="0.25">
      <c r="A2217" s="389">
        <f t="shared" si="668"/>
        <v>94711</v>
      </c>
      <c r="B2217" s="390">
        <v>20080</v>
      </c>
      <c r="C2217" s="391" t="s">
        <v>14199</v>
      </c>
      <c r="D2217" s="391" t="s">
        <v>14178</v>
      </c>
      <c r="E2217" s="392" t="s">
        <v>1</v>
      </c>
      <c r="F2217" s="392" t="s">
        <v>9</v>
      </c>
      <c r="G2217" s="393">
        <v>0.19400000000000001</v>
      </c>
      <c r="H2217" s="394">
        <v>21.85</v>
      </c>
      <c r="I2217" s="394" t="s">
        <v>13362</v>
      </c>
      <c r="J2217" s="373">
        <f t="shared" si="677"/>
        <v>4.2300000000000004</v>
      </c>
      <c r="K2217" s="373"/>
      <c r="L2217" s="373"/>
      <c r="M2217" s="373">
        <f>VLOOKUP(B2217,'INS-SIN-SD-09-2021'!A:D,4,0)</f>
        <v>21.85</v>
      </c>
      <c r="N2217" s="3" t="b">
        <f t="shared" si="678"/>
        <v>1</v>
      </c>
    </row>
    <row r="2218" spans="1:15" s="387" customFormat="1" x14ac:dyDescent="0.25">
      <c r="A2218" s="389">
        <f t="shared" si="668"/>
        <v>94711</v>
      </c>
      <c r="B2218" s="390">
        <v>20083</v>
      </c>
      <c r="C2218" s="391" t="s">
        <v>14199</v>
      </c>
      <c r="D2218" s="391" t="s">
        <v>14124</v>
      </c>
      <c r="E2218" s="392" t="s">
        <v>1</v>
      </c>
      <c r="F2218" s="392" t="s">
        <v>9</v>
      </c>
      <c r="G2218" s="393">
        <v>5.1999999999999998E-2</v>
      </c>
      <c r="H2218" s="394">
        <v>75.84</v>
      </c>
      <c r="I2218" s="394" t="s">
        <v>13362</v>
      </c>
      <c r="J2218" s="373">
        <f t="shared" si="677"/>
        <v>3.94</v>
      </c>
      <c r="K2218" s="373"/>
      <c r="L2218" s="373"/>
      <c r="M2218" s="373">
        <f>VLOOKUP(B2218,'INS-SIN-SD-09-2021'!A:D,4,0)</f>
        <v>75.84</v>
      </c>
      <c r="N2218" s="3" t="b">
        <f t="shared" si="678"/>
        <v>1</v>
      </c>
    </row>
    <row r="2219" spans="1:15" s="387" customFormat="1" x14ac:dyDescent="0.25">
      <c r="A2219" s="440">
        <f t="shared" si="668"/>
        <v>94711</v>
      </c>
      <c r="B2219" s="441">
        <v>38383</v>
      </c>
      <c r="C2219" s="442" t="s">
        <v>14199</v>
      </c>
      <c r="D2219" s="442" t="s">
        <v>14115</v>
      </c>
      <c r="E2219" s="398" t="s">
        <v>1</v>
      </c>
      <c r="F2219" s="398" t="s">
        <v>9</v>
      </c>
      <c r="G2219" s="397">
        <v>3.1E-2</v>
      </c>
      <c r="H2219" s="443">
        <v>2.34</v>
      </c>
      <c r="I2219" s="443" t="s">
        <v>13362</v>
      </c>
      <c r="J2219" s="373">
        <f t="shared" si="677"/>
        <v>7.0000000000000007E-2</v>
      </c>
      <c r="K2219" s="373"/>
      <c r="L2219" s="373"/>
      <c r="M2219" s="373">
        <f>VLOOKUP(B2219,'INS-SIN-SD-09-2021'!A:D,4,0)</f>
        <v>2.34</v>
      </c>
      <c r="N2219" s="3" t="b">
        <f t="shared" si="678"/>
        <v>1</v>
      </c>
    </row>
    <row r="2220" spans="1:15" s="387" customFormat="1" ht="30" x14ac:dyDescent="0.25">
      <c r="A2220" s="463">
        <f t="shared" si="668"/>
        <v>89620</v>
      </c>
      <c r="B2220" s="434" t="s">
        <v>13359</v>
      </c>
      <c r="C2220" s="464" t="s">
        <v>528</v>
      </c>
      <c r="D2220" s="464" t="s">
        <v>13593</v>
      </c>
      <c r="E2220" s="425" t="s">
        <v>9</v>
      </c>
      <c r="F2220" s="425" t="s">
        <v>1</v>
      </c>
      <c r="G2220" s="424" t="s">
        <v>13361</v>
      </c>
      <c r="H2220" s="426" t="s">
        <v>13362</v>
      </c>
      <c r="I2220" s="465">
        <f>SUMIF(A:A,A2220,J:J)</f>
        <v>10.780000000000001</v>
      </c>
      <c r="K2220" s="373">
        <f>VLOOKUP(A2220,'CMP-SIN-SD-09-2021'!A:D,4,0)</f>
        <v>10.78</v>
      </c>
      <c r="L2220" s="373" t="b">
        <f>K2220=I2220</f>
        <v>1</v>
      </c>
      <c r="O2220" s="403">
        <v>89620</v>
      </c>
    </row>
    <row r="2221" spans="1:15" s="387" customFormat="1" ht="30" x14ac:dyDescent="0.25">
      <c r="A2221" s="450">
        <f t="shared" si="668"/>
        <v>89620</v>
      </c>
      <c r="B2221" s="451">
        <v>88248</v>
      </c>
      <c r="C2221" s="452" t="s">
        <v>13593</v>
      </c>
      <c r="D2221" s="452" t="s">
        <v>13495</v>
      </c>
      <c r="E2221" s="400" t="s">
        <v>1</v>
      </c>
      <c r="F2221" s="400" t="s">
        <v>7605</v>
      </c>
      <c r="G2221" s="399">
        <v>9.8000000000000004E-2</v>
      </c>
      <c r="H2221" s="453">
        <f>VLOOKUP(B2221,'CMP-SIN-SD-09-2021'!A:D,4,0)</f>
        <v>18.23</v>
      </c>
      <c r="I2221" s="453" t="s">
        <v>13362</v>
      </c>
      <c r="J2221" s="373">
        <f t="shared" ref="J2221:J2226" si="679">TRUNC((G2221*H2221),2)</f>
        <v>1.78</v>
      </c>
      <c r="K2221" s="373"/>
      <c r="L2221" s="373"/>
      <c r="M2221" s="373">
        <f>VLOOKUP(B2221,'CMP-SIN-SD-09-2021'!A:D,4,0)</f>
        <v>18.23</v>
      </c>
      <c r="N2221" s="3" t="b">
        <f t="shared" ref="N2221:N2226" si="680">M2221=H2221</f>
        <v>1</v>
      </c>
    </row>
    <row r="2222" spans="1:15" s="387" customFormat="1" ht="30" x14ac:dyDescent="0.25">
      <c r="A2222" s="389">
        <f t="shared" si="668"/>
        <v>89620</v>
      </c>
      <c r="B2222" s="390">
        <v>88267</v>
      </c>
      <c r="C2222" s="391" t="s">
        <v>13593</v>
      </c>
      <c r="D2222" s="391" t="s">
        <v>13455</v>
      </c>
      <c r="E2222" s="392" t="s">
        <v>1</v>
      </c>
      <c r="F2222" s="392" t="s">
        <v>7605</v>
      </c>
      <c r="G2222" s="393">
        <v>9.8000000000000004E-2</v>
      </c>
      <c r="H2222" s="453">
        <f>VLOOKUP(B2222,'CMP-SIN-SD-09-2021'!A:D,4,0)</f>
        <v>23.41</v>
      </c>
      <c r="I2222" s="394" t="s">
        <v>13362</v>
      </c>
      <c r="J2222" s="373">
        <f t="shared" si="679"/>
        <v>2.29</v>
      </c>
      <c r="K2222" s="373"/>
      <c r="L2222" s="373"/>
      <c r="M2222" s="373">
        <f>VLOOKUP(B2222,'CMP-SIN-SD-09-2021'!A:D,4,0)</f>
        <v>23.41</v>
      </c>
      <c r="N2222" s="3" t="b">
        <f t="shared" si="680"/>
        <v>1</v>
      </c>
    </row>
    <row r="2223" spans="1:15" s="387" customFormat="1" x14ac:dyDescent="0.25">
      <c r="A2223" s="389">
        <f t="shared" si="668"/>
        <v>89620</v>
      </c>
      <c r="B2223" s="390">
        <v>122</v>
      </c>
      <c r="C2223" s="391" t="s">
        <v>13593</v>
      </c>
      <c r="D2223" s="391" t="s">
        <v>14123</v>
      </c>
      <c r="E2223" s="392" t="s">
        <v>1</v>
      </c>
      <c r="F2223" s="392" t="s">
        <v>9</v>
      </c>
      <c r="G2223" s="393">
        <v>1.4E-2</v>
      </c>
      <c r="H2223" s="394">
        <v>66.94</v>
      </c>
      <c r="I2223" s="394" t="s">
        <v>13362</v>
      </c>
      <c r="J2223" s="373">
        <f t="shared" si="679"/>
        <v>0.93</v>
      </c>
      <c r="K2223" s="373"/>
      <c r="L2223" s="373"/>
      <c r="M2223" s="373">
        <f>VLOOKUP(B2223,'INS-SIN-SD-09-2021'!A:D,4,0)</f>
        <v>66.94</v>
      </c>
      <c r="N2223" s="3" t="b">
        <f t="shared" si="680"/>
        <v>1</v>
      </c>
    </row>
    <row r="2224" spans="1:15" s="387" customFormat="1" x14ac:dyDescent="0.25">
      <c r="A2224" s="389">
        <f t="shared" si="668"/>
        <v>89620</v>
      </c>
      <c r="B2224" s="390">
        <v>20083</v>
      </c>
      <c r="C2224" s="391" t="s">
        <v>13593</v>
      </c>
      <c r="D2224" s="391" t="s">
        <v>14124</v>
      </c>
      <c r="E2224" s="392" t="s">
        <v>1</v>
      </c>
      <c r="F2224" s="392" t="s">
        <v>9</v>
      </c>
      <c r="G2224" s="393">
        <v>1.7000000000000001E-2</v>
      </c>
      <c r="H2224" s="394">
        <v>75.84</v>
      </c>
      <c r="I2224" s="394" t="s">
        <v>13362</v>
      </c>
      <c r="J2224" s="373">
        <f t="shared" si="679"/>
        <v>1.28</v>
      </c>
      <c r="K2224" s="373"/>
      <c r="L2224" s="373"/>
      <c r="M2224" s="373">
        <f>VLOOKUP(B2224,'INS-SIN-SD-09-2021'!A:D,4,0)</f>
        <v>75.84</v>
      </c>
      <c r="N2224" s="3" t="b">
        <f t="shared" si="680"/>
        <v>1</v>
      </c>
    </row>
    <row r="2225" spans="1:15" s="387" customFormat="1" ht="30" x14ac:dyDescent="0.25">
      <c r="A2225" s="389">
        <f t="shared" si="668"/>
        <v>89620</v>
      </c>
      <c r="B2225" s="390">
        <v>7140</v>
      </c>
      <c r="C2225" s="391" t="s">
        <v>13593</v>
      </c>
      <c r="D2225" s="391" t="s">
        <v>13503</v>
      </c>
      <c r="E2225" s="392" t="s">
        <v>1</v>
      </c>
      <c r="F2225" s="392" t="s">
        <v>9</v>
      </c>
      <c r="G2225" s="393">
        <v>1</v>
      </c>
      <c r="H2225" s="394">
        <v>4.45</v>
      </c>
      <c r="I2225" s="394" t="s">
        <v>13362</v>
      </c>
      <c r="J2225" s="373">
        <f t="shared" si="679"/>
        <v>4.45</v>
      </c>
      <c r="K2225" s="373"/>
      <c r="L2225" s="373"/>
      <c r="M2225" s="373">
        <f>VLOOKUP(B2225,'INS-SIN-SD-09-2021'!A:D,4,0)</f>
        <v>4.45</v>
      </c>
      <c r="N2225" s="3" t="b">
        <f t="shared" si="680"/>
        <v>1</v>
      </c>
    </row>
    <row r="2226" spans="1:15" s="387" customFormat="1" x14ac:dyDescent="0.25">
      <c r="A2226" s="440">
        <f t="shared" si="668"/>
        <v>89620</v>
      </c>
      <c r="B2226" s="441">
        <v>38383</v>
      </c>
      <c r="C2226" s="442" t="s">
        <v>13593</v>
      </c>
      <c r="D2226" s="442" t="s">
        <v>14115</v>
      </c>
      <c r="E2226" s="398" t="s">
        <v>1</v>
      </c>
      <c r="F2226" s="398" t="s">
        <v>9</v>
      </c>
      <c r="G2226" s="397">
        <v>2.5000000000000001E-2</v>
      </c>
      <c r="H2226" s="443">
        <v>2.34</v>
      </c>
      <c r="I2226" s="443" t="s">
        <v>13362</v>
      </c>
      <c r="J2226" s="373">
        <f t="shared" si="679"/>
        <v>0.05</v>
      </c>
      <c r="K2226" s="373"/>
      <c r="L2226" s="373"/>
      <c r="M2226" s="373">
        <f>VLOOKUP(B2226,'INS-SIN-SD-09-2021'!A:D,4,0)</f>
        <v>2.34</v>
      </c>
      <c r="N2226" s="3" t="b">
        <f t="shared" si="680"/>
        <v>1</v>
      </c>
    </row>
    <row r="2227" spans="1:15" s="387" customFormat="1" ht="60" x14ac:dyDescent="0.25">
      <c r="A2227" s="463">
        <f t="shared" si="668"/>
        <v>94699</v>
      </c>
      <c r="B2227" s="434" t="s">
        <v>13359</v>
      </c>
      <c r="C2227" s="464" t="s">
        <v>532</v>
      </c>
      <c r="D2227" s="464" t="s">
        <v>14125</v>
      </c>
      <c r="E2227" s="425" t="s">
        <v>9</v>
      </c>
      <c r="F2227" s="425" t="s">
        <v>1</v>
      </c>
      <c r="G2227" s="424" t="s">
        <v>13361</v>
      </c>
      <c r="H2227" s="426" t="s">
        <v>13362</v>
      </c>
      <c r="I2227" s="465">
        <f>SUMIF(A:A,A2227,J:J)</f>
        <v>151.61000000000001</v>
      </c>
      <c r="K2227" s="373">
        <f>VLOOKUP(A2227,'CMP-SIN-SD-09-2021'!A:D,4,0)</f>
        <v>151.61000000000001</v>
      </c>
      <c r="L2227" s="373" t="b">
        <f>K2227=I2227</f>
        <v>1</v>
      </c>
      <c r="O2227" s="403">
        <v>94699</v>
      </c>
    </row>
    <row r="2228" spans="1:15" s="387" customFormat="1" ht="30" x14ac:dyDescent="0.25">
      <c r="A2228" s="450">
        <f t="shared" si="668"/>
        <v>94699</v>
      </c>
      <c r="B2228" s="451">
        <v>88248</v>
      </c>
      <c r="C2228" s="452" t="s">
        <v>14125</v>
      </c>
      <c r="D2228" s="452" t="s">
        <v>13495</v>
      </c>
      <c r="E2228" s="400" t="s">
        <v>1</v>
      </c>
      <c r="F2228" s="400" t="s">
        <v>7605</v>
      </c>
      <c r="G2228" s="399">
        <v>0.64600000000000002</v>
      </c>
      <c r="H2228" s="453">
        <f>VLOOKUP(B2228,'CMP-SIN-SD-09-2021'!A:D,4,0)</f>
        <v>18.23</v>
      </c>
      <c r="I2228" s="453" t="s">
        <v>13362</v>
      </c>
      <c r="J2228" s="373">
        <f t="shared" ref="J2228:J2233" si="681">TRUNC((G2228*H2228),2)</f>
        <v>11.77</v>
      </c>
      <c r="K2228" s="373"/>
      <c r="L2228" s="373"/>
      <c r="M2228" s="373">
        <f>VLOOKUP(B2228,'CMP-SIN-SD-09-2021'!A:D,4,0)</f>
        <v>18.23</v>
      </c>
      <c r="N2228" s="3" t="b">
        <f t="shared" ref="N2228:N2233" si="682">M2228=H2228</f>
        <v>1</v>
      </c>
    </row>
    <row r="2229" spans="1:15" s="387" customFormat="1" ht="30" x14ac:dyDescent="0.25">
      <c r="A2229" s="389">
        <f t="shared" si="668"/>
        <v>94699</v>
      </c>
      <c r="B2229" s="390">
        <v>88267</v>
      </c>
      <c r="C2229" s="391" t="s">
        <v>14125</v>
      </c>
      <c r="D2229" s="391" t="s">
        <v>13455</v>
      </c>
      <c r="E2229" s="392" t="s">
        <v>1</v>
      </c>
      <c r="F2229" s="392" t="s">
        <v>7605</v>
      </c>
      <c r="G2229" s="393">
        <v>0.64600000000000002</v>
      </c>
      <c r="H2229" s="453">
        <f>VLOOKUP(B2229,'CMP-SIN-SD-09-2021'!A:D,4,0)</f>
        <v>23.41</v>
      </c>
      <c r="I2229" s="394" t="s">
        <v>13362</v>
      </c>
      <c r="J2229" s="373">
        <f t="shared" si="681"/>
        <v>15.12</v>
      </c>
      <c r="K2229" s="373"/>
      <c r="L2229" s="373"/>
      <c r="M2229" s="373">
        <f>VLOOKUP(B2229,'CMP-SIN-SD-09-2021'!A:D,4,0)</f>
        <v>23.41</v>
      </c>
      <c r="N2229" s="3" t="b">
        <f t="shared" si="682"/>
        <v>1</v>
      </c>
    </row>
    <row r="2230" spans="1:15" s="387" customFormat="1" x14ac:dyDescent="0.25">
      <c r="A2230" s="389">
        <f t="shared" si="668"/>
        <v>94699</v>
      </c>
      <c r="B2230" s="390">
        <v>20080</v>
      </c>
      <c r="C2230" s="391" t="s">
        <v>14125</v>
      </c>
      <c r="D2230" s="391" t="s">
        <v>14178</v>
      </c>
      <c r="E2230" s="392" t="s">
        <v>1</v>
      </c>
      <c r="F2230" s="392" t="s">
        <v>9</v>
      </c>
      <c r="G2230" s="393">
        <v>0.433</v>
      </c>
      <c r="H2230" s="394">
        <v>21.85</v>
      </c>
      <c r="I2230" s="394" t="s">
        <v>13362</v>
      </c>
      <c r="J2230" s="373">
        <f t="shared" si="681"/>
        <v>9.4600000000000009</v>
      </c>
      <c r="K2230" s="373"/>
      <c r="L2230" s="373"/>
      <c r="M2230" s="373">
        <f>VLOOKUP(B2230,'INS-SIN-SD-09-2021'!A:D,4,0)</f>
        <v>21.85</v>
      </c>
      <c r="N2230" s="3" t="b">
        <f t="shared" si="682"/>
        <v>1</v>
      </c>
    </row>
    <row r="2231" spans="1:15" s="387" customFormat="1" x14ac:dyDescent="0.25">
      <c r="A2231" s="389">
        <f t="shared" si="668"/>
        <v>94699</v>
      </c>
      <c r="B2231" s="390">
        <v>20083</v>
      </c>
      <c r="C2231" s="391" t="s">
        <v>14125</v>
      </c>
      <c r="D2231" s="391" t="s">
        <v>14124</v>
      </c>
      <c r="E2231" s="392" t="s">
        <v>1</v>
      </c>
      <c r="F2231" s="392" t="s">
        <v>9</v>
      </c>
      <c r="G2231" s="393">
        <v>0.114</v>
      </c>
      <c r="H2231" s="394">
        <v>75.84</v>
      </c>
      <c r="I2231" s="394" t="s">
        <v>13362</v>
      </c>
      <c r="J2231" s="373">
        <f t="shared" si="681"/>
        <v>8.64</v>
      </c>
      <c r="K2231" s="373"/>
      <c r="L2231" s="373"/>
      <c r="M2231" s="373">
        <f>VLOOKUP(B2231,'INS-SIN-SD-09-2021'!A:D,4,0)</f>
        <v>75.84</v>
      </c>
      <c r="N2231" s="3" t="b">
        <f t="shared" si="682"/>
        <v>1</v>
      </c>
    </row>
    <row r="2232" spans="1:15" s="387" customFormat="1" ht="30" x14ac:dyDescent="0.25">
      <c r="A2232" s="389">
        <f t="shared" si="668"/>
        <v>94699</v>
      </c>
      <c r="B2232" s="390">
        <v>7145</v>
      </c>
      <c r="C2232" s="391" t="s">
        <v>14125</v>
      </c>
      <c r="D2232" s="391" t="s">
        <v>14201</v>
      </c>
      <c r="E2232" s="392" t="s">
        <v>1</v>
      </c>
      <c r="F2232" s="392" t="s">
        <v>9</v>
      </c>
      <c r="G2232" s="393">
        <v>1</v>
      </c>
      <c r="H2232" s="394">
        <v>106.4</v>
      </c>
      <c r="I2232" s="394" t="s">
        <v>13362</v>
      </c>
      <c r="J2232" s="373">
        <f t="shared" si="681"/>
        <v>106.4</v>
      </c>
      <c r="K2232" s="373"/>
      <c r="L2232" s="373"/>
      <c r="M2232" s="373">
        <f>VLOOKUP(B2232,'INS-SIN-SD-09-2021'!A:D,4,0)</f>
        <v>106.4</v>
      </c>
      <c r="N2232" s="3" t="b">
        <f t="shared" si="682"/>
        <v>1</v>
      </c>
    </row>
    <row r="2233" spans="1:15" s="387" customFormat="1" x14ac:dyDescent="0.25">
      <c r="A2233" s="440">
        <f t="shared" si="668"/>
        <v>94699</v>
      </c>
      <c r="B2233" s="441">
        <v>38383</v>
      </c>
      <c r="C2233" s="442" t="s">
        <v>14125</v>
      </c>
      <c r="D2233" s="442" t="s">
        <v>14115</v>
      </c>
      <c r="E2233" s="398" t="s">
        <v>1</v>
      </c>
      <c r="F2233" s="398" t="s">
        <v>9</v>
      </c>
      <c r="G2233" s="397">
        <v>9.7000000000000003E-2</v>
      </c>
      <c r="H2233" s="443">
        <v>2.34</v>
      </c>
      <c r="I2233" s="443" t="s">
        <v>13362</v>
      </c>
      <c r="J2233" s="373">
        <f t="shared" si="681"/>
        <v>0.22</v>
      </c>
      <c r="K2233" s="373"/>
      <c r="L2233" s="373"/>
      <c r="M2233" s="373">
        <f>VLOOKUP(B2233,'INS-SIN-SD-09-2021'!A:D,4,0)</f>
        <v>2.34</v>
      </c>
      <c r="N2233" s="3" t="b">
        <f t="shared" si="682"/>
        <v>1</v>
      </c>
    </row>
    <row r="2234" spans="1:15" s="387" customFormat="1" ht="45" x14ac:dyDescent="0.25">
      <c r="A2234" s="463">
        <f t="shared" si="668"/>
        <v>89367</v>
      </c>
      <c r="B2234" s="434" t="s">
        <v>13359</v>
      </c>
      <c r="C2234" s="464" t="s">
        <v>536</v>
      </c>
      <c r="D2234" s="464" t="s">
        <v>13435</v>
      </c>
      <c r="E2234" s="425" t="s">
        <v>9</v>
      </c>
      <c r="F2234" s="425" t="s">
        <v>1</v>
      </c>
      <c r="G2234" s="424" t="s">
        <v>13361</v>
      </c>
      <c r="H2234" s="426" t="s">
        <v>13362</v>
      </c>
      <c r="I2234" s="465">
        <f>SUMIF(A:A,A2234,J:J)</f>
        <v>11.370000000000001</v>
      </c>
      <c r="K2234" s="373">
        <f>VLOOKUP(A2234,'CMP-SIN-SD-09-2021'!A:D,4,0)</f>
        <v>11.37</v>
      </c>
      <c r="L2234" s="373" t="b">
        <f>K2234=I2234</f>
        <v>1</v>
      </c>
      <c r="O2234" s="403">
        <v>89367</v>
      </c>
    </row>
    <row r="2235" spans="1:15" s="387" customFormat="1" ht="30" x14ac:dyDescent="0.25">
      <c r="A2235" s="450">
        <f t="shared" si="668"/>
        <v>89367</v>
      </c>
      <c r="B2235" s="451">
        <v>88248</v>
      </c>
      <c r="C2235" s="452" t="s">
        <v>13435</v>
      </c>
      <c r="D2235" s="452" t="s">
        <v>13495</v>
      </c>
      <c r="E2235" s="400" t="s">
        <v>1</v>
      </c>
      <c r="F2235" s="400" t="s">
        <v>7605</v>
      </c>
      <c r="G2235" s="399">
        <v>0.17899999999999999</v>
      </c>
      <c r="H2235" s="453">
        <f>VLOOKUP(B2235,'CMP-SIN-SD-09-2021'!A:D,4,0)</f>
        <v>18.23</v>
      </c>
      <c r="I2235" s="453" t="s">
        <v>13362</v>
      </c>
      <c r="J2235" s="373">
        <f t="shared" ref="J2235:J2240" si="683">TRUNC((G2235*H2235),2)</f>
        <v>3.26</v>
      </c>
      <c r="K2235" s="373"/>
      <c r="L2235" s="373"/>
      <c r="M2235" s="373">
        <f>VLOOKUP(B2235,'CMP-SIN-SD-09-2021'!A:D,4,0)</f>
        <v>18.23</v>
      </c>
      <c r="N2235" s="3" t="b">
        <f t="shared" ref="N2235:N2240" si="684">M2235=H2235</f>
        <v>1</v>
      </c>
    </row>
    <row r="2236" spans="1:15" s="387" customFormat="1" ht="30" x14ac:dyDescent="0.25">
      <c r="A2236" s="389">
        <f t="shared" si="668"/>
        <v>89367</v>
      </c>
      <c r="B2236" s="390">
        <v>88267</v>
      </c>
      <c r="C2236" s="391" t="s">
        <v>13435</v>
      </c>
      <c r="D2236" s="391" t="s">
        <v>13455</v>
      </c>
      <c r="E2236" s="392" t="s">
        <v>1</v>
      </c>
      <c r="F2236" s="392" t="s">
        <v>7605</v>
      </c>
      <c r="G2236" s="393">
        <v>0.17899999999999999</v>
      </c>
      <c r="H2236" s="453">
        <f>VLOOKUP(B2236,'CMP-SIN-SD-09-2021'!A:D,4,0)</f>
        <v>23.41</v>
      </c>
      <c r="I2236" s="394" t="s">
        <v>13362</v>
      </c>
      <c r="J2236" s="373">
        <f t="shared" si="683"/>
        <v>4.1900000000000004</v>
      </c>
      <c r="K2236" s="373"/>
      <c r="L2236" s="373"/>
      <c r="M2236" s="373">
        <f>VLOOKUP(B2236,'CMP-SIN-SD-09-2021'!A:D,4,0)</f>
        <v>23.41</v>
      </c>
      <c r="N2236" s="3" t="b">
        <f t="shared" si="684"/>
        <v>1</v>
      </c>
    </row>
    <row r="2237" spans="1:15" s="387" customFormat="1" x14ac:dyDescent="0.25">
      <c r="A2237" s="389">
        <f t="shared" si="668"/>
        <v>89367</v>
      </c>
      <c r="B2237" s="390">
        <v>122</v>
      </c>
      <c r="C2237" s="391" t="s">
        <v>13435</v>
      </c>
      <c r="D2237" s="391" t="s">
        <v>14123</v>
      </c>
      <c r="E2237" s="392" t="s">
        <v>1</v>
      </c>
      <c r="F2237" s="392" t="s">
        <v>9</v>
      </c>
      <c r="G2237" s="393">
        <v>8.9999999999999993E-3</v>
      </c>
      <c r="H2237" s="394">
        <v>66.94</v>
      </c>
      <c r="I2237" s="394" t="s">
        <v>13362</v>
      </c>
      <c r="J2237" s="373">
        <f t="shared" si="683"/>
        <v>0.6</v>
      </c>
      <c r="K2237" s="373"/>
      <c r="L2237" s="373"/>
      <c r="M2237" s="373">
        <f>VLOOKUP(B2237,'INS-SIN-SD-09-2021'!A:D,4,0)</f>
        <v>66.94</v>
      </c>
      <c r="N2237" s="3" t="b">
        <f t="shared" si="684"/>
        <v>1</v>
      </c>
    </row>
    <row r="2238" spans="1:15" s="387" customFormat="1" ht="30" x14ac:dyDescent="0.25">
      <c r="A2238" s="389">
        <f t="shared" si="668"/>
        <v>89367</v>
      </c>
      <c r="B2238" s="390">
        <v>3536</v>
      </c>
      <c r="C2238" s="391" t="s">
        <v>13435</v>
      </c>
      <c r="D2238" s="391" t="s">
        <v>13501</v>
      </c>
      <c r="E2238" s="392" t="s">
        <v>1</v>
      </c>
      <c r="F2238" s="392" t="s">
        <v>9</v>
      </c>
      <c r="G2238" s="393">
        <v>1</v>
      </c>
      <c r="H2238" s="394">
        <v>2.35</v>
      </c>
      <c r="I2238" s="394" t="s">
        <v>13362</v>
      </c>
      <c r="J2238" s="373">
        <f t="shared" si="683"/>
        <v>2.35</v>
      </c>
      <c r="K2238" s="373"/>
      <c r="L2238" s="373"/>
      <c r="M2238" s="373">
        <f>VLOOKUP(B2238,'INS-SIN-SD-09-2021'!A:D,4,0)</f>
        <v>2.35</v>
      </c>
      <c r="N2238" s="3" t="b">
        <f t="shared" si="684"/>
        <v>1</v>
      </c>
    </row>
    <row r="2239" spans="1:15" s="387" customFormat="1" x14ac:dyDescent="0.25">
      <c r="A2239" s="389">
        <f t="shared" si="668"/>
        <v>89367</v>
      </c>
      <c r="B2239" s="390">
        <v>20083</v>
      </c>
      <c r="C2239" s="391" t="s">
        <v>13435</v>
      </c>
      <c r="D2239" s="391" t="s">
        <v>14124</v>
      </c>
      <c r="E2239" s="392" t="s">
        <v>1</v>
      </c>
      <c r="F2239" s="392" t="s">
        <v>9</v>
      </c>
      <c r="G2239" s="393">
        <v>1.0999999999999999E-2</v>
      </c>
      <c r="H2239" s="394">
        <v>75.84</v>
      </c>
      <c r="I2239" s="394" t="s">
        <v>13362</v>
      </c>
      <c r="J2239" s="373">
        <f t="shared" si="683"/>
        <v>0.83</v>
      </c>
      <c r="K2239" s="373"/>
      <c r="L2239" s="373"/>
      <c r="M2239" s="373">
        <f>VLOOKUP(B2239,'INS-SIN-SD-09-2021'!A:D,4,0)</f>
        <v>75.84</v>
      </c>
      <c r="N2239" s="3" t="b">
        <f t="shared" si="684"/>
        <v>1</v>
      </c>
    </row>
    <row r="2240" spans="1:15" s="387" customFormat="1" x14ac:dyDescent="0.25">
      <c r="A2240" s="440">
        <f t="shared" si="668"/>
        <v>89367</v>
      </c>
      <c r="B2240" s="441">
        <v>38383</v>
      </c>
      <c r="C2240" s="442" t="s">
        <v>13435</v>
      </c>
      <c r="D2240" s="442" t="s">
        <v>14115</v>
      </c>
      <c r="E2240" s="398" t="s">
        <v>1</v>
      </c>
      <c r="F2240" s="398" t="s">
        <v>9</v>
      </c>
      <c r="G2240" s="397">
        <v>0.06</v>
      </c>
      <c r="H2240" s="443">
        <v>2.34</v>
      </c>
      <c r="I2240" s="443" t="s">
        <v>13362</v>
      </c>
      <c r="J2240" s="373">
        <f t="shared" si="683"/>
        <v>0.14000000000000001</v>
      </c>
      <c r="K2240" s="373"/>
      <c r="L2240" s="373"/>
      <c r="M2240" s="373">
        <f>VLOOKUP(B2240,'INS-SIN-SD-09-2021'!A:D,4,0)</f>
        <v>2.34</v>
      </c>
      <c r="N2240" s="3" t="b">
        <f t="shared" si="684"/>
        <v>1</v>
      </c>
    </row>
    <row r="2241" spans="1:15" s="387" customFormat="1" ht="45" x14ac:dyDescent="0.25">
      <c r="A2241" s="463">
        <f t="shared" si="668"/>
        <v>89521</v>
      </c>
      <c r="B2241" s="434" t="s">
        <v>13359</v>
      </c>
      <c r="C2241" s="464" t="s">
        <v>538</v>
      </c>
      <c r="D2241" s="464" t="s">
        <v>13634</v>
      </c>
      <c r="E2241" s="425" t="s">
        <v>9</v>
      </c>
      <c r="F2241" s="425" t="s">
        <v>1</v>
      </c>
      <c r="G2241" s="424" t="s">
        <v>13361</v>
      </c>
      <c r="H2241" s="426" t="s">
        <v>13362</v>
      </c>
      <c r="I2241" s="465">
        <f>SUMIF(A:A,A2241,J:J)</f>
        <v>131.69000000000003</v>
      </c>
      <c r="K2241" s="373">
        <f>VLOOKUP(A2241,'CMP-SIN-SD-09-2021'!A:D,4,0)</f>
        <v>131.69</v>
      </c>
      <c r="L2241" s="373" t="b">
        <f>K2241=I2241</f>
        <v>1</v>
      </c>
      <c r="O2241" s="403">
        <v>89521</v>
      </c>
    </row>
    <row r="2242" spans="1:15" s="387" customFormat="1" ht="30" x14ac:dyDescent="0.25">
      <c r="A2242" s="450">
        <f t="shared" si="668"/>
        <v>89521</v>
      </c>
      <c r="B2242" s="451">
        <v>88248</v>
      </c>
      <c r="C2242" s="452" t="s">
        <v>13634</v>
      </c>
      <c r="D2242" s="452" t="s">
        <v>13495</v>
      </c>
      <c r="E2242" s="400" t="s">
        <v>1</v>
      </c>
      <c r="F2242" s="400" t="s">
        <v>7605</v>
      </c>
      <c r="G2242" s="399">
        <v>0.17599999999999999</v>
      </c>
      <c r="H2242" s="453">
        <f>VLOOKUP(B2242,'CMP-SIN-SD-09-2021'!A:D,4,0)</f>
        <v>18.23</v>
      </c>
      <c r="I2242" s="453" t="s">
        <v>13362</v>
      </c>
      <c r="J2242" s="373">
        <f t="shared" ref="J2242:J2247" si="685">TRUNC((G2242*H2242),2)</f>
        <v>3.2</v>
      </c>
      <c r="K2242" s="373"/>
      <c r="L2242" s="373"/>
      <c r="M2242" s="373">
        <f>VLOOKUP(B2242,'CMP-SIN-SD-09-2021'!A:D,4,0)</f>
        <v>18.23</v>
      </c>
      <c r="N2242" s="3" t="b">
        <f t="shared" ref="N2242:N2247" si="686">M2242=H2242</f>
        <v>1</v>
      </c>
    </row>
    <row r="2243" spans="1:15" s="387" customFormat="1" ht="30" x14ac:dyDescent="0.25">
      <c r="A2243" s="389">
        <f t="shared" si="668"/>
        <v>89521</v>
      </c>
      <c r="B2243" s="390">
        <v>88267</v>
      </c>
      <c r="C2243" s="391" t="s">
        <v>13634</v>
      </c>
      <c r="D2243" s="391" t="s">
        <v>13455</v>
      </c>
      <c r="E2243" s="392" t="s">
        <v>1</v>
      </c>
      <c r="F2243" s="392" t="s">
        <v>7605</v>
      </c>
      <c r="G2243" s="393">
        <v>0.17599999999999999</v>
      </c>
      <c r="H2243" s="453">
        <f>VLOOKUP(B2243,'CMP-SIN-SD-09-2021'!A:D,4,0)</f>
        <v>23.41</v>
      </c>
      <c r="I2243" s="394" t="s">
        <v>13362</v>
      </c>
      <c r="J2243" s="373">
        <f t="shared" si="685"/>
        <v>4.12</v>
      </c>
      <c r="K2243" s="373"/>
      <c r="L2243" s="373"/>
      <c r="M2243" s="373">
        <f>VLOOKUP(B2243,'CMP-SIN-SD-09-2021'!A:D,4,0)</f>
        <v>23.41</v>
      </c>
      <c r="N2243" s="3" t="b">
        <f t="shared" si="686"/>
        <v>1</v>
      </c>
    </row>
    <row r="2244" spans="1:15" s="387" customFormat="1" x14ac:dyDescent="0.25">
      <c r="A2244" s="389">
        <f t="shared" si="668"/>
        <v>89521</v>
      </c>
      <c r="B2244" s="390">
        <v>122</v>
      </c>
      <c r="C2244" s="391" t="s">
        <v>13634</v>
      </c>
      <c r="D2244" s="391" t="s">
        <v>14123</v>
      </c>
      <c r="E2244" s="392" t="s">
        <v>1</v>
      </c>
      <c r="F2244" s="392" t="s">
        <v>9</v>
      </c>
      <c r="G2244" s="393">
        <v>4.7E-2</v>
      </c>
      <c r="H2244" s="394">
        <v>66.94</v>
      </c>
      <c r="I2244" s="394" t="s">
        <v>13362</v>
      </c>
      <c r="J2244" s="373">
        <f t="shared" si="685"/>
        <v>3.14</v>
      </c>
      <c r="K2244" s="373"/>
      <c r="L2244" s="373"/>
      <c r="M2244" s="373">
        <f>VLOOKUP(B2244,'INS-SIN-SD-09-2021'!A:D,4,0)</f>
        <v>66.94</v>
      </c>
      <c r="N2244" s="3" t="b">
        <f t="shared" si="686"/>
        <v>1</v>
      </c>
    </row>
    <row r="2245" spans="1:15" s="387" customFormat="1" ht="30" x14ac:dyDescent="0.25">
      <c r="A2245" s="389">
        <f t="shared" si="668"/>
        <v>89521</v>
      </c>
      <c r="B2245" s="390">
        <v>3513</v>
      </c>
      <c r="C2245" s="391" t="s">
        <v>13634</v>
      </c>
      <c r="D2245" s="391" t="s">
        <v>14202</v>
      </c>
      <c r="E2245" s="392" t="s">
        <v>1</v>
      </c>
      <c r="F2245" s="392" t="s">
        <v>9</v>
      </c>
      <c r="G2245" s="393">
        <v>1</v>
      </c>
      <c r="H2245" s="394">
        <v>116.59</v>
      </c>
      <c r="I2245" s="394" t="s">
        <v>13362</v>
      </c>
      <c r="J2245" s="373">
        <f t="shared" si="685"/>
        <v>116.59</v>
      </c>
      <c r="K2245" s="373"/>
      <c r="L2245" s="373"/>
      <c r="M2245" s="373">
        <f>VLOOKUP(B2245,'INS-SIN-SD-09-2021'!A:D,4,0)</f>
        <v>116.59</v>
      </c>
      <c r="N2245" s="3" t="b">
        <f t="shared" si="686"/>
        <v>1</v>
      </c>
    </row>
    <row r="2246" spans="1:15" s="387" customFormat="1" x14ac:dyDescent="0.25">
      <c r="A2246" s="389">
        <f t="shared" si="668"/>
        <v>89521</v>
      </c>
      <c r="B2246" s="390">
        <v>20083</v>
      </c>
      <c r="C2246" s="391" t="s">
        <v>13634</v>
      </c>
      <c r="D2246" s="391" t="s">
        <v>14124</v>
      </c>
      <c r="E2246" s="392" t="s">
        <v>1</v>
      </c>
      <c r="F2246" s="392" t="s">
        <v>9</v>
      </c>
      <c r="G2246" s="393">
        <v>0.06</v>
      </c>
      <c r="H2246" s="394">
        <v>75.84</v>
      </c>
      <c r="I2246" s="394" t="s">
        <v>13362</v>
      </c>
      <c r="J2246" s="373">
        <f t="shared" si="685"/>
        <v>4.55</v>
      </c>
      <c r="K2246" s="373"/>
      <c r="L2246" s="373"/>
      <c r="M2246" s="373">
        <f>VLOOKUP(B2246,'INS-SIN-SD-09-2021'!A:D,4,0)</f>
        <v>75.84</v>
      </c>
      <c r="N2246" s="3" t="b">
        <f t="shared" si="686"/>
        <v>1</v>
      </c>
    </row>
    <row r="2247" spans="1:15" s="387" customFormat="1" x14ac:dyDescent="0.25">
      <c r="A2247" s="440">
        <f t="shared" si="668"/>
        <v>89521</v>
      </c>
      <c r="B2247" s="441">
        <v>38383</v>
      </c>
      <c r="C2247" s="442" t="s">
        <v>13634</v>
      </c>
      <c r="D2247" s="442" t="s">
        <v>14115</v>
      </c>
      <c r="E2247" s="398" t="s">
        <v>1</v>
      </c>
      <c r="F2247" s="398" t="s">
        <v>9</v>
      </c>
      <c r="G2247" s="397">
        <v>3.9E-2</v>
      </c>
      <c r="H2247" s="443">
        <v>2.34</v>
      </c>
      <c r="I2247" s="443" t="s">
        <v>13362</v>
      </c>
      <c r="J2247" s="373">
        <f t="shared" si="685"/>
        <v>0.09</v>
      </c>
      <c r="K2247" s="373"/>
      <c r="L2247" s="373"/>
      <c r="M2247" s="373">
        <f>VLOOKUP(B2247,'INS-SIN-SD-09-2021'!A:D,4,0)</f>
        <v>2.34</v>
      </c>
      <c r="N2247" s="3" t="b">
        <f t="shared" si="686"/>
        <v>1</v>
      </c>
    </row>
    <row r="2248" spans="1:15" s="387" customFormat="1" ht="30" x14ac:dyDescent="0.25">
      <c r="A2248" s="463">
        <f t="shared" si="668"/>
        <v>94797</v>
      </c>
      <c r="B2248" s="434" t="s">
        <v>13359</v>
      </c>
      <c r="C2248" s="464" t="s">
        <v>540</v>
      </c>
      <c r="D2248" s="464" t="s">
        <v>14203</v>
      </c>
      <c r="E2248" s="425" t="s">
        <v>9</v>
      </c>
      <c r="F2248" s="425" t="s">
        <v>1</v>
      </c>
      <c r="G2248" s="424" t="s">
        <v>13361</v>
      </c>
      <c r="H2248" s="426" t="s">
        <v>13362</v>
      </c>
      <c r="I2248" s="465">
        <f>SUMIF(A:A,A2248,J:J)</f>
        <v>193.85</v>
      </c>
      <c r="K2248" s="373">
        <f>VLOOKUP(A2248,'CMP-SIN-SD-09-2021'!A:D,4,0)</f>
        <v>193.85</v>
      </c>
      <c r="L2248" s="373" t="b">
        <f>K2248=I2248</f>
        <v>1</v>
      </c>
      <c r="O2248" s="403">
        <v>94797</v>
      </c>
    </row>
    <row r="2249" spans="1:15" s="387" customFormat="1" ht="30" x14ac:dyDescent="0.25">
      <c r="A2249" s="450">
        <f t="shared" si="668"/>
        <v>94797</v>
      </c>
      <c r="B2249" s="451">
        <v>88248</v>
      </c>
      <c r="C2249" s="452" t="s">
        <v>14203</v>
      </c>
      <c r="D2249" s="452" t="s">
        <v>13495</v>
      </c>
      <c r="E2249" s="400" t="s">
        <v>1</v>
      </c>
      <c r="F2249" s="400" t="s">
        <v>7605</v>
      </c>
      <c r="G2249" s="399">
        <v>0.25650000000000001</v>
      </c>
      <c r="H2249" s="453">
        <f>VLOOKUP(B2249,'CMP-SIN-SD-09-2021'!A:D,4,0)</f>
        <v>18.23</v>
      </c>
      <c r="I2249" s="453" t="s">
        <v>13362</v>
      </c>
      <c r="J2249" s="373">
        <f t="shared" ref="J2249:J2252" si="687">TRUNC((G2249*H2249),2)</f>
        <v>4.67</v>
      </c>
      <c r="K2249" s="373"/>
      <c r="L2249" s="373"/>
      <c r="M2249" s="373">
        <f>VLOOKUP(B2249,'CMP-SIN-SD-09-2021'!A:D,4,0)</f>
        <v>18.23</v>
      </c>
      <c r="N2249" s="3" t="b">
        <f t="shared" ref="N2249:N2252" si="688">M2249=H2249</f>
        <v>1</v>
      </c>
    </row>
    <row r="2250" spans="1:15" s="387" customFormat="1" ht="30" x14ac:dyDescent="0.25">
      <c r="A2250" s="389">
        <f t="shared" si="668"/>
        <v>94797</v>
      </c>
      <c r="B2250" s="390">
        <v>88267</v>
      </c>
      <c r="C2250" s="391" t="s">
        <v>14203</v>
      </c>
      <c r="D2250" s="391" t="s">
        <v>13455</v>
      </c>
      <c r="E2250" s="392" t="s">
        <v>1</v>
      </c>
      <c r="F2250" s="392" t="s">
        <v>7605</v>
      </c>
      <c r="G2250" s="393">
        <v>0.25650000000000001</v>
      </c>
      <c r="H2250" s="453">
        <f>VLOOKUP(B2250,'CMP-SIN-SD-09-2021'!A:D,4,0)</f>
        <v>23.41</v>
      </c>
      <c r="I2250" s="394" t="s">
        <v>13362</v>
      </c>
      <c r="J2250" s="373">
        <f t="shared" si="687"/>
        <v>6</v>
      </c>
      <c r="K2250" s="373"/>
      <c r="L2250" s="373"/>
      <c r="M2250" s="373">
        <f>VLOOKUP(B2250,'CMP-SIN-SD-09-2021'!A:D,4,0)</f>
        <v>23.41</v>
      </c>
      <c r="N2250" s="3" t="b">
        <f t="shared" si="688"/>
        <v>1</v>
      </c>
    </row>
    <row r="2251" spans="1:15" s="387" customFormat="1" x14ac:dyDescent="0.25">
      <c r="A2251" s="389">
        <f t="shared" ref="A2251:A2314" si="689">IF(O2251&lt;&gt;0,O2251,A2250)</f>
        <v>94797</v>
      </c>
      <c r="B2251" s="390">
        <v>3148</v>
      </c>
      <c r="C2251" s="391" t="s">
        <v>14203</v>
      </c>
      <c r="D2251" s="391" t="s">
        <v>14182</v>
      </c>
      <c r="E2251" s="392" t="s">
        <v>1</v>
      </c>
      <c r="F2251" s="392" t="s">
        <v>9</v>
      </c>
      <c r="G2251" s="393">
        <v>6.6E-3</v>
      </c>
      <c r="H2251" s="394">
        <v>12.9</v>
      </c>
      <c r="I2251" s="394" t="s">
        <v>13362</v>
      </c>
      <c r="J2251" s="373">
        <f t="shared" si="687"/>
        <v>0.08</v>
      </c>
      <c r="K2251" s="373"/>
      <c r="L2251" s="373"/>
      <c r="M2251" s="373">
        <f>VLOOKUP(B2251,'INS-SIN-SD-09-2021'!A:D,4,0)</f>
        <v>12.9</v>
      </c>
      <c r="N2251" s="3" t="b">
        <f t="shared" si="688"/>
        <v>1</v>
      </c>
    </row>
    <row r="2252" spans="1:15" s="387" customFormat="1" ht="30" x14ac:dyDescent="0.25">
      <c r="A2252" s="440">
        <f t="shared" si="689"/>
        <v>94797</v>
      </c>
      <c r="B2252" s="441">
        <v>11825</v>
      </c>
      <c r="C2252" s="442" t="s">
        <v>14203</v>
      </c>
      <c r="D2252" s="442" t="s">
        <v>14204</v>
      </c>
      <c r="E2252" s="398" t="s">
        <v>1</v>
      </c>
      <c r="F2252" s="398" t="s">
        <v>9</v>
      </c>
      <c r="G2252" s="397">
        <v>1</v>
      </c>
      <c r="H2252" s="443">
        <v>183.1</v>
      </c>
      <c r="I2252" s="443" t="s">
        <v>13362</v>
      </c>
      <c r="J2252" s="373">
        <f t="shared" si="687"/>
        <v>183.1</v>
      </c>
      <c r="K2252" s="373"/>
      <c r="L2252" s="373"/>
      <c r="M2252" s="373">
        <f>VLOOKUP(B2252,'INS-SIN-SD-09-2021'!A:D,4,0)</f>
        <v>183.1</v>
      </c>
      <c r="N2252" s="3" t="b">
        <f t="shared" si="688"/>
        <v>1</v>
      </c>
    </row>
    <row r="2253" spans="1:15" s="387" customFormat="1" ht="60" x14ac:dyDescent="0.25">
      <c r="A2253" s="463">
        <f t="shared" si="689"/>
        <v>94500</v>
      </c>
      <c r="B2253" s="434" t="s">
        <v>13359</v>
      </c>
      <c r="C2253" s="464" t="s">
        <v>543</v>
      </c>
      <c r="D2253" s="464" t="s">
        <v>14191</v>
      </c>
      <c r="E2253" s="425" t="s">
        <v>9</v>
      </c>
      <c r="F2253" s="425" t="s">
        <v>1</v>
      </c>
      <c r="G2253" s="424" t="s">
        <v>13361</v>
      </c>
      <c r="H2253" s="426" t="s">
        <v>13362</v>
      </c>
      <c r="I2253" s="465">
        <f>SUMIF(A:A,A2253,J:J)</f>
        <v>296.3</v>
      </c>
      <c r="K2253" s="373">
        <f>VLOOKUP(A2253,'CMP-SIN-SD-09-2021'!A:D,4,0)</f>
        <v>296.3</v>
      </c>
      <c r="L2253" s="373" t="b">
        <f>K2253=I2253</f>
        <v>1</v>
      </c>
      <c r="O2253" s="403">
        <v>94500</v>
      </c>
    </row>
    <row r="2254" spans="1:15" s="387" customFormat="1" ht="30" x14ac:dyDescent="0.25">
      <c r="A2254" s="450">
        <f t="shared" si="689"/>
        <v>94500</v>
      </c>
      <c r="B2254" s="451">
        <v>88248</v>
      </c>
      <c r="C2254" s="452" t="s">
        <v>14191</v>
      </c>
      <c r="D2254" s="452" t="s">
        <v>13495</v>
      </c>
      <c r="E2254" s="400" t="s">
        <v>1</v>
      </c>
      <c r="F2254" s="400" t="s">
        <v>7605</v>
      </c>
      <c r="G2254" s="399">
        <v>0.56950000000000001</v>
      </c>
      <c r="H2254" s="453">
        <f>VLOOKUP(B2254,'CMP-SIN-SD-09-2021'!A:D,4,0)</f>
        <v>18.23</v>
      </c>
      <c r="I2254" s="453" t="s">
        <v>13362</v>
      </c>
      <c r="J2254" s="373">
        <f t="shared" ref="J2254:J2257" si="690">TRUNC((G2254*H2254),2)</f>
        <v>10.38</v>
      </c>
      <c r="K2254" s="373"/>
      <c r="L2254" s="373"/>
      <c r="M2254" s="373">
        <f>VLOOKUP(B2254,'CMP-SIN-SD-09-2021'!A:D,4,0)</f>
        <v>18.23</v>
      </c>
      <c r="N2254" s="3" t="b">
        <f t="shared" ref="N2254:N2257" si="691">M2254=H2254</f>
        <v>1</v>
      </c>
    </row>
    <row r="2255" spans="1:15" s="387" customFormat="1" ht="30" x14ac:dyDescent="0.25">
      <c r="A2255" s="389">
        <f t="shared" si="689"/>
        <v>94500</v>
      </c>
      <c r="B2255" s="390">
        <v>88267</v>
      </c>
      <c r="C2255" s="391" t="s">
        <v>14191</v>
      </c>
      <c r="D2255" s="391" t="s">
        <v>13455</v>
      </c>
      <c r="E2255" s="392" t="s">
        <v>1</v>
      </c>
      <c r="F2255" s="392" t="s">
        <v>7605</v>
      </c>
      <c r="G2255" s="393">
        <v>0.56950000000000001</v>
      </c>
      <c r="H2255" s="453">
        <f>VLOOKUP(B2255,'CMP-SIN-SD-09-2021'!A:D,4,0)</f>
        <v>23.41</v>
      </c>
      <c r="I2255" s="394" t="s">
        <v>13362</v>
      </c>
      <c r="J2255" s="373">
        <f t="shared" si="690"/>
        <v>13.33</v>
      </c>
      <c r="K2255" s="373"/>
      <c r="L2255" s="373"/>
      <c r="M2255" s="373">
        <f>VLOOKUP(B2255,'CMP-SIN-SD-09-2021'!A:D,4,0)</f>
        <v>23.41</v>
      </c>
      <c r="N2255" s="3" t="b">
        <f t="shared" si="691"/>
        <v>1</v>
      </c>
    </row>
    <row r="2256" spans="1:15" s="387" customFormat="1" x14ac:dyDescent="0.25">
      <c r="A2256" s="389">
        <f t="shared" si="689"/>
        <v>94500</v>
      </c>
      <c r="B2256" s="390">
        <v>3148</v>
      </c>
      <c r="C2256" s="391" t="s">
        <v>14191</v>
      </c>
      <c r="D2256" s="391" t="s">
        <v>14182</v>
      </c>
      <c r="E2256" s="392" t="s">
        <v>1</v>
      </c>
      <c r="F2256" s="392" t="s">
        <v>9</v>
      </c>
      <c r="G2256" s="393">
        <v>3.5400000000000001E-2</v>
      </c>
      <c r="H2256" s="394">
        <v>12.9</v>
      </c>
      <c r="I2256" s="394" t="s">
        <v>13362</v>
      </c>
      <c r="J2256" s="373">
        <f t="shared" si="690"/>
        <v>0.45</v>
      </c>
      <c r="K2256" s="373"/>
      <c r="L2256" s="373"/>
      <c r="M2256" s="373">
        <f>VLOOKUP(B2256,'INS-SIN-SD-09-2021'!A:D,4,0)</f>
        <v>12.9</v>
      </c>
      <c r="N2256" s="3" t="b">
        <f t="shared" si="691"/>
        <v>1</v>
      </c>
    </row>
    <row r="2257" spans="1:15" s="387" customFormat="1" ht="30" x14ac:dyDescent="0.25">
      <c r="A2257" s="440">
        <f t="shared" si="689"/>
        <v>94500</v>
      </c>
      <c r="B2257" s="441">
        <v>6012</v>
      </c>
      <c r="C2257" s="442" t="s">
        <v>14191</v>
      </c>
      <c r="D2257" s="442" t="s">
        <v>14205</v>
      </c>
      <c r="E2257" s="398" t="s">
        <v>1</v>
      </c>
      <c r="F2257" s="398" t="s">
        <v>9</v>
      </c>
      <c r="G2257" s="397">
        <v>1</v>
      </c>
      <c r="H2257" s="443">
        <v>272.14</v>
      </c>
      <c r="I2257" s="443" t="s">
        <v>13362</v>
      </c>
      <c r="J2257" s="373">
        <f t="shared" si="690"/>
        <v>272.14</v>
      </c>
      <c r="K2257" s="373"/>
      <c r="L2257" s="373"/>
      <c r="M2257" s="373">
        <f>VLOOKUP(B2257,'INS-SIN-SD-09-2021'!A:D,4,0)</f>
        <v>272.14</v>
      </c>
      <c r="N2257" s="3" t="b">
        <f t="shared" si="691"/>
        <v>1</v>
      </c>
    </row>
    <row r="2258" spans="1:15" s="387" customFormat="1" ht="30" x14ac:dyDescent="0.25">
      <c r="A2258" s="463">
        <f t="shared" si="689"/>
        <v>99631</v>
      </c>
      <c r="B2258" s="434" t="s">
        <v>13359</v>
      </c>
      <c r="C2258" s="464" t="s">
        <v>546</v>
      </c>
      <c r="D2258" s="464" t="s">
        <v>13509</v>
      </c>
      <c r="E2258" s="425" t="s">
        <v>9</v>
      </c>
      <c r="F2258" s="425" t="s">
        <v>1</v>
      </c>
      <c r="G2258" s="424" t="s">
        <v>13361</v>
      </c>
      <c r="H2258" s="426" t="s">
        <v>13362</v>
      </c>
      <c r="I2258" s="465">
        <f>SUMIF(A:A,A2258,J:J)</f>
        <v>124.8</v>
      </c>
      <c r="K2258" s="373">
        <f>VLOOKUP(A2258,'CMP-SIN-SD-09-2021'!A:D,4,0)</f>
        <v>124.8</v>
      </c>
      <c r="L2258" s="373" t="b">
        <f>K2258=I2258</f>
        <v>1</v>
      </c>
      <c r="O2258" s="403">
        <v>99631</v>
      </c>
    </row>
    <row r="2259" spans="1:15" s="387" customFormat="1" ht="30" x14ac:dyDescent="0.25">
      <c r="A2259" s="450">
        <f t="shared" si="689"/>
        <v>99631</v>
      </c>
      <c r="B2259" s="451">
        <v>88248</v>
      </c>
      <c r="C2259" s="452" t="s">
        <v>13509</v>
      </c>
      <c r="D2259" s="452" t="s">
        <v>13495</v>
      </c>
      <c r="E2259" s="400" t="s">
        <v>1</v>
      </c>
      <c r="F2259" s="400" t="s">
        <v>7605</v>
      </c>
      <c r="G2259" s="399">
        <v>0.26329999999999998</v>
      </c>
      <c r="H2259" s="453">
        <f>VLOOKUP(B2259,'CMP-SIN-SD-09-2021'!A:D,4,0)</f>
        <v>18.23</v>
      </c>
      <c r="I2259" s="453" t="s">
        <v>13362</v>
      </c>
      <c r="J2259" s="373">
        <f t="shared" ref="J2259:J2262" si="692">TRUNC((G2259*H2259),2)</f>
        <v>4.79</v>
      </c>
      <c r="K2259" s="373"/>
      <c r="L2259" s="373"/>
      <c r="M2259" s="373">
        <f>VLOOKUP(B2259,'CMP-SIN-SD-09-2021'!A:D,4,0)</f>
        <v>18.23</v>
      </c>
      <c r="N2259" s="3" t="b">
        <f t="shared" ref="N2259:N2262" si="693">M2259=H2259</f>
        <v>1</v>
      </c>
    </row>
    <row r="2260" spans="1:15" s="387" customFormat="1" ht="30" x14ac:dyDescent="0.25">
      <c r="A2260" s="389">
        <f t="shared" si="689"/>
        <v>99631</v>
      </c>
      <c r="B2260" s="390">
        <v>88267</v>
      </c>
      <c r="C2260" s="391" t="s">
        <v>13509</v>
      </c>
      <c r="D2260" s="391" t="s">
        <v>13455</v>
      </c>
      <c r="E2260" s="392" t="s">
        <v>1</v>
      </c>
      <c r="F2260" s="392" t="s">
        <v>7605</v>
      </c>
      <c r="G2260" s="393">
        <v>0.26329999999999998</v>
      </c>
      <c r="H2260" s="453">
        <f>VLOOKUP(B2260,'CMP-SIN-SD-09-2021'!A:D,4,0)</f>
        <v>23.41</v>
      </c>
      <c r="I2260" s="394" t="s">
        <v>13362</v>
      </c>
      <c r="J2260" s="373">
        <f t="shared" si="692"/>
        <v>6.16</v>
      </c>
      <c r="K2260" s="373"/>
      <c r="L2260" s="373"/>
      <c r="M2260" s="373">
        <f>VLOOKUP(B2260,'CMP-SIN-SD-09-2021'!A:D,4,0)</f>
        <v>23.41</v>
      </c>
      <c r="N2260" s="3" t="b">
        <f t="shared" si="693"/>
        <v>1</v>
      </c>
    </row>
    <row r="2261" spans="1:15" s="387" customFormat="1" x14ac:dyDescent="0.25">
      <c r="A2261" s="389">
        <f t="shared" si="689"/>
        <v>99631</v>
      </c>
      <c r="B2261" s="390">
        <v>3148</v>
      </c>
      <c r="C2261" s="391" t="s">
        <v>13509</v>
      </c>
      <c r="D2261" s="391" t="s">
        <v>14182</v>
      </c>
      <c r="E2261" s="392" t="s">
        <v>1</v>
      </c>
      <c r="F2261" s="392" t="s">
        <v>9</v>
      </c>
      <c r="G2261" s="393">
        <v>1.9199999999999998E-2</v>
      </c>
      <c r="H2261" s="394">
        <v>12.9</v>
      </c>
      <c r="I2261" s="394" t="s">
        <v>13362</v>
      </c>
      <c r="J2261" s="373">
        <f t="shared" si="692"/>
        <v>0.24</v>
      </c>
      <c r="K2261" s="373"/>
      <c r="L2261" s="373"/>
      <c r="M2261" s="373">
        <f>VLOOKUP(B2261,'INS-SIN-SD-09-2021'!A:D,4,0)</f>
        <v>12.9</v>
      </c>
      <c r="N2261" s="3" t="b">
        <f t="shared" si="693"/>
        <v>1</v>
      </c>
    </row>
    <row r="2262" spans="1:15" s="387" customFormat="1" ht="30" x14ac:dyDescent="0.25">
      <c r="A2262" s="440">
        <f t="shared" si="689"/>
        <v>99631</v>
      </c>
      <c r="B2262" s="441">
        <v>10416</v>
      </c>
      <c r="C2262" s="442" t="s">
        <v>13509</v>
      </c>
      <c r="D2262" s="442" t="s">
        <v>14206</v>
      </c>
      <c r="E2262" s="398" t="s">
        <v>1</v>
      </c>
      <c r="F2262" s="398" t="s">
        <v>9</v>
      </c>
      <c r="G2262" s="397">
        <v>1</v>
      </c>
      <c r="H2262" s="443">
        <v>113.61</v>
      </c>
      <c r="I2262" s="443" t="s">
        <v>13362</v>
      </c>
      <c r="J2262" s="373">
        <f t="shared" si="692"/>
        <v>113.61</v>
      </c>
      <c r="K2262" s="373"/>
      <c r="L2262" s="373"/>
      <c r="M2262" s="373">
        <f>VLOOKUP(B2262,'INS-SIN-SD-09-2021'!A:D,4,0)</f>
        <v>113.61</v>
      </c>
      <c r="N2262" s="3" t="b">
        <f t="shared" si="693"/>
        <v>1</v>
      </c>
    </row>
    <row r="2263" spans="1:15" s="387" customFormat="1" ht="30" x14ac:dyDescent="0.25">
      <c r="A2263" s="463">
        <f t="shared" si="689"/>
        <v>88547</v>
      </c>
      <c r="B2263" s="434" t="s">
        <v>13359</v>
      </c>
      <c r="C2263" s="464" t="s">
        <v>548</v>
      </c>
      <c r="D2263" s="464" t="s">
        <v>14207</v>
      </c>
      <c r="E2263" s="425" t="s">
        <v>9</v>
      </c>
      <c r="F2263" s="425" t="s">
        <v>1</v>
      </c>
      <c r="G2263" s="424" t="s">
        <v>13361</v>
      </c>
      <c r="H2263" s="426" t="s">
        <v>13362</v>
      </c>
      <c r="I2263" s="465">
        <f>SUMIF(A:A,A2263,J:J)</f>
        <v>90.95</v>
      </c>
      <c r="K2263" s="373" t="e">
        <f>VLOOKUP(A2263,'CMP-SIN-SD-09-2021'!A:D,4,0)</f>
        <v>#N/A</v>
      </c>
      <c r="L2263" s="373" t="e">
        <f>K2263=I2263</f>
        <v>#N/A</v>
      </c>
      <c r="O2263" s="403">
        <v>88547</v>
      </c>
    </row>
    <row r="2264" spans="1:15" s="387" customFormat="1" x14ac:dyDescent="0.25">
      <c r="A2264" s="450">
        <f t="shared" si="689"/>
        <v>88547</v>
      </c>
      <c r="B2264" s="451">
        <v>88247</v>
      </c>
      <c r="C2264" s="452" t="s">
        <v>14207</v>
      </c>
      <c r="D2264" s="452" t="s">
        <v>13702</v>
      </c>
      <c r="E2264" s="400" t="s">
        <v>1</v>
      </c>
      <c r="F2264" s="400" t="s">
        <v>7605</v>
      </c>
      <c r="G2264" s="399">
        <v>1</v>
      </c>
      <c r="H2264" s="453">
        <f>VLOOKUP(B2264,'CMP-SIN-SD-09-2021'!A:D,4,0)</f>
        <v>18.739999999999998</v>
      </c>
      <c r="I2264" s="453" t="s">
        <v>13362</v>
      </c>
      <c r="J2264" s="373">
        <f t="shared" ref="J2264:J2266" si="694">TRUNC((G2264*H2264),2)</f>
        <v>18.739999999999998</v>
      </c>
      <c r="K2264" s="373"/>
      <c r="L2264" s="373"/>
      <c r="M2264" s="373">
        <f>VLOOKUP(B2264,'CMP-SIN-SD-09-2021'!A:D,4,0)</f>
        <v>18.739999999999998</v>
      </c>
      <c r="N2264" s="3" t="b">
        <f t="shared" ref="N2264:N2266" si="695">M2264=H2264</f>
        <v>1</v>
      </c>
    </row>
    <row r="2265" spans="1:15" s="387" customFormat="1" x14ac:dyDescent="0.25">
      <c r="A2265" s="389">
        <f t="shared" si="689"/>
        <v>88547</v>
      </c>
      <c r="B2265" s="390">
        <v>88264</v>
      </c>
      <c r="C2265" s="391" t="s">
        <v>14207</v>
      </c>
      <c r="D2265" s="391" t="s">
        <v>13703</v>
      </c>
      <c r="E2265" s="392" t="s">
        <v>1</v>
      </c>
      <c r="F2265" s="392" t="s">
        <v>7605</v>
      </c>
      <c r="G2265" s="393">
        <v>1</v>
      </c>
      <c r="H2265" s="453">
        <f>VLOOKUP(B2265,'CMP-SIN-SD-09-2021'!A:D,4,0)</f>
        <v>24.1</v>
      </c>
      <c r="I2265" s="394" t="s">
        <v>13362</v>
      </c>
      <c r="J2265" s="373">
        <f t="shared" si="694"/>
        <v>24.1</v>
      </c>
      <c r="K2265" s="373"/>
      <c r="L2265" s="373"/>
      <c r="M2265" s="373">
        <f>VLOOKUP(B2265,'CMP-SIN-SD-09-2021'!A:D,4,0)</f>
        <v>24.1</v>
      </c>
      <c r="N2265" s="3" t="b">
        <f t="shared" si="695"/>
        <v>1</v>
      </c>
    </row>
    <row r="2266" spans="1:15" s="387" customFormat="1" x14ac:dyDescent="0.25">
      <c r="A2266" s="440">
        <f t="shared" si="689"/>
        <v>88547</v>
      </c>
      <c r="B2266" s="441">
        <v>7588</v>
      </c>
      <c r="C2266" s="442" t="s">
        <v>14207</v>
      </c>
      <c r="D2266" s="442" t="s">
        <v>14208</v>
      </c>
      <c r="E2266" s="398" t="s">
        <v>1</v>
      </c>
      <c r="F2266" s="398" t="s">
        <v>9</v>
      </c>
      <c r="G2266" s="397">
        <v>1</v>
      </c>
      <c r="H2266" s="443">
        <v>48.11</v>
      </c>
      <c r="I2266" s="443" t="s">
        <v>13362</v>
      </c>
      <c r="J2266" s="373">
        <f t="shared" si="694"/>
        <v>48.11</v>
      </c>
      <c r="K2266" s="373"/>
      <c r="L2266" s="373"/>
      <c r="M2266" s="373">
        <f>VLOOKUP(B2266,'INS-SIN-SD-09-2021'!A:D,4,0)</f>
        <v>48.11</v>
      </c>
      <c r="N2266" s="3" t="b">
        <f t="shared" si="695"/>
        <v>1</v>
      </c>
    </row>
    <row r="2267" spans="1:15" s="387" customFormat="1" x14ac:dyDescent="0.25">
      <c r="A2267" s="463">
        <f t="shared" si="689"/>
        <v>83646</v>
      </c>
      <c r="B2267" s="434" t="s">
        <v>13359</v>
      </c>
      <c r="C2267" s="464" t="s">
        <v>550</v>
      </c>
      <c r="D2267" s="464" t="s">
        <v>14209</v>
      </c>
      <c r="E2267" s="425" t="s">
        <v>9</v>
      </c>
      <c r="F2267" s="425" t="s">
        <v>1</v>
      </c>
      <c r="G2267" s="424" t="s">
        <v>13361</v>
      </c>
      <c r="H2267" s="426" t="s">
        <v>13362</v>
      </c>
      <c r="I2267" s="465">
        <f>SUMIF(A:A,A2267,J:J)</f>
        <v>2848.49</v>
      </c>
      <c r="K2267" s="373" t="e">
        <f>VLOOKUP(A2267,'CMP-SIN-SD-09-2021'!A:D,4,0)</f>
        <v>#N/A</v>
      </c>
      <c r="L2267" s="373" t="e">
        <f>K2267=I2267</f>
        <v>#N/A</v>
      </c>
      <c r="O2267" s="403">
        <v>83646</v>
      </c>
    </row>
    <row r="2268" spans="1:15" s="387" customFormat="1" x14ac:dyDescent="0.25">
      <c r="A2268" s="450">
        <f t="shared" si="689"/>
        <v>83646</v>
      </c>
      <c r="B2268" s="451">
        <v>88243</v>
      </c>
      <c r="C2268" s="452" t="s">
        <v>14209</v>
      </c>
      <c r="D2268" s="452" t="s">
        <v>13581</v>
      </c>
      <c r="E2268" s="400" t="s">
        <v>1</v>
      </c>
      <c r="F2268" s="400" t="s">
        <v>7605</v>
      </c>
      <c r="G2268" s="399">
        <v>6.1</v>
      </c>
      <c r="H2268" s="453">
        <f>VLOOKUP(B2268,'CMP-SIN-SD-09-2021'!A:D,4,0)</f>
        <v>20.96</v>
      </c>
      <c r="I2268" s="453" t="s">
        <v>13362</v>
      </c>
      <c r="J2268" s="373">
        <f t="shared" ref="J2268:J2270" si="696">TRUNC((G2268*H2268),2)</f>
        <v>127.85</v>
      </c>
      <c r="K2268" s="373"/>
      <c r="L2268" s="373"/>
      <c r="M2268" s="373">
        <f>VLOOKUP(B2268,'CMP-SIN-SD-09-2021'!A:D,4,0)</f>
        <v>20.96</v>
      </c>
      <c r="N2268" s="3" t="b">
        <f t="shared" ref="N2268:N2270" si="697">M2268=H2268</f>
        <v>1</v>
      </c>
    </row>
    <row r="2269" spans="1:15" s="387" customFormat="1" ht="30" x14ac:dyDescent="0.25">
      <c r="A2269" s="389">
        <f t="shared" si="689"/>
        <v>83646</v>
      </c>
      <c r="B2269" s="390">
        <v>88279</v>
      </c>
      <c r="C2269" s="391" t="s">
        <v>14209</v>
      </c>
      <c r="D2269" s="391" t="s">
        <v>14210</v>
      </c>
      <c r="E2269" s="392" t="s">
        <v>1</v>
      </c>
      <c r="F2269" s="392" t="s">
        <v>7605</v>
      </c>
      <c r="G2269" s="393">
        <v>6.1</v>
      </c>
      <c r="H2269" s="453">
        <f>VLOOKUP(B2269,'CMP-SIN-SD-09-2021'!A:D,4,0)</f>
        <v>24.98</v>
      </c>
      <c r="I2269" s="394" t="s">
        <v>13362</v>
      </c>
      <c r="J2269" s="373">
        <f t="shared" si="696"/>
        <v>152.37</v>
      </c>
      <c r="K2269" s="373"/>
      <c r="L2269" s="373"/>
      <c r="M2269" s="373">
        <f>VLOOKUP(B2269,'CMP-SIN-SD-09-2021'!A:D,4,0)</f>
        <v>24.98</v>
      </c>
      <c r="N2269" s="3" t="b">
        <f t="shared" si="697"/>
        <v>1</v>
      </c>
    </row>
    <row r="2270" spans="1:15" s="387" customFormat="1" ht="60" x14ac:dyDescent="0.25">
      <c r="A2270" s="440">
        <f t="shared" si="689"/>
        <v>83646</v>
      </c>
      <c r="B2270" s="441">
        <v>735</v>
      </c>
      <c r="C2270" s="442" t="s">
        <v>14209</v>
      </c>
      <c r="D2270" s="442" t="s">
        <v>14211</v>
      </c>
      <c r="E2270" s="398" t="s">
        <v>1</v>
      </c>
      <c r="F2270" s="398" t="s">
        <v>9</v>
      </c>
      <c r="G2270" s="397">
        <v>1</v>
      </c>
      <c r="H2270" s="443">
        <v>2568.27</v>
      </c>
      <c r="I2270" s="443" t="s">
        <v>13362</v>
      </c>
      <c r="J2270" s="373">
        <f t="shared" si="696"/>
        <v>2568.27</v>
      </c>
      <c r="K2270" s="373"/>
      <c r="L2270" s="373"/>
      <c r="M2270" s="373">
        <f>VLOOKUP(B2270,'INS-SIN-SD-09-2021'!A:D,4,0)</f>
        <v>2568.27</v>
      </c>
      <c r="N2270" s="3" t="b">
        <f t="shared" si="697"/>
        <v>1</v>
      </c>
    </row>
    <row r="2271" spans="1:15" s="387" customFormat="1" ht="30" x14ac:dyDescent="0.25">
      <c r="A2271" s="463" t="str">
        <f t="shared" si="689"/>
        <v>CCU.05.0005</v>
      </c>
      <c r="B2271" s="434" t="s">
        <v>13359</v>
      </c>
      <c r="C2271" s="464" t="s">
        <v>552</v>
      </c>
      <c r="D2271" s="464" t="s">
        <v>13937</v>
      </c>
      <c r="E2271" s="425" t="s">
        <v>9</v>
      </c>
      <c r="F2271" s="425" t="s">
        <v>1</v>
      </c>
      <c r="G2271" s="424" t="s">
        <v>13361</v>
      </c>
      <c r="H2271" s="426" t="s">
        <v>13362</v>
      </c>
      <c r="I2271" s="465">
        <f>SUMIF(A:A,A2271,J:J)</f>
        <v>3700</v>
      </c>
      <c r="K2271" s="373" t="e">
        <f>VLOOKUP(A2271,'CMP-SIN-SD-09-2021'!A:D,4,0)</f>
        <v>#N/A</v>
      </c>
      <c r="L2271" s="373" t="e">
        <f>K2271=I2271</f>
        <v>#N/A</v>
      </c>
      <c r="O2271" s="387" t="s">
        <v>1689</v>
      </c>
    </row>
    <row r="2272" spans="1:15" s="387" customFormat="1" ht="30" x14ac:dyDescent="0.25">
      <c r="A2272" s="444" t="str">
        <f t="shared" si="689"/>
        <v>CCU.05.0005</v>
      </c>
      <c r="B2272" s="445" t="s">
        <v>14212</v>
      </c>
      <c r="C2272" s="446" t="s">
        <v>13937</v>
      </c>
      <c r="D2272" s="446" t="s">
        <v>14213</v>
      </c>
      <c r="E2272" s="447" t="s">
        <v>1</v>
      </c>
      <c r="F2272" s="447" t="s">
        <v>9</v>
      </c>
      <c r="G2272" s="448">
        <v>1</v>
      </c>
      <c r="H2272" s="449">
        <v>3700</v>
      </c>
      <c r="I2272" s="449" t="s">
        <v>13362</v>
      </c>
      <c r="J2272" s="373">
        <f t="shared" ref="J2272" si="698">TRUNC((G2272*H2272),2)</f>
        <v>3700</v>
      </c>
      <c r="K2272" s="373"/>
      <c r="L2272" s="373"/>
      <c r="M2272" s="373" t="e">
        <f>VLOOKUP(B2272,'INS-SIN-SD-09-2021'!A:D,4,0)</f>
        <v>#N/A</v>
      </c>
      <c r="N2272" s="3" t="e">
        <f t="shared" ref="N2272" si="699">M2272=H2272</f>
        <v>#N/A</v>
      </c>
    </row>
    <row r="2273" spans="1:15" s="387" customFormat="1" ht="75" x14ac:dyDescent="0.25">
      <c r="A2273" s="463">
        <f t="shared" si="689"/>
        <v>94706</v>
      </c>
      <c r="B2273" s="434" t="s">
        <v>13359</v>
      </c>
      <c r="C2273" s="464" t="s">
        <v>554</v>
      </c>
      <c r="D2273" s="464" t="s">
        <v>14214</v>
      </c>
      <c r="E2273" s="425" t="s">
        <v>9</v>
      </c>
      <c r="F2273" s="425" t="s">
        <v>1</v>
      </c>
      <c r="G2273" s="424" t="s">
        <v>13361</v>
      </c>
      <c r="H2273" s="426" t="s">
        <v>13362</v>
      </c>
      <c r="I2273" s="465">
        <f>SUMIF(A:A,A2273,J:J)</f>
        <v>41.219999999999992</v>
      </c>
      <c r="K2273" s="373">
        <f>VLOOKUP(A2273,'CMP-SIN-SD-09-2021'!A:D,4,0)</f>
        <v>41.22</v>
      </c>
      <c r="L2273" s="373" t="b">
        <f>K2273=I2273</f>
        <v>1</v>
      </c>
      <c r="O2273" s="403">
        <v>94706</v>
      </c>
    </row>
    <row r="2274" spans="1:15" s="387" customFormat="1" ht="30" x14ac:dyDescent="0.25">
      <c r="A2274" s="450">
        <f t="shared" si="689"/>
        <v>94706</v>
      </c>
      <c r="B2274" s="451">
        <v>88248</v>
      </c>
      <c r="C2274" s="452" t="s">
        <v>14214</v>
      </c>
      <c r="D2274" s="452" t="s">
        <v>13495</v>
      </c>
      <c r="E2274" s="400" t="s">
        <v>1</v>
      </c>
      <c r="F2274" s="400" t="s">
        <v>7605</v>
      </c>
      <c r="G2274" s="399">
        <v>0.18099999999999999</v>
      </c>
      <c r="H2274" s="453">
        <f>VLOOKUP(B2274,'CMP-SIN-SD-09-2021'!A:D,4,0)</f>
        <v>18.23</v>
      </c>
      <c r="I2274" s="453" t="s">
        <v>13362</v>
      </c>
      <c r="J2274" s="373">
        <f t="shared" ref="J2274:J2279" si="700">TRUNC((G2274*H2274),2)</f>
        <v>3.29</v>
      </c>
      <c r="K2274" s="373"/>
      <c r="L2274" s="373"/>
      <c r="M2274" s="373">
        <f>VLOOKUP(B2274,'CMP-SIN-SD-09-2021'!A:D,4,0)</f>
        <v>18.23</v>
      </c>
      <c r="N2274" s="3" t="b">
        <f t="shared" ref="N2274:N2279" si="701">M2274=H2274</f>
        <v>1</v>
      </c>
    </row>
    <row r="2275" spans="1:15" s="387" customFormat="1" ht="30" x14ac:dyDescent="0.25">
      <c r="A2275" s="389">
        <f t="shared" si="689"/>
        <v>94706</v>
      </c>
      <c r="B2275" s="390">
        <v>88267</v>
      </c>
      <c r="C2275" s="391" t="s">
        <v>14214</v>
      </c>
      <c r="D2275" s="391" t="s">
        <v>13455</v>
      </c>
      <c r="E2275" s="392" t="s">
        <v>1</v>
      </c>
      <c r="F2275" s="392" t="s">
        <v>7605</v>
      </c>
      <c r="G2275" s="393">
        <v>0.18099999999999999</v>
      </c>
      <c r="H2275" s="453">
        <f>VLOOKUP(B2275,'CMP-SIN-SD-09-2021'!A:D,4,0)</f>
        <v>23.41</v>
      </c>
      <c r="I2275" s="394" t="s">
        <v>13362</v>
      </c>
      <c r="J2275" s="373">
        <f t="shared" si="700"/>
        <v>4.2300000000000004</v>
      </c>
      <c r="K2275" s="373"/>
      <c r="L2275" s="373"/>
      <c r="M2275" s="373">
        <f>VLOOKUP(B2275,'CMP-SIN-SD-09-2021'!A:D,4,0)</f>
        <v>23.41</v>
      </c>
      <c r="N2275" s="3" t="b">
        <f t="shared" si="701"/>
        <v>1</v>
      </c>
    </row>
    <row r="2276" spans="1:15" s="387" customFormat="1" ht="30" x14ac:dyDescent="0.25">
      <c r="A2276" s="389">
        <f t="shared" si="689"/>
        <v>94706</v>
      </c>
      <c r="B2276" s="390">
        <v>99</v>
      </c>
      <c r="C2276" s="391" t="s">
        <v>14214</v>
      </c>
      <c r="D2276" s="391" t="s">
        <v>14215</v>
      </c>
      <c r="E2276" s="392" t="s">
        <v>1</v>
      </c>
      <c r="F2276" s="392" t="s">
        <v>9</v>
      </c>
      <c r="G2276" s="393">
        <v>1</v>
      </c>
      <c r="H2276" s="394">
        <v>25.49</v>
      </c>
      <c r="I2276" s="394" t="s">
        <v>13362</v>
      </c>
      <c r="J2276" s="373">
        <f t="shared" si="700"/>
        <v>25.49</v>
      </c>
      <c r="K2276" s="373"/>
      <c r="L2276" s="373"/>
      <c r="M2276" s="373">
        <f>VLOOKUP(B2276,'INS-SIN-SD-09-2021'!A:D,4,0)</f>
        <v>25.49</v>
      </c>
      <c r="N2276" s="3" t="b">
        <f t="shared" si="701"/>
        <v>1</v>
      </c>
    </row>
    <row r="2277" spans="1:15" s="387" customFormat="1" x14ac:dyDescent="0.25">
      <c r="A2277" s="389">
        <f t="shared" si="689"/>
        <v>94706</v>
      </c>
      <c r="B2277" s="390">
        <v>20080</v>
      </c>
      <c r="C2277" s="391" t="s">
        <v>14214</v>
      </c>
      <c r="D2277" s="391" t="s">
        <v>14178</v>
      </c>
      <c r="E2277" s="392" t="s">
        <v>1</v>
      </c>
      <c r="F2277" s="392" t="s">
        <v>9</v>
      </c>
      <c r="G2277" s="393">
        <v>0.19400000000000001</v>
      </c>
      <c r="H2277" s="394">
        <v>21.85</v>
      </c>
      <c r="I2277" s="394" t="s">
        <v>13362</v>
      </c>
      <c r="J2277" s="373">
        <f t="shared" si="700"/>
        <v>4.2300000000000004</v>
      </c>
      <c r="K2277" s="373"/>
      <c r="L2277" s="373"/>
      <c r="M2277" s="373">
        <f>VLOOKUP(B2277,'INS-SIN-SD-09-2021'!A:D,4,0)</f>
        <v>21.85</v>
      </c>
      <c r="N2277" s="3" t="b">
        <f t="shared" si="701"/>
        <v>1</v>
      </c>
    </row>
    <row r="2278" spans="1:15" s="387" customFormat="1" x14ac:dyDescent="0.25">
      <c r="A2278" s="389">
        <f t="shared" si="689"/>
        <v>94706</v>
      </c>
      <c r="B2278" s="390">
        <v>20083</v>
      </c>
      <c r="C2278" s="391" t="s">
        <v>14214</v>
      </c>
      <c r="D2278" s="391" t="s">
        <v>14124</v>
      </c>
      <c r="E2278" s="392" t="s">
        <v>1</v>
      </c>
      <c r="F2278" s="392" t="s">
        <v>9</v>
      </c>
      <c r="G2278" s="393">
        <v>5.1999999999999998E-2</v>
      </c>
      <c r="H2278" s="394">
        <v>75.84</v>
      </c>
      <c r="I2278" s="394" t="s">
        <v>13362</v>
      </c>
      <c r="J2278" s="373">
        <f t="shared" si="700"/>
        <v>3.94</v>
      </c>
      <c r="K2278" s="373"/>
      <c r="L2278" s="373"/>
      <c r="M2278" s="373">
        <f>VLOOKUP(B2278,'INS-SIN-SD-09-2021'!A:D,4,0)</f>
        <v>75.84</v>
      </c>
      <c r="N2278" s="3" t="b">
        <f t="shared" si="701"/>
        <v>1</v>
      </c>
    </row>
    <row r="2279" spans="1:15" s="387" customFormat="1" x14ac:dyDescent="0.25">
      <c r="A2279" s="440">
        <f t="shared" si="689"/>
        <v>94706</v>
      </c>
      <c r="B2279" s="441">
        <v>38383</v>
      </c>
      <c r="C2279" s="442" t="s">
        <v>14214</v>
      </c>
      <c r="D2279" s="442" t="s">
        <v>14115</v>
      </c>
      <c r="E2279" s="398" t="s">
        <v>1</v>
      </c>
      <c r="F2279" s="398" t="s">
        <v>9</v>
      </c>
      <c r="G2279" s="397">
        <v>1.7999999999999999E-2</v>
      </c>
      <c r="H2279" s="443">
        <v>2.34</v>
      </c>
      <c r="I2279" s="443" t="s">
        <v>13362</v>
      </c>
      <c r="J2279" s="373">
        <f t="shared" si="700"/>
        <v>0.04</v>
      </c>
      <c r="K2279" s="373"/>
      <c r="L2279" s="373"/>
      <c r="M2279" s="373">
        <f>VLOOKUP(B2279,'INS-SIN-SD-09-2021'!A:D,4,0)</f>
        <v>2.34</v>
      </c>
      <c r="N2279" s="3" t="b">
        <f t="shared" si="701"/>
        <v>1</v>
      </c>
    </row>
    <row r="2280" spans="1:15" s="387" customFormat="1" ht="60" x14ac:dyDescent="0.25">
      <c r="A2280" s="463">
        <f t="shared" si="689"/>
        <v>94714</v>
      </c>
      <c r="B2280" s="434" t="s">
        <v>13359</v>
      </c>
      <c r="C2280" s="464" t="s">
        <v>555</v>
      </c>
      <c r="D2280" s="464" t="s">
        <v>14195</v>
      </c>
      <c r="E2280" s="425" t="s">
        <v>9</v>
      </c>
      <c r="F2280" s="425" t="s">
        <v>1</v>
      </c>
      <c r="G2280" s="424" t="s">
        <v>13361</v>
      </c>
      <c r="H2280" s="426" t="s">
        <v>13362</v>
      </c>
      <c r="I2280" s="465">
        <f>SUMIF(A:A,A2280,J:J)</f>
        <v>283.62</v>
      </c>
      <c r="K2280" s="373">
        <f>VLOOKUP(A2280,'CMP-SIN-SD-09-2021'!A:D,4,0)</f>
        <v>283.62</v>
      </c>
      <c r="L2280" s="373" t="b">
        <f>K2280=I2280</f>
        <v>1</v>
      </c>
      <c r="O2280" s="403">
        <v>94714</v>
      </c>
    </row>
    <row r="2281" spans="1:15" s="387" customFormat="1" ht="30" x14ac:dyDescent="0.25">
      <c r="A2281" s="450">
        <f t="shared" si="689"/>
        <v>94714</v>
      </c>
      <c r="B2281" s="451">
        <v>88248</v>
      </c>
      <c r="C2281" s="452" t="s">
        <v>14195</v>
      </c>
      <c r="D2281" s="452" t="s">
        <v>13495</v>
      </c>
      <c r="E2281" s="400" t="s">
        <v>1</v>
      </c>
      <c r="F2281" s="400" t="s">
        <v>7605</v>
      </c>
      <c r="G2281" s="399">
        <v>0.308</v>
      </c>
      <c r="H2281" s="453">
        <f>VLOOKUP(B2281,'CMP-SIN-SD-09-2021'!A:D,4,0)</f>
        <v>18.23</v>
      </c>
      <c r="I2281" s="453" t="s">
        <v>13362</v>
      </c>
      <c r="J2281" s="373">
        <f t="shared" ref="J2281:J2286" si="702">TRUNC((G2281*H2281),2)</f>
        <v>5.61</v>
      </c>
      <c r="K2281" s="373"/>
      <c r="L2281" s="373"/>
      <c r="M2281" s="373">
        <f>VLOOKUP(B2281,'CMP-SIN-SD-09-2021'!A:D,4,0)</f>
        <v>18.23</v>
      </c>
      <c r="N2281" s="3" t="b">
        <f t="shared" ref="N2281:N2286" si="703">M2281=H2281</f>
        <v>1</v>
      </c>
    </row>
    <row r="2282" spans="1:15" s="387" customFormat="1" ht="30" x14ac:dyDescent="0.25">
      <c r="A2282" s="389">
        <f t="shared" si="689"/>
        <v>94714</v>
      </c>
      <c r="B2282" s="390">
        <v>88267</v>
      </c>
      <c r="C2282" s="391" t="s">
        <v>14195</v>
      </c>
      <c r="D2282" s="391" t="s">
        <v>13455</v>
      </c>
      <c r="E2282" s="392" t="s">
        <v>1</v>
      </c>
      <c r="F2282" s="392" t="s">
        <v>7605</v>
      </c>
      <c r="G2282" s="393">
        <v>0.308</v>
      </c>
      <c r="H2282" s="453">
        <f>VLOOKUP(B2282,'CMP-SIN-SD-09-2021'!A:D,4,0)</f>
        <v>23.41</v>
      </c>
      <c r="I2282" s="394" t="s">
        <v>13362</v>
      </c>
      <c r="J2282" s="373">
        <f t="shared" si="702"/>
        <v>7.21</v>
      </c>
      <c r="K2282" s="373"/>
      <c r="L2282" s="373"/>
      <c r="M2282" s="373">
        <f>VLOOKUP(B2282,'CMP-SIN-SD-09-2021'!A:D,4,0)</f>
        <v>23.41</v>
      </c>
      <c r="N2282" s="3" t="b">
        <f t="shared" si="703"/>
        <v>1</v>
      </c>
    </row>
    <row r="2283" spans="1:15" s="387" customFormat="1" ht="30" x14ac:dyDescent="0.25">
      <c r="A2283" s="389">
        <f t="shared" si="689"/>
        <v>94714</v>
      </c>
      <c r="B2283" s="390">
        <v>74</v>
      </c>
      <c r="C2283" s="391" t="s">
        <v>14195</v>
      </c>
      <c r="D2283" s="391" t="s">
        <v>14216</v>
      </c>
      <c r="E2283" s="392" t="s">
        <v>1</v>
      </c>
      <c r="F2283" s="392" t="s">
        <v>9</v>
      </c>
      <c r="G2283" s="393">
        <v>1</v>
      </c>
      <c r="H2283" s="394">
        <v>262.56</v>
      </c>
      <c r="I2283" s="394" t="s">
        <v>13362</v>
      </c>
      <c r="J2283" s="373">
        <f t="shared" si="702"/>
        <v>262.56</v>
      </c>
      <c r="K2283" s="373"/>
      <c r="L2283" s="373"/>
      <c r="M2283" s="373">
        <f>VLOOKUP(B2283,'INS-SIN-SD-09-2021'!A:D,4,0)</f>
        <v>262.56</v>
      </c>
      <c r="N2283" s="3" t="b">
        <f t="shared" si="703"/>
        <v>1</v>
      </c>
    </row>
    <row r="2284" spans="1:15" s="387" customFormat="1" x14ac:dyDescent="0.25">
      <c r="A2284" s="389">
        <f t="shared" si="689"/>
        <v>94714</v>
      </c>
      <c r="B2284" s="390">
        <v>20080</v>
      </c>
      <c r="C2284" s="391" t="s">
        <v>14195</v>
      </c>
      <c r="D2284" s="391" t="s">
        <v>14178</v>
      </c>
      <c r="E2284" s="392" t="s">
        <v>1</v>
      </c>
      <c r="F2284" s="392" t="s">
        <v>9</v>
      </c>
      <c r="G2284" s="393">
        <v>0.19400000000000001</v>
      </c>
      <c r="H2284" s="394">
        <v>21.85</v>
      </c>
      <c r="I2284" s="394" t="s">
        <v>13362</v>
      </c>
      <c r="J2284" s="373">
        <f t="shared" si="702"/>
        <v>4.2300000000000004</v>
      </c>
      <c r="K2284" s="373"/>
      <c r="L2284" s="373"/>
      <c r="M2284" s="373">
        <f>VLOOKUP(B2284,'INS-SIN-SD-09-2021'!A:D,4,0)</f>
        <v>21.85</v>
      </c>
      <c r="N2284" s="3" t="b">
        <f t="shared" si="703"/>
        <v>1</v>
      </c>
    </row>
    <row r="2285" spans="1:15" s="387" customFormat="1" x14ac:dyDescent="0.25">
      <c r="A2285" s="389">
        <f t="shared" si="689"/>
        <v>94714</v>
      </c>
      <c r="B2285" s="390">
        <v>20083</v>
      </c>
      <c r="C2285" s="391" t="s">
        <v>14195</v>
      </c>
      <c r="D2285" s="391" t="s">
        <v>14124</v>
      </c>
      <c r="E2285" s="392" t="s">
        <v>1</v>
      </c>
      <c r="F2285" s="392" t="s">
        <v>9</v>
      </c>
      <c r="G2285" s="393">
        <v>5.1999999999999998E-2</v>
      </c>
      <c r="H2285" s="394">
        <v>75.84</v>
      </c>
      <c r="I2285" s="394" t="s">
        <v>13362</v>
      </c>
      <c r="J2285" s="373">
        <f t="shared" si="702"/>
        <v>3.94</v>
      </c>
      <c r="K2285" s="373"/>
      <c r="L2285" s="373"/>
      <c r="M2285" s="373">
        <f>VLOOKUP(B2285,'INS-SIN-SD-09-2021'!A:D,4,0)</f>
        <v>75.84</v>
      </c>
      <c r="N2285" s="3" t="b">
        <f t="shared" si="703"/>
        <v>1</v>
      </c>
    </row>
    <row r="2286" spans="1:15" s="387" customFormat="1" x14ac:dyDescent="0.25">
      <c r="A2286" s="440">
        <f t="shared" si="689"/>
        <v>94714</v>
      </c>
      <c r="B2286" s="441">
        <v>38383</v>
      </c>
      <c r="C2286" s="442" t="s">
        <v>14195</v>
      </c>
      <c r="D2286" s="442" t="s">
        <v>14115</v>
      </c>
      <c r="E2286" s="398" t="s">
        <v>1</v>
      </c>
      <c r="F2286" s="398" t="s">
        <v>9</v>
      </c>
      <c r="G2286" s="397">
        <v>3.1E-2</v>
      </c>
      <c r="H2286" s="443">
        <v>2.34</v>
      </c>
      <c r="I2286" s="443" t="s">
        <v>13362</v>
      </c>
      <c r="J2286" s="373">
        <f t="shared" si="702"/>
        <v>7.0000000000000007E-2</v>
      </c>
      <c r="K2286" s="373"/>
      <c r="L2286" s="373"/>
      <c r="M2286" s="373">
        <f>VLOOKUP(B2286,'INS-SIN-SD-09-2021'!A:D,4,0)</f>
        <v>2.34</v>
      </c>
      <c r="N2286" s="3" t="b">
        <f t="shared" si="703"/>
        <v>1</v>
      </c>
    </row>
    <row r="2287" spans="1:15" s="387" customFormat="1" ht="45" x14ac:dyDescent="0.25">
      <c r="A2287" s="463">
        <f t="shared" si="689"/>
        <v>89610</v>
      </c>
      <c r="B2287" s="434" t="s">
        <v>13359</v>
      </c>
      <c r="C2287" s="464" t="s">
        <v>556</v>
      </c>
      <c r="D2287" s="464" t="s">
        <v>13814</v>
      </c>
      <c r="E2287" s="425" t="s">
        <v>9</v>
      </c>
      <c r="F2287" s="425" t="s">
        <v>1</v>
      </c>
      <c r="G2287" s="424" t="s">
        <v>13361</v>
      </c>
      <c r="H2287" s="426" t="s">
        <v>13362</v>
      </c>
      <c r="I2287" s="465">
        <f>SUMIF(A:A,A2287,J:J)</f>
        <v>20.37</v>
      </c>
      <c r="K2287" s="373">
        <f>VLOOKUP(A2287,'CMP-SIN-SD-09-2021'!A:D,4,0)</f>
        <v>20.37</v>
      </c>
      <c r="L2287" s="373" t="b">
        <f>K2287=I2287</f>
        <v>1</v>
      </c>
      <c r="O2287" s="403">
        <v>89610</v>
      </c>
    </row>
    <row r="2288" spans="1:15" s="387" customFormat="1" ht="30" x14ac:dyDescent="0.25">
      <c r="A2288" s="450">
        <f t="shared" si="689"/>
        <v>89610</v>
      </c>
      <c r="B2288" s="451">
        <v>88248</v>
      </c>
      <c r="C2288" s="452" t="s">
        <v>13814</v>
      </c>
      <c r="D2288" s="452" t="s">
        <v>13495</v>
      </c>
      <c r="E2288" s="400" t="s">
        <v>1</v>
      </c>
      <c r="F2288" s="400" t="s">
        <v>7605</v>
      </c>
      <c r="G2288" s="399">
        <v>8.5000000000000006E-2</v>
      </c>
      <c r="H2288" s="453">
        <f>VLOOKUP(B2288,'CMP-SIN-SD-09-2021'!A:D,4,0)</f>
        <v>18.23</v>
      </c>
      <c r="I2288" s="453" t="s">
        <v>13362</v>
      </c>
      <c r="J2288" s="373">
        <f t="shared" ref="J2288:J2293" si="704">TRUNC((G2288*H2288),2)</f>
        <v>1.54</v>
      </c>
      <c r="K2288" s="373"/>
      <c r="L2288" s="373"/>
      <c r="M2288" s="373">
        <f>VLOOKUP(B2288,'CMP-SIN-SD-09-2021'!A:D,4,0)</f>
        <v>18.23</v>
      </c>
      <c r="N2288" s="3" t="b">
        <f t="shared" ref="N2288:N2293" si="705">M2288=H2288</f>
        <v>1</v>
      </c>
    </row>
    <row r="2289" spans="1:15" s="387" customFormat="1" ht="30" x14ac:dyDescent="0.25">
      <c r="A2289" s="389">
        <f t="shared" si="689"/>
        <v>89610</v>
      </c>
      <c r="B2289" s="390">
        <v>88267</v>
      </c>
      <c r="C2289" s="391" t="s">
        <v>13814</v>
      </c>
      <c r="D2289" s="391" t="s">
        <v>13455</v>
      </c>
      <c r="E2289" s="392" t="s">
        <v>1</v>
      </c>
      <c r="F2289" s="392" t="s">
        <v>7605</v>
      </c>
      <c r="G2289" s="393">
        <v>8.5000000000000006E-2</v>
      </c>
      <c r="H2289" s="453">
        <f>VLOOKUP(B2289,'CMP-SIN-SD-09-2021'!A:D,4,0)</f>
        <v>23.41</v>
      </c>
      <c r="I2289" s="394" t="s">
        <v>13362</v>
      </c>
      <c r="J2289" s="373">
        <f t="shared" si="704"/>
        <v>1.98</v>
      </c>
      <c r="K2289" s="373"/>
      <c r="L2289" s="373"/>
      <c r="M2289" s="373">
        <f>VLOOKUP(B2289,'CMP-SIN-SD-09-2021'!A:D,4,0)</f>
        <v>23.41</v>
      </c>
      <c r="N2289" s="3" t="b">
        <f t="shared" si="705"/>
        <v>1</v>
      </c>
    </row>
    <row r="2290" spans="1:15" s="387" customFormat="1" ht="30" x14ac:dyDescent="0.25">
      <c r="A2290" s="389">
        <f t="shared" si="689"/>
        <v>89610</v>
      </c>
      <c r="B2290" s="390">
        <v>113</v>
      </c>
      <c r="C2290" s="391" t="s">
        <v>13814</v>
      </c>
      <c r="D2290" s="391" t="s">
        <v>14217</v>
      </c>
      <c r="E2290" s="392" t="s">
        <v>1</v>
      </c>
      <c r="F2290" s="392" t="s">
        <v>9</v>
      </c>
      <c r="G2290" s="393">
        <v>1</v>
      </c>
      <c r="H2290" s="394">
        <v>12.92</v>
      </c>
      <c r="I2290" s="394" t="s">
        <v>13362</v>
      </c>
      <c r="J2290" s="373">
        <f t="shared" si="704"/>
        <v>12.92</v>
      </c>
      <c r="K2290" s="373"/>
      <c r="L2290" s="373"/>
      <c r="M2290" s="373">
        <f>VLOOKUP(B2290,'INS-SIN-SD-09-2021'!A:D,4,0)</f>
        <v>12.92</v>
      </c>
      <c r="N2290" s="3" t="b">
        <f t="shared" si="705"/>
        <v>1</v>
      </c>
    </row>
    <row r="2291" spans="1:15" s="387" customFormat="1" x14ac:dyDescent="0.25">
      <c r="A2291" s="389">
        <f t="shared" si="689"/>
        <v>89610</v>
      </c>
      <c r="B2291" s="390">
        <v>122</v>
      </c>
      <c r="C2291" s="391" t="s">
        <v>13814</v>
      </c>
      <c r="D2291" s="391" t="s">
        <v>14123</v>
      </c>
      <c r="E2291" s="392" t="s">
        <v>1</v>
      </c>
      <c r="F2291" s="392" t="s">
        <v>9</v>
      </c>
      <c r="G2291" s="393">
        <v>2.4E-2</v>
      </c>
      <c r="H2291" s="394">
        <v>66.94</v>
      </c>
      <c r="I2291" s="394" t="s">
        <v>13362</v>
      </c>
      <c r="J2291" s="373">
        <f t="shared" si="704"/>
        <v>1.6</v>
      </c>
      <c r="K2291" s="373"/>
      <c r="L2291" s="373"/>
      <c r="M2291" s="373">
        <f>VLOOKUP(B2291,'INS-SIN-SD-09-2021'!A:D,4,0)</f>
        <v>66.94</v>
      </c>
      <c r="N2291" s="3" t="b">
        <f t="shared" si="705"/>
        <v>1</v>
      </c>
    </row>
    <row r="2292" spans="1:15" s="387" customFormat="1" x14ac:dyDescent="0.25">
      <c r="A2292" s="389">
        <f t="shared" si="689"/>
        <v>89610</v>
      </c>
      <c r="B2292" s="390">
        <v>20083</v>
      </c>
      <c r="C2292" s="391" t="s">
        <v>13814</v>
      </c>
      <c r="D2292" s="391" t="s">
        <v>14124</v>
      </c>
      <c r="E2292" s="392" t="s">
        <v>1</v>
      </c>
      <c r="F2292" s="392" t="s">
        <v>9</v>
      </c>
      <c r="G2292" s="393">
        <v>0.03</v>
      </c>
      <c r="H2292" s="394">
        <v>75.84</v>
      </c>
      <c r="I2292" s="394" t="s">
        <v>13362</v>
      </c>
      <c r="J2292" s="373">
        <f t="shared" si="704"/>
        <v>2.27</v>
      </c>
      <c r="K2292" s="373"/>
      <c r="L2292" s="373"/>
      <c r="M2292" s="373">
        <f>VLOOKUP(B2292,'INS-SIN-SD-09-2021'!A:D,4,0)</f>
        <v>75.84</v>
      </c>
      <c r="N2292" s="3" t="b">
        <f t="shared" si="705"/>
        <v>1</v>
      </c>
    </row>
    <row r="2293" spans="1:15" s="387" customFormat="1" x14ac:dyDescent="0.25">
      <c r="A2293" s="440">
        <f t="shared" si="689"/>
        <v>89610</v>
      </c>
      <c r="B2293" s="441">
        <v>38383</v>
      </c>
      <c r="C2293" s="442" t="s">
        <v>13814</v>
      </c>
      <c r="D2293" s="442" t="s">
        <v>14115</v>
      </c>
      <c r="E2293" s="398" t="s">
        <v>1</v>
      </c>
      <c r="F2293" s="398" t="s">
        <v>9</v>
      </c>
      <c r="G2293" s="397">
        <v>2.8000000000000001E-2</v>
      </c>
      <c r="H2293" s="443">
        <v>2.34</v>
      </c>
      <c r="I2293" s="443" t="s">
        <v>13362</v>
      </c>
      <c r="J2293" s="373">
        <f t="shared" si="704"/>
        <v>0.06</v>
      </c>
      <c r="K2293" s="373"/>
      <c r="L2293" s="373"/>
      <c r="M2293" s="373">
        <f>VLOOKUP(B2293,'INS-SIN-SD-09-2021'!A:D,4,0)</f>
        <v>2.34</v>
      </c>
      <c r="N2293" s="3" t="b">
        <f t="shared" si="705"/>
        <v>1</v>
      </c>
    </row>
    <row r="2294" spans="1:15" s="387" customFormat="1" ht="45" x14ac:dyDescent="0.25">
      <c r="A2294" s="463">
        <f t="shared" si="689"/>
        <v>89616</v>
      </c>
      <c r="B2294" s="434" t="s">
        <v>13359</v>
      </c>
      <c r="C2294" s="464" t="s">
        <v>557</v>
      </c>
      <c r="D2294" s="464" t="s">
        <v>13814</v>
      </c>
      <c r="E2294" s="425" t="s">
        <v>9</v>
      </c>
      <c r="F2294" s="425" t="s">
        <v>1</v>
      </c>
      <c r="G2294" s="424" t="s">
        <v>13361</v>
      </c>
      <c r="H2294" s="426" t="s">
        <v>13362</v>
      </c>
      <c r="I2294" s="465">
        <f>SUMIF(A:A,A2294,J:J)</f>
        <v>43.480000000000004</v>
      </c>
      <c r="K2294" s="373">
        <f>VLOOKUP(A2294,'CMP-SIN-SD-09-2021'!A:D,4,0)</f>
        <v>43.48</v>
      </c>
      <c r="L2294" s="373" t="b">
        <f>K2294=I2294</f>
        <v>1</v>
      </c>
      <c r="O2294" s="403">
        <v>89616</v>
      </c>
    </row>
    <row r="2295" spans="1:15" s="387" customFormat="1" ht="30" x14ac:dyDescent="0.25">
      <c r="A2295" s="450">
        <f t="shared" si="689"/>
        <v>89616</v>
      </c>
      <c r="B2295" s="451">
        <v>88248</v>
      </c>
      <c r="C2295" s="452" t="s">
        <v>13814</v>
      </c>
      <c r="D2295" s="452" t="s">
        <v>13495</v>
      </c>
      <c r="E2295" s="400" t="s">
        <v>1</v>
      </c>
      <c r="F2295" s="400" t="s">
        <v>7605</v>
      </c>
      <c r="G2295" s="399">
        <v>0.11700000000000001</v>
      </c>
      <c r="H2295" s="453">
        <f>VLOOKUP(B2295,'CMP-SIN-SD-09-2021'!A:D,4,0)</f>
        <v>18.23</v>
      </c>
      <c r="I2295" s="453" t="s">
        <v>13362</v>
      </c>
      <c r="J2295" s="373">
        <f t="shared" ref="J2295:J2300" si="706">TRUNC((G2295*H2295),2)</f>
        <v>2.13</v>
      </c>
      <c r="K2295" s="373"/>
      <c r="L2295" s="373"/>
      <c r="M2295" s="373">
        <f>VLOOKUP(B2295,'CMP-SIN-SD-09-2021'!A:D,4,0)</f>
        <v>18.23</v>
      </c>
      <c r="N2295" s="3" t="b">
        <f t="shared" ref="N2295:N2300" si="707">M2295=H2295</f>
        <v>1</v>
      </c>
    </row>
    <row r="2296" spans="1:15" s="387" customFormat="1" ht="30" x14ac:dyDescent="0.25">
      <c r="A2296" s="389">
        <f t="shared" si="689"/>
        <v>89616</v>
      </c>
      <c r="B2296" s="390">
        <v>88267</v>
      </c>
      <c r="C2296" s="391" t="s">
        <v>13814</v>
      </c>
      <c r="D2296" s="391" t="s">
        <v>13455</v>
      </c>
      <c r="E2296" s="392" t="s">
        <v>1</v>
      </c>
      <c r="F2296" s="392" t="s">
        <v>7605</v>
      </c>
      <c r="G2296" s="393">
        <v>0.11700000000000001</v>
      </c>
      <c r="H2296" s="453">
        <f>VLOOKUP(B2296,'CMP-SIN-SD-09-2021'!A:D,4,0)</f>
        <v>23.41</v>
      </c>
      <c r="I2296" s="394" t="s">
        <v>13362</v>
      </c>
      <c r="J2296" s="373">
        <f t="shared" si="706"/>
        <v>2.73</v>
      </c>
      <c r="K2296" s="373"/>
      <c r="L2296" s="373"/>
      <c r="M2296" s="373">
        <f>VLOOKUP(B2296,'CMP-SIN-SD-09-2021'!A:D,4,0)</f>
        <v>23.41</v>
      </c>
      <c r="N2296" s="3" t="b">
        <f t="shared" si="707"/>
        <v>1</v>
      </c>
    </row>
    <row r="2297" spans="1:15" s="387" customFormat="1" ht="30" x14ac:dyDescent="0.25">
      <c r="A2297" s="389">
        <f t="shared" si="689"/>
        <v>89616</v>
      </c>
      <c r="B2297" s="390">
        <v>102</v>
      </c>
      <c r="C2297" s="391" t="s">
        <v>13814</v>
      </c>
      <c r="D2297" s="391" t="s">
        <v>14197</v>
      </c>
      <c r="E2297" s="392" t="s">
        <v>1</v>
      </c>
      <c r="F2297" s="392" t="s">
        <v>9</v>
      </c>
      <c r="G2297" s="393">
        <v>1</v>
      </c>
      <c r="H2297" s="394">
        <v>30.84</v>
      </c>
      <c r="I2297" s="394" t="s">
        <v>13362</v>
      </c>
      <c r="J2297" s="373">
        <f t="shared" si="706"/>
        <v>30.84</v>
      </c>
      <c r="K2297" s="373"/>
      <c r="L2297" s="373"/>
      <c r="M2297" s="373">
        <f>VLOOKUP(B2297,'INS-SIN-SD-09-2021'!A:D,4,0)</f>
        <v>30.84</v>
      </c>
      <c r="N2297" s="3" t="b">
        <f t="shared" si="707"/>
        <v>1</v>
      </c>
    </row>
    <row r="2298" spans="1:15" s="387" customFormat="1" x14ac:dyDescent="0.25">
      <c r="A2298" s="389">
        <f t="shared" si="689"/>
        <v>89616</v>
      </c>
      <c r="B2298" s="390">
        <v>122</v>
      </c>
      <c r="C2298" s="391" t="s">
        <v>13814</v>
      </c>
      <c r="D2298" s="391" t="s">
        <v>14123</v>
      </c>
      <c r="E2298" s="392" t="s">
        <v>1</v>
      </c>
      <c r="F2298" s="392" t="s">
        <v>9</v>
      </c>
      <c r="G2298" s="393">
        <v>4.7E-2</v>
      </c>
      <c r="H2298" s="394">
        <v>66.94</v>
      </c>
      <c r="I2298" s="394" t="s">
        <v>13362</v>
      </c>
      <c r="J2298" s="373">
        <f t="shared" si="706"/>
        <v>3.14</v>
      </c>
      <c r="K2298" s="373"/>
      <c r="L2298" s="373"/>
      <c r="M2298" s="373">
        <f>VLOOKUP(B2298,'INS-SIN-SD-09-2021'!A:D,4,0)</f>
        <v>66.94</v>
      </c>
      <c r="N2298" s="3" t="b">
        <f t="shared" si="707"/>
        <v>1</v>
      </c>
    </row>
    <row r="2299" spans="1:15" s="387" customFormat="1" x14ac:dyDescent="0.25">
      <c r="A2299" s="389">
        <f t="shared" si="689"/>
        <v>89616</v>
      </c>
      <c r="B2299" s="390">
        <v>20083</v>
      </c>
      <c r="C2299" s="391" t="s">
        <v>13814</v>
      </c>
      <c r="D2299" s="391" t="s">
        <v>14124</v>
      </c>
      <c r="E2299" s="392" t="s">
        <v>1</v>
      </c>
      <c r="F2299" s="392" t="s">
        <v>9</v>
      </c>
      <c r="G2299" s="393">
        <v>0.06</v>
      </c>
      <c r="H2299" s="394">
        <v>75.84</v>
      </c>
      <c r="I2299" s="394" t="s">
        <v>13362</v>
      </c>
      <c r="J2299" s="373">
        <f t="shared" si="706"/>
        <v>4.55</v>
      </c>
      <c r="K2299" s="373"/>
      <c r="L2299" s="373"/>
      <c r="M2299" s="373">
        <f>VLOOKUP(B2299,'INS-SIN-SD-09-2021'!A:D,4,0)</f>
        <v>75.84</v>
      </c>
      <c r="N2299" s="3" t="b">
        <f t="shared" si="707"/>
        <v>1</v>
      </c>
    </row>
    <row r="2300" spans="1:15" s="387" customFormat="1" x14ac:dyDescent="0.25">
      <c r="A2300" s="440">
        <f t="shared" si="689"/>
        <v>89616</v>
      </c>
      <c r="B2300" s="441">
        <v>38383</v>
      </c>
      <c r="C2300" s="442" t="s">
        <v>13814</v>
      </c>
      <c r="D2300" s="442" t="s">
        <v>14115</v>
      </c>
      <c r="E2300" s="398" t="s">
        <v>1</v>
      </c>
      <c r="F2300" s="398" t="s">
        <v>9</v>
      </c>
      <c r="G2300" s="397">
        <v>3.9E-2</v>
      </c>
      <c r="H2300" s="443">
        <v>2.34</v>
      </c>
      <c r="I2300" s="443" t="s">
        <v>13362</v>
      </c>
      <c r="J2300" s="373">
        <f t="shared" si="706"/>
        <v>0.09</v>
      </c>
      <c r="K2300" s="373"/>
      <c r="L2300" s="373"/>
      <c r="M2300" s="373">
        <f>VLOOKUP(B2300,'INS-SIN-SD-09-2021'!A:D,4,0)</f>
        <v>2.34</v>
      </c>
      <c r="N2300" s="3" t="b">
        <f t="shared" si="707"/>
        <v>1</v>
      </c>
    </row>
    <row r="2301" spans="1:15" s="387" customFormat="1" ht="30" x14ac:dyDescent="0.25">
      <c r="A2301" s="463" t="str">
        <f t="shared" si="689"/>
        <v>01072/ORSE</v>
      </c>
      <c r="B2301" s="434" t="s">
        <v>13359</v>
      </c>
      <c r="C2301" s="464" t="s">
        <v>558</v>
      </c>
      <c r="D2301" s="464" t="s">
        <v>13838</v>
      </c>
      <c r="E2301" s="425" t="s">
        <v>9</v>
      </c>
      <c r="F2301" s="425" t="s">
        <v>1</v>
      </c>
      <c r="G2301" s="424" t="s">
        <v>13361</v>
      </c>
      <c r="H2301" s="426" t="s">
        <v>13362</v>
      </c>
      <c r="I2301" s="465">
        <f>SUMIF(A:A,A2301,J:J)</f>
        <v>5</v>
      </c>
      <c r="K2301" s="373" t="e">
        <f>VLOOKUP(A2301,'CMP-SIN-SD-09-2021'!A:D,4,0)</f>
        <v>#N/A</v>
      </c>
      <c r="L2301" s="373" t="e">
        <f>K2301=I2301</f>
        <v>#N/A</v>
      </c>
      <c r="O2301" s="387" t="s">
        <v>1699</v>
      </c>
    </row>
    <row r="2302" spans="1:15" s="387" customFormat="1" ht="30" x14ac:dyDescent="0.25">
      <c r="A2302" s="450" t="str">
        <f t="shared" si="689"/>
        <v>01072/ORSE</v>
      </c>
      <c r="B2302" s="451">
        <v>88267</v>
      </c>
      <c r="C2302" s="452" t="s">
        <v>13838</v>
      </c>
      <c r="D2302" s="452" t="s">
        <v>13455</v>
      </c>
      <c r="E2302" s="400" t="s">
        <v>1</v>
      </c>
      <c r="F2302" s="400" t="s">
        <v>7605</v>
      </c>
      <c r="G2302" s="399">
        <v>0.09</v>
      </c>
      <c r="H2302" s="453">
        <f>VLOOKUP(B2302,'CMP-SIN-SD-09-2021'!A:D,4,0)</f>
        <v>23.41</v>
      </c>
      <c r="I2302" s="453" t="s">
        <v>13362</v>
      </c>
      <c r="J2302" s="373">
        <f t="shared" ref="J2302:J2306" si="708">TRUNC((G2302*H2302),2)</f>
        <v>2.1</v>
      </c>
      <c r="K2302" s="373"/>
      <c r="L2302" s="373"/>
      <c r="M2302" s="373">
        <f>VLOOKUP(B2302,'CMP-SIN-SD-09-2021'!A:D,4,0)</f>
        <v>23.41</v>
      </c>
      <c r="N2302" s="3" t="b">
        <f t="shared" ref="N2302:N2306" si="709">M2302=H2302</f>
        <v>1</v>
      </c>
    </row>
    <row r="2303" spans="1:15" s="387" customFormat="1" x14ac:dyDescent="0.25">
      <c r="A2303" s="389" t="str">
        <f t="shared" si="689"/>
        <v>01072/ORSE</v>
      </c>
      <c r="B2303" s="390">
        <v>88316</v>
      </c>
      <c r="C2303" s="391" t="s">
        <v>13838</v>
      </c>
      <c r="D2303" s="391" t="s">
        <v>13428</v>
      </c>
      <c r="E2303" s="392" t="s">
        <v>1</v>
      </c>
      <c r="F2303" s="392" t="s">
        <v>7605</v>
      </c>
      <c r="G2303" s="393">
        <v>0.09</v>
      </c>
      <c r="H2303" s="453">
        <f>VLOOKUP(B2303,'CMP-SIN-SD-09-2021'!A:D,4,0)</f>
        <v>17.61</v>
      </c>
      <c r="I2303" s="394" t="s">
        <v>13362</v>
      </c>
      <c r="J2303" s="373">
        <f t="shared" si="708"/>
        <v>1.58</v>
      </c>
      <c r="K2303" s="373"/>
      <c r="L2303" s="373"/>
      <c r="M2303" s="373">
        <f>VLOOKUP(B2303,'CMP-SIN-SD-09-2021'!A:D,4,0)</f>
        <v>17.61</v>
      </c>
      <c r="N2303" s="3" t="b">
        <f t="shared" si="709"/>
        <v>1</v>
      </c>
    </row>
    <row r="2304" spans="1:15" s="387" customFormat="1" x14ac:dyDescent="0.25">
      <c r="A2304" s="389" t="str">
        <f t="shared" si="689"/>
        <v>01072/ORSE</v>
      </c>
      <c r="B2304" s="390" t="s">
        <v>14218</v>
      </c>
      <c r="C2304" s="391" t="s">
        <v>13838</v>
      </c>
      <c r="D2304" s="391" t="s">
        <v>14219</v>
      </c>
      <c r="E2304" s="392" t="s">
        <v>1</v>
      </c>
      <c r="F2304" s="392" t="s">
        <v>29</v>
      </c>
      <c r="G2304" s="393">
        <v>6.0000000000000001E-3</v>
      </c>
      <c r="H2304" s="394">
        <v>54.73</v>
      </c>
      <c r="I2304" s="394" t="s">
        <v>13362</v>
      </c>
      <c r="J2304" s="373">
        <f t="shared" si="708"/>
        <v>0.32</v>
      </c>
      <c r="K2304" s="373"/>
      <c r="L2304" s="373"/>
      <c r="M2304" s="373" t="e">
        <f>VLOOKUP(B2304,'INS-SIN-SD-09-2021'!A:D,4,0)</f>
        <v>#N/A</v>
      </c>
      <c r="N2304" s="3" t="e">
        <f t="shared" si="709"/>
        <v>#N/A</v>
      </c>
    </row>
    <row r="2305" spans="1:15" s="387" customFormat="1" x14ac:dyDescent="0.25">
      <c r="A2305" s="389" t="str">
        <f t="shared" si="689"/>
        <v>01072/ORSE</v>
      </c>
      <c r="B2305" s="390" t="s">
        <v>14220</v>
      </c>
      <c r="C2305" s="391" t="s">
        <v>13838</v>
      </c>
      <c r="D2305" s="391" t="s">
        <v>14221</v>
      </c>
      <c r="E2305" s="392" t="s">
        <v>1</v>
      </c>
      <c r="F2305" s="392" t="s">
        <v>7596</v>
      </c>
      <c r="G2305" s="393">
        <v>0.01</v>
      </c>
      <c r="H2305" s="394">
        <v>40.4</v>
      </c>
      <c r="I2305" s="394" t="s">
        <v>13362</v>
      </c>
      <c r="J2305" s="373">
        <f t="shared" si="708"/>
        <v>0.4</v>
      </c>
      <c r="K2305" s="373"/>
      <c r="L2305" s="373"/>
      <c r="M2305" s="373" t="e">
        <f>VLOOKUP(B2305,'INS-SIN-SD-09-2021'!A:D,4,0)</f>
        <v>#N/A</v>
      </c>
      <c r="N2305" s="3" t="e">
        <f t="shared" si="709"/>
        <v>#N/A</v>
      </c>
    </row>
    <row r="2306" spans="1:15" s="387" customFormat="1" ht="30" x14ac:dyDescent="0.25">
      <c r="A2306" s="440" t="str">
        <f t="shared" si="689"/>
        <v>01072/ORSE</v>
      </c>
      <c r="B2306" s="441" t="s">
        <v>14222</v>
      </c>
      <c r="C2306" s="442" t="s">
        <v>13838</v>
      </c>
      <c r="D2306" s="442" t="s">
        <v>14223</v>
      </c>
      <c r="E2306" s="398" t="s">
        <v>1</v>
      </c>
      <c r="F2306" s="398" t="s">
        <v>9</v>
      </c>
      <c r="G2306" s="397">
        <v>1</v>
      </c>
      <c r="H2306" s="443">
        <v>0.6</v>
      </c>
      <c r="I2306" s="443" t="s">
        <v>13362</v>
      </c>
      <c r="J2306" s="373">
        <f t="shared" si="708"/>
        <v>0.6</v>
      </c>
      <c r="K2306" s="373"/>
      <c r="L2306" s="373"/>
      <c r="M2306" s="373" t="e">
        <f>VLOOKUP(B2306,'INS-SIN-SD-09-2021'!A:D,4,0)</f>
        <v>#N/A</v>
      </c>
      <c r="N2306" s="3" t="e">
        <f t="shared" si="709"/>
        <v>#N/A</v>
      </c>
    </row>
    <row r="2307" spans="1:15" s="387" customFormat="1" ht="30" x14ac:dyDescent="0.25">
      <c r="A2307" s="463" t="str">
        <f t="shared" si="689"/>
        <v>01075/ORSE</v>
      </c>
      <c r="B2307" s="434" t="s">
        <v>13359</v>
      </c>
      <c r="C2307" s="464" t="s">
        <v>559</v>
      </c>
      <c r="D2307" s="464" t="s">
        <v>13838</v>
      </c>
      <c r="E2307" s="425" t="s">
        <v>9</v>
      </c>
      <c r="F2307" s="425" t="s">
        <v>1</v>
      </c>
      <c r="G2307" s="424" t="s">
        <v>13361</v>
      </c>
      <c r="H2307" s="426" t="s">
        <v>13362</v>
      </c>
      <c r="I2307" s="465">
        <f>SUMIF(A:A,A2307,J:J)</f>
        <v>10.91</v>
      </c>
      <c r="K2307" s="373" t="e">
        <f>VLOOKUP(A2307,'CMP-SIN-SD-09-2021'!A:D,4,0)</f>
        <v>#N/A</v>
      </c>
      <c r="L2307" s="373" t="e">
        <f>K2307=I2307</f>
        <v>#N/A</v>
      </c>
      <c r="O2307" s="387" t="s">
        <v>1701</v>
      </c>
    </row>
    <row r="2308" spans="1:15" s="387" customFormat="1" ht="30" x14ac:dyDescent="0.25">
      <c r="A2308" s="450" t="str">
        <f t="shared" si="689"/>
        <v>01075/ORSE</v>
      </c>
      <c r="B2308" s="451">
        <v>88267</v>
      </c>
      <c r="C2308" s="452" t="s">
        <v>13838</v>
      </c>
      <c r="D2308" s="452" t="s">
        <v>13455</v>
      </c>
      <c r="E2308" s="400" t="s">
        <v>1</v>
      </c>
      <c r="F2308" s="400" t="s">
        <v>7605</v>
      </c>
      <c r="G2308" s="399">
        <v>0.14000000000000001</v>
      </c>
      <c r="H2308" s="453">
        <f>VLOOKUP(B2308,'CMP-SIN-SD-09-2021'!A:D,4,0)</f>
        <v>23.41</v>
      </c>
      <c r="I2308" s="453" t="s">
        <v>13362</v>
      </c>
      <c r="J2308" s="373">
        <f t="shared" ref="J2308:J2312" si="710">TRUNC((G2308*H2308),2)</f>
        <v>3.27</v>
      </c>
      <c r="K2308" s="373"/>
      <c r="L2308" s="373"/>
      <c r="M2308" s="373">
        <f>VLOOKUP(B2308,'CMP-SIN-SD-09-2021'!A:D,4,0)</f>
        <v>23.41</v>
      </c>
      <c r="N2308" s="3" t="b">
        <f t="shared" ref="N2308:N2312" si="711">M2308=H2308</f>
        <v>1</v>
      </c>
    </row>
    <row r="2309" spans="1:15" s="387" customFormat="1" x14ac:dyDescent="0.25">
      <c r="A2309" s="389" t="str">
        <f t="shared" si="689"/>
        <v>01075/ORSE</v>
      </c>
      <c r="B2309" s="390">
        <v>88316</v>
      </c>
      <c r="C2309" s="391" t="s">
        <v>13838</v>
      </c>
      <c r="D2309" s="391" t="s">
        <v>13428</v>
      </c>
      <c r="E2309" s="392" t="s">
        <v>1</v>
      </c>
      <c r="F2309" s="392" t="s">
        <v>7605</v>
      </c>
      <c r="G2309" s="393">
        <v>0.14000000000000001</v>
      </c>
      <c r="H2309" s="453">
        <f>VLOOKUP(B2309,'CMP-SIN-SD-09-2021'!A:D,4,0)</f>
        <v>17.61</v>
      </c>
      <c r="I2309" s="394" t="s">
        <v>13362</v>
      </c>
      <c r="J2309" s="373">
        <f t="shared" si="710"/>
        <v>2.46</v>
      </c>
      <c r="K2309" s="373"/>
      <c r="L2309" s="373"/>
      <c r="M2309" s="373">
        <f>VLOOKUP(B2309,'CMP-SIN-SD-09-2021'!A:D,4,0)</f>
        <v>17.61</v>
      </c>
      <c r="N2309" s="3" t="b">
        <f t="shared" si="711"/>
        <v>1</v>
      </c>
    </row>
    <row r="2310" spans="1:15" s="387" customFormat="1" x14ac:dyDescent="0.25">
      <c r="A2310" s="389" t="str">
        <f t="shared" si="689"/>
        <v>01075/ORSE</v>
      </c>
      <c r="B2310" s="390" t="s">
        <v>14218</v>
      </c>
      <c r="C2310" s="391" t="s">
        <v>13838</v>
      </c>
      <c r="D2310" s="391" t="s">
        <v>14219</v>
      </c>
      <c r="E2310" s="392" t="s">
        <v>1</v>
      </c>
      <c r="F2310" s="392" t="s">
        <v>29</v>
      </c>
      <c r="G2310" s="393">
        <v>1.4E-2</v>
      </c>
      <c r="H2310" s="394">
        <v>54.73</v>
      </c>
      <c r="I2310" s="394" t="s">
        <v>13362</v>
      </c>
      <c r="J2310" s="373">
        <f t="shared" si="710"/>
        <v>0.76</v>
      </c>
      <c r="K2310" s="373"/>
      <c r="L2310" s="373"/>
      <c r="M2310" s="373" t="e">
        <f>VLOOKUP(B2310,'INS-SIN-SD-09-2021'!A:D,4,0)</f>
        <v>#N/A</v>
      </c>
      <c r="N2310" s="3" t="e">
        <f t="shared" si="711"/>
        <v>#N/A</v>
      </c>
    </row>
    <row r="2311" spans="1:15" s="387" customFormat="1" x14ac:dyDescent="0.25">
      <c r="A2311" s="389" t="str">
        <f t="shared" si="689"/>
        <v>01075/ORSE</v>
      </c>
      <c r="B2311" s="390" t="s">
        <v>14220</v>
      </c>
      <c r="C2311" s="391" t="s">
        <v>13838</v>
      </c>
      <c r="D2311" s="391" t="s">
        <v>14221</v>
      </c>
      <c r="E2311" s="392" t="s">
        <v>1</v>
      </c>
      <c r="F2311" s="392" t="s">
        <v>7596</v>
      </c>
      <c r="G2311" s="393">
        <v>0.02</v>
      </c>
      <c r="H2311" s="394">
        <v>40.4</v>
      </c>
      <c r="I2311" s="394" t="s">
        <v>13362</v>
      </c>
      <c r="J2311" s="373">
        <f t="shared" si="710"/>
        <v>0.8</v>
      </c>
      <c r="K2311" s="373"/>
      <c r="L2311" s="373"/>
      <c r="M2311" s="373" t="e">
        <f>VLOOKUP(B2311,'INS-SIN-SD-09-2021'!A:D,4,0)</f>
        <v>#N/A</v>
      </c>
      <c r="N2311" s="3" t="e">
        <f t="shared" si="711"/>
        <v>#N/A</v>
      </c>
    </row>
    <row r="2312" spans="1:15" s="387" customFormat="1" ht="30" x14ac:dyDescent="0.25">
      <c r="A2312" s="440" t="str">
        <f t="shared" si="689"/>
        <v>01075/ORSE</v>
      </c>
      <c r="B2312" s="441" t="s">
        <v>14224</v>
      </c>
      <c r="C2312" s="442" t="s">
        <v>13838</v>
      </c>
      <c r="D2312" s="442" t="s">
        <v>14225</v>
      </c>
      <c r="E2312" s="398" t="s">
        <v>1</v>
      </c>
      <c r="F2312" s="398" t="s">
        <v>9</v>
      </c>
      <c r="G2312" s="397">
        <v>1</v>
      </c>
      <c r="H2312" s="443">
        <v>3.62</v>
      </c>
      <c r="I2312" s="443" t="s">
        <v>13362</v>
      </c>
      <c r="J2312" s="373">
        <f t="shared" si="710"/>
        <v>3.62</v>
      </c>
      <c r="K2312" s="373"/>
      <c r="L2312" s="373"/>
      <c r="M2312" s="373" t="e">
        <f>VLOOKUP(B2312,'INS-SIN-SD-09-2021'!A:D,4,0)</f>
        <v>#N/A</v>
      </c>
      <c r="N2312" s="3" t="e">
        <f t="shared" si="711"/>
        <v>#N/A</v>
      </c>
    </row>
    <row r="2313" spans="1:15" s="387" customFormat="1" ht="30" x14ac:dyDescent="0.25">
      <c r="A2313" s="463" t="str">
        <f t="shared" si="689"/>
        <v>01076/ORSE</v>
      </c>
      <c r="B2313" s="434" t="s">
        <v>13359</v>
      </c>
      <c r="C2313" s="464" t="s">
        <v>560</v>
      </c>
      <c r="D2313" s="464" t="s">
        <v>13838</v>
      </c>
      <c r="E2313" s="425" t="s">
        <v>9</v>
      </c>
      <c r="F2313" s="425" t="s">
        <v>1</v>
      </c>
      <c r="G2313" s="424" t="s">
        <v>13361</v>
      </c>
      <c r="H2313" s="426" t="s">
        <v>13362</v>
      </c>
      <c r="I2313" s="465">
        <f>SUMIF(A:A,A2313,J:J)</f>
        <v>21.8</v>
      </c>
      <c r="K2313" s="373" t="e">
        <f>VLOOKUP(A2313,'CMP-SIN-SD-09-2021'!A:D,4,0)</f>
        <v>#N/A</v>
      </c>
      <c r="L2313" s="373" t="e">
        <f>K2313=I2313</f>
        <v>#N/A</v>
      </c>
      <c r="O2313" s="387" t="s">
        <v>1703</v>
      </c>
    </row>
    <row r="2314" spans="1:15" s="387" customFormat="1" ht="30" x14ac:dyDescent="0.25">
      <c r="A2314" s="450" t="str">
        <f t="shared" si="689"/>
        <v>01076/ORSE</v>
      </c>
      <c r="B2314" s="451">
        <v>88267</v>
      </c>
      <c r="C2314" s="452" t="s">
        <v>13838</v>
      </c>
      <c r="D2314" s="452" t="s">
        <v>13455</v>
      </c>
      <c r="E2314" s="400" t="s">
        <v>1</v>
      </c>
      <c r="F2314" s="400" t="s">
        <v>7605</v>
      </c>
      <c r="G2314" s="399">
        <v>0.19</v>
      </c>
      <c r="H2314" s="453">
        <f>VLOOKUP(B2314,'CMP-SIN-SD-09-2021'!A:D,4,0)</f>
        <v>23.41</v>
      </c>
      <c r="I2314" s="453" t="s">
        <v>13362</v>
      </c>
      <c r="J2314" s="373">
        <f t="shared" ref="J2314:J2318" si="712">TRUNC((G2314*H2314),2)</f>
        <v>4.4400000000000004</v>
      </c>
      <c r="K2314" s="373"/>
      <c r="L2314" s="373"/>
      <c r="M2314" s="373">
        <f>VLOOKUP(B2314,'CMP-SIN-SD-09-2021'!A:D,4,0)</f>
        <v>23.41</v>
      </c>
      <c r="N2314" s="3" t="b">
        <f t="shared" ref="N2314:N2318" si="713">M2314=H2314</f>
        <v>1</v>
      </c>
    </row>
    <row r="2315" spans="1:15" s="387" customFormat="1" x14ac:dyDescent="0.25">
      <c r="A2315" s="389" t="str">
        <f t="shared" ref="A2315:A2378" si="714">IF(O2315&lt;&gt;0,O2315,A2314)</f>
        <v>01076/ORSE</v>
      </c>
      <c r="B2315" s="390">
        <v>88316</v>
      </c>
      <c r="C2315" s="391" t="s">
        <v>13838</v>
      </c>
      <c r="D2315" s="391" t="s">
        <v>13428</v>
      </c>
      <c r="E2315" s="392" t="s">
        <v>1</v>
      </c>
      <c r="F2315" s="392" t="s">
        <v>7605</v>
      </c>
      <c r="G2315" s="393">
        <v>0.19</v>
      </c>
      <c r="H2315" s="453">
        <f>VLOOKUP(B2315,'CMP-SIN-SD-09-2021'!A:D,4,0)</f>
        <v>17.61</v>
      </c>
      <c r="I2315" s="394" t="s">
        <v>13362</v>
      </c>
      <c r="J2315" s="373">
        <f t="shared" si="712"/>
        <v>3.34</v>
      </c>
      <c r="K2315" s="373"/>
      <c r="L2315" s="373"/>
      <c r="M2315" s="373">
        <f>VLOOKUP(B2315,'CMP-SIN-SD-09-2021'!A:D,4,0)</f>
        <v>17.61</v>
      </c>
      <c r="N2315" s="3" t="b">
        <f t="shared" si="713"/>
        <v>1</v>
      </c>
    </row>
    <row r="2316" spans="1:15" s="387" customFormat="1" x14ac:dyDescent="0.25">
      <c r="A2316" s="389" t="str">
        <f t="shared" si="714"/>
        <v>01076/ORSE</v>
      </c>
      <c r="B2316" s="390" t="s">
        <v>14218</v>
      </c>
      <c r="C2316" s="391" t="s">
        <v>13838</v>
      </c>
      <c r="D2316" s="391" t="s">
        <v>14219</v>
      </c>
      <c r="E2316" s="392" t="s">
        <v>1</v>
      </c>
      <c r="F2316" s="392" t="s">
        <v>29</v>
      </c>
      <c r="G2316" s="393">
        <v>2.7E-2</v>
      </c>
      <c r="H2316" s="394">
        <v>54.73</v>
      </c>
      <c r="I2316" s="394" t="s">
        <v>13362</v>
      </c>
      <c r="J2316" s="373">
        <f t="shared" si="712"/>
        <v>1.47</v>
      </c>
      <c r="K2316" s="373"/>
      <c r="L2316" s="373"/>
      <c r="M2316" s="373" t="e">
        <f>VLOOKUP(B2316,'INS-SIN-SD-09-2021'!A:D,4,0)</f>
        <v>#N/A</v>
      </c>
      <c r="N2316" s="3" t="e">
        <f t="shared" si="713"/>
        <v>#N/A</v>
      </c>
    </row>
    <row r="2317" spans="1:15" s="387" customFormat="1" x14ac:dyDescent="0.25">
      <c r="A2317" s="389" t="str">
        <f t="shared" si="714"/>
        <v>01076/ORSE</v>
      </c>
      <c r="B2317" s="390" t="s">
        <v>14220</v>
      </c>
      <c r="C2317" s="391" t="s">
        <v>13838</v>
      </c>
      <c r="D2317" s="391" t="s">
        <v>14221</v>
      </c>
      <c r="E2317" s="392" t="s">
        <v>1</v>
      </c>
      <c r="F2317" s="392" t="s">
        <v>7596</v>
      </c>
      <c r="G2317" s="393">
        <v>4.1000000000000002E-2</v>
      </c>
      <c r="H2317" s="394">
        <v>40.4</v>
      </c>
      <c r="I2317" s="394" t="s">
        <v>13362</v>
      </c>
      <c r="J2317" s="373">
        <f t="shared" si="712"/>
        <v>1.65</v>
      </c>
      <c r="K2317" s="373"/>
      <c r="L2317" s="373"/>
      <c r="M2317" s="373" t="e">
        <f>VLOOKUP(B2317,'INS-SIN-SD-09-2021'!A:D,4,0)</f>
        <v>#N/A</v>
      </c>
      <c r="N2317" s="3" t="e">
        <f t="shared" si="713"/>
        <v>#N/A</v>
      </c>
    </row>
    <row r="2318" spans="1:15" s="387" customFormat="1" ht="30" x14ac:dyDescent="0.25">
      <c r="A2318" s="440" t="str">
        <f t="shared" si="714"/>
        <v>01076/ORSE</v>
      </c>
      <c r="B2318" s="441" t="s">
        <v>14226</v>
      </c>
      <c r="C2318" s="442" t="s">
        <v>13838</v>
      </c>
      <c r="D2318" s="442" t="s">
        <v>14227</v>
      </c>
      <c r="E2318" s="398" t="s">
        <v>1</v>
      </c>
      <c r="F2318" s="398" t="s">
        <v>9</v>
      </c>
      <c r="G2318" s="397">
        <v>1</v>
      </c>
      <c r="H2318" s="443">
        <v>10.9</v>
      </c>
      <c r="I2318" s="443" t="s">
        <v>13362</v>
      </c>
      <c r="J2318" s="373">
        <f t="shared" si="712"/>
        <v>10.9</v>
      </c>
      <c r="K2318" s="373"/>
      <c r="L2318" s="373"/>
      <c r="M2318" s="373" t="e">
        <f>VLOOKUP(B2318,'INS-SIN-SD-09-2021'!A:D,4,0)</f>
        <v>#N/A</v>
      </c>
      <c r="N2318" s="3" t="e">
        <f t="shared" si="713"/>
        <v>#N/A</v>
      </c>
    </row>
    <row r="2319" spans="1:15" s="387" customFormat="1" ht="30" x14ac:dyDescent="0.25">
      <c r="A2319" s="463" t="str">
        <f t="shared" si="714"/>
        <v>01077/ORSE</v>
      </c>
      <c r="B2319" s="434" t="s">
        <v>13359</v>
      </c>
      <c r="C2319" s="464" t="s">
        <v>561</v>
      </c>
      <c r="D2319" s="464" t="s">
        <v>13838</v>
      </c>
      <c r="E2319" s="425" t="s">
        <v>9</v>
      </c>
      <c r="F2319" s="425" t="s">
        <v>1</v>
      </c>
      <c r="G2319" s="424" t="s">
        <v>13361</v>
      </c>
      <c r="H2319" s="426" t="s">
        <v>13362</v>
      </c>
      <c r="I2319" s="465">
        <f>SUMIF(A:A,A2319,J:J)</f>
        <v>21.04</v>
      </c>
      <c r="K2319" s="373" t="e">
        <f>VLOOKUP(A2319,'CMP-SIN-SD-09-2021'!A:D,4,0)</f>
        <v>#N/A</v>
      </c>
      <c r="L2319" s="373" t="e">
        <f>K2319=I2319</f>
        <v>#N/A</v>
      </c>
      <c r="O2319" s="387" t="s">
        <v>1705</v>
      </c>
    </row>
    <row r="2320" spans="1:15" s="387" customFormat="1" ht="30" x14ac:dyDescent="0.25">
      <c r="A2320" s="450" t="str">
        <f t="shared" si="714"/>
        <v>01077/ORSE</v>
      </c>
      <c r="B2320" s="451">
        <v>88267</v>
      </c>
      <c r="C2320" s="452" t="s">
        <v>13838</v>
      </c>
      <c r="D2320" s="452" t="s">
        <v>13455</v>
      </c>
      <c r="E2320" s="400" t="s">
        <v>1</v>
      </c>
      <c r="F2320" s="400" t="s">
        <v>7605</v>
      </c>
      <c r="G2320" s="399">
        <v>0.19</v>
      </c>
      <c r="H2320" s="453">
        <f>VLOOKUP(B2320,'CMP-SIN-SD-09-2021'!A:D,4,0)</f>
        <v>23.41</v>
      </c>
      <c r="I2320" s="453" t="s">
        <v>13362</v>
      </c>
      <c r="J2320" s="373">
        <f t="shared" ref="J2320:J2324" si="715">TRUNC((G2320*H2320),2)</f>
        <v>4.4400000000000004</v>
      </c>
      <c r="K2320" s="373"/>
      <c r="L2320" s="373"/>
      <c r="M2320" s="373">
        <f>VLOOKUP(B2320,'CMP-SIN-SD-09-2021'!A:D,4,0)</f>
        <v>23.41</v>
      </c>
      <c r="N2320" s="3" t="b">
        <f t="shared" ref="N2320:N2324" si="716">M2320=H2320</f>
        <v>1</v>
      </c>
    </row>
    <row r="2321" spans="1:15" s="387" customFormat="1" x14ac:dyDescent="0.25">
      <c r="A2321" s="389" t="str">
        <f t="shared" si="714"/>
        <v>01077/ORSE</v>
      </c>
      <c r="B2321" s="390">
        <v>88316</v>
      </c>
      <c r="C2321" s="391" t="s">
        <v>13838</v>
      </c>
      <c r="D2321" s="391" t="s">
        <v>13428</v>
      </c>
      <c r="E2321" s="392" t="s">
        <v>1</v>
      </c>
      <c r="F2321" s="392" t="s">
        <v>7605</v>
      </c>
      <c r="G2321" s="393">
        <v>0.19</v>
      </c>
      <c r="H2321" s="453">
        <f>VLOOKUP(B2321,'CMP-SIN-SD-09-2021'!A:D,4,0)</f>
        <v>17.61</v>
      </c>
      <c r="I2321" s="394" t="s">
        <v>13362</v>
      </c>
      <c r="J2321" s="373">
        <f t="shared" si="715"/>
        <v>3.34</v>
      </c>
      <c r="K2321" s="373"/>
      <c r="L2321" s="373"/>
      <c r="M2321" s="373">
        <f>VLOOKUP(B2321,'CMP-SIN-SD-09-2021'!A:D,4,0)</f>
        <v>17.61</v>
      </c>
      <c r="N2321" s="3" t="b">
        <f t="shared" si="716"/>
        <v>1</v>
      </c>
    </row>
    <row r="2322" spans="1:15" s="387" customFormat="1" x14ac:dyDescent="0.25">
      <c r="A2322" s="389" t="str">
        <f t="shared" si="714"/>
        <v>01077/ORSE</v>
      </c>
      <c r="B2322" s="390" t="s">
        <v>14218</v>
      </c>
      <c r="C2322" s="391" t="s">
        <v>13838</v>
      </c>
      <c r="D2322" s="391" t="s">
        <v>14219</v>
      </c>
      <c r="E2322" s="392" t="s">
        <v>1</v>
      </c>
      <c r="F2322" s="392" t="s">
        <v>29</v>
      </c>
      <c r="G2322" s="393">
        <v>3.6999999999999998E-2</v>
      </c>
      <c r="H2322" s="394">
        <v>54.73</v>
      </c>
      <c r="I2322" s="394" t="s">
        <v>13362</v>
      </c>
      <c r="J2322" s="373">
        <f t="shared" si="715"/>
        <v>2.02</v>
      </c>
      <c r="K2322" s="373"/>
      <c r="L2322" s="373"/>
      <c r="M2322" s="373" t="e">
        <f>VLOOKUP(B2322,'INS-SIN-SD-09-2021'!A:D,4,0)</f>
        <v>#N/A</v>
      </c>
      <c r="N2322" s="3" t="e">
        <f t="shared" si="716"/>
        <v>#N/A</v>
      </c>
    </row>
    <row r="2323" spans="1:15" s="387" customFormat="1" x14ac:dyDescent="0.25">
      <c r="A2323" s="389" t="str">
        <f t="shared" si="714"/>
        <v>01077/ORSE</v>
      </c>
      <c r="B2323" s="390" t="s">
        <v>14220</v>
      </c>
      <c r="C2323" s="391" t="s">
        <v>13838</v>
      </c>
      <c r="D2323" s="391" t="s">
        <v>14221</v>
      </c>
      <c r="E2323" s="392" t="s">
        <v>1</v>
      </c>
      <c r="F2323" s="392" t="s">
        <v>7596</v>
      </c>
      <c r="G2323" s="393">
        <v>5.6000000000000001E-2</v>
      </c>
      <c r="H2323" s="394">
        <v>40.4</v>
      </c>
      <c r="I2323" s="394" t="s">
        <v>13362</v>
      </c>
      <c r="J2323" s="373">
        <f t="shared" si="715"/>
        <v>2.2599999999999998</v>
      </c>
      <c r="K2323" s="373"/>
      <c r="L2323" s="373"/>
      <c r="M2323" s="373" t="e">
        <f>VLOOKUP(B2323,'INS-SIN-SD-09-2021'!A:D,4,0)</f>
        <v>#N/A</v>
      </c>
      <c r="N2323" s="3" t="e">
        <f t="shared" si="716"/>
        <v>#N/A</v>
      </c>
    </row>
    <row r="2324" spans="1:15" s="387" customFormat="1" ht="30" x14ac:dyDescent="0.25">
      <c r="A2324" s="440" t="str">
        <f t="shared" si="714"/>
        <v>01077/ORSE</v>
      </c>
      <c r="B2324" s="441" t="s">
        <v>14228</v>
      </c>
      <c r="C2324" s="442" t="s">
        <v>13838</v>
      </c>
      <c r="D2324" s="442" t="s">
        <v>14229</v>
      </c>
      <c r="E2324" s="398" t="s">
        <v>1</v>
      </c>
      <c r="F2324" s="398" t="s">
        <v>9</v>
      </c>
      <c r="G2324" s="397">
        <v>1</v>
      </c>
      <c r="H2324" s="443">
        <v>8.98</v>
      </c>
      <c r="I2324" s="443" t="s">
        <v>13362</v>
      </c>
      <c r="J2324" s="373">
        <f t="shared" si="715"/>
        <v>8.98</v>
      </c>
      <c r="K2324" s="373"/>
      <c r="L2324" s="373"/>
      <c r="M2324" s="373" t="e">
        <f>VLOOKUP(B2324,'INS-SIN-SD-09-2021'!A:D,4,0)</f>
        <v>#N/A</v>
      </c>
      <c r="N2324" s="3" t="e">
        <f t="shared" si="716"/>
        <v>#N/A</v>
      </c>
    </row>
    <row r="2325" spans="1:15" s="387" customFormat="1" ht="30" x14ac:dyDescent="0.25">
      <c r="A2325" s="463" t="str">
        <f t="shared" si="714"/>
        <v>01083/ORSE</v>
      </c>
      <c r="B2325" s="434" t="s">
        <v>13359</v>
      </c>
      <c r="C2325" s="464" t="s">
        <v>562</v>
      </c>
      <c r="D2325" s="464" t="s">
        <v>13838</v>
      </c>
      <c r="E2325" s="425" t="s">
        <v>9</v>
      </c>
      <c r="F2325" s="425" t="s">
        <v>1</v>
      </c>
      <c r="G2325" s="424" t="s">
        <v>13361</v>
      </c>
      <c r="H2325" s="426" t="s">
        <v>13362</v>
      </c>
      <c r="I2325" s="465">
        <f>SUMIF(A:A,A2325,J:J)</f>
        <v>14.62</v>
      </c>
      <c r="K2325" s="373" t="e">
        <f>VLOOKUP(A2325,'CMP-SIN-SD-09-2021'!A:D,4,0)</f>
        <v>#N/A</v>
      </c>
      <c r="L2325" s="373" t="e">
        <f>K2325=I2325</f>
        <v>#N/A</v>
      </c>
      <c r="O2325" s="387" t="s">
        <v>1707</v>
      </c>
    </row>
    <row r="2326" spans="1:15" s="387" customFormat="1" ht="30" x14ac:dyDescent="0.25">
      <c r="A2326" s="450" t="str">
        <f t="shared" si="714"/>
        <v>01083/ORSE</v>
      </c>
      <c r="B2326" s="451">
        <v>88267</v>
      </c>
      <c r="C2326" s="452" t="s">
        <v>13838</v>
      </c>
      <c r="D2326" s="452" t="s">
        <v>13455</v>
      </c>
      <c r="E2326" s="400" t="s">
        <v>1</v>
      </c>
      <c r="F2326" s="400" t="s">
        <v>7605</v>
      </c>
      <c r="G2326" s="399">
        <v>0.24</v>
      </c>
      <c r="H2326" s="453">
        <f>VLOOKUP(B2326,'CMP-SIN-SD-09-2021'!A:D,4,0)</f>
        <v>23.41</v>
      </c>
      <c r="I2326" s="453" t="s">
        <v>13362</v>
      </c>
      <c r="J2326" s="373">
        <f t="shared" ref="J2326:J2330" si="717">TRUNC((G2326*H2326),2)</f>
        <v>5.61</v>
      </c>
      <c r="K2326" s="373"/>
      <c r="L2326" s="373"/>
      <c r="M2326" s="373">
        <f>VLOOKUP(B2326,'CMP-SIN-SD-09-2021'!A:D,4,0)</f>
        <v>23.41</v>
      </c>
      <c r="N2326" s="3" t="b">
        <f t="shared" ref="N2326:N2330" si="718">M2326=H2326</f>
        <v>1</v>
      </c>
    </row>
    <row r="2327" spans="1:15" s="387" customFormat="1" x14ac:dyDescent="0.25">
      <c r="A2327" s="389" t="str">
        <f t="shared" si="714"/>
        <v>01083/ORSE</v>
      </c>
      <c r="B2327" s="390">
        <v>88316</v>
      </c>
      <c r="C2327" s="391" t="s">
        <v>13838</v>
      </c>
      <c r="D2327" s="391" t="s">
        <v>13428</v>
      </c>
      <c r="E2327" s="392" t="s">
        <v>1</v>
      </c>
      <c r="F2327" s="392" t="s">
        <v>7605</v>
      </c>
      <c r="G2327" s="393">
        <v>0.24</v>
      </c>
      <c r="H2327" s="453">
        <f>VLOOKUP(B2327,'CMP-SIN-SD-09-2021'!A:D,4,0)</f>
        <v>17.61</v>
      </c>
      <c r="I2327" s="394" t="s">
        <v>13362</v>
      </c>
      <c r="J2327" s="373">
        <f t="shared" si="717"/>
        <v>4.22</v>
      </c>
      <c r="K2327" s="373"/>
      <c r="L2327" s="373"/>
      <c r="M2327" s="373">
        <f>VLOOKUP(B2327,'CMP-SIN-SD-09-2021'!A:D,4,0)</f>
        <v>17.61</v>
      </c>
      <c r="N2327" s="3" t="b">
        <f t="shared" si="718"/>
        <v>1</v>
      </c>
    </row>
    <row r="2328" spans="1:15" s="387" customFormat="1" x14ac:dyDescent="0.25">
      <c r="A2328" s="389" t="str">
        <f t="shared" si="714"/>
        <v>01083/ORSE</v>
      </c>
      <c r="B2328" s="390" t="s">
        <v>14218</v>
      </c>
      <c r="C2328" s="391" t="s">
        <v>13838</v>
      </c>
      <c r="D2328" s="391" t="s">
        <v>14219</v>
      </c>
      <c r="E2328" s="392" t="s">
        <v>1</v>
      </c>
      <c r="F2328" s="392" t="s">
        <v>29</v>
      </c>
      <c r="G2328" s="393">
        <v>3.0000000000000001E-3</v>
      </c>
      <c r="H2328" s="394">
        <v>54.73</v>
      </c>
      <c r="I2328" s="394" t="s">
        <v>13362</v>
      </c>
      <c r="J2328" s="373">
        <f t="shared" si="717"/>
        <v>0.16</v>
      </c>
      <c r="K2328" s="373"/>
      <c r="L2328" s="373"/>
      <c r="M2328" s="373" t="e">
        <f>VLOOKUP(B2328,'INS-SIN-SD-09-2021'!A:D,4,0)</f>
        <v>#N/A</v>
      </c>
      <c r="N2328" s="3" t="e">
        <f t="shared" si="718"/>
        <v>#N/A</v>
      </c>
    </row>
    <row r="2329" spans="1:15" s="387" customFormat="1" x14ac:dyDescent="0.25">
      <c r="A2329" s="389" t="str">
        <f t="shared" si="714"/>
        <v>01083/ORSE</v>
      </c>
      <c r="B2329" s="390" t="s">
        <v>14220</v>
      </c>
      <c r="C2329" s="391" t="s">
        <v>13838</v>
      </c>
      <c r="D2329" s="391" t="s">
        <v>14221</v>
      </c>
      <c r="E2329" s="392" t="s">
        <v>1</v>
      </c>
      <c r="F2329" s="392" t="s">
        <v>7596</v>
      </c>
      <c r="G2329" s="393">
        <v>4.5999999999999999E-2</v>
      </c>
      <c r="H2329" s="394">
        <v>40.4</v>
      </c>
      <c r="I2329" s="394" t="s">
        <v>13362</v>
      </c>
      <c r="J2329" s="373">
        <f t="shared" si="717"/>
        <v>1.85</v>
      </c>
      <c r="K2329" s="373"/>
      <c r="L2329" s="373"/>
      <c r="M2329" s="373" t="e">
        <f>VLOOKUP(B2329,'INS-SIN-SD-09-2021'!A:D,4,0)</f>
        <v>#N/A</v>
      </c>
      <c r="N2329" s="3" t="e">
        <f t="shared" si="718"/>
        <v>#N/A</v>
      </c>
    </row>
    <row r="2330" spans="1:15" s="387" customFormat="1" ht="30" x14ac:dyDescent="0.25">
      <c r="A2330" s="440" t="str">
        <f t="shared" si="714"/>
        <v>01083/ORSE</v>
      </c>
      <c r="B2330" s="441" t="s">
        <v>14230</v>
      </c>
      <c r="C2330" s="442" t="s">
        <v>13838</v>
      </c>
      <c r="D2330" s="442" t="s">
        <v>14231</v>
      </c>
      <c r="E2330" s="398" t="s">
        <v>1</v>
      </c>
      <c r="F2330" s="398" t="s">
        <v>9</v>
      </c>
      <c r="G2330" s="397">
        <v>1</v>
      </c>
      <c r="H2330" s="443">
        <v>2.78</v>
      </c>
      <c r="I2330" s="443" t="s">
        <v>13362</v>
      </c>
      <c r="J2330" s="373">
        <f t="shared" si="717"/>
        <v>2.78</v>
      </c>
      <c r="K2330" s="373"/>
      <c r="L2330" s="373"/>
      <c r="M2330" s="373" t="e">
        <f>VLOOKUP(B2330,'INS-SIN-SD-09-2021'!A:D,4,0)</f>
        <v>#N/A</v>
      </c>
      <c r="N2330" s="3" t="e">
        <f t="shared" si="718"/>
        <v>#N/A</v>
      </c>
    </row>
    <row r="2331" spans="1:15" s="387" customFormat="1" ht="30" x14ac:dyDescent="0.25">
      <c r="A2331" s="463" t="str">
        <f t="shared" si="714"/>
        <v>01085/ORSE</v>
      </c>
      <c r="B2331" s="434" t="s">
        <v>13359</v>
      </c>
      <c r="C2331" s="464" t="s">
        <v>563</v>
      </c>
      <c r="D2331" s="464" t="s">
        <v>13838</v>
      </c>
      <c r="E2331" s="425" t="s">
        <v>9</v>
      </c>
      <c r="F2331" s="425" t="s">
        <v>1</v>
      </c>
      <c r="G2331" s="424" t="s">
        <v>13361</v>
      </c>
      <c r="H2331" s="426" t="s">
        <v>13362</v>
      </c>
      <c r="I2331" s="465">
        <f>SUMIF(A:A,A2331,J:J)</f>
        <v>18.93</v>
      </c>
      <c r="K2331" s="373" t="e">
        <f>VLOOKUP(A2331,'CMP-SIN-SD-09-2021'!A:D,4,0)</f>
        <v>#N/A</v>
      </c>
      <c r="L2331" s="373" t="e">
        <f>K2331=I2331</f>
        <v>#N/A</v>
      </c>
      <c r="O2331" s="387" t="s">
        <v>1709</v>
      </c>
    </row>
    <row r="2332" spans="1:15" s="387" customFormat="1" ht="30" x14ac:dyDescent="0.25">
      <c r="A2332" s="450" t="str">
        <f t="shared" si="714"/>
        <v>01085/ORSE</v>
      </c>
      <c r="B2332" s="451">
        <v>88267</v>
      </c>
      <c r="C2332" s="452" t="s">
        <v>13838</v>
      </c>
      <c r="D2332" s="452" t="s">
        <v>13455</v>
      </c>
      <c r="E2332" s="400" t="s">
        <v>1</v>
      </c>
      <c r="F2332" s="400" t="s">
        <v>7605</v>
      </c>
      <c r="G2332" s="399">
        <v>0.25</v>
      </c>
      <c r="H2332" s="453">
        <f>VLOOKUP(B2332,'CMP-SIN-SD-09-2021'!A:D,4,0)</f>
        <v>23.41</v>
      </c>
      <c r="I2332" s="453" t="s">
        <v>13362</v>
      </c>
      <c r="J2332" s="373">
        <f t="shared" ref="J2332:J2336" si="719">TRUNC((G2332*H2332),2)</f>
        <v>5.85</v>
      </c>
      <c r="K2332" s="373"/>
      <c r="L2332" s="373"/>
      <c r="M2332" s="373">
        <f>VLOOKUP(B2332,'CMP-SIN-SD-09-2021'!A:D,4,0)</f>
        <v>23.41</v>
      </c>
      <c r="N2332" s="3" t="b">
        <f t="shared" ref="N2332:N2336" si="720">M2332=H2332</f>
        <v>1</v>
      </c>
    </row>
    <row r="2333" spans="1:15" s="387" customFormat="1" x14ac:dyDescent="0.25">
      <c r="A2333" s="389" t="str">
        <f t="shared" si="714"/>
        <v>01085/ORSE</v>
      </c>
      <c r="B2333" s="390">
        <v>88316</v>
      </c>
      <c r="C2333" s="391" t="s">
        <v>13838</v>
      </c>
      <c r="D2333" s="391" t="s">
        <v>13428</v>
      </c>
      <c r="E2333" s="392" t="s">
        <v>1</v>
      </c>
      <c r="F2333" s="392" t="s">
        <v>7605</v>
      </c>
      <c r="G2333" s="393">
        <v>0.25</v>
      </c>
      <c r="H2333" s="453">
        <f>VLOOKUP(B2333,'CMP-SIN-SD-09-2021'!A:D,4,0)</f>
        <v>17.61</v>
      </c>
      <c r="I2333" s="394" t="s">
        <v>13362</v>
      </c>
      <c r="J2333" s="373">
        <f t="shared" si="719"/>
        <v>4.4000000000000004</v>
      </c>
      <c r="K2333" s="373"/>
      <c r="L2333" s="373"/>
      <c r="M2333" s="373">
        <f>VLOOKUP(B2333,'CMP-SIN-SD-09-2021'!A:D,4,0)</f>
        <v>17.61</v>
      </c>
      <c r="N2333" s="3" t="b">
        <f t="shared" si="720"/>
        <v>1</v>
      </c>
    </row>
    <row r="2334" spans="1:15" s="387" customFormat="1" x14ac:dyDescent="0.25">
      <c r="A2334" s="389" t="str">
        <f t="shared" si="714"/>
        <v>01085/ORSE</v>
      </c>
      <c r="B2334" s="390" t="s">
        <v>14218</v>
      </c>
      <c r="C2334" s="391" t="s">
        <v>13838</v>
      </c>
      <c r="D2334" s="391" t="s">
        <v>14219</v>
      </c>
      <c r="E2334" s="392" t="s">
        <v>1</v>
      </c>
      <c r="F2334" s="392" t="s">
        <v>29</v>
      </c>
      <c r="G2334" s="393">
        <v>4.0000000000000001E-3</v>
      </c>
      <c r="H2334" s="394">
        <v>54.73</v>
      </c>
      <c r="I2334" s="394" t="s">
        <v>13362</v>
      </c>
      <c r="J2334" s="373">
        <f t="shared" si="719"/>
        <v>0.21</v>
      </c>
      <c r="K2334" s="373"/>
      <c r="L2334" s="373"/>
      <c r="M2334" s="373" t="e">
        <f>VLOOKUP(B2334,'INS-SIN-SD-09-2021'!A:D,4,0)</f>
        <v>#N/A</v>
      </c>
      <c r="N2334" s="3" t="e">
        <f t="shared" si="720"/>
        <v>#N/A</v>
      </c>
    </row>
    <row r="2335" spans="1:15" s="387" customFormat="1" x14ac:dyDescent="0.25">
      <c r="A2335" s="389" t="str">
        <f t="shared" si="714"/>
        <v>01085/ORSE</v>
      </c>
      <c r="B2335" s="390" t="s">
        <v>14220</v>
      </c>
      <c r="C2335" s="391" t="s">
        <v>13838</v>
      </c>
      <c r="D2335" s="391" t="s">
        <v>14221</v>
      </c>
      <c r="E2335" s="392" t="s">
        <v>1</v>
      </c>
      <c r="F2335" s="392" t="s">
        <v>7596</v>
      </c>
      <c r="G2335" s="393">
        <v>6.0999999999999999E-2</v>
      </c>
      <c r="H2335" s="394">
        <v>40.4</v>
      </c>
      <c r="I2335" s="394" t="s">
        <v>13362</v>
      </c>
      <c r="J2335" s="373">
        <f t="shared" si="719"/>
        <v>2.46</v>
      </c>
      <c r="K2335" s="373"/>
      <c r="L2335" s="373"/>
      <c r="M2335" s="373" t="e">
        <f>VLOOKUP(B2335,'INS-SIN-SD-09-2021'!A:D,4,0)</f>
        <v>#N/A</v>
      </c>
      <c r="N2335" s="3" t="e">
        <f t="shared" si="720"/>
        <v>#N/A</v>
      </c>
    </row>
    <row r="2336" spans="1:15" s="387" customFormat="1" ht="30" x14ac:dyDescent="0.25">
      <c r="A2336" s="440" t="str">
        <f t="shared" si="714"/>
        <v>01085/ORSE</v>
      </c>
      <c r="B2336" s="441" t="s">
        <v>14232</v>
      </c>
      <c r="C2336" s="442" t="s">
        <v>13838</v>
      </c>
      <c r="D2336" s="442" t="s">
        <v>14233</v>
      </c>
      <c r="E2336" s="398" t="s">
        <v>1</v>
      </c>
      <c r="F2336" s="398" t="s">
        <v>9</v>
      </c>
      <c r="G2336" s="397">
        <v>1</v>
      </c>
      <c r="H2336" s="443">
        <v>6.01</v>
      </c>
      <c r="I2336" s="443" t="s">
        <v>13362</v>
      </c>
      <c r="J2336" s="373">
        <f t="shared" si="719"/>
        <v>6.01</v>
      </c>
      <c r="K2336" s="373"/>
      <c r="L2336" s="373"/>
      <c r="M2336" s="373" t="e">
        <f>VLOOKUP(B2336,'INS-SIN-SD-09-2021'!A:D,4,0)</f>
        <v>#N/A</v>
      </c>
      <c r="N2336" s="3" t="e">
        <f t="shared" si="720"/>
        <v>#N/A</v>
      </c>
    </row>
    <row r="2337" spans="1:15" s="387" customFormat="1" ht="30" x14ac:dyDescent="0.25">
      <c r="A2337" s="463" t="str">
        <f t="shared" si="714"/>
        <v>01088/ORSE</v>
      </c>
      <c r="B2337" s="434" t="s">
        <v>13359</v>
      </c>
      <c r="C2337" s="464" t="s">
        <v>564</v>
      </c>
      <c r="D2337" s="464" t="s">
        <v>13838</v>
      </c>
      <c r="E2337" s="425" t="s">
        <v>9</v>
      </c>
      <c r="F2337" s="425" t="s">
        <v>1</v>
      </c>
      <c r="G2337" s="424" t="s">
        <v>13361</v>
      </c>
      <c r="H2337" s="426" t="s">
        <v>13362</v>
      </c>
      <c r="I2337" s="465">
        <f>SUMIF(A:A,A2337,J:J)</f>
        <v>24.79</v>
      </c>
      <c r="K2337" s="373" t="e">
        <f>VLOOKUP(A2337,'CMP-SIN-SD-09-2021'!A:D,4,0)</f>
        <v>#N/A</v>
      </c>
      <c r="L2337" s="373" t="e">
        <f>K2337=I2337</f>
        <v>#N/A</v>
      </c>
      <c r="O2337" s="387" t="s">
        <v>1711</v>
      </c>
    </row>
    <row r="2338" spans="1:15" s="387" customFormat="1" ht="30" x14ac:dyDescent="0.25">
      <c r="A2338" s="450" t="str">
        <f t="shared" si="714"/>
        <v>01088/ORSE</v>
      </c>
      <c r="B2338" s="451">
        <v>88267</v>
      </c>
      <c r="C2338" s="452" t="s">
        <v>13838</v>
      </c>
      <c r="D2338" s="452" t="s">
        <v>13455</v>
      </c>
      <c r="E2338" s="400" t="s">
        <v>1</v>
      </c>
      <c r="F2338" s="400" t="s">
        <v>7605</v>
      </c>
      <c r="G2338" s="399">
        <v>0.28999999999999998</v>
      </c>
      <c r="H2338" s="453">
        <f>VLOOKUP(B2338,'CMP-SIN-SD-09-2021'!A:D,4,0)</f>
        <v>23.41</v>
      </c>
      <c r="I2338" s="453" t="s">
        <v>13362</v>
      </c>
      <c r="J2338" s="373">
        <f t="shared" ref="J2338:J2342" si="721">TRUNC((G2338*H2338),2)</f>
        <v>6.78</v>
      </c>
      <c r="K2338" s="373"/>
      <c r="L2338" s="373"/>
      <c r="M2338" s="373">
        <f>VLOOKUP(B2338,'CMP-SIN-SD-09-2021'!A:D,4,0)</f>
        <v>23.41</v>
      </c>
      <c r="N2338" s="3" t="b">
        <f t="shared" ref="N2338:N2342" si="722">M2338=H2338</f>
        <v>1</v>
      </c>
    </row>
    <row r="2339" spans="1:15" s="387" customFormat="1" x14ac:dyDescent="0.25">
      <c r="A2339" s="389" t="str">
        <f t="shared" si="714"/>
        <v>01088/ORSE</v>
      </c>
      <c r="B2339" s="390">
        <v>88316</v>
      </c>
      <c r="C2339" s="391" t="s">
        <v>13838</v>
      </c>
      <c r="D2339" s="391" t="s">
        <v>13428</v>
      </c>
      <c r="E2339" s="392" t="s">
        <v>1</v>
      </c>
      <c r="F2339" s="392" t="s">
        <v>7605</v>
      </c>
      <c r="G2339" s="393">
        <v>0.28999999999999998</v>
      </c>
      <c r="H2339" s="453">
        <f>VLOOKUP(B2339,'CMP-SIN-SD-09-2021'!A:D,4,0)</f>
        <v>17.61</v>
      </c>
      <c r="I2339" s="394" t="s">
        <v>13362</v>
      </c>
      <c r="J2339" s="373">
        <f t="shared" si="721"/>
        <v>5.0999999999999996</v>
      </c>
      <c r="K2339" s="373"/>
      <c r="L2339" s="373"/>
      <c r="M2339" s="373">
        <f>VLOOKUP(B2339,'CMP-SIN-SD-09-2021'!A:D,4,0)</f>
        <v>17.61</v>
      </c>
      <c r="N2339" s="3" t="b">
        <f t="shared" si="722"/>
        <v>1</v>
      </c>
    </row>
    <row r="2340" spans="1:15" s="387" customFormat="1" x14ac:dyDescent="0.25">
      <c r="A2340" s="389" t="str">
        <f t="shared" si="714"/>
        <v>01088/ORSE</v>
      </c>
      <c r="B2340" s="390" t="s">
        <v>14218</v>
      </c>
      <c r="C2340" s="391" t="s">
        <v>13838</v>
      </c>
      <c r="D2340" s="391" t="s">
        <v>14219</v>
      </c>
      <c r="E2340" s="392" t="s">
        <v>1</v>
      </c>
      <c r="F2340" s="392" t="s">
        <v>29</v>
      </c>
      <c r="G2340" s="393">
        <v>6.0000000000000001E-3</v>
      </c>
      <c r="H2340" s="394">
        <v>54.73</v>
      </c>
      <c r="I2340" s="394" t="s">
        <v>13362</v>
      </c>
      <c r="J2340" s="373">
        <f t="shared" si="721"/>
        <v>0.32</v>
      </c>
      <c r="K2340" s="373"/>
      <c r="L2340" s="373"/>
      <c r="M2340" s="373" t="e">
        <f>VLOOKUP(B2340,'INS-SIN-SD-09-2021'!A:D,4,0)</f>
        <v>#N/A</v>
      </c>
      <c r="N2340" s="3" t="e">
        <f t="shared" si="722"/>
        <v>#N/A</v>
      </c>
    </row>
    <row r="2341" spans="1:15" s="387" customFormat="1" x14ac:dyDescent="0.25">
      <c r="A2341" s="389" t="str">
        <f t="shared" si="714"/>
        <v>01088/ORSE</v>
      </c>
      <c r="B2341" s="390" t="s">
        <v>14220</v>
      </c>
      <c r="C2341" s="391" t="s">
        <v>13838</v>
      </c>
      <c r="D2341" s="391" t="s">
        <v>14221</v>
      </c>
      <c r="E2341" s="392" t="s">
        <v>1</v>
      </c>
      <c r="F2341" s="392" t="s">
        <v>7596</v>
      </c>
      <c r="G2341" s="393">
        <v>7.4999999999999997E-2</v>
      </c>
      <c r="H2341" s="394">
        <v>40.4</v>
      </c>
      <c r="I2341" s="394" t="s">
        <v>13362</v>
      </c>
      <c r="J2341" s="373">
        <f t="shared" si="721"/>
        <v>3.03</v>
      </c>
      <c r="K2341" s="373"/>
      <c r="L2341" s="373"/>
      <c r="M2341" s="373" t="e">
        <f>VLOOKUP(B2341,'INS-SIN-SD-09-2021'!A:D,4,0)</f>
        <v>#N/A</v>
      </c>
      <c r="N2341" s="3" t="e">
        <f t="shared" si="722"/>
        <v>#N/A</v>
      </c>
    </row>
    <row r="2342" spans="1:15" s="387" customFormat="1" ht="30" x14ac:dyDescent="0.25">
      <c r="A2342" s="440" t="str">
        <f t="shared" si="714"/>
        <v>01088/ORSE</v>
      </c>
      <c r="B2342" s="441" t="s">
        <v>14234</v>
      </c>
      <c r="C2342" s="442" t="s">
        <v>13838</v>
      </c>
      <c r="D2342" s="442" t="s">
        <v>14235</v>
      </c>
      <c r="E2342" s="398" t="s">
        <v>1</v>
      </c>
      <c r="F2342" s="398" t="s">
        <v>9</v>
      </c>
      <c r="G2342" s="397">
        <v>1</v>
      </c>
      <c r="H2342" s="443">
        <v>9.56</v>
      </c>
      <c r="I2342" s="443" t="s">
        <v>13362</v>
      </c>
      <c r="J2342" s="373">
        <f t="shared" si="721"/>
        <v>9.56</v>
      </c>
      <c r="K2342" s="373"/>
      <c r="L2342" s="373"/>
      <c r="M2342" s="373" t="e">
        <f>VLOOKUP(B2342,'INS-SIN-SD-09-2021'!A:D,4,0)</f>
        <v>#N/A</v>
      </c>
      <c r="N2342" s="3" t="e">
        <f t="shared" si="722"/>
        <v>#N/A</v>
      </c>
    </row>
    <row r="2343" spans="1:15" s="387" customFormat="1" ht="30" x14ac:dyDescent="0.25">
      <c r="A2343" s="463" t="str">
        <f t="shared" si="714"/>
        <v>01089/ORSE</v>
      </c>
      <c r="B2343" s="434" t="s">
        <v>13359</v>
      </c>
      <c r="C2343" s="464" t="s">
        <v>565</v>
      </c>
      <c r="D2343" s="464" t="s">
        <v>13838</v>
      </c>
      <c r="E2343" s="425" t="s">
        <v>9</v>
      </c>
      <c r="F2343" s="425" t="s">
        <v>1</v>
      </c>
      <c r="G2343" s="424" t="s">
        <v>13361</v>
      </c>
      <c r="H2343" s="426" t="s">
        <v>13362</v>
      </c>
      <c r="I2343" s="465">
        <f>SUMIF(A:A,A2343,J:J)</f>
        <v>27.41</v>
      </c>
      <c r="K2343" s="373" t="e">
        <f>VLOOKUP(A2343,'CMP-SIN-SD-09-2021'!A:D,4,0)</f>
        <v>#N/A</v>
      </c>
      <c r="L2343" s="373" t="e">
        <f>K2343=I2343</f>
        <v>#N/A</v>
      </c>
      <c r="O2343" s="387" t="s">
        <v>1713</v>
      </c>
    </row>
    <row r="2344" spans="1:15" s="387" customFormat="1" ht="30" x14ac:dyDescent="0.25">
      <c r="A2344" s="450" t="str">
        <f t="shared" si="714"/>
        <v>01089/ORSE</v>
      </c>
      <c r="B2344" s="451">
        <v>88267</v>
      </c>
      <c r="C2344" s="452" t="s">
        <v>13838</v>
      </c>
      <c r="D2344" s="452" t="s">
        <v>13455</v>
      </c>
      <c r="E2344" s="400" t="s">
        <v>1</v>
      </c>
      <c r="F2344" s="400" t="s">
        <v>7605</v>
      </c>
      <c r="G2344" s="399">
        <v>0.31</v>
      </c>
      <c r="H2344" s="453">
        <f>VLOOKUP(B2344,'CMP-SIN-SD-09-2021'!A:D,4,0)</f>
        <v>23.41</v>
      </c>
      <c r="I2344" s="453" t="s">
        <v>13362</v>
      </c>
      <c r="J2344" s="373">
        <f t="shared" ref="J2344:J2348" si="723">TRUNC((G2344*H2344),2)</f>
        <v>7.25</v>
      </c>
      <c r="K2344" s="373"/>
      <c r="L2344" s="373"/>
      <c r="M2344" s="373">
        <f>VLOOKUP(B2344,'CMP-SIN-SD-09-2021'!A:D,4,0)</f>
        <v>23.41</v>
      </c>
      <c r="N2344" s="3" t="b">
        <f t="shared" ref="N2344:N2348" si="724">M2344=H2344</f>
        <v>1</v>
      </c>
    </row>
    <row r="2345" spans="1:15" s="387" customFormat="1" x14ac:dyDescent="0.25">
      <c r="A2345" s="389" t="str">
        <f t="shared" si="714"/>
        <v>01089/ORSE</v>
      </c>
      <c r="B2345" s="390">
        <v>88316</v>
      </c>
      <c r="C2345" s="391" t="s">
        <v>13838</v>
      </c>
      <c r="D2345" s="391" t="s">
        <v>13428</v>
      </c>
      <c r="E2345" s="392" t="s">
        <v>1</v>
      </c>
      <c r="F2345" s="392" t="s">
        <v>7605</v>
      </c>
      <c r="G2345" s="393">
        <v>0.31</v>
      </c>
      <c r="H2345" s="453">
        <f>VLOOKUP(B2345,'CMP-SIN-SD-09-2021'!A:D,4,0)</f>
        <v>17.61</v>
      </c>
      <c r="I2345" s="394" t="s">
        <v>13362</v>
      </c>
      <c r="J2345" s="373">
        <f t="shared" si="723"/>
        <v>5.45</v>
      </c>
      <c r="K2345" s="373"/>
      <c r="L2345" s="373"/>
      <c r="M2345" s="373">
        <f>VLOOKUP(B2345,'CMP-SIN-SD-09-2021'!A:D,4,0)</f>
        <v>17.61</v>
      </c>
      <c r="N2345" s="3" t="b">
        <f t="shared" si="724"/>
        <v>1</v>
      </c>
    </row>
    <row r="2346" spans="1:15" s="387" customFormat="1" x14ac:dyDescent="0.25">
      <c r="A2346" s="389" t="str">
        <f t="shared" si="714"/>
        <v>01089/ORSE</v>
      </c>
      <c r="B2346" s="390" t="s">
        <v>14218</v>
      </c>
      <c r="C2346" s="391" t="s">
        <v>13838</v>
      </c>
      <c r="D2346" s="391" t="s">
        <v>14219</v>
      </c>
      <c r="E2346" s="392" t="s">
        <v>1</v>
      </c>
      <c r="F2346" s="392" t="s">
        <v>29</v>
      </c>
      <c r="G2346" s="393">
        <v>7.0000000000000001E-3</v>
      </c>
      <c r="H2346" s="394">
        <v>54.73</v>
      </c>
      <c r="I2346" s="394" t="s">
        <v>13362</v>
      </c>
      <c r="J2346" s="373">
        <f t="shared" si="723"/>
        <v>0.38</v>
      </c>
      <c r="K2346" s="373"/>
      <c r="L2346" s="373"/>
      <c r="M2346" s="373" t="e">
        <f>VLOOKUP(B2346,'INS-SIN-SD-09-2021'!A:D,4,0)</f>
        <v>#N/A</v>
      </c>
      <c r="N2346" s="3" t="e">
        <f t="shared" si="724"/>
        <v>#N/A</v>
      </c>
    </row>
    <row r="2347" spans="1:15" s="387" customFormat="1" x14ac:dyDescent="0.25">
      <c r="A2347" s="389" t="str">
        <f t="shared" si="714"/>
        <v>01089/ORSE</v>
      </c>
      <c r="B2347" s="390" t="s">
        <v>14220</v>
      </c>
      <c r="C2347" s="391" t="s">
        <v>13838</v>
      </c>
      <c r="D2347" s="391" t="s">
        <v>14221</v>
      </c>
      <c r="E2347" s="392" t="s">
        <v>1</v>
      </c>
      <c r="F2347" s="392" t="s">
        <v>7596</v>
      </c>
      <c r="G2347" s="393">
        <v>7.8E-2</v>
      </c>
      <c r="H2347" s="394">
        <v>40.4</v>
      </c>
      <c r="I2347" s="394" t="s">
        <v>13362</v>
      </c>
      <c r="J2347" s="373">
        <f t="shared" si="723"/>
        <v>3.15</v>
      </c>
      <c r="K2347" s="373"/>
      <c r="L2347" s="373"/>
      <c r="M2347" s="373" t="e">
        <f>VLOOKUP(B2347,'INS-SIN-SD-09-2021'!A:D,4,0)</f>
        <v>#N/A</v>
      </c>
      <c r="N2347" s="3" t="e">
        <f t="shared" si="724"/>
        <v>#N/A</v>
      </c>
    </row>
    <row r="2348" spans="1:15" s="387" customFormat="1" ht="30" x14ac:dyDescent="0.25">
      <c r="A2348" s="440" t="str">
        <f t="shared" si="714"/>
        <v>01089/ORSE</v>
      </c>
      <c r="B2348" s="441" t="s">
        <v>14236</v>
      </c>
      <c r="C2348" s="442" t="s">
        <v>13838</v>
      </c>
      <c r="D2348" s="442" t="s">
        <v>14237</v>
      </c>
      <c r="E2348" s="398" t="s">
        <v>1</v>
      </c>
      <c r="F2348" s="398" t="s">
        <v>9</v>
      </c>
      <c r="G2348" s="397">
        <v>1</v>
      </c>
      <c r="H2348" s="443">
        <v>11.18</v>
      </c>
      <c r="I2348" s="443" t="s">
        <v>13362</v>
      </c>
      <c r="J2348" s="373">
        <f t="shared" si="723"/>
        <v>11.18</v>
      </c>
      <c r="K2348" s="373"/>
      <c r="L2348" s="373"/>
      <c r="M2348" s="373" t="e">
        <f>VLOOKUP(B2348,'INS-SIN-SD-09-2021'!A:D,4,0)</f>
        <v>#N/A</v>
      </c>
      <c r="N2348" s="3" t="e">
        <f t="shared" si="724"/>
        <v>#N/A</v>
      </c>
    </row>
    <row r="2349" spans="1:15" s="387" customFormat="1" ht="45" x14ac:dyDescent="0.25">
      <c r="A2349" s="463">
        <f t="shared" si="714"/>
        <v>89506</v>
      </c>
      <c r="B2349" s="434" t="s">
        <v>13359</v>
      </c>
      <c r="C2349" s="464" t="s">
        <v>566</v>
      </c>
      <c r="D2349" s="464" t="s">
        <v>13634</v>
      </c>
      <c r="E2349" s="425" t="s">
        <v>9</v>
      </c>
      <c r="F2349" s="425" t="s">
        <v>1</v>
      </c>
      <c r="G2349" s="424" t="s">
        <v>13361</v>
      </c>
      <c r="H2349" s="426" t="s">
        <v>13362</v>
      </c>
      <c r="I2349" s="465">
        <f>SUMIF(A:A,A2349,J:J)</f>
        <v>40.040000000000006</v>
      </c>
      <c r="K2349" s="373">
        <f>VLOOKUP(A2349,'CMP-SIN-SD-09-2021'!A:D,4,0)</f>
        <v>40.04</v>
      </c>
      <c r="L2349" s="373" t="b">
        <f>K2349=I2349</f>
        <v>1</v>
      </c>
      <c r="O2349" s="403">
        <v>89506</v>
      </c>
    </row>
    <row r="2350" spans="1:15" s="387" customFormat="1" ht="30" x14ac:dyDescent="0.25">
      <c r="A2350" s="450">
        <f t="shared" si="714"/>
        <v>89506</v>
      </c>
      <c r="B2350" s="451">
        <v>88248</v>
      </c>
      <c r="C2350" s="452" t="s">
        <v>13634</v>
      </c>
      <c r="D2350" s="452" t="s">
        <v>13495</v>
      </c>
      <c r="E2350" s="400" t="s">
        <v>1</v>
      </c>
      <c r="F2350" s="400" t="s">
        <v>7605</v>
      </c>
      <c r="G2350" s="399">
        <v>0.128</v>
      </c>
      <c r="H2350" s="453">
        <f>VLOOKUP(B2350,'CMP-SIN-SD-09-2021'!A:D,4,0)</f>
        <v>18.23</v>
      </c>
      <c r="I2350" s="453" t="s">
        <v>13362</v>
      </c>
      <c r="J2350" s="373">
        <f t="shared" ref="J2350:J2355" si="725">TRUNC((G2350*H2350),2)</f>
        <v>2.33</v>
      </c>
      <c r="K2350" s="373"/>
      <c r="L2350" s="373"/>
      <c r="M2350" s="373">
        <f>VLOOKUP(B2350,'CMP-SIN-SD-09-2021'!A:D,4,0)</f>
        <v>18.23</v>
      </c>
      <c r="N2350" s="3" t="b">
        <f t="shared" ref="N2350:N2355" si="726">M2350=H2350</f>
        <v>1</v>
      </c>
    </row>
    <row r="2351" spans="1:15" s="387" customFormat="1" ht="30" x14ac:dyDescent="0.25">
      <c r="A2351" s="389">
        <f t="shared" si="714"/>
        <v>89506</v>
      </c>
      <c r="B2351" s="390">
        <v>88267</v>
      </c>
      <c r="C2351" s="391" t="s">
        <v>13634</v>
      </c>
      <c r="D2351" s="391" t="s">
        <v>13455</v>
      </c>
      <c r="E2351" s="392" t="s">
        <v>1</v>
      </c>
      <c r="F2351" s="392" t="s">
        <v>7605</v>
      </c>
      <c r="G2351" s="393">
        <v>0.128</v>
      </c>
      <c r="H2351" s="453">
        <f>VLOOKUP(B2351,'CMP-SIN-SD-09-2021'!A:D,4,0)</f>
        <v>23.41</v>
      </c>
      <c r="I2351" s="394" t="s">
        <v>13362</v>
      </c>
      <c r="J2351" s="373">
        <f t="shared" si="725"/>
        <v>2.99</v>
      </c>
      <c r="K2351" s="373"/>
      <c r="L2351" s="373"/>
      <c r="M2351" s="373">
        <f>VLOOKUP(B2351,'CMP-SIN-SD-09-2021'!A:D,4,0)</f>
        <v>23.41</v>
      </c>
      <c r="N2351" s="3" t="b">
        <f t="shared" si="726"/>
        <v>1</v>
      </c>
    </row>
    <row r="2352" spans="1:15" s="387" customFormat="1" x14ac:dyDescent="0.25">
      <c r="A2352" s="389">
        <f t="shared" si="714"/>
        <v>89506</v>
      </c>
      <c r="B2352" s="390">
        <v>122</v>
      </c>
      <c r="C2352" s="391" t="s">
        <v>13634</v>
      </c>
      <c r="D2352" s="391" t="s">
        <v>14123</v>
      </c>
      <c r="E2352" s="392" t="s">
        <v>1</v>
      </c>
      <c r="F2352" s="392" t="s">
        <v>9</v>
      </c>
      <c r="G2352" s="393">
        <v>2.4E-2</v>
      </c>
      <c r="H2352" s="394">
        <v>66.94</v>
      </c>
      <c r="I2352" s="394" t="s">
        <v>13362</v>
      </c>
      <c r="J2352" s="373">
        <f t="shared" si="725"/>
        <v>1.6</v>
      </c>
      <c r="K2352" s="373"/>
      <c r="L2352" s="373"/>
      <c r="M2352" s="373">
        <f>VLOOKUP(B2352,'INS-SIN-SD-09-2021'!A:D,4,0)</f>
        <v>66.94</v>
      </c>
      <c r="N2352" s="3" t="b">
        <f t="shared" si="726"/>
        <v>1</v>
      </c>
    </row>
    <row r="2353" spans="1:15" s="387" customFormat="1" ht="30" x14ac:dyDescent="0.25">
      <c r="A2353" s="389">
        <f t="shared" si="714"/>
        <v>89506</v>
      </c>
      <c r="B2353" s="390">
        <v>3477</v>
      </c>
      <c r="C2353" s="391" t="s">
        <v>13634</v>
      </c>
      <c r="D2353" s="391" t="s">
        <v>14238</v>
      </c>
      <c r="E2353" s="392" t="s">
        <v>1</v>
      </c>
      <c r="F2353" s="392" t="s">
        <v>9</v>
      </c>
      <c r="G2353" s="393">
        <v>1</v>
      </c>
      <c r="H2353" s="394">
        <v>30.79</v>
      </c>
      <c r="I2353" s="394" t="s">
        <v>13362</v>
      </c>
      <c r="J2353" s="373">
        <f t="shared" si="725"/>
        <v>30.79</v>
      </c>
      <c r="K2353" s="373"/>
      <c r="L2353" s="373"/>
      <c r="M2353" s="373">
        <f>VLOOKUP(B2353,'INS-SIN-SD-09-2021'!A:D,4,0)</f>
        <v>30.79</v>
      </c>
      <c r="N2353" s="3" t="b">
        <f t="shared" si="726"/>
        <v>1</v>
      </c>
    </row>
    <row r="2354" spans="1:15" s="387" customFormat="1" x14ac:dyDescent="0.25">
      <c r="A2354" s="389">
        <f t="shared" si="714"/>
        <v>89506</v>
      </c>
      <c r="B2354" s="390">
        <v>20083</v>
      </c>
      <c r="C2354" s="391" t="s">
        <v>13634</v>
      </c>
      <c r="D2354" s="391" t="s">
        <v>14124</v>
      </c>
      <c r="E2354" s="392" t="s">
        <v>1</v>
      </c>
      <c r="F2354" s="392" t="s">
        <v>9</v>
      </c>
      <c r="G2354" s="393">
        <v>0.03</v>
      </c>
      <c r="H2354" s="394">
        <v>75.84</v>
      </c>
      <c r="I2354" s="394" t="s">
        <v>13362</v>
      </c>
      <c r="J2354" s="373">
        <f t="shared" si="725"/>
        <v>2.27</v>
      </c>
      <c r="K2354" s="373"/>
      <c r="L2354" s="373"/>
      <c r="M2354" s="373">
        <f>VLOOKUP(B2354,'INS-SIN-SD-09-2021'!A:D,4,0)</f>
        <v>75.84</v>
      </c>
      <c r="N2354" s="3" t="b">
        <f t="shared" si="726"/>
        <v>1</v>
      </c>
    </row>
    <row r="2355" spans="1:15" s="387" customFormat="1" x14ac:dyDescent="0.25">
      <c r="A2355" s="440">
        <f t="shared" si="714"/>
        <v>89506</v>
      </c>
      <c r="B2355" s="441">
        <v>38383</v>
      </c>
      <c r="C2355" s="442" t="s">
        <v>13634</v>
      </c>
      <c r="D2355" s="442" t="s">
        <v>14115</v>
      </c>
      <c r="E2355" s="398" t="s">
        <v>1</v>
      </c>
      <c r="F2355" s="398" t="s">
        <v>9</v>
      </c>
      <c r="G2355" s="397">
        <v>2.8000000000000001E-2</v>
      </c>
      <c r="H2355" s="443">
        <v>2.34</v>
      </c>
      <c r="I2355" s="443" t="s">
        <v>13362</v>
      </c>
      <c r="J2355" s="373">
        <f t="shared" si="725"/>
        <v>0.06</v>
      </c>
      <c r="K2355" s="373"/>
      <c r="L2355" s="373"/>
      <c r="M2355" s="373">
        <f>VLOOKUP(B2355,'INS-SIN-SD-09-2021'!A:D,4,0)</f>
        <v>2.34</v>
      </c>
      <c r="N2355" s="3" t="b">
        <f t="shared" si="726"/>
        <v>1</v>
      </c>
    </row>
    <row r="2356" spans="1:15" s="387" customFormat="1" ht="45" x14ac:dyDescent="0.25">
      <c r="A2356" s="463">
        <f t="shared" si="714"/>
        <v>89481</v>
      </c>
      <c r="B2356" s="434" t="s">
        <v>13359</v>
      </c>
      <c r="C2356" s="464" t="s">
        <v>567</v>
      </c>
      <c r="D2356" s="464" t="s">
        <v>13634</v>
      </c>
      <c r="E2356" s="425" t="s">
        <v>9</v>
      </c>
      <c r="F2356" s="425" t="s">
        <v>1</v>
      </c>
      <c r="G2356" s="424" t="s">
        <v>13361</v>
      </c>
      <c r="H2356" s="426" t="s">
        <v>13362</v>
      </c>
      <c r="I2356" s="465">
        <f>SUMIF(A:A,A2356,J:J)</f>
        <v>4.37</v>
      </c>
      <c r="K2356" s="373">
        <f>VLOOKUP(A2356,'CMP-SIN-SD-09-2021'!A:D,4,0)</f>
        <v>4.37</v>
      </c>
      <c r="L2356" s="373" t="b">
        <f>K2356=I2356</f>
        <v>1</v>
      </c>
      <c r="O2356" s="403">
        <v>89481</v>
      </c>
    </row>
    <row r="2357" spans="1:15" s="387" customFormat="1" ht="30" x14ac:dyDescent="0.25">
      <c r="A2357" s="450">
        <f t="shared" si="714"/>
        <v>89481</v>
      </c>
      <c r="B2357" s="451">
        <v>88248</v>
      </c>
      <c r="C2357" s="452" t="s">
        <v>13634</v>
      </c>
      <c r="D2357" s="452" t="s">
        <v>13495</v>
      </c>
      <c r="E2357" s="400" t="s">
        <v>1</v>
      </c>
      <c r="F2357" s="400" t="s">
        <v>7605</v>
      </c>
      <c r="G2357" s="399">
        <v>0.06</v>
      </c>
      <c r="H2357" s="453">
        <f>VLOOKUP(B2357,'CMP-SIN-SD-09-2021'!A:D,4,0)</f>
        <v>18.23</v>
      </c>
      <c r="I2357" s="453" t="s">
        <v>13362</v>
      </c>
      <c r="J2357" s="373">
        <f t="shared" ref="J2357:J2362" si="727">TRUNC((G2357*H2357),2)</f>
        <v>1.0900000000000001</v>
      </c>
      <c r="K2357" s="373"/>
      <c r="L2357" s="373"/>
      <c r="M2357" s="373">
        <f>VLOOKUP(B2357,'CMP-SIN-SD-09-2021'!A:D,4,0)</f>
        <v>18.23</v>
      </c>
      <c r="N2357" s="3" t="b">
        <f t="shared" ref="N2357:N2362" si="728">M2357=H2357</f>
        <v>1</v>
      </c>
    </row>
    <row r="2358" spans="1:15" s="387" customFormat="1" ht="30" x14ac:dyDescent="0.25">
      <c r="A2358" s="389">
        <f t="shared" si="714"/>
        <v>89481</v>
      </c>
      <c r="B2358" s="390">
        <v>88267</v>
      </c>
      <c r="C2358" s="391" t="s">
        <v>13634</v>
      </c>
      <c r="D2358" s="391" t="s">
        <v>13455</v>
      </c>
      <c r="E2358" s="392" t="s">
        <v>1</v>
      </c>
      <c r="F2358" s="392" t="s">
        <v>7605</v>
      </c>
      <c r="G2358" s="393">
        <v>0.06</v>
      </c>
      <c r="H2358" s="453">
        <f>VLOOKUP(B2358,'CMP-SIN-SD-09-2021'!A:D,4,0)</f>
        <v>23.41</v>
      </c>
      <c r="I2358" s="394" t="s">
        <v>13362</v>
      </c>
      <c r="J2358" s="373">
        <f t="shared" si="727"/>
        <v>1.4</v>
      </c>
      <c r="K2358" s="373"/>
      <c r="L2358" s="373"/>
      <c r="M2358" s="373">
        <f>VLOOKUP(B2358,'CMP-SIN-SD-09-2021'!A:D,4,0)</f>
        <v>23.41</v>
      </c>
      <c r="N2358" s="3" t="b">
        <f t="shared" si="728"/>
        <v>1</v>
      </c>
    </row>
    <row r="2359" spans="1:15" s="387" customFormat="1" x14ac:dyDescent="0.25">
      <c r="A2359" s="389">
        <f t="shared" si="714"/>
        <v>89481</v>
      </c>
      <c r="B2359" s="390">
        <v>122</v>
      </c>
      <c r="C2359" s="391" t="s">
        <v>13634</v>
      </c>
      <c r="D2359" s="391" t="s">
        <v>14123</v>
      </c>
      <c r="E2359" s="392" t="s">
        <v>1</v>
      </c>
      <c r="F2359" s="392" t="s">
        <v>9</v>
      </c>
      <c r="G2359" s="393">
        <v>7.0000000000000001E-3</v>
      </c>
      <c r="H2359" s="394">
        <v>66.94</v>
      </c>
      <c r="I2359" s="394" t="s">
        <v>13362</v>
      </c>
      <c r="J2359" s="373">
        <f t="shared" si="727"/>
        <v>0.46</v>
      </c>
      <c r="K2359" s="373"/>
      <c r="L2359" s="373"/>
      <c r="M2359" s="373">
        <f>VLOOKUP(B2359,'INS-SIN-SD-09-2021'!A:D,4,0)</f>
        <v>66.94</v>
      </c>
      <c r="N2359" s="3" t="b">
        <f t="shared" si="728"/>
        <v>1</v>
      </c>
    </row>
    <row r="2360" spans="1:15" s="387" customFormat="1" ht="30" x14ac:dyDescent="0.25">
      <c r="A2360" s="389">
        <f t="shared" si="714"/>
        <v>89481</v>
      </c>
      <c r="B2360" s="390">
        <v>3529</v>
      </c>
      <c r="C2360" s="391" t="s">
        <v>13634</v>
      </c>
      <c r="D2360" s="391" t="s">
        <v>14155</v>
      </c>
      <c r="E2360" s="392" t="s">
        <v>1</v>
      </c>
      <c r="F2360" s="392" t="s">
        <v>9</v>
      </c>
      <c r="G2360" s="393">
        <v>1</v>
      </c>
      <c r="H2360" s="394">
        <v>0.79</v>
      </c>
      <c r="I2360" s="394" t="s">
        <v>13362</v>
      </c>
      <c r="J2360" s="373">
        <f t="shared" si="727"/>
        <v>0.79</v>
      </c>
      <c r="K2360" s="373"/>
      <c r="L2360" s="373"/>
      <c r="M2360" s="373">
        <f>VLOOKUP(B2360,'INS-SIN-SD-09-2021'!A:D,4,0)</f>
        <v>0.79</v>
      </c>
      <c r="N2360" s="3" t="b">
        <f t="shared" si="728"/>
        <v>1</v>
      </c>
    </row>
    <row r="2361" spans="1:15" s="387" customFormat="1" x14ac:dyDescent="0.25">
      <c r="A2361" s="389">
        <f t="shared" si="714"/>
        <v>89481</v>
      </c>
      <c r="B2361" s="390">
        <v>20083</v>
      </c>
      <c r="C2361" s="391" t="s">
        <v>13634</v>
      </c>
      <c r="D2361" s="391" t="s">
        <v>14124</v>
      </c>
      <c r="E2361" s="392" t="s">
        <v>1</v>
      </c>
      <c r="F2361" s="392" t="s">
        <v>9</v>
      </c>
      <c r="G2361" s="393">
        <v>8.0000000000000002E-3</v>
      </c>
      <c r="H2361" s="394">
        <v>75.84</v>
      </c>
      <c r="I2361" s="394" t="s">
        <v>13362</v>
      </c>
      <c r="J2361" s="373">
        <f t="shared" si="727"/>
        <v>0.6</v>
      </c>
      <c r="K2361" s="373"/>
      <c r="L2361" s="373"/>
      <c r="M2361" s="373">
        <f>VLOOKUP(B2361,'INS-SIN-SD-09-2021'!A:D,4,0)</f>
        <v>75.84</v>
      </c>
      <c r="N2361" s="3" t="b">
        <f t="shared" si="728"/>
        <v>1</v>
      </c>
    </row>
    <row r="2362" spans="1:15" s="387" customFormat="1" x14ac:dyDescent="0.25">
      <c r="A2362" s="440">
        <f t="shared" si="714"/>
        <v>89481</v>
      </c>
      <c r="B2362" s="441">
        <v>38383</v>
      </c>
      <c r="C2362" s="442" t="s">
        <v>13634</v>
      </c>
      <c r="D2362" s="442" t="s">
        <v>14115</v>
      </c>
      <c r="E2362" s="398" t="s">
        <v>1</v>
      </c>
      <c r="F2362" s="398" t="s">
        <v>9</v>
      </c>
      <c r="G2362" s="397">
        <v>1.2999999999999999E-2</v>
      </c>
      <c r="H2362" s="443">
        <v>2.34</v>
      </c>
      <c r="I2362" s="443" t="s">
        <v>13362</v>
      </c>
      <c r="J2362" s="373">
        <f t="shared" si="727"/>
        <v>0.03</v>
      </c>
      <c r="K2362" s="373"/>
      <c r="L2362" s="373"/>
      <c r="M2362" s="373">
        <f>VLOOKUP(B2362,'INS-SIN-SD-09-2021'!A:D,4,0)</f>
        <v>2.34</v>
      </c>
      <c r="N2362" s="3" t="b">
        <f t="shared" si="728"/>
        <v>1</v>
      </c>
    </row>
    <row r="2363" spans="1:15" s="387" customFormat="1" ht="45" x14ac:dyDescent="0.25">
      <c r="A2363" s="463">
        <f t="shared" si="714"/>
        <v>89492</v>
      </c>
      <c r="B2363" s="434" t="s">
        <v>13359</v>
      </c>
      <c r="C2363" s="464" t="s">
        <v>568</v>
      </c>
      <c r="D2363" s="464" t="s">
        <v>13634</v>
      </c>
      <c r="E2363" s="425" t="s">
        <v>9</v>
      </c>
      <c r="F2363" s="425" t="s">
        <v>1</v>
      </c>
      <c r="G2363" s="424" t="s">
        <v>13361</v>
      </c>
      <c r="H2363" s="426" t="s">
        <v>13362</v>
      </c>
      <c r="I2363" s="465">
        <f>SUMIF(A:A,A2363,J:J)</f>
        <v>6.8400000000000007</v>
      </c>
      <c r="K2363" s="373">
        <f>VLOOKUP(A2363,'CMP-SIN-SD-09-2021'!A:D,4,0)</f>
        <v>6.84</v>
      </c>
      <c r="L2363" s="373" t="b">
        <f>K2363=I2363</f>
        <v>1</v>
      </c>
      <c r="O2363" s="403">
        <v>89492</v>
      </c>
    </row>
    <row r="2364" spans="1:15" s="387" customFormat="1" ht="30" x14ac:dyDescent="0.25">
      <c r="A2364" s="450">
        <f t="shared" si="714"/>
        <v>89492</v>
      </c>
      <c r="B2364" s="451">
        <v>88248</v>
      </c>
      <c r="C2364" s="452" t="s">
        <v>13634</v>
      </c>
      <c r="D2364" s="452" t="s">
        <v>13495</v>
      </c>
      <c r="E2364" s="400" t="s">
        <v>1</v>
      </c>
      <c r="F2364" s="400" t="s">
        <v>7605</v>
      </c>
      <c r="G2364" s="399">
        <v>7.2999999999999995E-2</v>
      </c>
      <c r="H2364" s="453">
        <f>VLOOKUP(B2364,'CMP-SIN-SD-09-2021'!A:D,4,0)</f>
        <v>18.23</v>
      </c>
      <c r="I2364" s="453" t="s">
        <v>13362</v>
      </c>
      <c r="J2364" s="373">
        <f t="shared" ref="J2364:J2369" si="729">TRUNC((G2364*H2364),2)</f>
        <v>1.33</v>
      </c>
      <c r="K2364" s="373"/>
      <c r="L2364" s="373"/>
      <c r="M2364" s="373">
        <f>VLOOKUP(B2364,'CMP-SIN-SD-09-2021'!A:D,4,0)</f>
        <v>18.23</v>
      </c>
      <c r="N2364" s="3" t="b">
        <f t="shared" ref="N2364:N2369" si="730">M2364=H2364</f>
        <v>1</v>
      </c>
    </row>
    <row r="2365" spans="1:15" s="387" customFormat="1" ht="30" x14ac:dyDescent="0.25">
      <c r="A2365" s="389">
        <f t="shared" si="714"/>
        <v>89492</v>
      </c>
      <c r="B2365" s="390">
        <v>88267</v>
      </c>
      <c r="C2365" s="391" t="s">
        <v>13634</v>
      </c>
      <c r="D2365" s="391" t="s">
        <v>13455</v>
      </c>
      <c r="E2365" s="392" t="s">
        <v>1</v>
      </c>
      <c r="F2365" s="392" t="s">
        <v>7605</v>
      </c>
      <c r="G2365" s="393">
        <v>7.2999999999999995E-2</v>
      </c>
      <c r="H2365" s="453">
        <f>VLOOKUP(B2365,'CMP-SIN-SD-09-2021'!A:D,4,0)</f>
        <v>23.41</v>
      </c>
      <c r="I2365" s="394" t="s">
        <v>13362</v>
      </c>
      <c r="J2365" s="373">
        <f t="shared" si="729"/>
        <v>1.7</v>
      </c>
      <c r="K2365" s="373"/>
      <c r="L2365" s="373"/>
      <c r="M2365" s="373">
        <f>VLOOKUP(B2365,'CMP-SIN-SD-09-2021'!A:D,4,0)</f>
        <v>23.41</v>
      </c>
      <c r="N2365" s="3" t="b">
        <f t="shared" si="730"/>
        <v>1</v>
      </c>
    </row>
    <row r="2366" spans="1:15" s="387" customFormat="1" x14ac:dyDescent="0.25">
      <c r="A2366" s="389">
        <f t="shared" si="714"/>
        <v>89492</v>
      </c>
      <c r="B2366" s="390">
        <v>122</v>
      </c>
      <c r="C2366" s="391" t="s">
        <v>13634</v>
      </c>
      <c r="D2366" s="391" t="s">
        <v>14123</v>
      </c>
      <c r="E2366" s="392" t="s">
        <v>1</v>
      </c>
      <c r="F2366" s="392" t="s">
        <v>9</v>
      </c>
      <c r="G2366" s="393">
        <v>8.9999999999999993E-3</v>
      </c>
      <c r="H2366" s="394">
        <v>66.94</v>
      </c>
      <c r="I2366" s="394" t="s">
        <v>13362</v>
      </c>
      <c r="J2366" s="373">
        <f t="shared" si="729"/>
        <v>0.6</v>
      </c>
      <c r="K2366" s="373"/>
      <c r="L2366" s="373"/>
      <c r="M2366" s="373">
        <f>VLOOKUP(B2366,'INS-SIN-SD-09-2021'!A:D,4,0)</f>
        <v>66.94</v>
      </c>
      <c r="N2366" s="3" t="b">
        <f t="shared" si="730"/>
        <v>1</v>
      </c>
    </row>
    <row r="2367" spans="1:15" s="387" customFormat="1" ht="30" x14ac:dyDescent="0.25">
      <c r="A2367" s="389">
        <f t="shared" si="714"/>
        <v>89492</v>
      </c>
      <c r="B2367" s="390">
        <v>3536</v>
      </c>
      <c r="C2367" s="391" t="s">
        <v>13634</v>
      </c>
      <c r="D2367" s="391" t="s">
        <v>13501</v>
      </c>
      <c r="E2367" s="392" t="s">
        <v>1</v>
      </c>
      <c r="F2367" s="392" t="s">
        <v>9</v>
      </c>
      <c r="G2367" s="393">
        <v>1</v>
      </c>
      <c r="H2367" s="394">
        <v>2.35</v>
      </c>
      <c r="I2367" s="394" t="s">
        <v>13362</v>
      </c>
      <c r="J2367" s="373">
        <f t="shared" si="729"/>
        <v>2.35</v>
      </c>
      <c r="K2367" s="373"/>
      <c r="L2367" s="373"/>
      <c r="M2367" s="373">
        <f>VLOOKUP(B2367,'INS-SIN-SD-09-2021'!A:D,4,0)</f>
        <v>2.35</v>
      </c>
      <c r="N2367" s="3" t="b">
        <f t="shared" si="730"/>
        <v>1</v>
      </c>
    </row>
    <row r="2368" spans="1:15" s="387" customFormat="1" x14ac:dyDescent="0.25">
      <c r="A2368" s="389">
        <f t="shared" si="714"/>
        <v>89492</v>
      </c>
      <c r="B2368" s="390">
        <v>20083</v>
      </c>
      <c r="C2368" s="391" t="s">
        <v>13634</v>
      </c>
      <c r="D2368" s="391" t="s">
        <v>14124</v>
      </c>
      <c r="E2368" s="392" t="s">
        <v>1</v>
      </c>
      <c r="F2368" s="392" t="s">
        <v>9</v>
      </c>
      <c r="G2368" s="393">
        <v>1.0999999999999999E-2</v>
      </c>
      <c r="H2368" s="394">
        <v>75.84</v>
      </c>
      <c r="I2368" s="394" t="s">
        <v>13362</v>
      </c>
      <c r="J2368" s="373">
        <f t="shared" si="729"/>
        <v>0.83</v>
      </c>
      <c r="K2368" s="373"/>
      <c r="L2368" s="373"/>
      <c r="M2368" s="373">
        <f>VLOOKUP(B2368,'INS-SIN-SD-09-2021'!A:D,4,0)</f>
        <v>75.84</v>
      </c>
      <c r="N2368" s="3" t="b">
        <f t="shared" si="730"/>
        <v>1</v>
      </c>
    </row>
    <row r="2369" spans="1:15" s="387" customFormat="1" x14ac:dyDescent="0.25">
      <c r="A2369" s="440">
        <f t="shared" si="714"/>
        <v>89492</v>
      </c>
      <c r="B2369" s="441">
        <v>38383</v>
      </c>
      <c r="C2369" s="442" t="s">
        <v>13634</v>
      </c>
      <c r="D2369" s="442" t="s">
        <v>14115</v>
      </c>
      <c r="E2369" s="398" t="s">
        <v>1</v>
      </c>
      <c r="F2369" s="398" t="s">
        <v>9</v>
      </c>
      <c r="G2369" s="397">
        <v>1.7000000000000001E-2</v>
      </c>
      <c r="H2369" s="443">
        <v>2.34</v>
      </c>
      <c r="I2369" s="443" t="s">
        <v>13362</v>
      </c>
      <c r="J2369" s="373">
        <f t="shared" si="729"/>
        <v>0.03</v>
      </c>
      <c r="K2369" s="373"/>
      <c r="L2369" s="373"/>
      <c r="M2369" s="373">
        <f>VLOOKUP(B2369,'INS-SIN-SD-09-2021'!A:D,4,0)</f>
        <v>2.34</v>
      </c>
      <c r="N2369" s="3" t="b">
        <f t="shared" si="730"/>
        <v>1</v>
      </c>
    </row>
    <row r="2370" spans="1:15" s="387" customFormat="1" ht="30" x14ac:dyDescent="0.25">
      <c r="A2370" s="463">
        <f t="shared" si="714"/>
        <v>89617</v>
      </c>
      <c r="B2370" s="434" t="s">
        <v>13359</v>
      </c>
      <c r="C2370" s="464" t="s">
        <v>569</v>
      </c>
      <c r="D2370" s="464" t="s">
        <v>13593</v>
      </c>
      <c r="E2370" s="425" t="s">
        <v>9</v>
      </c>
      <c r="F2370" s="425" t="s">
        <v>1</v>
      </c>
      <c r="G2370" s="424" t="s">
        <v>13361</v>
      </c>
      <c r="H2370" s="426" t="s">
        <v>13362</v>
      </c>
      <c r="I2370" s="465">
        <f>SUMIF(A:A,A2370,J:J)</f>
        <v>6.3400000000000007</v>
      </c>
      <c r="K2370" s="373">
        <f>VLOOKUP(A2370,'CMP-SIN-SD-09-2021'!A:D,4,0)</f>
        <v>6.34</v>
      </c>
      <c r="L2370" s="373" t="b">
        <f>K2370=I2370</f>
        <v>1</v>
      </c>
      <c r="O2370" s="403">
        <v>89617</v>
      </c>
    </row>
    <row r="2371" spans="1:15" s="387" customFormat="1" ht="30" x14ac:dyDescent="0.25">
      <c r="A2371" s="450">
        <f t="shared" si="714"/>
        <v>89617</v>
      </c>
      <c r="B2371" s="451">
        <v>88248</v>
      </c>
      <c r="C2371" s="452" t="s">
        <v>13593</v>
      </c>
      <c r="D2371" s="452" t="s">
        <v>13495</v>
      </c>
      <c r="E2371" s="400" t="s">
        <v>1</v>
      </c>
      <c r="F2371" s="400" t="s">
        <v>7605</v>
      </c>
      <c r="G2371" s="399">
        <v>0.08</v>
      </c>
      <c r="H2371" s="453">
        <f>VLOOKUP(B2371,'CMP-SIN-SD-09-2021'!A:D,4,0)</f>
        <v>18.23</v>
      </c>
      <c r="I2371" s="453" t="s">
        <v>13362</v>
      </c>
      <c r="J2371" s="373">
        <f t="shared" ref="J2371:J2376" si="731">TRUNC((G2371*H2371),2)</f>
        <v>1.45</v>
      </c>
      <c r="K2371" s="373"/>
      <c r="L2371" s="373"/>
      <c r="M2371" s="373">
        <f>VLOOKUP(B2371,'CMP-SIN-SD-09-2021'!A:D,4,0)</f>
        <v>18.23</v>
      </c>
      <c r="N2371" s="3" t="b">
        <f t="shared" ref="N2371:N2376" si="732">M2371=H2371</f>
        <v>1</v>
      </c>
    </row>
    <row r="2372" spans="1:15" s="387" customFormat="1" ht="30" x14ac:dyDescent="0.25">
      <c r="A2372" s="389">
        <f t="shared" si="714"/>
        <v>89617</v>
      </c>
      <c r="B2372" s="390">
        <v>88267</v>
      </c>
      <c r="C2372" s="391" t="s">
        <v>13593</v>
      </c>
      <c r="D2372" s="391" t="s">
        <v>13455</v>
      </c>
      <c r="E2372" s="392" t="s">
        <v>1</v>
      </c>
      <c r="F2372" s="392" t="s">
        <v>7605</v>
      </c>
      <c r="G2372" s="393">
        <v>0.08</v>
      </c>
      <c r="H2372" s="453">
        <f>VLOOKUP(B2372,'CMP-SIN-SD-09-2021'!A:D,4,0)</f>
        <v>23.41</v>
      </c>
      <c r="I2372" s="394" t="s">
        <v>13362</v>
      </c>
      <c r="J2372" s="373">
        <f t="shared" si="731"/>
        <v>1.87</v>
      </c>
      <c r="K2372" s="373"/>
      <c r="L2372" s="373"/>
      <c r="M2372" s="373">
        <f>VLOOKUP(B2372,'CMP-SIN-SD-09-2021'!A:D,4,0)</f>
        <v>23.41</v>
      </c>
      <c r="N2372" s="3" t="b">
        <f t="shared" si="732"/>
        <v>1</v>
      </c>
    </row>
    <row r="2373" spans="1:15" s="387" customFormat="1" x14ac:dyDescent="0.25">
      <c r="A2373" s="389">
        <f t="shared" si="714"/>
        <v>89617</v>
      </c>
      <c r="B2373" s="390">
        <v>122</v>
      </c>
      <c r="C2373" s="391" t="s">
        <v>13593</v>
      </c>
      <c r="D2373" s="391" t="s">
        <v>14123</v>
      </c>
      <c r="E2373" s="392" t="s">
        <v>1</v>
      </c>
      <c r="F2373" s="392" t="s">
        <v>9</v>
      </c>
      <c r="G2373" s="393">
        <v>1.0999999999999999E-2</v>
      </c>
      <c r="H2373" s="394">
        <v>66.94</v>
      </c>
      <c r="I2373" s="394" t="s">
        <v>13362</v>
      </c>
      <c r="J2373" s="373">
        <f t="shared" si="731"/>
        <v>0.73</v>
      </c>
      <c r="K2373" s="373"/>
      <c r="L2373" s="373"/>
      <c r="M2373" s="373">
        <f>VLOOKUP(B2373,'INS-SIN-SD-09-2021'!A:D,4,0)</f>
        <v>66.94</v>
      </c>
      <c r="N2373" s="3" t="b">
        <f t="shared" si="732"/>
        <v>1</v>
      </c>
    </row>
    <row r="2374" spans="1:15" s="387" customFormat="1" x14ac:dyDescent="0.25">
      <c r="A2374" s="389">
        <f t="shared" si="714"/>
        <v>89617</v>
      </c>
      <c r="B2374" s="390">
        <v>20083</v>
      </c>
      <c r="C2374" s="391" t="s">
        <v>13593</v>
      </c>
      <c r="D2374" s="391" t="s">
        <v>14124</v>
      </c>
      <c r="E2374" s="392" t="s">
        <v>1</v>
      </c>
      <c r="F2374" s="392" t="s">
        <v>9</v>
      </c>
      <c r="G2374" s="393">
        <v>1.2E-2</v>
      </c>
      <c r="H2374" s="394">
        <v>75.84</v>
      </c>
      <c r="I2374" s="394" t="s">
        <v>13362</v>
      </c>
      <c r="J2374" s="373">
        <f t="shared" si="731"/>
        <v>0.91</v>
      </c>
      <c r="K2374" s="373"/>
      <c r="L2374" s="373"/>
      <c r="M2374" s="373">
        <f>VLOOKUP(B2374,'INS-SIN-SD-09-2021'!A:D,4,0)</f>
        <v>75.84</v>
      </c>
      <c r="N2374" s="3" t="b">
        <f t="shared" si="732"/>
        <v>1</v>
      </c>
    </row>
    <row r="2375" spans="1:15" s="387" customFormat="1" ht="30" x14ac:dyDescent="0.25">
      <c r="A2375" s="389">
        <f t="shared" si="714"/>
        <v>89617</v>
      </c>
      <c r="B2375" s="390">
        <v>7139</v>
      </c>
      <c r="C2375" s="391" t="s">
        <v>13593</v>
      </c>
      <c r="D2375" s="391" t="s">
        <v>14167</v>
      </c>
      <c r="E2375" s="392" t="s">
        <v>1</v>
      </c>
      <c r="F2375" s="392" t="s">
        <v>9</v>
      </c>
      <c r="G2375" s="393">
        <v>1</v>
      </c>
      <c r="H2375" s="394">
        <v>1.34</v>
      </c>
      <c r="I2375" s="394" t="s">
        <v>13362</v>
      </c>
      <c r="J2375" s="373">
        <f t="shared" si="731"/>
        <v>1.34</v>
      </c>
      <c r="K2375" s="373"/>
      <c r="L2375" s="373"/>
      <c r="M2375" s="373">
        <f>VLOOKUP(B2375,'INS-SIN-SD-09-2021'!A:D,4,0)</f>
        <v>1.34</v>
      </c>
      <c r="N2375" s="3" t="b">
        <f t="shared" si="732"/>
        <v>1</v>
      </c>
    </row>
    <row r="2376" spans="1:15" s="387" customFormat="1" x14ac:dyDescent="0.25">
      <c r="A2376" s="440">
        <f t="shared" si="714"/>
        <v>89617</v>
      </c>
      <c r="B2376" s="441">
        <v>38383</v>
      </c>
      <c r="C2376" s="442" t="s">
        <v>13593</v>
      </c>
      <c r="D2376" s="442" t="s">
        <v>14115</v>
      </c>
      <c r="E2376" s="398" t="s">
        <v>1</v>
      </c>
      <c r="F2376" s="398" t="s">
        <v>9</v>
      </c>
      <c r="G2376" s="397">
        <v>0.02</v>
      </c>
      <c r="H2376" s="443">
        <v>2.34</v>
      </c>
      <c r="I2376" s="443" t="s">
        <v>13362</v>
      </c>
      <c r="J2376" s="373">
        <f t="shared" si="731"/>
        <v>0.04</v>
      </c>
      <c r="K2376" s="373"/>
      <c r="L2376" s="373"/>
      <c r="M2376" s="373">
        <f>VLOOKUP(B2376,'INS-SIN-SD-09-2021'!A:D,4,0)</f>
        <v>2.34</v>
      </c>
      <c r="N2376" s="3" t="b">
        <f t="shared" si="732"/>
        <v>1</v>
      </c>
    </row>
    <row r="2377" spans="1:15" s="387" customFormat="1" ht="30" x14ac:dyDescent="0.25">
      <c r="A2377" s="463">
        <f t="shared" si="714"/>
        <v>89631</v>
      </c>
      <c r="B2377" s="434" t="s">
        <v>13359</v>
      </c>
      <c r="C2377" s="464" t="s">
        <v>570</v>
      </c>
      <c r="D2377" s="464" t="s">
        <v>13593</v>
      </c>
      <c r="E2377" s="425" t="s">
        <v>9</v>
      </c>
      <c r="F2377" s="425" t="s">
        <v>1</v>
      </c>
      <c r="G2377" s="424" t="s">
        <v>13361</v>
      </c>
      <c r="H2377" s="426" t="s">
        <v>13362</v>
      </c>
      <c r="I2377" s="465">
        <f>SUMIF(A:A,A2377,J:J)</f>
        <v>127.88</v>
      </c>
      <c r="K2377" s="373">
        <f>VLOOKUP(A2377,'CMP-SIN-SD-09-2021'!A:D,4,0)</f>
        <v>127.88</v>
      </c>
      <c r="L2377" s="373" t="b">
        <f>K2377=I2377</f>
        <v>1</v>
      </c>
      <c r="O2377" s="403">
        <v>89631</v>
      </c>
    </row>
    <row r="2378" spans="1:15" s="387" customFormat="1" ht="30" x14ac:dyDescent="0.25">
      <c r="A2378" s="450">
        <f t="shared" si="714"/>
        <v>89631</v>
      </c>
      <c r="B2378" s="451">
        <v>88248</v>
      </c>
      <c r="C2378" s="452" t="s">
        <v>13593</v>
      </c>
      <c r="D2378" s="452" t="s">
        <v>13495</v>
      </c>
      <c r="E2378" s="400" t="s">
        <v>1</v>
      </c>
      <c r="F2378" s="400" t="s">
        <v>7605</v>
      </c>
      <c r="G2378" s="399">
        <v>0.23499999999999999</v>
      </c>
      <c r="H2378" s="453">
        <f>VLOOKUP(B2378,'CMP-SIN-SD-09-2021'!A:D,4,0)</f>
        <v>18.23</v>
      </c>
      <c r="I2378" s="453" t="s">
        <v>13362</v>
      </c>
      <c r="J2378" s="373">
        <f t="shared" ref="J2378:J2383" si="733">TRUNC((G2378*H2378),2)</f>
        <v>4.28</v>
      </c>
      <c r="K2378" s="373"/>
      <c r="L2378" s="373"/>
      <c r="M2378" s="373">
        <f>VLOOKUP(B2378,'CMP-SIN-SD-09-2021'!A:D,4,0)</f>
        <v>18.23</v>
      </c>
      <c r="N2378" s="3" t="b">
        <f t="shared" ref="N2378:N2383" si="734">M2378=H2378</f>
        <v>1</v>
      </c>
    </row>
    <row r="2379" spans="1:15" s="387" customFormat="1" ht="30" x14ac:dyDescent="0.25">
      <c r="A2379" s="389">
        <f t="shared" ref="A2379:A2442" si="735">IF(O2379&lt;&gt;0,O2379,A2378)</f>
        <v>89631</v>
      </c>
      <c r="B2379" s="390">
        <v>88267</v>
      </c>
      <c r="C2379" s="391" t="s">
        <v>13593</v>
      </c>
      <c r="D2379" s="391" t="s">
        <v>13455</v>
      </c>
      <c r="E2379" s="392" t="s">
        <v>1</v>
      </c>
      <c r="F2379" s="392" t="s">
        <v>7605</v>
      </c>
      <c r="G2379" s="393">
        <v>0.23499999999999999</v>
      </c>
      <c r="H2379" s="453">
        <f>VLOOKUP(B2379,'CMP-SIN-SD-09-2021'!A:D,4,0)</f>
        <v>23.41</v>
      </c>
      <c r="I2379" s="394" t="s">
        <v>13362</v>
      </c>
      <c r="J2379" s="373">
        <f t="shared" si="733"/>
        <v>5.5</v>
      </c>
      <c r="K2379" s="373"/>
      <c r="L2379" s="373"/>
      <c r="M2379" s="373">
        <f>VLOOKUP(B2379,'CMP-SIN-SD-09-2021'!A:D,4,0)</f>
        <v>23.41</v>
      </c>
      <c r="N2379" s="3" t="b">
        <f t="shared" si="734"/>
        <v>1</v>
      </c>
    </row>
    <row r="2380" spans="1:15" s="387" customFormat="1" x14ac:dyDescent="0.25">
      <c r="A2380" s="389">
        <f t="shared" si="735"/>
        <v>89631</v>
      </c>
      <c r="B2380" s="390">
        <v>122</v>
      </c>
      <c r="C2380" s="391" t="s">
        <v>13593</v>
      </c>
      <c r="D2380" s="391" t="s">
        <v>14123</v>
      </c>
      <c r="E2380" s="392" t="s">
        <v>1</v>
      </c>
      <c r="F2380" s="392" t="s">
        <v>9</v>
      </c>
      <c r="G2380" s="393">
        <v>7.0999999999999994E-2</v>
      </c>
      <c r="H2380" s="394">
        <v>66.94</v>
      </c>
      <c r="I2380" s="394" t="s">
        <v>13362</v>
      </c>
      <c r="J2380" s="373">
        <f t="shared" si="733"/>
        <v>4.75</v>
      </c>
      <c r="K2380" s="373"/>
      <c r="L2380" s="373"/>
      <c r="M2380" s="373">
        <f>VLOOKUP(B2380,'INS-SIN-SD-09-2021'!A:D,4,0)</f>
        <v>66.94</v>
      </c>
      <c r="N2380" s="3" t="b">
        <f t="shared" si="734"/>
        <v>1</v>
      </c>
    </row>
    <row r="2381" spans="1:15" s="387" customFormat="1" x14ac:dyDescent="0.25">
      <c r="A2381" s="389">
        <f t="shared" si="735"/>
        <v>89631</v>
      </c>
      <c r="B2381" s="390">
        <v>20083</v>
      </c>
      <c r="C2381" s="391" t="s">
        <v>13593</v>
      </c>
      <c r="D2381" s="391" t="s">
        <v>14124</v>
      </c>
      <c r="E2381" s="392" t="s">
        <v>1</v>
      </c>
      <c r="F2381" s="392" t="s">
        <v>9</v>
      </c>
      <c r="G2381" s="393">
        <v>0.09</v>
      </c>
      <c r="H2381" s="394">
        <v>75.84</v>
      </c>
      <c r="I2381" s="394" t="s">
        <v>13362</v>
      </c>
      <c r="J2381" s="373">
        <f t="shared" si="733"/>
        <v>6.82</v>
      </c>
      <c r="K2381" s="373"/>
      <c r="L2381" s="373"/>
      <c r="M2381" s="373">
        <f>VLOOKUP(B2381,'INS-SIN-SD-09-2021'!A:D,4,0)</f>
        <v>75.84</v>
      </c>
      <c r="N2381" s="3" t="b">
        <f t="shared" si="734"/>
        <v>1</v>
      </c>
    </row>
    <row r="2382" spans="1:15" s="387" customFormat="1" ht="30" x14ac:dyDescent="0.25">
      <c r="A2382" s="389">
        <f t="shared" si="735"/>
        <v>89631</v>
      </c>
      <c r="B2382" s="390">
        <v>7145</v>
      </c>
      <c r="C2382" s="391" t="s">
        <v>13593</v>
      </c>
      <c r="D2382" s="391" t="s">
        <v>14201</v>
      </c>
      <c r="E2382" s="392" t="s">
        <v>1</v>
      </c>
      <c r="F2382" s="392" t="s">
        <v>9</v>
      </c>
      <c r="G2382" s="393">
        <v>1</v>
      </c>
      <c r="H2382" s="394">
        <v>106.4</v>
      </c>
      <c r="I2382" s="394" t="s">
        <v>13362</v>
      </c>
      <c r="J2382" s="373">
        <f t="shared" si="733"/>
        <v>106.4</v>
      </c>
      <c r="K2382" s="373"/>
      <c r="L2382" s="373"/>
      <c r="M2382" s="373">
        <f>VLOOKUP(B2382,'INS-SIN-SD-09-2021'!A:D,4,0)</f>
        <v>106.4</v>
      </c>
      <c r="N2382" s="3" t="b">
        <f t="shared" si="734"/>
        <v>1</v>
      </c>
    </row>
    <row r="2383" spans="1:15" s="387" customFormat="1" x14ac:dyDescent="0.25">
      <c r="A2383" s="440">
        <f t="shared" si="735"/>
        <v>89631</v>
      </c>
      <c r="B2383" s="441">
        <v>38383</v>
      </c>
      <c r="C2383" s="442" t="s">
        <v>13593</v>
      </c>
      <c r="D2383" s="442" t="s">
        <v>14115</v>
      </c>
      <c r="E2383" s="398" t="s">
        <v>1</v>
      </c>
      <c r="F2383" s="398" t="s">
        <v>9</v>
      </c>
      <c r="G2383" s="397">
        <v>5.8999999999999997E-2</v>
      </c>
      <c r="H2383" s="443">
        <v>2.34</v>
      </c>
      <c r="I2383" s="443" t="s">
        <v>13362</v>
      </c>
      <c r="J2383" s="373">
        <f t="shared" si="733"/>
        <v>0.13</v>
      </c>
      <c r="K2383" s="373"/>
      <c r="L2383" s="373"/>
      <c r="M2383" s="373">
        <f>VLOOKUP(B2383,'INS-SIN-SD-09-2021'!A:D,4,0)</f>
        <v>2.34</v>
      </c>
      <c r="N2383" s="3" t="b">
        <f t="shared" si="734"/>
        <v>1</v>
      </c>
    </row>
    <row r="2384" spans="1:15" s="387" customFormat="1" ht="30" x14ac:dyDescent="0.25">
      <c r="A2384" s="463" t="str">
        <f t="shared" si="735"/>
        <v>01184/ORSE</v>
      </c>
      <c r="B2384" s="434" t="s">
        <v>13359</v>
      </c>
      <c r="C2384" s="464" t="s">
        <v>571</v>
      </c>
      <c r="D2384" s="464" t="s">
        <v>13975</v>
      </c>
      <c r="E2384" s="425" t="s">
        <v>9</v>
      </c>
      <c r="F2384" s="425" t="s">
        <v>1</v>
      </c>
      <c r="G2384" s="424" t="s">
        <v>13361</v>
      </c>
      <c r="H2384" s="426" t="s">
        <v>13362</v>
      </c>
      <c r="I2384" s="465">
        <f>SUMIF(A:A,A2384,J:J)</f>
        <v>83.88</v>
      </c>
      <c r="K2384" s="373" t="e">
        <f>VLOOKUP(A2384,'CMP-SIN-SD-09-2021'!A:D,4,0)</f>
        <v>#N/A</v>
      </c>
      <c r="L2384" s="373" t="e">
        <f>K2384=I2384</f>
        <v>#N/A</v>
      </c>
      <c r="O2384" s="387" t="s">
        <v>1721</v>
      </c>
    </row>
    <row r="2385" spans="1:15" s="387" customFormat="1" ht="30" x14ac:dyDescent="0.25">
      <c r="A2385" s="450" t="str">
        <f t="shared" si="735"/>
        <v>01184/ORSE</v>
      </c>
      <c r="B2385" s="451">
        <v>88267</v>
      </c>
      <c r="C2385" s="452" t="s">
        <v>13975</v>
      </c>
      <c r="D2385" s="452" t="s">
        <v>13455</v>
      </c>
      <c r="E2385" s="400" t="s">
        <v>1</v>
      </c>
      <c r="F2385" s="400" t="s">
        <v>7605</v>
      </c>
      <c r="G2385" s="399">
        <v>0.45</v>
      </c>
      <c r="H2385" s="453">
        <f>VLOOKUP(B2385,'CMP-SIN-SD-09-2021'!A:D,4,0)</f>
        <v>23.41</v>
      </c>
      <c r="I2385" s="453" t="s">
        <v>13362</v>
      </c>
      <c r="J2385" s="373">
        <f t="shared" ref="J2385:J2389" si="736">TRUNC((G2385*H2385),2)</f>
        <v>10.53</v>
      </c>
      <c r="K2385" s="373"/>
      <c r="L2385" s="373"/>
      <c r="M2385" s="373">
        <f>VLOOKUP(B2385,'CMP-SIN-SD-09-2021'!A:D,4,0)</f>
        <v>23.41</v>
      </c>
      <c r="N2385" s="3" t="b">
        <f t="shared" ref="N2385:N2389" si="737">M2385=H2385</f>
        <v>1</v>
      </c>
    </row>
    <row r="2386" spans="1:15" s="387" customFormat="1" x14ac:dyDescent="0.25">
      <c r="A2386" s="389" t="str">
        <f t="shared" si="735"/>
        <v>01184/ORSE</v>
      </c>
      <c r="B2386" s="390">
        <v>88316</v>
      </c>
      <c r="C2386" s="391" t="s">
        <v>13975</v>
      </c>
      <c r="D2386" s="391" t="s">
        <v>13428</v>
      </c>
      <c r="E2386" s="392" t="s">
        <v>1</v>
      </c>
      <c r="F2386" s="392" t="s">
        <v>7605</v>
      </c>
      <c r="G2386" s="393">
        <v>0.45</v>
      </c>
      <c r="H2386" s="453">
        <f>VLOOKUP(B2386,'CMP-SIN-SD-09-2021'!A:D,4,0)</f>
        <v>17.61</v>
      </c>
      <c r="I2386" s="394" t="s">
        <v>13362</v>
      </c>
      <c r="J2386" s="373">
        <f t="shared" si="736"/>
        <v>7.92</v>
      </c>
      <c r="K2386" s="373"/>
      <c r="L2386" s="373"/>
      <c r="M2386" s="373">
        <f>VLOOKUP(B2386,'CMP-SIN-SD-09-2021'!A:D,4,0)</f>
        <v>17.61</v>
      </c>
      <c r="N2386" s="3" t="b">
        <f t="shared" si="737"/>
        <v>1</v>
      </c>
    </row>
    <row r="2387" spans="1:15" s="387" customFormat="1" x14ac:dyDescent="0.25">
      <c r="A2387" s="389" t="str">
        <f t="shared" si="735"/>
        <v>01184/ORSE</v>
      </c>
      <c r="B2387" s="390" t="s">
        <v>14218</v>
      </c>
      <c r="C2387" s="391" t="s">
        <v>13975</v>
      </c>
      <c r="D2387" s="391" t="s">
        <v>14219</v>
      </c>
      <c r="E2387" s="392" t="s">
        <v>1</v>
      </c>
      <c r="F2387" s="392" t="s">
        <v>29</v>
      </c>
      <c r="G2387" s="393">
        <v>4.3999999999999997E-2</v>
      </c>
      <c r="H2387" s="394">
        <v>54.73</v>
      </c>
      <c r="I2387" s="394" t="s">
        <v>13362</v>
      </c>
      <c r="J2387" s="373">
        <f t="shared" si="736"/>
        <v>2.4</v>
      </c>
      <c r="K2387" s="373"/>
      <c r="L2387" s="373"/>
      <c r="M2387" s="373" t="e">
        <f>VLOOKUP(B2387,'INS-SIN-SD-09-2021'!A:D,4,0)</f>
        <v>#N/A</v>
      </c>
      <c r="N2387" s="3" t="e">
        <f t="shared" si="737"/>
        <v>#N/A</v>
      </c>
    </row>
    <row r="2388" spans="1:15" s="387" customFormat="1" x14ac:dyDescent="0.25">
      <c r="A2388" s="389" t="str">
        <f t="shared" si="735"/>
        <v>01184/ORSE</v>
      </c>
      <c r="B2388" s="390" t="s">
        <v>14220</v>
      </c>
      <c r="C2388" s="391" t="s">
        <v>13975</v>
      </c>
      <c r="D2388" s="391" t="s">
        <v>14221</v>
      </c>
      <c r="E2388" s="392" t="s">
        <v>1</v>
      </c>
      <c r="F2388" s="392" t="s">
        <v>7596</v>
      </c>
      <c r="G2388" s="393">
        <v>6.7000000000000004E-2</v>
      </c>
      <c r="H2388" s="394">
        <v>40.4</v>
      </c>
      <c r="I2388" s="394" t="s">
        <v>13362</v>
      </c>
      <c r="J2388" s="373">
        <f t="shared" si="736"/>
        <v>2.7</v>
      </c>
      <c r="K2388" s="373"/>
      <c r="L2388" s="373"/>
      <c r="M2388" s="373" t="e">
        <f>VLOOKUP(B2388,'INS-SIN-SD-09-2021'!A:D,4,0)</f>
        <v>#N/A</v>
      </c>
      <c r="N2388" s="3" t="e">
        <f t="shared" si="737"/>
        <v>#N/A</v>
      </c>
    </row>
    <row r="2389" spans="1:15" s="387" customFormat="1" x14ac:dyDescent="0.25">
      <c r="A2389" s="440" t="str">
        <f t="shared" si="735"/>
        <v>01184/ORSE</v>
      </c>
      <c r="B2389" s="441" t="s">
        <v>14239</v>
      </c>
      <c r="C2389" s="442" t="s">
        <v>13975</v>
      </c>
      <c r="D2389" s="442" t="s">
        <v>14240</v>
      </c>
      <c r="E2389" s="398" t="s">
        <v>1</v>
      </c>
      <c r="F2389" s="398" t="s">
        <v>9</v>
      </c>
      <c r="G2389" s="397">
        <v>1</v>
      </c>
      <c r="H2389" s="443">
        <v>60.33</v>
      </c>
      <c r="I2389" s="443" t="s">
        <v>13362</v>
      </c>
      <c r="J2389" s="373">
        <f t="shared" si="736"/>
        <v>60.33</v>
      </c>
      <c r="K2389" s="373"/>
      <c r="L2389" s="373"/>
      <c r="M2389" s="373" t="e">
        <f>VLOOKUP(B2389,'INS-SIN-SD-09-2021'!A:D,4,0)</f>
        <v>#N/A</v>
      </c>
      <c r="N2389" s="3" t="e">
        <f t="shared" si="737"/>
        <v>#N/A</v>
      </c>
    </row>
    <row r="2390" spans="1:15" s="387" customFormat="1" ht="30" x14ac:dyDescent="0.25">
      <c r="A2390" s="463" t="str">
        <f t="shared" si="735"/>
        <v>01186/ORSE</v>
      </c>
      <c r="B2390" s="434" t="s">
        <v>13359</v>
      </c>
      <c r="C2390" s="464" t="s">
        <v>572</v>
      </c>
      <c r="D2390" s="464" t="s">
        <v>13975</v>
      </c>
      <c r="E2390" s="425" t="s">
        <v>9</v>
      </c>
      <c r="F2390" s="425" t="s">
        <v>1</v>
      </c>
      <c r="G2390" s="424" t="s">
        <v>13361</v>
      </c>
      <c r="H2390" s="426" t="s">
        <v>13362</v>
      </c>
      <c r="I2390" s="465">
        <f>SUMIF(A:A,A2390,J:J)</f>
        <v>58.75</v>
      </c>
      <c r="K2390" s="373" t="e">
        <f>VLOOKUP(A2390,'CMP-SIN-SD-09-2021'!A:D,4,0)</f>
        <v>#N/A</v>
      </c>
      <c r="L2390" s="373" t="e">
        <f>K2390=I2390</f>
        <v>#N/A</v>
      </c>
      <c r="O2390" s="387" t="s">
        <v>1723</v>
      </c>
    </row>
    <row r="2391" spans="1:15" s="387" customFormat="1" ht="30" x14ac:dyDescent="0.25">
      <c r="A2391" s="450" t="str">
        <f t="shared" si="735"/>
        <v>01186/ORSE</v>
      </c>
      <c r="B2391" s="451">
        <v>88267</v>
      </c>
      <c r="C2391" s="452" t="s">
        <v>13975</v>
      </c>
      <c r="D2391" s="452" t="s">
        <v>13455</v>
      </c>
      <c r="E2391" s="400" t="s">
        <v>1</v>
      </c>
      <c r="F2391" s="400" t="s">
        <v>7605</v>
      </c>
      <c r="G2391" s="399">
        <v>0.45</v>
      </c>
      <c r="H2391" s="453">
        <f>VLOOKUP(B2391,'CMP-SIN-SD-09-2021'!A:D,4,0)</f>
        <v>23.41</v>
      </c>
      <c r="I2391" s="453" t="s">
        <v>13362</v>
      </c>
      <c r="J2391" s="373">
        <f t="shared" ref="J2391:J2395" si="738">TRUNC((G2391*H2391),2)</f>
        <v>10.53</v>
      </c>
      <c r="K2391" s="373"/>
      <c r="L2391" s="373"/>
      <c r="M2391" s="373">
        <f>VLOOKUP(B2391,'CMP-SIN-SD-09-2021'!A:D,4,0)</f>
        <v>23.41</v>
      </c>
      <c r="N2391" s="3" t="b">
        <f t="shared" ref="N2391:N2395" si="739">M2391=H2391</f>
        <v>1</v>
      </c>
    </row>
    <row r="2392" spans="1:15" s="387" customFormat="1" x14ac:dyDescent="0.25">
      <c r="A2392" s="389" t="str">
        <f t="shared" si="735"/>
        <v>01186/ORSE</v>
      </c>
      <c r="B2392" s="390">
        <v>88316</v>
      </c>
      <c r="C2392" s="391" t="s">
        <v>13975</v>
      </c>
      <c r="D2392" s="391" t="s">
        <v>13428</v>
      </c>
      <c r="E2392" s="392" t="s">
        <v>1</v>
      </c>
      <c r="F2392" s="392" t="s">
        <v>7605</v>
      </c>
      <c r="G2392" s="393">
        <v>0.45</v>
      </c>
      <c r="H2392" s="453">
        <f>VLOOKUP(B2392,'CMP-SIN-SD-09-2021'!A:D,4,0)</f>
        <v>17.61</v>
      </c>
      <c r="I2392" s="394" t="s">
        <v>13362</v>
      </c>
      <c r="J2392" s="373">
        <f t="shared" si="738"/>
        <v>7.92</v>
      </c>
      <c r="K2392" s="373"/>
      <c r="L2392" s="373"/>
      <c r="M2392" s="373">
        <f>VLOOKUP(B2392,'CMP-SIN-SD-09-2021'!A:D,4,0)</f>
        <v>17.61</v>
      </c>
      <c r="N2392" s="3" t="b">
        <f t="shared" si="739"/>
        <v>1</v>
      </c>
    </row>
    <row r="2393" spans="1:15" s="387" customFormat="1" x14ac:dyDescent="0.25">
      <c r="A2393" s="389" t="str">
        <f t="shared" si="735"/>
        <v>01186/ORSE</v>
      </c>
      <c r="B2393" s="390" t="s">
        <v>14218</v>
      </c>
      <c r="C2393" s="391" t="s">
        <v>13975</v>
      </c>
      <c r="D2393" s="391" t="s">
        <v>14219</v>
      </c>
      <c r="E2393" s="392" t="s">
        <v>1</v>
      </c>
      <c r="F2393" s="392" t="s">
        <v>29</v>
      </c>
      <c r="G2393" s="393">
        <v>5.7000000000000002E-2</v>
      </c>
      <c r="H2393" s="394">
        <v>54.73</v>
      </c>
      <c r="I2393" s="394" t="s">
        <v>13362</v>
      </c>
      <c r="J2393" s="373">
        <f t="shared" si="738"/>
        <v>3.11</v>
      </c>
      <c r="K2393" s="373"/>
      <c r="L2393" s="373"/>
      <c r="M2393" s="373" t="e">
        <f>VLOOKUP(B2393,'INS-SIN-SD-09-2021'!A:D,4,0)</f>
        <v>#N/A</v>
      </c>
      <c r="N2393" s="3" t="e">
        <f t="shared" si="739"/>
        <v>#N/A</v>
      </c>
    </row>
    <row r="2394" spans="1:15" s="387" customFormat="1" x14ac:dyDescent="0.25">
      <c r="A2394" s="389" t="str">
        <f t="shared" si="735"/>
        <v>01186/ORSE</v>
      </c>
      <c r="B2394" s="390" t="s">
        <v>14220</v>
      </c>
      <c r="C2394" s="391" t="s">
        <v>13975</v>
      </c>
      <c r="D2394" s="391" t="s">
        <v>14221</v>
      </c>
      <c r="E2394" s="392" t="s">
        <v>1</v>
      </c>
      <c r="F2394" s="392" t="s">
        <v>7596</v>
      </c>
      <c r="G2394" s="393">
        <v>8.5999999999999993E-2</v>
      </c>
      <c r="H2394" s="394">
        <v>40.4</v>
      </c>
      <c r="I2394" s="394" t="s">
        <v>13362</v>
      </c>
      <c r="J2394" s="373">
        <f t="shared" si="738"/>
        <v>3.47</v>
      </c>
      <c r="K2394" s="373"/>
      <c r="L2394" s="373"/>
      <c r="M2394" s="373" t="e">
        <f>VLOOKUP(B2394,'INS-SIN-SD-09-2021'!A:D,4,0)</f>
        <v>#N/A</v>
      </c>
      <c r="N2394" s="3" t="e">
        <f t="shared" si="739"/>
        <v>#N/A</v>
      </c>
    </row>
    <row r="2395" spans="1:15" s="387" customFormat="1" x14ac:dyDescent="0.25">
      <c r="A2395" s="440" t="str">
        <f t="shared" si="735"/>
        <v>01186/ORSE</v>
      </c>
      <c r="B2395" s="441" t="s">
        <v>14241</v>
      </c>
      <c r="C2395" s="442" t="s">
        <v>13975</v>
      </c>
      <c r="D2395" s="442" t="s">
        <v>14242</v>
      </c>
      <c r="E2395" s="398" t="s">
        <v>1</v>
      </c>
      <c r="F2395" s="398" t="s">
        <v>9</v>
      </c>
      <c r="G2395" s="397">
        <v>1</v>
      </c>
      <c r="H2395" s="443">
        <v>33.72</v>
      </c>
      <c r="I2395" s="443" t="s">
        <v>13362</v>
      </c>
      <c r="J2395" s="373">
        <f t="shared" si="738"/>
        <v>33.72</v>
      </c>
      <c r="K2395" s="373"/>
      <c r="L2395" s="373"/>
      <c r="M2395" s="373" t="e">
        <f>VLOOKUP(B2395,'INS-SIN-SD-09-2021'!A:D,4,0)</f>
        <v>#N/A</v>
      </c>
      <c r="N2395" s="3" t="e">
        <f t="shared" si="739"/>
        <v>#N/A</v>
      </c>
    </row>
    <row r="2396" spans="1:15" s="387" customFormat="1" ht="30" x14ac:dyDescent="0.25">
      <c r="A2396" s="463">
        <f t="shared" si="735"/>
        <v>89594</v>
      </c>
      <c r="B2396" s="434" t="s">
        <v>13359</v>
      </c>
      <c r="C2396" s="464" t="s">
        <v>573</v>
      </c>
      <c r="D2396" s="464" t="s">
        <v>13763</v>
      </c>
      <c r="E2396" s="425" t="s">
        <v>9</v>
      </c>
      <c r="F2396" s="425" t="s">
        <v>1</v>
      </c>
      <c r="G2396" s="424" t="s">
        <v>13361</v>
      </c>
      <c r="H2396" s="426" t="s">
        <v>13362</v>
      </c>
      <c r="I2396" s="465">
        <f>SUMIF(A:A,A2396,J:J)</f>
        <v>39.1</v>
      </c>
      <c r="K2396" s="373">
        <f>VLOOKUP(A2396,'CMP-SIN-SD-09-2021'!A:D,4,0)</f>
        <v>39.1</v>
      </c>
      <c r="L2396" s="373" t="b">
        <f>K2396=I2396</f>
        <v>1</v>
      </c>
      <c r="O2396" s="403">
        <v>89594</v>
      </c>
    </row>
    <row r="2397" spans="1:15" s="387" customFormat="1" ht="30" x14ac:dyDescent="0.25">
      <c r="A2397" s="450">
        <f t="shared" si="735"/>
        <v>89594</v>
      </c>
      <c r="B2397" s="451">
        <v>88248</v>
      </c>
      <c r="C2397" s="452" t="s">
        <v>13763</v>
      </c>
      <c r="D2397" s="452" t="s">
        <v>13495</v>
      </c>
      <c r="E2397" s="400" t="s">
        <v>1</v>
      </c>
      <c r="F2397" s="400" t="s">
        <v>7605</v>
      </c>
      <c r="G2397" s="399">
        <v>7.1999999999999995E-2</v>
      </c>
      <c r="H2397" s="453">
        <f>VLOOKUP(B2397,'CMP-SIN-SD-09-2021'!A:D,4,0)</f>
        <v>18.23</v>
      </c>
      <c r="I2397" s="453" t="s">
        <v>13362</v>
      </c>
      <c r="J2397" s="373">
        <f t="shared" ref="J2397:J2402" si="740">TRUNC((G2397*H2397),2)</f>
        <v>1.31</v>
      </c>
      <c r="K2397" s="373"/>
      <c r="L2397" s="373"/>
      <c r="M2397" s="373">
        <f>VLOOKUP(B2397,'CMP-SIN-SD-09-2021'!A:D,4,0)</f>
        <v>18.23</v>
      </c>
      <c r="N2397" s="3" t="b">
        <f t="shared" ref="N2397:N2402" si="741">M2397=H2397</f>
        <v>1</v>
      </c>
    </row>
    <row r="2398" spans="1:15" s="387" customFormat="1" ht="30" x14ac:dyDescent="0.25">
      <c r="A2398" s="389">
        <f t="shared" si="735"/>
        <v>89594</v>
      </c>
      <c r="B2398" s="390">
        <v>88267</v>
      </c>
      <c r="C2398" s="391" t="s">
        <v>13763</v>
      </c>
      <c r="D2398" s="391" t="s">
        <v>13455</v>
      </c>
      <c r="E2398" s="392" t="s">
        <v>1</v>
      </c>
      <c r="F2398" s="392" t="s">
        <v>7605</v>
      </c>
      <c r="G2398" s="393">
        <v>7.1999999999999995E-2</v>
      </c>
      <c r="H2398" s="453">
        <f>VLOOKUP(B2398,'CMP-SIN-SD-09-2021'!A:D,4,0)</f>
        <v>23.41</v>
      </c>
      <c r="I2398" s="394" t="s">
        <v>13362</v>
      </c>
      <c r="J2398" s="373">
        <f t="shared" si="740"/>
        <v>1.68</v>
      </c>
      <c r="K2398" s="373"/>
      <c r="L2398" s="373"/>
      <c r="M2398" s="373">
        <f>VLOOKUP(B2398,'CMP-SIN-SD-09-2021'!A:D,4,0)</f>
        <v>23.41</v>
      </c>
      <c r="N2398" s="3" t="b">
        <f t="shared" si="741"/>
        <v>1</v>
      </c>
    </row>
    <row r="2399" spans="1:15" s="387" customFormat="1" x14ac:dyDescent="0.25">
      <c r="A2399" s="389">
        <f t="shared" si="735"/>
        <v>89594</v>
      </c>
      <c r="B2399" s="390">
        <v>122</v>
      </c>
      <c r="C2399" s="391" t="s">
        <v>13763</v>
      </c>
      <c r="D2399" s="391" t="s">
        <v>14123</v>
      </c>
      <c r="E2399" s="392" t="s">
        <v>1</v>
      </c>
      <c r="F2399" s="392" t="s">
        <v>9</v>
      </c>
      <c r="G2399" s="393">
        <v>1.7999999999999999E-2</v>
      </c>
      <c r="H2399" s="394">
        <v>66.94</v>
      </c>
      <c r="I2399" s="394" t="s">
        <v>13362</v>
      </c>
      <c r="J2399" s="373">
        <f t="shared" si="740"/>
        <v>1.2</v>
      </c>
      <c r="K2399" s="373"/>
      <c r="L2399" s="373"/>
      <c r="M2399" s="373">
        <f>VLOOKUP(B2399,'INS-SIN-SD-09-2021'!A:D,4,0)</f>
        <v>66.94</v>
      </c>
      <c r="N2399" s="3" t="b">
        <f t="shared" si="741"/>
        <v>1</v>
      </c>
    </row>
    <row r="2400" spans="1:15" s="387" customFormat="1" x14ac:dyDescent="0.25">
      <c r="A2400" s="389">
        <f t="shared" si="735"/>
        <v>89594</v>
      </c>
      <c r="B2400" s="390">
        <v>20083</v>
      </c>
      <c r="C2400" s="391" t="s">
        <v>13763</v>
      </c>
      <c r="D2400" s="391" t="s">
        <v>14124</v>
      </c>
      <c r="E2400" s="392" t="s">
        <v>1</v>
      </c>
      <c r="F2400" s="392" t="s">
        <v>9</v>
      </c>
      <c r="G2400" s="393">
        <v>2.1999999999999999E-2</v>
      </c>
      <c r="H2400" s="394">
        <v>75.84</v>
      </c>
      <c r="I2400" s="394" t="s">
        <v>13362</v>
      </c>
      <c r="J2400" s="373">
        <f t="shared" si="740"/>
        <v>1.66</v>
      </c>
      <c r="K2400" s="373"/>
      <c r="L2400" s="373"/>
      <c r="M2400" s="373">
        <f>VLOOKUP(B2400,'INS-SIN-SD-09-2021'!A:D,4,0)</f>
        <v>75.84</v>
      </c>
      <c r="N2400" s="3" t="b">
        <f t="shared" si="741"/>
        <v>1</v>
      </c>
    </row>
    <row r="2401" spans="1:15" s="387" customFormat="1" x14ac:dyDescent="0.25">
      <c r="A2401" s="389">
        <f t="shared" si="735"/>
        <v>89594</v>
      </c>
      <c r="B2401" s="390">
        <v>9897</v>
      </c>
      <c r="C2401" s="391" t="s">
        <v>13763</v>
      </c>
      <c r="D2401" s="391" t="s">
        <v>14243</v>
      </c>
      <c r="E2401" s="392" t="s">
        <v>1</v>
      </c>
      <c r="F2401" s="392" t="s">
        <v>9</v>
      </c>
      <c r="G2401" s="393">
        <v>1</v>
      </c>
      <c r="H2401" s="394">
        <v>33.200000000000003</v>
      </c>
      <c r="I2401" s="394" t="s">
        <v>13362</v>
      </c>
      <c r="J2401" s="373">
        <f t="shared" si="740"/>
        <v>33.200000000000003</v>
      </c>
      <c r="K2401" s="373"/>
      <c r="L2401" s="373"/>
      <c r="M2401" s="373">
        <f>VLOOKUP(B2401,'INS-SIN-SD-09-2021'!A:D,4,0)</f>
        <v>33.200000000000003</v>
      </c>
      <c r="N2401" s="3" t="b">
        <f t="shared" si="741"/>
        <v>1</v>
      </c>
    </row>
    <row r="2402" spans="1:15" s="387" customFormat="1" x14ac:dyDescent="0.25">
      <c r="A2402" s="440">
        <f t="shared" si="735"/>
        <v>89594</v>
      </c>
      <c r="B2402" s="441">
        <v>38383</v>
      </c>
      <c r="C2402" s="442" t="s">
        <v>13763</v>
      </c>
      <c r="D2402" s="442" t="s">
        <v>14115</v>
      </c>
      <c r="E2402" s="398" t="s">
        <v>1</v>
      </c>
      <c r="F2402" s="398" t="s">
        <v>9</v>
      </c>
      <c r="G2402" s="397">
        <v>2.4E-2</v>
      </c>
      <c r="H2402" s="443">
        <v>2.34</v>
      </c>
      <c r="I2402" s="443" t="s">
        <v>13362</v>
      </c>
      <c r="J2402" s="373">
        <f t="shared" si="740"/>
        <v>0.05</v>
      </c>
      <c r="K2402" s="373"/>
      <c r="L2402" s="373"/>
      <c r="M2402" s="373">
        <f>VLOOKUP(B2402,'INS-SIN-SD-09-2021'!A:D,4,0)</f>
        <v>2.34</v>
      </c>
      <c r="N2402" s="3" t="b">
        <f t="shared" si="741"/>
        <v>1</v>
      </c>
    </row>
    <row r="2403" spans="1:15" s="387" customFormat="1" ht="45" x14ac:dyDescent="0.25">
      <c r="A2403" s="463">
        <f t="shared" si="735"/>
        <v>89713</v>
      </c>
      <c r="B2403" s="434" t="s">
        <v>13359</v>
      </c>
      <c r="C2403" s="464" t="s">
        <v>574</v>
      </c>
      <c r="D2403" s="464" t="s">
        <v>13894</v>
      </c>
      <c r="E2403" s="425" t="s">
        <v>27</v>
      </c>
      <c r="F2403" s="425" t="s">
        <v>1</v>
      </c>
      <c r="G2403" s="424" t="s">
        <v>13361</v>
      </c>
      <c r="H2403" s="426" t="s">
        <v>13362</v>
      </c>
      <c r="I2403" s="465">
        <f>SUMIF(A:A,A2403,J:J)</f>
        <v>41.15</v>
      </c>
      <c r="K2403" s="373">
        <f>VLOOKUP(A2403,'CMP-SIN-SD-09-2021'!A:D,4,0)</f>
        <v>41.15</v>
      </c>
      <c r="L2403" s="373" t="b">
        <f>K2403=I2403</f>
        <v>1</v>
      </c>
      <c r="O2403" s="403">
        <v>89713</v>
      </c>
    </row>
    <row r="2404" spans="1:15" s="387" customFormat="1" ht="30" x14ac:dyDescent="0.25">
      <c r="A2404" s="450">
        <f t="shared" si="735"/>
        <v>89713</v>
      </c>
      <c r="B2404" s="451">
        <v>88248</v>
      </c>
      <c r="C2404" s="452" t="s">
        <v>13894</v>
      </c>
      <c r="D2404" s="452" t="s">
        <v>13495</v>
      </c>
      <c r="E2404" s="400" t="s">
        <v>1</v>
      </c>
      <c r="F2404" s="400" t="s">
        <v>7605</v>
      </c>
      <c r="G2404" s="399">
        <v>0.56000000000000005</v>
      </c>
      <c r="H2404" s="453">
        <f>VLOOKUP(B2404,'CMP-SIN-SD-09-2021'!A:D,4,0)</f>
        <v>18.23</v>
      </c>
      <c r="I2404" s="453" t="s">
        <v>13362</v>
      </c>
      <c r="J2404" s="373">
        <f t="shared" ref="J2404:J2409" si="742">TRUNC((G2404*H2404),2)</f>
        <v>10.199999999999999</v>
      </c>
      <c r="K2404" s="373"/>
      <c r="L2404" s="373"/>
      <c r="M2404" s="373">
        <f>VLOOKUP(B2404,'CMP-SIN-SD-09-2021'!A:D,4,0)</f>
        <v>18.23</v>
      </c>
      <c r="N2404" s="3" t="b">
        <f t="shared" ref="N2404:N2409" si="743">M2404=H2404</f>
        <v>1</v>
      </c>
    </row>
    <row r="2405" spans="1:15" s="387" customFormat="1" ht="30" x14ac:dyDescent="0.25">
      <c r="A2405" s="389">
        <f t="shared" si="735"/>
        <v>89713</v>
      </c>
      <c r="B2405" s="390">
        <v>88267</v>
      </c>
      <c r="C2405" s="391" t="s">
        <v>13894</v>
      </c>
      <c r="D2405" s="391" t="s">
        <v>13455</v>
      </c>
      <c r="E2405" s="392" t="s">
        <v>1</v>
      </c>
      <c r="F2405" s="392" t="s">
        <v>7605</v>
      </c>
      <c r="G2405" s="393">
        <v>0.56000000000000005</v>
      </c>
      <c r="H2405" s="453">
        <f>VLOOKUP(B2405,'CMP-SIN-SD-09-2021'!A:D,4,0)</f>
        <v>23.41</v>
      </c>
      <c r="I2405" s="394" t="s">
        <v>13362</v>
      </c>
      <c r="J2405" s="373">
        <f t="shared" si="742"/>
        <v>13.1</v>
      </c>
      <c r="K2405" s="373"/>
      <c r="L2405" s="373"/>
      <c r="M2405" s="373">
        <f>VLOOKUP(B2405,'CMP-SIN-SD-09-2021'!A:D,4,0)</f>
        <v>23.41</v>
      </c>
      <c r="N2405" s="3" t="b">
        <f t="shared" si="743"/>
        <v>1</v>
      </c>
    </row>
    <row r="2406" spans="1:15" s="387" customFormat="1" x14ac:dyDescent="0.25">
      <c r="A2406" s="389">
        <f t="shared" si="735"/>
        <v>89713</v>
      </c>
      <c r="B2406" s="390">
        <v>122</v>
      </c>
      <c r="C2406" s="391" t="s">
        <v>13894</v>
      </c>
      <c r="D2406" s="391" t="s">
        <v>14123</v>
      </c>
      <c r="E2406" s="392" t="s">
        <v>1</v>
      </c>
      <c r="F2406" s="392" t="s">
        <v>9</v>
      </c>
      <c r="G2406" s="393">
        <v>2.47E-2</v>
      </c>
      <c r="H2406" s="394">
        <v>66.94</v>
      </c>
      <c r="I2406" s="394" t="s">
        <v>13362</v>
      </c>
      <c r="J2406" s="373">
        <f t="shared" si="742"/>
        <v>1.65</v>
      </c>
      <c r="K2406" s="373"/>
      <c r="L2406" s="373"/>
      <c r="M2406" s="373">
        <f>VLOOKUP(B2406,'INS-SIN-SD-09-2021'!A:D,4,0)</f>
        <v>66.94</v>
      </c>
      <c r="N2406" s="3" t="b">
        <f t="shared" si="743"/>
        <v>1</v>
      </c>
    </row>
    <row r="2407" spans="1:15" s="387" customFormat="1" x14ac:dyDescent="0.25">
      <c r="A2407" s="389">
        <f t="shared" si="735"/>
        <v>89713</v>
      </c>
      <c r="B2407" s="390">
        <v>20083</v>
      </c>
      <c r="C2407" s="391" t="s">
        <v>13894</v>
      </c>
      <c r="D2407" s="391" t="s">
        <v>14124</v>
      </c>
      <c r="E2407" s="392" t="s">
        <v>1</v>
      </c>
      <c r="F2407" s="392" t="s">
        <v>9</v>
      </c>
      <c r="G2407" s="393">
        <v>3.85E-2</v>
      </c>
      <c r="H2407" s="394">
        <v>75.84</v>
      </c>
      <c r="I2407" s="394" t="s">
        <v>13362</v>
      </c>
      <c r="J2407" s="373">
        <f t="shared" si="742"/>
        <v>2.91</v>
      </c>
      <c r="K2407" s="373"/>
      <c r="L2407" s="373"/>
      <c r="M2407" s="373">
        <f>VLOOKUP(B2407,'INS-SIN-SD-09-2021'!A:D,4,0)</f>
        <v>75.84</v>
      </c>
      <c r="N2407" s="3" t="b">
        <f t="shared" si="743"/>
        <v>1</v>
      </c>
    </row>
    <row r="2408" spans="1:15" s="387" customFormat="1" ht="30" x14ac:dyDescent="0.25">
      <c r="A2408" s="389">
        <f t="shared" si="735"/>
        <v>89713</v>
      </c>
      <c r="B2408" s="390">
        <v>9837</v>
      </c>
      <c r="C2408" s="391" t="s">
        <v>13894</v>
      </c>
      <c r="D2408" s="391" t="s">
        <v>14244</v>
      </c>
      <c r="E2408" s="392" t="s">
        <v>1</v>
      </c>
      <c r="F2408" s="392" t="s">
        <v>27</v>
      </c>
      <c r="G2408" s="393">
        <v>1.05</v>
      </c>
      <c r="H2408" s="394">
        <v>12.25</v>
      </c>
      <c r="I2408" s="394" t="s">
        <v>13362</v>
      </c>
      <c r="J2408" s="373">
        <f t="shared" si="742"/>
        <v>12.86</v>
      </c>
      <c r="K2408" s="373"/>
      <c r="L2408" s="373"/>
      <c r="M2408" s="373">
        <f>VLOOKUP(B2408,'INS-SIN-SD-09-2021'!A:D,4,0)</f>
        <v>12.25</v>
      </c>
      <c r="N2408" s="3" t="b">
        <f t="shared" si="743"/>
        <v>1</v>
      </c>
    </row>
    <row r="2409" spans="1:15" s="387" customFormat="1" x14ac:dyDescent="0.25">
      <c r="A2409" s="440">
        <f t="shared" si="735"/>
        <v>89713</v>
      </c>
      <c r="B2409" s="441">
        <v>38383</v>
      </c>
      <c r="C2409" s="442" t="s">
        <v>13894</v>
      </c>
      <c r="D2409" s="442" t="s">
        <v>14115</v>
      </c>
      <c r="E2409" s="398" t="s">
        <v>1</v>
      </c>
      <c r="F2409" s="398" t="s">
        <v>9</v>
      </c>
      <c r="G2409" s="397">
        <v>0.187</v>
      </c>
      <c r="H2409" s="443">
        <v>2.34</v>
      </c>
      <c r="I2409" s="443" t="s">
        <v>13362</v>
      </c>
      <c r="J2409" s="373">
        <f t="shared" si="742"/>
        <v>0.43</v>
      </c>
      <c r="K2409" s="373"/>
      <c r="L2409" s="373"/>
      <c r="M2409" s="373">
        <f>VLOOKUP(B2409,'INS-SIN-SD-09-2021'!A:D,4,0)</f>
        <v>2.34</v>
      </c>
      <c r="N2409" s="3" t="b">
        <f t="shared" si="743"/>
        <v>1</v>
      </c>
    </row>
    <row r="2410" spans="1:15" s="387" customFormat="1" ht="45" x14ac:dyDescent="0.25">
      <c r="A2410" s="463">
        <f t="shared" si="735"/>
        <v>89714</v>
      </c>
      <c r="B2410" s="434" t="s">
        <v>13359</v>
      </c>
      <c r="C2410" s="464" t="s">
        <v>575</v>
      </c>
      <c r="D2410" s="464" t="s">
        <v>14185</v>
      </c>
      <c r="E2410" s="425" t="s">
        <v>27</v>
      </c>
      <c r="F2410" s="425" t="s">
        <v>1</v>
      </c>
      <c r="G2410" s="424" t="s">
        <v>13361</v>
      </c>
      <c r="H2410" s="426" t="s">
        <v>13362</v>
      </c>
      <c r="I2410" s="465">
        <f>SUMIF(A:A,A2410,J:J)</f>
        <v>52.800000000000004</v>
      </c>
      <c r="K2410" s="373">
        <f>VLOOKUP(A2410,'CMP-SIN-SD-09-2021'!A:D,4,0)</f>
        <v>52.8</v>
      </c>
      <c r="L2410" s="373" t="b">
        <f>K2410=I2410</f>
        <v>1</v>
      </c>
      <c r="O2410" s="403">
        <v>89714</v>
      </c>
    </row>
    <row r="2411" spans="1:15" s="387" customFormat="1" ht="30" x14ac:dyDescent="0.25">
      <c r="A2411" s="450">
        <f t="shared" si="735"/>
        <v>89714</v>
      </c>
      <c r="B2411" s="451">
        <v>88248</v>
      </c>
      <c r="C2411" s="452" t="s">
        <v>14185</v>
      </c>
      <c r="D2411" s="452" t="s">
        <v>13495</v>
      </c>
      <c r="E2411" s="400" t="s">
        <v>1</v>
      </c>
      <c r="F2411" s="400" t="s">
        <v>7605</v>
      </c>
      <c r="G2411" s="399">
        <v>0.74</v>
      </c>
      <c r="H2411" s="453">
        <f>VLOOKUP(B2411,'CMP-SIN-SD-09-2021'!A:D,4,0)</f>
        <v>18.23</v>
      </c>
      <c r="I2411" s="453" t="s">
        <v>13362</v>
      </c>
      <c r="J2411" s="373">
        <f t="shared" ref="J2411:J2416" si="744">TRUNC((G2411*H2411),2)</f>
        <v>13.49</v>
      </c>
      <c r="K2411" s="373"/>
      <c r="L2411" s="373"/>
      <c r="M2411" s="373">
        <f>VLOOKUP(B2411,'CMP-SIN-SD-09-2021'!A:D,4,0)</f>
        <v>18.23</v>
      </c>
      <c r="N2411" s="3" t="b">
        <f t="shared" ref="N2411:N2416" si="745">M2411=H2411</f>
        <v>1</v>
      </c>
    </row>
    <row r="2412" spans="1:15" s="387" customFormat="1" ht="30" x14ac:dyDescent="0.25">
      <c r="A2412" s="389">
        <f t="shared" si="735"/>
        <v>89714</v>
      </c>
      <c r="B2412" s="390">
        <v>88267</v>
      </c>
      <c r="C2412" s="391" t="s">
        <v>14185</v>
      </c>
      <c r="D2412" s="391" t="s">
        <v>13455</v>
      </c>
      <c r="E2412" s="392" t="s">
        <v>1</v>
      </c>
      <c r="F2412" s="392" t="s">
        <v>7605</v>
      </c>
      <c r="G2412" s="393">
        <v>0.74</v>
      </c>
      <c r="H2412" s="453">
        <f>VLOOKUP(B2412,'CMP-SIN-SD-09-2021'!A:D,4,0)</f>
        <v>23.41</v>
      </c>
      <c r="I2412" s="394" t="s">
        <v>13362</v>
      </c>
      <c r="J2412" s="373">
        <f t="shared" si="744"/>
        <v>17.32</v>
      </c>
      <c r="K2412" s="373"/>
      <c r="L2412" s="373"/>
      <c r="M2412" s="373">
        <f>VLOOKUP(B2412,'CMP-SIN-SD-09-2021'!A:D,4,0)</f>
        <v>23.41</v>
      </c>
      <c r="N2412" s="3" t="b">
        <f t="shared" si="745"/>
        <v>1</v>
      </c>
    </row>
    <row r="2413" spans="1:15" s="387" customFormat="1" x14ac:dyDescent="0.25">
      <c r="A2413" s="389">
        <f t="shared" si="735"/>
        <v>89714</v>
      </c>
      <c r="B2413" s="390">
        <v>122</v>
      </c>
      <c r="C2413" s="391" t="s">
        <v>14185</v>
      </c>
      <c r="D2413" s="391" t="s">
        <v>14123</v>
      </c>
      <c r="E2413" s="392" t="s">
        <v>1</v>
      </c>
      <c r="F2413" s="392" t="s">
        <v>9</v>
      </c>
      <c r="G2413" s="393">
        <v>3.6299999999999999E-2</v>
      </c>
      <c r="H2413" s="394">
        <v>66.94</v>
      </c>
      <c r="I2413" s="394" t="s">
        <v>13362</v>
      </c>
      <c r="J2413" s="373">
        <f t="shared" si="744"/>
        <v>2.42</v>
      </c>
      <c r="K2413" s="373"/>
      <c r="L2413" s="373"/>
      <c r="M2413" s="373">
        <f>VLOOKUP(B2413,'INS-SIN-SD-09-2021'!A:D,4,0)</f>
        <v>66.94</v>
      </c>
      <c r="N2413" s="3" t="b">
        <f t="shared" si="745"/>
        <v>1</v>
      </c>
    </row>
    <row r="2414" spans="1:15" s="387" customFormat="1" x14ac:dyDescent="0.25">
      <c r="A2414" s="389">
        <f t="shared" si="735"/>
        <v>89714</v>
      </c>
      <c r="B2414" s="390">
        <v>20083</v>
      </c>
      <c r="C2414" s="391" t="s">
        <v>14185</v>
      </c>
      <c r="D2414" s="391" t="s">
        <v>14124</v>
      </c>
      <c r="E2414" s="392" t="s">
        <v>1</v>
      </c>
      <c r="F2414" s="392" t="s">
        <v>9</v>
      </c>
      <c r="G2414" s="393">
        <v>5.9299999999999999E-2</v>
      </c>
      <c r="H2414" s="394">
        <v>75.84</v>
      </c>
      <c r="I2414" s="394" t="s">
        <v>13362</v>
      </c>
      <c r="J2414" s="373">
        <f t="shared" si="744"/>
        <v>4.49</v>
      </c>
      <c r="K2414" s="373"/>
      <c r="L2414" s="373"/>
      <c r="M2414" s="373">
        <f>VLOOKUP(B2414,'INS-SIN-SD-09-2021'!A:D,4,0)</f>
        <v>75.84</v>
      </c>
      <c r="N2414" s="3" t="b">
        <f t="shared" si="745"/>
        <v>1</v>
      </c>
    </row>
    <row r="2415" spans="1:15" s="387" customFormat="1" ht="30" x14ac:dyDescent="0.25">
      <c r="A2415" s="389">
        <f t="shared" si="735"/>
        <v>89714</v>
      </c>
      <c r="B2415" s="390">
        <v>9836</v>
      </c>
      <c r="C2415" s="391" t="s">
        <v>14185</v>
      </c>
      <c r="D2415" s="391" t="s">
        <v>14245</v>
      </c>
      <c r="E2415" s="392" t="s">
        <v>1</v>
      </c>
      <c r="F2415" s="392" t="s">
        <v>27</v>
      </c>
      <c r="G2415" s="393">
        <v>1.05</v>
      </c>
      <c r="H2415" s="394">
        <v>13.82</v>
      </c>
      <c r="I2415" s="394" t="s">
        <v>13362</v>
      </c>
      <c r="J2415" s="373">
        <f t="shared" si="744"/>
        <v>14.51</v>
      </c>
      <c r="K2415" s="373"/>
      <c r="L2415" s="373"/>
      <c r="M2415" s="373">
        <f>VLOOKUP(B2415,'INS-SIN-SD-09-2021'!A:D,4,0)</f>
        <v>13.82</v>
      </c>
      <c r="N2415" s="3" t="b">
        <f t="shared" si="745"/>
        <v>1</v>
      </c>
    </row>
    <row r="2416" spans="1:15" s="387" customFormat="1" x14ac:dyDescent="0.25">
      <c r="A2416" s="440">
        <f t="shared" si="735"/>
        <v>89714</v>
      </c>
      <c r="B2416" s="441">
        <v>38383</v>
      </c>
      <c r="C2416" s="442" t="s">
        <v>14185</v>
      </c>
      <c r="D2416" s="442" t="s">
        <v>14115</v>
      </c>
      <c r="E2416" s="398" t="s">
        <v>1</v>
      </c>
      <c r="F2416" s="398" t="s">
        <v>9</v>
      </c>
      <c r="G2416" s="397">
        <v>0.247</v>
      </c>
      <c r="H2416" s="443">
        <v>2.34</v>
      </c>
      <c r="I2416" s="443" t="s">
        <v>13362</v>
      </c>
      <c r="J2416" s="373">
        <f t="shared" si="744"/>
        <v>0.56999999999999995</v>
      </c>
      <c r="K2416" s="373"/>
      <c r="L2416" s="373"/>
      <c r="M2416" s="373">
        <f>VLOOKUP(B2416,'INS-SIN-SD-09-2021'!A:D,4,0)</f>
        <v>2.34</v>
      </c>
      <c r="N2416" s="3" t="b">
        <f t="shared" si="745"/>
        <v>1</v>
      </c>
    </row>
    <row r="2417" spans="1:15" s="387" customFormat="1" ht="30" x14ac:dyDescent="0.25">
      <c r="A2417" s="463" t="str">
        <f t="shared" si="735"/>
        <v>CCU.05.0004</v>
      </c>
      <c r="B2417" s="434" t="s">
        <v>13359</v>
      </c>
      <c r="C2417" s="464" t="s">
        <v>576</v>
      </c>
      <c r="D2417" s="464" t="s">
        <v>13937</v>
      </c>
      <c r="E2417" s="425" t="s">
        <v>27</v>
      </c>
      <c r="F2417" s="425" t="s">
        <v>1</v>
      </c>
      <c r="G2417" s="424" t="s">
        <v>13361</v>
      </c>
      <c r="H2417" s="426" t="s">
        <v>13362</v>
      </c>
      <c r="I2417" s="465">
        <f>SUMIF(A:A,A2417,J:J)</f>
        <v>111.19999999999999</v>
      </c>
      <c r="K2417" s="373" t="e">
        <f>VLOOKUP(A2417,'CMP-SIN-SD-09-2021'!A:D,4,0)</f>
        <v>#N/A</v>
      </c>
      <c r="L2417" s="373" t="e">
        <f>K2417=I2417</f>
        <v>#N/A</v>
      </c>
      <c r="O2417" s="387" t="s">
        <v>1729</v>
      </c>
    </row>
    <row r="2418" spans="1:15" s="387" customFormat="1" ht="30" x14ac:dyDescent="0.25">
      <c r="A2418" s="450" t="str">
        <f t="shared" si="735"/>
        <v>CCU.05.0004</v>
      </c>
      <c r="B2418" s="451">
        <v>88248</v>
      </c>
      <c r="C2418" s="452" t="s">
        <v>13937</v>
      </c>
      <c r="D2418" s="452" t="s">
        <v>13495</v>
      </c>
      <c r="E2418" s="400" t="s">
        <v>1</v>
      </c>
      <c r="F2418" s="400" t="s">
        <v>7605</v>
      </c>
      <c r="G2418" s="399">
        <v>0.49330000000000002</v>
      </c>
      <c r="H2418" s="453">
        <f>VLOOKUP(B2418,'CMP-SIN-SD-09-2021'!A:D,4,0)</f>
        <v>18.23</v>
      </c>
      <c r="I2418" s="453" t="s">
        <v>13362</v>
      </c>
      <c r="J2418" s="373">
        <f t="shared" ref="J2418:J2423" si="746">TRUNC((G2418*H2418),2)</f>
        <v>8.99</v>
      </c>
      <c r="K2418" s="373"/>
      <c r="L2418" s="373"/>
      <c r="M2418" s="373">
        <f>VLOOKUP(B2418,'CMP-SIN-SD-09-2021'!A:D,4,0)</f>
        <v>18.23</v>
      </c>
      <c r="N2418" s="3" t="b">
        <f t="shared" ref="N2418:N2423" si="747">M2418=H2418</f>
        <v>1</v>
      </c>
    </row>
    <row r="2419" spans="1:15" s="387" customFormat="1" ht="30" x14ac:dyDescent="0.25">
      <c r="A2419" s="389" t="str">
        <f t="shared" si="735"/>
        <v>CCU.05.0004</v>
      </c>
      <c r="B2419" s="390">
        <v>88267</v>
      </c>
      <c r="C2419" s="391" t="s">
        <v>13937</v>
      </c>
      <c r="D2419" s="391" t="s">
        <v>13455</v>
      </c>
      <c r="E2419" s="392" t="s">
        <v>1</v>
      </c>
      <c r="F2419" s="392" t="s">
        <v>7605</v>
      </c>
      <c r="G2419" s="393">
        <v>0.49330000000000002</v>
      </c>
      <c r="H2419" s="453">
        <f>VLOOKUP(B2419,'CMP-SIN-SD-09-2021'!A:D,4,0)</f>
        <v>23.41</v>
      </c>
      <c r="I2419" s="394" t="s">
        <v>13362</v>
      </c>
      <c r="J2419" s="373">
        <f t="shared" si="746"/>
        <v>11.54</v>
      </c>
      <c r="K2419" s="373"/>
      <c r="L2419" s="373"/>
      <c r="M2419" s="373">
        <f>VLOOKUP(B2419,'CMP-SIN-SD-09-2021'!A:D,4,0)</f>
        <v>23.41</v>
      </c>
      <c r="N2419" s="3" t="b">
        <f t="shared" si="747"/>
        <v>1</v>
      </c>
    </row>
    <row r="2420" spans="1:15" s="387" customFormat="1" ht="30" x14ac:dyDescent="0.25">
      <c r="A2420" s="389" t="str">
        <f t="shared" si="735"/>
        <v>CCU.05.0004</v>
      </c>
      <c r="B2420" s="390" t="s">
        <v>14246</v>
      </c>
      <c r="C2420" s="391" t="s">
        <v>13937</v>
      </c>
      <c r="D2420" s="391" t="s">
        <v>14247</v>
      </c>
      <c r="E2420" s="392" t="s">
        <v>1</v>
      </c>
      <c r="F2420" s="392" t="s">
        <v>27</v>
      </c>
      <c r="G2420" s="393">
        <v>1.05</v>
      </c>
      <c r="H2420" s="394">
        <v>81.819999999999993</v>
      </c>
      <c r="I2420" s="394" t="s">
        <v>13362</v>
      </c>
      <c r="J2420" s="373">
        <f t="shared" si="746"/>
        <v>85.91</v>
      </c>
      <c r="K2420" s="373"/>
      <c r="L2420" s="373"/>
      <c r="M2420" s="373" t="e">
        <f>VLOOKUP(B2420,'INS-SIN-SD-09-2021'!A:D,4,0)</f>
        <v>#N/A</v>
      </c>
      <c r="N2420" s="3" t="e">
        <f t="shared" si="747"/>
        <v>#N/A</v>
      </c>
    </row>
    <row r="2421" spans="1:15" s="387" customFormat="1" x14ac:dyDescent="0.25">
      <c r="A2421" s="389" t="str">
        <f t="shared" si="735"/>
        <v>CCU.05.0004</v>
      </c>
      <c r="B2421" s="390">
        <v>122</v>
      </c>
      <c r="C2421" s="391" t="s">
        <v>13937</v>
      </c>
      <c r="D2421" s="391" t="s">
        <v>14123</v>
      </c>
      <c r="E2421" s="392" t="s">
        <v>1</v>
      </c>
      <c r="F2421" s="392" t="s">
        <v>9</v>
      </c>
      <c r="G2421" s="393">
        <v>2.29E-2</v>
      </c>
      <c r="H2421" s="394">
        <v>66.94</v>
      </c>
      <c r="I2421" s="394" t="s">
        <v>13362</v>
      </c>
      <c r="J2421" s="373">
        <f t="shared" si="746"/>
        <v>1.53</v>
      </c>
      <c r="K2421" s="373"/>
      <c r="L2421" s="373"/>
      <c r="M2421" s="373">
        <f>VLOOKUP(B2421,'INS-SIN-SD-09-2021'!A:D,4,0)</f>
        <v>66.94</v>
      </c>
      <c r="N2421" s="3" t="b">
        <f t="shared" si="747"/>
        <v>1</v>
      </c>
    </row>
    <row r="2422" spans="1:15" s="387" customFormat="1" x14ac:dyDescent="0.25">
      <c r="A2422" s="389" t="str">
        <f t="shared" si="735"/>
        <v>CCU.05.0004</v>
      </c>
      <c r="B2422" s="390">
        <v>20083</v>
      </c>
      <c r="C2422" s="391" t="s">
        <v>13937</v>
      </c>
      <c r="D2422" s="391" t="s">
        <v>14124</v>
      </c>
      <c r="E2422" s="392" t="s">
        <v>1</v>
      </c>
      <c r="F2422" s="392" t="s">
        <v>9</v>
      </c>
      <c r="G2422" s="393">
        <v>3.7600000000000001E-2</v>
      </c>
      <c r="H2422" s="394">
        <v>75.84</v>
      </c>
      <c r="I2422" s="394" t="s">
        <v>13362</v>
      </c>
      <c r="J2422" s="373">
        <f t="shared" si="746"/>
        <v>2.85</v>
      </c>
      <c r="K2422" s="373"/>
      <c r="L2422" s="373"/>
      <c r="M2422" s="373">
        <f>VLOOKUP(B2422,'INS-SIN-SD-09-2021'!A:D,4,0)</f>
        <v>75.84</v>
      </c>
      <c r="N2422" s="3" t="b">
        <f t="shared" si="747"/>
        <v>1</v>
      </c>
    </row>
    <row r="2423" spans="1:15" s="387" customFormat="1" x14ac:dyDescent="0.25">
      <c r="A2423" s="440" t="str">
        <f t="shared" si="735"/>
        <v>CCU.05.0004</v>
      </c>
      <c r="B2423" s="441">
        <v>38383</v>
      </c>
      <c r="C2423" s="442" t="s">
        <v>13937</v>
      </c>
      <c r="D2423" s="442" t="s">
        <v>14115</v>
      </c>
      <c r="E2423" s="398" t="s">
        <v>1</v>
      </c>
      <c r="F2423" s="398" t="s">
        <v>9</v>
      </c>
      <c r="G2423" s="397">
        <v>0.16400000000000001</v>
      </c>
      <c r="H2423" s="443">
        <v>2.34</v>
      </c>
      <c r="I2423" s="443" t="s">
        <v>13362</v>
      </c>
      <c r="J2423" s="373">
        <f t="shared" si="746"/>
        <v>0.38</v>
      </c>
      <c r="K2423" s="373"/>
      <c r="L2423" s="373"/>
      <c r="M2423" s="373">
        <f>VLOOKUP(B2423,'INS-SIN-SD-09-2021'!A:D,4,0)</f>
        <v>2.34</v>
      </c>
      <c r="N2423" s="3" t="b">
        <f t="shared" si="747"/>
        <v>1</v>
      </c>
    </row>
    <row r="2424" spans="1:15" s="387" customFormat="1" ht="45" x14ac:dyDescent="0.25">
      <c r="A2424" s="463" t="str">
        <f t="shared" si="735"/>
        <v>06343/ORSE</v>
      </c>
      <c r="B2424" s="434" t="s">
        <v>13359</v>
      </c>
      <c r="C2424" s="464" t="s">
        <v>577</v>
      </c>
      <c r="D2424" s="464" t="s">
        <v>13593</v>
      </c>
      <c r="E2424" s="425" t="s">
        <v>27</v>
      </c>
      <c r="F2424" s="425" t="s">
        <v>1</v>
      </c>
      <c r="G2424" s="424" t="s">
        <v>13361</v>
      </c>
      <c r="H2424" s="426" t="s">
        <v>13362</v>
      </c>
      <c r="I2424" s="465">
        <f>SUMIF(A:A,A2424,J:J)</f>
        <v>5.78</v>
      </c>
      <c r="K2424" s="373" t="e">
        <f>VLOOKUP(A2424,'CMP-SIN-SD-09-2021'!A:D,4,0)</f>
        <v>#N/A</v>
      </c>
      <c r="L2424" s="373" t="e">
        <f>K2424=I2424</f>
        <v>#N/A</v>
      </c>
      <c r="O2424" s="387" t="s">
        <v>1733</v>
      </c>
    </row>
    <row r="2425" spans="1:15" s="387" customFormat="1" ht="30" x14ac:dyDescent="0.25">
      <c r="A2425" s="450" t="str">
        <f t="shared" si="735"/>
        <v>06343/ORSE</v>
      </c>
      <c r="B2425" s="451">
        <v>88267</v>
      </c>
      <c r="C2425" s="452" t="s">
        <v>14111</v>
      </c>
      <c r="D2425" s="452" t="s">
        <v>13455</v>
      </c>
      <c r="E2425" s="400" t="s">
        <v>1</v>
      </c>
      <c r="F2425" s="400" t="s">
        <v>7605</v>
      </c>
      <c r="G2425" s="399">
        <v>4.2999999999999997E-2</v>
      </c>
      <c r="H2425" s="453">
        <f>VLOOKUP(B2425,'CMP-SIN-SD-09-2021'!A:D,4,0)</f>
        <v>23.41</v>
      </c>
      <c r="I2425" s="453" t="s">
        <v>13362</v>
      </c>
      <c r="J2425" s="373">
        <f t="shared" ref="J2425:J2428" si="748">TRUNC((G2425*H2425),2)</f>
        <v>1</v>
      </c>
      <c r="K2425" s="373"/>
      <c r="L2425" s="373"/>
      <c r="M2425" s="373">
        <f>VLOOKUP(B2425,'CMP-SIN-SD-09-2021'!A:D,4,0)</f>
        <v>23.41</v>
      </c>
      <c r="N2425" s="3" t="b">
        <f t="shared" ref="N2425:N2428" si="749">M2425=H2425</f>
        <v>1</v>
      </c>
    </row>
    <row r="2426" spans="1:15" s="387" customFormat="1" x14ac:dyDescent="0.25">
      <c r="A2426" s="389" t="str">
        <f t="shared" si="735"/>
        <v>06343/ORSE</v>
      </c>
      <c r="B2426" s="390">
        <v>88316</v>
      </c>
      <c r="C2426" s="391" t="s">
        <v>14111</v>
      </c>
      <c r="D2426" s="391" t="s">
        <v>13428</v>
      </c>
      <c r="E2426" s="392" t="s">
        <v>1</v>
      </c>
      <c r="F2426" s="392" t="s">
        <v>7605</v>
      </c>
      <c r="G2426" s="393">
        <v>0.17399999999999999</v>
      </c>
      <c r="H2426" s="453">
        <f>VLOOKUP(B2426,'CMP-SIN-SD-09-2021'!A:D,4,0)</f>
        <v>17.61</v>
      </c>
      <c r="I2426" s="394" t="s">
        <v>13362</v>
      </c>
      <c r="J2426" s="373">
        <f t="shared" si="748"/>
        <v>3.06</v>
      </c>
      <c r="K2426" s="373"/>
      <c r="L2426" s="373"/>
      <c r="M2426" s="373">
        <f>VLOOKUP(B2426,'CMP-SIN-SD-09-2021'!A:D,4,0)</f>
        <v>17.61</v>
      </c>
      <c r="N2426" s="3" t="b">
        <f t="shared" si="749"/>
        <v>1</v>
      </c>
    </row>
    <row r="2427" spans="1:15" s="387" customFormat="1" x14ac:dyDescent="0.25">
      <c r="A2427" s="389" t="str">
        <f t="shared" si="735"/>
        <v>06343/ORSE</v>
      </c>
      <c r="B2427" s="390">
        <v>90776</v>
      </c>
      <c r="C2427" s="391" t="s">
        <v>14111</v>
      </c>
      <c r="D2427" s="391" t="s">
        <v>13547</v>
      </c>
      <c r="E2427" s="392" t="s">
        <v>1</v>
      </c>
      <c r="F2427" s="392" t="s">
        <v>7605</v>
      </c>
      <c r="G2427" s="393">
        <v>4.2999999999999997E-2</v>
      </c>
      <c r="H2427" s="453">
        <f>VLOOKUP(B2427,'CMP-SIN-SD-09-2021'!A:D,4,0)</f>
        <v>19.41</v>
      </c>
      <c r="I2427" s="394" t="s">
        <v>13362</v>
      </c>
      <c r="J2427" s="373">
        <f t="shared" si="748"/>
        <v>0.83</v>
      </c>
      <c r="K2427" s="373"/>
      <c r="L2427" s="373"/>
      <c r="M2427" s="373">
        <f>VLOOKUP(B2427,'CMP-SIN-SD-09-2021'!A:D,4,0)</f>
        <v>19.41</v>
      </c>
      <c r="N2427" s="3" t="b">
        <f t="shared" si="749"/>
        <v>1</v>
      </c>
    </row>
    <row r="2428" spans="1:15" s="387" customFormat="1" x14ac:dyDescent="0.25">
      <c r="A2428" s="440" t="str">
        <f t="shared" si="735"/>
        <v>06343/ORSE</v>
      </c>
      <c r="B2428" s="441" t="s">
        <v>14248</v>
      </c>
      <c r="C2428" s="442" t="s">
        <v>14111</v>
      </c>
      <c r="D2428" s="442" t="s">
        <v>14249</v>
      </c>
      <c r="E2428" s="398" t="s">
        <v>1</v>
      </c>
      <c r="F2428" s="398" t="s">
        <v>29</v>
      </c>
      <c r="G2428" s="397">
        <v>2.1000000000000001E-2</v>
      </c>
      <c r="H2428" s="443">
        <v>42.58</v>
      </c>
      <c r="I2428" s="443" t="s">
        <v>13362</v>
      </c>
      <c r="J2428" s="373">
        <f t="shared" si="748"/>
        <v>0.89</v>
      </c>
      <c r="K2428" s="373"/>
      <c r="L2428" s="373"/>
      <c r="M2428" s="373" t="e">
        <f>VLOOKUP(B2428,'INS-SIN-SD-09-2021'!A:D,4,0)</f>
        <v>#N/A</v>
      </c>
      <c r="N2428" s="3" t="e">
        <f t="shared" si="749"/>
        <v>#N/A</v>
      </c>
    </row>
    <row r="2429" spans="1:15" s="387" customFormat="1" ht="45" x14ac:dyDescent="0.25">
      <c r="A2429" s="463" t="str">
        <f t="shared" si="735"/>
        <v>06344/ORSE</v>
      </c>
      <c r="B2429" s="434" t="s">
        <v>13359</v>
      </c>
      <c r="C2429" s="464" t="s">
        <v>578</v>
      </c>
      <c r="D2429" s="464" t="s">
        <v>13593</v>
      </c>
      <c r="E2429" s="425" t="s">
        <v>27</v>
      </c>
      <c r="F2429" s="425" t="s">
        <v>1</v>
      </c>
      <c r="G2429" s="424" t="s">
        <v>13361</v>
      </c>
      <c r="H2429" s="426" t="s">
        <v>13362</v>
      </c>
      <c r="I2429" s="465">
        <f>SUMIF(A:A,A2429,J:J)</f>
        <v>6.35</v>
      </c>
      <c r="K2429" s="373" t="e">
        <f>VLOOKUP(A2429,'CMP-SIN-SD-09-2021'!A:D,4,0)</f>
        <v>#N/A</v>
      </c>
      <c r="L2429" s="373" t="e">
        <f>K2429=I2429</f>
        <v>#N/A</v>
      </c>
      <c r="O2429" s="387" t="s">
        <v>1735</v>
      </c>
    </row>
    <row r="2430" spans="1:15" s="387" customFormat="1" ht="30" x14ac:dyDescent="0.25">
      <c r="A2430" s="450" t="str">
        <f t="shared" si="735"/>
        <v>06344/ORSE</v>
      </c>
      <c r="B2430" s="451">
        <v>88267</v>
      </c>
      <c r="C2430" s="452" t="s">
        <v>14111</v>
      </c>
      <c r="D2430" s="452" t="s">
        <v>13455</v>
      </c>
      <c r="E2430" s="400" t="s">
        <v>1</v>
      </c>
      <c r="F2430" s="400" t="s">
        <v>7605</v>
      </c>
      <c r="G2430" s="399">
        <v>4.5999999999999999E-2</v>
      </c>
      <c r="H2430" s="453">
        <f>VLOOKUP(B2430,'CMP-SIN-SD-09-2021'!A:D,4,0)</f>
        <v>23.41</v>
      </c>
      <c r="I2430" s="453" t="s">
        <v>13362</v>
      </c>
      <c r="J2430" s="373">
        <f t="shared" ref="J2430:J2433" si="750">TRUNC((G2430*H2430),2)</f>
        <v>1.07</v>
      </c>
      <c r="K2430" s="373"/>
      <c r="L2430" s="373"/>
      <c r="M2430" s="373">
        <f>VLOOKUP(B2430,'CMP-SIN-SD-09-2021'!A:D,4,0)</f>
        <v>23.41</v>
      </c>
      <c r="N2430" s="3" t="b">
        <f t="shared" ref="N2430:N2433" si="751">M2430=H2430</f>
        <v>1</v>
      </c>
    </row>
    <row r="2431" spans="1:15" s="387" customFormat="1" x14ac:dyDescent="0.25">
      <c r="A2431" s="389" t="str">
        <f t="shared" si="735"/>
        <v>06344/ORSE</v>
      </c>
      <c r="B2431" s="390">
        <v>88316</v>
      </c>
      <c r="C2431" s="391" t="s">
        <v>14111</v>
      </c>
      <c r="D2431" s="391" t="s">
        <v>13428</v>
      </c>
      <c r="E2431" s="392" t="s">
        <v>1</v>
      </c>
      <c r="F2431" s="392" t="s">
        <v>7605</v>
      </c>
      <c r="G2431" s="393">
        <v>0.185</v>
      </c>
      <c r="H2431" s="453">
        <f>VLOOKUP(B2431,'CMP-SIN-SD-09-2021'!A:D,4,0)</f>
        <v>17.61</v>
      </c>
      <c r="I2431" s="394" t="s">
        <v>13362</v>
      </c>
      <c r="J2431" s="373">
        <f t="shared" si="750"/>
        <v>3.25</v>
      </c>
      <c r="K2431" s="373"/>
      <c r="L2431" s="373"/>
      <c r="M2431" s="373">
        <f>VLOOKUP(B2431,'CMP-SIN-SD-09-2021'!A:D,4,0)</f>
        <v>17.61</v>
      </c>
      <c r="N2431" s="3" t="b">
        <f t="shared" si="751"/>
        <v>1</v>
      </c>
    </row>
    <row r="2432" spans="1:15" s="387" customFormat="1" x14ac:dyDescent="0.25">
      <c r="A2432" s="389" t="str">
        <f t="shared" si="735"/>
        <v>06344/ORSE</v>
      </c>
      <c r="B2432" s="390">
        <v>90776</v>
      </c>
      <c r="C2432" s="391" t="s">
        <v>14111</v>
      </c>
      <c r="D2432" s="391" t="s">
        <v>13547</v>
      </c>
      <c r="E2432" s="392" t="s">
        <v>1</v>
      </c>
      <c r="F2432" s="392" t="s">
        <v>7605</v>
      </c>
      <c r="G2432" s="393">
        <v>4.5999999999999999E-2</v>
      </c>
      <c r="H2432" s="453">
        <f>VLOOKUP(B2432,'CMP-SIN-SD-09-2021'!A:D,4,0)</f>
        <v>19.41</v>
      </c>
      <c r="I2432" s="394" t="s">
        <v>13362</v>
      </c>
      <c r="J2432" s="373">
        <f t="shared" si="750"/>
        <v>0.89</v>
      </c>
      <c r="K2432" s="373"/>
      <c r="L2432" s="373"/>
      <c r="M2432" s="373">
        <f>VLOOKUP(B2432,'CMP-SIN-SD-09-2021'!A:D,4,0)</f>
        <v>19.41</v>
      </c>
      <c r="N2432" s="3" t="b">
        <f t="shared" si="751"/>
        <v>1</v>
      </c>
    </row>
    <row r="2433" spans="1:15" s="387" customFormat="1" x14ac:dyDescent="0.25">
      <c r="A2433" s="440" t="str">
        <f t="shared" si="735"/>
        <v>06344/ORSE</v>
      </c>
      <c r="B2433" s="441" t="s">
        <v>14248</v>
      </c>
      <c r="C2433" s="442" t="s">
        <v>14111</v>
      </c>
      <c r="D2433" s="442" t="s">
        <v>14249</v>
      </c>
      <c r="E2433" s="398" t="s">
        <v>1</v>
      </c>
      <c r="F2433" s="398" t="s">
        <v>29</v>
      </c>
      <c r="G2433" s="397">
        <v>2.7E-2</v>
      </c>
      <c r="H2433" s="443">
        <v>42.58</v>
      </c>
      <c r="I2433" s="443" t="s">
        <v>13362</v>
      </c>
      <c r="J2433" s="373">
        <f t="shared" si="750"/>
        <v>1.1399999999999999</v>
      </c>
      <c r="K2433" s="373"/>
      <c r="L2433" s="373"/>
      <c r="M2433" s="373" t="e">
        <f>VLOOKUP(B2433,'INS-SIN-SD-09-2021'!A:D,4,0)</f>
        <v>#N/A</v>
      </c>
      <c r="N2433" s="3" t="e">
        <f t="shared" si="751"/>
        <v>#N/A</v>
      </c>
    </row>
    <row r="2434" spans="1:15" s="387" customFormat="1" ht="30" x14ac:dyDescent="0.25">
      <c r="A2434" s="463" t="str">
        <f t="shared" si="735"/>
        <v>CCU.05.0006</v>
      </c>
      <c r="B2434" s="434" t="s">
        <v>13359</v>
      </c>
      <c r="C2434" s="464" t="s">
        <v>579</v>
      </c>
      <c r="D2434" s="464" t="s">
        <v>13937</v>
      </c>
      <c r="E2434" s="425" t="s">
        <v>27</v>
      </c>
      <c r="F2434" s="425" t="s">
        <v>1</v>
      </c>
      <c r="G2434" s="424" t="s">
        <v>13361</v>
      </c>
      <c r="H2434" s="426" t="s">
        <v>13362</v>
      </c>
      <c r="I2434" s="465">
        <f>SUMIF(A:A,A2434,J:J)</f>
        <v>313.90999999999997</v>
      </c>
      <c r="K2434" s="373" t="e">
        <f>VLOOKUP(A2434,'CMP-SIN-SD-09-2021'!A:D,4,0)</f>
        <v>#N/A</v>
      </c>
      <c r="L2434" s="373" t="e">
        <f>K2434=I2434</f>
        <v>#N/A</v>
      </c>
      <c r="O2434" s="387" t="s">
        <v>1737</v>
      </c>
    </row>
    <row r="2435" spans="1:15" s="387" customFormat="1" ht="30" x14ac:dyDescent="0.25">
      <c r="A2435" s="450" t="str">
        <f t="shared" si="735"/>
        <v>CCU.05.0006</v>
      </c>
      <c r="B2435" s="451">
        <v>88248</v>
      </c>
      <c r="C2435" s="452" t="s">
        <v>13937</v>
      </c>
      <c r="D2435" s="452" t="s">
        <v>13495</v>
      </c>
      <c r="E2435" s="400" t="s">
        <v>1</v>
      </c>
      <c r="F2435" s="400" t="s">
        <v>7605</v>
      </c>
      <c r="G2435" s="399">
        <v>0.49330000000000002</v>
      </c>
      <c r="H2435" s="453">
        <f>VLOOKUP(B2435,'CMP-SIN-SD-09-2021'!A:D,4,0)</f>
        <v>18.23</v>
      </c>
      <c r="I2435" s="453" t="s">
        <v>13362</v>
      </c>
      <c r="J2435" s="373">
        <f t="shared" ref="J2435:J2440" si="752">TRUNC((G2435*H2435),2)</f>
        <v>8.99</v>
      </c>
      <c r="K2435" s="373"/>
      <c r="L2435" s="373"/>
      <c r="M2435" s="373">
        <f>VLOOKUP(B2435,'CMP-SIN-SD-09-2021'!A:D,4,0)</f>
        <v>18.23</v>
      </c>
      <c r="N2435" s="3" t="b">
        <f t="shared" ref="N2435:N2440" si="753">M2435=H2435</f>
        <v>1</v>
      </c>
    </row>
    <row r="2436" spans="1:15" s="387" customFormat="1" ht="30" x14ac:dyDescent="0.25">
      <c r="A2436" s="389" t="str">
        <f t="shared" si="735"/>
        <v>CCU.05.0006</v>
      </c>
      <c r="B2436" s="390">
        <v>88267</v>
      </c>
      <c r="C2436" s="391" t="s">
        <v>13937</v>
      </c>
      <c r="D2436" s="391" t="s">
        <v>13455</v>
      </c>
      <c r="E2436" s="392" t="s">
        <v>1</v>
      </c>
      <c r="F2436" s="392" t="s">
        <v>7605</v>
      </c>
      <c r="G2436" s="393">
        <v>0.49330000000000002</v>
      </c>
      <c r="H2436" s="453">
        <f>VLOOKUP(B2436,'CMP-SIN-SD-09-2021'!A:D,4,0)</f>
        <v>23.41</v>
      </c>
      <c r="I2436" s="394" t="s">
        <v>13362</v>
      </c>
      <c r="J2436" s="373">
        <f t="shared" si="752"/>
        <v>11.54</v>
      </c>
      <c r="K2436" s="373"/>
      <c r="L2436" s="373"/>
      <c r="M2436" s="373">
        <f>VLOOKUP(B2436,'CMP-SIN-SD-09-2021'!A:D,4,0)</f>
        <v>23.41</v>
      </c>
      <c r="N2436" s="3" t="b">
        <f t="shared" si="753"/>
        <v>1</v>
      </c>
    </row>
    <row r="2437" spans="1:15" s="387" customFormat="1" ht="30" x14ac:dyDescent="0.25">
      <c r="A2437" s="389" t="str">
        <f t="shared" si="735"/>
        <v>CCU.05.0006</v>
      </c>
      <c r="B2437" s="390" t="s">
        <v>14250</v>
      </c>
      <c r="C2437" s="391" t="s">
        <v>13937</v>
      </c>
      <c r="D2437" s="391" t="s">
        <v>14251</v>
      </c>
      <c r="E2437" s="392" t="s">
        <v>1</v>
      </c>
      <c r="F2437" s="392" t="s">
        <v>27</v>
      </c>
      <c r="G2437" s="393">
        <v>1.05</v>
      </c>
      <c r="H2437" s="394">
        <v>274.88</v>
      </c>
      <c r="I2437" s="394" t="s">
        <v>13362</v>
      </c>
      <c r="J2437" s="373">
        <f t="shared" si="752"/>
        <v>288.62</v>
      </c>
      <c r="K2437" s="373"/>
      <c r="L2437" s="373"/>
      <c r="M2437" s="373" t="e">
        <f>VLOOKUP(B2437,'INS-SIN-SD-09-2021'!A:D,4,0)</f>
        <v>#N/A</v>
      </c>
      <c r="N2437" s="3" t="e">
        <f t="shared" si="753"/>
        <v>#N/A</v>
      </c>
    </row>
    <row r="2438" spans="1:15" s="387" customFormat="1" x14ac:dyDescent="0.25">
      <c r="A2438" s="389" t="str">
        <f t="shared" si="735"/>
        <v>CCU.05.0006</v>
      </c>
      <c r="B2438" s="390">
        <v>122</v>
      </c>
      <c r="C2438" s="391" t="s">
        <v>13937</v>
      </c>
      <c r="D2438" s="391" t="s">
        <v>14123</v>
      </c>
      <c r="E2438" s="392" t="s">
        <v>1</v>
      </c>
      <c r="F2438" s="392" t="s">
        <v>9</v>
      </c>
      <c r="G2438" s="393">
        <v>2.29E-2</v>
      </c>
      <c r="H2438" s="394">
        <v>66.94</v>
      </c>
      <c r="I2438" s="394" t="s">
        <v>13362</v>
      </c>
      <c r="J2438" s="373">
        <f t="shared" si="752"/>
        <v>1.53</v>
      </c>
      <c r="K2438" s="373"/>
      <c r="L2438" s="373"/>
      <c r="M2438" s="373">
        <f>VLOOKUP(B2438,'INS-SIN-SD-09-2021'!A:D,4,0)</f>
        <v>66.94</v>
      </c>
      <c r="N2438" s="3" t="b">
        <f t="shared" si="753"/>
        <v>1</v>
      </c>
    </row>
    <row r="2439" spans="1:15" s="387" customFormat="1" x14ac:dyDescent="0.25">
      <c r="A2439" s="389" t="str">
        <f t="shared" si="735"/>
        <v>CCU.05.0006</v>
      </c>
      <c r="B2439" s="390">
        <v>20083</v>
      </c>
      <c r="C2439" s="391" t="s">
        <v>13937</v>
      </c>
      <c r="D2439" s="391" t="s">
        <v>14124</v>
      </c>
      <c r="E2439" s="392" t="s">
        <v>1</v>
      </c>
      <c r="F2439" s="392" t="s">
        <v>9</v>
      </c>
      <c r="G2439" s="393">
        <v>3.7600000000000001E-2</v>
      </c>
      <c r="H2439" s="394">
        <v>75.84</v>
      </c>
      <c r="I2439" s="394" t="s">
        <v>13362</v>
      </c>
      <c r="J2439" s="373">
        <f t="shared" si="752"/>
        <v>2.85</v>
      </c>
      <c r="K2439" s="373"/>
      <c r="L2439" s="373"/>
      <c r="M2439" s="373">
        <f>VLOOKUP(B2439,'INS-SIN-SD-09-2021'!A:D,4,0)</f>
        <v>75.84</v>
      </c>
      <c r="N2439" s="3" t="b">
        <f t="shared" si="753"/>
        <v>1</v>
      </c>
    </row>
    <row r="2440" spans="1:15" s="387" customFormat="1" x14ac:dyDescent="0.25">
      <c r="A2440" s="440" t="str">
        <f t="shared" si="735"/>
        <v>CCU.05.0006</v>
      </c>
      <c r="B2440" s="441">
        <v>38383</v>
      </c>
      <c r="C2440" s="442" t="s">
        <v>13937</v>
      </c>
      <c r="D2440" s="442" t="s">
        <v>14115</v>
      </c>
      <c r="E2440" s="398" t="s">
        <v>1</v>
      </c>
      <c r="F2440" s="398" t="s">
        <v>9</v>
      </c>
      <c r="G2440" s="397">
        <v>0.16400000000000001</v>
      </c>
      <c r="H2440" s="443">
        <v>2.34</v>
      </c>
      <c r="I2440" s="443" t="s">
        <v>13362</v>
      </c>
      <c r="J2440" s="373">
        <f t="shared" si="752"/>
        <v>0.38</v>
      </c>
      <c r="K2440" s="373"/>
      <c r="L2440" s="373"/>
      <c r="M2440" s="373">
        <f>VLOOKUP(B2440,'INS-SIN-SD-09-2021'!A:D,4,0)</f>
        <v>2.34</v>
      </c>
      <c r="N2440" s="3" t="b">
        <f t="shared" si="753"/>
        <v>1</v>
      </c>
    </row>
    <row r="2441" spans="1:15" s="387" customFormat="1" x14ac:dyDescent="0.25">
      <c r="A2441" s="463" t="str">
        <f t="shared" si="735"/>
        <v>081702/AGETOP</v>
      </c>
      <c r="B2441" s="434" t="s">
        <v>13359</v>
      </c>
      <c r="C2441" s="464" t="s">
        <v>580</v>
      </c>
      <c r="D2441" s="464" t="s">
        <v>14252</v>
      </c>
      <c r="E2441" s="425" t="s">
        <v>9</v>
      </c>
      <c r="F2441" s="425" t="s">
        <v>1</v>
      </c>
      <c r="G2441" s="424" t="s">
        <v>13361</v>
      </c>
      <c r="H2441" s="426" t="s">
        <v>13362</v>
      </c>
      <c r="I2441" s="465">
        <f>SUMIF(A:A,A2441,J:J)</f>
        <v>45.36</v>
      </c>
      <c r="K2441" s="373" t="e">
        <f>VLOOKUP(A2441,'CMP-SIN-SD-09-2021'!A:D,4,0)</f>
        <v>#N/A</v>
      </c>
      <c r="L2441" s="373" t="e">
        <f>K2441=I2441</f>
        <v>#N/A</v>
      </c>
      <c r="O2441" s="387" t="s">
        <v>1740</v>
      </c>
    </row>
    <row r="2442" spans="1:15" s="387" customFormat="1" ht="30" x14ac:dyDescent="0.25">
      <c r="A2442" s="450" t="str">
        <f t="shared" si="735"/>
        <v>081702/AGETOP</v>
      </c>
      <c r="B2442" s="451">
        <v>88267</v>
      </c>
      <c r="C2442" s="452" t="s">
        <v>14252</v>
      </c>
      <c r="D2442" s="452" t="s">
        <v>13455</v>
      </c>
      <c r="E2442" s="400" t="s">
        <v>1</v>
      </c>
      <c r="F2442" s="400" t="s">
        <v>7605</v>
      </c>
      <c r="G2442" s="399">
        <v>0.33</v>
      </c>
      <c r="H2442" s="453">
        <f>VLOOKUP(B2442,'CMP-SIN-SD-09-2021'!A:D,4,0)</f>
        <v>23.41</v>
      </c>
      <c r="I2442" s="453" t="s">
        <v>13362</v>
      </c>
      <c r="J2442" s="373">
        <f t="shared" ref="J2442:J2444" si="754">TRUNC((G2442*H2442),2)</f>
        <v>7.72</v>
      </c>
      <c r="K2442" s="373"/>
      <c r="L2442" s="373"/>
      <c r="M2442" s="373">
        <f>VLOOKUP(B2442,'CMP-SIN-SD-09-2021'!A:D,4,0)</f>
        <v>23.41</v>
      </c>
      <c r="N2442" s="3" t="b">
        <f t="shared" ref="N2442:N2444" si="755">M2442=H2442</f>
        <v>1</v>
      </c>
    </row>
    <row r="2443" spans="1:15" s="387" customFormat="1" x14ac:dyDescent="0.25">
      <c r="A2443" s="389" t="str">
        <f t="shared" ref="A2443:A2506" si="756">IF(O2443&lt;&gt;0,O2443,A2442)</f>
        <v>081702/AGETOP</v>
      </c>
      <c r="B2443" s="390">
        <v>88316</v>
      </c>
      <c r="C2443" s="391" t="s">
        <v>14252</v>
      </c>
      <c r="D2443" s="391" t="s">
        <v>13428</v>
      </c>
      <c r="E2443" s="392" t="s">
        <v>1</v>
      </c>
      <c r="F2443" s="392" t="s">
        <v>7605</v>
      </c>
      <c r="G2443" s="393">
        <v>0.33</v>
      </c>
      <c r="H2443" s="453">
        <f>VLOOKUP(B2443,'CMP-SIN-SD-09-2021'!A:D,4,0)</f>
        <v>17.61</v>
      </c>
      <c r="I2443" s="394" t="s">
        <v>13362</v>
      </c>
      <c r="J2443" s="373">
        <f t="shared" si="754"/>
        <v>5.81</v>
      </c>
      <c r="K2443" s="373"/>
      <c r="L2443" s="373"/>
      <c r="M2443" s="373">
        <f>VLOOKUP(B2443,'CMP-SIN-SD-09-2021'!A:D,4,0)</f>
        <v>17.61</v>
      </c>
      <c r="N2443" s="3" t="b">
        <f t="shared" si="755"/>
        <v>1</v>
      </c>
    </row>
    <row r="2444" spans="1:15" s="387" customFormat="1" x14ac:dyDescent="0.25">
      <c r="A2444" s="440" t="str">
        <f t="shared" si="756"/>
        <v>081702/AGETOP</v>
      </c>
      <c r="B2444" s="441" t="s">
        <v>14253</v>
      </c>
      <c r="C2444" s="442" t="s">
        <v>14252</v>
      </c>
      <c r="D2444" s="442" t="s">
        <v>14254</v>
      </c>
      <c r="E2444" s="398" t="s">
        <v>1</v>
      </c>
      <c r="F2444" s="398" t="s">
        <v>13901</v>
      </c>
      <c r="G2444" s="397">
        <v>1</v>
      </c>
      <c r="H2444" s="443">
        <v>31.83</v>
      </c>
      <c r="I2444" s="443" t="s">
        <v>13362</v>
      </c>
      <c r="J2444" s="373">
        <f t="shared" si="754"/>
        <v>31.83</v>
      </c>
      <c r="K2444" s="373"/>
      <c r="L2444" s="373"/>
      <c r="M2444" s="373" t="e">
        <f>VLOOKUP(B2444,'INS-SIN-SD-09-2021'!A:D,4,0)</f>
        <v>#N/A</v>
      </c>
      <c r="N2444" s="3" t="e">
        <f t="shared" si="755"/>
        <v>#N/A</v>
      </c>
    </row>
    <row r="2445" spans="1:15" s="387" customFormat="1" ht="45" x14ac:dyDescent="0.25">
      <c r="A2445" s="463">
        <f t="shared" si="756"/>
        <v>89807</v>
      </c>
      <c r="B2445" s="434" t="s">
        <v>13359</v>
      </c>
      <c r="C2445" s="464" t="s">
        <v>581</v>
      </c>
      <c r="D2445" s="464" t="s">
        <v>13722</v>
      </c>
      <c r="E2445" s="425" t="s">
        <v>9</v>
      </c>
      <c r="F2445" s="425" t="s">
        <v>1</v>
      </c>
      <c r="G2445" s="424" t="s">
        <v>13361</v>
      </c>
      <c r="H2445" s="426" t="s">
        <v>13362</v>
      </c>
      <c r="I2445" s="465">
        <f>SUMIF(A:A,A2445,J:J)</f>
        <v>25.09</v>
      </c>
      <c r="K2445" s="373">
        <f>VLOOKUP(A2445,'CMP-SIN-SD-09-2021'!A:D,4,0)</f>
        <v>25.09</v>
      </c>
      <c r="L2445" s="373" t="b">
        <f>K2445=I2445</f>
        <v>1</v>
      </c>
      <c r="O2445" s="403">
        <v>89807</v>
      </c>
    </row>
    <row r="2446" spans="1:15" s="387" customFormat="1" ht="30" x14ac:dyDescent="0.25">
      <c r="A2446" s="450">
        <f t="shared" si="756"/>
        <v>89807</v>
      </c>
      <c r="B2446" s="451">
        <v>88248</v>
      </c>
      <c r="C2446" s="452" t="s">
        <v>13722</v>
      </c>
      <c r="D2446" s="452" t="s">
        <v>13495</v>
      </c>
      <c r="E2446" s="400" t="s">
        <v>1</v>
      </c>
      <c r="F2446" s="400" t="s">
        <v>7605</v>
      </c>
      <c r="G2446" s="399">
        <v>0.08</v>
      </c>
      <c r="H2446" s="453">
        <f>VLOOKUP(B2446,'CMP-SIN-SD-09-2021'!A:D,4,0)</f>
        <v>18.23</v>
      </c>
      <c r="I2446" s="453" t="s">
        <v>13362</v>
      </c>
      <c r="J2446" s="373">
        <f t="shared" ref="J2446:J2450" si="757">TRUNC((G2446*H2446),2)</f>
        <v>1.45</v>
      </c>
      <c r="K2446" s="373"/>
      <c r="L2446" s="373"/>
      <c r="M2446" s="373">
        <f>VLOOKUP(B2446,'CMP-SIN-SD-09-2021'!A:D,4,0)</f>
        <v>18.23</v>
      </c>
      <c r="N2446" s="3" t="b">
        <f t="shared" ref="N2446:N2450" si="758">M2446=H2446</f>
        <v>1</v>
      </c>
    </row>
    <row r="2447" spans="1:15" s="387" customFormat="1" ht="30" x14ac:dyDescent="0.25">
      <c r="A2447" s="389">
        <f t="shared" si="756"/>
        <v>89807</v>
      </c>
      <c r="B2447" s="390">
        <v>88267</v>
      </c>
      <c r="C2447" s="391" t="s">
        <v>13722</v>
      </c>
      <c r="D2447" s="391" t="s">
        <v>13455</v>
      </c>
      <c r="E2447" s="392" t="s">
        <v>1</v>
      </c>
      <c r="F2447" s="392" t="s">
        <v>7605</v>
      </c>
      <c r="G2447" s="393">
        <v>0.08</v>
      </c>
      <c r="H2447" s="453">
        <f>VLOOKUP(B2447,'CMP-SIN-SD-09-2021'!A:D,4,0)</f>
        <v>23.41</v>
      </c>
      <c r="I2447" s="394" t="s">
        <v>13362</v>
      </c>
      <c r="J2447" s="373">
        <f t="shared" si="757"/>
        <v>1.87</v>
      </c>
      <c r="K2447" s="373"/>
      <c r="L2447" s="373"/>
      <c r="M2447" s="373">
        <f>VLOOKUP(B2447,'CMP-SIN-SD-09-2021'!A:D,4,0)</f>
        <v>23.41</v>
      </c>
      <c r="N2447" s="3" t="b">
        <f t="shared" si="758"/>
        <v>1</v>
      </c>
    </row>
    <row r="2448" spans="1:15" s="387" customFormat="1" ht="30" x14ac:dyDescent="0.25">
      <c r="A2448" s="389">
        <f t="shared" si="756"/>
        <v>89807</v>
      </c>
      <c r="B2448" s="390">
        <v>297</v>
      </c>
      <c r="C2448" s="391" t="s">
        <v>13722</v>
      </c>
      <c r="D2448" s="391" t="s">
        <v>14255</v>
      </c>
      <c r="E2448" s="392" t="s">
        <v>1</v>
      </c>
      <c r="F2448" s="392" t="s">
        <v>9</v>
      </c>
      <c r="G2448" s="393">
        <v>1</v>
      </c>
      <c r="H2448" s="394">
        <v>2.87</v>
      </c>
      <c r="I2448" s="394" t="s">
        <v>13362</v>
      </c>
      <c r="J2448" s="373">
        <f t="shared" si="757"/>
        <v>2.87</v>
      </c>
      <c r="K2448" s="373"/>
      <c r="L2448" s="373"/>
      <c r="M2448" s="373">
        <f>VLOOKUP(B2448,'INS-SIN-SD-09-2021'!A:D,4,0)</f>
        <v>2.87</v>
      </c>
      <c r="N2448" s="3" t="b">
        <f t="shared" si="758"/>
        <v>1</v>
      </c>
    </row>
    <row r="2449" spans="1:15" s="387" customFormat="1" x14ac:dyDescent="0.25">
      <c r="A2449" s="389">
        <f t="shared" si="756"/>
        <v>89807</v>
      </c>
      <c r="B2449" s="390">
        <v>1951</v>
      </c>
      <c r="C2449" s="391" t="s">
        <v>13722</v>
      </c>
      <c r="D2449" s="391" t="s">
        <v>14256</v>
      </c>
      <c r="E2449" s="392" t="s">
        <v>1</v>
      </c>
      <c r="F2449" s="392" t="s">
        <v>9</v>
      </c>
      <c r="G2449" s="393">
        <v>1</v>
      </c>
      <c r="H2449" s="394">
        <v>18.079999999999998</v>
      </c>
      <c r="I2449" s="394" t="s">
        <v>13362</v>
      </c>
      <c r="J2449" s="373">
        <f t="shared" si="757"/>
        <v>18.079999999999998</v>
      </c>
      <c r="K2449" s="373"/>
      <c r="L2449" s="373"/>
      <c r="M2449" s="373">
        <f>VLOOKUP(B2449,'INS-SIN-SD-09-2021'!A:D,4,0)</f>
        <v>18.079999999999998</v>
      </c>
      <c r="N2449" s="3" t="b">
        <f t="shared" si="758"/>
        <v>1</v>
      </c>
    </row>
    <row r="2450" spans="1:15" s="387" customFormat="1" ht="45" x14ac:dyDescent="0.25">
      <c r="A2450" s="440">
        <f t="shared" si="756"/>
        <v>89807</v>
      </c>
      <c r="B2450" s="441">
        <v>20078</v>
      </c>
      <c r="C2450" s="442" t="s">
        <v>13722</v>
      </c>
      <c r="D2450" s="442" t="s">
        <v>14257</v>
      </c>
      <c r="E2450" s="398" t="s">
        <v>1</v>
      </c>
      <c r="F2450" s="398" t="s">
        <v>9</v>
      </c>
      <c r="G2450" s="397">
        <v>0.03</v>
      </c>
      <c r="H2450" s="443">
        <v>27.62</v>
      </c>
      <c r="I2450" s="443" t="s">
        <v>13362</v>
      </c>
      <c r="J2450" s="373">
        <f t="shared" si="757"/>
        <v>0.82</v>
      </c>
      <c r="K2450" s="373"/>
      <c r="L2450" s="373"/>
      <c r="M2450" s="373">
        <f>VLOOKUP(B2450,'INS-SIN-SD-09-2021'!A:D,4,0)</f>
        <v>27.62</v>
      </c>
      <c r="N2450" s="3" t="b">
        <f t="shared" si="758"/>
        <v>1</v>
      </c>
    </row>
    <row r="2451" spans="1:15" s="387" customFormat="1" ht="45" x14ac:dyDescent="0.25">
      <c r="A2451" s="463">
        <f t="shared" si="756"/>
        <v>89529</v>
      </c>
      <c r="B2451" s="434" t="s">
        <v>13359</v>
      </c>
      <c r="C2451" s="464" t="s">
        <v>582</v>
      </c>
      <c r="D2451" s="464" t="s">
        <v>14042</v>
      </c>
      <c r="E2451" s="425" t="s">
        <v>9</v>
      </c>
      <c r="F2451" s="425" t="s">
        <v>1</v>
      </c>
      <c r="G2451" s="424" t="s">
        <v>13361</v>
      </c>
      <c r="H2451" s="426" t="s">
        <v>13362</v>
      </c>
      <c r="I2451" s="465">
        <f>SUMIF(A:A,A2451,J:J)</f>
        <v>40.1</v>
      </c>
      <c r="K2451" s="373">
        <f>VLOOKUP(A2451,'CMP-SIN-SD-09-2021'!A:D,4,0)</f>
        <v>40.1</v>
      </c>
      <c r="L2451" s="373" t="b">
        <f>K2451=I2451</f>
        <v>1</v>
      </c>
      <c r="O2451" s="403">
        <v>89529</v>
      </c>
    </row>
    <row r="2452" spans="1:15" s="387" customFormat="1" ht="30" x14ac:dyDescent="0.25">
      <c r="A2452" s="450">
        <f t="shared" si="756"/>
        <v>89529</v>
      </c>
      <c r="B2452" s="451">
        <v>88248</v>
      </c>
      <c r="C2452" s="452" t="s">
        <v>14042</v>
      </c>
      <c r="D2452" s="452" t="s">
        <v>13495</v>
      </c>
      <c r="E2452" s="400" t="s">
        <v>1</v>
      </c>
      <c r="F2452" s="400" t="s">
        <v>7605</v>
      </c>
      <c r="G2452" s="399">
        <v>0.14000000000000001</v>
      </c>
      <c r="H2452" s="453">
        <f>VLOOKUP(B2452,'CMP-SIN-SD-09-2021'!A:D,4,0)</f>
        <v>18.23</v>
      </c>
      <c r="I2452" s="453" t="s">
        <v>13362</v>
      </c>
      <c r="J2452" s="373">
        <f t="shared" ref="J2452:J2456" si="759">TRUNC((G2452*H2452),2)</f>
        <v>2.5499999999999998</v>
      </c>
      <c r="K2452" s="373"/>
      <c r="L2452" s="373"/>
      <c r="M2452" s="373">
        <f>VLOOKUP(B2452,'CMP-SIN-SD-09-2021'!A:D,4,0)</f>
        <v>18.23</v>
      </c>
      <c r="N2452" s="3" t="b">
        <f t="shared" ref="N2452:N2456" si="760">M2452=H2452</f>
        <v>1</v>
      </c>
    </row>
    <row r="2453" spans="1:15" s="387" customFormat="1" ht="30" x14ac:dyDescent="0.25">
      <c r="A2453" s="389">
        <f t="shared" si="756"/>
        <v>89529</v>
      </c>
      <c r="B2453" s="390">
        <v>88267</v>
      </c>
      <c r="C2453" s="391" t="s">
        <v>14042</v>
      </c>
      <c r="D2453" s="391" t="s">
        <v>13455</v>
      </c>
      <c r="E2453" s="392" t="s">
        <v>1</v>
      </c>
      <c r="F2453" s="392" t="s">
        <v>7605</v>
      </c>
      <c r="G2453" s="393">
        <v>0.14000000000000001</v>
      </c>
      <c r="H2453" s="453">
        <f>VLOOKUP(B2453,'CMP-SIN-SD-09-2021'!A:D,4,0)</f>
        <v>23.41</v>
      </c>
      <c r="I2453" s="394" t="s">
        <v>13362</v>
      </c>
      <c r="J2453" s="373">
        <f t="shared" si="759"/>
        <v>3.27</v>
      </c>
      <c r="K2453" s="373"/>
      <c r="L2453" s="373"/>
      <c r="M2453" s="373">
        <f>VLOOKUP(B2453,'CMP-SIN-SD-09-2021'!A:D,4,0)</f>
        <v>23.41</v>
      </c>
      <c r="N2453" s="3" t="b">
        <f t="shared" si="760"/>
        <v>1</v>
      </c>
    </row>
    <row r="2454" spans="1:15" s="387" customFormat="1" ht="30" x14ac:dyDescent="0.25">
      <c r="A2454" s="389">
        <f t="shared" si="756"/>
        <v>89529</v>
      </c>
      <c r="B2454" s="390">
        <v>301</v>
      </c>
      <c r="C2454" s="391" t="s">
        <v>14042</v>
      </c>
      <c r="D2454" s="391" t="s">
        <v>14258</v>
      </c>
      <c r="E2454" s="392" t="s">
        <v>1</v>
      </c>
      <c r="F2454" s="392" t="s">
        <v>9</v>
      </c>
      <c r="G2454" s="393">
        <v>1</v>
      </c>
      <c r="H2454" s="394">
        <v>3.6</v>
      </c>
      <c r="I2454" s="394" t="s">
        <v>13362</v>
      </c>
      <c r="J2454" s="373">
        <f t="shared" si="759"/>
        <v>3.6</v>
      </c>
      <c r="K2454" s="373"/>
      <c r="L2454" s="373"/>
      <c r="M2454" s="373">
        <f>VLOOKUP(B2454,'INS-SIN-SD-09-2021'!A:D,4,0)</f>
        <v>3.6</v>
      </c>
      <c r="N2454" s="3" t="b">
        <f t="shared" si="760"/>
        <v>1</v>
      </c>
    </row>
    <row r="2455" spans="1:15" s="387" customFormat="1" ht="30" x14ac:dyDescent="0.25">
      <c r="A2455" s="389">
        <f t="shared" si="756"/>
        <v>89529</v>
      </c>
      <c r="B2455" s="390">
        <v>20157</v>
      </c>
      <c r="C2455" s="391" t="s">
        <v>14042</v>
      </c>
      <c r="D2455" s="391" t="s">
        <v>14259</v>
      </c>
      <c r="E2455" s="392" t="s">
        <v>1</v>
      </c>
      <c r="F2455" s="392" t="s">
        <v>9</v>
      </c>
      <c r="G2455" s="393">
        <v>1</v>
      </c>
      <c r="H2455" s="394">
        <v>29.41</v>
      </c>
      <c r="I2455" s="394" t="s">
        <v>13362</v>
      </c>
      <c r="J2455" s="373">
        <f t="shared" si="759"/>
        <v>29.41</v>
      </c>
      <c r="K2455" s="373"/>
      <c r="L2455" s="373"/>
      <c r="M2455" s="373">
        <f>VLOOKUP(B2455,'INS-SIN-SD-09-2021'!A:D,4,0)</f>
        <v>29.41</v>
      </c>
      <c r="N2455" s="3" t="b">
        <f t="shared" si="760"/>
        <v>1</v>
      </c>
    </row>
    <row r="2456" spans="1:15" s="387" customFormat="1" ht="45" x14ac:dyDescent="0.25">
      <c r="A2456" s="440">
        <f t="shared" si="756"/>
        <v>89529</v>
      </c>
      <c r="B2456" s="441">
        <v>20078</v>
      </c>
      <c r="C2456" s="442" t="s">
        <v>14042</v>
      </c>
      <c r="D2456" s="442" t="s">
        <v>14257</v>
      </c>
      <c r="E2456" s="398" t="s">
        <v>1</v>
      </c>
      <c r="F2456" s="398" t="s">
        <v>9</v>
      </c>
      <c r="G2456" s="397">
        <v>4.5999999999999999E-2</v>
      </c>
      <c r="H2456" s="443">
        <v>27.62</v>
      </c>
      <c r="I2456" s="443" t="s">
        <v>13362</v>
      </c>
      <c r="J2456" s="373">
        <f t="shared" si="759"/>
        <v>1.27</v>
      </c>
      <c r="K2456" s="373"/>
      <c r="L2456" s="373"/>
      <c r="M2456" s="373">
        <f>VLOOKUP(B2456,'INS-SIN-SD-09-2021'!A:D,4,0)</f>
        <v>27.62</v>
      </c>
      <c r="N2456" s="3" t="b">
        <f t="shared" si="760"/>
        <v>1</v>
      </c>
    </row>
    <row r="2457" spans="1:15" s="387" customFormat="1" ht="45" x14ac:dyDescent="0.25">
      <c r="A2457" s="463">
        <f t="shared" si="756"/>
        <v>89531</v>
      </c>
      <c r="B2457" s="434" t="s">
        <v>13359</v>
      </c>
      <c r="C2457" s="464" t="s">
        <v>583</v>
      </c>
      <c r="D2457" s="464" t="s">
        <v>14042</v>
      </c>
      <c r="E2457" s="425" t="s">
        <v>9</v>
      </c>
      <c r="F2457" s="425" t="s">
        <v>1</v>
      </c>
      <c r="G2457" s="424" t="s">
        <v>13361</v>
      </c>
      <c r="H2457" s="426" t="s">
        <v>13362</v>
      </c>
      <c r="I2457" s="465">
        <f>SUMIF(A:A,A2457,J:J)</f>
        <v>32.49</v>
      </c>
      <c r="K2457" s="373">
        <f>VLOOKUP(A2457,'CMP-SIN-SD-09-2021'!A:D,4,0)</f>
        <v>32.49</v>
      </c>
      <c r="L2457" s="373" t="b">
        <f>K2457=I2457</f>
        <v>1</v>
      </c>
      <c r="O2457" s="403">
        <v>89531</v>
      </c>
    </row>
    <row r="2458" spans="1:15" s="387" customFormat="1" ht="30" x14ac:dyDescent="0.25">
      <c r="A2458" s="450">
        <f t="shared" si="756"/>
        <v>89531</v>
      </c>
      <c r="B2458" s="451">
        <v>88248</v>
      </c>
      <c r="C2458" s="452" t="s">
        <v>14042</v>
      </c>
      <c r="D2458" s="452" t="s">
        <v>13495</v>
      </c>
      <c r="E2458" s="400" t="s">
        <v>1</v>
      </c>
      <c r="F2458" s="400" t="s">
        <v>7605</v>
      </c>
      <c r="G2458" s="399">
        <v>0.14000000000000001</v>
      </c>
      <c r="H2458" s="453">
        <f>VLOOKUP(B2458,'CMP-SIN-SD-09-2021'!A:D,4,0)</f>
        <v>18.23</v>
      </c>
      <c r="I2458" s="453" t="s">
        <v>13362</v>
      </c>
      <c r="J2458" s="373">
        <f t="shared" ref="J2458:J2462" si="761">TRUNC((G2458*H2458),2)</f>
        <v>2.5499999999999998</v>
      </c>
      <c r="K2458" s="373"/>
      <c r="L2458" s="373"/>
      <c r="M2458" s="373">
        <f>VLOOKUP(B2458,'CMP-SIN-SD-09-2021'!A:D,4,0)</f>
        <v>18.23</v>
      </c>
      <c r="N2458" s="3" t="b">
        <f t="shared" ref="N2458:N2462" si="762">M2458=H2458</f>
        <v>1</v>
      </c>
    </row>
    <row r="2459" spans="1:15" s="387" customFormat="1" ht="30" x14ac:dyDescent="0.25">
      <c r="A2459" s="389">
        <f t="shared" si="756"/>
        <v>89531</v>
      </c>
      <c r="B2459" s="390">
        <v>88267</v>
      </c>
      <c r="C2459" s="391" t="s">
        <v>14042</v>
      </c>
      <c r="D2459" s="391" t="s">
        <v>13455</v>
      </c>
      <c r="E2459" s="392" t="s">
        <v>1</v>
      </c>
      <c r="F2459" s="392" t="s">
        <v>7605</v>
      </c>
      <c r="G2459" s="393">
        <v>0.14000000000000001</v>
      </c>
      <c r="H2459" s="453">
        <f>VLOOKUP(B2459,'CMP-SIN-SD-09-2021'!A:D,4,0)</f>
        <v>23.41</v>
      </c>
      <c r="I2459" s="394" t="s">
        <v>13362</v>
      </c>
      <c r="J2459" s="373">
        <f t="shared" si="761"/>
        <v>3.27</v>
      </c>
      <c r="K2459" s="373"/>
      <c r="L2459" s="373"/>
      <c r="M2459" s="373">
        <f>VLOOKUP(B2459,'CMP-SIN-SD-09-2021'!A:D,4,0)</f>
        <v>23.41</v>
      </c>
      <c r="N2459" s="3" t="b">
        <f t="shared" si="762"/>
        <v>1</v>
      </c>
    </row>
    <row r="2460" spans="1:15" s="387" customFormat="1" ht="30" x14ac:dyDescent="0.25">
      <c r="A2460" s="389">
        <f t="shared" si="756"/>
        <v>89531</v>
      </c>
      <c r="B2460" s="390">
        <v>301</v>
      </c>
      <c r="C2460" s="391" t="s">
        <v>14042</v>
      </c>
      <c r="D2460" s="391" t="s">
        <v>14258</v>
      </c>
      <c r="E2460" s="392" t="s">
        <v>1</v>
      </c>
      <c r="F2460" s="392" t="s">
        <v>9</v>
      </c>
      <c r="G2460" s="393">
        <v>1</v>
      </c>
      <c r="H2460" s="394">
        <v>3.6</v>
      </c>
      <c r="I2460" s="394" t="s">
        <v>13362</v>
      </c>
      <c r="J2460" s="373">
        <f t="shared" si="761"/>
        <v>3.6</v>
      </c>
      <c r="K2460" s="373"/>
      <c r="L2460" s="373"/>
      <c r="M2460" s="373">
        <f>VLOOKUP(B2460,'INS-SIN-SD-09-2021'!A:D,4,0)</f>
        <v>3.6</v>
      </c>
      <c r="N2460" s="3" t="b">
        <f t="shared" si="762"/>
        <v>1</v>
      </c>
    </row>
    <row r="2461" spans="1:15" s="387" customFormat="1" ht="30" x14ac:dyDescent="0.25">
      <c r="A2461" s="389">
        <f t="shared" si="756"/>
        <v>89531</v>
      </c>
      <c r="B2461" s="390">
        <v>20151</v>
      </c>
      <c r="C2461" s="391" t="s">
        <v>14042</v>
      </c>
      <c r="D2461" s="391" t="s">
        <v>14260</v>
      </c>
      <c r="E2461" s="392" t="s">
        <v>1</v>
      </c>
      <c r="F2461" s="392" t="s">
        <v>9</v>
      </c>
      <c r="G2461" s="393">
        <v>1</v>
      </c>
      <c r="H2461" s="394">
        <v>21.8</v>
      </c>
      <c r="I2461" s="394" t="s">
        <v>13362</v>
      </c>
      <c r="J2461" s="373">
        <f t="shared" si="761"/>
        <v>21.8</v>
      </c>
      <c r="K2461" s="373"/>
      <c r="L2461" s="373"/>
      <c r="M2461" s="373">
        <f>VLOOKUP(B2461,'INS-SIN-SD-09-2021'!A:D,4,0)</f>
        <v>21.8</v>
      </c>
      <c r="N2461" s="3" t="b">
        <f t="shared" si="762"/>
        <v>1</v>
      </c>
    </row>
    <row r="2462" spans="1:15" s="387" customFormat="1" ht="45" x14ac:dyDescent="0.25">
      <c r="A2462" s="440">
        <f t="shared" si="756"/>
        <v>89531</v>
      </c>
      <c r="B2462" s="441">
        <v>20078</v>
      </c>
      <c r="C2462" s="442" t="s">
        <v>14042</v>
      </c>
      <c r="D2462" s="442" t="s">
        <v>14257</v>
      </c>
      <c r="E2462" s="398" t="s">
        <v>1</v>
      </c>
      <c r="F2462" s="398" t="s">
        <v>9</v>
      </c>
      <c r="G2462" s="397">
        <v>4.5999999999999999E-2</v>
      </c>
      <c r="H2462" s="443">
        <v>27.62</v>
      </c>
      <c r="I2462" s="443" t="s">
        <v>13362</v>
      </c>
      <c r="J2462" s="373">
        <f t="shared" si="761"/>
        <v>1.27</v>
      </c>
      <c r="K2462" s="373"/>
      <c r="L2462" s="373"/>
      <c r="M2462" s="373">
        <f>VLOOKUP(B2462,'INS-SIN-SD-09-2021'!A:D,4,0)</f>
        <v>27.62</v>
      </c>
      <c r="N2462" s="3" t="b">
        <f t="shared" si="762"/>
        <v>1</v>
      </c>
    </row>
    <row r="2463" spans="1:15" s="387" customFormat="1" ht="45" x14ac:dyDescent="0.25">
      <c r="A2463" s="463">
        <f t="shared" si="756"/>
        <v>89581</v>
      </c>
      <c r="B2463" s="434" t="s">
        <v>13359</v>
      </c>
      <c r="C2463" s="464" t="s">
        <v>584</v>
      </c>
      <c r="D2463" s="464" t="s">
        <v>13814</v>
      </c>
      <c r="E2463" s="425" t="s">
        <v>9</v>
      </c>
      <c r="F2463" s="425" t="s">
        <v>1</v>
      </c>
      <c r="G2463" s="424" t="s">
        <v>13361</v>
      </c>
      <c r="H2463" s="426" t="s">
        <v>13362</v>
      </c>
      <c r="I2463" s="465">
        <f>SUMIF(A:A,A2463,J:J)</f>
        <v>25.380000000000003</v>
      </c>
      <c r="K2463" s="373">
        <f>VLOOKUP(A2463,'CMP-SIN-SD-09-2021'!A:D,4,0)</f>
        <v>25.38</v>
      </c>
      <c r="L2463" s="373" t="b">
        <f>K2463=I2463</f>
        <v>1</v>
      </c>
      <c r="O2463" s="403">
        <v>89581</v>
      </c>
    </row>
    <row r="2464" spans="1:15" s="387" customFormat="1" ht="30" x14ac:dyDescent="0.25">
      <c r="A2464" s="450">
        <f t="shared" si="756"/>
        <v>89581</v>
      </c>
      <c r="B2464" s="451">
        <v>88248</v>
      </c>
      <c r="C2464" s="452" t="s">
        <v>13814</v>
      </c>
      <c r="D2464" s="452" t="s">
        <v>13495</v>
      </c>
      <c r="E2464" s="400" t="s">
        <v>1</v>
      </c>
      <c r="F2464" s="400" t="s">
        <v>7605</v>
      </c>
      <c r="G2464" s="399">
        <v>0.06</v>
      </c>
      <c r="H2464" s="453">
        <f>VLOOKUP(B2464,'CMP-SIN-SD-09-2021'!A:D,4,0)</f>
        <v>18.23</v>
      </c>
      <c r="I2464" s="453" t="s">
        <v>13362</v>
      </c>
      <c r="J2464" s="373">
        <f t="shared" ref="J2464:J2468" si="763">TRUNC((G2464*H2464),2)</f>
        <v>1.0900000000000001</v>
      </c>
      <c r="K2464" s="373"/>
      <c r="L2464" s="373"/>
      <c r="M2464" s="373">
        <f>VLOOKUP(B2464,'CMP-SIN-SD-09-2021'!A:D,4,0)</f>
        <v>18.23</v>
      </c>
      <c r="N2464" s="3" t="b">
        <f t="shared" ref="N2464:N2468" si="764">M2464=H2464</f>
        <v>1</v>
      </c>
    </row>
    <row r="2465" spans="1:15" s="387" customFormat="1" ht="30" x14ac:dyDescent="0.25">
      <c r="A2465" s="389">
        <f t="shared" si="756"/>
        <v>89581</v>
      </c>
      <c r="B2465" s="390">
        <v>88267</v>
      </c>
      <c r="C2465" s="391" t="s">
        <v>13814</v>
      </c>
      <c r="D2465" s="391" t="s">
        <v>13455</v>
      </c>
      <c r="E2465" s="392" t="s">
        <v>1</v>
      </c>
      <c r="F2465" s="392" t="s">
        <v>7605</v>
      </c>
      <c r="G2465" s="393">
        <v>0.06</v>
      </c>
      <c r="H2465" s="453">
        <f>VLOOKUP(B2465,'CMP-SIN-SD-09-2021'!A:D,4,0)</f>
        <v>23.41</v>
      </c>
      <c r="I2465" s="394" t="s">
        <v>13362</v>
      </c>
      <c r="J2465" s="373">
        <f t="shared" si="763"/>
        <v>1.4</v>
      </c>
      <c r="K2465" s="373"/>
      <c r="L2465" s="373"/>
      <c r="M2465" s="373">
        <f>VLOOKUP(B2465,'CMP-SIN-SD-09-2021'!A:D,4,0)</f>
        <v>23.41</v>
      </c>
      <c r="N2465" s="3" t="b">
        <f t="shared" si="764"/>
        <v>1</v>
      </c>
    </row>
    <row r="2466" spans="1:15" s="387" customFormat="1" ht="30" x14ac:dyDescent="0.25">
      <c r="A2466" s="389">
        <f t="shared" si="756"/>
        <v>89581</v>
      </c>
      <c r="B2466" s="390">
        <v>298</v>
      </c>
      <c r="C2466" s="391" t="s">
        <v>13814</v>
      </c>
      <c r="D2466" s="391" t="s">
        <v>14261</v>
      </c>
      <c r="E2466" s="392" t="s">
        <v>1</v>
      </c>
      <c r="F2466" s="392" t="s">
        <v>9</v>
      </c>
      <c r="G2466" s="393">
        <v>1</v>
      </c>
      <c r="H2466" s="394">
        <v>3.29</v>
      </c>
      <c r="I2466" s="394" t="s">
        <v>13362</v>
      </c>
      <c r="J2466" s="373">
        <f t="shared" si="763"/>
        <v>3.29</v>
      </c>
      <c r="K2466" s="373"/>
      <c r="L2466" s="373"/>
      <c r="M2466" s="373">
        <f>VLOOKUP(B2466,'INS-SIN-SD-09-2021'!A:D,4,0)</f>
        <v>3.29</v>
      </c>
      <c r="N2466" s="3" t="b">
        <f t="shared" si="764"/>
        <v>1</v>
      </c>
    </row>
    <row r="2467" spans="1:15" s="387" customFormat="1" ht="30" x14ac:dyDescent="0.25">
      <c r="A2467" s="389">
        <f t="shared" si="756"/>
        <v>89581</v>
      </c>
      <c r="B2467" s="390">
        <v>20156</v>
      </c>
      <c r="C2467" s="391" t="s">
        <v>13814</v>
      </c>
      <c r="D2467" s="391" t="s">
        <v>14262</v>
      </c>
      <c r="E2467" s="392" t="s">
        <v>1</v>
      </c>
      <c r="F2467" s="392" t="s">
        <v>9</v>
      </c>
      <c r="G2467" s="393">
        <v>1</v>
      </c>
      <c r="H2467" s="394">
        <v>18.78</v>
      </c>
      <c r="I2467" s="394" t="s">
        <v>13362</v>
      </c>
      <c r="J2467" s="373">
        <f t="shared" si="763"/>
        <v>18.78</v>
      </c>
      <c r="K2467" s="373"/>
      <c r="L2467" s="373"/>
      <c r="M2467" s="373">
        <f>VLOOKUP(B2467,'INS-SIN-SD-09-2021'!A:D,4,0)</f>
        <v>18.78</v>
      </c>
      <c r="N2467" s="3" t="b">
        <f t="shared" si="764"/>
        <v>1</v>
      </c>
    </row>
    <row r="2468" spans="1:15" s="387" customFormat="1" ht="45" x14ac:dyDescent="0.25">
      <c r="A2468" s="440">
        <f t="shared" si="756"/>
        <v>89581</v>
      </c>
      <c r="B2468" s="441">
        <v>20078</v>
      </c>
      <c r="C2468" s="442" t="s">
        <v>13814</v>
      </c>
      <c r="D2468" s="442" t="s">
        <v>14257</v>
      </c>
      <c r="E2468" s="398" t="s">
        <v>1</v>
      </c>
      <c r="F2468" s="398" t="s">
        <v>9</v>
      </c>
      <c r="G2468" s="397">
        <v>0.03</v>
      </c>
      <c r="H2468" s="443">
        <v>27.62</v>
      </c>
      <c r="I2468" s="443" t="s">
        <v>13362</v>
      </c>
      <c r="J2468" s="373">
        <f t="shared" si="763"/>
        <v>0.82</v>
      </c>
      <c r="K2468" s="373"/>
      <c r="L2468" s="373"/>
      <c r="M2468" s="373">
        <f>VLOOKUP(B2468,'INS-SIN-SD-09-2021'!A:D,4,0)</f>
        <v>27.62</v>
      </c>
      <c r="N2468" s="3" t="b">
        <f t="shared" si="764"/>
        <v>1</v>
      </c>
    </row>
    <row r="2469" spans="1:15" s="387" customFormat="1" x14ac:dyDescent="0.25">
      <c r="A2469" s="463" t="str">
        <f t="shared" si="756"/>
        <v>09752/ORSE</v>
      </c>
      <c r="B2469" s="434" t="s">
        <v>13359</v>
      </c>
      <c r="C2469" s="464" t="s">
        <v>585</v>
      </c>
      <c r="D2469" s="464" t="s">
        <v>13706</v>
      </c>
      <c r="E2469" s="425" t="s">
        <v>9</v>
      </c>
      <c r="F2469" s="425" t="s">
        <v>1</v>
      </c>
      <c r="G2469" s="424" t="s">
        <v>13361</v>
      </c>
      <c r="H2469" s="426" t="s">
        <v>13362</v>
      </c>
      <c r="I2469" s="465">
        <f>SUMIF(A:A,A2469,J:J)</f>
        <v>32.28</v>
      </c>
      <c r="K2469" s="373" t="e">
        <f>VLOOKUP(A2469,'CMP-SIN-SD-09-2021'!A:D,4,0)</f>
        <v>#N/A</v>
      </c>
      <c r="L2469" s="373" t="e">
        <f>K2469=I2469</f>
        <v>#N/A</v>
      </c>
      <c r="O2469" s="387" t="s">
        <v>1750</v>
      </c>
    </row>
    <row r="2470" spans="1:15" s="387" customFormat="1" ht="30" x14ac:dyDescent="0.25">
      <c r="A2470" s="450" t="str">
        <f t="shared" si="756"/>
        <v>09752/ORSE</v>
      </c>
      <c r="B2470" s="451">
        <v>88267</v>
      </c>
      <c r="C2470" s="452" t="s">
        <v>13847</v>
      </c>
      <c r="D2470" s="452" t="s">
        <v>13455</v>
      </c>
      <c r="E2470" s="400" t="s">
        <v>1</v>
      </c>
      <c r="F2470" s="400" t="s">
        <v>7605</v>
      </c>
      <c r="G2470" s="399">
        <v>0.5</v>
      </c>
      <c r="H2470" s="453">
        <f>VLOOKUP(B2470,'CMP-SIN-SD-09-2021'!A:D,4,0)</f>
        <v>23.41</v>
      </c>
      <c r="I2470" s="453" t="s">
        <v>13362</v>
      </c>
      <c r="J2470" s="373">
        <f t="shared" ref="J2470:J2472" si="765">TRUNC((G2470*H2470),2)</f>
        <v>11.7</v>
      </c>
      <c r="K2470" s="373"/>
      <c r="L2470" s="373"/>
      <c r="M2470" s="373">
        <f>VLOOKUP(B2470,'CMP-SIN-SD-09-2021'!A:D,4,0)</f>
        <v>23.41</v>
      </c>
      <c r="N2470" s="3" t="b">
        <f t="shared" ref="N2470:N2472" si="766">M2470=H2470</f>
        <v>1</v>
      </c>
    </row>
    <row r="2471" spans="1:15" s="387" customFormat="1" x14ac:dyDescent="0.25">
      <c r="A2471" s="389" t="str">
        <f t="shared" si="756"/>
        <v>09752/ORSE</v>
      </c>
      <c r="B2471" s="390">
        <v>88316</v>
      </c>
      <c r="C2471" s="391" t="s">
        <v>13847</v>
      </c>
      <c r="D2471" s="391" t="s">
        <v>13428</v>
      </c>
      <c r="E2471" s="392" t="s">
        <v>1</v>
      </c>
      <c r="F2471" s="392" t="s">
        <v>7605</v>
      </c>
      <c r="G2471" s="393">
        <v>0.5</v>
      </c>
      <c r="H2471" s="453">
        <f>VLOOKUP(B2471,'CMP-SIN-SD-09-2021'!A:D,4,0)</f>
        <v>17.61</v>
      </c>
      <c r="I2471" s="394" t="s">
        <v>13362</v>
      </c>
      <c r="J2471" s="373">
        <f t="shared" si="765"/>
        <v>8.8000000000000007</v>
      </c>
      <c r="K2471" s="373"/>
      <c r="L2471" s="373"/>
      <c r="M2471" s="373">
        <f>VLOOKUP(B2471,'CMP-SIN-SD-09-2021'!A:D,4,0)</f>
        <v>17.61</v>
      </c>
      <c r="N2471" s="3" t="b">
        <f t="shared" si="766"/>
        <v>1</v>
      </c>
    </row>
    <row r="2472" spans="1:15" s="387" customFormat="1" ht="30" x14ac:dyDescent="0.25">
      <c r="A2472" s="440" t="str">
        <f t="shared" si="756"/>
        <v>09752/ORSE</v>
      </c>
      <c r="B2472" s="441" t="s">
        <v>14263</v>
      </c>
      <c r="C2472" s="442" t="s">
        <v>13847</v>
      </c>
      <c r="D2472" s="442" t="s">
        <v>14264</v>
      </c>
      <c r="E2472" s="398" t="s">
        <v>1</v>
      </c>
      <c r="F2472" s="398" t="s">
        <v>9</v>
      </c>
      <c r="G2472" s="397">
        <v>1</v>
      </c>
      <c r="H2472" s="443">
        <v>11.78</v>
      </c>
      <c r="I2472" s="443" t="s">
        <v>13362</v>
      </c>
      <c r="J2472" s="373">
        <f t="shared" si="765"/>
        <v>11.78</v>
      </c>
      <c r="K2472" s="373"/>
      <c r="L2472" s="373"/>
      <c r="M2472" s="373" t="e">
        <f>VLOOKUP(B2472,'INS-SIN-SD-09-2021'!A:D,4,0)</f>
        <v>#N/A</v>
      </c>
      <c r="N2472" s="3" t="e">
        <f t="shared" si="766"/>
        <v>#N/A</v>
      </c>
    </row>
    <row r="2473" spans="1:15" s="387" customFormat="1" x14ac:dyDescent="0.25">
      <c r="A2473" s="469" t="str">
        <f t="shared" si="756"/>
        <v>03353/ORSE</v>
      </c>
      <c r="B2473" s="428" t="s">
        <v>13359</v>
      </c>
      <c r="C2473" s="470" t="s">
        <v>586</v>
      </c>
      <c r="D2473" s="470" t="s">
        <v>13706</v>
      </c>
      <c r="E2473" s="406" t="s">
        <v>9</v>
      </c>
      <c r="F2473" s="406" t="s">
        <v>1</v>
      </c>
      <c r="G2473" s="409" t="s">
        <v>13361</v>
      </c>
      <c r="H2473" s="408" t="s">
        <v>13362</v>
      </c>
      <c r="I2473" s="465">
        <v>15.73</v>
      </c>
      <c r="K2473" s="373" t="e">
        <f>VLOOKUP(A2473,'CMP-SIN-SD-09-2021'!A:D,4,0)</f>
        <v>#N/A</v>
      </c>
      <c r="L2473" s="373" t="e">
        <f t="shared" ref="L2473:L2474" si="767">K2473=I2473</f>
        <v>#N/A</v>
      </c>
      <c r="O2473" s="387" t="s">
        <v>1752</v>
      </c>
    </row>
    <row r="2474" spans="1:15" s="387" customFormat="1" ht="30" x14ac:dyDescent="0.25">
      <c r="A2474" s="471" t="str">
        <f t="shared" si="756"/>
        <v>00298/ORSE</v>
      </c>
      <c r="B2474" s="435" t="s">
        <v>13359</v>
      </c>
      <c r="C2474" s="472" t="s">
        <v>587</v>
      </c>
      <c r="D2474" s="472" t="s">
        <v>14265</v>
      </c>
      <c r="E2474" s="419" t="s">
        <v>3</v>
      </c>
      <c r="F2474" s="419" t="s">
        <v>1</v>
      </c>
      <c r="G2474" s="422" t="s">
        <v>13361</v>
      </c>
      <c r="H2474" s="421" t="s">
        <v>13362</v>
      </c>
      <c r="I2474" s="465">
        <f>SUMIF(A:A,A2474,J:J)</f>
        <v>184.28000000000003</v>
      </c>
      <c r="K2474" s="373" t="e">
        <f>VLOOKUP(A2474,'CMP-SIN-SD-09-2021'!A:D,4,0)</f>
        <v>#N/A</v>
      </c>
      <c r="L2474" s="373" t="e">
        <f t="shared" si="767"/>
        <v>#N/A</v>
      </c>
      <c r="O2474" s="387" t="s">
        <v>1754</v>
      </c>
    </row>
    <row r="2475" spans="1:15" s="387" customFormat="1" x14ac:dyDescent="0.25">
      <c r="A2475" s="450" t="str">
        <f t="shared" si="756"/>
        <v>00298/ORSE</v>
      </c>
      <c r="B2475" s="451">
        <v>88243</v>
      </c>
      <c r="C2475" s="452" t="s">
        <v>14265</v>
      </c>
      <c r="D2475" s="452" t="s">
        <v>13581</v>
      </c>
      <c r="E2475" s="400" t="s">
        <v>1</v>
      </c>
      <c r="F2475" s="400" t="s">
        <v>7605</v>
      </c>
      <c r="G2475" s="399">
        <v>0.17419999999999999</v>
      </c>
      <c r="H2475" s="453">
        <f>VLOOKUP(B2475,'CMP-SIN-SD-09-2021'!A:D,4,0)</f>
        <v>20.96</v>
      </c>
      <c r="I2475" s="453" t="s">
        <v>13362</v>
      </c>
      <c r="J2475" s="373">
        <f t="shared" ref="J2475:J2499" si="768">TRUNC((G2475*H2475),2)</f>
        <v>3.65</v>
      </c>
      <c r="K2475" s="373"/>
      <c r="L2475" s="373"/>
      <c r="M2475" s="373">
        <f>VLOOKUP(B2475,'CMP-SIN-SD-09-2021'!A:D,4,0)</f>
        <v>20.96</v>
      </c>
      <c r="N2475" s="3" t="b">
        <f t="shared" ref="N2475:N2499" si="769">M2475=H2475</f>
        <v>1</v>
      </c>
    </row>
    <row r="2476" spans="1:15" s="387" customFormat="1" x14ac:dyDescent="0.25">
      <c r="A2476" s="389" t="str">
        <f t="shared" si="756"/>
        <v>00298/ORSE</v>
      </c>
      <c r="B2476" s="390">
        <v>88245</v>
      </c>
      <c r="C2476" s="391" t="s">
        <v>14265</v>
      </c>
      <c r="D2476" s="391" t="s">
        <v>13555</v>
      </c>
      <c r="E2476" s="392" t="s">
        <v>1</v>
      </c>
      <c r="F2476" s="392" t="s">
        <v>7605</v>
      </c>
      <c r="G2476" s="393">
        <v>0.19739999999999999</v>
      </c>
      <c r="H2476" s="453">
        <f>VLOOKUP(B2476,'CMP-SIN-SD-09-2021'!A:D,4,0)</f>
        <v>23.78</v>
      </c>
      <c r="I2476" s="394" t="s">
        <v>13362</v>
      </c>
      <c r="J2476" s="373">
        <f t="shared" si="768"/>
        <v>4.6900000000000004</v>
      </c>
      <c r="K2476" s="373"/>
      <c r="L2476" s="373"/>
      <c r="M2476" s="373">
        <f>VLOOKUP(B2476,'CMP-SIN-SD-09-2021'!A:D,4,0)</f>
        <v>23.78</v>
      </c>
      <c r="N2476" s="3" t="b">
        <f t="shared" si="769"/>
        <v>1</v>
      </c>
    </row>
    <row r="2477" spans="1:15" s="387" customFormat="1" x14ac:dyDescent="0.25">
      <c r="A2477" s="389" t="str">
        <f t="shared" si="756"/>
        <v>00298/ORSE</v>
      </c>
      <c r="B2477" s="390">
        <v>88262</v>
      </c>
      <c r="C2477" s="391" t="s">
        <v>14265</v>
      </c>
      <c r="D2477" s="391" t="s">
        <v>13416</v>
      </c>
      <c r="E2477" s="392" t="s">
        <v>1</v>
      </c>
      <c r="F2477" s="392" t="s">
        <v>7605</v>
      </c>
      <c r="G2477" s="393">
        <v>0.35070000000000001</v>
      </c>
      <c r="H2477" s="453">
        <f>VLOOKUP(B2477,'CMP-SIN-SD-09-2021'!A:D,4,0)</f>
        <v>23.68</v>
      </c>
      <c r="I2477" s="394" t="s">
        <v>13362</v>
      </c>
      <c r="J2477" s="373">
        <f t="shared" si="768"/>
        <v>8.3000000000000007</v>
      </c>
      <c r="K2477" s="373"/>
      <c r="L2477" s="373"/>
      <c r="M2477" s="373">
        <f>VLOOKUP(B2477,'CMP-SIN-SD-09-2021'!A:D,4,0)</f>
        <v>23.68</v>
      </c>
      <c r="N2477" s="3" t="b">
        <f t="shared" si="769"/>
        <v>1</v>
      </c>
    </row>
    <row r="2478" spans="1:15" s="387" customFormat="1" x14ac:dyDescent="0.25">
      <c r="A2478" s="389" t="str">
        <f t="shared" si="756"/>
        <v>00298/ORSE</v>
      </c>
      <c r="B2478" s="390">
        <v>88270</v>
      </c>
      <c r="C2478" s="391" t="s">
        <v>14265</v>
      </c>
      <c r="D2478" s="391" t="s">
        <v>13582</v>
      </c>
      <c r="E2478" s="392" t="s">
        <v>1</v>
      </c>
      <c r="F2478" s="392" t="s">
        <v>7605</v>
      </c>
      <c r="G2478" s="393">
        <v>0.86570000000000003</v>
      </c>
      <c r="H2478" s="453">
        <f>VLOOKUP(B2478,'CMP-SIN-SD-09-2021'!A:D,4,0)</f>
        <v>23.9</v>
      </c>
      <c r="I2478" s="394" t="s">
        <v>13362</v>
      </c>
      <c r="J2478" s="373">
        <f t="shared" si="768"/>
        <v>20.69</v>
      </c>
      <c r="K2478" s="373"/>
      <c r="L2478" s="373"/>
      <c r="M2478" s="373">
        <f>VLOOKUP(B2478,'CMP-SIN-SD-09-2021'!A:D,4,0)</f>
        <v>23.9</v>
      </c>
      <c r="N2478" s="3" t="b">
        <f t="shared" si="769"/>
        <v>1</v>
      </c>
    </row>
    <row r="2479" spans="1:15" s="387" customFormat="1" x14ac:dyDescent="0.25">
      <c r="A2479" s="389" t="str">
        <f t="shared" si="756"/>
        <v>00298/ORSE</v>
      </c>
      <c r="B2479" s="390">
        <v>88309</v>
      </c>
      <c r="C2479" s="391" t="s">
        <v>14265</v>
      </c>
      <c r="D2479" s="391" t="s">
        <v>13456</v>
      </c>
      <c r="E2479" s="392" t="s">
        <v>1</v>
      </c>
      <c r="F2479" s="392" t="s">
        <v>7605</v>
      </c>
      <c r="G2479" s="393">
        <v>0.92279999999999995</v>
      </c>
      <c r="H2479" s="453">
        <f>VLOOKUP(B2479,'CMP-SIN-SD-09-2021'!A:D,4,0)</f>
        <v>23.9</v>
      </c>
      <c r="I2479" s="394" t="s">
        <v>13362</v>
      </c>
      <c r="J2479" s="373">
        <f t="shared" si="768"/>
        <v>22.05</v>
      </c>
      <c r="K2479" s="373"/>
      <c r="L2479" s="373"/>
      <c r="M2479" s="373">
        <f>VLOOKUP(B2479,'CMP-SIN-SD-09-2021'!A:D,4,0)</f>
        <v>23.9</v>
      </c>
      <c r="N2479" s="3" t="b">
        <f t="shared" si="769"/>
        <v>1</v>
      </c>
    </row>
    <row r="2480" spans="1:15" s="387" customFormat="1" x14ac:dyDescent="0.25">
      <c r="A2480" s="389" t="str">
        <f t="shared" si="756"/>
        <v>00298/ORSE</v>
      </c>
      <c r="B2480" s="390">
        <v>88316</v>
      </c>
      <c r="C2480" s="391" t="s">
        <v>14265</v>
      </c>
      <c r="D2480" s="391" t="s">
        <v>13428</v>
      </c>
      <c r="E2480" s="392" t="s">
        <v>1</v>
      </c>
      <c r="F2480" s="392" t="s">
        <v>7605</v>
      </c>
      <c r="G2480" s="393">
        <v>1.4634</v>
      </c>
      <c r="H2480" s="453">
        <f>VLOOKUP(B2480,'CMP-SIN-SD-09-2021'!A:D,4,0)</f>
        <v>17.61</v>
      </c>
      <c r="I2480" s="394" t="s">
        <v>13362</v>
      </c>
      <c r="J2480" s="373">
        <f t="shared" si="768"/>
        <v>25.77</v>
      </c>
      <c r="K2480" s="373"/>
      <c r="L2480" s="373"/>
      <c r="M2480" s="373">
        <f>VLOOKUP(B2480,'CMP-SIN-SD-09-2021'!A:D,4,0)</f>
        <v>17.61</v>
      </c>
      <c r="N2480" s="3" t="b">
        <f t="shared" si="769"/>
        <v>1</v>
      </c>
    </row>
    <row r="2481" spans="1:14" s="387" customFormat="1" ht="30" x14ac:dyDescent="0.25">
      <c r="A2481" s="389" t="str">
        <f t="shared" si="756"/>
        <v>00298/ORSE</v>
      </c>
      <c r="B2481" s="390" t="s">
        <v>13958</v>
      </c>
      <c r="C2481" s="391" t="s">
        <v>14265</v>
      </c>
      <c r="D2481" s="391" t="s">
        <v>13959</v>
      </c>
      <c r="E2481" s="392" t="s">
        <v>1</v>
      </c>
      <c r="F2481" s="392" t="s">
        <v>27</v>
      </c>
      <c r="G2481" s="393">
        <v>0.61319999999999997</v>
      </c>
      <c r="H2481" s="394">
        <v>7.39</v>
      </c>
      <c r="I2481" s="394" t="s">
        <v>13362</v>
      </c>
      <c r="J2481" s="373">
        <f t="shared" si="768"/>
        <v>4.53</v>
      </c>
      <c r="K2481" s="373"/>
      <c r="L2481" s="373"/>
      <c r="M2481" s="373" t="e">
        <f>VLOOKUP(B2481,'INS-SIN-SD-09-2021'!A:D,4,0)</f>
        <v>#N/A</v>
      </c>
      <c r="N2481" s="3" t="e">
        <f t="shared" si="769"/>
        <v>#N/A</v>
      </c>
    </row>
    <row r="2482" spans="1:14" s="387" customFormat="1" x14ac:dyDescent="0.25">
      <c r="A2482" s="389" t="str">
        <f t="shared" si="756"/>
        <v>00298/ORSE</v>
      </c>
      <c r="B2482" s="390" t="s">
        <v>14266</v>
      </c>
      <c r="C2482" s="391" t="s">
        <v>14265</v>
      </c>
      <c r="D2482" s="391" t="s">
        <v>14267</v>
      </c>
      <c r="E2482" s="392" t="s">
        <v>1</v>
      </c>
      <c r="F2482" s="392" t="s">
        <v>29</v>
      </c>
      <c r="G2482" s="393">
        <v>2.4</v>
      </c>
      <c r="H2482" s="394">
        <v>5.37</v>
      </c>
      <c r="I2482" s="394" t="s">
        <v>13362</v>
      </c>
      <c r="J2482" s="373">
        <f t="shared" si="768"/>
        <v>12.88</v>
      </c>
      <c r="K2482" s="373"/>
      <c r="L2482" s="373"/>
      <c r="M2482" s="373" t="e">
        <f>VLOOKUP(B2482,'INS-SIN-SD-09-2021'!A:D,4,0)</f>
        <v>#N/A</v>
      </c>
      <c r="N2482" s="3" t="e">
        <f t="shared" si="769"/>
        <v>#N/A</v>
      </c>
    </row>
    <row r="2483" spans="1:14" s="387" customFormat="1" x14ac:dyDescent="0.25">
      <c r="A2483" s="389" t="str">
        <f t="shared" si="756"/>
        <v>00298/ORSE</v>
      </c>
      <c r="B2483" s="390" t="s">
        <v>13960</v>
      </c>
      <c r="C2483" s="391" t="s">
        <v>14265</v>
      </c>
      <c r="D2483" s="391" t="s">
        <v>13961</v>
      </c>
      <c r="E2483" s="392" t="s">
        <v>1</v>
      </c>
      <c r="F2483" s="392" t="s">
        <v>3</v>
      </c>
      <c r="G2483" s="393">
        <v>0.1167</v>
      </c>
      <c r="H2483" s="394">
        <v>22.64</v>
      </c>
      <c r="I2483" s="394" t="s">
        <v>13362</v>
      </c>
      <c r="J2483" s="373">
        <f t="shared" si="768"/>
        <v>2.64</v>
      </c>
      <c r="K2483" s="373"/>
      <c r="L2483" s="373"/>
      <c r="M2483" s="373" t="e">
        <f>VLOOKUP(B2483,'INS-SIN-SD-09-2021'!A:D,4,0)</f>
        <v>#N/A</v>
      </c>
      <c r="N2483" s="3" t="e">
        <f t="shared" si="769"/>
        <v>#N/A</v>
      </c>
    </row>
    <row r="2484" spans="1:14" s="387" customFormat="1" x14ac:dyDescent="0.25">
      <c r="A2484" s="389" t="str">
        <f t="shared" si="756"/>
        <v>00298/ORSE</v>
      </c>
      <c r="B2484" s="390" t="s">
        <v>14268</v>
      </c>
      <c r="C2484" s="391" t="s">
        <v>14265</v>
      </c>
      <c r="D2484" s="391" t="s">
        <v>14269</v>
      </c>
      <c r="E2484" s="392" t="s">
        <v>1</v>
      </c>
      <c r="F2484" s="392" t="s">
        <v>9</v>
      </c>
      <c r="G2484" s="393">
        <v>40.799999999999997</v>
      </c>
      <c r="H2484" s="394">
        <v>0.35</v>
      </c>
      <c r="I2484" s="394" t="s">
        <v>13362</v>
      </c>
      <c r="J2484" s="373">
        <f t="shared" si="768"/>
        <v>14.28</v>
      </c>
      <c r="K2484" s="373"/>
      <c r="L2484" s="373"/>
      <c r="M2484" s="373" t="e">
        <f>VLOOKUP(B2484,'INS-SIN-SD-09-2021'!A:D,4,0)</f>
        <v>#N/A</v>
      </c>
      <c r="N2484" s="3" t="e">
        <f t="shared" si="769"/>
        <v>#N/A</v>
      </c>
    </row>
    <row r="2485" spans="1:14" s="387" customFormat="1" x14ac:dyDescent="0.25">
      <c r="A2485" s="389" t="str">
        <f t="shared" si="756"/>
        <v>00298/ORSE</v>
      </c>
      <c r="B2485" s="390" t="s">
        <v>13690</v>
      </c>
      <c r="C2485" s="391" t="s">
        <v>14265</v>
      </c>
      <c r="D2485" s="391" t="s">
        <v>13615</v>
      </c>
      <c r="E2485" s="392" t="s">
        <v>1</v>
      </c>
      <c r="F2485" s="392" t="s">
        <v>29</v>
      </c>
      <c r="G2485" s="393">
        <v>12.2844</v>
      </c>
      <c r="H2485" s="394">
        <v>0.49</v>
      </c>
      <c r="I2485" s="394" t="s">
        <v>13362</v>
      </c>
      <c r="J2485" s="373">
        <f t="shared" si="768"/>
        <v>6.01</v>
      </c>
      <c r="K2485" s="373"/>
      <c r="L2485" s="373"/>
      <c r="M2485" s="373" t="e">
        <f>VLOOKUP(B2485,'INS-SIN-SD-09-2021'!A:D,4,0)</f>
        <v>#N/A</v>
      </c>
      <c r="N2485" s="3" t="e">
        <f t="shared" si="769"/>
        <v>#N/A</v>
      </c>
    </row>
    <row r="2486" spans="1:14" s="387" customFormat="1" x14ac:dyDescent="0.25">
      <c r="A2486" s="389" t="str">
        <f t="shared" si="756"/>
        <v>00298/ORSE</v>
      </c>
      <c r="B2486" s="390" t="s">
        <v>14270</v>
      </c>
      <c r="C2486" s="391" t="s">
        <v>14265</v>
      </c>
      <c r="D2486" s="391" t="s">
        <v>14271</v>
      </c>
      <c r="E2486" s="392" t="s">
        <v>1</v>
      </c>
      <c r="F2486" s="392" t="s">
        <v>23</v>
      </c>
      <c r="G2486" s="393">
        <v>5.0700000000000002E-2</v>
      </c>
      <c r="H2486" s="394">
        <v>80</v>
      </c>
      <c r="I2486" s="394" t="s">
        <v>13362</v>
      </c>
      <c r="J2486" s="373">
        <f t="shared" si="768"/>
        <v>4.05</v>
      </c>
      <c r="K2486" s="373"/>
      <c r="L2486" s="373"/>
      <c r="M2486" s="373" t="e">
        <f>VLOOKUP(B2486,'INS-SIN-SD-09-2021'!A:D,4,0)</f>
        <v>#N/A</v>
      </c>
      <c r="N2486" s="3" t="e">
        <f t="shared" si="769"/>
        <v>#N/A</v>
      </c>
    </row>
    <row r="2487" spans="1:14" s="387" customFormat="1" x14ac:dyDescent="0.25">
      <c r="A2487" s="389" t="str">
        <f t="shared" si="756"/>
        <v>00298/ORSE</v>
      </c>
      <c r="B2487" s="390" t="s">
        <v>13696</v>
      </c>
      <c r="C2487" s="391" t="s">
        <v>14265</v>
      </c>
      <c r="D2487" s="391" t="s">
        <v>13697</v>
      </c>
      <c r="E2487" s="392" t="s">
        <v>1</v>
      </c>
      <c r="F2487" s="392" t="s">
        <v>29</v>
      </c>
      <c r="G2487" s="393">
        <v>3.4944000000000002</v>
      </c>
      <c r="H2487" s="394">
        <v>0.7</v>
      </c>
      <c r="I2487" s="394" t="s">
        <v>13362</v>
      </c>
      <c r="J2487" s="373">
        <f t="shared" si="768"/>
        <v>2.44</v>
      </c>
      <c r="K2487" s="373"/>
      <c r="L2487" s="373"/>
      <c r="M2487" s="373" t="e">
        <f>VLOOKUP(B2487,'INS-SIN-SD-09-2021'!A:D,4,0)</f>
        <v>#N/A</v>
      </c>
      <c r="N2487" s="3" t="e">
        <f t="shared" si="769"/>
        <v>#N/A</v>
      </c>
    </row>
    <row r="2488" spans="1:14" s="387" customFormat="1" ht="30" x14ac:dyDescent="0.25">
      <c r="A2488" s="389" t="str">
        <f t="shared" si="756"/>
        <v>00298/ORSE</v>
      </c>
      <c r="B2488" s="390" t="s">
        <v>14272</v>
      </c>
      <c r="C2488" s="391" t="s">
        <v>14265</v>
      </c>
      <c r="D2488" s="391" t="s">
        <v>14273</v>
      </c>
      <c r="E2488" s="392" t="s">
        <v>1</v>
      </c>
      <c r="F2488" s="392" t="s">
        <v>23</v>
      </c>
      <c r="G2488" s="393">
        <v>1.8800000000000001E-2</v>
      </c>
      <c r="H2488" s="394">
        <v>70.02</v>
      </c>
      <c r="I2488" s="394" t="s">
        <v>13362</v>
      </c>
      <c r="J2488" s="373">
        <f t="shared" si="768"/>
        <v>1.31</v>
      </c>
      <c r="K2488" s="373"/>
      <c r="L2488" s="373"/>
      <c r="M2488" s="373" t="e">
        <f>VLOOKUP(B2488,'INS-SIN-SD-09-2021'!A:D,4,0)</f>
        <v>#N/A</v>
      </c>
      <c r="N2488" s="3" t="e">
        <f t="shared" si="769"/>
        <v>#N/A</v>
      </c>
    </row>
    <row r="2489" spans="1:14" s="387" customFormat="1" ht="30" x14ac:dyDescent="0.25">
      <c r="A2489" s="389" t="str">
        <f t="shared" si="756"/>
        <v>00298/ORSE</v>
      </c>
      <c r="B2489" s="390" t="s">
        <v>13962</v>
      </c>
      <c r="C2489" s="391" t="s">
        <v>14265</v>
      </c>
      <c r="D2489" s="391" t="s">
        <v>13963</v>
      </c>
      <c r="E2489" s="392" t="s">
        <v>1</v>
      </c>
      <c r="F2489" s="392" t="s">
        <v>23</v>
      </c>
      <c r="G2489" s="393">
        <v>6.3E-3</v>
      </c>
      <c r="H2489" s="394">
        <v>70.02</v>
      </c>
      <c r="I2489" s="394" t="s">
        <v>13362</v>
      </c>
      <c r="J2489" s="373">
        <f t="shared" si="768"/>
        <v>0.44</v>
      </c>
      <c r="K2489" s="373"/>
      <c r="L2489" s="373"/>
      <c r="M2489" s="373" t="e">
        <f>VLOOKUP(B2489,'INS-SIN-SD-09-2021'!A:D,4,0)</f>
        <v>#N/A</v>
      </c>
      <c r="N2489" s="3" t="e">
        <f t="shared" si="769"/>
        <v>#N/A</v>
      </c>
    </row>
    <row r="2490" spans="1:14" s="387" customFormat="1" ht="30" x14ac:dyDescent="0.25">
      <c r="A2490" s="389" t="str">
        <f t="shared" si="756"/>
        <v>00298/ORSE</v>
      </c>
      <c r="B2490" s="390" t="s">
        <v>14274</v>
      </c>
      <c r="C2490" s="391" t="s">
        <v>14265</v>
      </c>
      <c r="D2490" s="391" t="s">
        <v>14275</v>
      </c>
      <c r="E2490" s="392" t="s">
        <v>1</v>
      </c>
      <c r="F2490" s="392" t="s">
        <v>3</v>
      </c>
      <c r="G2490" s="393">
        <v>1.0125</v>
      </c>
      <c r="H2490" s="394">
        <v>37.24</v>
      </c>
      <c r="I2490" s="394" t="s">
        <v>13362</v>
      </c>
      <c r="J2490" s="373">
        <f t="shared" si="768"/>
        <v>37.700000000000003</v>
      </c>
      <c r="K2490" s="373"/>
      <c r="L2490" s="373"/>
      <c r="M2490" s="373" t="e">
        <f>VLOOKUP(B2490,'INS-SIN-SD-09-2021'!A:D,4,0)</f>
        <v>#N/A</v>
      </c>
      <c r="N2490" s="3" t="e">
        <f t="shared" si="769"/>
        <v>#N/A</v>
      </c>
    </row>
    <row r="2491" spans="1:14" s="387" customFormat="1" x14ac:dyDescent="0.25">
      <c r="A2491" s="389" t="str">
        <f t="shared" si="756"/>
        <v>00298/ORSE</v>
      </c>
      <c r="B2491" s="390" t="s">
        <v>13968</v>
      </c>
      <c r="C2491" s="391" t="s">
        <v>14265</v>
      </c>
      <c r="D2491" s="391" t="s">
        <v>13969</v>
      </c>
      <c r="E2491" s="392" t="s">
        <v>1</v>
      </c>
      <c r="F2491" s="392" t="s">
        <v>27</v>
      </c>
      <c r="G2491" s="393">
        <v>0.54449999999999998</v>
      </c>
      <c r="H2491" s="394">
        <v>3.05</v>
      </c>
      <c r="I2491" s="394" t="s">
        <v>13362</v>
      </c>
      <c r="J2491" s="373">
        <f t="shared" si="768"/>
        <v>1.66</v>
      </c>
      <c r="K2491" s="373"/>
      <c r="L2491" s="373"/>
      <c r="M2491" s="373" t="e">
        <f>VLOOKUP(B2491,'INS-SIN-SD-09-2021'!A:D,4,0)</f>
        <v>#N/A</v>
      </c>
      <c r="N2491" s="3" t="e">
        <f t="shared" si="769"/>
        <v>#N/A</v>
      </c>
    </row>
    <row r="2492" spans="1:14" s="387" customFormat="1" x14ac:dyDescent="0.25">
      <c r="A2492" s="389" t="str">
        <f t="shared" si="756"/>
        <v>00298/ORSE</v>
      </c>
      <c r="B2492" s="390" t="s">
        <v>14276</v>
      </c>
      <c r="C2492" s="391" t="s">
        <v>14265</v>
      </c>
      <c r="D2492" s="391" t="s">
        <v>14277</v>
      </c>
      <c r="E2492" s="392" t="s">
        <v>1</v>
      </c>
      <c r="F2492" s="392" t="s">
        <v>29</v>
      </c>
      <c r="G2492" s="393">
        <v>7.4999999999999997E-3</v>
      </c>
      <c r="H2492" s="394">
        <v>12</v>
      </c>
      <c r="I2492" s="394" t="s">
        <v>13362</v>
      </c>
      <c r="J2492" s="373">
        <f t="shared" si="768"/>
        <v>0.09</v>
      </c>
      <c r="K2492" s="373"/>
      <c r="L2492" s="373"/>
      <c r="M2492" s="373" t="e">
        <f>VLOOKUP(B2492,'INS-SIN-SD-09-2021'!A:D,4,0)</f>
        <v>#N/A</v>
      </c>
      <c r="N2492" s="3" t="e">
        <f t="shared" si="769"/>
        <v>#N/A</v>
      </c>
    </row>
    <row r="2493" spans="1:14" s="387" customFormat="1" x14ac:dyDescent="0.25">
      <c r="A2493" s="389" t="str">
        <f t="shared" si="756"/>
        <v>00298/ORSE</v>
      </c>
      <c r="B2493" s="390" t="s">
        <v>14278</v>
      </c>
      <c r="C2493" s="391" t="s">
        <v>14265</v>
      </c>
      <c r="D2493" s="391" t="s">
        <v>14279</v>
      </c>
      <c r="E2493" s="392" t="s">
        <v>1</v>
      </c>
      <c r="F2493" s="392" t="s">
        <v>29</v>
      </c>
      <c r="G2493" s="393">
        <v>0.03</v>
      </c>
      <c r="H2493" s="394">
        <v>12.23</v>
      </c>
      <c r="I2493" s="394" t="s">
        <v>13362</v>
      </c>
      <c r="J2493" s="373">
        <f t="shared" si="768"/>
        <v>0.36</v>
      </c>
      <c r="K2493" s="373"/>
      <c r="L2493" s="373"/>
      <c r="M2493" s="373" t="e">
        <f>VLOOKUP(B2493,'INS-SIN-SD-09-2021'!A:D,4,0)</f>
        <v>#N/A</v>
      </c>
      <c r="N2493" s="3" t="e">
        <f t="shared" si="769"/>
        <v>#N/A</v>
      </c>
    </row>
    <row r="2494" spans="1:14" s="387" customFormat="1" ht="30" x14ac:dyDescent="0.25">
      <c r="A2494" s="389" t="str">
        <f t="shared" si="756"/>
        <v>00298/ORSE</v>
      </c>
      <c r="B2494" s="390" t="s">
        <v>14280</v>
      </c>
      <c r="C2494" s="391" t="s">
        <v>14265</v>
      </c>
      <c r="D2494" s="391" t="s">
        <v>14281</v>
      </c>
      <c r="E2494" s="392" t="s">
        <v>1</v>
      </c>
      <c r="F2494" s="392" t="s">
        <v>27</v>
      </c>
      <c r="G2494" s="393">
        <v>6.1199999999999997E-2</v>
      </c>
      <c r="H2494" s="394">
        <v>8.33</v>
      </c>
      <c r="I2494" s="394" t="s">
        <v>13362</v>
      </c>
      <c r="J2494" s="373">
        <f t="shared" si="768"/>
        <v>0.5</v>
      </c>
      <c r="K2494" s="373"/>
      <c r="L2494" s="373"/>
      <c r="M2494" s="373" t="e">
        <f>VLOOKUP(B2494,'INS-SIN-SD-09-2021'!A:D,4,0)</f>
        <v>#N/A</v>
      </c>
      <c r="N2494" s="3" t="e">
        <f t="shared" si="769"/>
        <v>#N/A</v>
      </c>
    </row>
    <row r="2495" spans="1:14" s="387" customFormat="1" ht="30" x14ac:dyDescent="0.25">
      <c r="A2495" s="389" t="str">
        <f t="shared" si="756"/>
        <v>00298/ORSE</v>
      </c>
      <c r="B2495" s="390" t="s">
        <v>14282</v>
      </c>
      <c r="C2495" s="391" t="s">
        <v>14265</v>
      </c>
      <c r="D2495" s="391" t="s">
        <v>13651</v>
      </c>
      <c r="E2495" s="392" t="s">
        <v>1</v>
      </c>
      <c r="F2495" s="392" t="s">
        <v>7596</v>
      </c>
      <c r="G2495" s="393">
        <v>0.55349999999999999</v>
      </c>
      <c r="H2495" s="394">
        <v>15.79</v>
      </c>
      <c r="I2495" s="394" t="s">
        <v>13362</v>
      </c>
      <c r="J2495" s="373">
        <f t="shared" si="768"/>
        <v>8.73</v>
      </c>
      <c r="K2495" s="373"/>
      <c r="L2495" s="373"/>
      <c r="M2495" s="373" t="e">
        <f>VLOOKUP(B2495,'INS-SIN-SD-09-2021'!A:D,4,0)</f>
        <v>#N/A</v>
      </c>
      <c r="N2495" s="3" t="e">
        <f t="shared" si="769"/>
        <v>#N/A</v>
      </c>
    </row>
    <row r="2496" spans="1:14" s="387" customFormat="1" ht="30" x14ac:dyDescent="0.25">
      <c r="A2496" s="389" t="str">
        <f t="shared" si="756"/>
        <v>00298/ORSE</v>
      </c>
      <c r="B2496" s="390" t="s">
        <v>14283</v>
      </c>
      <c r="C2496" s="391" t="s">
        <v>14265</v>
      </c>
      <c r="D2496" s="391" t="s">
        <v>14284</v>
      </c>
      <c r="E2496" s="392" t="s">
        <v>1</v>
      </c>
      <c r="F2496" s="392" t="s">
        <v>9</v>
      </c>
      <c r="G2496" s="393">
        <v>0.96</v>
      </c>
      <c r="H2496" s="394">
        <v>0.13</v>
      </c>
      <c r="I2496" s="394" t="s">
        <v>13362</v>
      </c>
      <c r="J2496" s="373">
        <f t="shared" si="768"/>
        <v>0.12</v>
      </c>
      <c r="K2496" s="373"/>
      <c r="L2496" s="373"/>
      <c r="M2496" s="373" t="e">
        <f>VLOOKUP(B2496,'INS-SIN-SD-09-2021'!A:D,4,0)</f>
        <v>#N/A</v>
      </c>
      <c r="N2496" s="3" t="e">
        <f t="shared" si="769"/>
        <v>#N/A</v>
      </c>
    </row>
    <row r="2497" spans="1:15" s="387" customFormat="1" ht="30" x14ac:dyDescent="0.25">
      <c r="A2497" s="389" t="str">
        <f t="shared" si="756"/>
        <v>00298/ORSE</v>
      </c>
      <c r="B2497" s="390" t="s">
        <v>14285</v>
      </c>
      <c r="C2497" s="391" t="s">
        <v>14265</v>
      </c>
      <c r="D2497" s="391" t="s">
        <v>14286</v>
      </c>
      <c r="E2497" s="392" t="s">
        <v>1</v>
      </c>
      <c r="F2497" s="392" t="s">
        <v>9</v>
      </c>
      <c r="G2497" s="393">
        <v>0.96</v>
      </c>
      <c r="H2497" s="394">
        <v>0.22</v>
      </c>
      <c r="I2497" s="394" t="s">
        <v>13362</v>
      </c>
      <c r="J2497" s="373">
        <f t="shared" si="768"/>
        <v>0.21</v>
      </c>
      <c r="K2497" s="373"/>
      <c r="L2497" s="373"/>
      <c r="M2497" s="373" t="e">
        <f>VLOOKUP(B2497,'INS-SIN-SD-09-2021'!A:D,4,0)</f>
        <v>#N/A</v>
      </c>
      <c r="N2497" s="3" t="e">
        <f t="shared" si="769"/>
        <v>#N/A</v>
      </c>
    </row>
    <row r="2498" spans="1:15" s="387" customFormat="1" ht="30" x14ac:dyDescent="0.25">
      <c r="A2498" s="389" t="str">
        <f t="shared" si="756"/>
        <v>00298/ORSE</v>
      </c>
      <c r="B2498" s="390" t="s">
        <v>14287</v>
      </c>
      <c r="C2498" s="391" t="s">
        <v>14265</v>
      </c>
      <c r="D2498" s="391" t="s">
        <v>13556</v>
      </c>
      <c r="E2498" s="392" t="s">
        <v>1</v>
      </c>
      <c r="F2498" s="392" t="s">
        <v>29</v>
      </c>
      <c r="G2498" s="393">
        <v>4.8000000000000001E-2</v>
      </c>
      <c r="H2498" s="394">
        <v>12.88</v>
      </c>
      <c r="I2498" s="394" t="s">
        <v>13362</v>
      </c>
      <c r="J2498" s="373">
        <f t="shared" si="768"/>
        <v>0.61</v>
      </c>
      <c r="K2498" s="373"/>
      <c r="L2498" s="373"/>
      <c r="M2498" s="373" t="e">
        <f>VLOOKUP(B2498,'INS-SIN-SD-09-2021'!A:D,4,0)</f>
        <v>#N/A</v>
      </c>
      <c r="N2498" s="3" t="e">
        <f t="shared" si="769"/>
        <v>#N/A</v>
      </c>
    </row>
    <row r="2499" spans="1:15" s="387" customFormat="1" ht="30" x14ac:dyDescent="0.25">
      <c r="A2499" s="440" t="str">
        <f t="shared" si="756"/>
        <v>00298/ORSE</v>
      </c>
      <c r="B2499" s="441" t="s">
        <v>13973</v>
      </c>
      <c r="C2499" s="442" t="s">
        <v>14265</v>
      </c>
      <c r="D2499" s="442" t="s">
        <v>13974</v>
      </c>
      <c r="E2499" s="398" t="s">
        <v>1</v>
      </c>
      <c r="F2499" s="398" t="s">
        <v>29</v>
      </c>
      <c r="G2499" s="397">
        <v>4.4999999999999998E-2</v>
      </c>
      <c r="H2499" s="443">
        <v>12.88</v>
      </c>
      <c r="I2499" s="443" t="s">
        <v>13362</v>
      </c>
      <c r="J2499" s="373">
        <f t="shared" si="768"/>
        <v>0.56999999999999995</v>
      </c>
      <c r="K2499" s="373"/>
      <c r="L2499" s="373"/>
      <c r="M2499" s="373" t="e">
        <f>VLOOKUP(B2499,'INS-SIN-SD-09-2021'!A:D,4,0)</f>
        <v>#N/A</v>
      </c>
      <c r="N2499" s="3" t="e">
        <f t="shared" si="769"/>
        <v>#N/A</v>
      </c>
    </row>
    <row r="2500" spans="1:15" s="387" customFormat="1" ht="60" x14ac:dyDescent="0.25">
      <c r="A2500" s="463">
        <f t="shared" si="756"/>
        <v>95568</v>
      </c>
      <c r="B2500" s="434" t="s">
        <v>13359</v>
      </c>
      <c r="C2500" s="464" t="s">
        <v>588</v>
      </c>
      <c r="D2500" s="464" t="s">
        <v>14288</v>
      </c>
      <c r="E2500" s="425" t="s">
        <v>27</v>
      </c>
      <c r="F2500" s="425" t="s">
        <v>1</v>
      </c>
      <c r="G2500" s="424" t="s">
        <v>13361</v>
      </c>
      <c r="H2500" s="426" t="s">
        <v>13362</v>
      </c>
      <c r="I2500" s="465">
        <f>SUMIF(A:A,A2500,J:J)</f>
        <v>94.670000000000016</v>
      </c>
      <c r="K2500" s="373">
        <f>VLOOKUP(A2500,'CMP-SIN-SD-09-2021'!A:D,4,0)</f>
        <v>94.67</v>
      </c>
      <c r="L2500" s="373" t="b">
        <f>K2500=I2500</f>
        <v>1</v>
      </c>
      <c r="O2500" s="403">
        <v>95568</v>
      </c>
    </row>
    <row r="2501" spans="1:15" s="387" customFormat="1" ht="45" x14ac:dyDescent="0.25">
      <c r="A2501" s="450">
        <f t="shared" si="756"/>
        <v>95568</v>
      </c>
      <c r="B2501" s="451">
        <v>5631</v>
      </c>
      <c r="C2501" s="452" t="s">
        <v>14288</v>
      </c>
      <c r="D2501" s="452" t="s">
        <v>13601</v>
      </c>
      <c r="E2501" s="400" t="s">
        <v>1</v>
      </c>
      <c r="F2501" s="400" t="s">
        <v>13482</v>
      </c>
      <c r="G2501" s="399">
        <v>7.3999999999999996E-2</v>
      </c>
      <c r="H2501" s="453">
        <f>VLOOKUP(B2501,'CMP-SIN-SD-09-2021'!A:D,4,0)</f>
        <v>154.53</v>
      </c>
      <c r="I2501" s="453" t="s">
        <v>13362</v>
      </c>
      <c r="J2501" s="373">
        <f t="shared" ref="J2501:J2506" si="770">TRUNC((G2501*H2501),2)</f>
        <v>11.43</v>
      </c>
      <c r="K2501" s="373"/>
      <c r="L2501" s="373"/>
      <c r="M2501" s="373">
        <f>VLOOKUP(B2501,'CMP-SIN-SD-09-2021'!A:D,4,0)</f>
        <v>154.53</v>
      </c>
      <c r="N2501" s="3" t="b">
        <f t="shared" ref="N2501:N2506" si="771">M2501=H2501</f>
        <v>1</v>
      </c>
    </row>
    <row r="2502" spans="1:15" s="387" customFormat="1" ht="45" x14ac:dyDescent="0.25">
      <c r="A2502" s="389">
        <f t="shared" si="756"/>
        <v>95568</v>
      </c>
      <c r="B2502" s="390">
        <v>5632</v>
      </c>
      <c r="C2502" s="391" t="s">
        <v>14288</v>
      </c>
      <c r="D2502" s="391" t="s">
        <v>13602</v>
      </c>
      <c r="E2502" s="392" t="s">
        <v>1</v>
      </c>
      <c r="F2502" s="392" t="s">
        <v>13484</v>
      </c>
      <c r="G2502" s="393">
        <v>0.155</v>
      </c>
      <c r="H2502" s="453">
        <f>VLOOKUP(B2502,'CMP-SIN-SD-09-2021'!A:D,4,0)</f>
        <v>61.05</v>
      </c>
      <c r="I2502" s="394" t="s">
        <v>13362</v>
      </c>
      <c r="J2502" s="373">
        <f t="shared" si="770"/>
        <v>9.4600000000000009</v>
      </c>
      <c r="K2502" s="373"/>
      <c r="L2502" s="373"/>
      <c r="M2502" s="373">
        <f>VLOOKUP(B2502,'CMP-SIN-SD-09-2021'!A:D,4,0)</f>
        <v>61.05</v>
      </c>
      <c r="N2502" s="3" t="b">
        <f t="shared" si="771"/>
        <v>1</v>
      </c>
    </row>
    <row r="2503" spans="1:15" s="387" customFormat="1" ht="30" x14ac:dyDescent="0.25">
      <c r="A2503" s="389">
        <f t="shared" si="756"/>
        <v>95568</v>
      </c>
      <c r="B2503" s="390">
        <v>88277</v>
      </c>
      <c r="C2503" s="391" t="s">
        <v>14288</v>
      </c>
      <c r="D2503" s="391" t="s">
        <v>14289</v>
      </c>
      <c r="E2503" s="392" t="s">
        <v>1</v>
      </c>
      <c r="F2503" s="392" t="s">
        <v>7605</v>
      </c>
      <c r="G2503" s="393">
        <v>0.34599999999999997</v>
      </c>
      <c r="H2503" s="453">
        <f>VLOOKUP(B2503,'CMP-SIN-SD-09-2021'!A:D,4,0)</f>
        <v>18.850000000000001</v>
      </c>
      <c r="I2503" s="394" t="s">
        <v>13362</v>
      </c>
      <c r="J2503" s="373">
        <f t="shared" si="770"/>
        <v>6.52</v>
      </c>
      <c r="K2503" s="373"/>
      <c r="L2503" s="373"/>
      <c r="M2503" s="373">
        <f>VLOOKUP(B2503,'CMP-SIN-SD-09-2021'!A:D,4,0)</f>
        <v>18.850000000000001</v>
      </c>
      <c r="N2503" s="3" t="b">
        <f t="shared" si="771"/>
        <v>1</v>
      </c>
    </row>
    <row r="2504" spans="1:15" s="387" customFormat="1" x14ac:dyDescent="0.25">
      <c r="A2504" s="389">
        <f t="shared" si="756"/>
        <v>95568</v>
      </c>
      <c r="B2504" s="390">
        <v>88316</v>
      </c>
      <c r="C2504" s="391" t="s">
        <v>14288</v>
      </c>
      <c r="D2504" s="391" t="s">
        <v>13428</v>
      </c>
      <c r="E2504" s="392" t="s">
        <v>1</v>
      </c>
      <c r="F2504" s="392" t="s">
        <v>7605</v>
      </c>
      <c r="G2504" s="393">
        <v>0.69199999999999995</v>
      </c>
      <c r="H2504" s="453">
        <f>VLOOKUP(B2504,'CMP-SIN-SD-09-2021'!A:D,4,0)</f>
        <v>17.61</v>
      </c>
      <c r="I2504" s="394" t="s">
        <v>13362</v>
      </c>
      <c r="J2504" s="373">
        <f t="shared" si="770"/>
        <v>12.18</v>
      </c>
      <c r="K2504" s="373"/>
      <c r="L2504" s="373"/>
      <c r="M2504" s="373">
        <f>VLOOKUP(B2504,'CMP-SIN-SD-09-2021'!A:D,4,0)</f>
        <v>17.61</v>
      </c>
      <c r="N2504" s="3" t="b">
        <f t="shared" si="771"/>
        <v>1</v>
      </c>
    </row>
    <row r="2505" spans="1:15" s="387" customFormat="1" ht="30" x14ac:dyDescent="0.25">
      <c r="A2505" s="389">
        <f t="shared" si="756"/>
        <v>95568</v>
      </c>
      <c r="B2505" s="390">
        <v>88629</v>
      </c>
      <c r="C2505" s="391" t="s">
        <v>14288</v>
      </c>
      <c r="D2505" s="391" t="s">
        <v>13679</v>
      </c>
      <c r="E2505" s="392" t="s">
        <v>1</v>
      </c>
      <c r="F2505" s="392" t="s">
        <v>23</v>
      </c>
      <c r="G2505" s="393">
        <v>2E-3</v>
      </c>
      <c r="H2505" s="453">
        <f>VLOOKUP(B2505,'CMP-SIN-SD-09-2021'!A:D,4,0)</f>
        <v>548.20000000000005</v>
      </c>
      <c r="I2505" s="394" t="s">
        <v>13362</v>
      </c>
      <c r="J2505" s="373">
        <f t="shared" si="770"/>
        <v>1.0900000000000001</v>
      </c>
      <c r="K2505" s="373"/>
      <c r="L2505" s="373"/>
      <c r="M2505" s="373">
        <f>VLOOKUP(B2505,'CMP-SIN-SD-09-2021'!A:D,4,0)</f>
        <v>548.20000000000005</v>
      </c>
      <c r="N2505" s="3" t="b">
        <f t="shared" si="771"/>
        <v>1</v>
      </c>
    </row>
    <row r="2506" spans="1:15" s="387" customFormat="1" ht="30" x14ac:dyDescent="0.25">
      <c r="A2506" s="440">
        <f t="shared" si="756"/>
        <v>95568</v>
      </c>
      <c r="B2506" s="441">
        <v>7781</v>
      </c>
      <c r="C2506" s="442" t="s">
        <v>14288</v>
      </c>
      <c r="D2506" s="442" t="s">
        <v>14290</v>
      </c>
      <c r="E2506" s="398" t="s">
        <v>1</v>
      </c>
      <c r="F2506" s="398" t="s">
        <v>27</v>
      </c>
      <c r="G2506" s="397">
        <v>1.03</v>
      </c>
      <c r="H2506" s="443">
        <v>52.42</v>
      </c>
      <c r="I2506" s="443" t="s">
        <v>13362</v>
      </c>
      <c r="J2506" s="373">
        <f t="shared" si="770"/>
        <v>53.99</v>
      </c>
      <c r="K2506" s="373"/>
      <c r="L2506" s="373"/>
      <c r="M2506" s="373">
        <f>VLOOKUP(B2506,'INS-SIN-SD-09-2021'!A:D,4,0)</f>
        <v>52.42</v>
      </c>
      <c r="N2506" s="3" t="b">
        <f t="shared" si="771"/>
        <v>1</v>
      </c>
    </row>
    <row r="2507" spans="1:15" s="387" customFormat="1" ht="30" x14ac:dyDescent="0.25">
      <c r="A2507" s="463" t="str">
        <f t="shared" ref="A2507:A2570" si="772">IF(O2507&lt;&gt;0,O2507,A2506)</f>
        <v>11395/ORSE</v>
      </c>
      <c r="B2507" s="434" t="s">
        <v>13359</v>
      </c>
      <c r="C2507" s="464" t="s">
        <v>589</v>
      </c>
      <c r="D2507" s="464" t="s">
        <v>13850</v>
      </c>
      <c r="E2507" s="425" t="s">
        <v>27</v>
      </c>
      <c r="F2507" s="425" t="s">
        <v>1</v>
      </c>
      <c r="G2507" s="424" t="s">
        <v>13361</v>
      </c>
      <c r="H2507" s="426" t="s">
        <v>13362</v>
      </c>
      <c r="I2507" s="465">
        <f>SUMIF(A:A,A2507,J:J)</f>
        <v>33.83</v>
      </c>
      <c r="K2507" s="373" t="e">
        <f>VLOOKUP(A2507,'CMP-SIN-SD-09-2021'!A:D,4,0)</f>
        <v>#N/A</v>
      </c>
      <c r="L2507" s="373" t="e">
        <f>K2507=I2507</f>
        <v>#N/A</v>
      </c>
      <c r="O2507" s="387" t="s">
        <v>1761</v>
      </c>
    </row>
    <row r="2508" spans="1:15" s="387" customFormat="1" ht="30" x14ac:dyDescent="0.25">
      <c r="A2508" s="450" t="str">
        <f t="shared" si="772"/>
        <v>11395/ORSE</v>
      </c>
      <c r="B2508" s="451">
        <v>100308</v>
      </c>
      <c r="C2508" s="452" t="s">
        <v>13850</v>
      </c>
      <c r="D2508" s="452" t="s">
        <v>14291</v>
      </c>
      <c r="E2508" s="400" t="s">
        <v>1</v>
      </c>
      <c r="F2508" s="400" t="s">
        <v>7605</v>
      </c>
      <c r="G2508" s="399">
        <v>0.3</v>
      </c>
      <c r="H2508" s="453">
        <f>VLOOKUP(B2508,'CMP-SIN-SD-09-2021'!A:D,4,0)</f>
        <v>26.88</v>
      </c>
      <c r="I2508" s="453" t="s">
        <v>13362</v>
      </c>
      <c r="J2508" s="373">
        <f t="shared" ref="J2508:J2509" si="773">TRUNC((G2508*H2508),2)</f>
        <v>8.06</v>
      </c>
      <c r="K2508" s="373"/>
      <c r="L2508" s="373"/>
      <c r="M2508" s="373">
        <f>VLOOKUP(B2508,'CMP-SIN-SD-09-2021'!A:D,4,0)</f>
        <v>26.88</v>
      </c>
      <c r="N2508" s="3" t="b">
        <f t="shared" ref="N2508:N2509" si="774">M2508=H2508</f>
        <v>1</v>
      </c>
    </row>
    <row r="2509" spans="1:15" s="387" customFormat="1" x14ac:dyDescent="0.25">
      <c r="A2509" s="440" t="str">
        <f t="shared" si="772"/>
        <v>11395/ORSE</v>
      </c>
      <c r="B2509" s="441" t="s">
        <v>14292</v>
      </c>
      <c r="C2509" s="442" t="s">
        <v>13850</v>
      </c>
      <c r="D2509" s="442" t="s">
        <v>14293</v>
      </c>
      <c r="E2509" s="398" t="s">
        <v>1</v>
      </c>
      <c r="F2509" s="398" t="s">
        <v>27</v>
      </c>
      <c r="G2509" s="397">
        <v>1.01</v>
      </c>
      <c r="H2509" s="443">
        <v>25.52</v>
      </c>
      <c r="I2509" s="443" t="s">
        <v>13362</v>
      </c>
      <c r="J2509" s="373">
        <f t="shared" si="773"/>
        <v>25.77</v>
      </c>
      <c r="K2509" s="373"/>
      <c r="L2509" s="373"/>
      <c r="M2509" s="373" t="e">
        <f>VLOOKUP(B2509,'INS-SIN-SD-09-2021'!A:D,4,0)</f>
        <v>#N/A</v>
      </c>
      <c r="N2509" s="3" t="e">
        <f t="shared" si="774"/>
        <v>#N/A</v>
      </c>
    </row>
    <row r="2510" spans="1:15" s="387" customFormat="1" ht="45" x14ac:dyDescent="0.25">
      <c r="A2510" s="463" t="str">
        <f t="shared" si="772"/>
        <v>15.003.0395-0/EMOP</v>
      </c>
      <c r="B2510" s="434" t="s">
        <v>13359</v>
      </c>
      <c r="C2510" s="464" t="s">
        <v>590</v>
      </c>
      <c r="D2510" s="464" t="s">
        <v>13606</v>
      </c>
      <c r="E2510" s="425" t="s">
        <v>9</v>
      </c>
      <c r="F2510" s="425" t="s">
        <v>1</v>
      </c>
      <c r="G2510" s="424" t="s">
        <v>13361</v>
      </c>
      <c r="H2510" s="426" t="s">
        <v>13362</v>
      </c>
      <c r="I2510" s="465">
        <f>SUMIF(A:A,A2510,J:J)</f>
        <v>8.57</v>
      </c>
      <c r="K2510" s="373" t="e">
        <f>VLOOKUP(A2510,'CMP-SIN-SD-09-2021'!A:D,4,0)</f>
        <v>#N/A</v>
      </c>
      <c r="L2510" s="373" t="e">
        <f>K2510=I2510</f>
        <v>#N/A</v>
      </c>
      <c r="O2510" s="387" t="s">
        <v>15548</v>
      </c>
    </row>
    <row r="2511" spans="1:15" s="387" customFormat="1" x14ac:dyDescent="0.25">
      <c r="A2511" s="450" t="str">
        <f t="shared" si="772"/>
        <v>15.003.0395-0/EMOP</v>
      </c>
      <c r="B2511" s="451">
        <v>88264</v>
      </c>
      <c r="C2511" s="452" t="s">
        <v>13427</v>
      </c>
      <c r="D2511" s="452" t="s">
        <v>13703</v>
      </c>
      <c r="E2511" s="400" t="s">
        <v>1</v>
      </c>
      <c r="F2511" s="400" t="s">
        <v>7605</v>
      </c>
      <c r="G2511" s="399">
        <v>0.28839999999999999</v>
      </c>
      <c r="H2511" s="453">
        <f>VLOOKUP(B2511,'CMP-SIN-SD-09-2021'!A:D,4,0)</f>
        <v>24.1</v>
      </c>
      <c r="I2511" s="453" t="s">
        <v>13362</v>
      </c>
      <c r="J2511" s="373">
        <f t="shared" ref="J2511:J2514" si="775">TRUNC((G2511*H2511),2)</f>
        <v>6.95</v>
      </c>
      <c r="K2511" s="373"/>
      <c r="L2511" s="373"/>
      <c r="M2511" s="373">
        <f>VLOOKUP(B2511,'CMP-SIN-SD-09-2021'!A:D,4,0)</f>
        <v>24.1</v>
      </c>
      <c r="N2511" s="3" t="b">
        <f t="shared" ref="N2511:N2514" si="776">M2511=H2511</f>
        <v>1</v>
      </c>
    </row>
    <row r="2512" spans="1:15" s="387" customFormat="1" x14ac:dyDescent="0.25">
      <c r="A2512" s="389" t="str">
        <f t="shared" si="772"/>
        <v>15.003.0395-0/EMOP</v>
      </c>
      <c r="B2512" s="390">
        <v>5273</v>
      </c>
      <c r="C2512" s="391" t="s">
        <v>13427</v>
      </c>
      <c r="D2512" s="391" t="s">
        <v>14294</v>
      </c>
      <c r="E2512" s="392" t="s">
        <v>1</v>
      </c>
      <c r="F2512" s="392" t="s">
        <v>9</v>
      </c>
      <c r="G2512" s="393">
        <v>1</v>
      </c>
      <c r="H2512" s="394">
        <v>1.55</v>
      </c>
      <c r="I2512" s="394" t="s">
        <v>13362</v>
      </c>
      <c r="J2512" s="373">
        <f t="shared" si="775"/>
        <v>1.55</v>
      </c>
      <c r="K2512" s="373"/>
      <c r="L2512" s="373"/>
      <c r="M2512" s="373" t="e">
        <f>VLOOKUP(B2512,'INS-SIN-SD-09-2021'!A:D,4,0)</f>
        <v>#N/A</v>
      </c>
      <c r="N2512" s="3" t="e">
        <f t="shared" si="776"/>
        <v>#N/A</v>
      </c>
    </row>
    <row r="2513" spans="1:15" s="387" customFormat="1" x14ac:dyDescent="0.25">
      <c r="A2513" s="389" t="str">
        <f t="shared" si="772"/>
        <v>15.003.0395-0/EMOP</v>
      </c>
      <c r="B2513" s="390">
        <v>5881</v>
      </c>
      <c r="C2513" s="391" t="s">
        <v>13427</v>
      </c>
      <c r="D2513" s="391" t="s">
        <v>14295</v>
      </c>
      <c r="E2513" s="392" t="s">
        <v>1</v>
      </c>
      <c r="F2513" s="392" t="s">
        <v>9</v>
      </c>
      <c r="G2513" s="393">
        <v>1</v>
      </c>
      <c r="H2513" s="394">
        <v>0.02</v>
      </c>
      <c r="I2513" s="394" t="s">
        <v>13362</v>
      </c>
      <c r="J2513" s="373">
        <f t="shared" si="775"/>
        <v>0.02</v>
      </c>
      <c r="K2513" s="373"/>
      <c r="L2513" s="373"/>
      <c r="M2513" s="373" t="e">
        <f>VLOOKUP(B2513,'INS-SIN-SD-09-2021'!A:D,4,0)</f>
        <v>#N/A</v>
      </c>
      <c r="N2513" s="3" t="e">
        <f t="shared" si="776"/>
        <v>#N/A</v>
      </c>
    </row>
    <row r="2514" spans="1:15" s="387" customFormat="1" ht="30" x14ac:dyDescent="0.25">
      <c r="A2514" s="440" t="str">
        <f t="shared" si="772"/>
        <v>15.003.0395-0/EMOP</v>
      </c>
      <c r="B2514" s="441">
        <v>5906</v>
      </c>
      <c r="C2514" s="442" t="s">
        <v>13427</v>
      </c>
      <c r="D2514" s="442" t="s">
        <v>14296</v>
      </c>
      <c r="E2514" s="398" t="s">
        <v>1</v>
      </c>
      <c r="F2514" s="398" t="s">
        <v>9</v>
      </c>
      <c r="G2514" s="397">
        <v>1</v>
      </c>
      <c r="H2514" s="443">
        <v>0.05</v>
      </c>
      <c r="I2514" s="443" t="s">
        <v>13362</v>
      </c>
      <c r="J2514" s="373">
        <f t="shared" si="775"/>
        <v>0.05</v>
      </c>
      <c r="K2514" s="373"/>
      <c r="L2514" s="373"/>
      <c r="M2514" s="373" t="e">
        <f>VLOOKUP(B2514,'INS-SIN-SD-09-2021'!A:D,4,0)</f>
        <v>#N/A</v>
      </c>
      <c r="N2514" s="3" t="e">
        <f t="shared" si="776"/>
        <v>#N/A</v>
      </c>
    </row>
    <row r="2515" spans="1:15" s="387" customFormat="1" ht="30" x14ac:dyDescent="0.25">
      <c r="A2515" s="463">
        <f t="shared" si="772"/>
        <v>99632</v>
      </c>
      <c r="B2515" s="434" t="s">
        <v>13359</v>
      </c>
      <c r="C2515" s="464" t="s">
        <v>591</v>
      </c>
      <c r="D2515" s="464" t="s">
        <v>13592</v>
      </c>
      <c r="E2515" s="425" t="s">
        <v>9</v>
      </c>
      <c r="F2515" s="425" t="s">
        <v>1</v>
      </c>
      <c r="G2515" s="424" t="s">
        <v>13361</v>
      </c>
      <c r="H2515" s="426" t="s">
        <v>13362</v>
      </c>
      <c r="I2515" s="465">
        <f>SUMIF(A:A,A2515,J:J)</f>
        <v>179.98</v>
      </c>
      <c r="K2515" s="373">
        <f>VLOOKUP(A2515,'CMP-SIN-SD-09-2021'!A:D,4,0)</f>
        <v>179.98</v>
      </c>
      <c r="L2515" s="373" t="b">
        <f>K2515=I2515</f>
        <v>1</v>
      </c>
      <c r="O2515" s="403">
        <v>99632</v>
      </c>
    </row>
    <row r="2516" spans="1:15" s="387" customFormat="1" ht="30" x14ac:dyDescent="0.25">
      <c r="A2516" s="450">
        <f t="shared" si="772"/>
        <v>99632</v>
      </c>
      <c r="B2516" s="451">
        <v>88248</v>
      </c>
      <c r="C2516" s="452" t="s">
        <v>13592</v>
      </c>
      <c r="D2516" s="452" t="s">
        <v>13495</v>
      </c>
      <c r="E2516" s="400" t="s">
        <v>1</v>
      </c>
      <c r="F2516" s="400" t="s">
        <v>7605</v>
      </c>
      <c r="G2516" s="399">
        <v>0.33979999999999999</v>
      </c>
      <c r="H2516" s="453">
        <f>VLOOKUP(B2516,'CMP-SIN-SD-09-2021'!A:D,4,0)</f>
        <v>18.23</v>
      </c>
      <c r="I2516" s="453" t="s">
        <v>13362</v>
      </c>
      <c r="J2516" s="373">
        <f t="shared" ref="J2516:J2519" si="777">TRUNC((G2516*H2516),2)</f>
        <v>6.19</v>
      </c>
      <c r="K2516" s="373"/>
      <c r="L2516" s="373"/>
      <c r="M2516" s="373">
        <f>VLOOKUP(B2516,'CMP-SIN-SD-09-2021'!A:D,4,0)</f>
        <v>18.23</v>
      </c>
      <c r="N2516" s="3" t="b">
        <f t="shared" ref="N2516:N2519" si="778">M2516=H2516</f>
        <v>1</v>
      </c>
    </row>
    <row r="2517" spans="1:15" s="387" customFormat="1" ht="30" x14ac:dyDescent="0.25">
      <c r="A2517" s="389">
        <f t="shared" si="772"/>
        <v>99632</v>
      </c>
      <c r="B2517" s="390">
        <v>88267</v>
      </c>
      <c r="C2517" s="391" t="s">
        <v>13592</v>
      </c>
      <c r="D2517" s="391" t="s">
        <v>13455</v>
      </c>
      <c r="E2517" s="392" t="s">
        <v>1</v>
      </c>
      <c r="F2517" s="392" t="s">
        <v>7605</v>
      </c>
      <c r="G2517" s="393">
        <v>0.33979999999999999</v>
      </c>
      <c r="H2517" s="453">
        <f>VLOOKUP(B2517,'CMP-SIN-SD-09-2021'!A:D,4,0)</f>
        <v>23.41</v>
      </c>
      <c r="I2517" s="394" t="s">
        <v>13362</v>
      </c>
      <c r="J2517" s="373">
        <f t="shared" si="777"/>
        <v>7.95</v>
      </c>
      <c r="K2517" s="373"/>
      <c r="L2517" s="373"/>
      <c r="M2517" s="373">
        <f>VLOOKUP(B2517,'CMP-SIN-SD-09-2021'!A:D,4,0)</f>
        <v>23.41</v>
      </c>
      <c r="N2517" s="3" t="b">
        <f t="shared" si="778"/>
        <v>1</v>
      </c>
    </row>
    <row r="2518" spans="1:15" s="387" customFormat="1" x14ac:dyDescent="0.25">
      <c r="A2518" s="389">
        <f t="shared" si="772"/>
        <v>99632</v>
      </c>
      <c r="B2518" s="390">
        <v>3148</v>
      </c>
      <c r="C2518" s="391" t="s">
        <v>13592</v>
      </c>
      <c r="D2518" s="391" t="s">
        <v>14182</v>
      </c>
      <c r="E2518" s="392" t="s">
        <v>1</v>
      </c>
      <c r="F2518" s="392" t="s">
        <v>9</v>
      </c>
      <c r="G2518" s="393">
        <v>2.4E-2</v>
      </c>
      <c r="H2518" s="394">
        <v>12.9</v>
      </c>
      <c r="I2518" s="394" t="s">
        <v>13362</v>
      </c>
      <c r="J2518" s="373">
        <f t="shared" si="777"/>
        <v>0.3</v>
      </c>
      <c r="K2518" s="373"/>
      <c r="L2518" s="373"/>
      <c r="M2518" s="373">
        <f>VLOOKUP(B2518,'INS-SIN-SD-09-2021'!A:D,4,0)</f>
        <v>12.9</v>
      </c>
      <c r="N2518" s="3" t="b">
        <f t="shared" si="778"/>
        <v>1</v>
      </c>
    </row>
    <row r="2519" spans="1:15" s="387" customFormat="1" ht="30" x14ac:dyDescent="0.25">
      <c r="A2519" s="440">
        <f t="shared" si="772"/>
        <v>99632</v>
      </c>
      <c r="B2519" s="441">
        <v>10417</v>
      </c>
      <c r="C2519" s="442" t="s">
        <v>13592</v>
      </c>
      <c r="D2519" s="442" t="s">
        <v>14297</v>
      </c>
      <c r="E2519" s="398" t="s">
        <v>1</v>
      </c>
      <c r="F2519" s="398" t="s">
        <v>9</v>
      </c>
      <c r="G2519" s="397">
        <v>1</v>
      </c>
      <c r="H2519" s="443">
        <v>165.54</v>
      </c>
      <c r="I2519" s="443" t="s">
        <v>13362</v>
      </c>
      <c r="J2519" s="373">
        <f t="shared" si="777"/>
        <v>165.54</v>
      </c>
      <c r="K2519" s="373"/>
      <c r="L2519" s="373"/>
      <c r="M2519" s="373">
        <f>VLOOKUP(B2519,'INS-SIN-SD-09-2021'!A:D,4,0)</f>
        <v>165.54</v>
      </c>
      <c r="N2519" s="3" t="b">
        <f t="shared" si="778"/>
        <v>1</v>
      </c>
    </row>
    <row r="2520" spans="1:15" s="387" customFormat="1" ht="60" x14ac:dyDescent="0.25">
      <c r="A2520" s="463">
        <f t="shared" si="772"/>
        <v>94498</v>
      </c>
      <c r="B2520" s="434" t="s">
        <v>13359</v>
      </c>
      <c r="C2520" s="464" t="s">
        <v>592</v>
      </c>
      <c r="D2520" s="464" t="s">
        <v>14191</v>
      </c>
      <c r="E2520" s="425" t="s">
        <v>9</v>
      </c>
      <c r="F2520" s="425" t="s">
        <v>1</v>
      </c>
      <c r="G2520" s="424" t="s">
        <v>13361</v>
      </c>
      <c r="H2520" s="426" t="s">
        <v>13362</v>
      </c>
      <c r="I2520" s="465">
        <f>SUMIF(A:A,A2520,J:J)</f>
        <v>122.83</v>
      </c>
      <c r="K2520" s="373">
        <f>VLOOKUP(A2520,'CMP-SIN-SD-09-2021'!A:D,4,0)</f>
        <v>122.83</v>
      </c>
      <c r="L2520" s="373" t="b">
        <f>K2520=I2520</f>
        <v>1</v>
      </c>
      <c r="O2520" s="403">
        <v>94498</v>
      </c>
    </row>
    <row r="2521" spans="1:15" s="387" customFormat="1" ht="30" x14ac:dyDescent="0.25">
      <c r="A2521" s="450">
        <f t="shared" si="772"/>
        <v>94498</v>
      </c>
      <c r="B2521" s="451">
        <v>88248</v>
      </c>
      <c r="C2521" s="452" t="s">
        <v>14191</v>
      </c>
      <c r="D2521" s="452" t="s">
        <v>13495</v>
      </c>
      <c r="E2521" s="400" t="s">
        <v>1</v>
      </c>
      <c r="F2521" s="400" t="s">
        <v>7605</v>
      </c>
      <c r="G2521" s="399">
        <v>0.33979999999999999</v>
      </c>
      <c r="H2521" s="453">
        <f>VLOOKUP(B2521,'CMP-SIN-SD-09-2021'!A:D,4,0)</f>
        <v>18.23</v>
      </c>
      <c r="I2521" s="453" t="s">
        <v>13362</v>
      </c>
      <c r="J2521" s="373">
        <f t="shared" ref="J2521:J2524" si="779">TRUNC((G2521*H2521),2)</f>
        <v>6.19</v>
      </c>
      <c r="K2521" s="373"/>
      <c r="L2521" s="373"/>
      <c r="M2521" s="373">
        <f>VLOOKUP(B2521,'CMP-SIN-SD-09-2021'!A:D,4,0)</f>
        <v>18.23</v>
      </c>
      <c r="N2521" s="3" t="b">
        <f t="shared" ref="N2521:N2524" si="780">M2521=H2521</f>
        <v>1</v>
      </c>
    </row>
    <row r="2522" spans="1:15" s="387" customFormat="1" ht="30" x14ac:dyDescent="0.25">
      <c r="A2522" s="389">
        <f t="shared" si="772"/>
        <v>94498</v>
      </c>
      <c r="B2522" s="390">
        <v>88267</v>
      </c>
      <c r="C2522" s="391" t="s">
        <v>14191</v>
      </c>
      <c r="D2522" s="391" t="s">
        <v>13455</v>
      </c>
      <c r="E2522" s="392" t="s">
        <v>1</v>
      </c>
      <c r="F2522" s="392" t="s">
        <v>7605</v>
      </c>
      <c r="G2522" s="393">
        <v>0.33979999999999999</v>
      </c>
      <c r="H2522" s="453">
        <f>VLOOKUP(B2522,'CMP-SIN-SD-09-2021'!A:D,4,0)</f>
        <v>23.41</v>
      </c>
      <c r="I2522" s="394" t="s">
        <v>13362</v>
      </c>
      <c r="J2522" s="373">
        <f t="shared" si="779"/>
        <v>7.95</v>
      </c>
      <c r="K2522" s="373"/>
      <c r="L2522" s="373"/>
      <c r="M2522" s="373">
        <f>VLOOKUP(B2522,'CMP-SIN-SD-09-2021'!A:D,4,0)</f>
        <v>23.41</v>
      </c>
      <c r="N2522" s="3" t="b">
        <f t="shared" si="780"/>
        <v>1</v>
      </c>
    </row>
    <row r="2523" spans="1:15" s="387" customFormat="1" x14ac:dyDescent="0.25">
      <c r="A2523" s="389">
        <f t="shared" si="772"/>
        <v>94498</v>
      </c>
      <c r="B2523" s="390">
        <v>3148</v>
      </c>
      <c r="C2523" s="391" t="s">
        <v>14191</v>
      </c>
      <c r="D2523" s="391" t="s">
        <v>14182</v>
      </c>
      <c r="E2523" s="392" t="s">
        <v>1</v>
      </c>
      <c r="F2523" s="392" t="s">
        <v>9</v>
      </c>
      <c r="G2523" s="393">
        <v>2.4E-2</v>
      </c>
      <c r="H2523" s="394">
        <v>12.9</v>
      </c>
      <c r="I2523" s="394" t="s">
        <v>13362</v>
      </c>
      <c r="J2523" s="373">
        <f t="shared" si="779"/>
        <v>0.3</v>
      </c>
      <c r="K2523" s="373"/>
      <c r="L2523" s="373"/>
      <c r="M2523" s="373">
        <f>VLOOKUP(B2523,'INS-SIN-SD-09-2021'!A:D,4,0)</f>
        <v>12.9</v>
      </c>
      <c r="N2523" s="3" t="b">
        <f t="shared" si="780"/>
        <v>1</v>
      </c>
    </row>
    <row r="2524" spans="1:15" s="387" customFormat="1" ht="30" x14ac:dyDescent="0.25">
      <c r="A2524" s="440">
        <f t="shared" si="772"/>
        <v>94498</v>
      </c>
      <c r="B2524" s="441">
        <v>6028</v>
      </c>
      <c r="C2524" s="442" t="s">
        <v>14191</v>
      </c>
      <c r="D2524" s="442" t="s">
        <v>14298</v>
      </c>
      <c r="E2524" s="398" t="s">
        <v>1</v>
      </c>
      <c r="F2524" s="398" t="s">
        <v>9</v>
      </c>
      <c r="G2524" s="397">
        <v>1</v>
      </c>
      <c r="H2524" s="443">
        <v>108.39</v>
      </c>
      <c r="I2524" s="443" t="s">
        <v>13362</v>
      </c>
      <c r="J2524" s="373">
        <f t="shared" si="779"/>
        <v>108.39</v>
      </c>
      <c r="K2524" s="373"/>
      <c r="L2524" s="373"/>
      <c r="M2524" s="373">
        <f>VLOOKUP(B2524,'INS-SIN-SD-09-2021'!A:D,4,0)</f>
        <v>108.39</v>
      </c>
      <c r="N2524" s="3" t="b">
        <f t="shared" si="780"/>
        <v>1</v>
      </c>
    </row>
    <row r="2525" spans="1:15" s="387" customFormat="1" ht="30" x14ac:dyDescent="0.25">
      <c r="A2525" s="463">
        <f t="shared" si="772"/>
        <v>89609</v>
      </c>
      <c r="B2525" s="434" t="s">
        <v>13359</v>
      </c>
      <c r="C2525" s="464" t="s">
        <v>593</v>
      </c>
      <c r="D2525" s="464" t="s">
        <v>13763</v>
      </c>
      <c r="E2525" s="425" t="s">
        <v>9</v>
      </c>
      <c r="F2525" s="425" t="s">
        <v>1</v>
      </c>
      <c r="G2525" s="424" t="s">
        <v>13361</v>
      </c>
      <c r="H2525" s="426" t="s">
        <v>13362</v>
      </c>
      <c r="I2525" s="465">
        <f>SUMIF(A:A,A2525,J:J)</f>
        <v>91.02</v>
      </c>
      <c r="K2525" s="373">
        <f>VLOOKUP(A2525,'CMP-SIN-SD-09-2021'!A:D,4,0)</f>
        <v>91.02</v>
      </c>
      <c r="L2525" s="373" t="b">
        <f>K2525=I2525</f>
        <v>1</v>
      </c>
      <c r="O2525" s="403">
        <v>89609</v>
      </c>
    </row>
    <row r="2526" spans="1:15" s="387" customFormat="1" ht="30" x14ac:dyDescent="0.25">
      <c r="A2526" s="450">
        <f t="shared" si="772"/>
        <v>89609</v>
      </c>
      <c r="B2526" s="451">
        <v>88248</v>
      </c>
      <c r="C2526" s="452" t="s">
        <v>13763</v>
      </c>
      <c r="D2526" s="452" t="s">
        <v>13495</v>
      </c>
      <c r="E2526" s="400" t="s">
        <v>1</v>
      </c>
      <c r="F2526" s="400" t="s">
        <v>7605</v>
      </c>
      <c r="G2526" s="399">
        <v>8.5000000000000006E-2</v>
      </c>
      <c r="H2526" s="453">
        <f>VLOOKUP(B2526,'CMP-SIN-SD-09-2021'!A:D,4,0)</f>
        <v>18.23</v>
      </c>
      <c r="I2526" s="453" t="s">
        <v>13362</v>
      </c>
      <c r="J2526" s="373">
        <f t="shared" ref="J2526:J2531" si="781">TRUNC((G2526*H2526),2)</f>
        <v>1.54</v>
      </c>
      <c r="K2526" s="373"/>
      <c r="L2526" s="373"/>
      <c r="M2526" s="373">
        <f>VLOOKUP(B2526,'CMP-SIN-SD-09-2021'!A:D,4,0)</f>
        <v>18.23</v>
      </c>
      <c r="N2526" s="3" t="b">
        <f t="shared" ref="N2526:N2531" si="782">M2526=H2526</f>
        <v>1</v>
      </c>
    </row>
    <row r="2527" spans="1:15" s="387" customFormat="1" ht="30" x14ac:dyDescent="0.25">
      <c r="A2527" s="389">
        <f t="shared" si="772"/>
        <v>89609</v>
      </c>
      <c r="B2527" s="390">
        <v>88267</v>
      </c>
      <c r="C2527" s="391" t="s">
        <v>13763</v>
      </c>
      <c r="D2527" s="391" t="s">
        <v>13455</v>
      </c>
      <c r="E2527" s="392" t="s">
        <v>1</v>
      </c>
      <c r="F2527" s="392" t="s">
        <v>7605</v>
      </c>
      <c r="G2527" s="393">
        <v>8.5000000000000006E-2</v>
      </c>
      <c r="H2527" s="453">
        <f>VLOOKUP(B2527,'CMP-SIN-SD-09-2021'!A:D,4,0)</f>
        <v>23.41</v>
      </c>
      <c r="I2527" s="394" t="s">
        <v>13362</v>
      </c>
      <c r="J2527" s="373">
        <f t="shared" si="781"/>
        <v>1.98</v>
      </c>
      <c r="K2527" s="373"/>
      <c r="L2527" s="373"/>
      <c r="M2527" s="373">
        <f>VLOOKUP(B2527,'CMP-SIN-SD-09-2021'!A:D,4,0)</f>
        <v>23.41</v>
      </c>
      <c r="N2527" s="3" t="b">
        <f t="shared" si="782"/>
        <v>1</v>
      </c>
    </row>
    <row r="2528" spans="1:15" s="387" customFormat="1" x14ac:dyDescent="0.25">
      <c r="A2528" s="389">
        <f t="shared" si="772"/>
        <v>89609</v>
      </c>
      <c r="B2528" s="390">
        <v>122</v>
      </c>
      <c r="C2528" s="391" t="s">
        <v>13763</v>
      </c>
      <c r="D2528" s="391" t="s">
        <v>14123</v>
      </c>
      <c r="E2528" s="392" t="s">
        <v>1</v>
      </c>
      <c r="F2528" s="392" t="s">
        <v>9</v>
      </c>
      <c r="G2528" s="393">
        <v>2.4E-2</v>
      </c>
      <c r="H2528" s="394">
        <v>66.94</v>
      </c>
      <c r="I2528" s="394" t="s">
        <v>13362</v>
      </c>
      <c r="J2528" s="373">
        <f t="shared" si="781"/>
        <v>1.6</v>
      </c>
      <c r="K2528" s="373"/>
      <c r="L2528" s="373"/>
      <c r="M2528" s="373">
        <f>VLOOKUP(B2528,'INS-SIN-SD-09-2021'!A:D,4,0)</f>
        <v>66.94</v>
      </c>
      <c r="N2528" s="3" t="b">
        <f t="shared" si="782"/>
        <v>1</v>
      </c>
    </row>
    <row r="2529" spans="1:15" s="387" customFormat="1" x14ac:dyDescent="0.25">
      <c r="A2529" s="389">
        <f t="shared" si="772"/>
        <v>89609</v>
      </c>
      <c r="B2529" s="390">
        <v>20083</v>
      </c>
      <c r="C2529" s="391" t="s">
        <v>13763</v>
      </c>
      <c r="D2529" s="391" t="s">
        <v>14124</v>
      </c>
      <c r="E2529" s="392" t="s">
        <v>1</v>
      </c>
      <c r="F2529" s="392" t="s">
        <v>9</v>
      </c>
      <c r="G2529" s="393">
        <v>0.03</v>
      </c>
      <c r="H2529" s="394">
        <v>75.84</v>
      </c>
      <c r="I2529" s="394" t="s">
        <v>13362</v>
      </c>
      <c r="J2529" s="373">
        <f t="shared" si="781"/>
        <v>2.27</v>
      </c>
      <c r="K2529" s="373"/>
      <c r="L2529" s="373"/>
      <c r="M2529" s="373">
        <f>VLOOKUP(B2529,'INS-SIN-SD-09-2021'!A:D,4,0)</f>
        <v>75.84</v>
      </c>
      <c r="N2529" s="3" t="b">
        <f t="shared" si="782"/>
        <v>1</v>
      </c>
    </row>
    <row r="2530" spans="1:15" s="387" customFormat="1" x14ac:dyDescent="0.25">
      <c r="A2530" s="389">
        <f t="shared" si="772"/>
        <v>89609</v>
      </c>
      <c r="B2530" s="390">
        <v>9910</v>
      </c>
      <c r="C2530" s="391" t="s">
        <v>13763</v>
      </c>
      <c r="D2530" s="391" t="s">
        <v>14299</v>
      </c>
      <c r="E2530" s="392" t="s">
        <v>1</v>
      </c>
      <c r="F2530" s="392" t="s">
        <v>9</v>
      </c>
      <c r="G2530" s="393">
        <v>1</v>
      </c>
      <c r="H2530" s="394">
        <v>83.57</v>
      </c>
      <c r="I2530" s="394" t="s">
        <v>13362</v>
      </c>
      <c r="J2530" s="373">
        <f t="shared" si="781"/>
        <v>83.57</v>
      </c>
      <c r="K2530" s="373"/>
      <c r="L2530" s="373"/>
      <c r="M2530" s="373">
        <f>VLOOKUP(B2530,'INS-SIN-SD-09-2021'!A:D,4,0)</f>
        <v>83.57</v>
      </c>
      <c r="N2530" s="3" t="b">
        <f t="shared" si="782"/>
        <v>1</v>
      </c>
    </row>
    <row r="2531" spans="1:15" s="387" customFormat="1" x14ac:dyDescent="0.25">
      <c r="A2531" s="440">
        <f t="shared" si="772"/>
        <v>89609</v>
      </c>
      <c r="B2531" s="441">
        <v>38383</v>
      </c>
      <c r="C2531" s="442" t="s">
        <v>13763</v>
      </c>
      <c r="D2531" s="442" t="s">
        <v>14115</v>
      </c>
      <c r="E2531" s="398" t="s">
        <v>1</v>
      </c>
      <c r="F2531" s="398" t="s">
        <v>9</v>
      </c>
      <c r="G2531" s="397">
        <v>2.8000000000000001E-2</v>
      </c>
      <c r="H2531" s="443">
        <v>2.34</v>
      </c>
      <c r="I2531" s="443" t="s">
        <v>13362</v>
      </c>
      <c r="J2531" s="373">
        <f t="shared" si="781"/>
        <v>0.06</v>
      </c>
      <c r="K2531" s="373"/>
      <c r="L2531" s="373"/>
      <c r="M2531" s="373">
        <f>VLOOKUP(B2531,'INS-SIN-SD-09-2021'!A:D,4,0)</f>
        <v>2.34</v>
      </c>
      <c r="N2531" s="3" t="b">
        <f t="shared" si="782"/>
        <v>1</v>
      </c>
    </row>
    <row r="2532" spans="1:15" s="387" customFormat="1" ht="30" x14ac:dyDescent="0.25">
      <c r="A2532" s="463" t="str">
        <f t="shared" si="772"/>
        <v>18.029.0080-0/EMOP</v>
      </c>
      <c r="B2532" s="434" t="s">
        <v>13359</v>
      </c>
      <c r="C2532" s="464" t="s">
        <v>594</v>
      </c>
      <c r="D2532" s="464" t="s">
        <v>13805</v>
      </c>
      <c r="E2532" s="425" t="s">
        <v>9</v>
      </c>
      <c r="F2532" s="425" t="s">
        <v>1</v>
      </c>
      <c r="G2532" s="424" t="s">
        <v>13361</v>
      </c>
      <c r="H2532" s="426" t="s">
        <v>13362</v>
      </c>
      <c r="I2532" s="465">
        <f>SUMIF(A:A,A2532,J:J)</f>
        <v>2767.66</v>
      </c>
      <c r="K2532" s="373" t="e">
        <f>VLOOKUP(A2532,'CMP-SIN-SD-09-2021'!A:D,4,0)</f>
        <v>#N/A</v>
      </c>
      <c r="L2532" s="373" t="e">
        <f>K2532=I2532</f>
        <v>#N/A</v>
      </c>
      <c r="O2532" s="387" t="s">
        <v>15555</v>
      </c>
    </row>
    <row r="2533" spans="1:15" s="387" customFormat="1" x14ac:dyDescent="0.25">
      <c r="A2533" s="450" t="str">
        <f t="shared" si="772"/>
        <v>18.029.0080-0/EMOP</v>
      </c>
      <c r="B2533" s="451">
        <v>88264</v>
      </c>
      <c r="C2533" s="452" t="s">
        <v>13805</v>
      </c>
      <c r="D2533" s="452" t="s">
        <v>13703</v>
      </c>
      <c r="E2533" s="400" t="s">
        <v>1</v>
      </c>
      <c r="F2533" s="400" t="s">
        <v>7605</v>
      </c>
      <c r="G2533" s="399">
        <v>2.06</v>
      </c>
      <c r="H2533" s="453">
        <f>VLOOKUP(B2533,'CMP-SIN-SD-09-2021'!A:D,4,0)</f>
        <v>24.1</v>
      </c>
      <c r="I2533" s="453" t="s">
        <v>13362</v>
      </c>
      <c r="J2533" s="373">
        <f t="shared" ref="J2533:J2538" si="783">TRUNC((G2533*H2533),2)</f>
        <v>49.64</v>
      </c>
      <c r="K2533" s="373"/>
      <c r="L2533" s="373"/>
      <c r="M2533" s="373">
        <f>VLOOKUP(B2533,'CMP-SIN-SD-09-2021'!A:D,4,0)</f>
        <v>24.1</v>
      </c>
      <c r="N2533" s="3" t="b">
        <f t="shared" ref="N2533:N2538" si="784">M2533=H2533</f>
        <v>1</v>
      </c>
    </row>
    <row r="2534" spans="1:15" s="387" customFormat="1" ht="30" x14ac:dyDescent="0.25">
      <c r="A2534" s="389" t="str">
        <f t="shared" si="772"/>
        <v>18.029.0080-0/EMOP</v>
      </c>
      <c r="B2534" s="390">
        <v>88267</v>
      </c>
      <c r="C2534" s="391" t="s">
        <v>13805</v>
      </c>
      <c r="D2534" s="391" t="s">
        <v>13455</v>
      </c>
      <c r="E2534" s="392" t="s">
        <v>1</v>
      </c>
      <c r="F2534" s="392" t="s">
        <v>7605</v>
      </c>
      <c r="G2534" s="393">
        <v>4.12</v>
      </c>
      <c r="H2534" s="453">
        <f>VLOOKUP(B2534,'CMP-SIN-SD-09-2021'!A:D,4,0)</f>
        <v>23.41</v>
      </c>
      <c r="I2534" s="394" t="s">
        <v>13362</v>
      </c>
      <c r="J2534" s="373">
        <f t="shared" si="783"/>
        <v>96.44</v>
      </c>
      <c r="K2534" s="373"/>
      <c r="L2534" s="373"/>
      <c r="M2534" s="373">
        <f>VLOOKUP(B2534,'CMP-SIN-SD-09-2021'!A:D,4,0)</f>
        <v>23.41</v>
      </c>
      <c r="N2534" s="3" t="b">
        <f t="shared" si="784"/>
        <v>1</v>
      </c>
    </row>
    <row r="2535" spans="1:15" s="387" customFormat="1" x14ac:dyDescent="0.25">
      <c r="A2535" s="389" t="str">
        <f t="shared" si="772"/>
        <v>18.029.0080-0/EMOP</v>
      </c>
      <c r="B2535" s="390">
        <v>88316</v>
      </c>
      <c r="C2535" s="391" t="s">
        <v>13805</v>
      </c>
      <c r="D2535" s="391" t="s">
        <v>13428</v>
      </c>
      <c r="E2535" s="392" t="s">
        <v>1</v>
      </c>
      <c r="F2535" s="392" t="s">
        <v>7605</v>
      </c>
      <c r="G2535" s="393">
        <v>5.665</v>
      </c>
      <c r="H2535" s="453">
        <f>VLOOKUP(B2535,'CMP-SIN-SD-09-2021'!A:D,4,0)</f>
        <v>17.61</v>
      </c>
      <c r="I2535" s="394" t="s">
        <v>13362</v>
      </c>
      <c r="J2535" s="373">
        <f t="shared" si="783"/>
        <v>99.76</v>
      </c>
      <c r="K2535" s="373"/>
      <c r="L2535" s="373"/>
      <c r="M2535" s="373">
        <f>VLOOKUP(B2535,'CMP-SIN-SD-09-2021'!A:D,4,0)</f>
        <v>17.61</v>
      </c>
      <c r="N2535" s="3" t="b">
        <f t="shared" si="784"/>
        <v>1</v>
      </c>
    </row>
    <row r="2536" spans="1:15" s="387" customFormat="1" ht="30" x14ac:dyDescent="0.25">
      <c r="A2536" s="389" t="str">
        <f t="shared" si="772"/>
        <v>18.029.0080-0/EMOP</v>
      </c>
      <c r="B2536" s="390">
        <v>284</v>
      </c>
      <c r="C2536" s="391" t="s">
        <v>13805</v>
      </c>
      <c r="D2536" s="391" t="s">
        <v>14300</v>
      </c>
      <c r="E2536" s="392" t="s">
        <v>1</v>
      </c>
      <c r="F2536" s="392" t="s">
        <v>27</v>
      </c>
      <c r="G2536" s="393">
        <v>10</v>
      </c>
      <c r="H2536" s="394">
        <v>1.5689</v>
      </c>
      <c r="I2536" s="394" t="s">
        <v>13362</v>
      </c>
      <c r="J2536" s="373">
        <f t="shared" si="783"/>
        <v>15.68</v>
      </c>
      <c r="K2536" s="373"/>
      <c r="L2536" s="373"/>
      <c r="M2536" s="373" t="e">
        <f>VLOOKUP(B2536,'INS-SIN-SD-09-2021'!A:D,4,0)</f>
        <v>#N/A</v>
      </c>
      <c r="N2536" s="3" t="e">
        <f t="shared" si="784"/>
        <v>#N/A</v>
      </c>
    </row>
    <row r="2537" spans="1:15" s="387" customFormat="1" ht="30" x14ac:dyDescent="0.25">
      <c r="A2537" s="389" t="str">
        <f t="shared" si="772"/>
        <v>18.029.0080-0/EMOP</v>
      </c>
      <c r="B2537" s="390">
        <v>2612</v>
      </c>
      <c r="C2537" s="391" t="s">
        <v>13805</v>
      </c>
      <c r="D2537" s="391" t="s">
        <v>14301</v>
      </c>
      <c r="E2537" s="392" t="s">
        <v>1</v>
      </c>
      <c r="F2537" s="392" t="s">
        <v>9</v>
      </c>
      <c r="G2537" s="393">
        <v>0.7</v>
      </c>
      <c r="H2537" s="394">
        <v>434.70510000000002</v>
      </c>
      <c r="I2537" s="394" t="s">
        <v>13362</v>
      </c>
      <c r="J2537" s="373">
        <f t="shared" si="783"/>
        <v>304.29000000000002</v>
      </c>
      <c r="K2537" s="373"/>
      <c r="L2537" s="373"/>
      <c r="M2537" s="373" t="e">
        <f>VLOOKUP(B2537,'INS-SIN-SD-09-2021'!A:D,4,0)</f>
        <v>#N/A</v>
      </c>
      <c r="N2537" s="3" t="e">
        <f t="shared" si="784"/>
        <v>#N/A</v>
      </c>
    </row>
    <row r="2538" spans="1:15" s="387" customFormat="1" ht="30" x14ac:dyDescent="0.25">
      <c r="A2538" s="440" t="str">
        <f t="shared" si="772"/>
        <v>18.029.0080-0/EMOP</v>
      </c>
      <c r="B2538" s="441">
        <v>5546</v>
      </c>
      <c r="C2538" s="442" t="s">
        <v>13805</v>
      </c>
      <c r="D2538" s="442" t="s">
        <v>14302</v>
      </c>
      <c r="E2538" s="398" t="s">
        <v>1</v>
      </c>
      <c r="F2538" s="398" t="s">
        <v>9</v>
      </c>
      <c r="G2538" s="397">
        <v>1.05</v>
      </c>
      <c r="H2538" s="443">
        <v>2097</v>
      </c>
      <c r="I2538" s="443" t="s">
        <v>13362</v>
      </c>
      <c r="J2538" s="373">
        <f t="shared" si="783"/>
        <v>2201.85</v>
      </c>
      <c r="K2538" s="373"/>
      <c r="L2538" s="373"/>
      <c r="M2538" s="373" t="e">
        <f>VLOOKUP(B2538,'INS-SIN-SD-09-2021'!A:D,4,0)</f>
        <v>#N/A</v>
      </c>
      <c r="N2538" s="3" t="e">
        <f t="shared" si="784"/>
        <v>#N/A</v>
      </c>
    </row>
    <row r="2539" spans="1:15" s="387" customFormat="1" ht="45" x14ac:dyDescent="0.25">
      <c r="A2539" s="463">
        <f t="shared" si="772"/>
        <v>89507</v>
      </c>
      <c r="B2539" s="434" t="s">
        <v>13359</v>
      </c>
      <c r="C2539" s="464" t="s">
        <v>595</v>
      </c>
      <c r="D2539" s="464" t="s">
        <v>13414</v>
      </c>
      <c r="E2539" s="425" t="s">
        <v>9</v>
      </c>
      <c r="F2539" s="425" t="s">
        <v>1</v>
      </c>
      <c r="G2539" s="424" t="s">
        <v>13361</v>
      </c>
      <c r="H2539" s="426" t="s">
        <v>13362</v>
      </c>
      <c r="I2539" s="465">
        <f>SUMIF(A:A,A2539,J:J)</f>
        <v>49.52000000000001</v>
      </c>
      <c r="K2539" s="373">
        <f>VLOOKUP(A2539,'CMP-SIN-SD-09-2021'!A:D,4,0)</f>
        <v>49.52</v>
      </c>
      <c r="L2539" s="373" t="b">
        <f>K2539=I2539</f>
        <v>1</v>
      </c>
      <c r="O2539" s="403">
        <v>89507</v>
      </c>
    </row>
    <row r="2540" spans="1:15" s="387" customFormat="1" ht="30" x14ac:dyDescent="0.25">
      <c r="A2540" s="450">
        <f t="shared" si="772"/>
        <v>89507</v>
      </c>
      <c r="B2540" s="451">
        <v>88248</v>
      </c>
      <c r="C2540" s="452" t="s">
        <v>13414</v>
      </c>
      <c r="D2540" s="452" t="s">
        <v>13495</v>
      </c>
      <c r="E2540" s="400" t="s">
        <v>1</v>
      </c>
      <c r="F2540" s="400" t="s">
        <v>7605</v>
      </c>
      <c r="G2540" s="399">
        <v>0.128</v>
      </c>
      <c r="H2540" s="453">
        <f>VLOOKUP(B2540,'CMP-SIN-SD-09-2021'!A:D,4,0)</f>
        <v>18.23</v>
      </c>
      <c r="I2540" s="453" t="s">
        <v>13362</v>
      </c>
      <c r="J2540" s="373">
        <f t="shared" ref="J2540:J2545" si="785">TRUNC((G2540*H2540),2)</f>
        <v>2.33</v>
      </c>
      <c r="K2540" s="373"/>
      <c r="L2540" s="373"/>
      <c r="M2540" s="373">
        <f>VLOOKUP(B2540,'CMP-SIN-SD-09-2021'!A:D,4,0)</f>
        <v>18.23</v>
      </c>
      <c r="N2540" s="3" t="b">
        <f t="shared" ref="N2540:N2545" si="786">M2540=H2540</f>
        <v>1</v>
      </c>
    </row>
    <row r="2541" spans="1:15" s="387" customFormat="1" ht="30" x14ac:dyDescent="0.25">
      <c r="A2541" s="389">
        <f t="shared" si="772"/>
        <v>89507</v>
      </c>
      <c r="B2541" s="390">
        <v>88267</v>
      </c>
      <c r="C2541" s="391" t="s">
        <v>13414</v>
      </c>
      <c r="D2541" s="391" t="s">
        <v>13455</v>
      </c>
      <c r="E2541" s="392" t="s">
        <v>1</v>
      </c>
      <c r="F2541" s="392" t="s">
        <v>7605</v>
      </c>
      <c r="G2541" s="393">
        <v>0.128</v>
      </c>
      <c r="H2541" s="453">
        <f>VLOOKUP(B2541,'CMP-SIN-SD-09-2021'!A:D,4,0)</f>
        <v>23.41</v>
      </c>
      <c r="I2541" s="394" t="s">
        <v>13362</v>
      </c>
      <c r="J2541" s="373">
        <f t="shared" si="785"/>
        <v>2.99</v>
      </c>
      <c r="K2541" s="373"/>
      <c r="L2541" s="373"/>
      <c r="M2541" s="373">
        <f>VLOOKUP(B2541,'CMP-SIN-SD-09-2021'!A:D,4,0)</f>
        <v>23.41</v>
      </c>
      <c r="N2541" s="3" t="b">
        <f t="shared" si="786"/>
        <v>1</v>
      </c>
    </row>
    <row r="2542" spans="1:15" s="387" customFormat="1" x14ac:dyDescent="0.25">
      <c r="A2542" s="389">
        <f t="shared" si="772"/>
        <v>89507</v>
      </c>
      <c r="B2542" s="390">
        <v>122</v>
      </c>
      <c r="C2542" s="391" t="s">
        <v>13414</v>
      </c>
      <c r="D2542" s="391" t="s">
        <v>14123</v>
      </c>
      <c r="E2542" s="392" t="s">
        <v>1</v>
      </c>
      <c r="F2542" s="392" t="s">
        <v>9</v>
      </c>
      <c r="G2542" s="393">
        <v>2.4E-2</v>
      </c>
      <c r="H2542" s="394">
        <v>66.94</v>
      </c>
      <c r="I2542" s="394" t="s">
        <v>13362</v>
      </c>
      <c r="J2542" s="373">
        <f t="shared" si="785"/>
        <v>1.6</v>
      </c>
      <c r="K2542" s="373"/>
      <c r="L2542" s="373"/>
      <c r="M2542" s="373">
        <f>VLOOKUP(B2542,'INS-SIN-SD-09-2021'!A:D,4,0)</f>
        <v>66.94</v>
      </c>
      <c r="N2542" s="3" t="b">
        <f t="shared" si="786"/>
        <v>1</v>
      </c>
    </row>
    <row r="2543" spans="1:15" s="387" customFormat="1" ht="30" x14ac:dyDescent="0.25">
      <c r="A2543" s="389">
        <f t="shared" si="772"/>
        <v>89507</v>
      </c>
      <c r="B2543" s="390">
        <v>1925</v>
      </c>
      <c r="C2543" s="391" t="s">
        <v>13414</v>
      </c>
      <c r="D2543" s="391" t="s">
        <v>14303</v>
      </c>
      <c r="E2543" s="392" t="s">
        <v>1</v>
      </c>
      <c r="F2543" s="392" t="s">
        <v>9</v>
      </c>
      <c r="G2543" s="393">
        <v>1</v>
      </c>
      <c r="H2543" s="394">
        <v>40.270000000000003</v>
      </c>
      <c r="I2543" s="394" t="s">
        <v>13362</v>
      </c>
      <c r="J2543" s="373">
        <f t="shared" si="785"/>
        <v>40.270000000000003</v>
      </c>
      <c r="K2543" s="373"/>
      <c r="L2543" s="373"/>
      <c r="M2543" s="373">
        <f>VLOOKUP(B2543,'INS-SIN-SD-09-2021'!A:D,4,0)</f>
        <v>40.270000000000003</v>
      </c>
      <c r="N2543" s="3" t="b">
        <f t="shared" si="786"/>
        <v>1</v>
      </c>
    </row>
    <row r="2544" spans="1:15" s="387" customFormat="1" x14ac:dyDescent="0.25">
      <c r="A2544" s="389">
        <f t="shared" si="772"/>
        <v>89507</v>
      </c>
      <c r="B2544" s="390">
        <v>20083</v>
      </c>
      <c r="C2544" s="391" t="s">
        <v>13414</v>
      </c>
      <c r="D2544" s="391" t="s">
        <v>14124</v>
      </c>
      <c r="E2544" s="392" t="s">
        <v>1</v>
      </c>
      <c r="F2544" s="392" t="s">
        <v>9</v>
      </c>
      <c r="G2544" s="393">
        <v>0.03</v>
      </c>
      <c r="H2544" s="394">
        <v>75.84</v>
      </c>
      <c r="I2544" s="394" t="s">
        <v>13362</v>
      </c>
      <c r="J2544" s="373">
        <f t="shared" si="785"/>
        <v>2.27</v>
      </c>
      <c r="K2544" s="373"/>
      <c r="L2544" s="373"/>
      <c r="M2544" s="373">
        <f>VLOOKUP(B2544,'INS-SIN-SD-09-2021'!A:D,4,0)</f>
        <v>75.84</v>
      </c>
      <c r="N2544" s="3" t="b">
        <f t="shared" si="786"/>
        <v>1</v>
      </c>
    </row>
    <row r="2545" spans="1:15" s="387" customFormat="1" x14ac:dyDescent="0.25">
      <c r="A2545" s="440">
        <f t="shared" si="772"/>
        <v>89507</v>
      </c>
      <c r="B2545" s="441">
        <v>38383</v>
      </c>
      <c r="C2545" s="442" t="s">
        <v>13414</v>
      </c>
      <c r="D2545" s="442" t="s">
        <v>14115</v>
      </c>
      <c r="E2545" s="398" t="s">
        <v>1</v>
      </c>
      <c r="F2545" s="398" t="s">
        <v>9</v>
      </c>
      <c r="G2545" s="397">
        <v>2.8000000000000001E-2</v>
      </c>
      <c r="H2545" s="443">
        <v>2.34</v>
      </c>
      <c r="I2545" s="443" t="s">
        <v>13362</v>
      </c>
      <c r="J2545" s="373">
        <f t="shared" si="785"/>
        <v>0.06</v>
      </c>
      <c r="K2545" s="373"/>
      <c r="L2545" s="373"/>
      <c r="M2545" s="373">
        <f>VLOOKUP(B2545,'INS-SIN-SD-09-2021'!A:D,4,0)</f>
        <v>2.34</v>
      </c>
      <c r="N2545" s="3" t="b">
        <f t="shared" si="786"/>
        <v>1</v>
      </c>
    </row>
    <row r="2546" spans="1:15" s="387" customFormat="1" ht="30" x14ac:dyDescent="0.25">
      <c r="A2546" s="463" t="str">
        <f t="shared" si="772"/>
        <v>15.038.0090-A/EMOP</v>
      </c>
      <c r="B2546" s="434" t="s">
        <v>13359</v>
      </c>
      <c r="C2546" s="464" t="s">
        <v>596</v>
      </c>
      <c r="D2546" s="464" t="s">
        <v>14304</v>
      </c>
      <c r="E2546" s="425" t="s">
        <v>9</v>
      </c>
      <c r="F2546" s="425" t="s">
        <v>1</v>
      </c>
      <c r="G2546" s="424" t="s">
        <v>13361</v>
      </c>
      <c r="H2546" s="426" t="s">
        <v>13362</v>
      </c>
      <c r="I2546" s="465">
        <f>SUMIF(A:A,A2546,J:J)</f>
        <v>9.5</v>
      </c>
      <c r="K2546" s="373" t="e">
        <f>VLOOKUP(A2546,'CMP-SIN-SD-09-2021'!A:D,4,0)</f>
        <v>#N/A</v>
      </c>
      <c r="L2546" s="373" t="e">
        <f>K2546=I2546</f>
        <v>#N/A</v>
      </c>
      <c r="O2546" s="387" t="s">
        <v>15558</v>
      </c>
    </row>
    <row r="2547" spans="1:15" s="387" customFormat="1" x14ac:dyDescent="0.25">
      <c r="A2547" s="444" t="str">
        <f t="shared" si="772"/>
        <v>15.038.0090-A/EMOP</v>
      </c>
      <c r="B2547" s="445">
        <v>12857</v>
      </c>
      <c r="C2547" s="446" t="s">
        <v>14265</v>
      </c>
      <c r="D2547" s="446" t="s">
        <v>14305</v>
      </c>
      <c r="E2547" s="447" t="s">
        <v>1</v>
      </c>
      <c r="F2547" s="447" t="s">
        <v>9</v>
      </c>
      <c r="G2547" s="448">
        <v>1</v>
      </c>
      <c r="H2547" s="449">
        <v>9.5</v>
      </c>
      <c r="I2547" s="449" t="s">
        <v>13362</v>
      </c>
      <c r="J2547" s="373">
        <f t="shared" ref="J2547" si="787">TRUNC((G2547*H2547),2)</f>
        <v>9.5</v>
      </c>
      <c r="K2547" s="373"/>
      <c r="L2547" s="373"/>
      <c r="M2547" s="373" t="e">
        <f>VLOOKUP(B2547,'INS-SIN-SD-09-2021'!A:D,4,0)</f>
        <v>#N/A</v>
      </c>
      <c r="N2547" s="3" t="e">
        <f t="shared" ref="N2547" si="788">M2547=H2547</f>
        <v>#N/A</v>
      </c>
    </row>
    <row r="2548" spans="1:15" s="387" customFormat="1" ht="30" x14ac:dyDescent="0.25">
      <c r="A2548" s="463" t="str">
        <f t="shared" si="772"/>
        <v>18.029.0085-0/EMOP</v>
      </c>
      <c r="B2548" s="434" t="s">
        <v>13359</v>
      </c>
      <c r="C2548" s="464" t="s">
        <v>597</v>
      </c>
      <c r="D2548" s="464" t="s">
        <v>13561</v>
      </c>
      <c r="E2548" s="425" t="s">
        <v>9</v>
      </c>
      <c r="F2548" s="425" t="s">
        <v>1</v>
      </c>
      <c r="G2548" s="424" t="s">
        <v>13361</v>
      </c>
      <c r="H2548" s="426" t="s">
        <v>13362</v>
      </c>
      <c r="I2548" s="465">
        <f>SUMIF(A:A,A2548,J:J)</f>
        <v>2976.85</v>
      </c>
      <c r="K2548" s="373" t="e">
        <f>VLOOKUP(A2548,'CMP-SIN-SD-09-2021'!A:D,4,0)</f>
        <v>#N/A</v>
      </c>
      <c r="L2548" s="373" t="e">
        <f>K2548=I2548</f>
        <v>#N/A</v>
      </c>
      <c r="O2548" s="387" t="s">
        <v>15568</v>
      </c>
    </row>
    <row r="2549" spans="1:15" s="387" customFormat="1" x14ac:dyDescent="0.25">
      <c r="A2549" s="450" t="str">
        <f t="shared" si="772"/>
        <v>18.029.0085-0/EMOP</v>
      </c>
      <c r="B2549" s="451">
        <v>88264</v>
      </c>
      <c r="C2549" s="452" t="s">
        <v>13561</v>
      </c>
      <c r="D2549" s="452" t="s">
        <v>13703</v>
      </c>
      <c r="E2549" s="400" t="s">
        <v>1</v>
      </c>
      <c r="F2549" s="400" t="s">
        <v>7605</v>
      </c>
      <c r="G2549" s="399">
        <v>2.5750000000000002</v>
      </c>
      <c r="H2549" s="453">
        <f>VLOOKUP(B2549,'CMP-SIN-SD-09-2021'!A:D,4,0)</f>
        <v>24.1</v>
      </c>
      <c r="I2549" s="453" t="s">
        <v>13362</v>
      </c>
      <c r="J2549" s="373">
        <f t="shared" ref="J2549:J2554" si="789">TRUNC((G2549*H2549),2)</f>
        <v>62.05</v>
      </c>
      <c r="K2549" s="373"/>
      <c r="L2549" s="373"/>
      <c r="M2549" s="373">
        <f>VLOOKUP(B2549,'CMP-SIN-SD-09-2021'!A:D,4,0)</f>
        <v>24.1</v>
      </c>
      <c r="N2549" s="3" t="b">
        <f t="shared" ref="N2549:N2554" si="790">M2549=H2549</f>
        <v>1</v>
      </c>
    </row>
    <row r="2550" spans="1:15" s="387" customFormat="1" ht="30" x14ac:dyDescent="0.25">
      <c r="A2550" s="389" t="str">
        <f t="shared" si="772"/>
        <v>18.029.0085-0/EMOP</v>
      </c>
      <c r="B2550" s="390">
        <v>88267</v>
      </c>
      <c r="C2550" s="391" t="s">
        <v>13561</v>
      </c>
      <c r="D2550" s="391" t="s">
        <v>13455</v>
      </c>
      <c r="E2550" s="392" t="s">
        <v>1</v>
      </c>
      <c r="F2550" s="392" t="s">
        <v>7605</v>
      </c>
      <c r="G2550" s="393">
        <v>5.15</v>
      </c>
      <c r="H2550" s="453">
        <f>VLOOKUP(B2550,'CMP-SIN-SD-09-2021'!A:D,4,0)</f>
        <v>23.41</v>
      </c>
      <c r="I2550" s="394" t="s">
        <v>13362</v>
      </c>
      <c r="J2550" s="373">
        <f t="shared" si="789"/>
        <v>120.56</v>
      </c>
      <c r="K2550" s="373"/>
      <c r="L2550" s="373"/>
      <c r="M2550" s="373">
        <f>VLOOKUP(B2550,'CMP-SIN-SD-09-2021'!A:D,4,0)</f>
        <v>23.41</v>
      </c>
      <c r="N2550" s="3" t="b">
        <f t="shared" si="790"/>
        <v>1</v>
      </c>
    </row>
    <row r="2551" spans="1:15" s="387" customFormat="1" x14ac:dyDescent="0.25">
      <c r="A2551" s="389" t="str">
        <f t="shared" si="772"/>
        <v>18.029.0085-0/EMOP</v>
      </c>
      <c r="B2551" s="390">
        <v>88316</v>
      </c>
      <c r="C2551" s="391" t="s">
        <v>13561</v>
      </c>
      <c r="D2551" s="391" t="s">
        <v>13428</v>
      </c>
      <c r="E2551" s="392" t="s">
        <v>1</v>
      </c>
      <c r="F2551" s="392" t="s">
        <v>7605</v>
      </c>
      <c r="G2551" s="393">
        <v>6.18</v>
      </c>
      <c r="H2551" s="453">
        <f>VLOOKUP(B2551,'CMP-SIN-SD-09-2021'!A:D,4,0)</f>
        <v>17.61</v>
      </c>
      <c r="I2551" s="394" t="s">
        <v>13362</v>
      </c>
      <c r="J2551" s="373">
        <f t="shared" si="789"/>
        <v>108.82</v>
      </c>
      <c r="K2551" s="373"/>
      <c r="L2551" s="373"/>
      <c r="M2551" s="373">
        <f>VLOOKUP(B2551,'CMP-SIN-SD-09-2021'!A:D,4,0)</f>
        <v>17.61</v>
      </c>
      <c r="N2551" s="3" t="b">
        <f t="shared" si="790"/>
        <v>1</v>
      </c>
    </row>
    <row r="2552" spans="1:15" s="387" customFormat="1" ht="30" x14ac:dyDescent="0.25">
      <c r="A2552" s="389" t="str">
        <f t="shared" si="772"/>
        <v>18.029.0085-0/EMOP</v>
      </c>
      <c r="B2552" s="390">
        <v>284</v>
      </c>
      <c r="C2552" s="391" t="s">
        <v>13561</v>
      </c>
      <c r="D2552" s="391" t="s">
        <v>14300</v>
      </c>
      <c r="E2552" s="392" t="s">
        <v>1</v>
      </c>
      <c r="F2552" s="392" t="s">
        <v>27</v>
      </c>
      <c r="G2552" s="393">
        <v>10</v>
      </c>
      <c r="H2552" s="394">
        <v>1.5689</v>
      </c>
      <c r="I2552" s="394" t="s">
        <v>13362</v>
      </c>
      <c r="J2552" s="373">
        <f t="shared" si="789"/>
        <v>15.68</v>
      </c>
      <c r="K2552" s="373"/>
      <c r="L2552" s="373"/>
      <c r="M2552" s="373" t="e">
        <f>VLOOKUP(B2552,'INS-SIN-SD-09-2021'!A:D,4,0)</f>
        <v>#N/A</v>
      </c>
      <c r="N2552" s="3" t="e">
        <f t="shared" si="790"/>
        <v>#N/A</v>
      </c>
    </row>
    <row r="2553" spans="1:15" s="387" customFormat="1" ht="30" x14ac:dyDescent="0.25">
      <c r="A2553" s="389" t="str">
        <f t="shared" si="772"/>
        <v>18.029.0085-0/EMOP</v>
      </c>
      <c r="B2553" s="390">
        <v>2612</v>
      </c>
      <c r="C2553" s="391" t="s">
        <v>13561</v>
      </c>
      <c r="D2553" s="391" t="s">
        <v>14301</v>
      </c>
      <c r="E2553" s="392" t="s">
        <v>1</v>
      </c>
      <c r="F2553" s="392" t="s">
        <v>9</v>
      </c>
      <c r="G2553" s="393">
        <v>0.7</v>
      </c>
      <c r="H2553" s="394">
        <v>434.70510000000002</v>
      </c>
      <c r="I2553" s="394" t="s">
        <v>13362</v>
      </c>
      <c r="J2553" s="373">
        <f t="shared" si="789"/>
        <v>304.29000000000002</v>
      </c>
      <c r="K2553" s="373"/>
      <c r="L2553" s="373"/>
      <c r="M2553" s="373" t="e">
        <f>VLOOKUP(B2553,'INS-SIN-SD-09-2021'!A:D,4,0)</f>
        <v>#N/A</v>
      </c>
      <c r="N2553" s="3" t="e">
        <f t="shared" si="790"/>
        <v>#N/A</v>
      </c>
    </row>
    <row r="2554" spans="1:15" s="387" customFormat="1" ht="30" x14ac:dyDescent="0.25">
      <c r="A2554" s="440" t="str">
        <f t="shared" si="772"/>
        <v>18.029.0085-0/EMOP</v>
      </c>
      <c r="B2554" s="441">
        <v>5547</v>
      </c>
      <c r="C2554" s="442" t="s">
        <v>13561</v>
      </c>
      <c r="D2554" s="442" t="s">
        <v>14306</v>
      </c>
      <c r="E2554" s="398" t="s">
        <v>1</v>
      </c>
      <c r="F2554" s="398" t="s">
        <v>9</v>
      </c>
      <c r="G2554" s="397">
        <v>1.04</v>
      </c>
      <c r="H2554" s="443">
        <v>2274.48</v>
      </c>
      <c r="I2554" s="443" t="s">
        <v>13362</v>
      </c>
      <c r="J2554" s="373">
        <f t="shared" si="789"/>
        <v>2365.4499999999998</v>
      </c>
      <c r="K2554" s="373"/>
      <c r="L2554" s="373"/>
      <c r="M2554" s="373" t="e">
        <f>VLOOKUP(B2554,'INS-SIN-SD-09-2021'!A:D,4,0)</f>
        <v>#N/A</v>
      </c>
      <c r="N2554" s="3" t="e">
        <f t="shared" si="790"/>
        <v>#N/A</v>
      </c>
    </row>
    <row r="2555" spans="1:15" s="387" customFormat="1" ht="30" x14ac:dyDescent="0.25">
      <c r="A2555" s="463" t="str">
        <f t="shared" si="772"/>
        <v>CCU.05.0007</v>
      </c>
      <c r="B2555" s="434" t="s">
        <v>13359</v>
      </c>
      <c r="C2555" s="464" t="s">
        <v>598</v>
      </c>
      <c r="D2555" s="464" t="s">
        <v>13813</v>
      </c>
      <c r="E2555" s="425" t="s">
        <v>9</v>
      </c>
      <c r="F2555" s="425" t="s">
        <v>1</v>
      </c>
      <c r="G2555" s="424" t="s">
        <v>13361</v>
      </c>
      <c r="H2555" s="426" t="s">
        <v>13362</v>
      </c>
      <c r="I2555" s="465">
        <f>SUMIF(A:A,A2555,J:J)</f>
        <v>20370</v>
      </c>
      <c r="K2555" s="373" t="e">
        <f>VLOOKUP(A2555,'CMP-SIN-SD-09-2021'!A:D,4,0)</f>
        <v>#N/A</v>
      </c>
      <c r="L2555" s="373" t="e">
        <f>K2555=I2555</f>
        <v>#N/A</v>
      </c>
      <c r="O2555" s="387" t="s">
        <v>1775</v>
      </c>
    </row>
    <row r="2556" spans="1:15" s="387" customFormat="1" ht="30" x14ac:dyDescent="0.25">
      <c r="A2556" s="444" t="str">
        <f t="shared" si="772"/>
        <v>CCU.05.0007</v>
      </c>
      <c r="B2556" s="445" t="s">
        <v>14307</v>
      </c>
      <c r="C2556" s="446" t="s">
        <v>13813</v>
      </c>
      <c r="D2556" s="446" t="s">
        <v>14308</v>
      </c>
      <c r="E2556" s="447" t="s">
        <v>1</v>
      </c>
      <c r="F2556" s="447" t="s">
        <v>9</v>
      </c>
      <c r="G2556" s="448">
        <v>1</v>
      </c>
      <c r="H2556" s="449">
        <v>20370</v>
      </c>
      <c r="I2556" s="449" t="s">
        <v>13362</v>
      </c>
      <c r="J2556" s="373">
        <f t="shared" ref="J2556" si="791">TRUNC((G2556*H2556),2)</f>
        <v>20370</v>
      </c>
      <c r="K2556" s="373"/>
      <c r="L2556" s="373"/>
      <c r="M2556" s="373" t="e">
        <f>VLOOKUP(B2556,'INS-SIN-SD-09-2021'!A:D,4,0)</f>
        <v>#N/A</v>
      </c>
      <c r="N2556" s="3" t="e">
        <f t="shared" ref="N2556" si="792">M2556=H2556</f>
        <v>#N/A</v>
      </c>
    </row>
    <row r="2557" spans="1:15" s="387" customFormat="1" ht="60" x14ac:dyDescent="0.25">
      <c r="A2557" s="463">
        <f t="shared" si="772"/>
        <v>99253</v>
      </c>
      <c r="B2557" s="434" t="s">
        <v>13359</v>
      </c>
      <c r="C2557" s="464" t="s">
        <v>599</v>
      </c>
      <c r="D2557" s="464" t="s">
        <v>13944</v>
      </c>
      <c r="E2557" s="425" t="s">
        <v>9</v>
      </c>
      <c r="F2557" s="425" t="s">
        <v>1</v>
      </c>
      <c r="G2557" s="424" t="s">
        <v>13361</v>
      </c>
      <c r="H2557" s="426" t="s">
        <v>13362</v>
      </c>
      <c r="I2557" s="465">
        <f>SUMIF(A:A,A2557,J:J)</f>
        <v>575.02</v>
      </c>
      <c r="K2557" s="373">
        <f>VLOOKUP(A2557,'CMP-SIN-SD-09-2021'!A:D,4,0)</f>
        <v>575.02</v>
      </c>
      <c r="L2557" s="373" t="b">
        <f>K2557=I2557</f>
        <v>1</v>
      </c>
      <c r="O2557" s="403">
        <v>99253</v>
      </c>
    </row>
    <row r="2558" spans="1:15" s="387" customFormat="1" ht="45" x14ac:dyDescent="0.25">
      <c r="A2558" s="450">
        <f t="shared" si="772"/>
        <v>99253</v>
      </c>
      <c r="B2558" s="451">
        <v>94970</v>
      </c>
      <c r="C2558" s="452" t="s">
        <v>14085</v>
      </c>
      <c r="D2558" s="452" t="s">
        <v>14003</v>
      </c>
      <c r="E2558" s="400" t="s">
        <v>1</v>
      </c>
      <c r="F2558" s="400" t="s">
        <v>23</v>
      </c>
      <c r="G2558" s="399">
        <v>7.4399999999999994E-2</v>
      </c>
      <c r="H2558" s="453">
        <f>VLOOKUP(B2558,'CMP-SIN-SD-09-2021'!A:D,4,0)</f>
        <v>414.15</v>
      </c>
      <c r="I2558" s="453" t="s">
        <v>13362</v>
      </c>
      <c r="J2558" s="373">
        <f t="shared" ref="J2558:J2567" si="793">TRUNC((G2558*H2558),2)</f>
        <v>30.81</v>
      </c>
      <c r="K2558" s="373"/>
      <c r="L2558" s="373"/>
      <c r="M2558" s="373">
        <f>VLOOKUP(B2558,'CMP-SIN-SD-09-2021'!A:D,4,0)</f>
        <v>414.15</v>
      </c>
      <c r="N2558" s="3" t="b">
        <f t="shared" ref="N2558:N2567" si="794">M2558=H2558</f>
        <v>1</v>
      </c>
    </row>
    <row r="2559" spans="1:15" s="387" customFormat="1" ht="45" x14ac:dyDescent="0.25">
      <c r="A2559" s="389">
        <f t="shared" si="772"/>
        <v>99253</v>
      </c>
      <c r="B2559" s="390">
        <v>97735</v>
      </c>
      <c r="C2559" s="391" t="s">
        <v>14085</v>
      </c>
      <c r="D2559" s="391" t="s">
        <v>14309</v>
      </c>
      <c r="E2559" s="392" t="s">
        <v>1</v>
      </c>
      <c r="F2559" s="392" t="s">
        <v>23</v>
      </c>
      <c r="G2559" s="393">
        <v>4.48E-2</v>
      </c>
      <c r="H2559" s="453">
        <f>VLOOKUP(B2559,'CMP-SIN-SD-09-2021'!A:D,4,0)</f>
        <v>2304.19</v>
      </c>
      <c r="I2559" s="394" t="s">
        <v>13362</v>
      </c>
      <c r="J2559" s="373">
        <f t="shared" si="793"/>
        <v>103.22</v>
      </c>
      <c r="K2559" s="373"/>
      <c r="L2559" s="373"/>
      <c r="M2559" s="373">
        <f>VLOOKUP(B2559,'CMP-SIN-SD-09-2021'!A:D,4,0)</f>
        <v>2304.19</v>
      </c>
      <c r="N2559" s="3" t="b">
        <f t="shared" si="794"/>
        <v>1</v>
      </c>
    </row>
    <row r="2560" spans="1:15" s="387" customFormat="1" ht="75" x14ac:dyDescent="0.25">
      <c r="A2560" s="389">
        <f t="shared" si="772"/>
        <v>99253</v>
      </c>
      <c r="B2560" s="390">
        <v>5678</v>
      </c>
      <c r="C2560" s="391" t="s">
        <v>14085</v>
      </c>
      <c r="D2560" s="391" t="s">
        <v>14310</v>
      </c>
      <c r="E2560" s="392" t="s">
        <v>1</v>
      </c>
      <c r="F2560" s="392" t="s">
        <v>13482</v>
      </c>
      <c r="G2560" s="393">
        <v>8.6999999999999994E-3</v>
      </c>
      <c r="H2560" s="453">
        <f>VLOOKUP(B2560,'CMP-SIN-SD-09-2021'!A:D,4,0)</f>
        <v>109.75</v>
      </c>
      <c r="I2560" s="394" t="s">
        <v>13362</v>
      </c>
      <c r="J2560" s="373">
        <f t="shared" si="793"/>
        <v>0.95</v>
      </c>
      <c r="K2560" s="373"/>
      <c r="L2560" s="373"/>
      <c r="M2560" s="373">
        <f>VLOOKUP(B2560,'CMP-SIN-SD-09-2021'!A:D,4,0)</f>
        <v>109.75</v>
      </c>
      <c r="N2560" s="3" t="b">
        <f t="shared" si="794"/>
        <v>1</v>
      </c>
    </row>
    <row r="2561" spans="1:15" s="387" customFormat="1" ht="75" x14ac:dyDescent="0.25">
      <c r="A2561" s="389">
        <f t="shared" si="772"/>
        <v>99253</v>
      </c>
      <c r="B2561" s="390">
        <v>5679</v>
      </c>
      <c r="C2561" s="391" t="s">
        <v>14085</v>
      </c>
      <c r="D2561" s="391" t="s">
        <v>14311</v>
      </c>
      <c r="E2561" s="392" t="s">
        <v>1</v>
      </c>
      <c r="F2561" s="392" t="s">
        <v>13484</v>
      </c>
      <c r="G2561" s="393">
        <v>2.9399999999999999E-2</v>
      </c>
      <c r="H2561" s="453">
        <f>VLOOKUP(B2561,'CMP-SIN-SD-09-2021'!A:D,4,0)</f>
        <v>43.94</v>
      </c>
      <c r="I2561" s="394" t="s">
        <v>13362</v>
      </c>
      <c r="J2561" s="373">
        <f t="shared" si="793"/>
        <v>1.29</v>
      </c>
      <c r="K2561" s="373"/>
      <c r="L2561" s="373"/>
      <c r="M2561" s="373">
        <f>VLOOKUP(B2561,'CMP-SIN-SD-09-2021'!A:D,4,0)</f>
        <v>43.94</v>
      </c>
      <c r="N2561" s="3" t="b">
        <f t="shared" si="794"/>
        <v>1</v>
      </c>
    </row>
    <row r="2562" spans="1:15" s="387" customFormat="1" ht="45" x14ac:dyDescent="0.25">
      <c r="A2562" s="389">
        <f t="shared" si="772"/>
        <v>99253</v>
      </c>
      <c r="B2562" s="390">
        <v>87316</v>
      </c>
      <c r="C2562" s="391" t="s">
        <v>14085</v>
      </c>
      <c r="D2562" s="391" t="s">
        <v>13835</v>
      </c>
      <c r="E2562" s="392" t="s">
        <v>1</v>
      </c>
      <c r="F2562" s="392" t="s">
        <v>23</v>
      </c>
      <c r="G2562" s="393">
        <v>1.4E-3</v>
      </c>
      <c r="H2562" s="453">
        <f>VLOOKUP(B2562,'CMP-SIN-SD-09-2021'!A:D,4,0)</f>
        <v>414.11</v>
      </c>
      <c r="I2562" s="394" t="s">
        <v>13362</v>
      </c>
      <c r="J2562" s="373">
        <f t="shared" si="793"/>
        <v>0.56999999999999995</v>
      </c>
      <c r="K2562" s="373"/>
      <c r="L2562" s="373"/>
      <c r="M2562" s="373">
        <f>VLOOKUP(B2562,'CMP-SIN-SD-09-2021'!A:D,4,0)</f>
        <v>414.11</v>
      </c>
      <c r="N2562" s="3" t="b">
        <f t="shared" si="794"/>
        <v>1</v>
      </c>
    </row>
    <row r="2563" spans="1:15" s="387" customFormat="1" x14ac:dyDescent="0.25">
      <c r="A2563" s="389">
        <f t="shared" si="772"/>
        <v>99253</v>
      </c>
      <c r="B2563" s="390">
        <v>88309</v>
      </c>
      <c r="C2563" s="391" t="s">
        <v>14085</v>
      </c>
      <c r="D2563" s="391" t="s">
        <v>13456</v>
      </c>
      <c r="E2563" s="392" t="s">
        <v>1</v>
      </c>
      <c r="F2563" s="392" t="s">
        <v>7605</v>
      </c>
      <c r="G2563" s="393">
        <v>6.0895000000000001</v>
      </c>
      <c r="H2563" s="453">
        <f>VLOOKUP(B2563,'CMP-SIN-SD-09-2021'!A:D,4,0)</f>
        <v>23.9</v>
      </c>
      <c r="I2563" s="394" t="s">
        <v>13362</v>
      </c>
      <c r="J2563" s="373">
        <f t="shared" si="793"/>
        <v>145.53</v>
      </c>
      <c r="K2563" s="373"/>
      <c r="L2563" s="373"/>
      <c r="M2563" s="373">
        <f>VLOOKUP(B2563,'CMP-SIN-SD-09-2021'!A:D,4,0)</f>
        <v>23.9</v>
      </c>
      <c r="N2563" s="3" t="b">
        <f t="shared" si="794"/>
        <v>1</v>
      </c>
    </row>
    <row r="2564" spans="1:15" s="387" customFormat="1" x14ac:dyDescent="0.25">
      <c r="A2564" s="389">
        <f t="shared" si="772"/>
        <v>99253</v>
      </c>
      <c r="B2564" s="390">
        <v>88316</v>
      </c>
      <c r="C2564" s="391" t="s">
        <v>14085</v>
      </c>
      <c r="D2564" s="391" t="s">
        <v>13428</v>
      </c>
      <c r="E2564" s="392" t="s">
        <v>1</v>
      </c>
      <c r="F2564" s="392" t="s">
        <v>7605</v>
      </c>
      <c r="G2564" s="393">
        <v>6.0895000000000001</v>
      </c>
      <c r="H2564" s="453">
        <f>VLOOKUP(B2564,'CMP-SIN-SD-09-2021'!A:D,4,0)</f>
        <v>17.61</v>
      </c>
      <c r="I2564" s="394" t="s">
        <v>13362</v>
      </c>
      <c r="J2564" s="373">
        <f t="shared" si="793"/>
        <v>107.23</v>
      </c>
      <c r="K2564" s="373"/>
      <c r="L2564" s="373"/>
      <c r="M2564" s="373">
        <f>VLOOKUP(B2564,'CMP-SIN-SD-09-2021'!A:D,4,0)</f>
        <v>17.61</v>
      </c>
      <c r="N2564" s="3" t="b">
        <f t="shared" si="794"/>
        <v>1</v>
      </c>
    </row>
    <row r="2565" spans="1:15" s="387" customFormat="1" ht="30" x14ac:dyDescent="0.25">
      <c r="A2565" s="389">
        <f t="shared" si="772"/>
        <v>99253</v>
      </c>
      <c r="B2565" s="390">
        <v>88628</v>
      </c>
      <c r="C2565" s="391" t="s">
        <v>14085</v>
      </c>
      <c r="D2565" s="391" t="s">
        <v>14005</v>
      </c>
      <c r="E2565" s="392" t="s">
        <v>1</v>
      </c>
      <c r="F2565" s="392" t="s">
        <v>23</v>
      </c>
      <c r="G2565" s="393">
        <v>0.11559999999999999</v>
      </c>
      <c r="H2565" s="453">
        <f>VLOOKUP(B2565,'CMP-SIN-SD-09-2021'!A:D,4,0)</f>
        <v>460.86</v>
      </c>
      <c r="I2565" s="394" t="s">
        <v>13362</v>
      </c>
      <c r="J2565" s="373">
        <f t="shared" si="793"/>
        <v>53.27</v>
      </c>
      <c r="K2565" s="373"/>
      <c r="L2565" s="373"/>
      <c r="M2565" s="373">
        <f>VLOOKUP(B2565,'CMP-SIN-SD-09-2021'!A:D,4,0)</f>
        <v>460.86</v>
      </c>
      <c r="N2565" s="3" t="b">
        <f t="shared" si="794"/>
        <v>1</v>
      </c>
    </row>
    <row r="2566" spans="1:15" s="387" customFormat="1" ht="30" x14ac:dyDescent="0.25">
      <c r="A2566" s="389">
        <f t="shared" si="772"/>
        <v>99253</v>
      </c>
      <c r="B2566" s="390">
        <v>101616</v>
      </c>
      <c r="C2566" s="391" t="s">
        <v>14085</v>
      </c>
      <c r="D2566" s="391" t="s">
        <v>14006</v>
      </c>
      <c r="E2566" s="392" t="s">
        <v>1</v>
      </c>
      <c r="F2566" s="392" t="s">
        <v>3</v>
      </c>
      <c r="G2566" s="393">
        <v>0.81</v>
      </c>
      <c r="H2566" s="453">
        <f>VLOOKUP(B2566,'CMP-SIN-SD-09-2021'!A:D,4,0)</f>
        <v>5.27</v>
      </c>
      <c r="I2566" s="394" t="s">
        <v>13362</v>
      </c>
      <c r="J2566" s="373">
        <f t="shared" si="793"/>
        <v>4.26</v>
      </c>
      <c r="K2566" s="373"/>
      <c r="L2566" s="373"/>
      <c r="M2566" s="373">
        <f>VLOOKUP(B2566,'CMP-SIN-SD-09-2021'!A:D,4,0)</f>
        <v>5.27</v>
      </c>
      <c r="N2566" s="3" t="b">
        <f t="shared" si="794"/>
        <v>1</v>
      </c>
    </row>
    <row r="2567" spans="1:15" s="387" customFormat="1" x14ac:dyDescent="0.25">
      <c r="A2567" s="440">
        <f t="shared" si="772"/>
        <v>99253</v>
      </c>
      <c r="B2567" s="441">
        <v>7258</v>
      </c>
      <c r="C2567" s="442" t="s">
        <v>14085</v>
      </c>
      <c r="D2567" s="442" t="s">
        <v>13665</v>
      </c>
      <c r="E2567" s="398" t="s">
        <v>1</v>
      </c>
      <c r="F2567" s="398" t="s">
        <v>9</v>
      </c>
      <c r="G2567" s="397">
        <v>166.0916</v>
      </c>
      <c r="H2567" s="443">
        <v>0.77</v>
      </c>
      <c r="I2567" s="443" t="s">
        <v>13362</v>
      </c>
      <c r="J2567" s="373">
        <f t="shared" si="793"/>
        <v>127.89</v>
      </c>
      <c r="K2567" s="373"/>
      <c r="L2567" s="373"/>
      <c r="M2567" s="373">
        <f>VLOOKUP(B2567,'INS-SIN-SD-09-2021'!A:D,4,0)</f>
        <v>0.77</v>
      </c>
      <c r="N2567" s="3" t="b">
        <f t="shared" si="794"/>
        <v>1</v>
      </c>
    </row>
    <row r="2568" spans="1:15" s="387" customFormat="1" ht="60" x14ac:dyDescent="0.25">
      <c r="A2568" s="463">
        <f t="shared" si="772"/>
        <v>99255</v>
      </c>
      <c r="B2568" s="434" t="s">
        <v>13359</v>
      </c>
      <c r="C2568" s="464" t="s">
        <v>600</v>
      </c>
      <c r="D2568" s="464" t="s">
        <v>13944</v>
      </c>
      <c r="E2568" s="425" t="s">
        <v>9</v>
      </c>
      <c r="F2568" s="425" t="s">
        <v>1</v>
      </c>
      <c r="G2568" s="424" t="s">
        <v>13361</v>
      </c>
      <c r="H2568" s="426" t="s">
        <v>13362</v>
      </c>
      <c r="I2568" s="465">
        <f>SUMIF(A:A,A2568,J:J)</f>
        <v>790.61999999999989</v>
      </c>
      <c r="K2568" s="373">
        <f>VLOOKUP(A2568,'CMP-SIN-SD-09-2021'!A:D,4,0)</f>
        <v>790.62</v>
      </c>
      <c r="L2568" s="373" t="b">
        <f>K2568=I2568</f>
        <v>1</v>
      </c>
      <c r="O2568" s="403">
        <v>99255</v>
      </c>
    </row>
    <row r="2569" spans="1:15" s="387" customFormat="1" ht="45" x14ac:dyDescent="0.25">
      <c r="A2569" s="450">
        <f t="shared" si="772"/>
        <v>99255</v>
      </c>
      <c r="B2569" s="451">
        <v>94970</v>
      </c>
      <c r="C2569" s="452" t="s">
        <v>13641</v>
      </c>
      <c r="D2569" s="452" t="s">
        <v>14003</v>
      </c>
      <c r="E2569" s="400" t="s">
        <v>1</v>
      </c>
      <c r="F2569" s="400" t="s">
        <v>23</v>
      </c>
      <c r="G2569" s="399">
        <v>0.1163</v>
      </c>
      <c r="H2569" s="453">
        <f>VLOOKUP(B2569,'CMP-SIN-SD-09-2021'!A:D,4,0)</f>
        <v>414.15</v>
      </c>
      <c r="I2569" s="453" t="s">
        <v>13362</v>
      </c>
      <c r="J2569" s="373">
        <f t="shared" ref="J2569:J2578" si="795">TRUNC((G2569*H2569),2)</f>
        <v>48.16</v>
      </c>
      <c r="K2569" s="373"/>
      <c r="L2569" s="373"/>
      <c r="M2569" s="373">
        <f>VLOOKUP(B2569,'CMP-SIN-SD-09-2021'!A:D,4,0)</f>
        <v>414.15</v>
      </c>
      <c r="N2569" s="3" t="b">
        <f t="shared" ref="N2569:N2578" si="796">M2569=H2569</f>
        <v>1</v>
      </c>
    </row>
    <row r="2570" spans="1:15" s="387" customFormat="1" ht="45" x14ac:dyDescent="0.25">
      <c r="A2570" s="389">
        <f t="shared" si="772"/>
        <v>99255</v>
      </c>
      <c r="B2570" s="390">
        <v>97735</v>
      </c>
      <c r="C2570" s="391" t="s">
        <v>13641</v>
      </c>
      <c r="D2570" s="391" t="s">
        <v>14309</v>
      </c>
      <c r="E2570" s="392" t="s">
        <v>1</v>
      </c>
      <c r="F2570" s="392" t="s">
        <v>23</v>
      </c>
      <c r="G2570" s="393">
        <v>7.0000000000000007E-2</v>
      </c>
      <c r="H2570" s="453">
        <f>VLOOKUP(B2570,'CMP-SIN-SD-09-2021'!A:D,4,0)</f>
        <v>2304.19</v>
      </c>
      <c r="I2570" s="394" t="s">
        <v>13362</v>
      </c>
      <c r="J2570" s="373">
        <f t="shared" si="795"/>
        <v>161.29</v>
      </c>
      <c r="K2570" s="373"/>
      <c r="L2570" s="373"/>
      <c r="M2570" s="373">
        <f>VLOOKUP(B2570,'CMP-SIN-SD-09-2021'!A:D,4,0)</f>
        <v>2304.19</v>
      </c>
      <c r="N2570" s="3" t="b">
        <f t="shared" si="796"/>
        <v>1</v>
      </c>
    </row>
    <row r="2571" spans="1:15" s="387" customFormat="1" ht="75" x14ac:dyDescent="0.25">
      <c r="A2571" s="389">
        <f t="shared" ref="A2571:A2634" si="797">IF(O2571&lt;&gt;0,O2571,A2570)</f>
        <v>99255</v>
      </c>
      <c r="B2571" s="390">
        <v>5678</v>
      </c>
      <c r="C2571" s="391" t="s">
        <v>13641</v>
      </c>
      <c r="D2571" s="391" t="s">
        <v>14310</v>
      </c>
      <c r="E2571" s="392" t="s">
        <v>1</v>
      </c>
      <c r="F2571" s="392" t="s">
        <v>13482</v>
      </c>
      <c r="G2571" s="393">
        <v>1.3599999999999999E-2</v>
      </c>
      <c r="H2571" s="453">
        <f>VLOOKUP(B2571,'CMP-SIN-SD-09-2021'!A:D,4,0)</f>
        <v>109.75</v>
      </c>
      <c r="I2571" s="394" t="s">
        <v>13362</v>
      </c>
      <c r="J2571" s="373">
        <f t="shared" si="795"/>
        <v>1.49</v>
      </c>
      <c r="K2571" s="373"/>
      <c r="L2571" s="373"/>
      <c r="M2571" s="373">
        <f>VLOOKUP(B2571,'CMP-SIN-SD-09-2021'!A:D,4,0)</f>
        <v>109.75</v>
      </c>
      <c r="N2571" s="3" t="b">
        <f t="shared" si="796"/>
        <v>1</v>
      </c>
    </row>
    <row r="2572" spans="1:15" s="387" customFormat="1" ht="75" x14ac:dyDescent="0.25">
      <c r="A2572" s="389">
        <f t="shared" si="797"/>
        <v>99255</v>
      </c>
      <c r="B2572" s="390">
        <v>5679</v>
      </c>
      <c r="C2572" s="391" t="s">
        <v>13641</v>
      </c>
      <c r="D2572" s="391" t="s">
        <v>14311</v>
      </c>
      <c r="E2572" s="392" t="s">
        <v>1</v>
      </c>
      <c r="F2572" s="392" t="s">
        <v>13484</v>
      </c>
      <c r="G2572" s="393">
        <v>4.5600000000000002E-2</v>
      </c>
      <c r="H2572" s="453">
        <f>VLOOKUP(B2572,'CMP-SIN-SD-09-2021'!A:D,4,0)</f>
        <v>43.94</v>
      </c>
      <c r="I2572" s="394" t="s">
        <v>13362</v>
      </c>
      <c r="J2572" s="373">
        <f t="shared" si="795"/>
        <v>2</v>
      </c>
      <c r="K2572" s="373"/>
      <c r="L2572" s="373"/>
      <c r="M2572" s="373">
        <f>VLOOKUP(B2572,'CMP-SIN-SD-09-2021'!A:D,4,0)</f>
        <v>43.94</v>
      </c>
      <c r="N2572" s="3" t="b">
        <f t="shared" si="796"/>
        <v>1</v>
      </c>
    </row>
    <row r="2573" spans="1:15" s="387" customFormat="1" ht="45" x14ac:dyDescent="0.25">
      <c r="A2573" s="389">
        <f t="shared" si="797"/>
        <v>99255</v>
      </c>
      <c r="B2573" s="390">
        <v>87316</v>
      </c>
      <c r="C2573" s="391" t="s">
        <v>13641</v>
      </c>
      <c r="D2573" s="391" t="s">
        <v>13835</v>
      </c>
      <c r="E2573" s="392" t="s">
        <v>1</v>
      </c>
      <c r="F2573" s="392" t="s">
        <v>23</v>
      </c>
      <c r="G2573" s="393">
        <v>1.6999999999999999E-3</v>
      </c>
      <c r="H2573" s="453">
        <f>VLOOKUP(B2573,'CMP-SIN-SD-09-2021'!A:D,4,0)</f>
        <v>414.11</v>
      </c>
      <c r="I2573" s="394" t="s">
        <v>13362</v>
      </c>
      <c r="J2573" s="373">
        <f t="shared" si="795"/>
        <v>0.7</v>
      </c>
      <c r="K2573" s="373"/>
      <c r="L2573" s="373"/>
      <c r="M2573" s="373">
        <f>VLOOKUP(B2573,'CMP-SIN-SD-09-2021'!A:D,4,0)</f>
        <v>414.11</v>
      </c>
      <c r="N2573" s="3" t="b">
        <f t="shared" si="796"/>
        <v>1</v>
      </c>
    </row>
    <row r="2574" spans="1:15" s="387" customFormat="1" x14ac:dyDescent="0.25">
      <c r="A2574" s="389">
        <f t="shared" si="797"/>
        <v>99255</v>
      </c>
      <c r="B2574" s="390">
        <v>88309</v>
      </c>
      <c r="C2574" s="391" t="s">
        <v>13641</v>
      </c>
      <c r="D2574" s="391" t="s">
        <v>13456</v>
      </c>
      <c r="E2574" s="392" t="s">
        <v>1</v>
      </c>
      <c r="F2574" s="392" t="s">
        <v>7605</v>
      </c>
      <c r="G2574" s="393">
        <v>8.1328999999999994</v>
      </c>
      <c r="H2574" s="453">
        <f>VLOOKUP(B2574,'CMP-SIN-SD-09-2021'!A:D,4,0)</f>
        <v>23.9</v>
      </c>
      <c r="I2574" s="394" t="s">
        <v>13362</v>
      </c>
      <c r="J2574" s="373">
        <f t="shared" si="795"/>
        <v>194.37</v>
      </c>
      <c r="K2574" s="373"/>
      <c r="L2574" s="373"/>
      <c r="M2574" s="373">
        <f>VLOOKUP(B2574,'CMP-SIN-SD-09-2021'!A:D,4,0)</f>
        <v>23.9</v>
      </c>
      <c r="N2574" s="3" t="b">
        <f t="shared" si="796"/>
        <v>1</v>
      </c>
    </row>
    <row r="2575" spans="1:15" s="387" customFormat="1" x14ac:dyDescent="0.25">
      <c r="A2575" s="389">
        <f t="shared" si="797"/>
        <v>99255</v>
      </c>
      <c r="B2575" s="390">
        <v>88316</v>
      </c>
      <c r="C2575" s="391" t="s">
        <v>13641</v>
      </c>
      <c r="D2575" s="391" t="s">
        <v>13428</v>
      </c>
      <c r="E2575" s="392" t="s">
        <v>1</v>
      </c>
      <c r="F2575" s="392" t="s">
        <v>7605</v>
      </c>
      <c r="G2575" s="393">
        <v>8.1328999999999994</v>
      </c>
      <c r="H2575" s="453">
        <f>VLOOKUP(B2575,'CMP-SIN-SD-09-2021'!A:D,4,0)</f>
        <v>17.61</v>
      </c>
      <c r="I2575" s="394" t="s">
        <v>13362</v>
      </c>
      <c r="J2575" s="373">
        <f t="shared" si="795"/>
        <v>143.22</v>
      </c>
      <c r="K2575" s="373"/>
      <c r="L2575" s="373"/>
      <c r="M2575" s="373">
        <f>VLOOKUP(B2575,'CMP-SIN-SD-09-2021'!A:D,4,0)</f>
        <v>17.61</v>
      </c>
      <c r="N2575" s="3" t="b">
        <f t="shared" si="796"/>
        <v>1</v>
      </c>
    </row>
    <row r="2576" spans="1:15" s="387" customFormat="1" ht="30" x14ac:dyDescent="0.25">
      <c r="A2576" s="389">
        <f t="shared" si="797"/>
        <v>99255</v>
      </c>
      <c r="B2576" s="390">
        <v>88628</v>
      </c>
      <c r="C2576" s="391" t="s">
        <v>13641</v>
      </c>
      <c r="D2576" s="391" t="s">
        <v>14005</v>
      </c>
      <c r="E2576" s="392" t="s">
        <v>1</v>
      </c>
      <c r="F2576" s="392" t="s">
        <v>23</v>
      </c>
      <c r="G2576" s="393">
        <v>0.1585</v>
      </c>
      <c r="H2576" s="453">
        <f>VLOOKUP(B2576,'CMP-SIN-SD-09-2021'!A:D,4,0)</f>
        <v>460.86</v>
      </c>
      <c r="I2576" s="394" t="s">
        <v>13362</v>
      </c>
      <c r="J2576" s="373">
        <f t="shared" si="795"/>
        <v>73.040000000000006</v>
      </c>
      <c r="K2576" s="373"/>
      <c r="L2576" s="373"/>
      <c r="M2576" s="373">
        <f>VLOOKUP(B2576,'CMP-SIN-SD-09-2021'!A:D,4,0)</f>
        <v>460.86</v>
      </c>
      <c r="N2576" s="3" t="b">
        <f t="shared" si="796"/>
        <v>1</v>
      </c>
    </row>
    <row r="2577" spans="1:15" s="387" customFormat="1" ht="45" x14ac:dyDescent="0.25">
      <c r="A2577" s="389">
        <f t="shared" si="797"/>
        <v>99255</v>
      </c>
      <c r="B2577" s="390">
        <v>101617</v>
      </c>
      <c r="C2577" s="391" t="s">
        <v>13641</v>
      </c>
      <c r="D2577" s="391" t="s">
        <v>14312</v>
      </c>
      <c r="E2577" s="392" t="s">
        <v>1</v>
      </c>
      <c r="F2577" s="392" t="s">
        <v>3</v>
      </c>
      <c r="G2577" s="393">
        <v>1.21</v>
      </c>
      <c r="H2577" s="453">
        <f>VLOOKUP(B2577,'CMP-SIN-SD-09-2021'!A:D,4,0)</f>
        <v>2.61</v>
      </c>
      <c r="I2577" s="394" t="s">
        <v>13362</v>
      </c>
      <c r="J2577" s="373">
        <f t="shared" si="795"/>
        <v>3.15</v>
      </c>
      <c r="K2577" s="373"/>
      <c r="L2577" s="373"/>
      <c r="M2577" s="373">
        <f>VLOOKUP(B2577,'CMP-SIN-SD-09-2021'!A:D,4,0)</f>
        <v>2.61</v>
      </c>
      <c r="N2577" s="3" t="b">
        <f t="shared" si="796"/>
        <v>1</v>
      </c>
    </row>
    <row r="2578" spans="1:15" s="387" customFormat="1" x14ac:dyDescent="0.25">
      <c r="A2578" s="440">
        <f t="shared" si="797"/>
        <v>99255</v>
      </c>
      <c r="B2578" s="441">
        <v>7258</v>
      </c>
      <c r="C2578" s="442" t="s">
        <v>13641</v>
      </c>
      <c r="D2578" s="442" t="s">
        <v>13665</v>
      </c>
      <c r="E2578" s="398" t="s">
        <v>1</v>
      </c>
      <c r="F2578" s="398" t="s">
        <v>9</v>
      </c>
      <c r="G2578" s="397">
        <v>211.95599999999999</v>
      </c>
      <c r="H2578" s="443">
        <v>0.77</v>
      </c>
      <c r="I2578" s="443" t="s">
        <v>13362</v>
      </c>
      <c r="J2578" s="373">
        <f t="shared" si="795"/>
        <v>163.19999999999999</v>
      </c>
      <c r="K2578" s="373"/>
      <c r="L2578" s="373"/>
      <c r="M2578" s="373">
        <f>VLOOKUP(B2578,'INS-SIN-SD-09-2021'!A:D,4,0)</f>
        <v>0.77</v>
      </c>
      <c r="N2578" s="3" t="b">
        <f t="shared" si="796"/>
        <v>1</v>
      </c>
    </row>
    <row r="2579" spans="1:15" s="387" customFormat="1" ht="60" x14ac:dyDescent="0.25">
      <c r="A2579" s="463">
        <f t="shared" si="797"/>
        <v>97994</v>
      </c>
      <c r="B2579" s="434" t="s">
        <v>13359</v>
      </c>
      <c r="C2579" s="464" t="s">
        <v>601</v>
      </c>
      <c r="D2579" s="464" t="s">
        <v>14085</v>
      </c>
      <c r="E2579" s="425" t="s">
        <v>9</v>
      </c>
      <c r="F2579" s="425" t="s">
        <v>1</v>
      </c>
      <c r="G2579" s="424" t="s">
        <v>13361</v>
      </c>
      <c r="H2579" s="426" t="s">
        <v>13362</v>
      </c>
      <c r="I2579" s="465">
        <f>SUMIF(A:A,A2579,J:J)</f>
        <v>2426.2900000000004</v>
      </c>
      <c r="K2579" s="373">
        <f>VLOOKUP(A2579,'CMP-SIN-SD-09-2021'!A:D,4,0)</f>
        <v>2426.29</v>
      </c>
      <c r="L2579" s="373" t="b">
        <f>K2579=I2579</f>
        <v>1</v>
      </c>
      <c r="O2579" s="403">
        <v>97994</v>
      </c>
    </row>
    <row r="2580" spans="1:15" s="387" customFormat="1" ht="30" x14ac:dyDescent="0.25">
      <c r="A2580" s="450">
        <f t="shared" si="797"/>
        <v>97994</v>
      </c>
      <c r="B2580" s="451">
        <v>89996</v>
      </c>
      <c r="C2580" s="452" t="s">
        <v>14085</v>
      </c>
      <c r="D2580" s="452" t="s">
        <v>14313</v>
      </c>
      <c r="E2580" s="400" t="s">
        <v>1</v>
      </c>
      <c r="F2580" s="400" t="s">
        <v>29</v>
      </c>
      <c r="G2580" s="399">
        <v>1.9743999999999999</v>
      </c>
      <c r="H2580" s="453">
        <f>VLOOKUP(B2580,'CMP-SIN-SD-09-2021'!A:D,4,0)</f>
        <v>14.1</v>
      </c>
      <c r="I2580" s="453" t="s">
        <v>13362</v>
      </c>
      <c r="J2580" s="373">
        <f t="shared" ref="J2580:J2601" si="798">TRUNC((G2580*H2580),2)</f>
        <v>27.83</v>
      </c>
      <c r="K2580" s="373"/>
      <c r="L2580" s="373"/>
      <c r="M2580" s="373">
        <f>VLOOKUP(B2580,'CMP-SIN-SD-09-2021'!A:D,4,0)</f>
        <v>14.1</v>
      </c>
      <c r="N2580" s="3" t="b">
        <f t="shared" ref="N2580:N2601" si="799">M2580=H2580</f>
        <v>1</v>
      </c>
    </row>
    <row r="2581" spans="1:15" s="387" customFormat="1" ht="30" x14ac:dyDescent="0.25">
      <c r="A2581" s="389">
        <f t="shared" si="797"/>
        <v>97994</v>
      </c>
      <c r="B2581" s="390">
        <v>89998</v>
      </c>
      <c r="C2581" s="391" t="s">
        <v>14085</v>
      </c>
      <c r="D2581" s="391" t="s">
        <v>14314</v>
      </c>
      <c r="E2581" s="392" t="s">
        <v>1</v>
      </c>
      <c r="F2581" s="392" t="s">
        <v>29</v>
      </c>
      <c r="G2581" s="393">
        <v>2.9615999999999998</v>
      </c>
      <c r="H2581" s="453">
        <f>VLOOKUP(B2581,'CMP-SIN-SD-09-2021'!A:D,4,0)</f>
        <v>13.64</v>
      </c>
      <c r="I2581" s="394" t="s">
        <v>13362</v>
      </c>
      <c r="J2581" s="373">
        <f t="shared" si="798"/>
        <v>40.39</v>
      </c>
      <c r="K2581" s="373"/>
      <c r="L2581" s="373"/>
      <c r="M2581" s="373">
        <f>VLOOKUP(B2581,'CMP-SIN-SD-09-2021'!A:D,4,0)</f>
        <v>13.64</v>
      </c>
      <c r="N2581" s="3" t="b">
        <f t="shared" si="799"/>
        <v>1</v>
      </c>
    </row>
    <row r="2582" spans="1:15" s="387" customFormat="1" ht="30" x14ac:dyDescent="0.25">
      <c r="A2582" s="389">
        <f t="shared" si="797"/>
        <v>97994</v>
      </c>
      <c r="B2582" s="390">
        <v>89993</v>
      </c>
      <c r="C2582" s="391" t="s">
        <v>14085</v>
      </c>
      <c r="D2582" s="391" t="s">
        <v>14315</v>
      </c>
      <c r="E2582" s="392" t="s">
        <v>1</v>
      </c>
      <c r="F2582" s="392" t="s">
        <v>23</v>
      </c>
      <c r="G2582" s="393">
        <v>5.9799999999999999E-2</v>
      </c>
      <c r="H2582" s="453">
        <f>VLOOKUP(B2582,'CMP-SIN-SD-09-2021'!A:D,4,0)</f>
        <v>906.31</v>
      </c>
      <c r="I2582" s="394" t="s">
        <v>13362</v>
      </c>
      <c r="J2582" s="373">
        <f t="shared" si="798"/>
        <v>54.19</v>
      </c>
      <c r="K2582" s="373"/>
      <c r="L2582" s="373"/>
      <c r="M2582" s="373">
        <f>VLOOKUP(B2582,'CMP-SIN-SD-09-2021'!A:D,4,0)</f>
        <v>906.31</v>
      </c>
      <c r="N2582" s="3" t="b">
        <f t="shared" si="799"/>
        <v>1</v>
      </c>
    </row>
    <row r="2583" spans="1:15" s="387" customFormat="1" ht="30" x14ac:dyDescent="0.25">
      <c r="A2583" s="389">
        <f t="shared" si="797"/>
        <v>97994</v>
      </c>
      <c r="B2583" s="390">
        <v>89995</v>
      </c>
      <c r="C2583" s="391" t="s">
        <v>14085</v>
      </c>
      <c r="D2583" s="391" t="s">
        <v>14316</v>
      </c>
      <c r="E2583" s="392" t="s">
        <v>1</v>
      </c>
      <c r="F2583" s="392" t="s">
        <v>23</v>
      </c>
      <c r="G2583" s="393">
        <v>7.3800000000000004E-2</v>
      </c>
      <c r="H2583" s="453">
        <f>VLOOKUP(B2583,'CMP-SIN-SD-09-2021'!A:D,4,0)</f>
        <v>874.86</v>
      </c>
      <c r="I2583" s="394" t="s">
        <v>13362</v>
      </c>
      <c r="J2583" s="373">
        <f t="shared" si="798"/>
        <v>64.56</v>
      </c>
      <c r="K2583" s="373"/>
      <c r="L2583" s="373"/>
      <c r="M2583" s="373">
        <f>VLOOKUP(B2583,'CMP-SIN-SD-09-2021'!A:D,4,0)</f>
        <v>874.86</v>
      </c>
      <c r="N2583" s="3" t="b">
        <f t="shared" si="799"/>
        <v>1</v>
      </c>
    </row>
    <row r="2584" spans="1:15" s="387" customFormat="1" ht="45" x14ac:dyDescent="0.25">
      <c r="A2584" s="389">
        <f t="shared" si="797"/>
        <v>97994</v>
      </c>
      <c r="B2584" s="390">
        <v>92783</v>
      </c>
      <c r="C2584" s="391" t="s">
        <v>14085</v>
      </c>
      <c r="D2584" s="391" t="s">
        <v>14112</v>
      </c>
      <c r="E2584" s="392" t="s">
        <v>1</v>
      </c>
      <c r="F2584" s="392" t="s">
        <v>29</v>
      </c>
      <c r="G2584" s="393">
        <v>12.6004</v>
      </c>
      <c r="H2584" s="453">
        <f>VLOOKUP(B2584,'CMP-SIN-SD-09-2021'!A:D,4,0)</f>
        <v>20.72</v>
      </c>
      <c r="I2584" s="394" t="s">
        <v>13362</v>
      </c>
      <c r="J2584" s="373">
        <f t="shared" si="798"/>
        <v>261.08</v>
      </c>
      <c r="K2584" s="373"/>
      <c r="L2584" s="373"/>
      <c r="M2584" s="373">
        <f>VLOOKUP(B2584,'CMP-SIN-SD-09-2021'!A:D,4,0)</f>
        <v>20.72</v>
      </c>
      <c r="N2584" s="3" t="b">
        <f t="shared" si="799"/>
        <v>1</v>
      </c>
    </row>
    <row r="2585" spans="1:15" s="387" customFormat="1" ht="45" x14ac:dyDescent="0.25">
      <c r="A2585" s="389">
        <f t="shared" si="797"/>
        <v>97994</v>
      </c>
      <c r="B2585" s="390">
        <v>94970</v>
      </c>
      <c r="C2585" s="391" t="s">
        <v>14085</v>
      </c>
      <c r="D2585" s="391" t="s">
        <v>14003</v>
      </c>
      <c r="E2585" s="392" t="s">
        <v>1</v>
      </c>
      <c r="F2585" s="392" t="s">
        <v>23</v>
      </c>
      <c r="G2585" s="393">
        <v>0.47470000000000001</v>
      </c>
      <c r="H2585" s="453">
        <f>VLOOKUP(B2585,'CMP-SIN-SD-09-2021'!A:D,4,0)</f>
        <v>414.15</v>
      </c>
      <c r="I2585" s="394" t="s">
        <v>13362</v>
      </c>
      <c r="J2585" s="373">
        <f t="shared" si="798"/>
        <v>196.59</v>
      </c>
      <c r="K2585" s="373"/>
      <c r="L2585" s="373"/>
      <c r="M2585" s="373">
        <f>VLOOKUP(B2585,'CMP-SIN-SD-09-2021'!A:D,4,0)</f>
        <v>414.15</v>
      </c>
      <c r="N2585" s="3" t="b">
        <f t="shared" si="799"/>
        <v>1</v>
      </c>
    </row>
    <row r="2586" spans="1:15" s="387" customFormat="1" ht="45" x14ac:dyDescent="0.25">
      <c r="A2586" s="389">
        <f t="shared" si="797"/>
        <v>97994</v>
      </c>
      <c r="B2586" s="390">
        <v>97736</v>
      </c>
      <c r="C2586" s="391" t="s">
        <v>14085</v>
      </c>
      <c r="D2586" s="391" t="s">
        <v>14317</v>
      </c>
      <c r="E2586" s="392" t="s">
        <v>1</v>
      </c>
      <c r="F2586" s="392" t="s">
        <v>23</v>
      </c>
      <c r="G2586" s="393">
        <v>0.25159999999999999</v>
      </c>
      <c r="H2586" s="453">
        <f>VLOOKUP(B2586,'CMP-SIN-SD-09-2021'!A:D,4,0)</f>
        <v>1538.56</v>
      </c>
      <c r="I2586" s="394" t="s">
        <v>13362</v>
      </c>
      <c r="J2586" s="373">
        <f t="shared" si="798"/>
        <v>387.1</v>
      </c>
      <c r="K2586" s="373"/>
      <c r="L2586" s="373"/>
      <c r="M2586" s="373">
        <f>VLOOKUP(B2586,'CMP-SIN-SD-09-2021'!A:D,4,0)</f>
        <v>1538.56</v>
      </c>
      <c r="N2586" s="3" t="b">
        <f t="shared" si="799"/>
        <v>1</v>
      </c>
    </row>
    <row r="2587" spans="1:15" s="387" customFormat="1" ht="45" x14ac:dyDescent="0.25">
      <c r="A2587" s="389">
        <f t="shared" si="797"/>
        <v>97994</v>
      </c>
      <c r="B2587" s="390">
        <v>97738</v>
      </c>
      <c r="C2587" s="391" t="s">
        <v>14085</v>
      </c>
      <c r="D2587" s="391" t="s">
        <v>14318</v>
      </c>
      <c r="E2587" s="392" t="s">
        <v>1</v>
      </c>
      <c r="F2587" s="392" t="s">
        <v>23</v>
      </c>
      <c r="G2587" s="393">
        <v>2.2100000000000002E-2</v>
      </c>
      <c r="H2587" s="453">
        <f>VLOOKUP(B2587,'CMP-SIN-SD-09-2021'!A:D,4,0)</f>
        <v>4711.6499999999996</v>
      </c>
      <c r="I2587" s="394" t="s">
        <v>13362</v>
      </c>
      <c r="J2587" s="373">
        <f t="shared" si="798"/>
        <v>104.12</v>
      </c>
      <c r="K2587" s="373"/>
      <c r="L2587" s="373"/>
      <c r="M2587" s="373">
        <f>VLOOKUP(B2587,'CMP-SIN-SD-09-2021'!A:D,4,0)</f>
        <v>4711.6499999999996</v>
      </c>
      <c r="N2587" s="3" t="b">
        <f t="shared" si="799"/>
        <v>1</v>
      </c>
    </row>
    <row r="2588" spans="1:15" s="387" customFormat="1" ht="75" x14ac:dyDescent="0.25">
      <c r="A2588" s="389">
        <f t="shared" si="797"/>
        <v>97994</v>
      </c>
      <c r="B2588" s="390">
        <v>5678</v>
      </c>
      <c r="C2588" s="391" t="s">
        <v>14085</v>
      </c>
      <c r="D2588" s="391" t="s">
        <v>14310</v>
      </c>
      <c r="E2588" s="392" t="s">
        <v>1</v>
      </c>
      <c r="F2588" s="392" t="s">
        <v>13482</v>
      </c>
      <c r="G2588" s="393">
        <v>9.9299999999999999E-2</v>
      </c>
      <c r="H2588" s="453">
        <f>VLOOKUP(B2588,'CMP-SIN-SD-09-2021'!A:D,4,0)</f>
        <v>109.75</v>
      </c>
      <c r="I2588" s="394" t="s">
        <v>13362</v>
      </c>
      <c r="J2588" s="373">
        <f t="shared" si="798"/>
        <v>10.89</v>
      </c>
      <c r="K2588" s="373"/>
      <c r="L2588" s="373"/>
      <c r="M2588" s="373">
        <f>VLOOKUP(B2588,'CMP-SIN-SD-09-2021'!A:D,4,0)</f>
        <v>109.75</v>
      </c>
      <c r="N2588" s="3" t="b">
        <f t="shared" si="799"/>
        <v>1</v>
      </c>
    </row>
    <row r="2589" spans="1:15" s="387" customFormat="1" ht="75" x14ac:dyDescent="0.25">
      <c r="A2589" s="389">
        <f t="shared" si="797"/>
        <v>97994</v>
      </c>
      <c r="B2589" s="390">
        <v>5679</v>
      </c>
      <c r="C2589" s="391" t="s">
        <v>14085</v>
      </c>
      <c r="D2589" s="391" t="s">
        <v>14311</v>
      </c>
      <c r="E2589" s="392" t="s">
        <v>1</v>
      </c>
      <c r="F2589" s="392" t="s">
        <v>13484</v>
      </c>
      <c r="G2589" s="393">
        <v>0.2024</v>
      </c>
      <c r="H2589" s="453">
        <f>VLOOKUP(B2589,'CMP-SIN-SD-09-2021'!A:D,4,0)</f>
        <v>43.94</v>
      </c>
      <c r="I2589" s="394" t="s">
        <v>13362</v>
      </c>
      <c r="J2589" s="373">
        <f t="shared" si="798"/>
        <v>8.89</v>
      </c>
      <c r="K2589" s="373"/>
      <c r="L2589" s="373"/>
      <c r="M2589" s="373">
        <f>VLOOKUP(B2589,'CMP-SIN-SD-09-2021'!A:D,4,0)</f>
        <v>43.94</v>
      </c>
      <c r="N2589" s="3" t="b">
        <f t="shared" si="799"/>
        <v>1</v>
      </c>
    </row>
    <row r="2590" spans="1:15" s="387" customFormat="1" ht="45" x14ac:dyDescent="0.25">
      <c r="A2590" s="389">
        <f t="shared" si="797"/>
        <v>97994</v>
      </c>
      <c r="B2590" s="390">
        <v>87316</v>
      </c>
      <c r="C2590" s="391" t="s">
        <v>14085</v>
      </c>
      <c r="D2590" s="391" t="s">
        <v>13835</v>
      </c>
      <c r="E2590" s="392" t="s">
        <v>1</v>
      </c>
      <c r="F2590" s="392" t="s">
        <v>23</v>
      </c>
      <c r="G2590" s="393">
        <v>3.8E-3</v>
      </c>
      <c r="H2590" s="453">
        <f>VLOOKUP(B2590,'CMP-SIN-SD-09-2021'!A:D,4,0)</f>
        <v>414.11</v>
      </c>
      <c r="I2590" s="394" t="s">
        <v>13362</v>
      </c>
      <c r="J2590" s="373">
        <f t="shared" si="798"/>
        <v>1.57</v>
      </c>
      <c r="K2590" s="373"/>
      <c r="L2590" s="373"/>
      <c r="M2590" s="373">
        <f>VLOOKUP(B2590,'CMP-SIN-SD-09-2021'!A:D,4,0)</f>
        <v>414.11</v>
      </c>
      <c r="N2590" s="3" t="b">
        <f t="shared" si="799"/>
        <v>1</v>
      </c>
    </row>
    <row r="2591" spans="1:15" s="387" customFormat="1" x14ac:dyDescent="0.25">
      <c r="A2591" s="389">
        <f t="shared" si="797"/>
        <v>97994</v>
      </c>
      <c r="B2591" s="390">
        <v>88309</v>
      </c>
      <c r="C2591" s="391" t="s">
        <v>14085</v>
      </c>
      <c r="D2591" s="391" t="s">
        <v>13456</v>
      </c>
      <c r="E2591" s="392" t="s">
        <v>1</v>
      </c>
      <c r="F2591" s="392" t="s">
        <v>7605</v>
      </c>
      <c r="G2591" s="393">
        <v>14.9453</v>
      </c>
      <c r="H2591" s="453">
        <f>VLOOKUP(B2591,'CMP-SIN-SD-09-2021'!A:D,4,0)</f>
        <v>23.9</v>
      </c>
      <c r="I2591" s="394" t="s">
        <v>13362</v>
      </c>
      <c r="J2591" s="373">
        <f t="shared" si="798"/>
        <v>357.19</v>
      </c>
      <c r="K2591" s="373"/>
      <c r="L2591" s="373"/>
      <c r="M2591" s="373">
        <f>VLOOKUP(B2591,'CMP-SIN-SD-09-2021'!A:D,4,0)</f>
        <v>23.9</v>
      </c>
      <c r="N2591" s="3" t="b">
        <f t="shared" si="799"/>
        <v>1</v>
      </c>
    </row>
    <row r="2592" spans="1:15" s="387" customFormat="1" x14ac:dyDescent="0.25">
      <c r="A2592" s="389">
        <f t="shared" si="797"/>
        <v>97994</v>
      </c>
      <c r="B2592" s="390">
        <v>88316</v>
      </c>
      <c r="C2592" s="391" t="s">
        <v>14085</v>
      </c>
      <c r="D2592" s="391" t="s">
        <v>13428</v>
      </c>
      <c r="E2592" s="392" t="s">
        <v>1</v>
      </c>
      <c r="F2592" s="392" t="s">
        <v>7605</v>
      </c>
      <c r="G2592" s="393">
        <v>11.742800000000001</v>
      </c>
      <c r="H2592" s="453">
        <f>VLOOKUP(B2592,'CMP-SIN-SD-09-2021'!A:D,4,0)</f>
        <v>17.61</v>
      </c>
      <c r="I2592" s="394" t="s">
        <v>13362</v>
      </c>
      <c r="J2592" s="373">
        <f t="shared" si="798"/>
        <v>206.79</v>
      </c>
      <c r="K2592" s="373"/>
      <c r="L2592" s="373"/>
      <c r="M2592" s="373">
        <f>VLOOKUP(B2592,'CMP-SIN-SD-09-2021'!A:D,4,0)</f>
        <v>17.61</v>
      </c>
      <c r="N2592" s="3" t="b">
        <f t="shared" si="799"/>
        <v>1</v>
      </c>
    </row>
    <row r="2593" spans="1:15" s="387" customFormat="1" ht="45" x14ac:dyDescent="0.25">
      <c r="A2593" s="389">
        <f t="shared" si="797"/>
        <v>97994</v>
      </c>
      <c r="B2593" s="390">
        <v>100475</v>
      </c>
      <c r="C2593" s="391" t="s">
        <v>14085</v>
      </c>
      <c r="D2593" s="391" t="s">
        <v>14319</v>
      </c>
      <c r="E2593" s="392" t="s">
        <v>1</v>
      </c>
      <c r="F2593" s="392" t="s">
        <v>23</v>
      </c>
      <c r="G2593" s="393">
        <v>0.40570000000000001</v>
      </c>
      <c r="H2593" s="453">
        <f>VLOOKUP(B2593,'CMP-SIN-SD-09-2021'!A:D,4,0)</f>
        <v>612.04</v>
      </c>
      <c r="I2593" s="394" t="s">
        <v>13362</v>
      </c>
      <c r="J2593" s="373">
        <f t="shared" si="798"/>
        <v>248.3</v>
      </c>
      <c r="K2593" s="373"/>
      <c r="L2593" s="373"/>
      <c r="M2593" s="373">
        <f>VLOOKUP(B2593,'CMP-SIN-SD-09-2021'!A:D,4,0)</f>
        <v>612.04</v>
      </c>
      <c r="N2593" s="3" t="b">
        <f t="shared" si="799"/>
        <v>1</v>
      </c>
    </row>
    <row r="2594" spans="1:15" s="387" customFormat="1" ht="45" x14ac:dyDescent="0.25">
      <c r="A2594" s="389">
        <f t="shared" si="797"/>
        <v>97994</v>
      </c>
      <c r="B2594" s="390">
        <v>101625</v>
      </c>
      <c r="C2594" s="391" t="s">
        <v>14085</v>
      </c>
      <c r="D2594" s="391" t="s">
        <v>14320</v>
      </c>
      <c r="E2594" s="392" t="s">
        <v>1</v>
      </c>
      <c r="F2594" s="392" t="s">
        <v>23</v>
      </c>
      <c r="G2594" s="393">
        <v>0.63480000000000003</v>
      </c>
      <c r="H2594" s="453">
        <f>VLOOKUP(B2594,'CMP-SIN-SD-09-2021'!A:D,4,0)</f>
        <v>159.59</v>
      </c>
      <c r="I2594" s="394" t="s">
        <v>13362</v>
      </c>
      <c r="J2594" s="373">
        <f t="shared" si="798"/>
        <v>101.3</v>
      </c>
      <c r="K2594" s="373"/>
      <c r="L2594" s="373"/>
      <c r="M2594" s="373">
        <f>VLOOKUP(B2594,'CMP-SIN-SD-09-2021'!A:D,4,0)</f>
        <v>159.59</v>
      </c>
      <c r="N2594" s="3" t="b">
        <f t="shared" si="799"/>
        <v>1</v>
      </c>
    </row>
    <row r="2595" spans="1:15" s="387" customFormat="1" ht="30" x14ac:dyDescent="0.25">
      <c r="A2595" s="389">
        <f t="shared" si="797"/>
        <v>97994</v>
      </c>
      <c r="B2595" s="390">
        <v>25067</v>
      </c>
      <c r="C2595" s="391" t="s">
        <v>14085</v>
      </c>
      <c r="D2595" s="391" t="s">
        <v>14321</v>
      </c>
      <c r="E2595" s="392" t="s">
        <v>1</v>
      </c>
      <c r="F2595" s="392" t="s">
        <v>9</v>
      </c>
      <c r="G2595" s="393">
        <v>54.323300000000003</v>
      </c>
      <c r="H2595" s="394">
        <v>4.67</v>
      </c>
      <c r="I2595" s="394" t="s">
        <v>13362</v>
      </c>
      <c r="J2595" s="373">
        <f t="shared" si="798"/>
        <v>253.68</v>
      </c>
      <c r="K2595" s="373"/>
      <c r="L2595" s="373"/>
      <c r="M2595" s="373">
        <f>VLOOKUP(B2595,'INS-SIN-SD-09-2021'!A:D,4,0)</f>
        <v>4.67</v>
      </c>
      <c r="N2595" s="3" t="b">
        <f t="shared" si="799"/>
        <v>1</v>
      </c>
    </row>
    <row r="2596" spans="1:15" s="387" customFormat="1" x14ac:dyDescent="0.25">
      <c r="A2596" s="389">
        <f t="shared" si="797"/>
        <v>97994</v>
      </c>
      <c r="B2596" s="390">
        <v>660</v>
      </c>
      <c r="C2596" s="391" t="s">
        <v>14085</v>
      </c>
      <c r="D2596" s="391" t="s">
        <v>14322</v>
      </c>
      <c r="E2596" s="392" t="s">
        <v>1</v>
      </c>
      <c r="F2596" s="392" t="s">
        <v>9</v>
      </c>
      <c r="G2596" s="393">
        <v>25.2</v>
      </c>
      <c r="H2596" s="394">
        <v>2.9</v>
      </c>
      <c r="I2596" s="394" t="s">
        <v>13362</v>
      </c>
      <c r="J2596" s="373">
        <f t="shared" si="798"/>
        <v>73.08</v>
      </c>
      <c r="K2596" s="373"/>
      <c r="L2596" s="373"/>
      <c r="M2596" s="373">
        <f>VLOOKUP(B2596,'INS-SIN-SD-09-2021'!A:D,4,0)</f>
        <v>2.9</v>
      </c>
      <c r="N2596" s="3" t="b">
        <f t="shared" si="799"/>
        <v>1</v>
      </c>
    </row>
    <row r="2597" spans="1:15" s="387" customFormat="1" ht="30" x14ac:dyDescent="0.25">
      <c r="A2597" s="389">
        <f t="shared" si="797"/>
        <v>97994</v>
      </c>
      <c r="B2597" s="390">
        <v>2692</v>
      </c>
      <c r="C2597" s="391" t="s">
        <v>14085</v>
      </c>
      <c r="D2597" s="391" t="s">
        <v>13568</v>
      </c>
      <c r="E2597" s="392" t="s">
        <v>1</v>
      </c>
      <c r="F2597" s="392" t="s">
        <v>7596</v>
      </c>
      <c r="G2597" s="393">
        <v>1.43E-2</v>
      </c>
      <c r="H2597" s="394">
        <v>7.05</v>
      </c>
      <c r="I2597" s="394" t="s">
        <v>13362</v>
      </c>
      <c r="J2597" s="373">
        <f t="shared" si="798"/>
        <v>0.1</v>
      </c>
      <c r="K2597" s="373"/>
      <c r="L2597" s="373"/>
      <c r="M2597" s="373">
        <f>VLOOKUP(B2597,'INS-SIN-SD-09-2021'!A:D,4,0)</f>
        <v>7.05</v>
      </c>
      <c r="N2597" s="3" t="b">
        <f t="shared" si="799"/>
        <v>1</v>
      </c>
    </row>
    <row r="2598" spans="1:15" s="387" customFormat="1" ht="30" x14ac:dyDescent="0.25">
      <c r="A2598" s="389">
        <f t="shared" si="797"/>
        <v>97994</v>
      </c>
      <c r="B2598" s="390">
        <v>4517</v>
      </c>
      <c r="C2598" s="391" t="s">
        <v>14085</v>
      </c>
      <c r="D2598" s="391" t="s">
        <v>13569</v>
      </c>
      <c r="E2598" s="392" t="s">
        <v>1</v>
      </c>
      <c r="F2598" s="392" t="s">
        <v>27</v>
      </c>
      <c r="G2598" s="393">
        <v>0.36959999999999998</v>
      </c>
      <c r="H2598" s="394">
        <v>2.92</v>
      </c>
      <c r="I2598" s="394" t="s">
        <v>13362</v>
      </c>
      <c r="J2598" s="373">
        <f t="shared" si="798"/>
        <v>1.07</v>
      </c>
      <c r="K2598" s="373"/>
      <c r="L2598" s="373"/>
      <c r="M2598" s="373">
        <f>VLOOKUP(B2598,'INS-SIN-SD-09-2021'!A:D,4,0)</f>
        <v>2.92</v>
      </c>
      <c r="N2598" s="3" t="b">
        <f t="shared" si="799"/>
        <v>1</v>
      </c>
    </row>
    <row r="2599" spans="1:15" s="387" customFormat="1" ht="30" x14ac:dyDescent="0.25">
      <c r="A2599" s="389">
        <f t="shared" si="797"/>
        <v>97994</v>
      </c>
      <c r="B2599" s="390">
        <v>4491</v>
      </c>
      <c r="C2599" s="391" t="s">
        <v>14085</v>
      </c>
      <c r="D2599" s="391" t="s">
        <v>13570</v>
      </c>
      <c r="E2599" s="392" t="s">
        <v>1</v>
      </c>
      <c r="F2599" s="392" t="s">
        <v>27</v>
      </c>
      <c r="G2599" s="393">
        <v>0.31080000000000002</v>
      </c>
      <c r="H2599" s="394">
        <v>8.34</v>
      </c>
      <c r="I2599" s="394" t="s">
        <v>13362</v>
      </c>
      <c r="J2599" s="373">
        <f t="shared" si="798"/>
        <v>2.59</v>
      </c>
      <c r="K2599" s="373"/>
      <c r="L2599" s="373"/>
      <c r="M2599" s="373">
        <f>VLOOKUP(B2599,'INS-SIN-SD-09-2021'!A:D,4,0)</f>
        <v>8.34</v>
      </c>
      <c r="N2599" s="3" t="b">
        <f t="shared" si="799"/>
        <v>1</v>
      </c>
    </row>
    <row r="2600" spans="1:15" s="387" customFormat="1" x14ac:dyDescent="0.25">
      <c r="A2600" s="389">
        <f t="shared" si="797"/>
        <v>97994</v>
      </c>
      <c r="B2600" s="390">
        <v>5069</v>
      </c>
      <c r="C2600" s="391" t="s">
        <v>14085</v>
      </c>
      <c r="D2600" s="391" t="s">
        <v>14323</v>
      </c>
      <c r="E2600" s="392" t="s">
        <v>1</v>
      </c>
      <c r="F2600" s="392" t="s">
        <v>29</v>
      </c>
      <c r="G2600" s="393">
        <v>3.2800000000000003E-2</v>
      </c>
      <c r="H2600" s="394">
        <v>23.04</v>
      </c>
      <c r="I2600" s="394" t="s">
        <v>13362</v>
      </c>
      <c r="J2600" s="373">
        <f t="shared" si="798"/>
        <v>0.75</v>
      </c>
      <c r="K2600" s="373"/>
      <c r="L2600" s="373"/>
      <c r="M2600" s="373">
        <f>VLOOKUP(B2600,'INS-SIN-SD-09-2021'!A:D,4,0)</f>
        <v>23.04</v>
      </c>
      <c r="N2600" s="3" t="b">
        <f t="shared" si="799"/>
        <v>1</v>
      </c>
    </row>
    <row r="2601" spans="1:15" s="387" customFormat="1" ht="30" x14ac:dyDescent="0.25">
      <c r="A2601" s="440">
        <f t="shared" si="797"/>
        <v>97994</v>
      </c>
      <c r="B2601" s="441">
        <v>6193</v>
      </c>
      <c r="C2601" s="442" t="s">
        <v>14085</v>
      </c>
      <c r="D2601" s="442" t="s">
        <v>13420</v>
      </c>
      <c r="E2601" s="398" t="s">
        <v>1</v>
      </c>
      <c r="F2601" s="398" t="s">
        <v>27</v>
      </c>
      <c r="G2601" s="397">
        <v>1.1592</v>
      </c>
      <c r="H2601" s="443">
        <v>20.91</v>
      </c>
      <c r="I2601" s="443" t="s">
        <v>13362</v>
      </c>
      <c r="J2601" s="373">
        <f t="shared" si="798"/>
        <v>24.23</v>
      </c>
      <c r="K2601" s="373"/>
      <c r="L2601" s="373"/>
      <c r="M2601" s="373">
        <f>VLOOKUP(B2601,'INS-SIN-SD-09-2021'!A:D,4,0)</f>
        <v>20.91</v>
      </c>
      <c r="N2601" s="3" t="b">
        <f t="shared" si="799"/>
        <v>1</v>
      </c>
    </row>
    <row r="2602" spans="1:15" s="387" customFormat="1" ht="30" x14ac:dyDescent="0.25">
      <c r="A2602" s="463" t="str">
        <f t="shared" si="797"/>
        <v>081823/AGETOP</v>
      </c>
      <c r="B2602" s="434" t="s">
        <v>13359</v>
      </c>
      <c r="C2602" s="464" t="s">
        <v>602</v>
      </c>
      <c r="D2602" s="464" t="s">
        <v>13718</v>
      </c>
      <c r="E2602" s="425" t="s">
        <v>9</v>
      </c>
      <c r="F2602" s="425" t="s">
        <v>1</v>
      </c>
      <c r="G2602" s="424" t="s">
        <v>13361</v>
      </c>
      <c r="H2602" s="426" t="s">
        <v>13362</v>
      </c>
      <c r="I2602" s="465">
        <f>SUMIF(A:A,A2602,J:J)</f>
        <v>150.10999999999999</v>
      </c>
      <c r="K2602" s="373" t="e">
        <f>VLOOKUP(A2602,'CMP-SIN-SD-09-2021'!A:D,4,0)</f>
        <v>#N/A</v>
      </c>
      <c r="L2602" s="373" t="e">
        <f>K2602=I2602</f>
        <v>#N/A</v>
      </c>
      <c r="O2602" s="387" t="s">
        <v>1787</v>
      </c>
    </row>
    <row r="2603" spans="1:15" s="387" customFormat="1" x14ac:dyDescent="0.25">
      <c r="A2603" s="450" t="str">
        <f t="shared" si="797"/>
        <v>081823/AGETOP</v>
      </c>
      <c r="B2603" s="451">
        <v>88245</v>
      </c>
      <c r="C2603" s="452" t="s">
        <v>13718</v>
      </c>
      <c r="D2603" s="452" t="s">
        <v>13555</v>
      </c>
      <c r="E2603" s="400" t="s">
        <v>1</v>
      </c>
      <c r="F2603" s="400" t="s">
        <v>7605</v>
      </c>
      <c r="G2603" s="399">
        <v>0.13880000000000001</v>
      </c>
      <c r="H2603" s="453">
        <f>VLOOKUP(B2603,'CMP-SIN-SD-09-2021'!A:D,4,0)</f>
        <v>23.78</v>
      </c>
      <c r="I2603" s="453" t="s">
        <v>13362</v>
      </c>
      <c r="J2603" s="373">
        <f t="shared" ref="J2603:J2617" si="800">TRUNC((G2603*H2603),2)</f>
        <v>3.3</v>
      </c>
      <c r="K2603" s="373"/>
      <c r="L2603" s="373"/>
      <c r="M2603" s="373">
        <f>VLOOKUP(B2603,'CMP-SIN-SD-09-2021'!A:D,4,0)</f>
        <v>23.78</v>
      </c>
      <c r="N2603" s="3" t="b">
        <f t="shared" ref="N2603:N2617" si="801">M2603=H2603</f>
        <v>1</v>
      </c>
    </row>
    <row r="2604" spans="1:15" s="387" customFormat="1" x14ac:dyDescent="0.25">
      <c r="A2604" s="389" t="str">
        <f t="shared" si="797"/>
        <v>081823/AGETOP</v>
      </c>
      <c r="B2604" s="390">
        <v>88262</v>
      </c>
      <c r="C2604" s="391" t="s">
        <v>13718</v>
      </c>
      <c r="D2604" s="391" t="s">
        <v>13416</v>
      </c>
      <c r="E2604" s="392" t="s">
        <v>1</v>
      </c>
      <c r="F2604" s="392" t="s">
        <v>7605</v>
      </c>
      <c r="G2604" s="393">
        <v>3.7400000000000003E-2</v>
      </c>
      <c r="H2604" s="453">
        <f>VLOOKUP(B2604,'CMP-SIN-SD-09-2021'!A:D,4,0)</f>
        <v>23.68</v>
      </c>
      <c r="I2604" s="394" t="s">
        <v>13362</v>
      </c>
      <c r="J2604" s="373">
        <f t="shared" si="800"/>
        <v>0.88</v>
      </c>
      <c r="K2604" s="373"/>
      <c r="L2604" s="373"/>
      <c r="M2604" s="373">
        <f>VLOOKUP(B2604,'CMP-SIN-SD-09-2021'!A:D,4,0)</f>
        <v>23.68</v>
      </c>
      <c r="N2604" s="3" t="b">
        <f t="shared" si="801"/>
        <v>1</v>
      </c>
    </row>
    <row r="2605" spans="1:15" s="387" customFormat="1" x14ac:dyDescent="0.25">
      <c r="A2605" s="389" t="str">
        <f t="shared" si="797"/>
        <v>081823/AGETOP</v>
      </c>
      <c r="B2605" s="390">
        <v>88309</v>
      </c>
      <c r="C2605" s="391" t="s">
        <v>13718</v>
      </c>
      <c r="D2605" s="391" t="s">
        <v>13456</v>
      </c>
      <c r="E2605" s="392" t="s">
        <v>1</v>
      </c>
      <c r="F2605" s="392" t="s">
        <v>7605</v>
      </c>
      <c r="G2605" s="393">
        <v>0.5181</v>
      </c>
      <c r="H2605" s="453">
        <f>VLOOKUP(B2605,'CMP-SIN-SD-09-2021'!A:D,4,0)</f>
        <v>23.9</v>
      </c>
      <c r="I2605" s="394" t="s">
        <v>13362</v>
      </c>
      <c r="J2605" s="373">
        <f t="shared" si="800"/>
        <v>12.38</v>
      </c>
      <c r="K2605" s="373"/>
      <c r="L2605" s="373"/>
      <c r="M2605" s="373">
        <f>VLOOKUP(B2605,'CMP-SIN-SD-09-2021'!A:D,4,0)</f>
        <v>23.9</v>
      </c>
      <c r="N2605" s="3" t="b">
        <f t="shared" si="801"/>
        <v>1</v>
      </c>
    </row>
    <row r="2606" spans="1:15" s="387" customFormat="1" ht="30" x14ac:dyDescent="0.25">
      <c r="A2606" s="389" t="str">
        <f t="shared" si="797"/>
        <v>081823/AGETOP</v>
      </c>
      <c r="B2606" s="390">
        <v>88377</v>
      </c>
      <c r="C2606" s="391" t="s">
        <v>13718</v>
      </c>
      <c r="D2606" s="391" t="s">
        <v>13613</v>
      </c>
      <c r="E2606" s="392" t="s">
        <v>1</v>
      </c>
      <c r="F2606" s="392" t="s">
        <v>7605</v>
      </c>
      <c r="G2606" s="393">
        <v>1.8100000000000002E-2</v>
      </c>
      <c r="H2606" s="453">
        <f>VLOOKUP(B2606,'CMP-SIN-SD-09-2021'!A:D,4,0)</f>
        <v>17.82</v>
      </c>
      <c r="I2606" s="394" t="s">
        <v>13362</v>
      </c>
      <c r="J2606" s="373">
        <f t="shared" si="800"/>
        <v>0.32</v>
      </c>
      <c r="K2606" s="373"/>
      <c r="L2606" s="373"/>
      <c r="M2606" s="373">
        <f>VLOOKUP(B2606,'CMP-SIN-SD-09-2021'!A:D,4,0)</f>
        <v>17.82</v>
      </c>
      <c r="N2606" s="3" t="b">
        <f t="shared" si="801"/>
        <v>1</v>
      </c>
    </row>
    <row r="2607" spans="1:15" s="387" customFormat="1" x14ac:dyDescent="0.25">
      <c r="A2607" s="389" t="str">
        <f t="shared" si="797"/>
        <v>081823/AGETOP</v>
      </c>
      <c r="B2607" s="390">
        <v>88316</v>
      </c>
      <c r="C2607" s="391" t="s">
        <v>13718</v>
      </c>
      <c r="D2607" s="391" t="s">
        <v>13428</v>
      </c>
      <c r="E2607" s="392" t="s">
        <v>1</v>
      </c>
      <c r="F2607" s="392" t="s">
        <v>7605</v>
      </c>
      <c r="G2607" s="393">
        <v>0.62739999999999996</v>
      </c>
      <c r="H2607" s="453">
        <f>VLOOKUP(B2607,'CMP-SIN-SD-09-2021'!A:D,4,0)</f>
        <v>17.61</v>
      </c>
      <c r="I2607" s="394" t="s">
        <v>13362</v>
      </c>
      <c r="J2607" s="373">
        <f t="shared" si="800"/>
        <v>11.04</v>
      </c>
      <c r="K2607" s="373"/>
      <c r="L2607" s="373"/>
      <c r="M2607" s="373">
        <f>VLOOKUP(B2607,'CMP-SIN-SD-09-2021'!A:D,4,0)</f>
        <v>17.61</v>
      </c>
      <c r="N2607" s="3" t="b">
        <f t="shared" si="801"/>
        <v>1</v>
      </c>
    </row>
    <row r="2608" spans="1:15" s="387" customFormat="1" x14ac:dyDescent="0.25">
      <c r="A2608" s="389" t="str">
        <f t="shared" si="797"/>
        <v>081823/AGETOP</v>
      </c>
      <c r="B2608" s="390">
        <v>1215</v>
      </c>
      <c r="C2608" s="391" t="s">
        <v>13718</v>
      </c>
      <c r="D2608" s="391" t="s">
        <v>13844</v>
      </c>
      <c r="E2608" s="392" t="s">
        <v>1</v>
      </c>
      <c r="F2608" s="392" t="s">
        <v>13518</v>
      </c>
      <c r="G2608" s="393">
        <v>9.0068000000000001</v>
      </c>
      <c r="H2608" s="394">
        <v>0.39</v>
      </c>
      <c r="I2608" s="394" t="s">
        <v>13362</v>
      </c>
      <c r="J2608" s="373">
        <f t="shared" si="800"/>
        <v>3.51</v>
      </c>
      <c r="K2608" s="373"/>
      <c r="L2608" s="373"/>
      <c r="M2608" s="373" t="e">
        <f>VLOOKUP(B2608,'INS-SIN-SD-09-2021'!A:D,4,0)</f>
        <v>#N/A</v>
      </c>
      <c r="N2608" s="3" t="e">
        <f t="shared" si="801"/>
        <v>#N/A</v>
      </c>
    </row>
    <row r="2609" spans="1:15" s="387" customFormat="1" x14ac:dyDescent="0.25">
      <c r="A2609" s="389" t="str">
        <f t="shared" si="797"/>
        <v>081823/AGETOP</v>
      </c>
      <c r="B2609" s="390">
        <v>2023</v>
      </c>
      <c r="C2609" s="391" t="s">
        <v>13718</v>
      </c>
      <c r="D2609" s="391" t="s">
        <v>14008</v>
      </c>
      <c r="E2609" s="392" t="s">
        <v>1</v>
      </c>
      <c r="F2609" s="392" t="s">
        <v>13515</v>
      </c>
      <c r="G2609" s="393">
        <v>0.1426</v>
      </c>
      <c r="H2609" s="394">
        <v>5.63</v>
      </c>
      <c r="I2609" s="394" t="s">
        <v>13362</v>
      </c>
      <c r="J2609" s="373">
        <f t="shared" si="800"/>
        <v>0.8</v>
      </c>
      <c r="K2609" s="373"/>
      <c r="L2609" s="373"/>
      <c r="M2609" s="373" t="e">
        <f>VLOOKUP(B2609,'INS-SIN-SD-09-2021'!A:D,4,0)</f>
        <v>#N/A</v>
      </c>
      <c r="N2609" s="3" t="e">
        <f t="shared" si="801"/>
        <v>#N/A</v>
      </c>
    </row>
    <row r="2610" spans="1:15" s="387" customFormat="1" x14ac:dyDescent="0.25">
      <c r="A2610" s="389" t="str">
        <f t="shared" si="797"/>
        <v>081823/AGETOP</v>
      </c>
      <c r="B2610" s="390" t="s">
        <v>12262</v>
      </c>
      <c r="C2610" s="391" t="s">
        <v>13718</v>
      </c>
      <c r="D2610" s="391" t="s">
        <v>14009</v>
      </c>
      <c r="E2610" s="392" t="s">
        <v>1</v>
      </c>
      <c r="F2610" s="392" t="s">
        <v>13576</v>
      </c>
      <c r="G2610" s="393">
        <v>5.8999999999999999E-3</v>
      </c>
      <c r="H2610" s="394">
        <v>85.36</v>
      </c>
      <c r="I2610" s="394" t="s">
        <v>13362</v>
      </c>
      <c r="J2610" s="373">
        <f t="shared" si="800"/>
        <v>0.5</v>
      </c>
      <c r="K2610" s="373"/>
      <c r="L2610" s="373"/>
      <c r="M2610" s="373" t="e">
        <f>VLOOKUP(B2610,'INS-SIN-SD-09-2021'!A:D,4,0)</f>
        <v>#N/A</v>
      </c>
      <c r="N2610" s="3" t="e">
        <f t="shared" si="801"/>
        <v>#N/A</v>
      </c>
    </row>
    <row r="2611" spans="1:15" s="387" customFormat="1" x14ac:dyDescent="0.25">
      <c r="A2611" s="389" t="str">
        <f t="shared" si="797"/>
        <v>081823/AGETOP</v>
      </c>
      <c r="B2611" s="390">
        <v>1861</v>
      </c>
      <c r="C2611" s="391" t="s">
        <v>13718</v>
      </c>
      <c r="D2611" s="391" t="s">
        <v>13517</v>
      </c>
      <c r="E2611" s="392" t="s">
        <v>1</v>
      </c>
      <c r="F2611" s="392" t="s">
        <v>13518</v>
      </c>
      <c r="G2611" s="393">
        <v>7.0000000000000001E-3</v>
      </c>
      <c r="H2611" s="394">
        <v>5.99</v>
      </c>
      <c r="I2611" s="394" t="s">
        <v>13362</v>
      </c>
      <c r="J2611" s="373">
        <f t="shared" si="800"/>
        <v>0.04</v>
      </c>
      <c r="K2611" s="373"/>
      <c r="L2611" s="373"/>
      <c r="M2611" s="373" t="e">
        <f>VLOOKUP(B2611,'INS-SIN-SD-09-2021'!A:D,4,0)</f>
        <v>#N/A</v>
      </c>
      <c r="N2611" s="3" t="e">
        <f t="shared" si="801"/>
        <v>#N/A</v>
      </c>
    </row>
    <row r="2612" spans="1:15" s="387" customFormat="1" x14ac:dyDescent="0.25">
      <c r="A2612" s="389" t="str">
        <f t="shared" si="797"/>
        <v>081823/AGETOP</v>
      </c>
      <c r="B2612" s="390" t="s">
        <v>12260</v>
      </c>
      <c r="C2612" s="391" t="s">
        <v>13718</v>
      </c>
      <c r="D2612" s="391" t="s">
        <v>13519</v>
      </c>
      <c r="E2612" s="392" t="s">
        <v>1</v>
      </c>
      <c r="F2612" s="392" t="s">
        <v>13518</v>
      </c>
      <c r="G2612" s="393">
        <v>4.3299999999999998E-2</v>
      </c>
      <c r="H2612" s="394">
        <v>6.75</v>
      </c>
      <c r="I2612" s="394" t="s">
        <v>13362</v>
      </c>
      <c r="J2612" s="373">
        <f t="shared" si="800"/>
        <v>0.28999999999999998</v>
      </c>
      <c r="K2612" s="373"/>
      <c r="L2612" s="373"/>
      <c r="M2612" s="373" t="e">
        <f>VLOOKUP(B2612,'INS-SIN-SD-09-2021'!A:D,4,0)</f>
        <v>#N/A</v>
      </c>
      <c r="N2612" s="3" t="e">
        <f t="shared" si="801"/>
        <v>#N/A</v>
      </c>
    </row>
    <row r="2613" spans="1:15" s="387" customFormat="1" x14ac:dyDescent="0.25">
      <c r="A2613" s="389" t="str">
        <f t="shared" si="797"/>
        <v>081823/AGETOP</v>
      </c>
      <c r="B2613" s="390">
        <v>2448</v>
      </c>
      <c r="C2613" s="391" t="s">
        <v>13718</v>
      </c>
      <c r="D2613" s="391" t="s">
        <v>14012</v>
      </c>
      <c r="E2613" s="392" t="s">
        <v>1</v>
      </c>
      <c r="F2613" s="392" t="s">
        <v>13518</v>
      </c>
      <c r="G2613" s="393">
        <v>2.2019000000000002</v>
      </c>
      <c r="H2613" s="394">
        <v>4.45</v>
      </c>
      <c r="I2613" s="394" t="s">
        <v>13362</v>
      </c>
      <c r="J2613" s="373">
        <f t="shared" si="800"/>
        <v>9.7899999999999991</v>
      </c>
      <c r="K2613" s="373"/>
      <c r="L2613" s="373"/>
      <c r="M2613" s="373" t="e">
        <f>VLOOKUP(B2613,'INS-SIN-SD-09-2021'!A:D,4,0)</f>
        <v>#N/A</v>
      </c>
      <c r="N2613" s="3" t="e">
        <f t="shared" si="801"/>
        <v>#N/A</v>
      </c>
    </row>
    <row r="2614" spans="1:15" s="387" customFormat="1" x14ac:dyDescent="0.25">
      <c r="A2614" s="389" t="str">
        <f t="shared" si="797"/>
        <v>081823/AGETOP</v>
      </c>
      <c r="B2614" s="390">
        <v>2804</v>
      </c>
      <c r="C2614" s="391" t="s">
        <v>13718</v>
      </c>
      <c r="D2614" s="391" t="s">
        <v>14013</v>
      </c>
      <c r="E2614" s="392" t="s">
        <v>1</v>
      </c>
      <c r="F2614" s="392" t="s">
        <v>13576</v>
      </c>
      <c r="G2614" s="393">
        <v>2.2800000000000001E-2</v>
      </c>
      <c r="H2614" s="394">
        <v>90</v>
      </c>
      <c r="I2614" s="394" t="s">
        <v>13362</v>
      </c>
      <c r="J2614" s="373">
        <f t="shared" si="800"/>
        <v>2.0499999999999998</v>
      </c>
      <c r="K2614" s="373"/>
      <c r="L2614" s="373"/>
      <c r="M2614" s="373" t="e">
        <f>VLOOKUP(B2614,'INS-SIN-SD-09-2021'!A:D,4,0)</f>
        <v>#N/A</v>
      </c>
      <c r="N2614" s="3" t="e">
        <f t="shared" si="801"/>
        <v>#N/A</v>
      </c>
    </row>
    <row r="2615" spans="1:15" s="387" customFormat="1" x14ac:dyDescent="0.25">
      <c r="A2615" s="389" t="str">
        <f t="shared" si="797"/>
        <v>081823/AGETOP</v>
      </c>
      <c r="B2615" s="390">
        <v>2497</v>
      </c>
      <c r="C2615" s="391" t="s">
        <v>13718</v>
      </c>
      <c r="D2615" s="391" t="s">
        <v>14014</v>
      </c>
      <c r="E2615" s="392" t="s">
        <v>1</v>
      </c>
      <c r="F2615" s="392" t="s">
        <v>13576</v>
      </c>
      <c r="G2615" s="393">
        <v>1.77E-2</v>
      </c>
      <c r="H2615" s="394">
        <v>74.900000000000006</v>
      </c>
      <c r="I2615" s="394" t="s">
        <v>13362</v>
      </c>
      <c r="J2615" s="373">
        <f t="shared" si="800"/>
        <v>1.32</v>
      </c>
      <c r="K2615" s="373"/>
      <c r="L2615" s="373"/>
      <c r="M2615" s="373" t="e">
        <f>VLOOKUP(B2615,'INS-SIN-SD-09-2021'!A:D,4,0)</f>
        <v>#N/A</v>
      </c>
      <c r="N2615" s="3" t="e">
        <f t="shared" si="801"/>
        <v>#N/A</v>
      </c>
    </row>
    <row r="2616" spans="1:15" s="387" customFormat="1" x14ac:dyDescent="0.25">
      <c r="A2616" s="389" t="str">
        <f t="shared" si="797"/>
        <v>081823/AGETOP</v>
      </c>
      <c r="B2616" s="390">
        <v>1696</v>
      </c>
      <c r="C2616" s="391" t="s">
        <v>13718</v>
      </c>
      <c r="D2616" s="391" t="s">
        <v>14324</v>
      </c>
      <c r="E2616" s="392" t="s">
        <v>1</v>
      </c>
      <c r="F2616" s="392" t="s">
        <v>13846</v>
      </c>
      <c r="G2616" s="393">
        <v>0.12089999999999999</v>
      </c>
      <c r="H2616" s="394">
        <v>15.7</v>
      </c>
      <c r="I2616" s="394" t="s">
        <v>13362</v>
      </c>
      <c r="J2616" s="373">
        <f t="shared" si="800"/>
        <v>1.89</v>
      </c>
      <c r="K2616" s="373"/>
      <c r="L2616" s="373"/>
      <c r="M2616" s="373" t="e">
        <f>VLOOKUP(B2616,'INS-SIN-SD-09-2021'!A:D,4,0)</f>
        <v>#N/A</v>
      </c>
      <c r="N2616" s="3" t="e">
        <f t="shared" si="801"/>
        <v>#N/A</v>
      </c>
    </row>
    <row r="2617" spans="1:15" s="387" customFormat="1" x14ac:dyDescent="0.25">
      <c r="A2617" s="440" t="str">
        <f t="shared" si="797"/>
        <v>081823/AGETOP</v>
      </c>
      <c r="B2617" s="441" t="s">
        <v>14325</v>
      </c>
      <c r="C2617" s="442" t="s">
        <v>13718</v>
      </c>
      <c r="D2617" s="442" t="s">
        <v>14326</v>
      </c>
      <c r="E2617" s="398" t="s">
        <v>1</v>
      </c>
      <c r="F2617" s="398" t="s">
        <v>13901</v>
      </c>
      <c r="G2617" s="397">
        <v>1</v>
      </c>
      <c r="H2617" s="443">
        <v>102</v>
      </c>
      <c r="I2617" s="443" t="s">
        <v>13362</v>
      </c>
      <c r="J2617" s="373">
        <f t="shared" si="800"/>
        <v>102</v>
      </c>
      <c r="K2617" s="373"/>
      <c r="L2617" s="373"/>
      <c r="M2617" s="373" t="e">
        <f>VLOOKUP(B2617,'INS-SIN-SD-09-2021'!A:D,4,0)</f>
        <v>#N/A</v>
      </c>
      <c r="N2617" s="3" t="e">
        <f t="shared" si="801"/>
        <v>#N/A</v>
      </c>
    </row>
    <row r="2618" spans="1:15" s="387" customFormat="1" ht="45" x14ac:dyDescent="0.25">
      <c r="A2618" s="463">
        <f t="shared" si="797"/>
        <v>83659</v>
      </c>
      <c r="B2618" s="434" t="s">
        <v>13359</v>
      </c>
      <c r="C2618" s="464" t="s">
        <v>605</v>
      </c>
      <c r="D2618" s="464" t="s">
        <v>14327</v>
      </c>
      <c r="E2618" s="425" t="s">
        <v>9</v>
      </c>
      <c r="F2618" s="425" t="s">
        <v>1</v>
      </c>
      <c r="G2618" s="424" t="s">
        <v>13361</v>
      </c>
      <c r="H2618" s="426" t="s">
        <v>13362</v>
      </c>
      <c r="I2618" s="465">
        <f>SUMIF(A:A,A2618,J:J)</f>
        <v>1081.57</v>
      </c>
      <c r="K2618" s="373" t="e">
        <f>VLOOKUP(A2618,'CMP-SIN-SD-09-2021'!A:D,4,0)</f>
        <v>#N/A</v>
      </c>
      <c r="L2618" s="373" t="e">
        <f>K2618=I2618</f>
        <v>#N/A</v>
      </c>
      <c r="O2618" s="403">
        <v>83659</v>
      </c>
    </row>
    <row r="2619" spans="1:15" s="387" customFormat="1" x14ac:dyDescent="0.25">
      <c r="A2619" s="450">
        <f t="shared" si="797"/>
        <v>83659</v>
      </c>
      <c r="B2619" s="451">
        <v>88245</v>
      </c>
      <c r="C2619" s="452" t="s">
        <v>14327</v>
      </c>
      <c r="D2619" s="452" t="s">
        <v>13555</v>
      </c>
      <c r="E2619" s="400" t="s">
        <v>1</v>
      </c>
      <c r="F2619" s="400" t="s">
        <v>7605</v>
      </c>
      <c r="G2619" s="399">
        <v>0.41299999999999998</v>
      </c>
      <c r="H2619" s="453">
        <f>VLOOKUP(B2619,'CMP-SIN-SD-09-2021'!A:D,4,0)</f>
        <v>23.78</v>
      </c>
      <c r="I2619" s="453" t="s">
        <v>13362</v>
      </c>
      <c r="J2619" s="373">
        <f t="shared" ref="J2619:J2632" si="802">TRUNC((G2619*H2619),2)</f>
        <v>9.82</v>
      </c>
      <c r="K2619" s="373"/>
      <c r="L2619" s="373"/>
      <c r="M2619" s="373">
        <f>VLOOKUP(B2619,'CMP-SIN-SD-09-2021'!A:D,4,0)</f>
        <v>23.78</v>
      </c>
      <c r="N2619" s="3" t="b">
        <f t="shared" ref="N2619:N2632" si="803">M2619=H2619</f>
        <v>1</v>
      </c>
    </row>
    <row r="2620" spans="1:15" s="387" customFormat="1" x14ac:dyDescent="0.25">
      <c r="A2620" s="389">
        <f t="shared" si="797"/>
        <v>83659</v>
      </c>
      <c r="B2620" s="390">
        <v>88262</v>
      </c>
      <c r="C2620" s="391" t="s">
        <v>14327</v>
      </c>
      <c r="D2620" s="391" t="s">
        <v>13416</v>
      </c>
      <c r="E2620" s="392" t="s">
        <v>1</v>
      </c>
      <c r="F2620" s="392" t="s">
        <v>7605</v>
      </c>
      <c r="G2620" s="393">
        <v>1.96</v>
      </c>
      <c r="H2620" s="453">
        <f>VLOOKUP(B2620,'CMP-SIN-SD-09-2021'!A:D,4,0)</f>
        <v>23.68</v>
      </c>
      <c r="I2620" s="394" t="s">
        <v>13362</v>
      </c>
      <c r="J2620" s="373">
        <f t="shared" si="802"/>
        <v>46.41</v>
      </c>
      <c r="K2620" s="373"/>
      <c r="L2620" s="373"/>
      <c r="M2620" s="373">
        <f>VLOOKUP(B2620,'CMP-SIN-SD-09-2021'!A:D,4,0)</f>
        <v>23.68</v>
      </c>
      <c r="N2620" s="3" t="b">
        <f t="shared" si="803"/>
        <v>1</v>
      </c>
    </row>
    <row r="2621" spans="1:15" s="387" customFormat="1" x14ac:dyDescent="0.25">
      <c r="A2621" s="389">
        <f t="shared" si="797"/>
        <v>83659</v>
      </c>
      <c r="B2621" s="390">
        <v>88309</v>
      </c>
      <c r="C2621" s="391" t="s">
        <v>14327</v>
      </c>
      <c r="D2621" s="391" t="s">
        <v>13456</v>
      </c>
      <c r="E2621" s="392" t="s">
        <v>1</v>
      </c>
      <c r="F2621" s="392" t="s">
        <v>7605</v>
      </c>
      <c r="G2621" s="393">
        <v>8.2110000000000003</v>
      </c>
      <c r="H2621" s="453">
        <f>VLOOKUP(B2621,'CMP-SIN-SD-09-2021'!A:D,4,0)</f>
        <v>23.9</v>
      </c>
      <c r="I2621" s="394" t="s">
        <v>13362</v>
      </c>
      <c r="J2621" s="373">
        <f t="shared" si="802"/>
        <v>196.24</v>
      </c>
      <c r="K2621" s="373"/>
      <c r="L2621" s="373"/>
      <c r="M2621" s="373">
        <f>VLOOKUP(B2621,'CMP-SIN-SD-09-2021'!A:D,4,0)</f>
        <v>23.9</v>
      </c>
      <c r="N2621" s="3" t="b">
        <f t="shared" si="803"/>
        <v>1</v>
      </c>
    </row>
    <row r="2622" spans="1:15" s="387" customFormat="1" x14ac:dyDescent="0.25">
      <c r="A2622" s="389">
        <f t="shared" si="797"/>
        <v>83659</v>
      </c>
      <c r="B2622" s="390">
        <v>88316</v>
      </c>
      <c r="C2622" s="391" t="s">
        <v>14327</v>
      </c>
      <c r="D2622" s="391" t="s">
        <v>13428</v>
      </c>
      <c r="E2622" s="392" t="s">
        <v>1</v>
      </c>
      <c r="F2622" s="392" t="s">
        <v>7605</v>
      </c>
      <c r="G2622" s="393">
        <v>18.210999999999999</v>
      </c>
      <c r="H2622" s="453">
        <f>VLOOKUP(B2622,'CMP-SIN-SD-09-2021'!A:D,4,0)</f>
        <v>17.61</v>
      </c>
      <c r="I2622" s="394" t="s">
        <v>13362</v>
      </c>
      <c r="J2622" s="373">
        <f t="shared" si="802"/>
        <v>320.69</v>
      </c>
      <c r="K2622" s="373"/>
      <c r="L2622" s="373"/>
      <c r="M2622" s="373">
        <f>VLOOKUP(B2622,'CMP-SIN-SD-09-2021'!A:D,4,0)</f>
        <v>17.61</v>
      </c>
      <c r="N2622" s="3" t="b">
        <f t="shared" si="803"/>
        <v>1</v>
      </c>
    </row>
    <row r="2623" spans="1:15" s="387" customFormat="1" x14ac:dyDescent="0.25">
      <c r="A2623" s="389">
        <f t="shared" si="797"/>
        <v>83659</v>
      </c>
      <c r="B2623" s="390">
        <v>34</v>
      </c>
      <c r="C2623" s="391" t="s">
        <v>14327</v>
      </c>
      <c r="D2623" s="391" t="s">
        <v>13621</v>
      </c>
      <c r="E2623" s="392" t="s">
        <v>1</v>
      </c>
      <c r="F2623" s="392" t="s">
        <v>29</v>
      </c>
      <c r="G2623" s="393">
        <v>4.26</v>
      </c>
      <c r="H2623" s="394">
        <v>11.89</v>
      </c>
      <c r="I2623" s="394" t="s">
        <v>13362</v>
      </c>
      <c r="J2623" s="373">
        <f t="shared" si="802"/>
        <v>50.65</v>
      </c>
      <c r="K2623" s="373"/>
      <c r="L2623" s="373"/>
      <c r="M2623" s="373">
        <f>VLOOKUP(B2623,'INS-SIN-SD-09-2021'!A:D,4,0)</f>
        <v>11.89</v>
      </c>
      <c r="N2623" s="3" t="b">
        <f t="shared" si="803"/>
        <v>1</v>
      </c>
    </row>
    <row r="2624" spans="1:15" s="387" customFormat="1" ht="30" x14ac:dyDescent="0.25">
      <c r="A2624" s="389">
        <f t="shared" si="797"/>
        <v>83659</v>
      </c>
      <c r="B2624" s="390">
        <v>367</v>
      </c>
      <c r="C2624" s="391" t="s">
        <v>14327</v>
      </c>
      <c r="D2624" s="391" t="s">
        <v>14328</v>
      </c>
      <c r="E2624" s="392" t="s">
        <v>1</v>
      </c>
      <c r="F2624" s="392" t="s">
        <v>23</v>
      </c>
      <c r="G2624" s="393">
        <v>0.36899999999999999</v>
      </c>
      <c r="H2624" s="394">
        <v>123.33</v>
      </c>
      <c r="I2624" s="394" t="s">
        <v>13362</v>
      </c>
      <c r="J2624" s="373">
        <f t="shared" si="802"/>
        <v>45.5</v>
      </c>
      <c r="K2624" s="373"/>
      <c r="L2624" s="373"/>
      <c r="M2624" s="373">
        <f>VLOOKUP(B2624,'INS-SIN-SD-09-2021'!A:D,4,0)</f>
        <v>123.33</v>
      </c>
      <c r="N2624" s="3" t="b">
        <f t="shared" si="803"/>
        <v>1</v>
      </c>
    </row>
    <row r="2625" spans="1:15" s="387" customFormat="1" x14ac:dyDescent="0.25">
      <c r="A2625" s="389">
        <f t="shared" si="797"/>
        <v>83659</v>
      </c>
      <c r="B2625" s="390">
        <v>1106</v>
      </c>
      <c r="C2625" s="391" t="s">
        <v>14327</v>
      </c>
      <c r="D2625" s="391" t="s">
        <v>14329</v>
      </c>
      <c r="E2625" s="392" t="s">
        <v>1</v>
      </c>
      <c r="F2625" s="392" t="s">
        <v>29</v>
      </c>
      <c r="G2625" s="393">
        <v>24.888000000000002</v>
      </c>
      <c r="H2625" s="394">
        <v>0.96</v>
      </c>
      <c r="I2625" s="394" t="s">
        <v>13362</v>
      </c>
      <c r="J2625" s="373">
        <f t="shared" si="802"/>
        <v>23.89</v>
      </c>
      <c r="K2625" s="373"/>
      <c r="L2625" s="373"/>
      <c r="M2625" s="373">
        <f>VLOOKUP(B2625,'INS-SIN-SD-09-2021'!A:D,4,0)</f>
        <v>0.96</v>
      </c>
      <c r="N2625" s="3" t="b">
        <f t="shared" si="803"/>
        <v>1</v>
      </c>
    </row>
    <row r="2626" spans="1:15" s="387" customFormat="1" ht="30" x14ac:dyDescent="0.25">
      <c r="A2626" s="389">
        <f t="shared" si="797"/>
        <v>83659</v>
      </c>
      <c r="B2626" s="390">
        <v>1350</v>
      </c>
      <c r="C2626" s="391" t="s">
        <v>14327</v>
      </c>
      <c r="D2626" s="391" t="s">
        <v>13485</v>
      </c>
      <c r="E2626" s="392" t="s">
        <v>1</v>
      </c>
      <c r="F2626" s="392" t="s">
        <v>9</v>
      </c>
      <c r="G2626" s="393">
        <v>0.13388430000000001</v>
      </c>
      <c r="H2626" s="394">
        <v>79</v>
      </c>
      <c r="I2626" s="394" t="s">
        <v>13362</v>
      </c>
      <c r="J2626" s="373">
        <f t="shared" si="802"/>
        <v>10.57</v>
      </c>
      <c r="K2626" s="373"/>
      <c r="L2626" s="373"/>
      <c r="M2626" s="373">
        <f>VLOOKUP(B2626,'INS-SIN-SD-09-2021'!A:D,4,0)</f>
        <v>79</v>
      </c>
      <c r="N2626" s="3" t="b">
        <f t="shared" si="803"/>
        <v>1</v>
      </c>
    </row>
    <row r="2627" spans="1:15" s="387" customFormat="1" x14ac:dyDescent="0.25">
      <c r="A2627" s="389">
        <f t="shared" si="797"/>
        <v>83659</v>
      </c>
      <c r="B2627" s="390">
        <v>1379</v>
      </c>
      <c r="C2627" s="391" t="s">
        <v>14327</v>
      </c>
      <c r="D2627" s="391" t="s">
        <v>13615</v>
      </c>
      <c r="E2627" s="392" t="s">
        <v>1</v>
      </c>
      <c r="F2627" s="392" t="s">
        <v>29</v>
      </c>
      <c r="G2627" s="393">
        <v>87.186000000000007</v>
      </c>
      <c r="H2627" s="394">
        <v>0.59</v>
      </c>
      <c r="I2627" s="394" t="s">
        <v>13362</v>
      </c>
      <c r="J2627" s="373">
        <f t="shared" si="802"/>
        <v>51.43</v>
      </c>
      <c r="K2627" s="373"/>
      <c r="L2627" s="373"/>
      <c r="M2627" s="373">
        <f>VLOOKUP(B2627,'INS-SIN-SD-09-2021'!A:D,4,0)</f>
        <v>0.59</v>
      </c>
      <c r="N2627" s="3" t="b">
        <f t="shared" si="803"/>
        <v>1</v>
      </c>
    </row>
    <row r="2628" spans="1:15" s="387" customFormat="1" ht="30" x14ac:dyDescent="0.25">
      <c r="A2628" s="389">
        <f t="shared" si="797"/>
        <v>83659</v>
      </c>
      <c r="B2628" s="390">
        <v>4721</v>
      </c>
      <c r="C2628" s="391" t="s">
        <v>14327</v>
      </c>
      <c r="D2628" s="391" t="s">
        <v>13616</v>
      </c>
      <c r="E2628" s="392" t="s">
        <v>1</v>
      </c>
      <c r="F2628" s="392" t="s">
        <v>23</v>
      </c>
      <c r="G2628" s="393">
        <v>3.2000000000000001E-2</v>
      </c>
      <c r="H2628" s="394">
        <v>135.43</v>
      </c>
      <c r="I2628" s="394" t="s">
        <v>13362</v>
      </c>
      <c r="J2628" s="373">
        <f t="shared" si="802"/>
        <v>4.33</v>
      </c>
      <c r="K2628" s="373"/>
      <c r="L2628" s="373"/>
      <c r="M2628" s="373">
        <f>VLOOKUP(B2628,'INS-SIN-SD-09-2021'!A:D,4,0)</f>
        <v>135.43</v>
      </c>
      <c r="N2628" s="3" t="b">
        <f t="shared" si="803"/>
        <v>1</v>
      </c>
    </row>
    <row r="2629" spans="1:15" s="387" customFormat="1" ht="30" x14ac:dyDescent="0.25">
      <c r="A2629" s="389">
        <f t="shared" si="797"/>
        <v>83659</v>
      </c>
      <c r="B2629" s="390">
        <v>4718</v>
      </c>
      <c r="C2629" s="391" t="s">
        <v>14327</v>
      </c>
      <c r="D2629" s="391" t="s">
        <v>13772</v>
      </c>
      <c r="E2629" s="392" t="s">
        <v>1</v>
      </c>
      <c r="F2629" s="392" t="s">
        <v>23</v>
      </c>
      <c r="G2629" s="393">
        <v>0.126</v>
      </c>
      <c r="H2629" s="394">
        <v>136.15</v>
      </c>
      <c r="I2629" s="394" t="s">
        <v>13362</v>
      </c>
      <c r="J2629" s="373">
        <f t="shared" si="802"/>
        <v>17.149999999999999</v>
      </c>
      <c r="K2629" s="373"/>
      <c r="L2629" s="373"/>
      <c r="M2629" s="373">
        <f>VLOOKUP(B2629,'INS-SIN-SD-09-2021'!A:D,4,0)</f>
        <v>136.15</v>
      </c>
      <c r="N2629" s="3" t="b">
        <f t="shared" si="803"/>
        <v>1</v>
      </c>
    </row>
    <row r="2630" spans="1:15" s="387" customFormat="1" ht="30" x14ac:dyDescent="0.25">
      <c r="A2630" s="389">
        <f t="shared" si="797"/>
        <v>83659</v>
      </c>
      <c r="B2630" s="390">
        <v>6189</v>
      </c>
      <c r="C2630" s="391" t="s">
        <v>14327</v>
      </c>
      <c r="D2630" s="391" t="s">
        <v>13572</v>
      </c>
      <c r="E2630" s="392" t="s">
        <v>1</v>
      </c>
      <c r="F2630" s="392" t="s">
        <v>27</v>
      </c>
      <c r="G2630" s="393">
        <v>0.30748999999999999</v>
      </c>
      <c r="H2630" s="394">
        <v>30.52</v>
      </c>
      <c r="I2630" s="394" t="s">
        <v>13362</v>
      </c>
      <c r="J2630" s="373">
        <f t="shared" si="802"/>
        <v>9.3800000000000008</v>
      </c>
      <c r="K2630" s="373"/>
      <c r="L2630" s="373"/>
      <c r="M2630" s="373">
        <f>VLOOKUP(B2630,'INS-SIN-SD-09-2021'!A:D,4,0)</f>
        <v>30.52</v>
      </c>
      <c r="N2630" s="3" t="b">
        <f t="shared" si="803"/>
        <v>1</v>
      </c>
    </row>
    <row r="2631" spans="1:15" s="387" customFormat="1" x14ac:dyDescent="0.25">
      <c r="A2631" s="389">
        <f t="shared" si="797"/>
        <v>83659</v>
      </c>
      <c r="B2631" s="390">
        <v>7258</v>
      </c>
      <c r="C2631" s="391" t="s">
        <v>14327</v>
      </c>
      <c r="D2631" s="391" t="s">
        <v>13665</v>
      </c>
      <c r="E2631" s="392" t="s">
        <v>1</v>
      </c>
      <c r="F2631" s="392" t="s">
        <v>9</v>
      </c>
      <c r="G2631" s="393">
        <v>381.6</v>
      </c>
      <c r="H2631" s="394">
        <v>0.77</v>
      </c>
      <c r="I2631" s="394" t="s">
        <v>13362</v>
      </c>
      <c r="J2631" s="373">
        <f t="shared" si="802"/>
        <v>293.83</v>
      </c>
      <c r="K2631" s="373"/>
      <c r="L2631" s="373"/>
      <c r="M2631" s="373">
        <f>VLOOKUP(B2631,'INS-SIN-SD-09-2021'!A:D,4,0)</f>
        <v>0.77</v>
      </c>
      <c r="N2631" s="3" t="b">
        <f t="shared" si="803"/>
        <v>1</v>
      </c>
    </row>
    <row r="2632" spans="1:15" s="387" customFormat="1" ht="30" x14ac:dyDescent="0.25">
      <c r="A2632" s="440">
        <f t="shared" si="797"/>
        <v>83659</v>
      </c>
      <c r="B2632" s="441">
        <v>43132</v>
      </c>
      <c r="C2632" s="442" t="s">
        <v>14327</v>
      </c>
      <c r="D2632" s="442" t="s">
        <v>13556</v>
      </c>
      <c r="E2632" s="398" t="s">
        <v>1</v>
      </c>
      <c r="F2632" s="398" t="s">
        <v>29</v>
      </c>
      <c r="G2632" s="397">
        <v>7.1999999999999995E-2</v>
      </c>
      <c r="H2632" s="443">
        <v>23.41</v>
      </c>
      <c r="I2632" s="443" t="s">
        <v>13362</v>
      </c>
      <c r="J2632" s="373">
        <f t="shared" si="802"/>
        <v>1.68</v>
      </c>
      <c r="K2632" s="373"/>
      <c r="L2632" s="373"/>
      <c r="M2632" s="373">
        <f>VLOOKUP(B2632,'INS-SIN-SD-09-2021'!A:D,4,0)</f>
        <v>23.41</v>
      </c>
      <c r="N2632" s="3" t="b">
        <f t="shared" si="803"/>
        <v>1</v>
      </c>
    </row>
    <row r="2633" spans="1:15" s="387" customFormat="1" ht="45" x14ac:dyDescent="0.25">
      <c r="A2633" s="463">
        <f t="shared" si="797"/>
        <v>89711</v>
      </c>
      <c r="B2633" s="434" t="s">
        <v>13359</v>
      </c>
      <c r="C2633" s="464" t="s">
        <v>606</v>
      </c>
      <c r="D2633" s="464" t="s">
        <v>13894</v>
      </c>
      <c r="E2633" s="425" t="s">
        <v>27</v>
      </c>
      <c r="F2633" s="425" t="s">
        <v>1</v>
      </c>
      <c r="G2633" s="424" t="s">
        <v>13361</v>
      </c>
      <c r="H2633" s="426" t="s">
        <v>13362</v>
      </c>
      <c r="I2633" s="465">
        <f>SUMIF(A:A,A2633,J:J)</f>
        <v>17.93</v>
      </c>
      <c r="K2633" s="373">
        <f>VLOOKUP(A2633,'CMP-SIN-SD-09-2021'!A:D,4,0)</f>
        <v>17.93</v>
      </c>
      <c r="L2633" s="373" t="b">
        <f>K2633=I2633</f>
        <v>1</v>
      </c>
      <c r="O2633" s="403">
        <v>89711</v>
      </c>
    </row>
    <row r="2634" spans="1:15" s="387" customFormat="1" ht="30" x14ac:dyDescent="0.25">
      <c r="A2634" s="450">
        <f t="shared" si="797"/>
        <v>89711</v>
      </c>
      <c r="B2634" s="451">
        <v>88248</v>
      </c>
      <c r="C2634" s="452" t="s">
        <v>13894</v>
      </c>
      <c r="D2634" s="452" t="s">
        <v>13495</v>
      </c>
      <c r="E2634" s="400" t="s">
        <v>1</v>
      </c>
      <c r="F2634" s="400" t="s">
        <v>7605</v>
      </c>
      <c r="G2634" s="399">
        <v>0.3</v>
      </c>
      <c r="H2634" s="453">
        <f>VLOOKUP(B2634,'CMP-SIN-SD-09-2021'!A:D,4,0)</f>
        <v>18.23</v>
      </c>
      <c r="I2634" s="453" t="s">
        <v>13362</v>
      </c>
      <c r="J2634" s="373">
        <f t="shared" ref="J2634:J2637" si="804">TRUNC((G2634*H2634),2)</f>
        <v>5.46</v>
      </c>
      <c r="K2634" s="373"/>
      <c r="L2634" s="373"/>
      <c r="M2634" s="373">
        <f>VLOOKUP(B2634,'CMP-SIN-SD-09-2021'!A:D,4,0)</f>
        <v>18.23</v>
      </c>
      <c r="N2634" s="3" t="b">
        <f t="shared" ref="N2634:N2637" si="805">M2634=H2634</f>
        <v>1</v>
      </c>
    </row>
    <row r="2635" spans="1:15" s="387" customFormat="1" ht="30" x14ac:dyDescent="0.25">
      <c r="A2635" s="389">
        <f t="shared" ref="A2635:A2698" si="806">IF(O2635&lt;&gt;0,O2635,A2634)</f>
        <v>89711</v>
      </c>
      <c r="B2635" s="390">
        <v>88267</v>
      </c>
      <c r="C2635" s="391" t="s">
        <v>13894</v>
      </c>
      <c r="D2635" s="391" t="s">
        <v>13455</v>
      </c>
      <c r="E2635" s="392" t="s">
        <v>1</v>
      </c>
      <c r="F2635" s="392" t="s">
        <v>7605</v>
      </c>
      <c r="G2635" s="393">
        <v>0.3</v>
      </c>
      <c r="H2635" s="453">
        <f>VLOOKUP(B2635,'CMP-SIN-SD-09-2021'!A:D,4,0)</f>
        <v>23.41</v>
      </c>
      <c r="I2635" s="394" t="s">
        <v>13362</v>
      </c>
      <c r="J2635" s="373">
        <f t="shared" si="804"/>
        <v>7.02</v>
      </c>
      <c r="K2635" s="373"/>
      <c r="L2635" s="373"/>
      <c r="M2635" s="373">
        <f>VLOOKUP(B2635,'CMP-SIN-SD-09-2021'!A:D,4,0)</f>
        <v>23.41</v>
      </c>
      <c r="N2635" s="3" t="b">
        <f t="shared" si="805"/>
        <v>1</v>
      </c>
    </row>
    <row r="2636" spans="1:15" s="387" customFormat="1" ht="30" x14ac:dyDescent="0.25">
      <c r="A2636" s="389">
        <f t="shared" si="806"/>
        <v>89711</v>
      </c>
      <c r="B2636" s="390">
        <v>9835</v>
      </c>
      <c r="C2636" s="391" t="s">
        <v>13894</v>
      </c>
      <c r="D2636" s="391" t="s">
        <v>14330</v>
      </c>
      <c r="E2636" s="392" t="s">
        <v>1</v>
      </c>
      <c r="F2636" s="392" t="s">
        <v>27</v>
      </c>
      <c r="G2636" s="393">
        <v>1.05</v>
      </c>
      <c r="H2636" s="394">
        <v>4.9800000000000004</v>
      </c>
      <c r="I2636" s="394" t="s">
        <v>13362</v>
      </c>
      <c r="J2636" s="373">
        <f t="shared" si="804"/>
        <v>5.22</v>
      </c>
      <c r="K2636" s="373"/>
      <c r="L2636" s="373"/>
      <c r="M2636" s="373">
        <f>VLOOKUP(B2636,'INS-SIN-SD-09-2021'!A:D,4,0)</f>
        <v>4.9800000000000004</v>
      </c>
      <c r="N2636" s="3" t="b">
        <f t="shared" si="805"/>
        <v>1</v>
      </c>
    </row>
    <row r="2637" spans="1:15" s="387" customFormat="1" x14ac:dyDescent="0.25">
      <c r="A2637" s="440">
        <f t="shared" si="806"/>
        <v>89711</v>
      </c>
      <c r="B2637" s="441">
        <v>38383</v>
      </c>
      <c r="C2637" s="442" t="s">
        <v>13894</v>
      </c>
      <c r="D2637" s="442" t="s">
        <v>14115</v>
      </c>
      <c r="E2637" s="398" t="s">
        <v>1</v>
      </c>
      <c r="F2637" s="398" t="s">
        <v>9</v>
      </c>
      <c r="G2637" s="397">
        <v>0.1</v>
      </c>
      <c r="H2637" s="443">
        <v>2.34</v>
      </c>
      <c r="I2637" s="443" t="s">
        <v>13362</v>
      </c>
      <c r="J2637" s="373">
        <f t="shared" si="804"/>
        <v>0.23</v>
      </c>
      <c r="K2637" s="373"/>
      <c r="L2637" s="373"/>
      <c r="M2637" s="373">
        <f>VLOOKUP(B2637,'INS-SIN-SD-09-2021'!A:D,4,0)</f>
        <v>2.34</v>
      </c>
      <c r="N2637" s="3" t="b">
        <f t="shared" si="805"/>
        <v>1</v>
      </c>
    </row>
    <row r="2638" spans="1:15" s="387" customFormat="1" ht="45" x14ac:dyDescent="0.25">
      <c r="A2638" s="463">
        <f t="shared" si="806"/>
        <v>89712</v>
      </c>
      <c r="B2638" s="434" t="s">
        <v>13359</v>
      </c>
      <c r="C2638" s="464" t="s">
        <v>607</v>
      </c>
      <c r="D2638" s="464" t="s">
        <v>13894</v>
      </c>
      <c r="E2638" s="425" t="s">
        <v>27</v>
      </c>
      <c r="F2638" s="425" t="s">
        <v>1</v>
      </c>
      <c r="G2638" s="424" t="s">
        <v>13361</v>
      </c>
      <c r="H2638" s="426" t="s">
        <v>13362</v>
      </c>
      <c r="I2638" s="465">
        <f>SUMIF(A:A,A2638,J:J)</f>
        <v>26.950000000000003</v>
      </c>
      <c r="K2638" s="373">
        <f>VLOOKUP(A2638,'CMP-SIN-SD-09-2021'!A:D,4,0)</f>
        <v>26.95</v>
      </c>
      <c r="L2638" s="373" t="b">
        <f>K2638=I2638</f>
        <v>1</v>
      </c>
      <c r="O2638" s="403">
        <v>89712</v>
      </c>
    </row>
    <row r="2639" spans="1:15" s="387" customFormat="1" ht="30" x14ac:dyDescent="0.25">
      <c r="A2639" s="450">
        <f t="shared" si="806"/>
        <v>89712</v>
      </c>
      <c r="B2639" s="451">
        <v>88248</v>
      </c>
      <c r="C2639" s="452" t="s">
        <v>13894</v>
      </c>
      <c r="D2639" s="452" t="s">
        <v>13495</v>
      </c>
      <c r="E2639" s="400" t="s">
        <v>1</v>
      </c>
      <c r="F2639" s="400" t="s">
        <v>7605</v>
      </c>
      <c r="G2639" s="399">
        <v>0.38</v>
      </c>
      <c r="H2639" s="453">
        <f>VLOOKUP(B2639,'CMP-SIN-SD-09-2021'!A:D,4,0)</f>
        <v>18.23</v>
      </c>
      <c r="I2639" s="453" t="s">
        <v>13362</v>
      </c>
      <c r="J2639" s="373">
        <f t="shared" ref="J2639:J2644" si="807">TRUNC((G2639*H2639),2)</f>
        <v>6.92</v>
      </c>
      <c r="K2639" s="373"/>
      <c r="L2639" s="373"/>
      <c r="M2639" s="373">
        <f>VLOOKUP(B2639,'CMP-SIN-SD-09-2021'!A:D,4,0)</f>
        <v>18.23</v>
      </c>
      <c r="N2639" s="3" t="b">
        <f t="shared" ref="N2639:N2644" si="808">M2639=H2639</f>
        <v>1</v>
      </c>
    </row>
    <row r="2640" spans="1:15" s="387" customFormat="1" ht="30" x14ac:dyDescent="0.25">
      <c r="A2640" s="389">
        <f t="shared" si="806"/>
        <v>89712</v>
      </c>
      <c r="B2640" s="390">
        <v>88267</v>
      </c>
      <c r="C2640" s="391" t="s">
        <v>13894</v>
      </c>
      <c r="D2640" s="391" t="s">
        <v>13455</v>
      </c>
      <c r="E2640" s="392" t="s">
        <v>1</v>
      </c>
      <c r="F2640" s="392" t="s">
        <v>7605</v>
      </c>
      <c r="G2640" s="393">
        <v>0.38</v>
      </c>
      <c r="H2640" s="453">
        <f>VLOOKUP(B2640,'CMP-SIN-SD-09-2021'!A:D,4,0)</f>
        <v>23.41</v>
      </c>
      <c r="I2640" s="394" t="s">
        <v>13362</v>
      </c>
      <c r="J2640" s="373">
        <f t="shared" si="807"/>
        <v>8.89</v>
      </c>
      <c r="K2640" s="373"/>
      <c r="L2640" s="373"/>
      <c r="M2640" s="373">
        <f>VLOOKUP(B2640,'CMP-SIN-SD-09-2021'!A:D,4,0)</f>
        <v>23.41</v>
      </c>
      <c r="N2640" s="3" t="b">
        <f t="shared" si="808"/>
        <v>1</v>
      </c>
    </row>
    <row r="2641" spans="1:15" s="387" customFormat="1" x14ac:dyDescent="0.25">
      <c r="A2641" s="389">
        <f t="shared" si="806"/>
        <v>89712</v>
      </c>
      <c r="B2641" s="390">
        <v>122</v>
      </c>
      <c r="C2641" s="391" t="s">
        <v>13894</v>
      </c>
      <c r="D2641" s="391" t="s">
        <v>14123</v>
      </c>
      <c r="E2641" s="392" t="s">
        <v>1</v>
      </c>
      <c r="F2641" s="392" t="s">
        <v>9</v>
      </c>
      <c r="G2641" s="393">
        <v>1.0800000000000001E-2</v>
      </c>
      <c r="H2641" s="394">
        <v>66.94</v>
      </c>
      <c r="I2641" s="394" t="s">
        <v>13362</v>
      </c>
      <c r="J2641" s="373">
        <f t="shared" si="807"/>
        <v>0.72</v>
      </c>
      <c r="K2641" s="373"/>
      <c r="L2641" s="373"/>
      <c r="M2641" s="373">
        <f>VLOOKUP(B2641,'INS-SIN-SD-09-2021'!A:D,4,0)</f>
        <v>66.94</v>
      </c>
      <c r="N2641" s="3" t="b">
        <f t="shared" si="808"/>
        <v>1</v>
      </c>
    </row>
    <row r="2642" spans="1:15" s="387" customFormat="1" x14ac:dyDescent="0.25">
      <c r="A2642" s="389">
        <f t="shared" si="806"/>
        <v>89712</v>
      </c>
      <c r="B2642" s="390">
        <v>20083</v>
      </c>
      <c r="C2642" s="391" t="s">
        <v>13894</v>
      </c>
      <c r="D2642" s="391" t="s">
        <v>14124</v>
      </c>
      <c r="E2642" s="392" t="s">
        <v>1</v>
      </c>
      <c r="F2642" s="392" t="s">
        <v>9</v>
      </c>
      <c r="G2642" s="393">
        <v>1.6299999999999999E-2</v>
      </c>
      <c r="H2642" s="394">
        <v>75.84</v>
      </c>
      <c r="I2642" s="394" t="s">
        <v>13362</v>
      </c>
      <c r="J2642" s="373">
        <f t="shared" si="807"/>
        <v>1.23</v>
      </c>
      <c r="K2642" s="373"/>
      <c r="L2642" s="373"/>
      <c r="M2642" s="373">
        <f>VLOOKUP(B2642,'INS-SIN-SD-09-2021'!A:D,4,0)</f>
        <v>75.84</v>
      </c>
      <c r="N2642" s="3" t="b">
        <f t="shared" si="808"/>
        <v>1</v>
      </c>
    </row>
    <row r="2643" spans="1:15" s="387" customFormat="1" ht="30" x14ac:dyDescent="0.25">
      <c r="A2643" s="389">
        <f t="shared" si="806"/>
        <v>89712</v>
      </c>
      <c r="B2643" s="390">
        <v>9838</v>
      </c>
      <c r="C2643" s="391" t="s">
        <v>13894</v>
      </c>
      <c r="D2643" s="391" t="s">
        <v>14331</v>
      </c>
      <c r="E2643" s="392" t="s">
        <v>1</v>
      </c>
      <c r="F2643" s="392" t="s">
        <v>27</v>
      </c>
      <c r="G2643" s="393">
        <v>1.05</v>
      </c>
      <c r="H2643" s="394">
        <v>8.48</v>
      </c>
      <c r="I2643" s="394" t="s">
        <v>13362</v>
      </c>
      <c r="J2643" s="373">
        <f t="shared" si="807"/>
        <v>8.9</v>
      </c>
      <c r="K2643" s="373"/>
      <c r="L2643" s="373"/>
      <c r="M2643" s="373">
        <f>VLOOKUP(B2643,'INS-SIN-SD-09-2021'!A:D,4,0)</f>
        <v>8.48</v>
      </c>
      <c r="N2643" s="3" t="b">
        <f t="shared" si="808"/>
        <v>1</v>
      </c>
    </row>
    <row r="2644" spans="1:15" s="387" customFormat="1" x14ac:dyDescent="0.25">
      <c r="A2644" s="440">
        <f t="shared" si="806"/>
        <v>89712</v>
      </c>
      <c r="B2644" s="441">
        <v>38383</v>
      </c>
      <c r="C2644" s="442" t="s">
        <v>13894</v>
      </c>
      <c r="D2644" s="442" t="s">
        <v>14115</v>
      </c>
      <c r="E2644" s="398" t="s">
        <v>1</v>
      </c>
      <c r="F2644" s="398" t="s">
        <v>9</v>
      </c>
      <c r="G2644" s="397">
        <v>0.127</v>
      </c>
      <c r="H2644" s="443">
        <v>2.34</v>
      </c>
      <c r="I2644" s="443" t="s">
        <v>13362</v>
      </c>
      <c r="J2644" s="373">
        <f t="shared" si="807"/>
        <v>0.28999999999999998</v>
      </c>
      <c r="K2644" s="373"/>
      <c r="L2644" s="373"/>
      <c r="M2644" s="373">
        <f>VLOOKUP(B2644,'INS-SIN-SD-09-2021'!A:D,4,0)</f>
        <v>2.34</v>
      </c>
      <c r="N2644" s="3" t="b">
        <f t="shared" si="808"/>
        <v>1</v>
      </c>
    </row>
    <row r="2645" spans="1:15" s="387" customFormat="1" ht="45" x14ac:dyDescent="0.25">
      <c r="A2645" s="463">
        <f t="shared" si="806"/>
        <v>89849</v>
      </c>
      <c r="B2645" s="434" t="s">
        <v>13359</v>
      </c>
      <c r="C2645" s="464" t="s">
        <v>608</v>
      </c>
      <c r="D2645" s="464" t="s">
        <v>13360</v>
      </c>
      <c r="E2645" s="425" t="s">
        <v>27</v>
      </c>
      <c r="F2645" s="425" t="s">
        <v>1</v>
      </c>
      <c r="G2645" s="424" t="s">
        <v>13361</v>
      </c>
      <c r="H2645" s="426" t="s">
        <v>13362</v>
      </c>
      <c r="I2645" s="465">
        <f>SUMIF(A:A,A2645,J:J)</f>
        <v>56.07</v>
      </c>
      <c r="K2645" s="373">
        <f>VLOOKUP(A2645,'CMP-SIN-SD-09-2021'!A:D,4,0)</f>
        <v>56.07</v>
      </c>
      <c r="L2645" s="373" t="b">
        <f>K2645=I2645</f>
        <v>1</v>
      </c>
      <c r="O2645" s="403">
        <v>89849</v>
      </c>
    </row>
    <row r="2646" spans="1:15" s="387" customFormat="1" ht="30" x14ac:dyDescent="0.25">
      <c r="A2646" s="450">
        <f t="shared" si="806"/>
        <v>89849</v>
      </c>
      <c r="B2646" s="451">
        <v>88248</v>
      </c>
      <c r="C2646" s="452" t="s">
        <v>13360</v>
      </c>
      <c r="D2646" s="452" t="s">
        <v>13495</v>
      </c>
      <c r="E2646" s="400" t="s">
        <v>1</v>
      </c>
      <c r="F2646" s="400" t="s">
        <v>7605</v>
      </c>
      <c r="G2646" s="399">
        <v>0.37</v>
      </c>
      <c r="H2646" s="453">
        <f>VLOOKUP(B2646,'CMP-SIN-SD-09-2021'!A:D,4,0)</f>
        <v>18.23</v>
      </c>
      <c r="I2646" s="453" t="s">
        <v>13362</v>
      </c>
      <c r="J2646" s="373">
        <f t="shared" ref="J2646:J2651" si="809">TRUNC((G2646*H2646),2)</f>
        <v>6.74</v>
      </c>
      <c r="K2646" s="373"/>
      <c r="L2646" s="373"/>
      <c r="M2646" s="373">
        <f>VLOOKUP(B2646,'CMP-SIN-SD-09-2021'!A:D,4,0)</f>
        <v>18.23</v>
      </c>
      <c r="N2646" s="3" t="b">
        <f t="shared" ref="N2646:N2651" si="810">M2646=H2646</f>
        <v>1</v>
      </c>
    </row>
    <row r="2647" spans="1:15" s="387" customFormat="1" ht="30" x14ac:dyDescent="0.25">
      <c r="A2647" s="389">
        <f t="shared" si="806"/>
        <v>89849</v>
      </c>
      <c r="B2647" s="390">
        <v>88267</v>
      </c>
      <c r="C2647" s="391" t="s">
        <v>13360</v>
      </c>
      <c r="D2647" s="391" t="s">
        <v>13455</v>
      </c>
      <c r="E2647" s="392" t="s">
        <v>1</v>
      </c>
      <c r="F2647" s="392" t="s">
        <v>7605</v>
      </c>
      <c r="G2647" s="393">
        <v>0.37</v>
      </c>
      <c r="H2647" s="453">
        <f>VLOOKUP(B2647,'CMP-SIN-SD-09-2021'!A:D,4,0)</f>
        <v>23.41</v>
      </c>
      <c r="I2647" s="394" t="s">
        <v>13362</v>
      </c>
      <c r="J2647" s="373">
        <f t="shared" si="809"/>
        <v>8.66</v>
      </c>
      <c r="K2647" s="373"/>
      <c r="L2647" s="373"/>
      <c r="M2647" s="373">
        <f>VLOOKUP(B2647,'CMP-SIN-SD-09-2021'!A:D,4,0)</f>
        <v>23.41</v>
      </c>
      <c r="N2647" s="3" t="b">
        <f t="shared" si="810"/>
        <v>1</v>
      </c>
    </row>
    <row r="2648" spans="1:15" s="387" customFormat="1" x14ac:dyDescent="0.25">
      <c r="A2648" s="389">
        <f t="shared" si="806"/>
        <v>89849</v>
      </c>
      <c r="B2648" s="390">
        <v>122</v>
      </c>
      <c r="C2648" s="391" t="s">
        <v>13360</v>
      </c>
      <c r="D2648" s="391" t="s">
        <v>14123</v>
      </c>
      <c r="E2648" s="392" t="s">
        <v>1</v>
      </c>
      <c r="F2648" s="392" t="s">
        <v>9</v>
      </c>
      <c r="G2648" s="393">
        <v>1.72E-2</v>
      </c>
      <c r="H2648" s="394">
        <v>66.94</v>
      </c>
      <c r="I2648" s="394" t="s">
        <v>13362</v>
      </c>
      <c r="J2648" s="373">
        <f t="shared" si="809"/>
        <v>1.1499999999999999</v>
      </c>
      <c r="K2648" s="373"/>
      <c r="L2648" s="373"/>
      <c r="M2648" s="373">
        <f>VLOOKUP(B2648,'INS-SIN-SD-09-2021'!A:D,4,0)</f>
        <v>66.94</v>
      </c>
      <c r="N2648" s="3" t="b">
        <f t="shared" si="810"/>
        <v>1</v>
      </c>
    </row>
    <row r="2649" spans="1:15" s="387" customFormat="1" x14ac:dyDescent="0.25">
      <c r="A2649" s="389">
        <f t="shared" si="806"/>
        <v>89849</v>
      </c>
      <c r="B2649" s="390">
        <v>20083</v>
      </c>
      <c r="C2649" s="391" t="s">
        <v>13360</v>
      </c>
      <c r="D2649" s="391" t="s">
        <v>14124</v>
      </c>
      <c r="E2649" s="392" t="s">
        <v>1</v>
      </c>
      <c r="F2649" s="392" t="s">
        <v>9</v>
      </c>
      <c r="G2649" s="393">
        <v>2.8199999999999999E-2</v>
      </c>
      <c r="H2649" s="394">
        <v>75.84</v>
      </c>
      <c r="I2649" s="394" t="s">
        <v>13362</v>
      </c>
      <c r="J2649" s="373">
        <f t="shared" si="809"/>
        <v>2.13</v>
      </c>
      <c r="K2649" s="373"/>
      <c r="L2649" s="373"/>
      <c r="M2649" s="373">
        <f>VLOOKUP(B2649,'INS-SIN-SD-09-2021'!A:D,4,0)</f>
        <v>75.84</v>
      </c>
      <c r="N2649" s="3" t="b">
        <f t="shared" si="810"/>
        <v>1</v>
      </c>
    </row>
    <row r="2650" spans="1:15" s="387" customFormat="1" ht="30" x14ac:dyDescent="0.25">
      <c r="A2650" s="389">
        <f t="shared" si="806"/>
        <v>89849</v>
      </c>
      <c r="B2650" s="390">
        <v>20065</v>
      </c>
      <c r="C2650" s="391" t="s">
        <v>13360</v>
      </c>
      <c r="D2650" s="391" t="s">
        <v>14332</v>
      </c>
      <c r="E2650" s="392" t="s">
        <v>1</v>
      </c>
      <c r="F2650" s="392" t="s">
        <v>27</v>
      </c>
      <c r="G2650" s="393">
        <v>1.05</v>
      </c>
      <c r="H2650" s="394">
        <v>35.35</v>
      </c>
      <c r="I2650" s="394" t="s">
        <v>13362</v>
      </c>
      <c r="J2650" s="373">
        <f t="shared" si="809"/>
        <v>37.11</v>
      </c>
      <c r="K2650" s="373"/>
      <c r="L2650" s="373"/>
      <c r="M2650" s="373">
        <f>VLOOKUP(B2650,'INS-SIN-SD-09-2021'!A:D,4,0)</f>
        <v>35.35</v>
      </c>
      <c r="N2650" s="3" t="b">
        <f t="shared" si="810"/>
        <v>1</v>
      </c>
    </row>
    <row r="2651" spans="1:15" s="387" customFormat="1" x14ac:dyDescent="0.25">
      <c r="A2651" s="440">
        <f t="shared" si="806"/>
        <v>89849</v>
      </c>
      <c r="B2651" s="441">
        <v>38383</v>
      </c>
      <c r="C2651" s="442" t="s">
        <v>13360</v>
      </c>
      <c r="D2651" s="442" t="s">
        <v>14115</v>
      </c>
      <c r="E2651" s="398" t="s">
        <v>1</v>
      </c>
      <c r="F2651" s="398" t="s">
        <v>9</v>
      </c>
      <c r="G2651" s="397">
        <v>0.123</v>
      </c>
      <c r="H2651" s="443">
        <v>2.34</v>
      </c>
      <c r="I2651" s="443" t="s">
        <v>13362</v>
      </c>
      <c r="J2651" s="373">
        <f t="shared" si="809"/>
        <v>0.28000000000000003</v>
      </c>
      <c r="K2651" s="373"/>
      <c r="L2651" s="373"/>
      <c r="M2651" s="373">
        <f>VLOOKUP(B2651,'INS-SIN-SD-09-2021'!A:D,4,0)</f>
        <v>2.34</v>
      </c>
      <c r="N2651" s="3" t="b">
        <f t="shared" si="810"/>
        <v>1</v>
      </c>
    </row>
    <row r="2652" spans="1:15" s="387" customFormat="1" x14ac:dyDescent="0.25">
      <c r="A2652" s="463" t="str">
        <f t="shared" si="806"/>
        <v>082101/AGETOP</v>
      </c>
      <c r="B2652" s="434" t="s">
        <v>13359</v>
      </c>
      <c r="C2652" s="464" t="s">
        <v>14333</v>
      </c>
      <c r="D2652" s="464" t="s">
        <v>13899</v>
      </c>
      <c r="E2652" s="425" t="s">
        <v>9</v>
      </c>
      <c r="F2652" s="425" t="s">
        <v>1</v>
      </c>
      <c r="G2652" s="424" t="s">
        <v>13361</v>
      </c>
      <c r="H2652" s="426" t="s">
        <v>13362</v>
      </c>
      <c r="I2652" s="465">
        <f>SUMIF(A:A,A2652,J:J)</f>
        <v>20.25</v>
      </c>
      <c r="K2652" s="373" t="e">
        <f>VLOOKUP(A2652,'CMP-SIN-SD-09-2021'!A:D,4,0)</f>
        <v>#N/A</v>
      </c>
      <c r="L2652" s="373" t="e">
        <f>K2652=I2652</f>
        <v>#N/A</v>
      </c>
      <c r="O2652" s="387" t="s">
        <v>15605</v>
      </c>
    </row>
    <row r="2653" spans="1:15" s="387" customFormat="1" ht="30" x14ac:dyDescent="0.25">
      <c r="A2653" s="450" t="str">
        <f t="shared" si="806"/>
        <v>082101/AGETOP</v>
      </c>
      <c r="B2653" s="451">
        <v>88267</v>
      </c>
      <c r="C2653" s="452" t="s">
        <v>13899</v>
      </c>
      <c r="D2653" s="452" t="s">
        <v>13455</v>
      </c>
      <c r="E2653" s="400" t="s">
        <v>1</v>
      </c>
      <c r="F2653" s="400" t="s">
        <v>7605</v>
      </c>
      <c r="G2653" s="399">
        <v>0.36</v>
      </c>
      <c r="H2653" s="453">
        <f>VLOOKUP(B2653,'CMP-SIN-SD-09-2021'!A:D,4,0)</f>
        <v>23.41</v>
      </c>
      <c r="I2653" s="453" t="s">
        <v>13362</v>
      </c>
      <c r="J2653" s="373">
        <f t="shared" ref="J2653:J2655" si="811">TRUNC((G2653*H2653),2)</f>
        <v>8.42</v>
      </c>
      <c r="K2653" s="373"/>
      <c r="L2653" s="373"/>
      <c r="M2653" s="373">
        <f>VLOOKUP(B2653,'CMP-SIN-SD-09-2021'!A:D,4,0)</f>
        <v>23.41</v>
      </c>
      <c r="N2653" s="3" t="b">
        <f t="shared" ref="N2653:N2655" si="812">M2653=H2653</f>
        <v>1</v>
      </c>
    </row>
    <row r="2654" spans="1:15" s="387" customFormat="1" x14ac:dyDescent="0.25">
      <c r="A2654" s="389" t="str">
        <f t="shared" si="806"/>
        <v>082101/AGETOP</v>
      </c>
      <c r="B2654" s="390">
        <v>88316</v>
      </c>
      <c r="C2654" s="391" t="s">
        <v>13899</v>
      </c>
      <c r="D2654" s="391" t="s">
        <v>13428</v>
      </c>
      <c r="E2654" s="392" t="s">
        <v>1</v>
      </c>
      <c r="F2654" s="392" t="s">
        <v>7605</v>
      </c>
      <c r="G2654" s="393">
        <v>0.36</v>
      </c>
      <c r="H2654" s="453">
        <f>VLOOKUP(B2654,'CMP-SIN-SD-09-2021'!A:D,4,0)</f>
        <v>17.61</v>
      </c>
      <c r="I2654" s="394" t="s">
        <v>13362</v>
      </c>
      <c r="J2654" s="373">
        <f t="shared" si="811"/>
        <v>6.33</v>
      </c>
      <c r="K2654" s="373"/>
      <c r="L2654" s="373"/>
      <c r="M2654" s="373">
        <f>VLOOKUP(B2654,'CMP-SIN-SD-09-2021'!A:D,4,0)</f>
        <v>17.61</v>
      </c>
      <c r="N2654" s="3" t="b">
        <f t="shared" si="812"/>
        <v>1</v>
      </c>
    </row>
    <row r="2655" spans="1:15" s="387" customFormat="1" x14ac:dyDescent="0.25">
      <c r="A2655" s="440" t="str">
        <f t="shared" si="806"/>
        <v>082101/AGETOP</v>
      </c>
      <c r="B2655" s="441" t="s">
        <v>14334</v>
      </c>
      <c r="C2655" s="442" t="s">
        <v>13899</v>
      </c>
      <c r="D2655" s="442" t="s">
        <v>14335</v>
      </c>
      <c r="E2655" s="398" t="s">
        <v>1</v>
      </c>
      <c r="F2655" s="398" t="s">
        <v>13901</v>
      </c>
      <c r="G2655" s="397">
        <v>1</v>
      </c>
      <c r="H2655" s="443">
        <v>5.5</v>
      </c>
      <c r="I2655" s="443" t="s">
        <v>13362</v>
      </c>
      <c r="J2655" s="373">
        <f t="shared" si="811"/>
        <v>5.5</v>
      </c>
      <c r="K2655" s="373"/>
      <c r="L2655" s="373"/>
      <c r="M2655" s="373" t="e">
        <f>VLOOKUP(B2655,'INS-SIN-SD-09-2021'!A:D,4,0)</f>
        <v>#N/A</v>
      </c>
      <c r="N2655" s="3" t="e">
        <f t="shared" si="812"/>
        <v>#N/A</v>
      </c>
    </row>
    <row r="2656" spans="1:15" s="387" customFormat="1" x14ac:dyDescent="0.25">
      <c r="A2656" s="463" t="str">
        <f t="shared" si="806"/>
        <v>082103/AGETOP</v>
      </c>
      <c r="B2656" s="434" t="s">
        <v>13359</v>
      </c>
      <c r="C2656" s="464" t="s">
        <v>14336</v>
      </c>
      <c r="D2656" s="464" t="s">
        <v>14252</v>
      </c>
      <c r="E2656" s="425" t="s">
        <v>9</v>
      </c>
      <c r="F2656" s="425" t="s">
        <v>1</v>
      </c>
      <c r="G2656" s="424" t="s">
        <v>13361</v>
      </c>
      <c r="H2656" s="426" t="s">
        <v>13362</v>
      </c>
      <c r="I2656" s="465">
        <f>SUMIF(A:A,A2656,J:J)</f>
        <v>22.25</v>
      </c>
      <c r="K2656" s="373" t="e">
        <f>VLOOKUP(A2656,'CMP-SIN-SD-09-2021'!A:D,4,0)</f>
        <v>#N/A</v>
      </c>
      <c r="L2656" s="373" t="e">
        <f>K2656=I2656</f>
        <v>#N/A</v>
      </c>
      <c r="O2656" s="387" t="s">
        <v>15608</v>
      </c>
    </row>
    <row r="2657" spans="1:15" s="387" customFormat="1" ht="30" x14ac:dyDescent="0.25">
      <c r="A2657" s="450" t="str">
        <f t="shared" si="806"/>
        <v>082103/AGETOP</v>
      </c>
      <c r="B2657" s="451">
        <v>88267</v>
      </c>
      <c r="C2657" s="452" t="s">
        <v>14252</v>
      </c>
      <c r="D2657" s="452" t="s">
        <v>13455</v>
      </c>
      <c r="E2657" s="400" t="s">
        <v>1</v>
      </c>
      <c r="F2657" s="400" t="s">
        <v>7605</v>
      </c>
      <c r="G2657" s="399">
        <v>0.4</v>
      </c>
      <c r="H2657" s="453">
        <f>VLOOKUP(B2657,'CMP-SIN-SD-09-2021'!A:D,4,0)</f>
        <v>23.41</v>
      </c>
      <c r="I2657" s="453" t="s">
        <v>13362</v>
      </c>
      <c r="J2657" s="373">
        <f t="shared" ref="J2657:J2659" si="813">TRUNC((G2657*H2657),2)</f>
        <v>9.36</v>
      </c>
      <c r="K2657" s="373"/>
      <c r="L2657" s="373"/>
      <c r="M2657" s="373">
        <f>VLOOKUP(B2657,'CMP-SIN-SD-09-2021'!A:D,4,0)</f>
        <v>23.41</v>
      </c>
      <c r="N2657" s="3" t="b">
        <f t="shared" ref="N2657:N2659" si="814">M2657=H2657</f>
        <v>1</v>
      </c>
    </row>
    <row r="2658" spans="1:15" s="387" customFormat="1" x14ac:dyDescent="0.25">
      <c r="A2658" s="389" t="str">
        <f t="shared" si="806"/>
        <v>082103/AGETOP</v>
      </c>
      <c r="B2658" s="390">
        <v>88316</v>
      </c>
      <c r="C2658" s="391" t="s">
        <v>14252</v>
      </c>
      <c r="D2658" s="391" t="s">
        <v>13428</v>
      </c>
      <c r="E2658" s="392" t="s">
        <v>1</v>
      </c>
      <c r="F2658" s="392" t="s">
        <v>7605</v>
      </c>
      <c r="G2658" s="393">
        <v>0.4</v>
      </c>
      <c r="H2658" s="453">
        <f>VLOOKUP(B2658,'CMP-SIN-SD-09-2021'!A:D,4,0)</f>
        <v>17.61</v>
      </c>
      <c r="I2658" s="394" t="s">
        <v>13362</v>
      </c>
      <c r="J2658" s="373">
        <f t="shared" si="813"/>
        <v>7.04</v>
      </c>
      <c r="K2658" s="373"/>
      <c r="L2658" s="373"/>
      <c r="M2658" s="373">
        <f>VLOOKUP(B2658,'CMP-SIN-SD-09-2021'!A:D,4,0)</f>
        <v>17.61</v>
      </c>
      <c r="N2658" s="3" t="b">
        <f t="shared" si="814"/>
        <v>1</v>
      </c>
    </row>
    <row r="2659" spans="1:15" s="387" customFormat="1" x14ac:dyDescent="0.25">
      <c r="A2659" s="440" t="str">
        <f t="shared" si="806"/>
        <v>082103/AGETOP</v>
      </c>
      <c r="B2659" s="441" t="s">
        <v>14337</v>
      </c>
      <c r="C2659" s="442" t="s">
        <v>14252</v>
      </c>
      <c r="D2659" s="442" t="s">
        <v>14338</v>
      </c>
      <c r="E2659" s="398" t="s">
        <v>1</v>
      </c>
      <c r="F2659" s="398" t="s">
        <v>13901</v>
      </c>
      <c r="G2659" s="397">
        <v>1</v>
      </c>
      <c r="H2659" s="443">
        <v>5.85</v>
      </c>
      <c r="I2659" s="443" t="s">
        <v>13362</v>
      </c>
      <c r="J2659" s="373">
        <f t="shared" si="813"/>
        <v>5.85</v>
      </c>
      <c r="K2659" s="373"/>
      <c r="L2659" s="373"/>
      <c r="M2659" s="373" t="e">
        <f>VLOOKUP(B2659,'INS-SIN-SD-09-2021'!A:D,4,0)</f>
        <v>#N/A</v>
      </c>
      <c r="N2659" s="3" t="e">
        <f t="shared" si="814"/>
        <v>#N/A</v>
      </c>
    </row>
    <row r="2660" spans="1:15" s="387" customFormat="1" x14ac:dyDescent="0.25">
      <c r="A2660" s="463" t="str">
        <f t="shared" si="806"/>
        <v>081551/AGETOP</v>
      </c>
      <c r="B2660" s="434" t="s">
        <v>13359</v>
      </c>
      <c r="C2660" s="464" t="s">
        <v>14339</v>
      </c>
      <c r="D2660" s="464" t="s">
        <v>13999</v>
      </c>
      <c r="E2660" s="425" t="s">
        <v>9</v>
      </c>
      <c r="F2660" s="425" t="s">
        <v>1</v>
      </c>
      <c r="G2660" s="424" t="s">
        <v>13361</v>
      </c>
      <c r="H2660" s="426" t="s">
        <v>13362</v>
      </c>
      <c r="I2660" s="465">
        <f>SUMIF(A:A,A2660,J:J)</f>
        <v>40.200000000000003</v>
      </c>
      <c r="K2660" s="373" t="e">
        <f>VLOOKUP(A2660,'CMP-SIN-SD-09-2021'!A:D,4,0)</f>
        <v>#N/A</v>
      </c>
      <c r="L2660" s="373" t="e">
        <f>K2660=I2660</f>
        <v>#N/A</v>
      </c>
      <c r="O2660" s="387" t="s">
        <v>15612</v>
      </c>
    </row>
    <row r="2661" spans="1:15" s="387" customFormat="1" ht="30" x14ac:dyDescent="0.25">
      <c r="A2661" s="450" t="str">
        <f t="shared" si="806"/>
        <v>081551/AGETOP</v>
      </c>
      <c r="B2661" s="451">
        <v>88267</v>
      </c>
      <c r="C2661" s="452" t="s">
        <v>13999</v>
      </c>
      <c r="D2661" s="452" t="s">
        <v>13455</v>
      </c>
      <c r="E2661" s="400" t="s">
        <v>1</v>
      </c>
      <c r="F2661" s="400" t="s">
        <v>7605</v>
      </c>
      <c r="G2661" s="399">
        <v>0.37</v>
      </c>
      <c r="H2661" s="453">
        <f>VLOOKUP(B2661,'CMP-SIN-SD-09-2021'!A:D,4,0)</f>
        <v>23.41</v>
      </c>
      <c r="I2661" s="453" t="s">
        <v>13362</v>
      </c>
      <c r="J2661" s="373">
        <f t="shared" ref="J2661:J2663" si="815">TRUNC((G2661*H2661),2)</f>
        <v>8.66</v>
      </c>
      <c r="K2661" s="373"/>
      <c r="L2661" s="373"/>
      <c r="M2661" s="373">
        <f>VLOOKUP(B2661,'CMP-SIN-SD-09-2021'!A:D,4,0)</f>
        <v>23.41</v>
      </c>
      <c r="N2661" s="3" t="b">
        <f t="shared" ref="N2661:N2663" si="816">M2661=H2661</f>
        <v>1</v>
      </c>
    </row>
    <row r="2662" spans="1:15" s="387" customFormat="1" x14ac:dyDescent="0.25">
      <c r="A2662" s="389" t="str">
        <f t="shared" si="806"/>
        <v>081551/AGETOP</v>
      </c>
      <c r="B2662" s="390">
        <v>88316</v>
      </c>
      <c r="C2662" s="391" t="s">
        <v>13999</v>
      </c>
      <c r="D2662" s="391" t="s">
        <v>13428</v>
      </c>
      <c r="E2662" s="392" t="s">
        <v>1</v>
      </c>
      <c r="F2662" s="392" t="s">
        <v>7605</v>
      </c>
      <c r="G2662" s="393">
        <v>0.37</v>
      </c>
      <c r="H2662" s="453">
        <f>VLOOKUP(B2662,'CMP-SIN-SD-09-2021'!A:D,4,0)</f>
        <v>17.61</v>
      </c>
      <c r="I2662" s="394" t="s">
        <v>13362</v>
      </c>
      <c r="J2662" s="373">
        <f t="shared" si="815"/>
        <v>6.51</v>
      </c>
      <c r="K2662" s="373"/>
      <c r="L2662" s="373"/>
      <c r="M2662" s="373">
        <f>VLOOKUP(B2662,'CMP-SIN-SD-09-2021'!A:D,4,0)</f>
        <v>17.61</v>
      </c>
      <c r="N2662" s="3" t="b">
        <f t="shared" si="816"/>
        <v>1</v>
      </c>
    </row>
    <row r="2663" spans="1:15" s="387" customFormat="1" x14ac:dyDescent="0.25">
      <c r="A2663" s="440" t="str">
        <f t="shared" si="806"/>
        <v>081551/AGETOP</v>
      </c>
      <c r="B2663" s="441" t="s">
        <v>14340</v>
      </c>
      <c r="C2663" s="442" t="s">
        <v>13999</v>
      </c>
      <c r="D2663" s="442" t="s">
        <v>14339</v>
      </c>
      <c r="E2663" s="398" t="s">
        <v>1</v>
      </c>
      <c r="F2663" s="398" t="s">
        <v>13901</v>
      </c>
      <c r="G2663" s="397">
        <v>1</v>
      </c>
      <c r="H2663" s="443">
        <v>25.03</v>
      </c>
      <c r="I2663" s="443" t="s">
        <v>13362</v>
      </c>
      <c r="J2663" s="373">
        <f t="shared" si="815"/>
        <v>25.03</v>
      </c>
      <c r="K2663" s="373"/>
      <c r="L2663" s="373"/>
      <c r="M2663" s="373" t="e">
        <f>VLOOKUP(B2663,'INS-SIN-SD-09-2021'!A:D,4,0)</f>
        <v>#N/A</v>
      </c>
      <c r="N2663" s="3" t="e">
        <f t="shared" si="816"/>
        <v>#N/A</v>
      </c>
    </row>
    <row r="2664" spans="1:15" s="387" customFormat="1" x14ac:dyDescent="0.25">
      <c r="A2664" s="463" t="str">
        <f t="shared" si="806"/>
        <v>01613/ORSE</v>
      </c>
      <c r="B2664" s="434" t="s">
        <v>13359</v>
      </c>
      <c r="C2664" s="464" t="s">
        <v>14341</v>
      </c>
      <c r="D2664" s="464" t="s">
        <v>13706</v>
      </c>
      <c r="E2664" s="425" t="s">
        <v>9</v>
      </c>
      <c r="F2664" s="425" t="s">
        <v>1</v>
      </c>
      <c r="G2664" s="424" t="s">
        <v>13361</v>
      </c>
      <c r="H2664" s="426" t="s">
        <v>13362</v>
      </c>
      <c r="I2664" s="465">
        <f>SUMIF(A:A,A2664,J:J)</f>
        <v>29.7</v>
      </c>
      <c r="K2664" s="373" t="e">
        <f>VLOOKUP(A2664,'CMP-SIN-SD-09-2021'!A:D,4,0)</f>
        <v>#N/A</v>
      </c>
      <c r="L2664" s="373" t="e">
        <f>K2664=I2664</f>
        <v>#N/A</v>
      </c>
      <c r="O2664" s="387" t="s">
        <v>15615</v>
      </c>
    </row>
    <row r="2665" spans="1:15" s="387" customFormat="1" ht="30" x14ac:dyDescent="0.25">
      <c r="A2665" s="450" t="str">
        <f t="shared" si="806"/>
        <v>01613/ORSE</v>
      </c>
      <c r="B2665" s="451">
        <v>88267</v>
      </c>
      <c r="C2665" s="452" t="s">
        <v>13847</v>
      </c>
      <c r="D2665" s="452" t="s">
        <v>13455</v>
      </c>
      <c r="E2665" s="400" t="s">
        <v>1</v>
      </c>
      <c r="F2665" s="400" t="s">
        <v>7605</v>
      </c>
      <c r="G2665" s="399">
        <v>0.23</v>
      </c>
      <c r="H2665" s="453">
        <f>VLOOKUP(B2665,'CMP-SIN-SD-09-2021'!A:D,4,0)</f>
        <v>23.41</v>
      </c>
      <c r="I2665" s="453" t="s">
        <v>13362</v>
      </c>
      <c r="J2665" s="373">
        <f t="shared" ref="J2665:J2669" si="817">TRUNC((G2665*H2665),2)</f>
        <v>5.38</v>
      </c>
      <c r="K2665" s="373"/>
      <c r="L2665" s="373"/>
      <c r="M2665" s="373">
        <f>VLOOKUP(B2665,'CMP-SIN-SD-09-2021'!A:D,4,0)</f>
        <v>23.41</v>
      </c>
      <c r="N2665" s="3" t="b">
        <f t="shared" ref="N2665:N2669" si="818">M2665=H2665</f>
        <v>1</v>
      </c>
    </row>
    <row r="2666" spans="1:15" s="387" customFormat="1" x14ac:dyDescent="0.25">
      <c r="A2666" s="389" t="str">
        <f t="shared" si="806"/>
        <v>01613/ORSE</v>
      </c>
      <c r="B2666" s="390">
        <v>88316</v>
      </c>
      <c r="C2666" s="391" t="s">
        <v>13847</v>
      </c>
      <c r="D2666" s="391" t="s">
        <v>13428</v>
      </c>
      <c r="E2666" s="392" t="s">
        <v>1</v>
      </c>
      <c r="F2666" s="392" t="s">
        <v>7605</v>
      </c>
      <c r="G2666" s="393">
        <v>0.23</v>
      </c>
      <c r="H2666" s="453">
        <f>VLOOKUP(B2666,'CMP-SIN-SD-09-2021'!A:D,4,0)</f>
        <v>17.61</v>
      </c>
      <c r="I2666" s="394" t="s">
        <v>13362</v>
      </c>
      <c r="J2666" s="373">
        <f t="shared" si="817"/>
        <v>4.05</v>
      </c>
      <c r="K2666" s="373"/>
      <c r="L2666" s="373"/>
      <c r="M2666" s="373">
        <f>VLOOKUP(B2666,'CMP-SIN-SD-09-2021'!A:D,4,0)</f>
        <v>17.61</v>
      </c>
      <c r="N2666" s="3" t="b">
        <f t="shared" si="818"/>
        <v>1</v>
      </c>
    </row>
    <row r="2667" spans="1:15" s="387" customFormat="1" x14ac:dyDescent="0.25">
      <c r="A2667" s="389" t="str">
        <f t="shared" si="806"/>
        <v>01613/ORSE</v>
      </c>
      <c r="B2667" s="390" t="s">
        <v>14248</v>
      </c>
      <c r="C2667" s="391" t="s">
        <v>13847</v>
      </c>
      <c r="D2667" s="391" t="s">
        <v>14249</v>
      </c>
      <c r="E2667" s="392" t="s">
        <v>1</v>
      </c>
      <c r="F2667" s="392" t="s">
        <v>29</v>
      </c>
      <c r="G2667" s="393">
        <v>4.5999999999999999E-2</v>
      </c>
      <c r="H2667" s="394">
        <v>42.58</v>
      </c>
      <c r="I2667" s="394" t="s">
        <v>13362</v>
      </c>
      <c r="J2667" s="373">
        <f t="shared" si="817"/>
        <v>1.95</v>
      </c>
      <c r="K2667" s="373"/>
      <c r="L2667" s="373"/>
      <c r="M2667" s="373" t="e">
        <f>VLOOKUP(B2667,'INS-SIN-SD-09-2021'!A:D,4,0)</f>
        <v>#N/A</v>
      </c>
      <c r="N2667" s="3" t="e">
        <f t="shared" si="818"/>
        <v>#N/A</v>
      </c>
    </row>
    <row r="2668" spans="1:15" s="387" customFormat="1" x14ac:dyDescent="0.25">
      <c r="A2668" s="389" t="str">
        <f t="shared" si="806"/>
        <v>01613/ORSE</v>
      </c>
      <c r="B2668" s="390" t="s">
        <v>14342</v>
      </c>
      <c r="C2668" s="391" t="s">
        <v>13847</v>
      </c>
      <c r="D2668" s="391" t="s">
        <v>14343</v>
      </c>
      <c r="E2668" s="392" t="s">
        <v>1</v>
      </c>
      <c r="F2668" s="392" t="s">
        <v>9</v>
      </c>
      <c r="G2668" s="393">
        <v>1</v>
      </c>
      <c r="H2668" s="394">
        <v>16.12</v>
      </c>
      <c r="I2668" s="394" t="s">
        <v>13362</v>
      </c>
      <c r="J2668" s="373">
        <f t="shared" si="817"/>
        <v>16.12</v>
      </c>
      <c r="K2668" s="373"/>
      <c r="L2668" s="373"/>
      <c r="M2668" s="373" t="e">
        <f>VLOOKUP(B2668,'INS-SIN-SD-09-2021'!A:D,4,0)</f>
        <v>#N/A</v>
      </c>
      <c r="N2668" s="3" t="e">
        <f t="shared" si="818"/>
        <v>#N/A</v>
      </c>
    </row>
    <row r="2669" spans="1:15" s="387" customFormat="1" ht="30" x14ac:dyDescent="0.25">
      <c r="A2669" s="440" t="str">
        <f t="shared" si="806"/>
        <v>01613/ORSE</v>
      </c>
      <c r="B2669" s="441" t="s">
        <v>14344</v>
      </c>
      <c r="C2669" s="442" t="s">
        <v>13847</v>
      </c>
      <c r="D2669" s="442" t="s">
        <v>14345</v>
      </c>
      <c r="E2669" s="398" t="s">
        <v>1</v>
      </c>
      <c r="F2669" s="398" t="s">
        <v>9</v>
      </c>
      <c r="G2669" s="397">
        <v>1</v>
      </c>
      <c r="H2669" s="443">
        <v>2.2000000000000002</v>
      </c>
      <c r="I2669" s="443" t="s">
        <v>13362</v>
      </c>
      <c r="J2669" s="373">
        <f t="shared" si="817"/>
        <v>2.2000000000000002</v>
      </c>
      <c r="K2669" s="373"/>
      <c r="L2669" s="373"/>
      <c r="M2669" s="373" t="e">
        <f>VLOOKUP(B2669,'INS-SIN-SD-09-2021'!A:D,4,0)</f>
        <v>#N/A</v>
      </c>
      <c r="N2669" s="3" t="e">
        <f t="shared" si="818"/>
        <v>#N/A</v>
      </c>
    </row>
    <row r="2670" spans="1:15" s="387" customFormat="1" x14ac:dyDescent="0.25">
      <c r="A2670" s="463" t="str">
        <f t="shared" si="806"/>
        <v>081701/AGETOP</v>
      </c>
      <c r="B2670" s="434" t="s">
        <v>13359</v>
      </c>
      <c r="C2670" s="464" t="s">
        <v>14346</v>
      </c>
      <c r="D2670" s="464" t="s">
        <v>13899</v>
      </c>
      <c r="E2670" s="425" t="s">
        <v>9</v>
      </c>
      <c r="F2670" s="425" t="s">
        <v>1</v>
      </c>
      <c r="G2670" s="424" t="s">
        <v>13361</v>
      </c>
      <c r="H2670" s="426" t="s">
        <v>13362</v>
      </c>
      <c r="I2670" s="465">
        <f>SUMIF(A:A,A2670,J:J)</f>
        <v>12.81</v>
      </c>
      <c r="K2670" s="373" t="e">
        <f>VLOOKUP(A2670,'CMP-SIN-SD-09-2021'!A:D,4,0)</f>
        <v>#N/A</v>
      </c>
      <c r="L2670" s="373" t="e">
        <f>K2670=I2670</f>
        <v>#N/A</v>
      </c>
      <c r="O2670" s="387" t="s">
        <v>15618</v>
      </c>
    </row>
    <row r="2671" spans="1:15" s="387" customFormat="1" ht="30" x14ac:dyDescent="0.25">
      <c r="A2671" s="450" t="str">
        <f t="shared" si="806"/>
        <v>081701/AGETOP</v>
      </c>
      <c r="B2671" s="451">
        <v>88267</v>
      </c>
      <c r="C2671" s="452" t="s">
        <v>13899</v>
      </c>
      <c r="D2671" s="452" t="s">
        <v>13455</v>
      </c>
      <c r="E2671" s="400" t="s">
        <v>1</v>
      </c>
      <c r="F2671" s="400" t="s">
        <v>7605</v>
      </c>
      <c r="G2671" s="399">
        <v>0.25</v>
      </c>
      <c r="H2671" s="453">
        <f>VLOOKUP(B2671,'CMP-SIN-SD-09-2021'!A:D,4,0)</f>
        <v>23.41</v>
      </c>
      <c r="I2671" s="453" t="s">
        <v>13362</v>
      </c>
      <c r="J2671" s="373">
        <f t="shared" ref="J2671:J2673" si="819">TRUNC((G2671*H2671),2)</f>
        <v>5.85</v>
      </c>
      <c r="K2671" s="373"/>
      <c r="L2671" s="373"/>
      <c r="M2671" s="373">
        <f>VLOOKUP(B2671,'CMP-SIN-SD-09-2021'!A:D,4,0)</f>
        <v>23.41</v>
      </c>
      <c r="N2671" s="3" t="b">
        <f t="shared" ref="N2671:N2673" si="820">M2671=H2671</f>
        <v>1</v>
      </c>
    </row>
    <row r="2672" spans="1:15" s="387" customFormat="1" x14ac:dyDescent="0.25">
      <c r="A2672" s="389" t="str">
        <f t="shared" si="806"/>
        <v>081701/AGETOP</v>
      </c>
      <c r="B2672" s="390">
        <v>88316</v>
      </c>
      <c r="C2672" s="391" t="s">
        <v>13899</v>
      </c>
      <c r="D2672" s="391" t="s">
        <v>13428</v>
      </c>
      <c r="E2672" s="392" t="s">
        <v>1</v>
      </c>
      <c r="F2672" s="392" t="s">
        <v>7605</v>
      </c>
      <c r="G2672" s="393">
        <v>0.25</v>
      </c>
      <c r="H2672" s="453">
        <f>VLOOKUP(B2672,'CMP-SIN-SD-09-2021'!A:D,4,0)</f>
        <v>17.61</v>
      </c>
      <c r="I2672" s="394" t="s">
        <v>13362</v>
      </c>
      <c r="J2672" s="373">
        <f t="shared" si="819"/>
        <v>4.4000000000000004</v>
      </c>
      <c r="K2672" s="373"/>
      <c r="L2672" s="373"/>
      <c r="M2672" s="373">
        <f>VLOOKUP(B2672,'CMP-SIN-SD-09-2021'!A:D,4,0)</f>
        <v>17.61</v>
      </c>
      <c r="N2672" s="3" t="b">
        <f t="shared" si="820"/>
        <v>1</v>
      </c>
    </row>
    <row r="2673" spans="1:15" s="387" customFormat="1" x14ac:dyDescent="0.25">
      <c r="A2673" s="440" t="str">
        <f t="shared" si="806"/>
        <v>081701/AGETOP</v>
      </c>
      <c r="B2673" s="441" t="s">
        <v>14347</v>
      </c>
      <c r="C2673" s="442" t="s">
        <v>13899</v>
      </c>
      <c r="D2673" s="442" t="s">
        <v>14348</v>
      </c>
      <c r="E2673" s="398" t="s">
        <v>1</v>
      </c>
      <c r="F2673" s="398" t="s">
        <v>13901</v>
      </c>
      <c r="G2673" s="397">
        <v>1</v>
      </c>
      <c r="H2673" s="443">
        <v>2.56</v>
      </c>
      <c r="I2673" s="443" t="s">
        <v>13362</v>
      </c>
      <c r="J2673" s="373">
        <f t="shared" si="819"/>
        <v>2.56</v>
      </c>
      <c r="K2673" s="373"/>
      <c r="L2673" s="373"/>
      <c r="M2673" s="373" t="e">
        <f>VLOOKUP(B2673,'INS-SIN-SD-09-2021'!A:D,4,0)</f>
        <v>#N/A</v>
      </c>
      <c r="N2673" s="3" t="e">
        <f t="shared" si="820"/>
        <v>#N/A</v>
      </c>
    </row>
    <row r="2674" spans="1:15" s="387" customFormat="1" x14ac:dyDescent="0.25">
      <c r="A2674" s="463" t="str">
        <f t="shared" si="806"/>
        <v>01619/ORSE</v>
      </c>
      <c r="B2674" s="434" t="s">
        <v>13359</v>
      </c>
      <c r="C2674" s="464" t="s">
        <v>14349</v>
      </c>
      <c r="D2674" s="464" t="s">
        <v>13706</v>
      </c>
      <c r="E2674" s="425" t="s">
        <v>9</v>
      </c>
      <c r="F2674" s="425" t="s">
        <v>1</v>
      </c>
      <c r="G2674" s="424" t="s">
        <v>13361</v>
      </c>
      <c r="H2674" s="426" t="s">
        <v>13362</v>
      </c>
      <c r="I2674" s="465">
        <f>SUMIF(A:A,A2674,J:J)</f>
        <v>14.260000000000002</v>
      </c>
      <c r="K2674" s="373" t="e">
        <f>VLOOKUP(A2674,'CMP-SIN-SD-09-2021'!A:D,4,0)</f>
        <v>#N/A</v>
      </c>
      <c r="L2674" s="373" t="e">
        <f>K2674=I2674</f>
        <v>#N/A</v>
      </c>
      <c r="O2674" s="387" t="s">
        <v>15621</v>
      </c>
    </row>
    <row r="2675" spans="1:15" s="387" customFormat="1" ht="30" x14ac:dyDescent="0.25">
      <c r="A2675" s="450" t="str">
        <f t="shared" si="806"/>
        <v>01619/ORSE</v>
      </c>
      <c r="B2675" s="451">
        <v>88267</v>
      </c>
      <c r="C2675" s="452" t="s">
        <v>13847</v>
      </c>
      <c r="D2675" s="452" t="s">
        <v>13455</v>
      </c>
      <c r="E2675" s="400" t="s">
        <v>1</v>
      </c>
      <c r="F2675" s="400" t="s">
        <v>7605</v>
      </c>
      <c r="G2675" s="399">
        <v>0.14000000000000001</v>
      </c>
      <c r="H2675" s="453">
        <f>VLOOKUP(B2675,'CMP-SIN-SD-09-2021'!A:D,4,0)</f>
        <v>23.41</v>
      </c>
      <c r="I2675" s="453" t="s">
        <v>13362</v>
      </c>
      <c r="J2675" s="373">
        <f t="shared" ref="J2675:J2679" si="821">TRUNC((G2675*H2675),2)</f>
        <v>3.27</v>
      </c>
      <c r="K2675" s="373"/>
      <c r="L2675" s="373"/>
      <c r="M2675" s="373">
        <f>VLOOKUP(B2675,'CMP-SIN-SD-09-2021'!A:D,4,0)</f>
        <v>23.41</v>
      </c>
      <c r="N2675" s="3" t="b">
        <f t="shared" ref="N2675:N2679" si="822">M2675=H2675</f>
        <v>1</v>
      </c>
    </row>
    <row r="2676" spans="1:15" s="387" customFormat="1" x14ac:dyDescent="0.25">
      <c r="A2676" s="389" t="str">
        <f t="shared" si="806"/>
        <v>01619/ORSE</v>
      </c>
      <c r="B2676" s="390">
        <v>88316</v>
      </c>
      <c r="C2676" s="391" t="s">
        <v>13847</v>
      </c>
      <c r="D2676" s="391" t="s">
        <v>13428</v>
      </c>
      <c r="E2676" s="392" t="s">
        <v>1</v>
      </c>
      <c r="F2676" s="392" t="s">
        <v>7605</v>
      </c>
      <c r="G2676" s="393">
        <v>0.14000000000000001</v>
      </c>
      <c r="H2676" s="453">
        <f>VLOOKUP(B2676,'CMP-SIN-SD-09-2021'!A:D,4,0)</f>
        <v>17.61</v>
      </c>
      <c r="I2676" s="394" t="s">
        <v>13362</v>
      </c>
      <c r="J2676" s="373">
        <f t="shared" si="821"/>
        <v>2.46</v>
      </c>
      <c r="K2676" s="373"/>
      <c r="L2676" s="373"/>
      <c r="M2676" s="373">
        <f>VLOOKUP(B2676,'CMP-SIN-SD-09-2021'!A:D,4,0)</f>
        <v>17.61</v>
      </c>
      <c r="N2676" s="3" t="b">
        <f t="shared" si="822"/>
        <v>1</v>
      </c>
    </row>
    <row r="2677" spans="1:15" s="387" customFormat="1" x14ac:dyDescent="0.25">
      <c r="A2677" s="389" t="str">
        <f t="shared" si="806"/>
        <v>01619/ORSE</v>
      </c>
      <c r="B2677" s="390" t="s">
        <v>14248</v>
      </c>
      <c r="C2677" s="391" t="s">
        <v>13847</v>
      </c>
      <c r="D2677" s="391" t="s">
        <v>14249</v>
      </c>
      <c r="E2677" s="392" t="s">
        <v>1</v>
      </c>
      <c r="F2677" s="392" t="s">
        <v>29</v>
      </c>
      <c r="G2677" s="393">
        <v>0.01</v>
      </c>
      <c r="H2677" s="394">
        <v>42.58</v>
      </c>
      <c r="I2677" s="394" t="s">
        <v>13362</v>
      </c>
      <c r="J2677" s="373">
        <f t="shared" si="821"/>
        <v>0.42</v>
      </c>
      <c r="K2677" s="373"/>
      <c r="L2677" s="373"/>
      <c r="M2677" s="373" t="e">
        <f>VLOOKUP(B2677,'INS-SIN-SD-09-2021'!A:D,4,0)</f>
        <v>#N/A</v>
      </c>
      <c r="N2677" s="3" t="e">
        <f t="shared" si="822"/>
        <v>#N/A</v>
      </c>
    </row>
    <row r="2678" spans="1:15" s="387" customFormat="1" x14ac:dyDescent="0.25">
      <c r="A2678" s="389" t="str">
        <f t="shared" si="806"/>
        <v>01619/ORSE</v>
      </c>
      <c r="B2678" s="390" t="s">
        <v>14350</v>
      </c>
      <c r="C2678" s="391" t="s">
        <v>13847</v>
      </c>
      <c r="D2678" s="391" t="s">
        <v>14351</v>
      </c>
      <c r="E2678" s="392" t="s">
        <v>1</v>
      </c>
      <c r="F2678" s="392" t="s">
        <v>9</v>
      </c>
      <c r="G2678" s="393">
        <v>1</v>
      </c>
      <c r="H2678" s="394">
        <v>1.24</v>
      </c>
      <c r="I2678" s="394" t="s">
        <v>13362</v>
      </c>
      <c r="J2678" s="373">
        <f t="shared" si="821"/>
        <v>1.24</v>
      </c>
      <c r="K2678" s="373"/>
      <c r="L2678" s="373"/>
      <c r="M2678" s="373" t="e">
        <f>VLOOKUP(B2678,'INS-SIN-SD-09-2021'!A:D,4,0)</f>
        <v>#N/A</v>
      </c>
      <c r="N2678" s="3" t="e">
        <f t="shared" si="822"/>
        <v>#N/A</v>
      </c>
    </row>
    <row r="2679" spans="1:15" s="387" customFormat="1" x14ac:dyDescent="0.25">
      <c r="A2679" s="440" t="str">
        <f t="shared" si="806"/>
        <v>01619/ORSE</v>
      </c>
      <c r="B2679" s="441" t="s">
        <v>14352</v>
      </c>
      <c r="C2679" s="442" t="s">
        <v>13847</v>
      </c>
      <c r="D2679" s="442" t="s">
        <v>14353</v>
      </c>
      <c r="E2679" s="398" t="s">
        <v>1</v>
      </c>
      <c r="F2679" s="398" t="s">
        <v>9</v>
      </c>
      <c r="G2679" s="397">
        <v>1</v>
      </c>
      <c r="H2679" s="443">
        <v>6.87</v>
      </c>
      <c r="I2679" s="443" t="s">
        <v>13362</v>
      </c>
      <c r="J2679" s="373">
        <f t="shared" si="821"/>
        <v>6.87</v>
      </c>
      <c r="K2679" s="373"/>
      <c r="L2679" s="373"/>
      <c r="M2679" s="373" t="e">
        <f>VLOOKUP(B2679,'INS-SIN-SD-09-2021'!A:D,4,0)</f>
        <v>#N/A</v>
      </c>
      <c r="N2679" s="3" t="e">
        <f t="shared" si="822"/>
        <v>#N/A</v>
      </c>
    </row>
    <row r="2680" spans="1:15" s="387" customFormat="1" x14ac:dyDescent="0.25">
      <c r="A2680" s="463" t="str">
        <f t="shared" si="806"/>
        <v>01544/ORSE</v>
      </c>
      <c r="B2680" s="434" t="s">
        <v>13359</v>
      </c>
      <c r="C2680" s="464" t="s">
        <v>14354</v>
      </c>
      <c r="D2680" s="464" t="s">
        <v>13706</v>
      </c>
      <c r="E2680" s="425" t="s">
        <v>9</v>
      </c>
      <c r="F2680" s="425" t="s">
        <v>1</v>
      </c>
      <c r="G2680" s="424" t="s">
        <v>13361</v>
      </c>
      <c r="H2680" s="426" t="s">
        <v>13362</v>
      </c>
      <c r="I2680" s="465">
        <f>SUMIF(A:A,A2680,J:J)</f>
        <v>33.840000000000003</v>
      </c>
      <c r="K2680" s="373" t="e">
        <f>VLOOKUP(A2680,'CMP-SIN-SD-09-2021'!A:D,4,0)</f>
        <v>#N/A</v>
      </c>
      <c r="L2680" s="373" t="e">
        <f>K2680=I2680</f>
        <v>#N/A</v>
      </c>
      <c r="O2680" s="387" t="s">
        <v>15624</v>
      </c>
    </row>
    <row r="2681" spans="1:15" s="387" customFormat="1" ht="30" x14ac:dyDescent="0.25">
      <c r="A2681" s="450" t="str">
        <f t="shared" si="806"/>
        <v>01544/ORSE</v>
      </c>
      <c r="B2681" s="451">
        <v>88267</v>
      </c>
      <c r="C2681" s="452" t="s">
        <v>13847</v>
      </c>
      <c r="D2681" s="452" t="s">
        <v>13455</v>
      </c>
      <c r="E2681" s="400" t="s">
        <v>1</v>
      </c>
      <c r="F2681" s="400" t="s">
        <v>7605</v>
      </c>
      <c r="G2681" s="399">
        <v>0.18</v>
      </c>
      <c r="H2681" s="453">
        <f>VLOOKUP(B2681,'CMP-SIN-SD-09-2021'!A:D,4,0)</f>
        <v>23.41</v>
      </c>
      <c r="I2681" s="453" t="s">
        <v>13362</v>
      </c>
      <c r="J2681" s="373">
        <f t="shared" ref="J2681:J2685" si="823">TRUNC((G2681*H2681),2)</f>
        <v>4.21</v>
      </c>
      <c r="K2681" s="373"/>
      <c r="L2681" s="373"/>
      <c r="M2681" s="373">
        <f>VLOOKUP(B2681,'CMP-SIN-SD-09-2021'!A:D,4,0)</f>
        <v>23.41</v>
      </c>
      <c r="N2681" s="3" t="b">
        <f t="shared" ref="N2681:N2685" si="824">M2681=H2681</f>
        <v>1</v>
      </c>
    </row>
    <row r="2682" spans="1:15" s="387" customFormat="1" x14ac:dyDescent="0.25">
      <c r="A2682" s="389" t="str">
        <f t="shared" si="806"/>
        <v>01544/ORSE</v>
      </c>
      <c r="B2682" s="390">
        <v>88316</v>
      </c>
      <c r="C2682" s="391" t="s">
        <v>13847</v>
      </c>
      <c r="D2682" s="391" t="s">
        <v>13428</v>
      </c>
      <c r="E2682" s="392" t="s">
        <v>1</v>
      </c>
      <c r="F2682" s="392" t="s">
        <v>7605</v>
      </c>
      <c r="G2682" s="393">
        <v>0.18</v>
      </c>
      <c r="H2682" s="453">
        <f>VLOOKUP(B2682,'CMP-SIN-SD-09-2021'!A:D,4,0)</f>
        <v>17.61</v>
      </c>
      <c r="I2682" s="394" t="s">
        <v>13362</v>
      </c>
      <c r="J2682" s="373">
        <f t="shared" si="823"/>
        <v>3.16</v>
      </c>
      <c r="K2682" s="373"/>
      <c r="L2682" s="373"/>
      <c r="M2682" s="373">
        <f>VLOOKUP(B2682,'CMP-SIN-SD-09-2021'!A:D,4,0)</f>
        <v>17.61</v>
      </c>
      <c r="N2682" s="3" t="b">
        <f t="shared" si="824"/>
        <v>1</v>
      </c>
    </row>
    <row r="2683" spans="1:15" s="387" customFormat="1" x14ac:dyDescent="0.25">
      <c r="A2683" s="389" t="str">
        <f t="shared" si="806"/>
        <v>01544/ORSE</v>
      </c>
      <c r="B2683" s="390" t="s">
        <v>14218</v>
      </c>
      <c r="C2683" s="391" t="s">
        <v>13847</v>
      </c>
      <c r="D2683" s="391" t="s">
        <v>14219</v>
      </c>
      <c r="E2683" s="392" t="s">
        <v>1</v>
      </c>
      <c r="F2683" s="392" t="s">
        <v>29</v>
      </c>
      <c r="G2683" s="393">
        <v>3.4000000000000002E-2</v>
      </c>
      <c r="H2683" s="394">
        <v>54.73</v>
      </c>
      <c r="I2683" s="394" t="s">
        <v>13362</v>
      </c>
      <c r="J2683" s="373">
        <f t="shared" si="823"/>
        <v>1.86</v>
      </c>
      <c r="K2683" s="373"/>
      <c r="L2683" s="373"/>
      <c r="M2683" s="373" t="e">
        <f>VLOOKUP(B2683,'INS-SIN-SD-09-2021'!A:D,4,0)</f>
        <v>#N/A</v>
      </c>
      <c r="N2683" s="3" t="e">
        <f t="shared" si="824"/>
        <v>#N/A</v>
      </c>
    </row>
    <row r="2684" spans="1:15" s="387" customFormat="1" x14ac:dyDescent="0.25">
      <c r="A2684" s="389" t="str">
        <f t="shared" si="806"/>
        <v>01544/ORSE</v>
      </c>
      <c r="B2684" s="390" t="s">
        <v>14220</v>
      </c>
      <c r="C2684" s="391" t="s">
        <v>13847</v>
      </c>
      <c r="D2684" s="391" t="s">
        <v>14221</v>
      </c>
      <c r="E2684" s="392" t="s">
        <v>1</v>
      </c>
      <c r="F2684" s="392" t="s">
        <v>7596</v>
      </c>
      <c r="G2684" s="393">
        <v>5.1999999999999998E-2</v>
      </c>
      <c r="H2684" s="394">
        <v>40.4</v>
      </c>
      <c r="I2684" s="394" t="s">
        <v>13362</v>
      </c>
      <c r="J2684" s="373">
        <f t="shared" si="823"/>
        <v>2.1</v>
      </c>
      <c r="K2684" s="373"/>
      <c r="L2684" s="373"/>
      <c r="M2684" s="373" t="e">
        <f>VLOOKUP(B2684,'INS-SIN-SD-09-2021'!A:D,4,0)</f>
        <v>#N/A</v>
      </c>
      <c r="N2684" s="3" t="e">
        <f t="shared" si="824"/>
        <v>#N/A</v>
      </c>
    </row>
    <row r="2685" spans="1:15" s="387" customFormat="1" x14ac:dyDescent="0.25">
      <c r="A2685" s="440" t="str">
        <f t="shared" si="806"/>
        <v>01544/ORSE</v>
      </c>
      <c r="B2685" s="441" t="s">
        <v>14355</v>
      </c>
      <c r="C2685" s="442" t="s">
        <v>13847</v>
      </c>
      <c r="D2685" s="442" t="s">
        <v>14356</v>
      </c>
      <c r="E2685" s="398" t="s">
        <v>1</v>
      </c>
      <c r="F2685" s="398" t="s">
        <v>9</v>
      </c>
      <c r="G2685" s="397">
        <v>1</v>
      </c>
      <c r="H2685" s="443">
        <v>22.51</v>
      </c>
      <c r="I2685" s="443" t="s">
        <v>13362</v>
      </c>
      <c r="J2685" s="373">
        <f t="shared" si="823"/>
        <v>22.51</v>
      </c>
      <c r="K2685" s="373"/>
      <c r="L2685" s="373"/>
      <c r="M2685" s="373" t="e">
        <f>VLOOKUP(B2685,'INS-SIN-SD-09-2021'!A:D,4,0)</f>
        <v>#N/A</v>
      </c>
      <c r="N2685" s="3" t="e">
        <f t="shared" si="824"/>
        <v>#N/A</v>
      </c>
    </row>
    <row r="2686" spans="1:15" s="387" customFormat="1" x14ac:dyDescent="0.25">
      <c r="A2686" s="463" t="str">
        <f t="shared" si="806"/>
        <v>01545/ORSE</v>
      </c>
      <c r="B2686" s="434" t="s">
        <v>13359</v>
      </c>
      <c r="C2686" s="464" t="s">
        <v>14357</v>
      </c>
      <c r="D2686" s="464" t="s">
        <v>13706</v>
      </c>
      <c r="E2686" s="425" t="s">
        <v>9</v>
      </c>
      <c r="F2686" s="425" t="s">
        <v>1</v>
      </c>
      <c r="G2686" s="424" t="s">
        <v>13361</v>
      </c>
      <c r="H2686" s="426" t="s">
        <v>13362</v>
      </c>
      <c r="I2686" s="465">
        <f>SUMIF(A:A,A2686,J:J)</f>
        <v>42.58</v>
      </c>
      <c r="K2686" s="373" t="e">
        <f>VLOOKUP(A2686,'CMP-SIN-SD-09-2021'!A:D,4,0)</f>
        <v>#N/A</v>
      </c>
      <c r="L2686" s="373" t="e">
        <f>K2686=I2686</f>
        <v>#N/A</v>
      </c>
      <c r="O2686" s="387" t="s">
        <v>15627</v>
      </c>
    </row>
    <row r="2687" spans="1:15" s="387" customFormat="1" ht="30" x14ac:dyDescent="0.25">
      <c r="A2687" s="450" t="str">
        <f t="shared" si="806"/>
        <v>01545/ORSE</v>
      </c>
      <c r="B2687" s="451">
        <v>88267</v>
      </c>
      <c r="C2687" s="452" t="s">
        <v>13847</v>
      </c>
      <c r="D2687" s="452" t="s">
        <v>13455</v>
      </c>
      <c r="E2687" s="400" t="s">
        <v>1</v>
      </c>
      <c r="F2687" s="400" t="s">
        <v>7605</v>
      </c>
      <c r="G2687" s="399">
        <v>0.23</v>
      </c>
      <c r="H2687" s="453">
        <f>VLOOKUP(B2687,'CMP-SIN-SD-09-2021'!A:D,4,0)</f>
        <v>23.41</v>
      </c>
      <c r="I2687" s="453" t="s">
        <v>13362</v>
      </c>
      <c r="J2687" s="373">
        <f t="shared" ref="J2687:J2691" si="825">TRUNC((G2687*H2687),2)</f>
        <v>5.38</v>
      </c>
      <c r="K2687" s="373"/>
      <c r="L2687" s="373"/>
      <c r="M2687" s="373">
        <f>VLOOKUP(B2687,'CMP-SIN-SD-09-2021'!A:D,4,0)</f>
        <v>23.41</v>
      </c>
      <c r="N2687" s="3" t="b">
        <f t="shared" ref="N2687:N2691" si="826">M2687=H2687</f>
        <v>1</v>
      </c>
    </row>
    <row r="2688" spans="1:15" s="387" customFormat="1" x14ac:dyDescent="0.25">
      <c r="A2688" s="389" t="str">
        <f t="shared" si="806"/>
        <v>01545/ORSE</v>
      </c>
      <c r="B2688" s="390">
        <v>88316</v>
      </c>
      <c r="C2688" s="391" t="s">
        <v>13847</v>
      </c>
      <c r="D2688" s="391" t="s">
        <v>13428</v>
      </c>
      <c r="E2688" s="392" t="s">
        <v>1</v>
      </c>
      <c r="F2688" s="392" t="s">
        <v>7605</v>
      </c>
      <c r="G2688" s="393">
        <v>0.23</v>
      </c>
      <c r="H2688" s="453">
        <f>VLOOKUP(B2688,'CMP-SIN-SD-09-2021'!A:D,4,0)</f>
        <v>17.61</v>
      </c>
      <c r="I2688" s="394" t="s">
        <v>13362</v>
      </c>
      <c r="J2688" s="373">
        <f t="shared" si="825"/>
        <v>4.05</v>
      </c>
      <c r="K2688" s="373"/>
      <c r="L2688" s="373"/>
      <c r="M2688" s="373">
        <f>VLOOKUP(B2688,'CMP-SIN-SD-09-2021'!A:D,4,0)</f>
        <v>17.61</v>
      </c>
      <c r="N2688" s="3" t="b">
        <f t="shared" si="826"/>
        <v>1</v>
      </c>
    </row>
    <row r="2689" spans="1:15" s="387" customFormat="1" x14ac:dyDescent="0.25">
      <c r="A2689" s="389" t="str">
        <f t="shared" si="806"/>
        <v>01545/ORSE</v>
      </c>
      <c r="B2689" s="390" t="s">
        <v>14218</v>
      </c>
      <c r="C2689" s="391" t="s">
        <v>13847</v>
      </c>
      <c r="D2689" s="391" t="s">
        <v>14219</v>
      </c>
      <c r="E2689" s="392" t="s">
        <v>1</v>
      </c>
      <c r="F2689" s="392" t="s">
        <v>29</v>
      </c>
      <c r="G2689" s="393">
        <v>0.05</v>
      </c>
      <c r="H2689" s="394">
        <v>54.73</v>
      </c>
      <c r="I2689" s="394" t="s">
        <v>13362</v>
      </c>
      <c r="J2689" s="373">
        <f t="shared" si="825"/>
        <v>2.73</v>
      </c>
      <c r="K2689" s="373"/>
      <c r="L2689" s="373"/>
      <c r="M2689" s="373" t="e">
        <f>VLOOKUP(B2689,'INS-SIN-SD-09-2021'!A:D,4,0)</f>
        <v>#N/A</v>
      </c>
      <c r="N2689" s="3" t="e">
        <f t="shared" si="826"/>
        <v>#N/A</v>
      </c>
    </row>
    <row r="2690" spans="1:15" s="387" customFormat="1" x14ac:dyDescent="0.25">
      <c r="A2690" s="389" t="str">
        <f t="shared" si="806"/>
        <v>01545/ORSE</v>
      </c>
      <c r="B2690" s="390" t="s">
        <v>14220</v>
      </c>
      <c r="C2690" s="391" t="s">
        <v>13847</v>
      </c>
      <c r="D2690" s="391" t="s">
        <v>14221</v>
      </c>
      <c r="E2690" s="392" t="s">
        <v>1</v>
      </c>
      <c r="F2690" s="392" t="s">
        <v>7596</v>
      </c>
      <c r="G2690" s="393">
        <v>0.08</v>
      </c>
      <c r="H2690" s="394">
        <v>40.4</v>
      </c>
      <c r="I2690" s="394" t="s">
        <v>13362</v>
      </c>
      <c r="J2690" s="373">
        <f t="shared" si="825"/>
        <v>3.23</v>
      </c>
      <c r="K2690" s="373"/>
      <c r="L2690" s="373"/>
      <c r="M2690" s="373" t="e">
        <f>VLOOKUP(B2690,'INS-SIN-SD-09-2021'!A:D,4,0)</f>
        <v>#N/A</v>
      </c>
      <c r="N2690" s="3" t="e">
        <f t="shared" si="826"/>
        <v>#N/A</v>
      </c>
    </row>
    <row r="2691" spans="1:15" s="387" customFormat="1" x14ac:dyDescent="0.25">
      <c r="A2691" s="440" t="str">
        <f t="shared" si="806"/>
        <v>01545/ORSE</v>
      </c>
      <c r="B2691" s="441" t="s">
        <v>14358</v>
      </c>
      <c r="C2691" s="442" t="s">
        <v>13847</v>
      </c>
      <c r="D2691" s="442" t="s">
        <v>14359</v>
      </c>
      <c r="E2691" s="398" t="s">
        <v>1</v>
      </c>
      <c r="F2691" s="398" t="s">
        <v>9</v>
      </c>
      <c r="G2691" s="397">
        <v>1</v>
      </c>
      <c r="H2691" s="443">
        <v>27.19</v>
      </c>
      <c r="I2691" s="443" t="s">
        <v>13362</v>
      </c>
      <c r="J2691" s="373">
        <f t="shared" si="825"/>
        <v>27.19</v>
      </c>
      <c r="K2691" s="373"/>
      <c r="L2691" s="373"/>
      <c r="M2691" s="373" t="e">
        <f>VLOOKUP(B2691,'INS-SIN-SD-09-2021'!A:D,4,0)</f>
        <v>#N/A</v>
      </c>
      <c r="N2691" s="3" t="e">
        <f t="shared" si="826"/>
        <v>#N/A</v>
      </c>
    </row>
    <row r="2692" spans="1:15" s="387" customFormat="1" ht="60" x14ac:dyDescent="0.25">
      <c r="A2692" s="463">
        <f t="shared" si="806"/>
        <v>89728</v>
      </c>
      <c r="B2692" s="434" t="s">
        <v>13359</v>
      </c>
      <c r="C2692" s="464" t="s">
        <v>14360</v>
      </c>
      <c r="D2692" s="464" t="s">
        <v>14085</v>
      </c>
      <c r="E2692" s="425" t="s">
        <v>9</v>
      </c>
      <c r="F2692" s="425" t="s">
        <v>1</v>
      </c>
      <c r="G2692" s="424" t="s">
        <v>13361</v>
      </c>
      <c r="H2692" s="426" t="s">
        <v>13362</v>
      </c>
      <c r="I2692" s="465">
        <f>SUMIF(A:A,A2692,J:J)</f>
        <v>10.049999999999997</v>
      </c>
      <c r="K2692" s="373">
        <f>VLOOKUP(A2692,'CMP-SIN-SD-09-2021'!A:D,4,0)</f>
        <v>10.050000000000001</v>
      </c>
      <c r="L2692" s="373" t="b">
        <f>K2692=I2692</f>
        <v>1</v>
      </c>
      <c r="O2692" s="403">
        <v>89728</v>
      </c>
    </row>
    <row r="2693" spans="1:15" s="387" customFormat="1" ht="30" x14ac:dyDescent="0.25">
      <c r="A2693" s="450">
        <f t="shared" si="806"/>
        <v>89728</v>
      </c>
      <c r="B2693" s="451">
        <v>88248</v>
      </c>
      <c r="C2693" s="452" t="s">
        <v>14085</v>
      </c>
      <c r="D2693" s="452" t="s">
        <v>13495</v>
      </c>
      <c r="E2693" s="400" t="s">
        <v>1</v>
      </c>
      <c r="F2693" s="400" t="s">
        <v>7605</v>
      </c>
      <c r="G2693" s="399">
        <v>0.1</v>
      </c>
      <c r="H2693" s="453">
        <f>VLOOKUP(B2693,'CMP-SIN-SD-09-2021'!A:D,4,0)</f>
        <v>18.23</v>
      </c>
      <c r="I2693" s="453" t="s">
        <v>13362</v>
      </c>
      <c r="J2693" s="373">
        <f t="shared" ref="J2693:J2698" si="827">TRUNC((G2693*H2693),2)</f>
        <v>1.82</v>
      </c>
      <c r="K2693" s="373"/>
      <c r="L2693" s="373"/>
      <c r="M2693" s="373">
        <f>VLOOKUP(B2693,'CMP-SIN-SD-09-2021'!A:D,4,0)</f>
        <v>18.23</v>
      </c>
      <c r="N2693" s="3" t="b">
        <f t="shared" ref="N2693:N2698" si="828">M2693=H2693</f>
        <v>1</v>
      </c>
    </row>
    <row r="2694" spans="1:15" s="387" customFormat="1" ht="30" x14ac:dyDescent="0.25">
      <c r="A2694" s="389">
        <f t="shared" si="806"/>
        <v>89728</v>
      </c>
      <c r="B2694" s="390">
        <v>88267</v>
      </c>
      <c r="C2694" s="391" t="s">
        <v>14085</v>
      </c>
      <c r="D2694" s="391" t="s">
        <v>13455</v>
      </c>
      <c r="E2694" s="392" t="s">
        <v>1</v>
      </c>
      <c r="F2694" s="392" t="s">
        <v>7605</v>
      </c>
      <c r="G2694" s="393">
        <v>0.1</v>
      </c>
      <c r="H2694" s="453">
        <f>VLOOKUP(B2694,'CMP-SIN-SD-09-2021'!A:D,4,0)</f>
        <v>23.41</v>
      </c>
      <c r="I2694" s="394" t="s">
        <v>13362</v>
      </c>
      <c r="J2694" s="373">
        <f t="shared" si="827"/>
        <v>2.34</v>
      </c>
      <c r="K2694" s="373"/>
      <c r="L2694" s="373"/>
      <c r="M2694" s="373">
        <f>VLOOKUP(B2694,'CMP-SIN-SD-09-2021'!A:D,4,0)</f>
        <v>23.41</v>
      </c>
      <c r="N2694" s="3" t="b">
        <f t="shared" si="828"/>
        <v>1</v>
      </c>
    </row>
    <row r="2695" spans="1:15" s="387" customFormat="1" x14ac:dyDescent="0.25">
      <c r="A2695" s="389">
        <f t="shared" si="806"/>
        <v>89728</v>
      </c>
      <c r="B2695" s="390">
        <v>122</v>
      </c>
      <c r="C2695" s="391" t="s">
        <v>14085</v>
      </c>
      <c r="D2695" s="391" t="s">
        <v>14123</v>
      </c>
      <c r="E2695" s="392" t="s">
        <v>1</v>
      </c>
      <c r="F2695" s="392" t="s">
        <v>9</v>
      </c>
      <c r="G2695" s="393">
        <v>9.9000000000000008E-3</v>
      </c>
      <c r="H2695" s="394">
        <v>66.94</v>
      </c>
      <c r="I2695" s="394" t="s">
        <v>13362</v>
      </c>
      <c r="J2695" s="373">
        <f t="shared" si="827"/>
        <v>0.66</v>
      </c>
      <c r="K2695" s="373"/>
      <c r="L2695" s="373"/>
      <c r="M2695" s="373">
        <f>VLOOKUP(B2695,'INS-SIN-SD-09-2021'!A:D,4,0)</f>
        <v>66.94</v>
      </c>
      <c r="N2695" s="3" t="b">
        <f t="shared" si="828"/>
        <v>1</v>
      </c>
    </row>
    <row r="2696" spans="1:15" s="387" customFormat="1" x14ac:dyDescent="0.25">
      <c r="A2696" s="389">
        <f t="shared" si="806"/>
        <v>89728</v>
      </c>
      <c r="B2696" s="390">
        <v>1933</v>
      </c>
      <c r="C2696" s="391" t="s">
        <v>14085</v>
      </c>
      <c r="D2696" s="391" t="s">
        <v>14361</v>
      </c>
      <c r="E2696" s="392" t="s">
        <v>1</v>
      </c>
      <c r="F2696" s="392" t="s">
        <v>9</v>
      </c>
      <c r="G2696" s="393">
        <v>1</v>
      </c>
      <c r="H2696" s="394">
        <v>4.0599999999999996</v>
      </c>
      <c r="I2696" s="394" t="s">
        <v>13362</v>
      </c>
      <c r="J2696" s="373">
        <f t="shared" si="827"/>
        <v>4.0599999999999996</v>
      </c>
      <c r="K2696" s="373"/>
      <c r="L2696" s="373"/>
      <c r="M2696" s="373">
        <f>VLOOKUP(B2696,'INS-SIN-SD-09-2021'!A:D,4,0)</f>
        <v>4.0599999999999996</v>
      </c>
      <c r="N2696" s="3" t="b">
        <f t="shared" si="828"/>
        <v>1</v>
      </c>
    </row>
    <row r="2697" spans="1:15" s="387" customFormat="1" x14ac:dyDescent="0.25">
      <c r="A2697" s="389">
        <f t="shared" si="806"/>
        <v>89728</v>
      </c>
      <c r="B2697" s="390">
        <v>20083</v>
      </c>
      <c r="C2697" s="391" t="s">
        <v>14085</v>
      </c>
      <c r="D2697" s="391" t="s">
        <v>14124</v>
      </c>
      <c r="E2697" s="392" t="s">
        <v>1</v>
      </c>
      <c r="F2697" s="392" t="s">
        <v>9</v>
      </c>
      <c r="G2697" s="393">
        <v>1.4999999999999999E-2</v>
      </c>
      <c r="H2697" s="394">
        <v>75.84</v>
      </c>
      <c r="I2697" s="394" t="s">
        <v>13362</v>
      </c>
      <c r="J2697" s="373">
        <f t="shared" si="827"/>
        <v>1.1299999999999999</v>
      </c>
      <c r="K2697" s="373"/>
      <c r="L2697" s="373"/>
      <c r="M2697" s="373">
        <f>VLOOKUP(B2697,'INS-SIN-SD-09-2021'!A:D,4,0)</f>
        <v>75.84</v>
      </c>
      <c r="N2697" s="3" t="b">
        <f t="shared" si="828"/>
        <v>1</v>
      </c>
    </row>
    <row r="2698" spans="1:15" s="387" customFormat="1" x14ac:dyDescent="0.25">
      <c r="A2698" s="440">
        <f t="shared" si="806"/>
        <v>89728</v>
      </c>
      <c r="B2698" s="441">
        <v>38383</v>
      </c>
      <c r="C2698" s="442" t="s">
        <v>14085</v>
      </c>
      <c r="D2698" s="442" t="s">
        <v>14115</v>
      </c>
      <c r="E2698" s="398" t="s">
        <v>1</v>
      </c>
      <c r="F2698" s="398" t="s">
        <v>9</v>
      </c>
      <c r="G2698" s="397">
        <v>2.1000000000000001E-2</v>
      </c>
      <c r="H2698" s="443">
        <v>2.34</v>
      </c>
      <c r="I2698" s="443" t="s">
        <v>13362</v>
      </c>
      <c r="J2698" s="373">
        <f t="shared" si="827"/>
        <v>0.04</v>
      </c>
      <c r="K2698" s="373"/>
      <c r="L2698" s="373"/>
      <c r="M2698" s="373">
        <f>VLOOKUP(B2698,'INS-SIN-SD-09-2021'!A:D,4,0)</f>
        <v>2.34</v>
      </c>
      <c r="N2698" s="3" t="b">
        <f t="shared" si="828"/>
        <v>1</v>
      </c>
    </row>
    <row r="2699" spans="1:15" s="387" customFormat="1" ht="60" x14ac:dyDescent="0.25">
      <c r="A2699" s="463">
        <f t="shared" ref="A2699:A2762" si="829">IF(O2699&lt;&gt;0,O2699,A2698)</f>
        <v>89733</v>
      </c>
      <c r="B2699" s="434" t="s">
        <v>13359</v>
      </c>
      <c r="C2699" s="464" t="s">
        <v>14362</v>
      </c>
      <c r="D2699" s="464" t="s">
        <v>14085</v>
      </c>
      <c r="E2699" s="425" t="s">
        <v>9</v>
      </c>
      <c r="F2699" s="425" t="s">
        <v>1</v>
      </c>
      <c r="G2699" s="424" t="s">
        <v>13361</v>
      </c>
      <c r="H2699" s="426" t="s">
        <v>13362</v>
      </c>
      <c r="I2699" s="465">
        <f>SUMIF(A:A,A2699,J:J)</f>
        <v>17.220000000000002</v>
      </c>
      <c r="K2699" s="373">
        <f>VLOOKUP(A2699,'CMP-SIN-SD-09-2021'!A:D,4,0)</f>
        <v>17.22</v>
      </c>
      <c r="L2699" s="373" t="b">
        <f>K2699=I2699</f>
        <v>1</v>
      </c>
      <c r="O2699" s="403">
        <v>89733</v>
      </c>
    </row>
    <row r="2700" spans="1:15" s="387" customFormat="1" ht="30" x14ac:dyDescent="0.25">
      <c r="A2700" s="450">
        <f t="shared" si="829"/>
        <v>89733</v>
      </c>
      <c r="B2700" s="451">
        <v>88248</v>
      </c>
      <c r="C2700" s="452" t="s">
        <v>14085</v>
      </c>
      <c r="D2700" s="452" t="s">
        <v>13495</v>
      </c>
      <c r="E2700" s="400" t="s">
        <v>1</v>
      </c>
      <c r="F2700" s="400" t="s">
        <v>7605</v>
      </c>
      <c r="G2700" s="399">
        <v>0.13</v>
      </c>
      <c r="H2700" s="453">
        <f>VLOOKUP(B2700,'CMP-SIN-SD-09-2021'!A:D,4,0)</f>
        <v>18.23</v>
      </c>
      <c r="I2700" s="453" t="s">
        <v>13362</v>
      </c>
      <c r="J2700" s="373">
        <f t="shared" ref="J2700:J2704" si="830">TRUNC((G2700*H2700),2)</f>
        <v>2.36</v>
      </c>
      <c r="K2700" s="373"/>
      <c r="L2700" s="373"/>
      <c r="M2700" s="373">
        <f>VLOOKUP(B2700,'CMP-SIN-SD-09-2021'!A:D,4,0)</f>
        <v>18.23</v>
      </c>
      <c r="N2700" s="3" t="b">
        <f t="shared" ref="N2700:N2704" si="831">M2700=H2700</f>
        <v>1</v>
      </c>
    </row>
    <row r="2701" spans="1:15" s="387" customFormat="1" ht="30" x14ac:dyDescent="0.25">
      <c r="A2701" s="389">
        <f t="shared" si="829"/>
        <v>89733</v>
      </c>
      <c r="B2701" s="390">
        <v>88267</v>
      </c>
      <c r="C2701" s="391" t="s">
        <v>14085</v>
      </c>
      <c r="D2701" s="391" t="s">
        <v>13455</v>
      </c>
      <c r="E2701" s="392" t="s">
        <v>1</v>
      </c>
      <c r="F2701" s="392" t="s">
        <v>7605</v>
      </c>
      <c r="G2701" s="393">
        <v>0.13</v>
      </c>
      <c r="H2701" s="453">
        <f>VLOOKUP(B2701,'CMP-SIN-SD-09-2021'!A:D,4,0)</f>
        <v>23.41</v>
      </c>
      <c r="I2701" s="394" t="s">
        <v>13362</v>
      </c>
      <c r="J2701" s="373">
        <f t="shared" si="830"/>
        <v>3.04</v>
      </c>
      <c r="K2701" s="373"/>
      <c r="L2701" s="373"/>
      <c r="M2701" s="373">
        <f>VLOOKUP(B2701,'CMP-SIN-SD-09-2021'!A:D,4,0)</f>
        <v>23.41</v>
      </c>
      <c r="N2701" s="3" t="b">
        <f t="shared" si="831"/>
        <v>1</v>
      </c>
    </row>
    <row r="2702" spans="1:15" s="387" customFormat="1" ht="30" x14ac:dyDescent="0.25">
      <c r="A2702" s="389">
        <f t="shared" si="829"/>
        <v>89733</v>
      </c>
      <c r="B2702" s="390">
        <v>296</v>
      </c>
      <c r="C2702" s="391" t="s">
        <v>14085</v>
      </c>
      <c r="D2702" s="391" t="s">
        <v>14363</v>
      </c>
      <c r="E2702" s="392" t="s">
        <v>1</v>
      </c>
      <c r="F2702" s="392" t="s">
        <v>9</v>
      </c>
      <c r="G2702" s="393">
        <v>1</v>
      </c>
      <c r="H2702" s="394">
        <v>2.0299999999999998</v>
      </c>
      <c r="I2702" s="394" t="s">
        <v>13362</v>
      </c>
      <c r="J2702" s="373">
        <f t="shared" si="830"/>
        <v>2.0299999999999998</v>
      </c>
      <c r="K2702" s="373"/>
      <c r="L2702" s="373"/>
      <c r="M2702" s="373">
        <f>VLOOKUP(B2702,'INS-SIN-SD-09-2021'!A:D,4,0)</f>
        <v>2.0299999999999998</v>
      </c>
      <c r="N2702" s="3" t="b">
        <f t="shared" si="831"/>
        <v>1</v>
      </c>
    </row>
    <row r="2703" spans="1:15" s="387" customFormat="1" x14ac:dyDescent="0.25">
      <c r="A2703" s="389">
        <f t="shared" si="829"/>
        <v>89733</v>
      </c>
      <c r="B2703" s="390">
        <v>1932</v>
      </c>
      <c r="C2703" s="391" t="s">
        <v>14085</v>
      </c>
      <c r="D2703" s="391" t="s">
        <v>14364</v>
      </c>
      <c r="E2703" s="392" t="s">
        <v>1</v>
      </c>
      <c r="F2703" s="392" t="s">
        <v>9</v>
      </c>
      <c r="G2703" s="393">
        <v>1</v>
      </c>
      <c r="H2703" s="394">
        <v>9.24</v>
      </c>
      <c r="I2703" s="394" t="s">
        <v>13362</v>
      </c>
      <c r="J2703" s="373">
        <f t="shared" si="830"/>
        <v>9.24</v>
      </c>
      <c r="K2703" s="373"/>
      <c r="L2703" s="373"/>
      <c r="M2703" s="373">
        <f>VLOOKUP(B2703,'INS-SIN-SD-09-2021'!A:D,4,0)</f>
        <v>9.24</v>
      </c>
      <c r="N2703" s="3" t="b">
        <f t="shared" si="831"/>
        <v>1</v>
      </c>
    </row>
    <row r="2704" spans="1:15" s="387" customFormat="1" ht="45" x14ac:dyDescent="0.25">
      <c r="A2704" s="440">
        <f t="shared" si="829"/>
        <v>89733</v>
      </c>
      <c r="B2704" s="441">
        <v>20078</v>
      </c>
      <c r="C2704" s="442" t="s">
        <v>14085</v>
      </c>
      <c r="D2704" s="442" t="s">
        <v>14257</v>
      </c>
      <c r="E2704" s="398" t="s">
        <v>1</v>
      </c>
      <c r="F2704" s="398" t="s">
        <v>9</v>
      </c>
      <c r="G2704" s="397">
        <v>0.02</v>
      </c>
      <c r="H2704" s="443">
        <v>27.62</v>
      </c>
      <c r="I2704" s="443" t="s">
        <v>13362</v>
      </c>
      <c r="J2704" s="373">
        <f t="shared" si="830"/>
        <v>0.55000000000000004</v>
      </c>
      <c r="K2704" s="373"/>
      <c r="L2704" s="373"/>
      <c r="M2704" s="373">
        <f>VLOOKUP(B2704,'INS-SIN-SD-09-2021'!A:D,4,0)</f>
        <v>27.62</v>
      </c>
      <c r="N2704" s="3" t="b">
        <f t="shared" si="831"/>
        <v>1</v>
      </c>
    </row>
    <row r="2705" spans="1:15" s="387" customFormat="1" ht="60" x14ac:dyDescent="0.25">
      <c r="A2705" s="463">
        <f t="shared" si="829"/>
        <v>89742</v>
      </c>
      <c r="B2705" s="434" t="s">
        <v>13359</v>
      </c>
      <c r="C2705" s="464" t="s">
        <v>14365</v>
      </c>
      <c r="D2705" s="464" t="s">
        <v>14085</v>
      </c>
      <c r="E2705" s="425" t="s">
        <v>9</v>
      </c>
      <c r="F2705" s="425" t="s">
        <v>1</v>
      </c>
      <c r="G2705" s="424" t="s">
        <v>13361</v>
      </c>
      <c r="H2705" s="426" t="s">
        <v>13362</v>
      </c>
      <c r="I2705" s="465">
        <f>SUMIF(A:A,A2705,J:J)</f>
        <v>29.669999999999998</v>
      </c>
      <c r="K2705" s="373">
        <f>VLOOKUP(A2705,'CMP-SIN-SD-09-2021'!A:D,4,0)</f>
        <v>29.67</v>
      </c>
      <c r="L2705" s="373" t="b">
        <f>K2705=I2705</f>
        <v>1</v>
      </c>
      <c r="O2705" s="403">
        <v>89742</v>
      </c>
    </row>
    <row r="2706" spans="1:15" s="387" customFormat="1" ht="30" x14ac:dyDescent="0.25">
      <c r="A2706" s="450">
        <f t="shared" si="829"/>
        <v>89742</v>
      </c>
      <c r="B2706" s="451">
        <v>88248</v>
      </c>
      <c r="C2706" s="452" t="s">
        <v>14085</v>
      </c>
      <c r="D2706" s="452" t="s">
        <v>13495</v>
      </c>
      <c r="E2706" s="400" t="s">
        <v>1</v>
      </c>
      <c r="F2706" s="400" t="s">
        <v>7605</v>
      </c>
      <c r="G2706" s="399">
        <v>0.19</v>
      </c>
      <c r="H2706" s="453">
        <f>VLOOKUP(B2706,'CMP-SIN-SD-09-2021'!A:D,4,0)</f>
        <v>18.23</v>
      </c>
      <c r="I2706" s="453" t="s">
        <v>13362</v>
      </c>
      <c r="J2706" s="373">
        <f t="shared" ref="J2706:J2710" si="832">TRUNC((G2706*H2706),2)</f>
        <v>3.46</v>
      </c>
      <c r="K2706" s="373"/>
      <c r="L2706" s="373"/>
      <c r="M2706" s="373">
        <f>VLOOKUP(B2706,'CMP-SIN-SD-09-2021'!A:D,4,0)</f>
        <v>18.23</v>
      </c>
      <c r="N2706" s="3" t="b">
        <f t="shared" ref="N2706:N2710" si="833">M2706=H2706</f>
        <v>1</v>
      </c>
    </row>
    <row r="2707" spans="1:15" s="387" customFormat="1" ht="30" x14ac:dyDescent="0.25">
      <c r="A2707" s="389">
        <f t="shared" si="829"/>
        <v>89742</v>
      </c>
      <c r="B2707" s="390">
        <v>88267</v>
      </c>
      <c r="C2707" s="391" t="s">
        <v>14085</v>
      </c>
      <c r="D2707" s="391" t="s">
        <v>13455</v>
      </c>
      <c r="E2707" s="392" t="s">
        <v>1</v>
      </c>
      <c r="F2707" s="392" t="s">
        <v>7605</v>
      </c>
      <c r="G2707" s="393">
        <v>0.19</v>
      </c>
      <c r="H2707" s="453">
        <f>VLOOKUP(B2707,'CMP-SIN-SD-09-2021'!A:D,4,0)</f>
        <v>23.41</v>
      </c>
      <c r="I2707" s="394" t="s">
        <v>13362</v>
      </c>
      <c r="J2707" s="373">
        <f t="shared" si="832"/>
        <v>4.4400000000000004</v>
      </c>
      <c r="K2707" s="373"/>
      <c r="L2707" s="373"/>
      <c r="M2707" s="373">
        <f>VLOOKUP(B2707,'CMP-SIN-SD-09-2021'!A:D,4,0)</f>
        <v>23.41</v>
      </c>
      <c r="N2707" s="3" t="b">
        <f t="shared" si="833"/>
        <v>1</v>
      </c>
    </row>
    <row r="2708" spans="1:15" s="387" customFormat="1" ht="30" x14ac:dyDescent="0.25">
      <c r="A2708" s="389">
        <f t="shared" si="829"/>
        <v>89742</v>
      </c>
      <c r="B2708" s="390">
        <v>297</v>
      </c>
      <c r="C2708" s="391" t="s">
        <v>14085</v>
      </c>
      <c r="D2708" s="391" t="s">
        <v>14255</v>
      </c>
      <c r="E2708" s="392" t="s">
        <v>1</v>
      </c>
      <c r="F2708" s="392" t="s">
        <v>9</v>
      </c>
      <c r="G2708" s="393">
        <v>1</v>
      </c>
      <c r="H2708" s="394">
        <v>2.87</v>
      </c>
      <c r="I2708" s="394" t="s">
        <v>13362</v>
      </c>
      <c r="J2708" s="373">
        <f t="shared" si="832"/>
        <v>2.87</v>
      </c>
      <c r="K2708" s="373"/>
      <c r="L2708" s="373"/>
      <c r="M2708" s="373">
        <f>VLOOKUP(B2708,'INS-SIN-SD-09-2021'!A:D,4,0)</f>
        <v>2.87</v>
      </c>
      <c r="N2708" s="3" t="b">
        <f t="shared" si="833"/>
        <v>1</v>
      </c>
    </row>
    <row r="2709" spans="1:15" s="387" customFormat="1" x14ac:dyDescent="0.25">
      <c r="A2709" s="389">
        <f t="shared" si="829"/>
        <v>89742</v>
      </c>
      <c r="B2709" s="390">
        <v>1951</v>
      </c>
      <c r="C2709" s="391" t="s">
        <v>14085</v>
      </c>
      <c r="D2709" s="391" t="s">
        <v>14256</v>
      </c>
      <c r="E2709" s="392" t="s">
        <v>1</v>
      </c>
      <c r="F2709" s="392" t="s">
        <v>9</v>
      </c>
      <c r="G2709" s="393">
        <v>1</v>
      </c>
      <c r="H2709" s="394">
        <v>18.079999999999998</v>
      </c>
      <c r="I2709" s="394" t="s">
        <v>13362</v>
      </c>
      <c r="J2709" s="373">
        <f t="shared" si="832"/>
        <v>18.079999999999998</v>
      </c>
      <c r="K2709" s="373"/>
      <c r="L2709" s="373"/>
      <c r="M2709" s="373">
        <f>VLOOKUP(B2709,'INS-SIN-SD-09-2021'!A:D,4,0)</f>
        <v>18.079999999999998</v>
      </c>
      <c r="N2709" s="3" t="b">
        <f t="shared" si="833"/>
        <v>1</v>
      </c>
    </row>
    <row r="2710" spans="1:15" s="387" customFormat="1" ht="45" x14ac:dyDescent="0.25">
      <c r="A2710" s="440">
        <f t="shared" si="829"/>
        <v>89742</v>
      </c>
      <c r="B2710" s="441">
        <v>20078</v>
      </c>
      <c r="C2710" s="442" t="s">
        <v>14085</v>
      </c>
      <c r="D2710" s="442" t="s">
        <v>14257</v>
      </c>
      <c r="E2710" s="398" t="s">
        <v>1</v>
      </c>
      <c r="F2710" s="398" t="s">
        <v>9</v>
      </c>
      <c r="G2710" s="397">
        <v>0.03</v>
      </c>
      <c r="H2710" s="443">
        <v>27.62</v>
      </c>
      <c r="I2710" s="443" t="s">
        <v>13362</v>
      </c>
      <c r="J2710" s="373">
        <f t="shared" si="832"/>
        <v>0.82</v>
      </c>
      <c r="K2710" s="373"/>
      <c r="L2710" s="373"/>
      <c r="M2710" s="373">
        <f>VLOOKUP(B2710,'INS-SIN-SD-09-2021'!A:D,4,0)</f>
        <v>27.62</v>
      </c>
      <c r="N2710" s="3" t="b">
        <f t="shared" si="833"/>
        <v>1</v>
      </c>
    </row>
    <row r="2711" spans="1:15" s="387" customFormat="1" ht="60" x14ac:dyDescent="0.25">
      <c r="A2711" s="463">
        <f t="shared" si="829"/>
        <v>89748</v>
      </c>
      <c r="B2711" s="434" t="s">
        <v>13359</v>
      </c>
      <c r="C2711" s="464" t="s">
        <v>13396</v>
      </c>
      <c r="D2711" s="464" t="s">
        <v>14366</v>
      </c>
      <c r="E2711" s="425" t="s">
        <v>9</v>
      </c>
      <c r="F2711" s="425" t="s">
        <v>1</v>
      </c>
      <c r="G2711" s="424" t="s">
        <v>13361</v>
      </c>
      <c r="H2711" s="426" t="s">
        <v>13362</v>
      </c>
      <c r="I2711" s="465">
        <f>SUMIF(A:A,A2711,J:J)</f>
        <v>36.07</v>
      </c>
      <c r="K2711" s="373">
        <f>VLOOKUP(A2711,'CMP-SIN-SD-09-2021'!A:D,4,0)</f>
        <v>36.07</v>
      </c>
      <c r="L2711" s="373" t="b">
        <f>K2711=I2711</f>
        <v>1</v>
      </c>
      <c r="O2711" s="403">
        <v>89748</v>
      </c>
    </row>
    <row r="2712" spans="1:15" s="387" customFormat="1" ht="30" x14ac:dyDescent="0.25">
      <c r="A2712" s="450">
        <f t="shared" si="829"/>
        <v>89748</v>
      </c>
      <c r="B2712" s="451">
        <v>88248</v>
      </c>
      <c r="C2712" s="452" t="s">
        <v>14366</v>
      </c>
      <c r="D2712" s="452" t="s">
        <v>13495</v>
      </c>
      <c r="E2712" s="400" t="s">
        <v>1</v>
      </c>
      <c r="F2712" s="400" t="s">
        <v>7605</v>
      </c>
      <c r="G2712" s="399">
        <v>0.25</v>
      </c>
      <c r="H2712" s="453">
        <f>VLOOKUP(B2712,'CMP-SIN-SD-09-2021'!A:D,4,0)</f>
        <v>18.23</v>
      </c>
      <c r="I2712" s="453" t="s">
        <v>13362</v>
      </c>
      <c r="J2712" s="373">
        <f t="shared" ref="J2712:J2716" si="834">TRUNC((G2712*H2712),2)</f>
        <v>4.55</v>
      </c>
      <c r="K2712" s="373"/>
      <c r="L2712" s="373"/>
      <c r="M2712" s="373">
        <f>VLOOKUP(B2712,'CMP-SIN-SD-09-2021'!A:D,4,0)</f>
        <v>18.23</v>
      </c>
      <c r="N2712" s="3" t="b">
        <f t="shared" ref="N2712:N2716" si="835">M2712=H2712</f>
        <v>1</v>
      </c>
    </row>
    <row r="2713" spans="1:15" s="387" customFormat="1" ht="30" x14ac:dyDescent="0.25">
      <c r="A2713" s="389">
        <f t="shared" si="829"/>
        <v>89748</v>
      </c>
      <c r="B2713" s="390">
        <v>88267</v>
      </c>
      <c r="C2713" s="391" t="s">
        <v>14366</v>
      </c>
      <c r="D2713" s="391" t="s">
        <v>13455</v>
      </c>
      <c r="E2713" s="392" t="s">
        <v>1</v>
      </c>
      <c r="F2713" s="392" t="s">
        <v>7605</v>
      </c>
      <c r="G2713" s="393">
        <v>0.25</v>
      </c>
      <c r="H2713" s="453">
        <f>VLOOKUP(B2713,'CMP-SIN-SD-09-2021'!A:D,4,0)</f>
        <v>23.41</v>
      </c>
      <c r="I2713" s="394" t="s">
        <v>13362</v>
      </c>
      <c r="J2713" s="373">
        <f t="shared" si="834"/>
        <v>5.85</v>
      </c>
      <c r="K2713" s="373"/>
      <c r="L2713" s="373"/>
      <c r="M2713" s="373">
        <f>VLOOKUP(B2713,'CMP-SIN-SD-09-2021'!A:D,4,0)</f>
        <v>23.41</v>
      </c>
      <c r="N2713" s="3" t="b">
        <f t="shared" si="835"/>
        <v>1</v>
      </c>
    </row>
    <row r="2714" spans="1:15" s="387" customFormat="1" ht="30" x14ac:dyDescent="0.25">
      <c r="A2714" s="389">
        <f t="shared" si="829"/>
        <v>89748</v>
      </c>
      <c r="B2714" s="390">
        <v>301</v>
      </c>
      <c r="C2714" s="391" t="s">
        <v>14366</v>
      </c>
      <c r="D2714" s="391" t="s">
        <v>14258</v>
      </c>
      <c r="E2714" s="392" t="s">
        <v>1</v>
      </c>
      <c r="F2714" s="392" t="s">
        <v>9</v>
      </c>
      <c r="G2714" s="393">
        <v>1</v>
      </c>
      <c r="H2714" s="394">
        <v>3.6</v>
      </c>
      <c r="I2714" s="394" t="s">
        <v>13362</v>
      </c>
      <c r="J2714" s="373">
        <f t="shared" si="834"/>
        <v>3.6</v>
      </c>
      <c r="K2714" s="373"/>
      <c r="L2714" s="373"/>
      <c r="M2714" s="373">
        <f>VLOOKUP(B2714,'INS-SIN-SD-09-2021'!A:D,4,0)</f>
        <v>3.6</v>
      </c>
      <c r="N2714" s="3" t="b">
        <f t="shared" si="835"/>
        <v>1</v>
      </c>
    </row>
    <row r="2715" spans="1:15" s="387" customFormat="1" x14ac:dyDescent="0.25">
      <c r="A2715" s="389">
        <f t="shared" si="829"/>
        <v>89748</v>
      </c>
      <c r="B2715" s="390">
        <v>1966</v>
      </c>
      <c r="C2715" s="391" t="s">
        <v>14366</v>
      </c>
      <c r="D2715" s="391" t="s">
        <v>14367</v>
      </c>
      <c r="E2715" s="392" t="s">
        <v>1</v>
      </c>
      <c r="F2715" s="392" t="s">
        <v>9</v>
      </c>
      <c r="G2715" s="393">
        <v>1</v>
      </c>
      <c r="H2715" s="394">
        <v>20.8</v>
      </c>
      <c r="I2715" s="394" t="s">
        <v>13362</v>
      </c>
      <c r="J2715" s="373">
        <f t="shared" si="834"/>
        <v>20.8</v>
      </c>
      <c r="K2715" s="373"/>
      <c r="L2715" s="373"/>
      <c r="M2715" s="373">
        <f>VLOOKUP(B2715,'INS-SIN-SD-09-2021'!A:D,4,0)</f>
        <v>20.8</v>
      </c>
      <c r="N2715" s="3" t="b">
        <f t="shared" si="835"/>
        <v>1</v>
      </c>
    </row>
    <row r="2716" spans="1:15" s="387" customFormat="1" ht="45" x14ac:dyDescent="0.25">
      <c r="A2716" s="440">
        <f t="shared" si="829"/>
        <v>89748</v>
      </c>
      <c r="B2716" s="441">
        <v>20078</v>
      </c>
      <c r="C2716" s="442" t="s">
        <v>14366</v>
      </c>
      <c r="D2716" s="442" t="s">
        <v>14257</v>
      </c>
      <c r="E2716" s="398" t="s">
        <v>1</v>
      </c>
      <c r="F2716" s="398" t="s">
        <v>9</v>
      </c>
      <c r="G2716" s="397">
        <v>4.5999999999999999E-2</v>
      </c>
      <c r="H2716" s="443">
        <v>27.62</v>
      </c>
      <c r="I2716" s="443" t="s">
        <v>13362</v>
      </c>
      <c r="J2716" s="373">
        <f t="shared" si="834"/>
        <v>1.27</v>
      </c>
      <c r="K2716" s="373"/>
      <c r="L2716" s="373"/>
      <c r="M2716" s="373">
        <f>VLOOKUP(B2716,'INS-SIN-SD-09-2021'!A:D,4,0)</f>
        <v>27.62</v>
      </c>
      <c r="N2716" s="3" t="b">
        <f t="shared" si="835"/>
        <v>1</v>
      </c>
    </row>
    <row r="2717" spans="1:15" s="387" customFormat="1" ht="45" x14ac:dyDescent="0.25">
      <c r="A2717" s="463">
        <f t="shared" si="829"/>
        <v>89724</v>
      </c>
      <c r="B2717" s="434" t="s">
        <v>13359</v>
      </c>
      <c r="C2717" s="464" t="s">
        <v>610</v>
      </c>
      <c r="D2717" s="464" t="s">
        <v>13722</v>
      </c>
      <c r="E2717" s="425" t="s">
        <v>9</v>
      </c>
      <c r="F2717" s="425" t="s">
        <v>1</v>
      </c>
      <c r="G2717" s="424" t="s">
        <v>13361</v>
      </c>
      <c r="H2717" s="426" t="s">
        <v>13362</v>
      </c>
      <c r="I2717" s="465">
        <f>SUMIF(A:A,A2717,J:J)</f>
        <v>9.4399999999999977</v>
      </c>
      <c r="K2717" s="373">
        <f>VLOOKUP(A2717,'CMP-SIN-SD-09-2021'!A:D,4,0)</f>
        <v>9.44</v>
      </c>
      <c r="L2717" s="373" t="b">
        <f>K2717=I2717</f>
        <v>1</v>
      </c>
      <c r="O2717" s="403">
        <v>89724</v>
      </c>
    </row>
    <row r="2718" spans="1:15" s="387" customFormat="1" ht="30" x14ac:dyDescent="0.25">
      <c r="A2718" s="450">
        <f t="shared" si="829"/>
        <v>89724</v>
      </c>
      <c r="B2718" s="451">
        <v>88248</v>
      </c>
      <c r="C2718" s="452" t="s">
        <v>13722</v>
      </c>
      <c r="D2718" s="452" t="s">
        <v>13495</v>
      </c>
      <c r="E2718" s="400" t="s">
        <v>1</v>
      </c>
      <c r="F2718" s="400" t="s">
        <v>7605</v>
      </c>
      <c r="G2718" s="399">
        <v>0.1</v>
      </c>
      <c r="H2718" s="453">
        <f>VLOOKUP(B2718,'CMP-SIN-SD-09-2021'!A:D,4,0)</f>
        <v>18.23</v>
      </c>
      <c r="I2718" s="453" t="s">
        <v>13362</v>
      </c>
      <c r="J2718" s="373">
        <f t="shared" ref="J2718:J2723" si="836">TRUNC((G2718*H2718),2)</f>
        <v>1.82</v>
      </c>
      <c r="K2718" s="373"/>
      <c r="L2718" s="373"/>
      <c r="M2718" s="373">
        <f>VLOOKUP(B2718,'CMP-SIN-SD-09-2021'!A:D,4,0)</f>
        <v>18.23</v>
      </c>
      <c r="N2718" s="3" t="b">
        <f t="shared" ref="N2718:N2723" si="837">M2718=H2718</f>
        <v>1</v>
      </c>
    </row>
    <row r="2719" spans="1:15" s="387" customFormat="1" ht="30" x14ac:dyDescent="0.25">
      <c r="A2719" s="389">
        <f t="shared" si="829"/>
        <v>89724</v>
      </c>
      <c r="B2719" s="390">
        <v>88267</v>
      </c>
      <c r="C2719" s="391" t="s">
        <v>13722</v>
      </c>
      <c r="D2719" s="391" t="s">
        <v>13455</v>
      </c>
      <c r="E2719" s="392" t="s">
        <v>1</v>
      </c>
      <c r="F2719" s="392" t="s">
        <v>7605</v>
      </c>
      <c r="G2719" s="393">
        <v>0.1</v>
      </c>
      <c r="H2719" s="453">
        <f>VLOOKUP(B2719,'CMP-SIN-SD-09-2021'!A:D,4,0)</f>
        <v>23.41</v>
      </c>
      <c r="I2719" s="394" t="s">
        <v>13362</v>
      </c>
      <c r="J2719" s="373">
        <f t="shared" si="836"/>
        <v>2.34</v>
      </c>
      <c r="K2719" s="373"/>
      <c r="L2719" s="373"/>
      <c r="M2719" s="373">
        <f>VLOOKUP(B2719,'CMP-SIN-SD-09-2021'!A:D,4,0)</f>
        <v>23.41</v>
      </c>
      <c r="N2719" s="3" t="b">
        <f t="shared" si="837"/>
        <v>1</v>
      </c>
    </row>
    <row r="2720" spans="1:15" s="387" customFormat="1" x14ac:dyDescent="0.25">
      <c r="A2720" s="389">
        <f t="shared" si="829"/>
        <v>89724</v>
      </c>
      <c r="B2720" s="390">
        <v>122</v>
      </c>
      <c r="C2720" s="391" t="s">
        <v>13722</v>
      </c>
      <c r="D2720" s="391" t="s">
        <v>14123</v>
      </c>
      <c r="E2720" s="392" t="s">
        <v>1</v>
      </c>
      <c r="F2720" s="392" t="s">
        <v>9</v>
      </c>
      <c r="G2720" s="393">
        <v>9.9000000000000008E-3</v>
      </c>
      <c r="H2720" s="394">
        <v>66.94</v>
      </c>
      <c r="I2720" s="394" t="s">
        <v>13362</v>
      </c>
      <c r="J2720" s="373">
        <f t="shared" si="836"/>
        <v>0.66</v>
      </c>
      <c r="K2720" s="373"/>
      <c r="L2720" s="373"/>
      <c r="M2720" s="373">
        <f>VLOOKUP(B2720,'INS-SIN-SD-09-2021'!A:D,4,0)</f>
        <v>66.94</v>
      </c>
      <c r="N2720" s="3" t="b">
        <f t="shared" si="837"/>
        <v>1</v>
      </c>
    </row>
    <row r="2721" spans="1:15" s="387" customFormat="1" ht="30" x14ac:dyDescent="0.25">
      <c r="A2721" s="389">
        <f t="shared" si="829"/>
        <v>89724</v>
      </c>
      <c r="B2721" s="390">
        <v>3517</v>
      </c>
      <c r="C2721" s="391" t="s">
        <v>13722</v>
      </c>
      <c r="D2721" s="391" t="s">
        <v>14368</v>
      </c>
      <c r="E2721" s="392" t="s">
        <v>1</v>
      </c>
      <c r="F2721" s="392" t="s">
        <v>9</v>
      </c>
      <c r="G2721" s="393">
        <v>1</v>
      </c>
      <c r="H2721" s="394">
        <v>3.45</v>
      </c>
      <c r="I2721" s="394" t="s">
        <v>13362</v>
      </c>
      <c r="J2721" s="373">
        <f t="shared" si="836"/>
        <v>3.45</v>
      </c>
      <c r="K2721" s="373"/>
      <c r="L2721" s="373"/>
      <c r="M2721" s="373">
        <f>VLOOKUP(B2721,'INS-SIN-SD-09-2021'!A:D,4,0)</f>
        <v>3.45</v>
      </c>
      <c r="N2721" s="3" t="b">
        <f t="shared" si="837"/>
        <v>1</v>
      </c>
    </row>
    <row r="2722" spans="1:15" s="387" customFormat="1" x14ac:dyDescent="0.25">
      <c r="A2722" s="389">
        <f t="shared" si="829"/>
        <v>89724</v>
      </c>
      <c r="B2722" s="390">
        <v>20083</v>
      </c>
      <c r="C2722" s="391" t="s">
        <v>13722</v>
      </c>
      <c r="D2722" s="391" t="s">
        <v>14124</v>
      </c>
      <c r="E2722" s="392" t="s">
        <v>1</v>
      </c>
      <c r="F2722" s="392" t="s">
        <v>9</v>
      </c>
      <c r="G2722" s="393">
        <v>1.4999999999999999E-2</v>
      </c>
      <c r="H2722" s="394">
        <v>75.84</v>
      </c>
      <c r="I2722" s="394" t="s">
        <v>13362</v>
      </c>
      <c r="J2722" s="373">
        <f t="shared" si="836"/>
        <v>1.1299999999999999</v>
      </c>
      <c r="K2722" s="373"/>
      <c r="L2722" s="373"/>
      <c r="M2722" s="373">
        <f>VLOOKUP(B2722,'INS-SIN-SD-09-2021'!A:D,4,0)</f>
        <v>75.84</v>
      </c>
      <c r="N2722" s="3" t="b">
        <f t="shared" si="837"/>
        <v>1</v>
      </c>
    </row>
    <row r="2723" spans="1:15" s="387" customFormat="1" x14ac:dyDescent="0.25">
      <c r="A2723" s="440">
        <f t="shared" si="829"/>
        <v>89724</v>
      </c>
      <c r="B2723" s="441">
        <v>38383</v>
      </c>
      <c r="C2723" s="442" t="s">
        <v>13722</v>
      </c>
      <c r="D2723" s="442" t="s">
        <v>14115</v>
      </c>
      <c r="E2723" s="398" t="s">
        <v>1</v>
      </c>
      <c r="F2723" s="398" t="s">
        <v>9</v>
      </c>
      <c r="G2723" s="397">
        <v>2.1000000000000001E-2</v>
      </c>
      <c r="H2723" s="443">
        <v>2.34</v>
      </c>
      <c r="I2723" s="443" t="s">
        <v>13362</v>
      </c>
      <c r="J2723" s="373">
        <f t="shared" si="836"/>
        <v>0.04</v>
      </c>
      <c r="K2723" s="373"/>
      <c r="L2723" s="373"/>
      <c r="M2723" s="373">
        <f>VLOOKUP(B2723,'INS-SIN-SD-09-2021'!A:D,4,0)</f>
        <v>2.34</v>
      </c>
      <c r="N2723" s="3" t="b">
        <f t="shared" si="837"/>
        <v>1</v>
      </c>
    </row>
    <row r="2724" spans="1:15" s="387" customFormat="1" ht="45" x14ac:dyDescent="0.25">
      <c r="A2724" s="463">
        <f t="shared" si="829"/>
        <v>89731</v>
      </c>
      <c r="B2724" s="434" t="s">
        <v>13359</v>
      </c>
      <c r="C2724" s="464" t="s">
        <v>611</v>
      </c>
      <c r="D2724" s="464" t="s">
        <v>13722</v>
      </c>
      <c r="E2724" s="425" t="s">
        <v>9</v>
      </c>
      <c r="F2724" s="425" t="s">
        <v>1</v>
      </c>
      <c r="G2724" s="424" t="s">
        <v>13361</v>
      </c>
      <c r="H2724" s="426" t="s">
        <v>13362</v>
      </c>
      <c r="I2724" s="465">
        <f>SUMIF(A:A,A2724,J:J)</f>
        <v>10.36</v>
      </c>
      <c r="K2724" s="373">
        <f>VLOOKUP(A2724,'CMP-SIN-SD-09-2021'!A:D,4,0)</f>
        <v>10.36</v>
      </c>
      <c r="L2724" s="373" t="b">
        <f>K2724=I2724</f>
        <v>1</v>
      </c>
      <c r="O2724" s="403">
        <v>89731</v>
      </c>
    </row>
    <row r="2725" spans="1:15" s="387" customFormat="1" ht="30" x14ac:dyDescent="0.25">
      <c r="A2725" s="450">
        <f t="shared" si="829"/>
        <v>89731</v>
      </c>
      <c r="B2725" s="451">
        <v>88248</v>
      </c>
      <c r="C2725" s="452" t="s">
        <v>13722</v>
      </c>
      <c r="D2725" s="452" t="s">
        <v>13495</v>
      </c>
      <c r="E2725" s="400" t="s">
        <v>1</v>
      </c>
      <c r="F2725" s="400" t="s">
        <v>7605</v>
      </c>
      <c r="G2725" s="399">
        <v>0.13</v>
      </c>
      <c r="H2725" s="453">
        <f>VLOOKUP(B2725,'CMP-SIN-SD-09-2021'!A:D,4,0)</f>
        <v>18.23</v>
      </c>
      <c r="I2725" s="453" t="s">
        <v>13362</v>
      </c>
      <c r="J2725" s="373">
        <f t="shared" ref="J2725:J2729" si="838">TRUNC((G2725*H2725),2)</f>
        <v>2.36</v>
      </c>
      <c r="K2725" s="373"/>
      <c r="L2725" s="373"/>
      <c r="M2725" s="373">
        <f>VLOOKUP(B2725,'CMP-SIN-SD-09-2021'!A:D,4,0)</f>
        <v>18.23</v>
      </c>
      <c r="N2725" s="3" t="b">
        <f t="shared" ref="N2725:N2729" si="839">M2725=H2725</f>
        <v>1</v>
      </c>
    </row>
    <row r="2726" spans="1:15" s="387" customFormat="1" ht="30" x14ac:dyDescent="0.25">
      <c r="A2726" s="389">
        <f t="shared" si="829"/>
        <v>89731</v>
      </c>
      <c r="B2726" s="390">
        <v>88267</v>
      </c>
      <c r="C2726" s="391" t="s">
        <v>13722</v>
      </c>
      <c r="D2726" s="391" t="s">
        <v>13455</v>
      </c>
      <c r="E2726" s="392" t="s">
        <v>1</v>
      </c>
      <c r="F2726" s="392" t="s">
        <v>7605</v>
      </c>
      <c r="G2726" s="393">
        <v>0.13</v>
      </c>
      <c r="H2726" s="453">
        <f>VLOOKUP(B2726,'CMP-SIN-SD-09-2021'!A:D,4,0)</f>
        <v>23.41</v>
      </c>
      <c r="I2726" s="394" t="s">
        <v>13362</v>
      </c>
      <c r="J2726" s="373">
        <f t="shared" si="838"/>
        <v>3.04</v>
      </c>
      <c r="K2726" s="373"/>
      <c r="L2726" s="373"/>
      <c r="M2726" s="373">
        <f>VLOOKUP(B2726,'CMP-SIN-SD-09-2021'!A:D,4,0)</f>
        <v>23.41</v>
      </c>
      <c r="N2726" s="3" t="b">
        <f t="shared" si="839"/>
        <v>1</v>
      </c>
    </row>
    <row r="2727" spans="1:15" s="387" customFormat="1" ht="30" x14ac:dyDescent="0.25">
      <c r="A2727" s="389">
        <f t="shared" si="829"/>
        <v>89731</v>
      </c>
      <c r="B2727" s="390">
        <v>296</v>
      </c>
      <c r="C2727" s="391" t="s">
        <v>13722</v>
      </c>
      <c r="D2727" s="391" t="s">
        <v>14363</v>
      </c>
      <c r="E2727" s="392" t="s">
        <v>1</v>
      </c>
      <c r="F2727" s="392" t="s">
        <v>9</v>
      </c>
      <c r="G2727" s="393">
        <v>1</v>
      </c>
      <c r="H2727" s="394">
        <v>2.0299999999999998</v>
      </c>
      <c r="I2727" s="394" t="s">
        <v>13362</v>
      </c>
      <c r="J2727" s="373">
        <f t="shared" si="838"/>
        <v>2.0299999999999998</v>
      </c>
      <c r="K2727" s="373"/>
      <c r="L2727" s="373"/>
      <c r="M2727" s="373">
        <f>VLOOKUP(B2727,'INS-SIN-SD-09-2021'!A:D,4,0)</f>
        <v>2.0299999999999998</v>
      </c>
      <c r="N2727" s="3" t="b">
        <f t="shared" si="839"/>
        <v>1</v>
      </c>
    </row>
    <row r="2728" spans="1:15" s="387" customFormat="1" ht="30" x14ac:dyDescent="0.25">
      <c r="A2728" s="389">
        <f t="shared" si="829"/>
        <v>89731</v>
      </c>
      <c r="B2728" s="390">
        <v>3526</v>
      </c>
      <c r="C2728" s="391" t="s">
        <v>13722</v>
      </c>
      <c r="D2728" s="391" t="s">
        <v>14369</v>
      </c>
      <c r="E2728" s="392" t="s">
        <v>1</v>
      </c>
      <c r="F2728" s="392" t="s">
        <v>9</v>
      </c>
      <c r="G2728" s="393">
        <v>1</v>
      </c>
      <c r="H2728" s="394">
        <v>2.38</v>
      </c>
      <c r="I2728" s="394" t="s">
        <v>13362</v>
      </c>
      <c r="J2728" s="373">
        <f t="shared" si="838"/>
        <v>2.38</v>
      </c>
      <c r="K2728" s="373"/>
      <c r="L2728" s="373"/>
      <c r="M2728" s="373">
        <f>VLOOKUP(B2728,'INS-SIN-SD-09-2021'!A:D,4,0)</f>
        <v>2.38</v>
      </c>
      <c r="N2728" s="3" t="b">
        <f t="shared" si="839"/>
        <v>1</v>
      </c>
    </row>
    <row r="2729" spans="1:15" s="387" customFormat="1" ht="45" x14ac:dyDescent="0.25">
      <c r="A2729" s="440">
        <f t="shared" si="829"/>
        <v>89731</v>
      </c>
      <c r="B2729" s="441">
        <v>20078</v>
      </c>
      <c r="C2729" s="442" t="s">
        <v>13722</v>
      </c>
      <c r="D2729" s="442" t="s">
        <v>14257</v>
      </c>
      <c r="E2729" s="398" t="s">
        <v>1</v>
      </c>
      <c r="F2729" s="398" t="s">
        <v>9</v>
      </c>
      <c r="G2729" s="397">
        <v>0.02</v>
      </c>
      <c r="H2729" s="443">
        <v>27.62</v>
      </c>
      <c r="I2729" s="443" t="s">
        <v>13362</v>
      </c>
      <c r="J2729" s="373">
        <f t="shared" si="838"/>
        <v>0.55000000000000004</v>
      </c>
      <c r="K2729" s="373"/>
      <c r="L2729" s="373"/>
      <c r="M2729" s="373">
        <f>VLOOKUP(B2729,'INS-SIN-SD-09-2021'!A:D,4,0)</f>
        <v>27.62</v>
      </c>
      <c r="N2729" s="3" t="b">
        <f t="shared" si="839"/>
        <v>1</v>
      </c>
    </row>
    <row r="2730" spans="1:15" s="387" customFormat="1" ht="45" x14ac:dyDescent="0.25">
      <c r="A2730" s="463">
        <f t="shared" si="829"/>
        <v>89737</v>
      </c>
      <c r="B2730" s="434" t="s">
        <v>13359</v>
      </c>
      <c r="C2730" s="464" t="s">
        <v>612</v>
      </c>
      <c r="D2730" s="464" t="s">
        <v>13722</v>
      </c>
      <c r="E2730" s="425" t="s">
        <v>9</v>
      </c>
      <c r="F2730" s="425" t="s">
        <v>1</v>
      </c>
      <c r="G2730" s="424" t="s">
        <v>13361</v>
      </c>
      <c r="H2730" s="426" t="s">
        <v>13362</v>
      </c>
      <c r="I2730" s="465">
        <f>SUMIF(A:A,A2730,J:J)</f>
        <v>17.77</v>
      </c>
      <c r="K2730" s="373">
        <f>VLOOKUP(A2730,'CMP-SIN-SD-09-2021'!A:D,4,0)</f>
        <v>17.77</v>
      </c>
      <c r="L2730" s="373" t="b">
        <f>K2730=I2730</f>
        <v>1</v>
      </c>
      <c r="O2730" s="403">
        <v>89737</v>
      </c>
    </row>
    <row r="2731" spans="1:15" s="387" customFormat="1" ht="30" x14ac:dyDescent="0.25">
      <c r="A2731" s="450">
        <f t="shared" si="829"/>
        <v>89737</v>
      </c>
      <c r="B2731" s="451">
        <v>88248</v>
      </c>
      <c r="C2731" s="452" t="s">
        <v>13722</v>
      </c>
      <c r="D2731" s="452" t="s">
        <v>13495</v>
      </c>
      <c r="E2731" s="400" t="s">
        <v>1</v>
      </c>
      <c r="F2731" s="400" t="s">
        <v>7605</v>
      </c>
      <c r="G2731" s="399">
        <v>0.19</v>
      </c>
      <c r="H2731" s="453">
        <f>VLOOKUP(B2731,'CMP-SIN-SD-09-2021'!A:D,4,0)</f>
        <v>18.23</v>
      </c>
      <c r="I2731" s="453" t="s">
        <v>13362</v>
      </c>
      <c r="J2731" s="373">
        <f t="shared" ref="J2731:J2735" si="840">TRUNC((G2731*H2731),2)</f>
        <v>3.46</v>
      </c>
      <c r="K2731" s="373"/>
      <c r="L2731" s="373"/>
      <c r="M2731" s="373">
        <f>VLOOKUP(B2731,'CMP-SIN-SD-09-2021'!A:D,4,0)</f>
        <v>18.23</v>
      </c>
      <c r="N2731" s="3" t="b">
        <f t="shared" ref="N2731:N2735" si="841">M2731=H2731</f>
        <v>1</v>
      </c>
    </row>
    <row r="2732" spans="1:15" s="387" customFormat="1" ht="30" x14ac:dyDescent="0.25">
      <c r="A2732" s="389">
        <f t="shared" si="829"/>
        <v>89737</v>
      </c>
      <c r="B2732" s="390">
        <v>88267</v>
      </c>
      <c r="C2732" s="391" t="s">
        <v>13722</v>
      </c>
      <c r="D2732" s="391" t="s">
        <v>13455</v>
      </c>
      <c r="E2732" s="392" t="s">
        <v>1</v>
      </c>
      <c r="F2732" s="392" t="s">
        <v>7605</v>
      </c>
      <c r="G2732" s="393">
        <v>0.19</v>
      </c>
      <c r="H2732" s="453">
        <f>VLOOKUP(B2732,'CMP-SIN-SD-09-2021'!A:D,4,0)</f>
        <v>23.41</v>
      </c>
      <c r="I2732" s="394" t="s">
        <v>13362</v>
      </c>
      <c r="J2732" s="373">
        <f t="shared" si="840"/>
        <v>4.4400000000000004</v>
      </c>
      <c r="K2732" s="373"/>
      <c r="L2732" s="373"/>
      <c r="M2732" s="373">
        <f>VLOOKUP(B2732,'CMP-SIN-SD-09-2021'!A:D,4,0)</f>
        <v>23.41</v>
      </c>
      <c r="N2732" s="3" t="b">
        <f t="shared" si="841"/>
        <v>1</v>
      </c>
    </row>
    <row r="2733" spans="1:15" s="387" customFormat="1" ht="30" x14ac:dyDescent="0.25">
      <c r="A2733" s="389">
        <f t="shared" si="829"/>
        <v>89737</v>
      </c>
      <c r="B2733" s="390">
        <v>297</v>
      </c>
      <c r="C2733" s="391" t="s">
        <v>13722</v>
      </c>
      <c r="D2733" s="391" t="s">
        <v>14255</v>
      </c>
      <c r="E2733" s="392" t="s">
        <v>1</v>
      </c>
      <c r="F2733" s="392" t="s">
        <v>9</v>
      </c>
      <c r="G2733" s="393">
        <v>1</v>
      </c>
      <c r="H2733" s="394">
        <v>2.87</v>
      </c>
      <c r="I2733" s="394" t="s">
        <v>13362</v>
      </c>
      <c r="J2733" s="373">
        <f t="shared" si="840"/>
        <v>2.87</v>
      </c>
      <c r="K2733" s="373"/>
      <c r="L2733" s="373"/>
      <c r="M2733" s="373">
        <f>VLOOKUP(B2733,'INS-SIN-SD-09-2021'!A:D,4,0)</f>
        <v>2.87</v>
      </c>
      <c r="N2733" s="3" t="b">
        <f t="shared" si="841"/>
        <v>1</v>
      </c>
    </row>
    <row r="2734" spans="1:15" s="387" customFormat="1" ht="30" x14ac:dyDescent="0.25">
      <c r="A2734" s="389">
        <f t="shared" si="829"/>
        <v>89737</v>
      </c>
      <c r="B2734" s="390">
        <v>3509</v>
      </c>
      <c r="C2734" s="391" t="s">
        <v>13722</v>
      </c>
      <c r="D2734" s="391" t="s">
        <v>14370</v>
      </c>
      <c r="E2734" s="392" t="s">
        <v>1</v>
      </c>
      <c r="F2734" s="392" t="s">
        <v>9</v>
      </c>
      <c r="G2734" s="393">
        <v>1</v>
      </c>
      <c r="H2734" s="394">
        <v>6.18</v>
      </c>
      <c r="I2734" s="394" t="s">
        <v>13362</v>
      </c>
      <c r="J2734" s="373">
        <f t="shared" si="840"/>
        <v>6.18</v>
      </c>
      <c r="K2734" s="373"/>
      <c r="L2734" s="373"/>
      <c r="M2734" s="373">
        <f>VLOOKUP(B2734,'INS-SIN-SD-09-2021'!A:D,4,0)</f>
        <v>6.18</v>
      </c>
      <c r="N2734" s="3" t="b">
        <f t="shared" si="841"/>
        <v>1</v>
      </c>
    </row>
    <row r="2735" spans="1:15" s="387" customFormat="1" ht="45" x14ac:dyDescent="0.25">
      <c r="A2735" s="440">
        <f t="shared" si="829"/>
        <v>89737</v>
      </c>
      <c r="B2735" s="441">
        <v>20078</v>
      </c>
      <c r="C2735" s="442" t="s">
        <v>13722</v>
      </c>
      <c r="D2735" s="442" t="s">
        <v>14257</v>
      </c>
      <c r="E2735" s="398" t="s">
        <v>1</v>
      </c>
      <c r="F2735" s="398" t="s">
        <v>9</v>
      </c>
      <c r="G2735" s="397">
        <v>0.03</v>
      </c>
      <c r="H2735" s="443">
        <v>27.62</v>
      </c>
      <c r="I2735" s="443" t="s">
        <v>13362</v>
      </c>
      <c r="J2735" s="373">
        <f t="shared" si="840"/>
        <v>0.82</v>
      </c>
      <c r="K2735" s="373"/>
      <c r="L2735" s="373"/>
      <c r="M2735" s="373">
        <f>VLOOKUP(B2735,'INS-SIN-SD-09-2021'!A:D,4,0)</f>
        <v>27.62</v>
      </c>
      <c r="N2735" s="3" t="b">
        <f t="shared" si="841"/>
        <v>1</v>
      </c>
    </row>
    <row r="2736" spans="1:15" s="387" customFormat="1" ht="45" x14ac:dyDescent="0.25">
      <c r="A2736" s="463">
        <f t="shared" si="829"/>
        <v>89744</v>
      </c>
      <c r="B2736" s="434" t="s">
        <v>13359</v>
      </c>
      <c r="C2736" s="464" t="s">
        <v>609</v>
      </c>
      <c r="D2736" s="464" t="s">
        <v>14371</v>
      </c>
      <c r="E2736" s="425" t="s">
        <v>9</v>
      </c>
      <c r="F2736" s="425" t="s">
        <v>1</v>
      </c>
      <c r="G2736" s="424" t="s">
        <v>13361</v>
      </c>
      <c r="H2736" s="426" t="s">
        <v>13362</v>
      </c>
      <c r="I2736" s="465">
        <f>SUMIF(A:A,A2736,J:J)</f>
        <v>23.119999999999997</v>
      </c>
      <c r="K2736" s="373">
        <f>VLOOKUP(A2736,'CMP-SIN-SD-09-2021'!A:D,4,0)</f>
        <v>23.12</v>
      </c>
      <c r="L2736" s="373" t="b">
        <f>K2736=I2736</f>
        <v>1</v>
      </c>
      <c r="O2736" s="403">
        <v>89744</v>
      </c>
    </row>
    <row r="2737" spans="1:15" s="387" customFormat="1" ht="30" x14ac:dyDescent="0.25">
      <c r="A2737" s="450">
        <f t="shared" si="829"/>
        <v>89744</v>
      </c>
      <c r="B2737" s="451">
        <v>88248</v>
      </c>
      <c r="C2737" s="452" t="s">
        <v>14371</v>
      </c>
      <c r="D2737" s="452" t="s">
        <v>13495</v>
      </c>
      <c r="E2737" s="400" t="s">
        <v>1</v>
      </c>
      <c r="F2737" s="400" t="s">
        <v>7605</v>
      </c>
      <c r="G2737" s="399">
        <v>0.25</v>
      </c>
      <c r="H2737" s="453">
        <f>VLOOKUP(B2737,'CMP-SIN-SD-09-2021'!A:D,4,0)</f>
        <v>18.23</v>
      </c>
      <c r="I2737" s="453" t="s">
        <v>13362</v>
      </c>
      <c r="J2737" s="373">
        <f t="shared" ref="J2737:J2741" si="842">TRUNC((G2737*H2737),2)</f>
        <v>4.55</v>
      </c>
      <c r="K2737" s="373"/>
      <c r="L2737" s="373"/>
      <c r="M2737" s="373">
        <f>VLOOKUP(B2737,'CMP-SIN-SD-09-2021'!A:D,4,0)</f>
        <v>18.23</v>
      </c>
      <c r="N2737" s="3" t="b">
        <f t="shared" ref="N2737:N2741" si="843">M2737=H2737</f>
        <v>1</v>
      </c>
    </row>
    <row r="2738" spans="1:15" s="387" customFormat="1" ht="30" x14ac:dyDescent="0.25">
      <c r="A2738" s="389">
        <f t="shared" si="829"/>
        <v>89744</v>
      </c>
      <c r="B2738" s="390">
        <v>88267</v>
      </c>
      <c r="C2738" s="391" t="s">
        <v>14371</v>
      </c>
      <c r="D2738" s="391" t="s">
        <v>13455</v>
      </c>
      <c r="E2738" s="392" t="s">
        <v>1</v>
      </c>
      <c r="F2738" s="392" t="s">
        <v>7605</v>
      </c>
      <c r="G2738" s="393">
        <v>0.25</v>
      </c>
      <c r="H2738" s="453">
        <f>VLOOKUP(B2738,'CMP-SIN-SD-09-2021'!A:D,4,0)</f>
        <v>23.41</v>
      </c>
      <c r="I2738" s="394" t="s">
        <v>13362</v>
      </c>
      <c r="J2738" s="373">
        <f t="shared" si="842"/>
        <v>5.85</v>
      </c>
      <c r="K2738" s="373"/>
      <c r="L2738" s="373"/>
      <c r="M2738" s="373">
        <f>VLOOKUP(B2738,'CMP-SIN-SD-09-2021'!A:D,4,0)</f>
        <v>23.41</v>
      </c>
      <c r="N2738" s="3" t="b">
        <f t="shared" si="843"/>
        <v>1</v>
      </c>
    </row>
    <row r="2739" spans="1:15" s="387" customFormat="1" ht="30" x14ac:dyDescent="0.25">
      <c r="A2739" s="389">
        <f t="shared" si="829"/>
        <v>89744</v>
      </c>
      <c r="B2739" s="390">
        <v>301</v>
      </c>
      <c r="C2739" s="391" t="s">
        <v>14371</v>
      </c>
      <c r="D2739" s="391" t="s">
        <v>14258</v>
      </c>
      <c r="E2739" s="392" t="s">
        <v>1</v>
      </c>
      <c r="F2739" s="392" t="s">
        <v>9</v>
      </c>
      <c r="G2739" s="393">
        <v>1</v>
      </c>
      <c r="H2739" s="394">
        <v>3.6</v>
      </c>
      <c r="I2739" s="394" t="s">
        <v>13362</v>
      </c>
      <c r="J2739" s="373">
        <f t="shared" si="842"/>
        <v>3.6</v>
      </c>
      <c r="K2739" s="373"/>
      <c r="L2739" s="373"/>
      <c r="M2739" s="373">
        <f>VLOOKUP(B2739,'INS-SIN-SD-09-2021'!A:D,4,0)</f>
        <v>3.6</v>
      </c>
      <c r="N2739" s="3" t="b">
        <f t="shared" si="843"/>
        <v>1</v>
      </c>
    </row>
    <row r="2740" spans="1:15" s="387" customFormat="1" ht="30" x14ac:dyDescent="0.25">
      <c r="A2740" s="389">
        <f t="shared" si="829"/>
        <v>89744</v>
      </c>
      <c r="B2740" s="390">
        <v>3520</v>
      </c>
      <c r="C2740" s="391" t="s">
        <v>14371</v>
      </c>
      <c r="D2740" s="391" t="s">
        <v>14372</v>
      </c>
      <c r="E2740" s="392" t="s">
        <v>1</v>
      </c>
      <c r="F2740" s="392" t="s">
        <v>9</v>
      </c>
      <c r="G2740" s="393">
        <v>1</v>
      </c>
      <c r="H2740" s="394">
        <v>7.85</v>
      </c>
      <c r="I2740" s="394" t="s">
        <v>13362</v>
      </c>
      <c r="J2740" s="373">
        <f t="shared" si="842"/>
        <v>7.85</v>
      </c>
      <c r="K2740" s="373"/>
      <c r="L2740" s="373"/>
      <c r="M2740" s="373">
        <f>VLOOKUP(B2740,'INS-SIN-SD-09-2021'!A:D,4,0)</f>
        <v>7.85</v>
      </c>
      <c r="N2740" s="3" t="b">
        <f t="shared" si="843"/>
        <v>1</v>
      </c>
    </row>
    <row r="2741" spans="1:15" s="387" customFormat="1" ht="45" x14ac:dyDescent="0.25">
      <c r="A2741" s="440">
        <f t="shared" si="829"/>
        <v>89744</v>
      </c>
      <c r="B2741" s="441">
        <v>20078</v>
      </c>
      <c r="C2741" s="442" t="s">
        <v>14371</v>
      </c>
      <c r="D2741" s="442" t="s">
        <v>14257</v>
      </c>
      <c r="E2741" s="398" t="s">
        <v>1</v>
      </c>
      <c r="F2741" s="398" t="s">
        <v>9</v>
      </c>
      <c r="G2741" s="397">
        <v>4.5999999999999999E-2</v>
      </c>
      <c r="H2741" s="443">
        <v>27.62</v>
      </c>
      <c r="I2741" s="443" t="s">
        <v>13362</v>
      </c>
      <c r="J2741" s="373">
        <f t="shared" si="842"/>
        <v>1.27</v>
      </c>
      <c r="K2741" s="373"/>
      <c r="L2741" s="373"/>
      <c r="M2741" s="373">
        <f>VLOOKUP(B2741,'INS-SIN-SD-09-2021'!A:D,4,0)</f>
        <v>27.62</v>
      </c>
      <c r="N2741" s="3" t="b">
        <f t="shared" si="843"/>
        <v>1</v>
      </c>
    </row>
    <row r="2742" spans="1:15" s="387" customFormat="1" ht="45" x14ac:dyDescent="0.25">
      <c r="A2742" s="463">
        <f t="shared" si="829"/>
        <v>89726</v>
      </c>
      <c r="B2742" s="434" t="s">
        <v>13359</v>
      </c>
      <c r="C2742" s="464" t="s">
        <v>613</v>
      </c>
      <c r="D2742" s="464" t="s">
        <v>13722</v>
      </c>
      <c r="E2742" s="425" t="s">
        <v>9</v>
      </c>
      <c r="F2742" s="425" t="s">
        <v>1</v>
      </c>
      <c r="G2742" s="424" t="s">
        <v>13361</v>
      </c>
      <c r="H2742" s="426" t="s">
        <v>13362</v>
      </c>
      <c r="I2742" s="465">
        <f>SUMIF(A:A,A2742,J:J)</f>
        <v>6.98</v>
      </c>
      <c r="K2742" s="373">
        <f>VLOOKUP(A2742,'CMP-SIN-SD-09-2021'!A:D,4,0)</f>
        <v>6.98</v>
      </c>
      <c r="L2742" s="373" t="b">
        <f>K2742=I2742</f>
        <v>1</v>
      </c>
      <c r="O2742" s="403">
        <v>89726</v>
      </c>
    </row>
    <row r="2743" spans="1:15" s="387" customFormat="1" ht="30" x14ac:dyDescent="0.25">
      <c r="A2743" s="450">
        <f t="shared" si="829"/>
        <v>89726</v>
      </c>
      <c r="B2743" s="451">
        <v>88248</v>
      </c>
      <c r="C2743" s="452" t="s">
        <v>13722</v>
      </c>
      <c r="D2743" s="452" t="s">
        <v>13495</v>
      </c>
      <c r="E2743" s="400" t="s">
        <v>1</v>
      </c>
      <c r="F2743" s="400" t="s">
        <v>7605</v>
      </c>
      <c r="G2743" s="399">
        <v>0.1</v>
      </c>
      <c r="H2743" s="453">
        <f>VLOOKUP(B2743,'CMP-SIN-SD-09-2021'!A:D,4,0)</f>
        <v>18.23</v>
      </c>
      <c r="I2743" s="453" t="s">
        <v>13362</v>
      </c>
      <c r="J2743" s="373">
        <f t="shared" ref="J2743:J2748" si="844">TRUNC((G2743*H2743),2)</f>
        <v>1.82</v>
      </c>
      <c r="K2743" s="373"/>
      <c r="L2743" s="373"/>
      <c r="M2743" s="373">
        <f>VLOOKUP(B2743,'CMP-SIN-SD-09-2021'!A:D,4,0)</f>
        <v>18.23</v>
      </c>
      <c r="N2743" s="3" t="b">
        <f t="shared" ref="N2743:N2748" si="845">M2743=H2743</f>
        <v>1</v>
      </c>
    </row>
    <row r="2744" spans="1:15" s="387" customFormat="1" ht="30" x14ac:dyDescent="0.25">
      <c r="A2744" s="389">
        <f t="shared" si="829"/>
        <v>89726</v>
      </c>
      <c r="B2744" s="390">
        <v>88267</v>
      </c>
      <c r="C2744" s="391" t="s">
        <v>13722</v>
      </c>
      <c r="D2744" s="391" t="s">
        <v>13455</v>
      </c>
      <c r="E2744" s="392" t="s">
        <v>1</v>
      </c>
      <c r="F2744" s="392" t="s">
        <v>7605</v>
      </c>
      <c r="G2744" s="393">
        <v>0.1</v>
      </c>
      <c r="H2744" s="453">
        <f>VLOOKUP(B2744,'CMP-SIN-SD-09-2021'!A:D,4,0)</f>
        <v>23.41</v>
      </c>
      <c r="I2744" s="394" t="s">
        <v>13362</v>
      </c>
      <c r="J2744" s="373">
        <f t="shared" si="844"/>
        <v>2.34</v>
      </c>
      <c r="K2744" s="373"/>
      <c r="L2744" s="373"/>
      <c r="M2744" s="373">
        <f>VLOOKUP(B2744,'CMP-SIN-SD-09-2021'!A:D,4,0)</f>
        <v>23.41</v>
      </c>
      <c r="N2744" s="3" t="b">
        <f t="shared" si="845"/>
        <v>1</v>
      </c>
    </row>
    <row r="2745" spans="1:15" s="387" customFormat="1" x14ac:dyDescent="0.25">
      <c r="A2745" s="389">
        <f t="shared" si="829"/>
        <v>89726</v>
      </c>
      <c r="B2745" s="390">
        <v>122</v>
      </c>
      <c r="C2745" s="391" t="s">
        <v>13722</v>
      </c>
      <c r="D2745" s="391" t="s">
        <v>14123</v>
      </c>
      <c r="E2745" s="392" t="s">
        <v>1</v>
      </c>
      <c r="F2745" s="392" t="s">
        <v>9</v>
      </c>
      <c r="G2745" s="393">
        <v>9.9000000000000008E-3</v>
      </c>
      <c r="H2745" s="394">
        <v>66.94</v>
      </c>
      <c r="I2745" s="394" t="s">
        <v>13362</v>
      </c>
      <c r="J2745" s="373">
        <f t="shared" si="844"/>
        <v>0.66</v>
      </c>
      <c r="K2745" s="373"/>
      <c r="L2745" s="373"/>
      <c r="M2745" s="373">
        <f>VLOOKUP(B2745,'INS-SIN-SD-09-2021'!A:D,4,0)</f>
        <v>66.94</v>
      </c>
      <c r="N2745" s="3" t="b">
        <f t="shared" si="845"/>
        <v>1</v>
      </c>
    </row>
    <row r="2746" spans="1:15" s="387" customFormat="1" ht="30" x14ac:dyDescent="0.25">
      <c r="A2746" s="389">
        <f t="shared" si="829"/>
        <v>89726</v>
      </c>
      <c r="B2746" s="390">
        <v>3516</v>
      </c>
      <c r="C2746" s="391" t="s">
        <v>13722</v>
      </c>
      <c r="D2746" s="391" t="s">
        <v>14373</v>
      </c>
      <c r="E2746" s="392" t="s">
        <v>1</v>
      </c>
      <c r="F2746" s="392" t="s">
        <v>9</v>
      </c>
      <c r="G2746" s="393">
        <v>1</v>
      </c>
      <c r="H2746" s="394">
        <v>0.99</v>
      </c>
      <c r="I2746" s="394" t="s">
        <v>13362</v>
      </c>
      <c r="J2746" s="373">
        <f t="shared" si="844"/>
        <v>0.99</v>
      </c>
      <c r="K2746" s="373"/>
      <c r="L2746" s="373"/>
      <c r="M2746" s="373">
        <f>VLOOKUP(B2746,'INS-SIN-SD-09-2021'!A:D,4,0)</f>
        <v>0.99</v>
      </c>
      <c r="N2746" s="3" t="b">
        <f t="shared" si="845"/>
        <v>1</v>
      </c>
    </row>
    <row r="2747" spans="1:15" s="387" customFormat="1" x14ac:dyDescent="0.25">
      <c r="A2747" s="389">
        <f t="shared" si="829"/>
        <v>89726</v>
      </c>
      <c r="B2747" s="390">
        <v>20083</v>
      </c>
      <c r="C2747" s="391" t="s">
        <v>13722</v>
      </c>
      <c r="D2747" s="391" t="s">
        <v>14124</v>
      </c>
      <c r="E2747" s="392" t="s">
        <v>1</v>
      </c>
      <c r="F2747" s="392" t="s">
        <v>9</v>
      </c>
      <c r="G2747" s="393">
        <v>1.4999999999999999E-2</v>
      </c>
      <c r="H2747" s="394">
        <v>75.84</v>
      </c>
      <c r="I2747" s="394" t="s">
        <v>13362</v>
      </c>
      <c r="J2747" s="373">
        <f t="shared" si="844"/>
        <v>1.1299999999999999</v>
      </c>
      <c r="K2747" s="373"/>
      <c r="L2747" s="373"/>
      <c r="M2747" s="373">
        <f>VLOOKUP(B2747,'INS-SIN-SD-09-2021'!A:D,4,0)</f>
        <v>75.84</v>
      </c>
      <c r="N2747" s="3" t="b">
        <f t="shared" si="845"/>
        <v>1</v>
      </c>
    </row>
    <row r="2748" spans="1:15" s="387" customFormat="1" x14ac:dyDescent="0.25">
      <c r="A2748" s="440">
        <f t="shared" si="829"/>
        <v>89726</v>
      </c>
      <c r="B2748" s="441">
        <v>38383</v>
      </c>
      <c r="C2748" s="442" t="s">
        <v>13722</v>
      </c>
      <c r="D2748" s="442" t="s">
        <v>14115</v>
      </c>
      <c r="E2748" s="398" t="s">
        <v>1</v>
      </c>
      <c r="F2748" s="398" t="s">
        <v>9</v>
      </c>
      <c r="G2748" s="397">
        <v>2.1000000000000001E-2</v>
      </c>
      <c r="H2748" s="443">
        <v>2.34</v>
      </c>
      <c r="I2748" s="443" t="s">
        <v>13362</v>
      </c>
      <c r="J2748" s="373">
        <f t="shared" si="844"/>
        <v>0.04</v>
      </c>
      <c r="K2748" s="373"/>
      <c r="L2748" s="373"/>
      <c r="M2748" s="373">
        <f>VLOOKUP(B2748,'INS-SIN-SD-09-2021'!A:D,4,0)</f>
        <v>2.34</v>
      </c>
      <c r="N2748" s="3" t="b">
        <f t="shared" si="845"/>
        <v>1</v>
      </c>
    </row>
    <row r="2749" spans="1:15" s="387" customFormat="1" ht="45" x14ac:dyDescent="0.25">
      <c r="A2749" s="463">
        <f t="shared" si="829"/>
        <v>89732</v>
      </c>
      <c r="B2749" s="434" t="s">
        <v>13359</v>
      </c>
      <c r="C2749" s="464" t="s">
        <v>614</v>
      </c>
      <c r="D2749" s="464" t="s">
        <v>13722</v>
      </c>
      <c r="E2749" s="425" t="s">
        <v>9</v>
      </c>
      <c r="F2749" s="425" t="s">
        <v>1</v>
      </c>
      <c r="G2749" s="424" t="s">
        <v>13361</v>
      </c>
      <c r="H2749" s="426" t="s">
        <v>13362</v>
      </c>
      <c r="I2749" s="465">
        <f>SUMIF(A:A,A2749,J:J)</f>
        <v>10.940000000000001</v>
      </c>
      <c r="K2749" s="373">
        <f>VLOOKUP(A2749,'CMP-SIN-SD-09-2021'!A:D,4,0)</f>
        <v>10.94</v>
      </c>
      <c r="L2749" s="373" t="b">
        <f>K2749=I2749</f>
        <v>1</v>
      </c>
      <c r="O2749" s="403">
        <v>89732</v>
      </c>
    </row>
    <row r="2750" spans="1:15" s="387" customFormat="1" ht="30" x14ac:dyDescent="0.25">
      <c r="A2750" s="450">
        <f t="shared" si="829"/>
        <v>89732</v>
      </c>
      <c r="B2750" s="451">
        <v>88248</v>
      </c>
      <c r="C2750" s="452" t="s">
        <v>13722</v>
      </c>
      <c r="D2750" s="452" t="s">
        <v>13495</v>
      </c>
      <c r="E2750" s="400" t="s">
        <v>1</v>
      </c>
      <c r="F2750" s="400" t="s">
        <v>7605</v>
      </c>
      <c r="G2750" s="399">
        <v>0.13</v>
      </c>
      <c r="H2750" s="453">
        <f>VLOOKUP(B2750,'CMP-SIN-SD-09-2021'!A:D,4,0)</f>
        <v>18.23</v>
      </c>
      <c r="I2750" s="453" t="s">
        <v>13362</v>
      </c>
      <c r="J2750" s="373">
        <f t="shared" ref="J2750:J2754" si="846">TRUNC((G2750*H2750),2)</f>
        <v>2.36</v>
      </c>
      <c r="K2750" s="373"/>
      <c r="L2750" s="373"/>
      <c r="M2750" s="373">
        <f>VLOOKUP(B2750,'CMP-SIN-SD-09-2021'!A:D,4,0)</f>
        <v>18.23</v>
      </c>
      <c r="N2750" s="3" t="b">
        <f t="shared" ref="N2750:N2754" si="847">M2750=H2750</f>
        <v>1</v>
      </c>
    </row>
    <row r="2751" spans="1:15" s="387" customFormat="1" ht="30" x14ac:dyDescent="0.25">
      <c r="A2751" s="389">
        <f t="shared" si="829"/>
        <v>89732</v>
      </c>
      <c r="B2751" s="390">
        <v>88267</v>
      </c>
      <c r="C2751" s="391" t="s">
        <v>13722</v>
      </c>
      <c r="D2751" s="391" t="s">
        <v>13455</v>
      </c>
      <c r="E2751" s="392" t="s">
        <v>1</v>
      </c>
      <c r="F2751" s="392" t="s">
        <v>7605</v>
      </c>
      <c r="G2751" s="393">
        <v>0.13</v>
      </c>
      <c r="H2751" s="453">
        <f>VLOOKUP(B2751,'CMP-SIN-SD-09-2021'!A:D,4,0)</f>
        <v>23.41</v>
      </c>
      <c r="I2751" s="394" t="s">
        <v>13362</v>
      </c>
      <c r="J2751" s="373">
        <f t="shared" si="846"/>
        <v>3.04</v>
      </c>
      <c r="K2751" s="373"/>
      <c r="L2751" s="373"/>
      <c r="M2751" s="373">
        <f>VLOOKUP(B2751,'CMP-SIN-SD-09-2021'!A:D,4,0)</f>
        <v>23.41</v>
      </c>
      <c r="N2751" s="3" t="b">
        <f t="shared" si="847"/>
        <v>1</v>
      </c>
    </row>
    <row r="2752" spans="1:15" s="387" customFormat="1" ht="30" x14ac:dyDescent="0.25">
      <c r="A2752" s="389">
        <f t="shared" si="829"/>
        <v>89732</v>
      </c>
      <c r="B2752" s="390">
        <v>296</v>
      </c>
      <c r="C2752" s="391" t="s">
        <v>13722</v>
      </c>
      <c r="D2752" s="391" t="s">
        <v>14363</v>
      </c>
      <c r="E2752" s="392" t="s">
        <v>1</v>
      </c>
      <c r="F2752" s="392" t="s">
        <v>9</v>
      </c>
      <c r="G2752" s="393">
        <v>1</v>
      </c>
      <c r="H2752" s="394">
        <v>2.0299999999999998</v>
      </c>
      <c r="I2752" s="394" t="s">
        <v>13362</v>
      </c>
      <c r="J2752" s="373">
        <f t="shared" si="846"/>
        <v>2.0299999999999998</v>
      </c>
      <c r="K2752" s="373"/>
      <c r="L2752" s="373"/>
      <c r="M2752" s="373">
        <f>VLOOKUP(B2752,'INS-SIN-SD-09-2021'!A:D,4,0)</f>
        <v>2.0299999999999998</v>
      </c>
      <c r="N2752" s="3" t="b">
        <f t="shared" si="847"/>
        <v>1</v>
      </c>
    </row>
    <row r="2753" spans="1:15" s="387" customFormat="1" ht="30" x14ac:dyDescent="0.25">
      <c r="A2753" s="389">
        <f t="shared" si="829"/>
        <v>89732</v>
      </c>
      <c r="B2753" s="390">
        <v>3518</v>
      </c>
      <c r="C2753" s="391" t="s">
        <v>13722</v>
      </c>
      <c r="D2753" s="391" t="s">
        <v>14374</v>
      </c>
      <c r="E2753" s="392" t="s">
        <v>1</v>
      </c>
      <c r="F2753" s="392" t="s">
        <v>9</v>
      </c>
      <c r="G2753" s="393">
        <v>1</v>
      </c>
      <c r="H2753" s="394">
        <v>2.96</v>
      </c>
      <c r="I2753" s="394" t="s">
        <v>13362</v>
      </c>
      <c r="J2753" s="373">
        <f t="shared" si="846"/>
        <v>2.96</v>
      </c>
      <c r="K2753" s="373"/>
      <c r="L2753" s="373"/>
      <c r="M2753" s="373">
        <f>VLOOKUP(B2753,'INS-SIN-SD-09-2021'!A:D,4,0)</f>
        <v>2.96</v>
      </c>
      <c r="N2753" s="3" t="b">
        <f t="shared" si="847"/>
        <v>1</v>
      </c>
    </row>
    <row r="2754" spans="1:15" s="387" customFormat="1" ht="45" x14ac:dyDescent="0.25">
      <c r="A2754" s="440">
        <f t="shared" si="829"/>
        <v>89732</v>
      </c>
      <c r="B2754" s="441">
        <v>20078</v>
      </c>
      <c r="C2754" s="442" t="s">
        <v>13722</v>
      </c>
      <c r="D2754" s="442" t="s">
        <v>14257</v>
      </c>
      <c r="E2754" s="398" t="s">
        <v>1</v>
      </c>
      <c r="F2754" s="398" t="s">
        <v>9</v>
      </c>
      <c r="G2754" s="397">
        <v>0.02</v>
      </c>
      <c r="H2754" s="443">
        <v>27.62</v>
      </c>
      <c r="I2754" s="443" t="s">
        <v>13362</v>
      </c>
      <c r="J2754" s="373">
        <f t="shared" si="846"/>
        <v>0.55000000000000004</v>
      </c>
      <c r="K2754" s="373"/>
      <c r="L2754" s="373"/>
      <c r="M2754" s="373">
        <f>VLOOKUP(B2754,'INS-SIN-SD-09-2021'!A:D,4,0)</f>
        <v>27.62</v>
      </c>
      <c r="N2754" s="3" t="b">
        <f t="shared" si="847"/>
        <v>1</v>
      </c>
    </row>
    <row r="2755" spans="1:15" s="387" customFormat="1" x14ac:dyDescent="0.25">
      <c r="A2755" s="463" t="str">
        <f t="shared" si="829"/>
        <v>081927/AGETOP</v>
      </c>
      <c r="B2755" s="434" t="s">
        <v>13359</v>
      </c>
      <c r="C2755" s="464" t="s">
        <v>14375</v>
      </c>
      <c r="D2755" s="464" t="s">
        <v>13729</v>
      </c>
      <c r="E2755" s="425" t="s">
        <v>9</v>
      </c>
      <c r="F2755" s="425" t="s">
        <v>1</v>
      </c>
      <c r="G2755" s="424" t="s">
        <v>13361</v>
      </c>
      <c r="H2755" s="426" t="s">
        <v>13362</v>
      </c>
      <c r="I2755" s="465">
        <f>SUMIF(A:A,A2755,J:J)</f>
        <v>13.97</v>
      </c>
      <c r="K2755" s="373" t="e">
        <f>VLOOKUP(A2755,'CMP-SIN-SD-09-2021'!A:D,4,0)</f>
        <v>#N/A</v>
      </c>
      <c r="L2755" s="373" t="e">
        <f>K2755=I2755</f>
        <v>#N/A</v>
      </c>
      <c r="O2755" s="387" t="s">
        <v>15641</v>
      </c>
    </row>
    <row r="2756" spans="1:15" s="387" customFormat="1" ht="30" x14ac:dyDescent="0.25">
      <c r="A2756" s="450" t="str">
        <f t="shared" si="829"/>
        <v>081927/AGETOP</v>
      </c>
      <c r="B2756" s="451">
        <v>88267</v>
      </c>
      <c r="C2756" s="452" t="s">
        <v>13729</v>
      </c>
      <c r="D2756" s="452" t="s">
        <v>13455</v>
      </c>
      <c r="E2756" s="400" t="s">
        <v>1</v>
      </c>
      <c r="F2756" s="400" t="s">
        <v>7605</v>
      </c>
      <c r="G2756" s="399">
        <v>0.28000000000000003</v>
      </c>
      <c r="H2756" s="453">
        <f>VLOOKUP(B2756,'CMP-SIN-SD-09-2021'!A:D,4,0)</f>
        <v>23.41</v>
      </c>
      <c r="I2756" s="453" t="s">
        <v>13362</v>
      </c>
      <c r="J2756" s="373">
        <f t="shared" ref="J2756:J2758" si="848">TRUNC((G2756*H2756),2)</f>
        <v>6.55</v>
      </c>
      <c r="K2756" s="373"/>
      <c r="L2756" s="373"/>
      <c r="M2756" s="373">
        <f>VLOOKUP(B2756,'CMP-SIN-SD-09-2021'!A:D,4,0)</f>
        <v>23.41</v>
      </c>
      <c r="N2756" s="3" t="b">
        <f t="shared" ref="N2756:N2758" si="849">M2756=H2756</f>
        <v>1</v>
      </c>
    </row>
    <row r="2757" spans="1:15" s="387" customFormat="1" x14ac:dyDescent="0.25">
      <c r="A2757" s="389" t="str">
        <f t="shared" si="829"/>
        <v>081927/AGETOP</v>
      </c>
      <c r="B2757" s="390">
        <v>88316</v>
      </c>
      <c r="C2757" s="391" t="s">
        <v>13729</v>
      </c>
      <c r="D2757" s="391" t="s">
        <v>13428</v>
      </c>
      <c r="E2757" s="392" t="s">
        <v>1</v>
      </c>
      <c r="F2757" s="392" t="s">
        <v>7605</v>
      </c>
      <c r="G2757" s="393">
        <v>0.28000000000000003</v>
      </c>
      <c r="H2757" s="453">
        <f>VLOOKUP(B2757,'CMP-SIN-SD-09-2021'!A:D,4,0)</f>
        <v>17.61</v>
      </c>
      <c r="I2757" s="394" t="s">
        <v>13362</v>
      </c>
      <c r="J2757" s="373">
        <f t="shared" si="848"/>
        <v>4.93</v>
      </c>
      <c r="K2757" s="373"/>
      <c r="L2757" s="373"/>
      <c r="M2757" s="373">
        <f>VLOOKUP(B2757,'CMP-SIN-SD-09-2021'!A:D,4,0)</f>
        <v>17.61</v>
      </c>
      <c r="N2757" s="3" t="b">
        <f t="shared" si="849"/>
        <v>1</v>
      </c>
    </row>
    <row r="2758" spans="1:15" s="387" customFormat="1" x14ac:dyDescent="0.25">
      <c r="A2758" s="440" t="str">
        <f t="shared" si="829"/>
        <v>081927/AGETOP</v>
      </c>
      <c r="B2758" s="441" t="s">
        <v>14376</v>
      </c>
      <c r="C2758" s="442" t="s">
        <v>13729</v>
      </c>
      <c r="D2758" s="442" t="s">
        <v>14377</v>
      </c>
      <c r="E2758" s="398" t="s">
        <v>1</v>
      </c>
      <c r="F2758" s="398" t="s">
        <v>13901</v>
      </c>
      <c r="G2758" s="397">
        <v>1</v>
      </c>
      <c r="H2758" s="443">
        <v>2.4900000000000002</v>
      </c>
      <c r="I2758" s="443" t="s">
        <v>13362</v>
      </c>
      <c r="J2758" s="373">
        <f t="shared" si="848"/>
        <v>2.4900000000000002</v>
      </c>
      <c r="K2758" s="373"/>
      <c r="L2758" s="373"/>
      <c r="M2758" s="373" t="e">
        <f>VLOOKUP(B2758,'INS-SIN-SD-09-2021'!A:D,4,0)</f>
        <v>#N/A</v>
      </c>
      <c r="N2758" s="3" t="e">
        <f t="shared" si="849"/>
        <v>#N/A</v>
      </c>
    </row>
    <row r="2759" spans="1:15" s="387" customFormat="1" ht="45" x14ac:dyDescent="0.25">
      <c r="A2759" s="463">
        <f t="shared" si="829"/>
        <v>89797</v>
      </c>
      <c r="B2759" s="434" t="s">
        <v>13359</v>
      </c>
      <c r="C2759" s="464" t="s">
        <v>615</v>
      </c>
      <c r="D2759" s="464" t="s">
        <v>14366</v>
      </c>
      <c r="E2759" s="425" t="s">
        <v>9</v>
      </c>
      <c r="F2759" s="425" t="s">
        <v>1</v>
      </c>
      <c r="G2759" s="424" t="s">
        <v>13361</v>
      </c>
      <c r="H2759" s="426" t="s">
        <v>13362</v>
      </c>
      <c r="I2759" s="465">
        <f>SUMIF(A:A,A2759,J:J)</f>
        <v>43.910000000000004</v>
      </c>
      <c r="K2759" s="373">
        <f>VLOOKUP(A2759,'CMP-SIN-SD-09-2021'!A:D,4,0)</f>
        <v>43.91</v>
      </c>
      <c r="L2759" s="373" t="b">
        <f>K2759=I2759</f>
        <v>1</v>
      </c>
      <c r="O2759" s="403">
        <v>89797</v>
      </c>
    </row>
    <row r="2760" spans="1:15" s="387" customFormat="1" ht="30" x14ac:dyDescent="0.25">
      <c r="A2760" s="450">
        <f t="shared" si="829"/>
        <v>89797</v>
      </c>
      <c r="B2760" s="451">
        <v>88248</v>
      </c>
      <c r="C2760" s="452" t="s">
        <v>14366</v>
      </c>
      <c r="D2760" s="452" t="s">
        <v>13495</v>
      </c>
      <c r="E2760" s="400" t="s">
        <v>1</v>
      </c>
      <c r="F2760" s="400" t="s">
        <v>7605</v>
      </c>
      <c r="G2760" s="399">
        <v>0.33</v>
      </c>
      <c r="H2760" s="453">
        <f>VLOOKUP(B2760,'CMP-SIN-SD-09-2021'!A:D,4,0)</f>
        <v>18.23</v>
      </c>
      <c r="I2760" s="453" t="s">
        <v>13362</v>
      </c>
      <c r="J2760" s="373">
        <f t="shared" ref="J2760:J2764" si="850">TRUNC((G2760*H2760),2)</f>
        <v>6.01</v>
      </c>
      <c r="K2760" s="373"/>
      <c r="L2760" s="373"/>
      <c r="M2760" s="373">
        <f>VLOOKUP(B2760,'CMP-SIN-SD-09-2021'!A:D,4,0)</f>
        <v>18.23</v>
      </c>
      <c r="N2760" s="3" t="b">
        <f t="shared" ref="N2760:N2764" si="851">M2760=H2760</f>
        <v>1</v>
      </c>
    </row>
    <row r="2761" spans="1:15" s="387" customFormat="1" ht="30" x14ac:dyDescent="0.25">
      <c r="A2761" s="389">
        <f t="shared" si="829"/>
        <v>89797</v>
      </c>
      <c r="B2761" s="390">
        <v>88267</v>
      </c>
      <c r="C2761" s="391" t="s">
        <v>14366</v>
      </c>
      <c r="D2761" s="391" t="s">
        <v>13455</v>
      </c>
      <c r="E2761" s="392" t="s">
        <v>1</v>
      </c>
      <c r="F2761" s="392" t="s">
        <v>7605</v>
      </c>
      <c r="G2761" s="393">
        <v>0.33</v>
      </c>
      <c r="H2761" s="453">
        <f>VLOOKUP(B2761,'CMP-SIN-SD-09-2021'!A:D,4,0)</f>
        <v>23.41</v>
      </c>
      <c r="I2761" s="394" t="s">
        <v>13362</v>
      </c>
      <c r="J2761" s="373">
        <f t="shared" si="850"/>
        <v>7.72</v>
      </c>
      <c r="K2761" s="373"/>
      <c r="L2761" s="373"/>
      <c r="M2761" s="373">
        <f>VLOOKUP(B2761,'CMP-SIN-SD-09-2021'!A:D,4,0)</f>
        <v>23.41</v>
      </c>
      <c r="N2761" s="3" t="b">
        <f t="shared" si="851"/>
        <v>1</v>
      </c>
    </row>
    <row r="2762" spans="1:15" s="387" customFormat="1" ht="30" x14ac:dyDescent="0.25">
      <c r="A2762" s="389">
        <f t="shared" si="829"/>
        <v>89797</v>
      </c>
      <c r="B2762" s="390">
        <v>301</v>
      </c>
      <c r="C2762" s="391" t="s">
        <v>14366</v>
      </c>
      <c r="D2762" s="391" t="s">
        <v>14258</v>
      </c>
      <c r="E2762" s="392" t="s">
        <v>1</v>
      </c>
      <c r="F2762" s="392" t="s">
        <v>9</v>
      </c>
      <c r="G2762" s="393">
        <v>2</v>
      </c>
      <c r="H2762" s="394">
        <v>3.6</v>
      </c>
      <c r="I2762" s="394" t="s">
        <v>13362</v>
      </c>
      <c r="J2762" s="373">
        <f t="shared" si="850"/>
        <v>7.2</v>
      </c>
      <c r="K2762" s="373"/>
      <c r="L2762" s="373"/>
      <c r="M2762" s="373">
        <f>VLOOKUP(B2762,'INS-SIN-SD-09-2021'!A:D,4,0)</f>
        <v>3.6</v>
      </c>
      <c r="N2762" s="3" t="b">
        <f t="shared" si="851"/>
        <v>1</v>
      </c>
    </row>
    <row r="2763" spans="1:15" s="387" customFormat="1" ht="30" x14ac:dyDescent="0.25">
      <c r="A2763" s="389">
        <f t="shared" ref="A2763:A2826" si="852">IF(O2763&lt;&gt;0,O2763,A2762)</f>
        <v>89797</v>
      </c>
      <c r="B2763" s="390">
        <v>3670</v>
      </c>
      <c r="C2763" s="391" t="s">
        <v>14366</v>
      </c>
      <c r="D2763" s="391" t="s">
        <v>13449</v>
      </c>
      <c r="E2763" s="392" t="s">
        <v>1</v>
      </c>
      <c r="F2763" s="392" t="s">
        <v>9</v>
      </c>
      <c r="G2763" s="393">
        <v>1</v>
      </c>
      <c r="H2763" s="394">
        <v>20.440000000000001</v>
      </c>
      <c r="I2763" s="394" t="s">
        <v>13362</v>
      </c>
      <c r="J2763" s="373">
        <f t="shared" si="850"/>
        <v>20.440000000000001</v>
      </c>
      <c r="K2763" s="373"/>
      <c r="L2763" s="373"/>
      <c r="M2763" s="373">
        <f>VLOOKUP(B2763,'INS-SIN-SD-09-2021'!A:D,4,0)</f>
        <v>20.440000000000001</v>
      </c>
      <c r="N2763" s="3" t="b">
        <f t="shared" si="851"/>
        <v>1</v>
      </c>
    </row>
    <row r="2764" spans="1:15" s="387" customFormat="1" ht="45" x14ac:dyDescent="0.25">
      <c r="A2764" s="440">
        <f t="shared" si="852"/>
        <v>89797</v>
      </c>
      <c r="B2764" s="441">
        <v>20078</v>
      </c>
      <c r="C2764" s="442" t="s">
        <v>14366</v>
      </c>
      <c r="D2764" s="442" t="s">
        <v>14257</v>
      </c>
      <c r="E2764" s="398" t="s">
        <v>1</v>
      </c>
      <c r="F2764" s="398" t="s">
        <v>9</v>
      </c>
      <c r="G2764" s="397">
        <v>9.1999999999999998E-2</v>
      </c>
      <c r="H2764" s="443">
        <v>27.62</v>
      </c>
      <c r="I2764" s="443" t="s">
        <v>13362</v>
      </c>
      <c r="J2764" s="373">
        <f t="shared" si="850"/>
        <v>2.54</v>
      </c>
      <c r="K2764" s="373"/>
      <c r="L2764" s="373"/>
      <c r="M2764" s="373">
        <f>VLOOKUP(B2764,'INS-SIN-SD-09-2021'!A:D,4,0)</f>
        <v>27.62</v>
      </c>
      <c r="N2764" s="3" t="b">
        <f t="shared" si="851"/>
        <v>1</v>
      </c>
    </row>
    <row r="2765" spans="1:15" s="387" customFormat="1" ht="30" x14ac:dyDescent="0.25">
      <c r="A2765" s="463" t="str">
        <f t="shared" si="852"/>
        <v>01560/ORSE</v>
      </c>
      <c r="B2765" s="434" t="s">
        <v>13359</v>
      </c>
      <c r="C2765" s="464" t="s">
        <v>616</v>
      </c>
      <c r="D2765" s="464" t="s">
        <v>13850</v>
      </c>
      <c r="E2765" s="425" t="s">
        <v>9</v>
      </c>
      <c r="F2765" s="425" t="s">
        <v>1</v>
      </c>
      <c r="G2765" s="424" t="s">
        <v>13361</v>
      </c>
      <c r="H2765" s="426" t="s">
        <v>13362</v>
      </c>
      <c r="I2765" s="465">
        <f>SUMIF(A:A,A2765,J:J)</f>
        <v>27.93</v>
      </c>
      <c r="K2765" s="373" t="e">
        <f>VLOOKUP(A2765,'CMP-SIN-SD-09-2021'!A:D,4,0)</f>
        <v>#N/A</v>
      </c>
      <c r="L2765" s="373" t="e">
        <f>K2765=I2765</f>
        <v>#N/A</v>
      </c>
      <c r="O2765" s="387" t="s">
        <v>1813</v>
      </c>
    </row>
    <row r="2766" spans="1:15" s="387" customFormat="1" ht="30" x14ac:dyDescent="0.25">
      <c r="A2766" s="450" t="str">
        <f t="shared" si="852"/>
        <v>01560/ORSE</v>
      </c>
      <c r="B2766" s="451">
        <v>88267</v>
      </c>
      <c r="C2766" s="452" t="s">
        <v>13850</v>
      </c>
      <c r="D2766" s="452" t="s">
        <v>13455</v>
      </c>
      <c r="E2766" s="400" t="s">
        <v>1</v>
      </c>
      <c r="F2766" s="400" t="s">
        <v>7605</v>
      </c>
      <c r="G2766" s="399">
        <v>0.37</v>
      </c>
      <c r="H2766" s="453">
        <f>VLOOKUP(B2766,'CMP-SIN-SD-09-2021'!A:D,4,0)</f>
        <v>23.41</v>
      </c>
      <c r="I2766" s="453" t="s">
        <v>13362</v>
      </c>
      <c r="J2766" s="373">
        <f t="shared" ref="J2766:J2770" si="853">TRUNC((G2766*H2766),2)</f>
        <v>8.66</v>
      </c>
      <c r="K2766" s="373"/>
      <c r="L2766" s="373"/>
      <c r="M2766" s="373">
        <f>VLOOKUP(B2766,'CMP-SIN-SD-09-2021'!A:D,4,0)</f>
        <v>23.41</v>
      </c>
      <c r="N2766" s="3" t="b">
        <f t="shared" ref="N2766:N2770" si="854">M2766=H2766</f>
        <v>1</v>
      </c>
    </row>
    <row r="2767" spans="1:15" s="387" customFormat="1" x14ac:dyDescent="0.25">
      <c r="A2767" s="389" t="str">
        <f t="shared" si="852"/>
        <v>01560/ORSE</v>
      </c>
      <c r="B2767" s="390">
        <v>88316</v>
      </c>
      <c r="C2767" s="391" t="s">
        <v>13850</v>
      </c>
      <c r="D2767" s="391" t="s">
        <v>13428</v>
      </c>
      <c r="E2767" s="392" t="s">
        <v>1</v>
      </c>
      <c r="F2767" s="392" t="s">
        <v>7605</v>
      </c>
      <c r="G2767" s="393">
        <v>0.37</v>
      </c>
      <c r="H2767" s="453">
        <f>VLOOKUP(B2767,'CMP-SIN-SD-09-2021'!A:D,4,0)</f>
        <v>17.61</v>
      </c>
      <c r="I2767" s="394" t="s">
        <v>13362</v>
      </c>
      <c r="J2767" s="373">
        <f t="shared" si="853"/>
        <v>6.51</v>
      </c>
      <c r="K2767" s="373"/>
      <c r="L2767" s="373"/>
      <c r="M2767" s="373">
        <f>VLOOKUP(B2767,'CMP-SIN-SD-09-2021'!A:D,4,0)</f>
        <v>17.61</v>
      </c>
      <c r="N2767" s="3" t="b">
        <f t="shared" si="854"/>
        <v>1</v>
      </c>
    </row>
    <row r="2768" spans="1:15" s="387" customFormat="1" x14ac:dyDescent="0.25">
      <c r="A2768" s="389" t="str">
        <f t="shared" si="852"/>
        <v>01560/ORSE</v>
      </c>
      <c r="B2768" s="390" t="s">
        <v>14218</v>
      </c>
      <c r="C2768" s="391" t="s">
        <v>13850</v>
      </c>
      <c r="D2768" s="391" t="s">
        <v>14219</v>
      </c>
      <c r="E2768" s="392" t="s">
        <v>1</v>
      </c>
      <c r="F2768" s="392" t="s">
        <v>29</v>
      </c>
      <c r="G2768" s="393">
        <v>4.2000000000000003E-2</v>
      </c>
      <c r="H2768" s="394">
        <v>54.73</v>
      </c>
      <c r="I2768" s="394" t="s">
        <v>13362</v>
      </c>
      <c r="J2768" s="373">
        <f t="shared" si="853"/>
        <v>2.29</v>
      </c>
      <c r="K2768" s="373"/>
      <c r="L2768" s="373"/>
      <c r="M2768" s="373" t="e">
        <f>VLOOKUP(B2768,'INS-SIN-SD-09-2021'!A:D,4,0)</f>
        <v>#N/A</v>
      </c>
      <c r="N2768" s="3" t="e">
        <f t="shared" si="854"/>
        <v>#N/A</v>
      </c>
    </row>
    <row r="2769" spans="1:15" s="387" customFormat="1" x14ac:dyDescent="0.25">
      <c r="A2769" s="389" t="str">
        <f t="shared" si="852"/>
        <v>01560/ORSE</v>
      </c>
      <c r="B2769" s="390" t="s">
        <v>14220</v>
      </c>
      <c r="C2769" s="391" t="s">
        <v>13850</v>
      </c>
      <c r="D2769" s="391" t="s">
        <v>14221</v>
      </c>
      <c r="E2769" s="392" t="s">
        <v>1</v>
      </c>
      <c r="F2769" s="392" t="s">
        <v>7596</v>
      </c>
      <c r="G2769" s="393">
        <v>6.3E-2</v>
      </c>
      <c r="H2769" s="394">
        <v>40.4</v>
      </c>
      <c r="I2769" s="394" t="s">
        <v>13362</v>
      </c>
      <c r="J2769" s="373">
        <f t="shared" si="853"/>
        <v>2.54</v>
      </c>
      <c r="K2769" s="373"/>
      <c r="L2769" s="373"/>
      <c r="M2769" s="373" t="e">
        <f>VLOOKUP(B2769,'INS-SIN-SD-09-2021'!A:D,4,0)</f>
        <v>#N/A</v>
      </c>
      <c r="N2769" s="3" t="e">
        <f t="shared" si="854"/>
        <v>#N/A</v>
      </c>
    </row>
    <row r="2770" spans="1:15" s="387" customFormat="1" x14ac:dyDescent="0.25">
      <c r="A2770" s="440" t="str">
        <f t="shared" si="852"/>
        <v>01560/ORSE</v>
      </c>
      <c r="B2770" s="441" t="s">
        <v>14378</v>
      </c>
      <c r="C2770" s="442" t="s">
        <v>13850</v>
      </c>
      <c r="D2770" s="442" t="s">
        <v>14379</v>
      </c>
      <c r="E2770" s="398" t="s">
        <v>1</v>
      </c>
      <c r="F2770" s="398" t="s">
        <v>9</v>
      </c>
      <c r="G2770" s="397">
        <v>1</v>
      </c>
      <c r="H2770" s="443">
        <v>7.93</v>
      </c>
      <c r="I2770" s="443" t="s">
        <v>13362</v>
      </c>
      <c r="J2770" s="373">
        <f t="shared" si="853"/>
        <v>7.93</v>
      </c>
      <c r="K2770" s="373"/>
      <c r="L2770" s="373"/>
      <c r="M2770" s="373" t="e">
        <f>VLOOKUP(B2770,'INS-SIN-SD-09-2021'!A:D,4,0)</f>
        <v>#N/A</v>
      </c>
      <c r="N2770" s="3" t="e">
        <f t="shared" si="854"/>
        <v>#N/A</v>
      </c>
    </row>
    <row r="2771" spans="1:15" s="387" customFormat="1" ht="45" x14ac:dyDescent="0.25">
      <c r="A2771" s="463">
        <f t="shared" si="852"/>
        <v>89785</v>
      </c>
      <c r="B2771" s="434" t="s">
        <v>13359</v>
      </c>
      <c r="C2771" s="464" t="s">
        <v>14380</v>
      </c>
      <c r="D2771" s="464" t="s">
        <v>13655</v>
      </c>
      <c r="E2771" s="425" t="s">
        <v>9</v>
      </c>
      <c r="F2771" s="425" t="s">
        <v>1</v>
      </c>
      <c r="G2771" s="424" t="s">
        <v>13361</v>
      </c>
      <c r="H2771" s="426" t="s">
        <v>13362</v>
      </c>
      <c r="I2771" s="465">
        <f>SUMIF(A:A,A2771,J:J)</f>
        <v>20.580000000000002</v>
      </c>
      <c r="K2771" s="373">
        <f>VLOOKUP(A2771,'CMP-SIN-SD-09-2021'!A:D,4,0)</f>
        <v>20.58</v>
      </c>
      <c r="L2771" s="373" t="b">
        <f>K2771=I2771</f>
        <v>1</v>
      </c>
      <c r="O2771" s="403">
        <v>89785</v>
      </c>
    </row>
    <row r="2772" spans="1:15" s="387" customFormat="1" ht="30" x14ac:dyDescent="0.25">
      <c r="A2772" s="450">
        <f t="shared" si="852"/>
        <v>89785</v>
      </c>
      <c r="B2772" s="451">
        <v>88248</v>
      </c>
      <c r="C2772" s="452" t="s">
        <v>13655</v>
      </c>
      <c r="D2772" s="452" t="s">
        <v>13495</v>
      </c>
      <c r="E2772" s="400" t="s">
        <v>1</v>
      </c>
      <c r="F2772" s="400" t="s">
        <v>7605</v>
      </c>
      <c r="G2772" s="399">
        <v>0.17</v>
      </c>
      <c r="H2772" s="453">
        <f>VLOOKUP(B2772,'CMP-SIN-SD-09-2021'!A:D,4,0)</f>
        <v>18.23</v>
      </c>
      <c r="I2772" s="453" t="s">
        <v>13362</v>
      </c>
      <c r="J2772" s="373">
        <f t="shared" ref="J2772:J2776" si="855">TRUNC((G2772*H2772),2)</f>
        <v>3.09</v>
      </c>
      <c r="K2772" s="373"/>
      <c r="L2772" s="373"/>
      <c r="M2772" s="373">
        <f>VLOOKUP(B2772,'CMP-SIN-SD-09-2021'!A:D,4,0)</f>
        <v>18.23</v>
      </c>
      <c r="N2772" s="3" t="b">
        <f t="shared" ref="N2772:N2776" si="856">M2772=H2772</f>
        <v>1</v>
      </c>
    </row>
    <row r="2773" spans="1:15" s="387" customFormat="1" ht="30" x14ac:dyDescent="0.25">
      <c r="A2773" s="389">
        <f t="shared" si="852"/>
        <v>89785</v>
      </c>
      <c r="B2773" s="390">
        <v>88267</v>
      </c>
      <c r="C2773" s="391" t="s">
        <v>13655</v>
      </c>
      <c r="D2773" s="391" t="s">
        <v>13455</v>
      </c>
      <c r="E2773" s="392" t="s">
        <v>1</v>
      </c>
      <c r="F2773" s="392" t="s">
        <v>7605</v>
      </c>
      <c r="G2773" s="393">
        <v>0.17</v>
      </c>
      <c r="H2773" s="453">
        <f>VLOOKUP(B2773,'CMP-SIN-SD-09-2021'!A:D,4,0)</f>
        <v>23.41</v>
      </c>
      <c r="I2773" s="394" t="s">
        <v>13362</v>
      </c>
      <c r="J2773" s="373">
        <f t="shared" si="855"/>
        <v>3.97</v>
      </c>
      <c r="K2773" s="373"/>
      <c r="L2773" s="373"/>
      <c r="M2773" s="373">
        <f>VLOOKUP(B2773,'CMP-SIN-SD-09-2021'!A:D,4,0)</f>
        <v>23.41</v>
      </c>
      <c r="N2773" s="3" t="b">
        <f t="shared" si="856"/>
        <v>1</v>
      </c>
    </row>
    <row r="2774" spans="1:15" s="387" customFormat="1" ht="30" x14ac:dyDescent="0.25">
      <c r="A2774" s="389">
        <f t="shared" si="852"/>
        <v>89785</v>
      </c>
      <c r="B2774" s="390">
        <v>296</v>
      </c>
      <c r="C2774" s="391" t="s">
        <v>13655</v>
      </c>
      <c r="D2774" s="391" t="s">
        <v>14363</v>
      </c>
      <c r="E2774" s="392" t="s">
        <v>1</v>
      </c>
      <c r="F2774" s="392" t="s">
        <v>9</v>
      </c>
      <c r="G2774" s="393">
        <v>2</v>
      </c>
      <c r="H2774" s="394">
        <v>2.0299999999999998</v>
      </c>
      <c r="I2774" s="394" t="s">
        <v>13362</v>
      </c>
      <c r="J2774" s="373">
        <f t="shared" si="855"/>
        <v>4.0599999999999996</v>
      </c>
      <c r="K2774" s="373"/>
      <c r="L2774" s="373"/>
      <c r="M2774" s="373">
        <f>VLOOKUP(B2774,'INS-SIN-SD-09-2021'!A:D,4,0)</f>
        <v>2.0299999999999998</v>
      </c>
      <c r="N2774" s="3" t="b">
        <f t="shared" si="856"/>
        <v>1</v>
      </c>
    </row>
    <row r="2775" spans="1:15" s="387" customFormat="1" ht="30" x14ac:dyDescent="0.25">
      <c r="A2775" s="389">
        <f t="shared" si="852"/>
        <v>89785</v>
      </c>
      <c r="B2775" s="390">
        <v>3662</v>
      </c>
      <c r="C2775" s="391" t="s">
        <v>13655</v>
      </c>
      <c r="D2775" s="391" t="s">
        <v>14381</v>
      </c>
      <c r="E2775" s="392" t="s">
        <v>1</v>
      </c>
      <c r="F2775" s="392" t="s">
        <v>9</v>
      </c>
      <c r="G2775" s="393">
        <v>1</v>
      </c>
      <c r="H2775" s="394">
        <v>8.36</v>
      </c>
      <c r="I2775" s="394" t="s">
        <v>13362</v>
      </c>
      <c r="J2775" s="373">
        <f t="shared" si="855"/>
        <v>8.36</v>
      </c>
      <c r="K2775" s="373"/>
      <c r="L2775" s="373"/>
      <c r="M2775" s="373">
        <f>VLOOKUP(B2775,'INS-SIN-SD-09-2021'!A:D,4,0)</f>
        <v>8.36</v>
      </c>
      <c r="N2775" s="3" t="b">
        <f t="shared" si="856"/>
        <v>1</v>
      </c>
    </row>
    <row r="2776" spans="1:15" s="387" customFormat="1" ht="45" x14ac:dyDescent="0.25">
      <c r="A2776" s="440">
        <f t="shared" si="852"/>
        <v>89785</v>
      </c>
      <c r="B2776" s="441">
        <v>20078</v>
      </c>
      <c r="C2776" s="442" t="s">
        <v>13655</v>
      </c>
      <c r="D2776" s="442" t="s">
        <v>14257</v>
      </c>
      <c r="E2776" s="398" t="s">
        <v>1</v>
      </c>
      <c r="F2776" s="398" t="s">
        <v>9</v>
      </c>
      <c r="G2776" s="397">
        <v>0.04</v>
      </c>
      <c r="H2776" s="443">
        <v>27.62</v>
      </c>
      <c r="I2776" s="443" t="s">
        <v>13362</v>
      </c>
      <c r="J2776" s="373">
        <f t="shared" si="855"/>
        <v>1.1000000000000001</v>
      </c>
      <c r="K2776" s="373"/>
      <c r="L2776" s="373"/>
      <c r="M2776" s="373">
        <f>VLOOKUP(B2776,'INS-SIN-SD-09-2021'!A:D,4,0)</f>
        <v>27.62</v>
      </c>
      <c r="N2776" s="3" t="b">
        <f t="shared" si="856"/>
        <v>1</v>
      </c>
    </row>
    <row r="2777" spans="1:15" s="387" customFormat="1" ht="30" x14ac:dyDescent="0.25">
      <c r="A2777" s="463" t="str">
        <f t="shared" si="852"/>
        <v>01636/ORSE</v>
      </c>
      <c r="B2777" s="434" t="s">
        <v>13359</v>
      </c>
      <c r="C2777" s="464" t="s">
        <v>14382</v>
      </c>
      <c r="D2777" s="464" t="s">
        <v>13850</v>
      </c>
      <c r="E2777" s="425" t="s">
        <v>9</v>
      </c>
      <c r="F2777" s="425" t="s">
        <v>1</v>
      </c>
      <c r="G2777" s="424" t="s">
        <v>13361</v>
      </c>
      <c r="H2777" s="426" t="s">
        <v>13362</v>
      </c>
      <c r="I2777" s="465">
        <f>SUMIF(A:A,A2777,J:J)</f>
        <v>34.580000000000005</v>
      </c>
      <c r="K2777" s="373" t="e">
        <f>VLOOKUP(A2777,'CMP-SIN-SD-09-2021'!A:D,4,0)</f>
        <v>#N/A</v>
      </c>
      <c r="L2777" s="373" t="e">
        <f>K2777=I2777</f>
        <v>#N/A</v>
      </c>
      <c r="O2777" s="387" t="s">
        <v>15649</v>
      </c>
    </row>
    <row r="2778" spans="1:15" s="387" customFormat="1" ht="30" x14ac:dyDescent="0.25">
      <c r="A2778" s="450" t="str">
        <f t="shared" si="852"/>
        <v>01636/ORSE</v>
      </c>
      <c r="B2778" s="451">
        <v>88267</v>
      </c>
      <c r="C2778" s="452" t="s">
        <v>13850</v>
      </c>
      <c r="D2778" s="452" t="s">
        <v>13455</v>
      </c>
      <c r="E2778" s="400" t="s">
        <v>1</v>
      </c>
      <c r="F2778" s="400" t="s">
        <v>7605</v>
      </c>
      <c r="G2778" s="399">
        <v>0.46</v>
      </c>
      <c r="H2778" s="453">
        <f>VLOOKUP(B2778,'CMP-SIN-SD-09-2021'!A:D,4,0)</f>
        <v>23.41</v>
      </c>
      <c r="I2778" s="453" t="s">
        <v>13362</v>
      </c>
      <c r="J2778" s="373">
        <f t="shared" ref="J2778:J2783" si="857">TRUNC((G2778*H2778),2)</f>
        <v>10.76</v>
      </c>
      <c r="K2778" s="373"/>
      <c r="L2778" s="373"/>
      <c r="M2778" s="373">
        <f>VLOOKUP(B2778,'CMP-SIN-SD-09-2021'!A:D,4,0)</f>
        <v>23.41</v>
      </c>
      <c r="N2778" s="3" t="b">
        <f t="shared" ref="N2778:N2783" si="858">M2778=H2778</f>
        <v>1</v>
      </c>
    </row>
    <row r="2779" spans="1:15" s="387" customFormat="1" x14ac:dyDescent="0.25">
      <c r="A2779" s="389" t="str">
        <f t="shared" si="852"/>
        <v>01636/ORSE</v>
      </c>
      <c r="B2779" s="390">
        <v>88316</v>
      </c>
      <c r="C2779" s="391" t="s">
        <v>13850</v>
      </c>
      <c r="D2779" s="391" t="s">
        <v>13428</v>
      </c>
      <c r="E2779" s="392" t="s">
        <v>1</v>
      </c>
      <c r="F2779" s="392" t="s">
        <v>7605</v>
      </c>
      <c r="G2779" s="393">
        <v>0.46</v>
      </c>
      <c r="H2779" s="453">
        <f>VLOOKUP(B2779,'CMP-SIN-SD-09-2021'!A:D,4,0)</f>
        <v>17.61</v>
      </c>
      <c r="I2779" s="394" t="s">
        <v>13362</v>
      </c>
      <c r="J2779" s="373">
        <f t="shared" si="857"/>
        <v>8.1</v>
      </c>
      <c r="K2779" s="373"/>
      <c r="L2779" s="373"/>
      <c r="M2779" s="373">
        <f>VLOOKUP(B2779,'CMP-SIN-SD-09-2021'!A:D,4,0)</f>
        <v>17.61</v>
      </c>
      <c r="N2779" s="3" t="b">
        <f t="shared" si="858"/>
        <v>1</v>
      </c>
    </row>
    <row r="2780" spans="1:15" s="387" customFormat="1" x14ac:dyDescent="0.25">
      <c r="A2780" s="389" t="str">
        <f t="shared" si="852"/>
        <v>01636/ORSE</v>
      </c>
      <c r="B2780" s="390" t="s">
        <v>14248</v>
      </c>
      <c r="C2780" s="391" t="s">
        <v>13850</v>
      </c>
      <c r="D2780" s="391" t="s">
        <v>14249</v>
      </c>
      <c r="E2780" s="392" t="s">
        <v>1</v>
      </c>
      <c r="F2780" s="392" t="s">
        <v>29</v>
      </c>
      <c r="G2780" s="393">
        <v>5.6000000000000001E-2</v>
      </c>
      <c r="H2780" s="394">
        <v>42.58</v>
      </c>
      <c r="I2780" s="394" t="s">
        <v>13362</v>
      </c>
      <c r="J2780" s="373">
        <f t="shared" si="857"/>
        <v>2.38</v>
      </c>
      <c r="K2780" s="373"/>
      <c r="L2780" s="373"/>
      <c r="M2780" s="373" t="e">
        <f>VLOOKUP(B2780,'INS-SIN-SD-09-2021'!A:D,4,0)</f>
        <v>#N/A</v>
      </c>
      <c r="N2780" s="3" t="e">
        <f t="shared" si="858"/>
        <v>#N/A</v>
      </c>
    </row>
    <row r="2781" spans="1:15" s="387" customFormat="1" ht="30" x14ac:dyDescent="0.25">
      <c r="A2781" s="389" t="str">
        <f t="shared" si="852"/>
        <v>01636/ORSE</v>
      </c>
      <c r="B2781" s="390" t="s">
        <v>14383</v>
      </c>
      <c r="C2781" s="391" t="s">
        <v>13850</v>
      </c>
      <c r="D2781" s="391" t="s">
        <v>14384</v>
      </c>
      <c r="E2781" s="392" t="s">
        <v>1</v>
      </c>
      <c r="F2781" s="392" t="s">
        <v>9</v>
      </c>
      <c r="G2781" s="393">
        <v>1</v>
      </c>
      <c r="H2781" s="394">
        <v>9.9</v>
      </c>
      <c r="I2781" s="394" t="s">
        <v>13362</v>
      </c>
      <c r="J2781" s="373">
        <f t="shared" si="857"/>
        <v>9.9</v>
      </c>
      <c r="K2781" s="373"/>
      <c r="L2781" s="373"/>
      <c r="M2781" s="373" t="e">
        <f>VLOOKUP(B2781,'INS-SIN-SD-09-2021'!A:D,4,0)</f>
        <v>#N/A</v>
      </c>
      <c r="N2781" s="3" t="e">
        <f t="shared" si="858"/>
        <v>#N/A</v>
      </c>
    </row>
    <row r="2782" spans="1:15" s="387" customFormat="1" ht="30" x14ac:dyDescent="0.25">
      <c r="A2782" s="389" t="str">
        <f t="shared" si="852"/>
        <v>01636/ORSE</v>
      </c>
      <c r="B2782" s="390" t="s">
        <v>14344</v>
      </c>
      <c r="C2782" s="391" t="s">
        <v>13850</v>
      </c>
      <c r="D2782" s="391" t="s">
        <v>14345</v>
      </c>
      <c r="E2782" s="392" t="s">
        <v>1</v>
      </c>
      <c r="F2782" s="392" t="s">
        <v>9</v>
      </c>
      <c r="G2782" s="393">
        <v>1</v>
      </c>
      <c r="H2782" s="394">
        <v>2.2000000000000002</v>
      </c>
      <c r="I2782" s="394" t="s">
        <v>13362</v>
      </c>
      <c r="J2782" s="373">
        <f t="shared" si="857"/>
        <v>2.2000000000000002</v>
      </c>
      <c r="K2782" s="373"/>
      <c r="L2782" s="373"/>
      <c r="M2782" s="373" t="e">
        <f>VLOOKUP(B2782,'INS-SIN-SD-09-2021'!A:D,4,0)</f>
        <v>#N/A</v>
      </c>
      <c r="N2782" s="3" t="e">
        <f t="shared" si="858"/>
        <v>#N/A</v>
      </c>
    </row>
    <row r="2783" spans="1:15" s="387" customFormat="1" x14ac:dyDescent="0.25">
      <c r="A2783" s="440" t="str">
        <f t="shared" si="852"/>
        <v>01636/ORSE</v>
      </c>
      <c r="B2783" s="441" t="s">
        <v>14350</v>
      </c>
      <c r="C2783" s="442" t="s">
        <v>13850</v>
      </c>
      <c r="D2783" s="442" t="s">
        <v>14351</v>
      </c>
      <c r="E2783" s="398" t="s">
        <v>1</v>
      </c>
      <c r="F2783" s="398" t="s">
        <v>9</v>
      </c>
      <c r="G2783" s="397">
        <v>1</v>
      </c>
      <c r="H2783" s="443">
        <v>1.24</v>
      </c>
      <c r="I2783" s="443" t="s">
        <v>13362</v>
      </c>
      <c r="J2783" s="373">
        <f t="shared" si="857"/>
        <v>1.24</v>
      </c>
      <c r="K2783" s="373"/>
      <c r="L2783" s="373"/>
      <c r="M2783" s="373" t="e">
        <f>VLOOKUP(B2783,'INS-SIN-SD-09-2021'!A:D,4,0)</f>
        <v>#N/A</v>
      </c>
      <c r="N2783" s="3" t="e">
        <f t="shared" si="858"/>
        <v>#N/A</v>
      </c>
    </row>
    <row r="2784" spans="1:15" s="387" customFormat="1" ht="45" x14ac:dyDescent="0.25">
      <c r="A2784" s="463">
        <f t="shared" si="852"/>
        <v>89753</v>
      </c>
      <c r="B2784" s="434" t="s">
        <v>13359</v>
      </c>
      <c r="C2784" s="464" t="s">
        <v>617</v>
      </c>
      <c r="D2784" s="464" t="s">
        <v>14385</v>
      </c>
      <c r="E2784" s="425" t="s">
        <v>9</v>
      </c>
      <c r="F2784" s="425" t="s">
        <v>1</v>
      </c>
      <c r="G2784" s="424" t="s">
        <v>13361</v>
      </c>
      <c r="H2784" s="426" t="s">
        <v>13362</v>
      </c>
      <c r="I2784" s="465">
        <f>SUMIF(A:A,A2784,J:J)</f>
        <v>8.6300000000000008</v>
      </c>
      <c r="K2784" s="373">
        <f>VLOOKUP(A2784,'CMP-SIN-SD-09-2021'!A:D,4,0)</f>
        <v>8.6300000000000008</v>
      </c>
      <c r="L2784" s="373" t="b">
        <f>K2784=I2784</f>
        <v>1</v>
      </c>
      <c r="O2784" s="403">
        <v>89753</v>
      </c>
    </row>
    <row r="2785" spans="1:15" s="387" customFormat="1" ht="30" x14ac:dyDescent="0.25">
      <c r="A2785" s="450">
        <f t="shared" si="852"/>
        <v>89753</v>
      </c>
      <c r="B2785" s="451">
        <v>88248</v>
      </c>
      <c r="C2785" s="452" t="s">
        <v>14385</v>
      </c>
      <c r="D2785" s="452" t="s">
        <v>13495</v>
      </c>
      <c r="E2785" s="400" t="s">
        <v>1</v>
      </c>
      <c r="F2785" s="400" t="s">
        <v>7605</v>
      </c>
      <c r="G2785" s="399">
        <v>0.08</v>
      </c>
      <c r="H2785" s="453">
        <f>VLOOKUP(B2785,'CMP-SIN-SD-09-2021'!A:D,4,0)</f>
        <v>18.23</v>
      </c>
      <c r="I2785" s="453" t="s">
        <v>13362</v>
      </c>
      <c r="J2785" s="373">
        <f t="shared" ref="J2785:J2789" si="859">TRUNC((G2785*H2785),2)</f>
        <v>1.45</v>
      </c>
      <c r="K2785" s="373"/>
      <c r="L2785" s="373"/>
      <c r="M2785" s="373">
        <f>VLOOKUP(B2785,'CMP-SIN-SD-09-2021'!A:D,4,0)</f>
        <v>18.23</v>
      </c>
      <c r="N2785" s="3" t="b">
        <f t="shared" ref="N2785:N2789" si="860">M2785=H2785</f>
        <v>1</v>
      </c>
    </row>
    <row r="2786" spans="1:15" s="387" customFormat="1" ht="30" x14ac:dyDescent="0.25">
      <c r="A2786" s="389">
        <f t="shared" si="852"/>
        <v>89753</v>
      </c>
      <c r="B2786" s="390">
        <v>88267</v>
      </c>
      <c r="C2786" s="391" t="s">
        <v>14385</v>
      </c>
      <c r="D2786" s="391" t="s">
        <v>13455</v>
      </c>
      <c r="E2786" s="392" t="s">
        <v>1</v>
      </c>
      <c r="F2786" s="392" t="s">
        <v>7605</v>
      </c>
      <c r="G2786" s="393">
        <v>0.08</v>
      </c>
      <c r="H2786" s="453">
        <f>VLOOKUP(B2786,'CMP-SIN-SD-09-2021'!A:D,4,0)</f>
        <v>23.41</v>
      </c>
      <c r="I2786" s="394" t="s">
        <v>13362</v>
      </c>
      <c r="J2786" s="373">
        <f t="shared" si="859"/>
        <v>1.87</v>
      </c>
      <c r="K2786" s="373"/>
      <c r="L2786" s="373"/>
      <c r="M2786" s="373">
        <f>VLOOKUP(B2786,'CMP-SIN-SD-09-2021'!A:D,4,0)</f>
        <v>23.41</v>
      </c>
      <c r="N2786" s="3" t="b">
        <f t="shared" si="860"/>
        <v>1</v>
      </c>
    </row>
    <row r="2787" spans="1:15" s="387" customFormat="1" ht="30" x14ac:dyDescent="0.25">
      <c r="A2787" s="389">
        <f t="shared" si="852"/>
        <v>89753</v>
      </c>
      <c r="B2787" s="390">
        <v>296</v>
      </c>
      <c r="C2787" s="391" t="s">
        <v>14385</v>
      </c>
      <c r="D2787" s="391" t="s">
        <v>14363</v>
      </c>
      <c r="E2787" s="392" t="s">
        <v>1</v>
      </c>
      <c r="F2787" s="392" t="s">
        <v>9</v>
      </c>
      <c r="G2787" s="393">
        <v>1</v>
      </c>
      <c r="H2787" s="394">
        <v>2.0299999999999998</v>
      </c>
      <c r="I2787" s="394" t="s">
        <v>13362</v>
      </c>
      <c r="J2787" s="373">
        <f t="shared" si="859"/>
        <v>2.0299999999999998</v>
      </c>
      <c r="K2787" s="373"/>
      <c r="L2787" s="373"/>
      <c r="M2787" s="373">
        <f>VLOOKUP(B2787,'INS-SIN-SD-09-2021'!A:D,4,0)</f>
        <v>2.0299999999999998</v>
      </c>
      <c r="N2787" s="3" t="b">
        <f t="shared" si="860"/>
        <v>1</v>
      </c>
    </row>
    <row r="2788" spans="1:15" s="387" customFormat="1" ht="30" x14ac:dyDescent="0.25">
      <c r="A2788" s="389">
        <f t="shared" si="852"/>
        <v>89753</v>
      </c>
      <c r="B2788" s="390">
        <v>3875</v>
      </c>
      <c r="C2788" s="391" t="s">
        <v>14385</v>
      </c>
      <c r="D2788" s="391" t="s">
        <v>14386</v>
      </c>
      <c r="E2788" s="392" t="s">
        <v>1</v>
      </c>
      <c r="F2788" s="392" t="s">
        <v>9</v>
      </c>
      <c r="G2788" s="393">
        <v>1</v>
      </c>
      <c r="H2788" s="394">
        <v>2.73</v>
      </c>
      <c r="I2788" s="394" t="s">
        <v>13362</v>
      </c>
      <c r="J2788" s="373">
        <f t="shared" si="859"/>
        <v>2.73</v>
      </c>
      <c r="K2788" s="373"/>
      <c r="L2788" s="373"/>
      <c r="M2788" s="373">
        <f>VLOOKUP(B2788,'INS-SIN-SD-09-2021'!A:D,4,0)</f>
        <v>2.73</v>
      </c>
      <c r="N2788" s="3" t="b">
        <f t="shared" si="860"/>
        <v>1</v>
      </c>
    </row>
    <row r="2789" spans="1:15" s="387" customFormat="1" ht="45" x14ac:dyDescent="0.25">
      <c r="A2789" s="440">
        <f t="shared" si="852"/>
        <v>89753</v>
      </c>
      <c r="B2789" s="441">
        <v>20078</v>
      </c>
      <c r="C2789" s="442" t="s">
        <v>14385</v>
      </c>
      <c r="D2789" s="442" t="s">
        <v>14257</v>
      </c>
      <c r="E2789" s="398" t="s">
        <v>1</v>
      </c>
      <c r="F2789" s="398" t="s">
        <v>9</v>
      </c>
      <c r="G2789" s="397">
        <v>0.02</v>
      </c>
      <c r="H2789" s="443">
        <v>27.62</v>
      </c>
      <c r="I2789" s="443" t="s">
        <v>13362</v>
      </c>
      <c r="J2789" s="373">
        <f t="shared" si="859"/>
        <v>0.55000000000000004</v>
      </c>
      <c r="K2789" s="373"/>
      <c r="L2789" s="373"/>
      <c r="M2789" s="373">
        <f>VLOOKUP(B2789,'INS-SIN-SD-09-2021'!A:D,4,0)</f>
        <v>27.62</v>
      </c>
      <c r="N2789" s="3" t="b">
        <f t="shared" si="860"/>
        <v>1</v>
      </c>
    </row>
    <row r="2790" spans="1:15" s="387" customFormat="1" ht="45" x14ac:dyDescent="0.25">
      <c r="A2790" s="463">
        <f t="shared" si="852"/>
        <v>89774</v>
      </c>
      <c r="B2790" s="434" t="s">
        <v>13359</v>
      </c>
      <c r="C2790" s="464" t="s">
        <v>618</v>
      </c>
      <c r="D2790" s="464" t="s">
        <v>14385</v>
      </c>
      <c r="E2790" s="425" t="s">
        <v>9</v>
      </c>
      <c r="F2790" s="425" t="s">
        <v>1</v>
      </c>
      <c r="G2790" s="424" t="s">
        <v>13361</v>
      </c>
      <c r="H2790" s="426" t="s">
        <v>13362</v>
      </c>
      <c r="I2790" s="465">
        <f>SUMIF(A:A,A2790,J:J)</f>
        <v>14.25</v>
      </c>
      <c r="K2790" s="373">
        <f>VLOOKUP(A2790,'CMP-SIN-SD-09-2021'!A:D,4,0)</f>
        <v>14.25</v>
      </c>
      <c r="L2790" s="373" t="b">
        <f>K2790=I2790</f>
        <v>1</v>
      </c>
      <c r="O2790" s="403">
        <v>89774</v>
      </c>
    </row>
    <row r="2791" spans="1:15" s="387" customFormat="1" ht="30" x14ac:dyDescent="0.25">
      <c r="A2791" s="450">
        <f t="shared" si="852"/>
        <v>89774</v>
      </c>
      <c r="B2791" s="451">
        <v>88248</v>
      </c>
      <c r="C2791" s="452" t="s">
        <v>14385</v>
      </c>
      <c r="D2791" s="452" t="s">
        <v>13495</v>
      </c>
      <c r="E2791" s="400" t="s">
        <v>1</v>
      </c>
      <c r="F2791" s="400" t="s">
        <v>7605</v>
      </c>
      <c r="G2791" s="399">
        <v>0.13</v>
      </c>
      <c r="H2791" s="453">
        <f>VLOOKUP(B2791,'CMP-SIN-SD-09-2021'!A:D,4,0)</f>
        <v>18.23</v>
      </c>
      <c r="I2791" s="453" t="s">
        <v>13362</v>
      </c>
      <c r="J2791" s="373">
        <f t="shared" ref="J2791:J2795" si="861">TRUNC((G2791*H2791),2)</f>
        <v>2.36</v>
      </c>
      <c r="K2791" s="373"/>
      <c r="L2791" s="373"/>
      <c r="M2791" s="373">
        <f>VLOOKUP(B2791,'CMP-SIN-SD-09-2021'!A:D,4,0)</f>
        <v>18.23</v>
      </c>
      <c r="N2791" s="3" t="b">
        <f t="shared" ref="N2791:N2795" si="862">M2791=H2791</f>
        <v>1</v>
      </c>
    </row>
    <row r="2792" spans="1:15" s="387" customFormat="1" ht="30" x14ac:dyDescent="0.25">
      <c r="A2792" s="389">
        <f t="shared" si="852"/>
        <v>89774</v>
      </c>
      <c r="B2792" s="390">
        <v>88267</v>
      </c>
      <c r="C2792" s="391" t="s">
        <v>14385</v>
      </c>
      <c r="D2792" s="391" t="s">
        <v>13455</v>
      </c>
      <c r="E2792" s="392" t="s">
        <v>1</v>
      </c>
      <c r="F2792" s="392" t="s">
        <v>7605</v>
      </c>
      <c r="G2792" s="393">
        <v>0.13</v>
      </c>
      <c r="H2792" s="453">
        <f>VLOOKUP(B2792,'CMP-SIN-SD-09-2021'!A:D,4,0)</f>
        <v>23.41</v>
      </c>
      <c r="I2792" s="394" t="s">
        <v>13362</v>
      </c>
      <c r="J2792" s="373">
        <f t="shared" si="861"/>
        <v>3.04</v>
      </c>
      <c r="K2792" s="373"/>
      <c r="L2792" s="373"/>
      <c r="M2792" s="373">
        <f>VLOOKUP(B2792,'CMP-SIN-SD-09-2021'!A:D,4,0)</f>
        <v>23.41</v>
      </c>
      <c r="N2792" s="3" t="b">
        <f t="shared" si="862"/>
        <v>1</v>
      </c>
    </row>
    <row r="2793" spans="1:15" s="387" customFormat="1" ht="30" x14ac:dyDescent="0.25">
      <c r="A2793" s="389">
        <f t="shared" si="852"/>
        <v>89774</v>
      </c>
      <c r="B2793" s="390">
        <v>297</v>
      </c>
      <c r="C2793" s="391" t="s">
        <v>14385</v>
      </c>
      <c r="D2793" s="391" t="s">
        <v>14255</v>
      </c>
      <c r="E2793" s="392" t="s">
        <v>1</v>
      </c>
      <c r="F2793" s="392" t="s">
        <v>9</v>
      </c>
      <c r="G2793" s="393">
        <v>1</v>
      </c>
      <c r="H2793" s="394">
        <v>2.87</v>
      </c>
      <c r="I2793" s="394" t="s">
        <v>13362</v>
      </c>
      <c r="J2793" s="373">
        <f t="shared" si="861"/>
        <v>2.87</v>
      </c>
      <c r="K2793" s="373"/>
      <c r="L2793" s="373"/>
      <c r="M2793" s="373">
        <f>VLOOKUP(B2793,'INS-SIN-SD-09-2021'!A:D,4,0)</f>
        <v>2.87</v>
      </c>
      <c r="N2793" s="3" t="b">
        <f t="shared" si="862"/>
        <v>1</v>
      </c>
    </row>
    <row r="2794" spans="1:15" s="387" customFormat="1" ht="30" x14ac:dyDescent="0.25">
      <c r="A2794" s="389">
        <f t="shared" si="852"/>
        <v>89774</v>
      </c>
      <c r="B2794" s="390">
        <v>3898</v>
      </c>
      <c r="C2794" s="391" t="s">
        <v>14385</v>
      </c>
      <c r="D2794" s="391" t="s">
        <v>14387</v>
      </c>
      <c r="E2794" s="392" t="s">
        <v>1</v>
      </c>
      <c r="F2794" s="392" t="s">
        <v>9</v>
      </c>
      <c r="G2794" s="393">
        <v>1</v>
      </c>
      <c r="H2794" s="394">
        <v>5.16</v>
      </c>
      <c r="I2794" s="394" t="s">
        <v>13362</v>
      </c>
      <c r="J2794" s="373">
        <f t="shared" si="861"/>
        <v>5.16</v>
      </c>
      <c r="K2794" s="373"/>
      <c r="L2794" s="373"/>
      <c r="M2794" s="373">
        <f>VLOOKUP(B2794,'INS-SIN-SD-09-2021'!A:D,4,0)</f>
        <v>5.16</v>
      </c>
      <c r="N2794" s="3" t="b">
        <f t="shared" si="862"/>
        <v>1</v>
      </c>
    </row>
    <row r="2795" spans="1:15" s="387" customFormat="1" ht="45" x14ac:dyDescent="0.25">
      <c r="A2795" s="440">
        <f t="shared" si="852"/>
        <v>89774</v>
      </c>
      <c r="B2795" s="441">
        <v>20078</v>
      </c>
      <c r="C2795" s="442" t="s">
        <v>14385</v>
      </c>
      <c r="D2795" s="442" t="s">
        <v>14257</v>
      </c>
      <c r="E2795" s="398" t="s">
        <v>1</v>
      </c>
      <c r="F2795" s="398" t="s">
        <v>9</v>
      </c>
      <c r="G2795" s="397">
        <v>0.03</v>
      </c>
      <c r="H2795" s="443">
        <v>27.62</v>
      </c>
      <c r="I2795" s="443" t="s">
        <v>13362</v>
      </c>
      <c r="J2795" s="373">
        <f t="shared" si="861"/>
        <v>0.82</v>
      </c>
      <c r="K2795" s="373"/>
      <c r="L2795" s="373"/>
      <c r="M2795" s="373">
        <f>VLOOKUP(B2795,'INS-SIN-SD-09-2021'!A:D,4,0)</f>
        <v>27.62</v>
      </c>
      <c r="N2795" s="3" t="b">
        <f t="shared" si="862"/>
        <v>1</v>
      </c>
    </row>
    <row r="2796" spans="1:15" s="387" customFormat="1" ht="45" x14ac:dyDescent="0.25">
      <c r="A2796" s="463">
        <f t="shared" si="852"/>
        <v>89784</v>
      </c>
      <c r="B2796" s="434" t="s">
        <v>13359</v>
      </c>
      <c r="C2796" s="464" t="s">
        <v>619</v>
      </c>
      <c r="D2796" s="464" t="s">
        <v>13888</v>
      </c>
      <c r="E2796" s="425" t="s">
        <v>9</v>
      </c>
      <c r="F2796" s="425" t="s">
        <v>1</v>
      </c>
      <c r="G2796" s="424" t="s">
        <v>13361</v>
      </c>
      <c r="H2796" s="426" t="s">
        <v>13362</v>
      </c>
      <c r="I2796" s="465">
        <f>SUMIF(A:A,A2796,J:J)</f>
        <v>18.920000000000002</v>
      </c>
      <c r="K2796" s="373">
        <f>VLOOKUP(A2796,'CMP-SIN-SD-09-2021'!A:D,4,0)</f>
        <v>18.920000000000002</v>
      </c>
      <c r="L2796" s="373" t="b">
        <f>K2796=I2796</f>
        <v>1</v>
      </c>
      <c r="O2796" s="403">
        <v>89784</v>
      </c>
    </row>
    <row r="2797" spans="1:15" s="387" customFormat="1" ht="30" x14ac:dyDescent="0.25">
      <c r="A2797" s="450">
        <f t="shared" si="852"/>
        <v>89784</v>
      </c>
      <c r="B2797" s="451">
        <v>88248</v>
      </c>
      <c r="C2797" s="452" t="s">
        <v>13888</v>
      </c>
      <c r="D2797" s="452" t="s">
        <v>13495</v>
      </c>
      <c r="E2797" s="400" t="s">
        <v>1</v>
      </c>
      <c r="F2797" s="400" t="s">
        <v>7605</v>
      </c>
      <c r="G2797" s="399">
        <v>0.17</v>
      </c>
      <c r="H2797" s="453">
        <f>VLOOKUP(B2797,'CMP-SIN-SD-09-2021'!A:D,4,0)</f>
        <v>18.23</v>
      </c>
      <c r="I2797" s="453" t="s">
        <v>13362</v>
      </c>
      <c r="J2797" s="373">
        <f t="shared" ref="J2797:J2801" si="863">TRUNC((G2797*H2797),2)</f>
        <v>3.09</v>
      </c>
      <c r="K2797" s="373"/>
      <c r="L2797" s="373"/>
      <c r="M2797" s="373">
        <f>VLOOKUP(B2797,'CMP-SIN-SD-09-2021'!A:D,4,0)</f>
        <v>18.23</v>
      </c>
      <c r="N2797" s="3" t="b">
        <f t="shared" ref="N2797:N2801" si="864">M2797=H2797</f>
        <v>1</v>
      </c>
    </row>
    <row r="2798" spans="1:15" s="387" customFormat="1" ht="30" x14ac:dyDescent="0.25">
      <c r="A2798" s="389">
        <f t="shared" si="852"/>
        <v>89784</v>
      </c>
      <c r="B2798" s="390">
        <v>88267</v>
      </c>
      <c r="C2798" s="391" t="s">
        <v>13888</v>
      </c>
      <c r="D2798" s="391" t="s">
        <v>13455</v>
      </c>
      <c r="E2798" s="392" t="s">
        <v>1</v>
      </c>
      <c r="F2798" s="392" t="s">
        <v>7605</v>
      </c>
      <c r="G2798" s="393">
        <v>0.17</v>
      </c>
      <c r="H2798" s="453">
        <f>VLOOKUP(B2798,'CMP-SIN-SD-09-2021'!A:D,4,0)</f>
        <v>23.41</v>
      </c>
      <c r="I2798" s="394" t="s">
        <v>13362</v>
      </c>
      <c r="J2798" s="373">
        <f t="shared" si="863"/>
        <v>3.97</v>
      </c>
      <c r="K2798" s="373"/>
      <c r="L2798" s="373"/>
      <c r="M2798" s="373">
        <f>VLOOKUP(B2798,'CMP-SIN-SD-09-2021'!A:D,4,0)</f>
        <v>23.41</v>
      </c>
      <c r="N2798" s="3" t="b">
        <f t="shared" si="864"/>
        <v>1</v>
      </c>
    </row>
    <row r="2799" spans="1:15" s="387" customFormat="1" ht="30" x14ac:dyDescent="0.25">
      <c r="A2799" s="389">
        <f t="shared" si="852"/>
        <v>89784</v>
      </c>
      <c r="B2799" s="390">
        <v>296</v>
      </c>
      <c r="C2799" s="391" t="s">
        <v>13888</v>
      </c>
      <c r="D2799" s="391" t="s">
        <v>14363</v>
      </c>
      <c r="E2799" s="392" t="s">
        <v>1</v>
      </c>
      <c r="F2799" s="392" t="s">
        <v>9</v>
      </c>
      <c r="G2799" s="393">
        <v>2</v>
      </c>
      <c r="H2799" s="394">
        <v>2.0299999999999998</v>
      </c>
      <c r="I2799" s="394" t="s">
        <v>13362</v>
      </c>
      <c r="J2799" s="373">
        <f t="shared" si="863"/>
        <v>4.0599999999999996</v>
      </c>
      <c r="K2799" s="373"/>
      <c r="L2799" s="373"/>
      <c r="M2799" s="373">
        <f>VLOOKUP(B2799,'INS-SIN-SD-09-2021'!A:D,4,0)</f>
        <v>2.0299999999999998</v>
      </c>
      <c r="N2799" s="3" t="b">
        <f t="shared" si="864"/>
        <v>1</v>
      </c>
    </row>
    <row r="2800" spans="1:15" s="387" customFormat="1" ht="45" x14ac:dyDescent="0.25">
      <c r="A2800" s="389">
        <f t="shared" si="852"/>
        <v>89784</v>
      </c>
      <c r="B2800" s="390">
        <v>20078</v>
      </c>
      <c r="C2800" s="391" t="s">
        <v>13888</v>
      </c>
      <c r="D2800" s="391" t="s">
        <v>14257</v>
      </c>
      <c r="E2800" s="392" t="s">
        <v>1</v>
      </c>
      <c r="F2800" s="392" t="s">
        <v>9</v>
      </c>
      <c r="G2800" s="393">
        <v>0.04</v>
      </c>
      <c r="H2800" s="394">
        <v>27.62</v>
      </c>
      <c r="I2800" s="394" t="s">
        <v>13362</v>
      </c>
      <c r="J2800" s="373">
        <f t="shared" si="863"/>
        <v>1.1000000000000001</v>
      </c>
      <c r="K2800" s="373"/>
      <c r="L2800" s="373"/>
      <c r="M2800" s="373">
        <f>VLOOKUP(B2800,'INS-SIN-SD-09-2021'!A:D,4,0)</f>
        <v>27.62</v>
      </c>
      <c r="N2800" s="3" t="b">
        <f t="shared" si="864"/>
        <v>1</v>
      </c>
    </row>
    <row r="2801" spans="1:15" s="387" customFormat="1" ht="30" x14ac:dyDescent="0.25">
      <c r="A2801" s="440">
        <f t="shared" si="852"/>
        <v>89784</v>
      </c>
      <c r="B2801" s="441">
        <v>7097</v>
      </c>
      <c r="C2801" s="442" t="s">
        <v>13888</v>
      </c>
      <c r="D2801" s="442" t="s">
        <v>14388</v>
      </c>
      <c r="E2801" s="398" t="s">
        <v>1</v>
      </c>
      <c r="F2801" s="398" t="s">
        <v>9</v>
      </c>
      <c r="G2801" s="397">
        <v>1</v>
      </c>
      <c r="H2801" s="443">
        <v>6.7</v>
      </c>
      <c r="I2801" s="443" t="s">
        <v>13362</v>
      </c>
      <c r="J2801" s="373">
        <f t="shared" si="863"/>
        <v>6.7</v>
      </c>
      <c r="K2801" s="373"/>
      <c r="L2801" s="373"/>
      <c r="M2801" s="373">
        <f>VLOOKUP(B2801,'INS-SIN-SD-09-2021'!A:D,4,0)</f>
        <v>6.7</v>
      </c>
      <c r="N2801" s="3" t="b">
        <f t="shared" si="864"/>
        <v>1</v>
      </c>
    </row>
    <row r="2802" spans="1:15" s="387" customFormat="1" ht="30" x14ac:dyDescent="0.25">
      <c r="A2802" s="463" t="str">
        <f t="shared" si="852"/>
        <v>01586/ORSE</v>
      </c>
      <c r="B2802" s="434" t="s">
        <v>13359</v>
      </c>
      <c r="C2802" s="464" t="s">
        <v>620</v>
      </c>
      <c r="D2802" s="464" t="s">
        <v>13939</v>
      </c>
      <c r="E2802" s="425" t="s">
        <v>9</v>
      </c>
      <c r="F2802" s="425" t="s">
        <v>1</v>
      </c>
      <c r="G2802" s="424" t="s">
        <v>13361</v>
      </c>
      <c r="H2802" s="426" t="s">
        <v>13362</v>
      </c>
      <c r="I2802" s="465">
        <f>SUMIF(A:A,A2802,J:J)</f>
        <v>29.58</v>
      </c>
      <c r="K2802" s="373" t="e">
        <f>VLOOKUP(A2802,'CMP-SIN-SD-09-2021'!A:D,4,0)</f>
        <v>#N/A</v>
      </c>
      <c r="L2802" s="373" t="e">
        <f>K2802=I2802</f>
        <v>#N/A</v>
      </c>
      <c r="O2802" s="387" t="s">
        <v>1828</v>
      </c>
    </row>
    <row r="2803" spans="1:15" s="387" customFormat="1" ht="30" x14ac:dyDescent="0.25">
      <c r="A2803" s="450" t="str">
        <f t="shared" si="852"/>
        <v>01586/ORSE</v>
      </c>
      <c r="B2803" s="451">
        <v>88267</v>
      </c>
      <c r="C2803" s="452" t="s">
        <v>13939</v>
      </c>
      <c r="D2803" s="452" t="s">
        <v>13455</v>
      </c>
      <c r="E2803" s="400" t="s">
        <v>1</v>
      </c>
      <c r="F2803" s="400" t="s">
        <v>7605</v>
      </c>
      <c r="G2803" s="399">
        <v>0.37</v>
      </c>
      <c r="H2803" s="453">
        <f>VLOOKUP(B2803,'CMP-SIN-SD-09-2021'!A:D,4,0)</f>
        <v>23.41</v>
      </c>
      <c r="I2803" s="453" t="s">
        <v>13362</v>
      </c>
      <c r="J2803" s="373">
        <f t="shared" ref="J2803:J2807" si="865">TRUNC((G2803*H2803),2)</f>
        <v>8.66</v>
      </c>
      <c r="K2803" s="373"/>
      <c r="L2803" s="373"/>
      <c r="M2803" s="373">
        <f>VLOOKUP(B2803,'CMP-SIN-SD-09-2021'!A:D,4,0)</f>
        <v>23.41</v>
      </c>
      <c r="N2803" s="3" t="b">
        <f t="shared" ref="N2803:N2807" si="866">M2803=H2803</f>
        <v>1</v>
      </c>
    </row>
    <row r="2804" spans="1:15" s="387" customFormat="1" x14ac:dyDescent="0.25">
      <c r="A2804" s="389" t="str">
        <f t="shared" si="852"/>
        <v>01586/ORSE</v>
      </c>
      <c r="B2804" s="390">
        <v>88316</v>
      </c>
      <c r="C2804" s="391" t="s">
        <v>13939</v>
      </c>
      <c r="D2804" s="391" t="s">
        <v>13428</v>
      </c>
      <c r="E2804" s="392" t="s">
        <v>1</v>
      </c>
      <c r="F2804" s="392" t="s">
        <v>7605</v>
      </c>
      <c r="G2804" s="393">
        <v>0.37</v>
      </c>
      <c r="H2804" s="453">
        <f>VLOOKUP(B2804,'CMP-SIN-SD-09-2021'!A:D,4,0)</f>
        <v>17.61</v>
      </c>
      <c r="I2804" s="394" t="s">
        <v>13362</v>
      </c>
      <c r="J2804" s="373">
        <f t="shared" si="865"/>
        <v>6.51</v>
      </c>
      <c r="K2804" s="373"/>
      <c r="L2804" s="373"/>
      <c r="M2804" s="373">
        <f>VLOOKUP(B2804,'CMP-SIN-SD-09-2021'!A:D,4,0)</f>
        <v>17.61</v>
      </c>
      <c r="N2804" s="3" t="b">
        <f t="shared" si="866"/>
        <v>1</v>
      </c>
    </row>
    <row r="2805" spans="1:15" s="387" customFormat="1" x14ac:dyDescent="0.25">
      <c r="A2805" s="389" t="str">
        <f t="shared" si="852"/>
        <v>01586/ORSE</v>
      </c>
      <c r="B2805" s="390" t="s">
        <v>14218</v>
      </c>
      <c r="C2805" s="391" t="s">
        <v>13939</v>
      </c>
      <c r="D2805" s="391" t="s">
        <v>14219</v>
      </c>
      <c r="E2805" s="392" t="s">
        <v>1</v>
      </c>
      <c r="F2805" s="392" t="s">
        <v>29</v>
      </c>
      <c r="G2805" s="393">
        <v>5.0999999999999997E-2</v>
      </c>
      <c r="H2805" s="394">
        <v>54.73</v>
      </c>
      <c r="I2805" s="394" t="s">
        <v>13362</v>
      </c>
      <c r="J2805" s="373">
        <f t="shared" si="865"/>
        <v>2.79</v>
      </c>
      <c r="K2805" s="373"/>
      <c r="L2805" s="373"/>
      <c r="M2805" s="373" t="e">
        <f>VLOOKUP(B2805,'INS-SIN-SD-09-2021'!A:D,4,0)</f>
        <v>#N/A</v>
      </c>
      <c r="N2805" s="3" t="e">
        <f t="shared" si="866"/>
        <v>#N/A</v>
      </c>
    </row>
    <row r="2806" spans="1:15" s="387" customFormat="1" x14ac:dyDescent="0.25">
      <c r="A2806" s="389" t="str">
        <f t="shared" si="852"/>
        <v>01586/ORSE</v>
      </c>
      <c r="B2806" s="390" t="s">
        <v>14220</v>
      </c>
      <c r="C2806" s="391" t="s">
        <v>13939</v>
      </c>
      <c r="D2806" s="391" t="s">
        <v>14221</v>
      </c>
      <c r="E2806" s="392" t="s">
        <v>1</v>
      </c>
      <c r="F2806" s="392" t="s">
        <v>7596</v>
      </c>
      <c r="G2806" s="393">
        <v>7.8E-2</v>
      </c>
      <c r="H2806" s="394">
        <v>40.4</v>
      </c>
      <c r="I2806" s="394" t="s">
        <v>13362</v>
      </c>
      <c r="J2806" s="373">
        <f t="shared" si="865"/>
        <v>3.15</v>
      </c>
      <c r="K2806" s="373"/>
      <c r="L2806" s="373"/>
      <c r="M2806" s="373" t="e">
        <f>VLOOKUP(B2806,'INS-SIN-SD-09-2021'!A:D,4,0)</f>
        <v>#N/A</v>
      </c>
      <c r="N2806" s="3" t="e">
        <f t="shared" si="866"/>
        <v>#N/A</v>
      </c>
    </row>
    <row r="2807" spans="1:15" s="387" customFormat="1" x14ac:dyDescent="0.25">
      <c r="A2807" s="440" t="str">
        <f t="shared" si="852"/>
        <v>01586/ORSE</v>
      </c>
      <c r="B2807" s="441" t="s">
        <v>14389</v>
      </c>
      <c r="C2807" s="442" t="s">
        <v>13939</v>
      </c>
      <c r="D2807" s="442" t="s">
        <v>14390</v>
      </c>
      <c r="E2807" s="398" t="s">
        <v>1</v>
      </c>
      <c r="F2807" s="398" t="s">
        <v>9</v>
      </c>
      <c r="G2807" s="397">
        <v>1</v>
      </c>
      <c r="H2807" s="443">
        <v>8.4700000000000006</v>
      </c>
      <c r="I2807" s="443" t="s">
        <v>13362</v>
      </c>
      <c r="J2807" s="373">
        <f t="shared" si="865"/>
        <v>8.4700000000000006</v>
      </c>
      <c r="K2807" s="373"/>
      <c r="L2807" s="373"/>
      <c r="M2807" s="373" t="e">
        <f>VLOOKUP(B2807,'INS-SIN-SD-09-2021'!A:D,4,0)</f>
        <v>#N/A</v>
      </c>
      <c r="N2807" s="3" t="e">
        <f t="shared" si="866"/>
        <v>#N/A</v>
      </c>
    </row>
    <row r="2808" spans="1:15" s="387" customFormat="1" ht="30" x14ac:dyDescent="0.25">
      <c r="A2808" s="463" t="str">
        <f t="shared" si="852"/>
        <v>01589/ORSE</v>
      </c>
      <c r="B2808" s="434" t="s">
        <v>13359</v>
      </c>
      <c r="C2808" s="464" t="s">
        <v>621</v>
      </c>
      <c r="D2808" s="464" t="s">
        <v>14391</v>
      </c>
      <c r="E2808" s="425" t="s">
        <v>9</v>
      </c>
      <c r="F2808" s="425" t="s">
        <v>1</v>
      </c>
      <c r="G2808" s="424" t="s">
        <v>13361</v>
      </c>
      <c r="H2808" s="426" t="s">
        <v>13362</v>
      </c>
      <c r="I2808" s="465">
        <f>SUMIF(A:A,A2808,J:J)</f>
        <v>37.520000000000003</v>
      </c>
      <c r="K2808" s="373" t="e">
        <f>VLOOKUP(A2808,'CMP-SIN-SD-09-2021'!A:D,4,0)</f>
        <v>#N/A</v>
      </c>
      <c r="L2808" s="373" t="e">
        <f>K2808=I2808</f>
        <v>#N/A</v>
      </c>
      <c r="O2808" s="387" t="s">
        <v>1830</v>
      </c>
    </row>
    <row r="2809" spans="1:15" s="387" customFormat="1" ht="30" x14ac:dyDescent="0.25">
      <c r="A2809" s="450" t="str">
        <f t="shared" si="852"/>
        <v>01589/ORSE</v>
      </c>
      <c r="B2809" s="451">
        <v>88267</v>
      </c>
      <c r="C2809" s="452" t="s">
        <v>14391</v>
      </c>
      <c r="D2809" s="452" t="s">
        <v>13455</v>
      </c>
      <c r="E2809" s="400" t="s">
        <v>1</v>
      </c>
      <c r="F2809" s="400" t="s">
        <v>7605</v>
      </c>
      <c r="G2809" s="399">
        <v>0.46</v>
      </c>
      <c r="H2809" s="453">
        <f>VLOOKUP(B2809,'CMP-SIN-SD-09-2021'!A:D,4,0)</f>
        <v>23.41</v>
      </c>
      <c r="I2809" s="453" t="s">
        <v>13362</v>
      </c>
      <c r="J2809" s="373">
        <f t="shared" ref="J2809:J2813" si="867">TRUNC((G2809*H2809),2)</f>
        <v>10.76</v>
      </c>
      <c r="K2809" s="373"/>
      <c r="L2809" s="373"/>
      <c r="M2809" s="373">
        <f>VLOOKUP(B2809,'CMP-SIN-SD-09-2021'!A:D,4,0)</f>
        <v>23.41</v>
      </c>
      <c r="N2809" s="3" t="b">
        <f t="shared" ref="N2809:N2813" si="868">M2809=H2809</f>
        <v>1</v>
      </c>
    </row>
    <row r="2810" spans="1:15" s="387" customFormat="1" x14ac:dyDescent="0.25">
      <c r="A2810" s="389" t="str">
        <f t="shared" si="852"/>
        <v>01589/ORSE</v>
      </c>
      <c r="B2810" s="390">
        <v>88316</v>
      </c>
      <c r="C2810" s="391" t="s">
        <v>14391</v>
      </c>
      <c r="D2810" s="391" t="s">
        <v>13428</v>
      </c>
      <c r="E2810" s="392" t="s">
        <v>1</v>
      </c>
      <c r="F2810" s="392" t="s">
        <v>7605</v>
      </c>
      <c r="G2810" s="393">
        <v>0.46</v>
      </c>
      <c r="H2810" s="453">
        <f>VLOOKUP(B2810,'CMP-SIN-SD-09-2021'!A:D,4,0)</f>
        <v>17.61</v>
      </c>
      <c r="I2810" s="394" t="s">
        <v>13362</v>
      </c>
      <c r="J2810" s="373">
        <f t="shared" si="867"/>
        <v>8.1</v>
      </c>
      <c r="K2810" s="373"/>
      <c r="L2810" s="373"/>
      <c r="M2810" s="373">
        <f>VLOOKUP(B2810,'CMP-SIN-SD-09-2021'!A:D,4,0)</f>
        <v>17.61</v>
      </c>
      <c r="N2810" s="3" t="b">
        <f t="shared" si="868"/>
        <v>1</v>
      </c>
    </row>
    <row r="2811" spans="1:15" s="387" customFormat="1" x14ac:dyDescent="0.25">
      <c r="A2811" s="389" t="str">
        <f t="shared" si="852"/>
        <v>01589/ORSE</v>
      </c>
      <c r="B2811" s="390" t="s">
        <v>14218</v>
      </c>
      <c r="C2811" s="391" t="s">
        <v>14391</v>
      </c>
      <c r="D2811" s="391" t="s">
        <v>14219</v>
      </c>
      <c r="E2811" s="392" t="s">
        <v>1</v>
      </c>
      <c r="F2811" s="392" t="s">
        <v>29</v>
      </c>
      <c r="G2811" s="393">
        <v>7.4999999999999997E-2</v>
      </c>
      <c r="H2811" s="394">
        <v>54.73</v>
      </c>
      <c r="I2811" s="394" t="s">
        <v>13362</v>
      </c>
      <c r="J2811" s="373">
        <f t="shared" si="867"/>
        <v>4.0999999999999996</v>
      </c>
      <c r="K2811" s="373"/>
      <c r="L2811" s="373"/>
      <c r="M2811" s="373" t="e">
        <f>VLOOKUP(B2811,'INS-SIN-SD-09-2021'!A:D,4,0)</f>
        <v>#N/A</v>
      </c>
      <c r="N2811" s="3" t="e">
        <f t="shared" si="868"/>
        <v>#N/A</v>
      </c>
    </row>
    <row r="2812" spans="1:15" s="387" customFormat="1" x14ac:dyDescent="0.25">
      <c r="A2812" s="389" t="str">
        <f t="shared" si="852"/>
        <v>01589/ORSE</v>
      </c>
      <c r="B2812" s="390" t="s">
        <v>14220</v>
      </c>
      <c r="C2812" s="391" t="s">
        <v>14391</v>
      </c>
      <c r="D2812" s="391" t="s">
        <v>14221</v>
      </c>
      <c r="E2812" s="392" t="s">
        <v>1</v>
      </c>
      <c r="F2812" s="392" t="s">
        <v>7596</v>
      </c>
      <c r="G2812" s="393">
        <v>0.12</v>
      </c>
      <c r="H2812" s="394">
        <v>40.4</v>
      </c>
      <c r="I2812" s="394" t="s">
        <v>13362</v>
      </c>
      <c r="J2812" s="373">
        <f t="shared" si="867"/>
        <v>4.84</v>
      </c>
      <c r="K2812" s="373"/>
      <c r="L2812" s="373"/>
      <c r="M2812" s="373" t="e">
        <f>VLOOKUP(B2812,'INS-SIN-SD-09-2021'!A:D,4,0)</f>
        <v>#N/A</v>
      </c>
      <c r="N2812" s="3" t="e">
        <f t="shared" si="868"/>
        <v>#N/A</v>
      </c>
    </row>
    <row r="2813" spans="1:15" s="387" customFormat="1" x14ac:dyDescent="0.25">
      <c r="A2813" s="440" t="str">
        <f t="shared" si="852"/>
        <v>01589/ORSE</v>
      </c>
      <c r="B2813" s="441" t="s">
        <v>14392</v>
      </c>
      <c r="C2813" s="442" t="s">
        <v>14391</v>
      </c>
      <c r="D2813" s="442" t="s">
        <v>14393</v>
      </c>
      <c r="E2813" s="398" t="s">
        <v>1</v>
      </c>
      <c r="F2813" s="398" t="s">
        <v>9</v>
      </c>
      <c r="G2813" s="397">
        <v>1</v>
      </c>
      <c r="H2813" s="443">
        <v>9.7200000000000006</v>
      </c>
      <c r="I2813" s="443" t="s">
        <v>13362</v>
      </c>
      <c r="J2813" s="373">
        <f t="shared" si="867"/>
        <v>9.7200000000000006</v>
      </c>
      <c r="K2813" s="373"/>
      <c r="L2813" s="373"/>
      <c r="M2813" s="373" t="e">
        <f>VLOOKUP(B2813,'INS-SIN-SD-09-2021'!A:D,4,0)</f>
        <v>#N/A</v>
      </c>
      <c r="N2813" s="3" t="e">
        <f t="shared" si="868"/>
        <v>#N/A</v>
      </c>
    </row>
    <row r="2814" spans="1:15" s="387" customFormat="1" ht="30" x14ac:dyDescent="0.25">
      <c r="A2814" s="463" t="str">
        <f t="shared" si="852"/>
        <v>01588/ORSE</v>
      </c>
      <c r="B2814" s="434" t="s">
        <v>13359</v>
      </c>
      <c r="C2814" s="464" t="s">
        <v>622</v>
      </c>
      <c r="D2814" s="464" t="s">
        <v>14391</v>
      </c>
      <c r="E2814" s="425" t="s">
        <v>9</v>
      </c>
      <c r="F2814" s="425" t="s">
        <v>1</v>
      </c>
      <c r="G2814" s="424" t="s">
        <v>13361</v>
      </c>
      <c r="H2814" s="426" t="s">
        <v>13362</v>
      </c>
      <c r="I2814" s="465">
        <f>SUMIF(A:A,A2814,J:J)</f>
        <v>37.090000000000003</v>
      </c>
      <c r="K2814" s="373" t="e">
        <f>VLOOKUP(A2814,'CMP-SIN-SD-09-2021'!A:D,4,0)</f>
        <v>#N/A</v>
      </c>
      <c r="L2814" s="373" t="e">
        <f>K2814=I2814</f>
        <v>#N/A</v>
      </c>
      <c r="O2814" s="387" t="s">
        <v>1832</v>
      </c>
    </row>
    <row r="2815" spans="1:15" s="387" customFormat="1" ht="30" x14ac:dyDescent="0.25">
      <c r="A2815" s="450" t="str">
        <f t="shared" si="852"/>
        <v>01588/ORSE</v>
      </c>
      <c r="B2815" s="451">
        <v>88267</v>
      </c>
      <c r="C2815" s="452" t="s">
        <v>14391</v>
      </c>
      <c r="D2815" s="452" t="s">
        <v>13455</v>
      </c>
      <c r="E2815" s="400" t="s">
        <v>1</v>
      </c>
      <c r="F2815" s="400" t="s">
        <v>7605</v>
      </c>
      <c r="G2815" s="399">
        <v>0.46</v>
      </c>
      <c r="H2815" s="453">
        <f>VLOOKUP(B2815,'CMP-SIN-SD-09-2021'!A:D,4,0)</f>
        <v>23.41</v>
      </c>
      <c r="I2815" s="453" t="s">
        <v>13362</v>
      </c>
      <c r="J2815" s="373">
        <f t="shared" ref="J2815:J2819" si="869">TRUNC((G2815*H2815),2)</f>
        <v>10.76</v>
      </c>
      <c r="K2815" s="373"/>
      <c r="L2815" s="373"/>
      <c r="M2815" s="373">
        <f>VLOOKUP(B2815,'CMP-SIN-SD-09-2021'!A:D,4,0)</f>
        <v>23.41</v>
      </c>
      <c r="N2815" s="3" t="b">
        <f t="shared" ref="N2815:N2819" si="870">M2815=H2815</f>
        <v>1</v>
      </c>
    </row>
    <row r="2816" spans="1:15" s="387" customFormat="1" x14ac:dyDescent="0.25">
      <c r="A2816" s="389" t="str">
        <f t="shared" si="852"/>
        <v>01588/ORSE</v>
      </c>
      <c r="B2816" s="390">
        <v>88316</v>
      </c>
      <c r="C2816" s="391" t="s">
        <v>14391</v>
      </c>
      <c r="D2816" s="391" t="s">
        <v>13428</v>
      </c>
      <c r="E2816" s="392" t="s">
        <v>1</v>
      </c>
      <c r="F2816" s="392" t="s">
        <v>7605</v>
      </c>
      <c r="G2816" s="393">
        <v>0.46</v>
      </c>
      <c r="H2816" s="453">
        <f>VLOOKUP(B2816,'CMP-SIN-SD-09-2021'!A:D,4,0)</f>
        <v>17.61</v>
      </c>
      <c r="I2816" s="394" t="s">
        <v>13362</v>
      </c>
      <c r="J2816" s="373">
        <f t="shared" si="869"/>
        <v>8.1</v>
      </c>
      <c r="K2816" s="373"/>
      <c r="L2816" s="373"/>
      <c r="M2816" s="373">
        <f>VLOOKUP(B2816,'CMP-SIN-SD-09-2021'!A:D,4,0)</f>
        <v>17.61</v>
      </c>
      <c r="N2816" s="3" t="b">
        <f t="shared" si="870"/>
        <v>1</v>
      </c>
    </row>
    <row r="2817" spans="1:15" s="387" customFormat="1" x14ac:dyDescent="0.25">
      <c r="A2817" s="389" t="str">
        <f t="shared" si="852"/>
        <v>01588/ORSE</v>
      </c>
      <c r="B2817" s="390" t="s">
        <v>14218</v>
      </c>
      <c r="C2817" s="391" t="s">
        <v>14391</v>
      </c>
      <c r="D2817" s="391" t="s">
        <v>14219</v>
      </c>
      <c r="E2817" s="392" t="s">
        <v>1</v>
      </c>
      <c r="F2817" s="392" t="s">
        <v>29</v>
      </c>
      <c r="G2817" s="393">
        <v>7.4999999999999997E-2</v>
      </c>
      <c r="H2817" s="394">
        <v>54.73</v>
      </c>
      <c r="I2817" s="394" t="s">
        <v>13362</v>
      </c>
      <c r="J2817" s="373">
        <f t="shared" si="869"/>
        <v>4.0999999999999996</v>
      </c>
      <c r="K2817" s="373"/>
      <c r="L2817" s="373"/>
      <c r="M2817" s="373" t="e">
        <f>VLOOKUP(B2817,'INS-SIN-SD-09-2021'!A:D,4,0)</f>
        <v>#N/A</v>
      </c>
      <c r="N2817" s="3" t="e">
        <f t="shared" si="870"/>
        <v>#N/A</v>
      </c>
    </row>
    <row r="2818" spans="1:15" s="387" customFormat="1" x14ac:dyDescent="0.25">
      <c r="A2818" s="389" t="str">
        <f t="shared" si="852"/>
        <v>01588/ORSE</v>
      </c>
      <c r="B2818" s="390" t="s">
        <v>14220</v>
      </c>
      <c r="C2818" s="391" t="s">
        <v>14391</v>
      </c>
      <c r="D2818" s="391" t="s">
        <v>14221</v>
      </c>
      <c r="E2818" s="392" t="s">
        <v>1</v>
      </c>
      <c r="F2818" s="392" t="s">
        <v>7596</v>
      </c>
      <c r="G2818" s="393">
        <v>0.12</v>
      </c>
      <c r="H2818" s="394">
        <v>40.4</v>
      </c>
      <c r="I2818" s="394" t="s">
        <v>13362</v>
      </c>
      <c r="J2818" s="373">
        <f t="shared" si="869"/>
        <v>4.84</v>
      </c>
      <c r="K2818" s="373"/>
      <c r="L2818" s="373"/>
      <c r="M2818" s="373" t="e">
        <f>VLOOKUP(B2818,'INS-SIN-SD-09-2021'!A:D,4,0)</f>
        <v>#N/A</v>
      </c>
      <c r="N2818" s="3" t="e">
        <f t="shared" si="870"/>
        <v>#N/A</v>
      </c>
    </row>
    <row r="2819" spans="1:15" s="387" customFormat="1" x14ac:dyDescent="0.25">
      <c r="A2819" s="440" t="str">
        <f t="shared" si="852"/>
        <v>01588/ORSE</v>
      </c>
      <c r="B2819" s="441" t="s">
        <v>14394</v>
      </c>
      <c r="C2819" s="442" t="s">
        <v>14391</v>
      </c>
      <c r="D2819" s="442" t="s">
        <v>14395</v>
      </c>
      <c r="E2819" s="398" t="s">
        <v>1</v>
      </c>
      <c r="F2819" s="398" t="s">
        <v>9</v>
      </c>
      <c r="G2819" s="397">
        <v>1</v>
      </c>
      <c r="H2819" s="443">
        <v>9.2899999999999991</v>
      </c>
      <c r="I2819" s="443" t="s">
        <v>13362</v>
      </c>
      <c r="J2819" s="373">
        <f t="shared" si="869"/>
        <v>9.2899999999999991</v>
      </c>
      <c r="K2819" s="373"/>
      <c r="L2819" s="373"/>
      <c r="M2819" s="373" t="e">
        <f>VLOOKUP(B2819,'INS-SIN-SD-09-2021'!A:D,4,0)</f>
        <v>#N/A</v>
      </c>
      <c r="N2819" s="3" t="e">
        <f t="shared" si="870"/>
        <v>#N/A</v>
      </c>
    </row>
    <row r="2820" spans="1:15" s="387" customFormat="1" ht="45" x14ac:dyDescent="0.25">
      <c r="A2820" s="463">
        <f t="shared" si="852"/>
        <v>89796</v>
      </c>
      <c r="B2820" s="434" t="s">
        <v>13359</v>
      </c>
      <c r="C2820" s="464" t="s">
        <v>623</v>
      </c>
      <c r="D2820" s="464" t="s">
        <v>13646</v>
      </c>
      <c r="E2820" s="425" t="s">
        <v>9</v>
      </c>
      <c r="F2820" s="425" t="s">
        <v>1</v>
      </c>
      <c r="G2820" s="424" t="s">
        <v>13361</v>
      </c>
      <c r="H2820" s="426" t="s">
        <v>13362</v>
      </c>
      <c r="I2820" s="465">
        <f>SUMIF(A:A,A2820,J:J)</f>
        <v>38.56</v>
      </c>
      <c r="K2820" s="373">
        <f>VLOOKUP(A2820,'CMP-SIN-SD-09-2021'!A:D,4,0)</f>
        <v>38.56</v>
      </c>
      <c r="L2820" s="373" t="b">
        <f>K2820=I2820</f>
        <v>1</v>
      </c>
      <c r="O2820" s="403">
        <v>89796</v>
      </c>
    </row>
    <row r="2821" spans="1:15" s="387" customFormat="1" ht="30" x14ac:dyDescent="0.25">
      <c r="A2821" s="450">
        <f t="shared" si="852"/>
        <v>89796</v>
      </c>
      <c r="B2821" s="451">
        <v>88248</v>
      </c>
      <c r="C2821" s="452" t="s">
        <v>13646</v>
      </c>
      <c r="D2821" s="452" t="s">
        <v>13495</v>
      </c>
      <c r="E2821" s="400" t="s">
        <v>1</v>
      </c>
      <c r="F2821" s="400" t="s">
        <v>7605</v>
      </c>
      <c r="G2821" s="399">
        <v>0.33</v>
      </c>
      <c r="H2821" s="453">
        <f>VLOOKUP(B2821,'CMP-SIN-SD-09-2021'!A:D,4,0)</f>
        <v>18.23</v>
      </c>
      <c r="I2821" s="453" t="s">
        <v>13362</v>
      </c>
      <c r="J2821" s="373">
        <f t="shared" ref="J2821:J2825" si="871">TRUNC((G2821*H2821),2)</f>
        <v>6.01</v>
      </c>
      <c r="K2821" s="373"/>
      <c r="L2821" s="373"/>
      <c r="M2821" s="373">
        <f>VLOOKUP(B2821,'CMP-SIN-SD-09-2021'!A:D,4,0)</f>
        <v>18.23</v>
      </c>
      <c r="N2821" s="3" t="b">
        <f t="shared" ref="N2821:N2825" si="872">M2821=H2821</f>
        <v>1</v>
      </c>
    </row>
    <row r="2822" spans="1:15" s="387" customFormat="1" ht="30" x14ac:dyDescent="0.25">
      <c r="A2822" s="389">
        <f t="shared" si="852"/>
        <v>89796</v>
      </c>
      <c r="B2822" s="390">
        <v>88267</v>
      </c>
      <c r="C2822" s="391" t="s">
        <v>13646</v>
      </c>
      <c r="D2822" s="391" t="s">
        <v>13455</v>
      </c>
      <c r="E2822" s="392" t="s">
        <v>1</v>
      </c>
      <c r="F2822" s="392" t="s">
        <v>7605</v>
      </c>
      <c r="G2822" s="393">
        <v>0.33</v>
      </c>
      <c r="H2822" s="453">
        <f>VLOOKUP(B2822,'CMP-SIN-SD-09-2021'!A:D,4,0)</f>
        <v>23.41</v>
      </c>
      <c r="I2822" s="394" t="s">
        <v>13362</v>
      </c>
      <c r="J2822" s="373">
        <f t="shared" si="871"/>
        <v>7.72</v>
      </c>
      <c r="K2822" s="373"/>
      <c r="L2822" s="373"/>
      <c r="M2822" s="373">
        <f>VLOOKUP(B2822,'CMP-SIN-SD-09-2021'!A:D,4,0)</f>
        <v>23.41</v>
      </c>
      <c r="N2822" s="3" t="b">
        <f t="shared" si="872"/>
        <v>1</v>
      </c>
    </row>
    <row r="2823" spans="1:15" s="387" customFormat="1" ht="30" x14ac:dyDescent="0.25">
      <c r="A2823" s="389">
        <f t="shared" si="852"/>
        <v>89796</v>
      </c>
      <c r="B2823" s="390">
        <v>301</v>
      </c>
      <c r="C2823" s="391" t="s">
        <v>13646</v>
      </c>
      <c r="D2823" s="391" t="s">
        <v>14258</v>
      </c>
      <c r="E2823" s="392" t="s">
        <v>1</v>
      </c>
      <c r="F2823" s="392" t="s">
        <v>9</v>
      </c>
      <c r="G2823" s="393">
        <v>2</v>
      </c>
      <c r="H2823" s="394">
        <v>3.6</v>
      </c>
      <c r="I2823" s="394" t="s">
        <v>13362</v>
      </c>
      <c r="J2823" s="373">
        <f t="shared" si="871"/>
        <v>7.2</v>
      </c>
      <c r="K2823" s="373"/>
      <c r="L2823" s="373"/>
      <c r="M2823" s="373">
        <f>VLOOKUP(B2823,'INS-SIN-SD-09-2021'!A:D,4,0)</f>
        <v>3.6</v>
      </c>
      <c r="N2823" s="3" t="b">
        <f t="shared" si="872"/>
        <v>1</v>
      </c>
    </row>
    <row r="2824" spans="1:15" s="387" customFormat="1" ht="45" x14ac:dyDescent="0.25">
      <c r="A2824" s="389">
        <f t="shared" si="852"/>
        <v>89796</v>
      </c>
      <c r="B2824" s="390">
        <v>20078</v>
      </c>
      <c r="C2824" s="391" t="s">
        <v>13646</v>
      </c>
      <c r="D2824" s="391" t="s">
        <v>14257</v>
      </c>
      <c r="E2824" s="392" t="s">
        <v>1</v>
      </c>
      <c r="F2824" s="392" t="s">
        <v>9</v>
      </c>
      <c r="G2824" s="393">
        <v>9.1999999999999998E-2</v>
      </c>
      <c r="H2824" s="394">
        <v>27.62</v>
      </c>
      <c r="I2824" s="394" t="s">
        <v>13362</v>
      </c>
      <c r="J2824" s="373">
        <f t="shared" si="871"/>
        <v>2.54</v>
      </c>
      <c r="K2824" s="373"/>
      <c r="L2824" s="373"/>
      <c r="M2824" s="373">
        <f>VLOOKUP(B2824,'INS-SIN-SD-09-2021'!A:D,4,0)</f>
        <v>27.62</v>
      </c>
      <c r="N2824" s="3" t="b">
        <f t="shared" si="872"/>
        <v>1</v>
      </c>
    </row>
    <row r="2825" spans="1:15" s="387" customFormat="1" ht="30" x14ac:dyDescent="0.25">
      <c r="A2825" s="440">
        <f t="shared" si="852"/>
        <v>89796</v>
      </c>
      <c r="B2825" s="441">
        <v>7091</v>
      </c>
      <c r="C2825" s="442" t="s">
        <v>13646</v>
      </c>
      <c r="D2825" s="442" t="s">
        <v>14396</v>
      </c>
      <c r="E2825" s="398" t="s">
        <v>1</v>
      </c>
      <c r="F2825" s="398" t="s">
        <v>9</v>
      </c>
      <c r="G2825" s="397">
        <v>1</v>
      </c>
      <c r="H2825" s="443">
        <v>15.09</v>
      </c>
      <c r="I2825" s="443" t="s">
        <v>13362</v>
      </c>
      <c r="J2825" s="373">
        <f t="shared" si="871"/>
        <v>15.09</v>
      </c>
      <c r="K2825" s="373"/>
      <c r="L2825" s="373"/>
      <c r="M2825" s="373">
        <f>VLOOKUP(B2825,'INS-SIN-SD-09-2021'!A:D,4,0)</f>
        <v>15.09</v>
      </c>
      <c r="N2825" s="3" t="b">
        <f t="shared" si="872"/>
        <v>1</v>
      </c>
    </row>
    <row r="2826" spans="1:15" s="387" customFormat="1" ht="45" x14ac:dyDescent="0.25">
      <c r="A2826" s="463">
        <f t="shared" si="852"/>
        <v>89546</v>
      </c>
      <c r="B2826" s="434" t="s">
        <v>13359</v>
      </c>
      <c r="C2826" s="464" t="s">
        <v>624</v>
      </c>
      <c r="D2826" s="464" t="s">
        <v>13663</v>
      </c>
      <c r="E2826" s="425" t="s">
        <v>9</v>
      </c>
      <c r="F2826" s="425" t="s">
        <v>1</v>
      </c>
      <c r="G2826" s="424" t="s">
        <v>13361</v>
      </c>
      <c r="H2826" s="426" t="s">
        <v>13362</v>
      </c>
      <c r="I2826" s="465">
        <f>SUMIF(A:A,A2826,J:J)</f>
        <v>10.57</v>
      </c>
      <c r="K2826" s="373">
        <f>VLOOKUP(A2826,'CMP-SIN-SD-09-2021'!A:D,4,0)</f>
        <v>10.57</v>
      </c>
      <c r="L2826" s="373" t="b">
        <f>K2826=I2826</f>
        <v>1</v>
      </c>
      <c r="O2826" s="403">
        <v>89546</v>
      </c>
    </row>
    <row r="2827" spans="1:15" s="387" customFormat="1" ht="30" x14ac:dyDescent="0.25">
      <c r="A2827" s="450">
        <f t="shared" ref="A2827:A2890" si="873">IF(O2827&lt;&gt;0,O2827,A2826)</f>
        <v>89546</v>
      </c>
      <c r="B2827" s="451">
        <v>88248</v>
      </c>
      <c r="C2827" s="452" t="s">
        <v>13663</v>
      </c>
      <c r="D2827" s="452" t="s">
        <v>13495</v>
      </c>
      <c r="E2827" s="400" t="s">
        <v>1</v>
      </c>
      <c r="F2827" s="400" t="s">
        <v>7605</v>
      </c>
      <c r="G2827" s="399">
        <v>4.4999999999999998E-2</v>
      </c>
      <c r="H2827" s="453">
        <f>VLOOKUP(B2827,'CMP-SIN-SD-09-2021'!A:D,4,0)</f>
        <v>18.23</v>
      </c>
      <c r="I2827" s="453" t="s">
        <v>13362</v>
      </c>
      <c r="J2827" s="373">
        <f t="shared" ref="J2827:J2831" si="874">TRUNC((G2827*H2827),2)</f>
        <v>0.82</v>
      </c>
      <c r="K2827" s="373"/>
      <c r="L2827" s="373"/>
      <c r="M2827" s="373">
        <f>VLOOKUP(B2827,'CMP-SIN-SD-09-2021'!A:D,4,0)</f>
        <v>18.23</v>
      </c>
      <c r="N2827" s="3" t="b">
        <f t="shared" ref="N2827:N2831" si="875">M2827=H2827</f>
        <v>1</v>
      </c>
    </row>
    <row r="2828" spans="1:15" s="387" customFormat="1" ht="30" x14ac:dyDescent="0.25">
      <c r="A2828" s="389">
        <f t="shared" si="873"/>
        <v>89546</v>
      </c>
      <c r="B2828" s="390">
        <v>88267</v>
      </c>
      <c r="C2828" s="391" t="s">
        <v>13663</v>
      </c>
      <c r="D2828" s="391" t="s">
        <v>13455</v>
      </c>
      <c r="E2828" s="392" t="s">
        <v>1</v>
      </c>
      <c r="F2828" s="392" t="s">
        <v>7605</v>
      </c>
      <c r="G2828" s="393">
        <v>4.4999999999999998E-2</v>
      </c>
      <c r="H2828" s="453">
        <f>VLOOKUP(B2828,'CMP-SIN-SD-09-2021'!A:D,4,0)</f>
        <v>23.41</v>
      </c>
      <c r="I2828" s="394" t="s">
        <v>13362</v>
      </c>
      <c r="J2828" s="373">
        <f t="shared" si="874"/>
        <v>1.05</v>
      </c>
      <c r="K2828" s="373"/>
      <c r="L2828" s="373"/>
      <c r="M2828" s="373">
        <f>VLOOKUP(B2828,'CMP-SIN-SD-09-2021'!A:D,4,0)</f>
        <v>23.41</v>
      </c>
      <c r="N2828" s="3" t="b">
        <f t="shared" si="875"/>
        <v>1</v>
      </c>
    </row>
    <row r="2829" spans="1:15" s="387" customFormat="1" ht="30" x14ac:dyDescent="0.25">
      <c r="A2829" s="389">
        <f t="shared" si="873"/>
        <v>89546</v>
      </c>
      <c r="B2829" s="390">
        <v>20085</v>
      </c>
      <c r="C2829" s="391" t="s">
        <v>13663</v>
      </c>
      <c r="D2829" s="391" t="s">
        <v>14397</v>
      </c>
      <c r="E2829" s="392" t="s">
        <v>1</v>
      </c>
      <c r="F2829" s="392" t="s">
        <v>9</v>
      </c>
      <c r="G2829" s="393">
        <v>1</v>
      </c>
      <c r="H2829" s="394">
        <v>1.81</v>
      </c>
      <c r="I2829" s="394" t="s">
        <v>13362</v>
      </c>
      <c r="J2829" s="373">
        <f t="shared" si="874"/>
        <v>1.81</v>
      </c>
      <c r="K2829" s="373"/>
      <c r="L2829" s="373"/>
      <c r="M2829" s="373">
        <f>VLOOKUP(B2829,'INS-SIN-SD-09-2021'!A:D,4,0)</f>
        <v>1.81</v>
      </c>
      <c r="N2829" s="3" t="b">
        <f t="shared" si="875"/>
        <v>1</v>
      </c>
    </row>
    <row r="2830" spans="1:15" s="387" customFormat="1" ht="45" x14ac:dyDescent="0.25">
      <c r="A2830" s="389">
        <f t="shared" si="873"/>
        <v>89546</v>
      </c>
      <c r="B2830" s="390">
        <v>20078</v>
      </c>
      <c r="C2830" s="391" t="s">
        <v>13663</v>
      </c>
      <c r="D2830" s="391" t="s">
        <v>14257</v>
      </c>
      <c r="E2830" s="392" t="s">
        <v>1</v>
      </c>
      <c r="F2830" s="392" t="s">
        <v>9</v>
      </c>
      <c r="G2830" s="393">
        <v>0.02</v>
      </c>
      <c r="H2830" s="394">
        <v>27.62</v>
      </c>
      <c r="I2830" s="394" t="s">
        <v>13362</v>
      </c>
      <c r="J2830" s="373">
        <f t="shared" si="874"/>
        <v>0.55000000000000004</v>
      </c>
      <c r="K2830" s="373"/>
      <c r="L2830" s="373"/>
      <c r="M2830" s="373">
        <f>VLOOKUP(B2830,'INS-SIN-SD-09-2021'!A:D,4,0)</f>
        <v>27.62</v>
      </c>
      <c r="N2830" s="3" t="b">
        <f t="shared" si="875"/>
        <v>1</v>
      </c>
    </row>
    <row r="2831" spans="1:15" s="387" customFormat="1" ht="30" x14ac:dyDescent="0.25">
      <c r="A2831" s="440">
        <f t="shared" si="873"/>
        <v>89546</v>
      </c>
      <c r="B2831" s="441">
        <v>38418</v>
      </c>
      <c r="C2831" s="442" t="s">
        <v>13663</v>
      </c>
      <c r="D2831" s="442" t="s">
        <v>14398</v>
      </c>
      <c r="E2831" s="398" t="s">
        <v>1</v>
      </c>
      <c r="F2831" s="398" t="s">
        <v>9</v>
      </c>
      <c r="G2831" s="397">
        <v>1</v>
      </c>
      <c r="H2831" s="443">
        <v>6.34</v>
      </c>
      <c r="I2831" s="443" t="s">
        <v>13362</v>
      </c>
      <c r="J2831" s="373">
        <f t="shared" si="874"/>
        <v>6.34</v>
      </c>
      <c r="K2831" s="373"/>
      <c r="L2831" s="373"/>
      <c r="M2831" s="373">
        <f>VLOOKUP(B2831,'INS-SIN-SD-09-2021'!A:D,4,0)</f>
        <v>6.34</v>
      </c>
      <c r="N2831" s="3" t="b">
        <f t="shared" si="875"/>
        <v>1</v>
      </c>
    </row>
    <row r="2832" spans="1:15" s="387" customFormat="1" ht="45" x14ac:dyDescent="0.25">
      <c r="A2832" s="463">
        <f t="shared" si="873"/>
        <v>89495</v>
      </c>
      <c r="B2832" s="434" t="s">
        <v>13359</v>
      </c>
      <c r="C2832" s="464" t="s">
        <v>625</v>
      </c>
      <c r="D2832" s="464" t="s">
        <v>13513</v>
      </c>
      <c r="E2832" s="425" t="s">
        <v>9</v>
      </c>
      <c r="F2832" s="425" t="s">
        <v>1</v>
      </c>
      <c r="G2832" s="424" t="s">
        <v>13361</v>
      </c>
      <c r="H2832" s="426" t="s">
        <v>13362</v>
      </c>
      <c r="I2832" s="465">
        <f>SUMIF(A:A,A2832,J:J)</f>
        <v>14.28</v>
      </c>
      <c r="K2832" s="373">
        <f>VLOOKUP(A2832,'CMP-SIN-SD-09-2021'!A:D,4,0)</f>
        <v>14.28</v>
      </c>
      <c r="L2832" s="373" t="b">
        <f>K2832=I2832</f>
        <v>1</v>
      </c>
      <c r="O2832" s="403">
        <v>89495</v>
      </c>
    </row>
    <row r="2833" spans="1:15" s="387" customFormat="1" ht="30" x14ac:dyDescent="0.25">
      <c r="A2833" s="450">
        <f t="shared" si="873"/>
        <v>89495</v>
      </c>
      <c r="B2833" s="451">
        <v>88248</v>
      </c>
      <c r="C2833" s="452" t="s">
        <v>13513</v>
      </c>
      <c r="D2833" s="452" t="s">
        <v>13495</v>
      </c>
      <c r="E2833" s="400" t="s">
        <v>1</v>
      </c>
      <c r="F2833" s="400" t="s">
        <v>7605</v>
      </c>
      <c r="G2833" s="399">
        <v>3.5000000000000003E-2</v>
      </c>
      <c r="H2833" s="453">
        <f>VLOOKUP(B2833,'CMP-SIN-SD-09-2021'!A:D,4,0)</f>
        <v>18.23</v>
      </c>
      <c r="I2833" s="453" t="s">
        <v>13362</v>
      </c>
      <c r="J2833" s="373">
        <f t="shared" ref="J2833:J2838" si="876">TRUNC((G2833*H2833),2)</f>
        <v>0.63</v>
      </c>
      <c r="K2833" s="373"/>
      <c r="L2833" s="373"/>
      <c r="M2833" s="373">
        <f>VLOOKUP(B2833,'CMP-SIN-SD-09-2021'!A:D,4,0)</f>
        <v>18.23</v>
      </c>
      <c r="N2833" s="3" t="b">
        <f t="shared" ref="N2833:N2838" si="877">M2833=H2833</f>
        <v>1</v>
      </c>
    </row>
    <row r="2834" spans="1:15" s="387" customFormat="1" ht="30" x14ac:dyDescent="0.25">
      <c r="A2834" s="389">
        <f t="shared" si="873"/>
        <v>89495</v>
      </c>
      <c r="B2834" s="390">
        <v>88267</v>
      </c>
      <c r="C2834" s="391" t="s">
        <v>13513</v>
      </c>
      <c r="D2834" s="391" t="s">
        <v>13455</v>
      </c>
      <c r="E2834" s="392" t="s">
        <v>1</v>
      </c>
      <c r="F2834" s="392" t="s">
        <v>7605</v>
      </c>
      <c r="G2834" s="393">
        <v>3.5000000000000003E-2</v>
      </c>
      <c r="H2834" s="453">
        <f>VLOOKUP(B2834,'CMP-SIN-SD-09-2021'!A:D,4,0)</f>
        <v>23.41</v>
      </c>
      <c r="I2834" s="394" t="s">
        <v>13362</v>
      </c>
      <c r="J2834" s="373">
        <f t="shared" si="876"/>
        <v>0.81</v>
      </c>
      <c r="K2834" s="373"/>
      <c r="L2834" s="373"/>
      <c r="M2834" s="373">
        <f>VLOOKUP(B2834,'CMP-SIN-SD-09-2021'!A:D,4,0)</f>
        <v>23.41</v>
      </c>
      <c r="N2834" s="3" t="b">
        <f t="shared" si="877"/>
        <v>1</v>
      </c>
    </row>
    <row r="2835" spans="1:15" s="387" customFormat="1" x14ac:dyDescent="0.25">
      <c r="A2835" s="389">
        <f t="shared" si="873"/>
        <v>89495</v>
      </c>
      <c r="B2835" s="390">
        <v>122</v>
      </c>
      <c r="C2835" s="391" t="s">
        <v>13513</v>
      </c>
      <c r="D2835" s="391" t="s">
        <v>14123</v>
      </c>
      <c r="E2835" s="392" t="s">
        <v>1</v>
      </c>
      <c r="F2835" s="392" t="s">
        <v>9</v>
      </c>
      <c r="G2835" s="393">
        <v>4.8999999999999998E-3</v>
      </c>
      <c r="H2835" s="394">
        <v>66.94</v>
      </c>
      <c r="I2835" s="394" t="s">
        <v>13362</v>
      </c>
      <c r="J2835" s="373">
        <f t="shared" si="876"/>
        <v>0.32</v>
      </c>
      <c r="K2835" s="373"/>
      <c r="L2835" s="373"/>
      <c r="M2835" s="373">
        <f>VLOOKUP(B2835,'INS-SIN-SD-09-2021'!A:D,4,0)</f>
        <v>66.94</v>
      </c>
      <c r="N2835" s="3" t="b">
        <f t="shared" si="877"/>
        <v>1</v>
      </c>
    </row>
    <row r="2836" spans="1:15" s="387" customFormat="1" ht="30" x14ac:dyDescent="0.25">
      <c r="A2836" s="389">
        <f t="shared" si="873"/>
        <v>89495</v>
      </c>
      <c r="B2836" s="390">
        <v>11741</v>
      </c>
      <c r="C2836" s="391" t="s">
        <v>13513</v>
      </c>
      <c r="D2836" s="391" t="s">
        <v>14399</v>
      </c>
      <c r="E2836" s="392" t="s">
        <v>1</v>
      </c>
      <c r="F2836" s="392" t="s">
        <v>9</v>
      </c>
      <c r="G2836" s="393">
        <v>1</v>
      </c>
      <c r="H2836" s="394">
        <v>11.94</v>
      </c>
      <c r="I2836" s="394" t="s">
        <v>13362</v>
      </c>
      <c r="J2836" s="373">
        <f t="shared" si="876"/>
        <v>11.94</v>
      </c>
      <c r="K2836" s="373"/>
      <c r="L2836" s="373"/>
      <c r="M2836" s="373">
        <f>VLOOKUP(B2836,'INS-SIN-SD-09-2021'!A:D,4,0)</f>
        <v>11.94</v>
      </c>
      <c r="N2836" s="3" t="b">
        <f t="shared" si="877"/>
        <v>1</v>
      </c>
    </row>
    <row r="2837" spans="1:15" s="387" customFormat="1" x14ac:dyDescent="0.25">
      <c r="A2837" s="389">
        <f t="shared" si="873"/>
        <v>89495</v>
      </c>
      <c r="B2837" s="390">
        <v>20083</v>
      </c>
      <c r="C2837" s="391" t="s">
        <v>13513</v>
      </c>
      <c r="D2837" s="391" t="s">
        <v>14124</v>
      </c>
      <c r="E2837" s="392" t="s">
        <v>1</v>
      </c>
      <c r="F2837" s="392" t="s">
        <v>9</v>
      </c>
      <c r="G2837" s="393">
        <v>7.4999999999999997E-3</v>
      </c>
      <c r="H2837" s="394">
        <v>75.84</v>
      </c>
      <c r="I2837" s="394" t="s">
        <v>13362</v>
      </c>
      <c r="J2837" s="373">
        <f t="shared" si="876"/>
        <v>0.56000000000000005</v>
      </c>
      <c r="K2837" s="373"/>
      <c r="L2837" s="373"/>
      <c r="M2837" s="373">
        <f>VLOOKUP(B2837,'INS-SIN-SD-09-2021'!A:D,4,0)</f>
        <v>75.84</v>
      </c>
      <c r="N2837" s="3" t="b">
        <f t="shared" si="877"/>
        <v>1</v>
      </c>
    </row>
    <row r="2838" spans="1:15" s="387" customFormat="1" x14ac:dyDescent="0.25">
      <c r="A2838" s="440">
        <f t="shared" si="873"/>
        <v>89495</v>
      </c>
      <c r="B2838" s="441">
        <v>38383</v>
      </c>
      <c r="C2838" s="442" t="s">
        <v>13513</v>
      </c>
      <c r="D2838" s="442" t="s">
        <v>14115</v>
      </c>
      <c r="E2838" s="398" t="s">
        <v>1</v>
      </c>
      <c r="F2838" s="398" t="s">
        <v>9</v>
      </c>
      <c r="G2838" s="397">
        <v>1.2E-2</v>
      </c>
      <c r="H2838" s="443">
        <v>2.34</v>
      </c>
      <c r="I2838" s="443" t="s">
        <v>13362</v>
      </c>
      <c r="J2838" s="373">
        <f t="shared" si="876"/>
        <v>0.02</v>
      </c>
      <c r="K2838" s="373"/>
      <c r="L2838" s="373"/>
      <c r="M2838" s="373">
        <f>VLOOKUP(B2838,'INS-SIN-SD-09-2021'!A:D,4,0)</f>
        <v>2.34</v>
      </c>
      <c r="N2838" s="3" t="b">
        <f t="shared" si="877"/>
        <v>1</v>
      </c>
    </row>
    <row r="2839" spans="1:15" s="387" customFormat="1" ht="45" x14ac:dyDescent="0.25">
      <c r="A2839" s="463">
        <f t="shared" si="873"/>
        <v>89708</v>
      </c>
      <c r="B2839" s="434" t="s">
        <v>13359</v>
      </c>
      <c r="C2839" s="464" t="s">
        <v>626</v>
      </c>
      <c r="D2839" s="464" t="s">
        <v>14400</v>
      </c>
      <c r="E2839" s="425" t="s">
        <v>9</v>
      </c>
      <c r="F2839" s="425" t="s">
        <v>1</v>
      </c>
      <c r="G2839" s="424" t="s">
        <v>13361</v>
      </c>
      <c r="H2839" s="426" t="s">
        <v>13362</v>
      </c>
      <c r="I2839" s="465">
        <f>SUMIF(A:A,A2839,J:J)</f>
        <v>90.539999999999992</v>
      </c>
      <c r="K2839" s="373">
        <f>VLOOKUP(A2839,'CMP-SIN-SD-09-2021'!A:D,4,0)</f>
        <v>90.54</v>
      </c>
      <c r="L2839" s="373" t="b">
        <f>K2839=I2839</f>
        <v>1</v>
      </c>
      <c r="O2839" s="403">
        <v>89708</v>
      </c>
    </row>
    <row r="2840" spans="1:15" s="387" customFormat="1" ht="30" x14ac:dyDescent="0.25">
      <c r="A2840" s="450">
        <f t="shared" si="873"/>
        <v>89708</v>
      </c>
      <c r="B2840" s="451">
        <v>88248</v>
      </c>
      <c r="C2840" s="452" t="s">
        <v>14400</v>
      </c>
      <c r="D2840" s="452" t="s">
        <v>13495</v>
      </c>
      <c r="E2840" s="400" t="s">
        <v>1</v>
      </c>
      <c r="F2840" s="400" t="s">
        <v>7605</v>
      </c>
      <c r="G2840" s="399">
        <v>0.38</v>
      </c>
      <c r="H2840" s="453">
        <f>VLOOKUP(B2840,'CMP-SIN-SD-09-2021'!A:D,4,0)</f>
        <v>18.23</v>
      </c>
      <c r="I2840" s="453" t="s">
        <v>13362</v>
      </c>
      <c r="J2840" s="373">
        <f t="shared" ref="J2840:J2847" si="878">TRUNC((G2840*H2840),2)</f>
        <v>6.92</v>
      </c>
      <c r="K2840" s="373"/>
      <c r="L2840" s="373"/>
      <c r="M2840" s="373">
        <f>VLOOKUP(B2840,'CMP-SIN-SD-09-2021'!A:D,4,0)</f>
        <v>18.23</v>
      </c>
      <c r="N2840" s="3" t="b">
        <f t="shared" ref="N2840:N2847" si="879">M2840=H2840</f>
        <v>1</v>
      </c>
    </row>
    <row r="2841" spans="1:15" s="387" customFormat="1" ht="30" x14ac:dyDescent="0.25">
      <c r="A2841" s="389">
        <f t="shared" si="873"/>
        <v>89708</v>
      </c>
      <c r="B2841" s="390">
        <v>88267</v>
      </c>
      <c r="C2841" s="391" t="s">
        <v>14400</v>
      </c>
      <c r="D2841" s="391" t="s">
        <v>13455</v>
      </c>
      <c r="E2841" s="392" t="s">
        <v>1</v>
      </c>
      <c r="F2841" s="392" t="s">
        <v>7605</v>
      </c>
      <c r="G2841" s="393">
        <v>0.38</v>
      </c>
      <c r="H2841" s="453">
        <f>VLOOKUP(B2841,'CMP-SIN-SD-09-2021'!A:D,4,0)</f>
        <v>23.41</v>
      </c>
      <c r="I2841" s="394" t="s">
        <v>13362</v>
      </c>
      <c r="J2841" s="373">
        <f t="shared" si="878"/>
        <v>8.89</v>
      </c>
      <c r="K2841" s="373"/>
      <c r="L2841" s="373"/>
      <c r="M2841" s="373">
        <f>VLOOKUP(B2841,'CMP-SIN-SD-09-2021'!A:D,4,0)</f>
        <v>23.41</v>
      </c>
      <c r="N2841" s="3" t="b">
        <f t="shared" si="879"/>
        <v>1</v>
      </c>
    </row>
    <row r="2842" spans="1:15" s="387" customFormat="1" x14ac:dyDescent="0.25">
      <c r="A2842" s="389">
        <f t="shared" si="873"/>
        <v>89708</v>
      </c>
      <c r="B2842" s="390">
        <v>122</v>
      </c>
      <c r="C2842" s="391" t="s">
        <v>14400</v>
      </c>
      <c r="D2842" s="391" t="s">
        <v>14123</v>
      </c>
      <c r="E2842" s="392" t="s">
        <v>1</v>
      </c>
      <c r="F2842" s="392" t="s">
        <v>9</v>
      </c>
      <c r="G2842" s="393">
        <v>1.4800000000000001E-2</v>
      </c>
      <c r="H2842" s="394">
        <v>66.94</v>
      </c>
      <c r="I2842" s="394" t="s">
        <v>13362</v>
      </c>
      <c r="J2842" s="373">
        <f t="shared" si="878"/>
        <v>0.99</v>
      </c>
      <c r="K2842" s="373"/>
      <c r="L2842" s="373"/>
      <c r="M2842" s="373">
        <f>VLOOKUP(B2842,'INS-SIN-SD-09-2021'!A:D,4,0)</f>
        <v>66.94</v>
      </c>
      <c r="N2842" s="3" t="b">
        <f t="shared" si="879"/>
        <v>1</v>
      </c>
    </row>
    <row r="2843" spans="1:15" s="387" customFormat="1" ht="30" x14ac:dyDescent="0.25">
      <c r="A2843" s="389">
        <f t="shared" si="873"/>
        <v>89708</v>
      </c>
      <c r="B2843" s="390">
        <v>297</v>
      </c>
      <c r="C2843" s="391" t="s">
        <v>14400</v>
      </c>
      <c r="D2843" s="391" t="s">
        <v>14255</v>
      </c>
      <c r="E2843" s="392" t="s">
        <v>1</v>
      </c>
      <c r="F2843" s="392" t="s">
        <v>9</v>
      </c>
      <c r="G2843" s="393">
        <v>1</v>
      </c>
      <c r="H2843" s="394">
        <v>2.87</v>
      </c>
      <c r="I2843" s="394" t="s">
        <v>13362</v>
      </c>
      <c r="J2843" s="373">
        <f t="shared" si="878"/>
        <v>2.87</v>
      </c>
      <c r="K2843" s="373"/>
      <c r="L2843" s="373"/>
      <c r="M2843" s="373">
        <f>VLOOKUP(B2843,'INS-SIN-SD-09-2021'!A:D,4,0)</f>
        <v>2.87</v>
      </c>
      <c r="N2843" s="3" t="b">
        <f t="shared" si="879"/>
        <v>1</v>
      </c>
    </row>
    <row r="2844" spans="1:15" s="387" customFormat="1" ht="30" x14ac:dyDescent="0.25">
      <c r="A2844" s="389">
        <f t="shared" si="873"/>
        <v>89708</v>
      </c>
      <c r="B2844" s="390">
        <v>11714</v>
      </c>
      <c r="C2844" s="391" t="s">
        <v>14400</v>
      </c>
      <c r="D2844" s="391" t="s">
        <v>14401</v>
      </c>
      <c r="E2844" s="392" t="s">
        <v>1</v>
      </c>
      <c r="F2844" s="392" t="s">
        <v>9</v>
      </c>
      <c r="G2844" s="393">
        <v>1</v>
      </c>
      <c r="H2844" s="394">
        <v>68.22</v>
      </c>
      <c r="I2844" s="394" t="s">
        <v>13362</v>
      </c>
      <c r="J2844" s="373">
        <f t="shared" si="878"/>
        <v>68.22</v>
      </c>
      <c r="K2844" s="373"/>
      <c r="L2844" s="373"/>
      <c r="M2844" s="373">
        <f>VLOOKUP(B2844,'INS-SIN-SD-09-2021'!A:D,4,0)</f>
        <v>68.22</v>
      </c>
      <c r="N2844" s="3" t="b">
        <f t="shared" si="879"/>
        <v>1</v>
      </c>
    </row>
    <row r="2845" spans="1:15" s="387" customFormat="1" ht="45" x14ac:dyDescent="0.25">
      <c r="A2845" s="389">
        <f t="shared" si="873"/>
        <v>89708</v>
      </c>
      <c r="B2845" s="390">
        <v>20078</v>
      </c>
      <c r="C2845" s="391" t="s">
        <v>14400</v>
      </c>
      <c r="D2845" s="391" t="s">
        <v>14257</v>
      </c>
      <c r="E2845" s="392" t="s">
        <v>1</v>
      </c>
      <c r="F2845" s="392" t="s">
        <v>9</v>
      </c>
      <c r="G2845" s="393">
        <v>0.03</v>
      </c>
      <c r="H2845" s="394">
        <v>27.62</v>
      </c>
      <c r="I2845" s="394" t="s">
        <v>13362</v>
      </c>
      <c r="J2845" s="373">
        <f t="shared" si="878"/>
        <v>0.82</v>
      </c>
      <c r="K2845" s="373"/>
      <c r="L2845" s="373"/>
      <c r="M2845" s="373">
        <f>VLOOKUP(B2845,'INS-SIN-SD-09-2021'!A:D,4,0)</f>
        <v>27.62</v>
      </c>
      <c r="N2845" s="3" t="b">
        <f t="shared" si="879"/>
        <v>1</v>
      </c>
    </row>
    <row r="2846" spans="1:15" s="387" customFormat="1" x14ac:dyDescent="0.25">
      <c r="A2846" s="389">
        <f t="shared" si="873"/>
        <v>89708</v>
      </c>
      <c r="B2846" s="390">
        <v>20083</v>
      </c>
      <c r="C2846" s="391" t="s">
        <v>14400</v>
      </c>
      <c r="D2846" s="391" t="s">
        <v>14124</v>
      </c>
      <c r="E2846" s="392" t="s">
        <v>1</v>
      </c>
      <c r="F2846" s="392" t="s">
        <v>9</v>
      </c>
      <c r="G2846" s="393">
        <v>2.2499999999999999E-2</v>
      </c>
      <c r="H2846" s="394">
        <v>75.84</v>
      </c>
      <c r="I2846" s="394" t="s">
        <v>13362</v>
      </c>
      <c r="J2846" s="373">
        <f t="shared" si="878"/>
        <v>1.7</v>
      </c>
      <c r="K2846" s="373"/>
      <c r="L2846" s="373"/>
      <c r="M2846" s="373">
        <f>VLOOKUP(B2846,'INS-SIN-SD-09-2021'!A:D,4,0)</f>
        <v>75.84</v>
      </c>
      <c r="N2846" s="3" t="b">
        <f t="shared" si="879"/>
        <v>1</v>
      </c>
    </row>
    <row r="2847" spans="1:15" s="387" customFormat="1" x14ac:dyDescent="0.25">
      <c r="A2847" s="440">
        <f t="shared" si="873"/>
        <v>89708</v>
      </c>
      <c r="B2847" s="441">
        <v>38383</v>
      </c>
      <c r="C2847" s="442" t="s">
        <v>14400</v>
      </c>
      <c r="D2847" s="442" t="s">
        <v>14115</v>
      </c>
      <c r="E2847" s="398" t="s">
        <v>1</v>
      </c>
      <c r="F2847" s="398" t="s">
        <v>9</v>
      </c>
      <c r="G2847" s="397">
        <v>5.7000000000000002E-2</v>
      </c>
      <c r="H2847" s="443">
        <v>2.34</v>
      </c>
      <c r="I2847" s="443" t="s">
        <v>13362</v>
      </c>
      <c r="J2847" s="373">
        <f t="shared" si="878"/>
        <v>0.13</v>
      </c>
      <c r="K2847" s="373"/>
      <c r="L2847" s="373"/>
      <c r="M2847" s="373">
        <f>VLOOKUP(B2847,'INS-SIN-SD-09-2021'!A:D,4,0)</f>
        <v>2.34</v>
      </c>
      <c r="N2847" s="3" t="b">
        <f t="shared" si="879"/>
        <v>1</v>
      </c>
    </row>
    <row r="2848" spans="1:15" s="387" customFormat="1" ht="30" x14ac:dyDescent="0.25">
      <c r="A2848" s="463" t="str">
        <f t="shared" si="873"/>
        <v>04282/ORSE</v>
      </c>
      <c r="B2848" s="434" t="s">
        <v>13359</v>
      </c>
      <c r="C2848" s="464" t="s">
        <v>627</v>
      </c>
      <c r="D2848" s="464" t="s">
        <v>13592</v>
      </c>
      <c r="E2848" s="425" t="s">
        <v>9</v>
      </c>
      <c r="F2848" s="425" t="s">
        <v>1</v>
      </c>
      <c r="G2848" s="424" t="s">
        <v>13361</v>
      </c>
      <c r="H2848" s="426" t="s">
        <v>13362</v>
      </c>
      <c r="I2848" s="465">
        <f>SUMIF(A:A,A2848,J:J)</f>
        <v>44.75</v>
      </c>
      <c r="K2848" s="373" t="e">
        <f>VLOOKUP(A2848,'CMP-SIN-SD-09-2021'!A:D,4,0)</f>
        <v>#N/A</v>
      </c>
      <c r="L2848" s="373" t="e">
        <f>K2848=I2848</f>
        <v>#N/A</v>
      </c>
      <c r="O2848" s="387" t="s">
        <v>1841</v>
      </c>
    </row>
    <row r="2849" spans="1:15" s="387" customFormat="1" ht="30" x14ac:dyDescent="0.25">
      <c r="A2849" s="450" t="str">
        <f t="shared" si="873"/>
        <v>04282/ORSE</v>
      </c>
      <c r="B2849" s="451">
        <v>88267</v>
      </c>
      <c r="C2849" s="452" t="s">
        <v>13592</v>
      </c>
      <c r="D2849" s="452" t="s">
        <v>13455</v>
      </c>
      <c r="E2849" s="400" t="s">
        <v>1</v>
      </c>
      <c r="F2849" s="400" t="s">
        <v>7605</v>
      </c>
      <c r="G2849" s="399">
        <v>0.5</v>
      </c>
      <c r="H2849" s="453">
        <f>VLOOKUP(B2849,'CMP-SIN-SD-09-2021'!A:D,4,0)</f>
        <v>23.41</v>
      </c>
      <c r="I2849" s="453" t="s">
        <v>13362</v>
      </c>
      <c r="J2849" s="373">
        <f t="shared" ref="J2849:J2851" si="880">TRUNC((G2849*H2849),2)</f>
        <v>11.7</v>
      </c>
      <c r="K2849" s="373"/>
      <c r="L2849" s="373"/>
      <c r="M2849" s="373">
        <f>VLOOKUP(B2849,'CMP-SIN-SD-09-2021'!A:D,4,0)</f>
        <v>23.41</v>
      </c>
      <c r="N2849" s="3" t="b">
        <f t="shared" ref="N2849:N2851" si="881">M2849=H2849</f>
        <v>1</v>
      </c>
    </row>
    <row r="2850" spans="1:15" s="387" customFormat="1" x14ac:dyDescent="0.25">
      <c r="A2850" s="389" t="str">
        <f t="shared" si="873"/>
        <v>04282/ORSE</v>
      </c>
      <c r="B2850" s="390">
        <v>88316</v>
      </c>
      <c r="C2850" s="391" t="s">
        <v>13592</v>
      </c>
      <c r="D2850" s="391" t="s">
        <v>13428</v>
      </c>
      <c r="E2850" s="392" t="s">
        <v>1</v>
      </c>
      <c r="F2850" s="392" t="s">
        <v>7605</v>
      </c>
      <c r="G2850" s="393">
        <v>0.5</v>
      </c>
      <c r="H2850" s="453">
        <f>VLOOKUP(B2850,'CMP-SIN-SD-09-2021'!A:D,4,0)</f>
        <v>17.61</v>
      </c>
      <c r="I2850" s="394" t="s">
        <v>13362</v>
      </c>
      <c r="J2850" s="373">
        <f t="shared" si="880"/>
        <v>8.8000000000000007</v>
      </c>
      <c r="K2850" s="373"/>
      <c r="L2850" s="373"/>
      <c r="M2850" s="373">
        <f>VLOOKUP(B2850,'CMP-SIN-SD-09-2021'!A:D,4,0)</f>
        <v>17.61</v>
      </c>
      <c r="N2850" s="3" t="b">
        <f t="shared" si="881"/>
        <v>1</v>
      </c>
    </row>
    <row r="2851" spans="1:15" s="387" customFormat="1" ht="30" x14ac:dyDescent="0.25">
      <c r="A2851" s="440" t="str">
        <f t="shared" si="873"/>
        <v>04282/ORSE</v>
      </c>
      <c r="B2851" s="441" t="s">
        <v>14402</v>
      </c>
      <c r="C2851" s="442" t="s">
        <v>13592</v>
      </c>
      <c r="D2851" s="442" t="s">
        <v>14403</v>
      </c>
      <c r="E2851" s="398" t="s">
        <v>1</v>
      </c>
      <c r="F2851" s="398" t="s">
        <v>9</v>
      </c>
      <c r="G2851" s="397">
        <v>1</v>
      </c>
      <c r="H2851" s="443">
        <v>24.25</v>
      </c>
      <c r="I2851" s="443" t="s">
        <v>13362</v>
      </c>
      <c r="J2851" s="373">
        <f t="shared" si="880"/>
        <v>24.25</v>
      </c>
      <c r="K2851" s="373"/>
      <c r="L2851" s="373"/>
      <c r="M2851" s="373" t="e">
        <f>VLOOKUP(B2851,'INS-SIN-SD-09-2021'!A:D,4,0)</f>
        <v>#N/A</v>
      </c>
      <c r="N2851" s="3" t="e">
        <f t="shared" si="881"/>
        <v>#N/A</v>
      </c>
    </row>
    <row r="2852" spans="1:15" s="387" customFormat="1" x14ac:dyDescent="0.25">
      <c r="A2852" s="463" t="str">
        <f t="shared" si="873"/>
        <v>C0601/SEINFRA</v>
      </c>
      <c r="B2852" s="434" t="s">
        <v>13359</v>
      </c>
      <c r="C2852" s="464" t="s">
        <v>628</v>
      </c>
      <c r="D2852" s="464" t="s">
        <v>14404</v>
      </c>
      <c r="E2852" s="425" t="s">
        <v>9</v>
      </c>
      <c r="F2852" s="425" t="s">
        <v>1</v>
      </c>
      <c r="G2852" s="424" t="s">
        <v>13361</v>
      </c>
      <c r="H2852" s="426" t="s">
        <v>13362</v>
      </c>
      <c r="I2852" s="465">
        <f>SUMIF(A:A,A2852,J:J)</f>
        <v>284.07</v>
      </c>
      <c r="K2852" s="373" t="e">
        <f>VLOOKUP(A2852,'CMP-SIN-SD-09-2021'!A:D,4,0)</f>
        <v>#N/A</v>
      </c>
      <c r="L2852" s="373" t="e">
        <f>K2852=I2852</f>
        <v>#N/A</v>
      </c>
      <c r="O2852" s="387" t="s">
        <v>1843</v>
      </c>
    </row>
    <row r="2853" spans="1:15" s="387" customFormat="1" x14ac:dyDescent="0.25">
      <c r="A2853" s="450" t="str">
        <f t="shared" si="873"/>
        <v>C0601/SEINFRA</v>
      </c>
      <c r="B2853" s="451">
        <v>88239</v>
      </c>
      <c r="C2853" s="452" t="s">
        <v>14404</v>
      </c>
      <c r="D2853" s="452" t="s">
        <v>13480</v>
      </c>
      <c r="E2853" s="400" t="s">
        <v>1</v>
      </c>
      <c r="F2853" s="400" t="s">
        <v>7605</v>
      </c>
      <c r="G2853" s="399">
        <v>0.60499999999999998</v>
      </c>
      <c r="H2853" s="453">
        <f>VLOOKUP(B2853,'CMP-SIN-SD-09-2021'!A:D,4,0)</f>
        <v>19.96</v>
      </c>
      <c r="I2853" s="453" t="s">
        <v>13362</v>
      </c>
      <c r="J2853" s="373">
        <f t="shared" ref="J2853:J2865" si="882">TRUNC((G2853*H2853),2)</f>
        <v>12.07</v>
      </c>
      <c r="K2853" s="373"/>
      <c r="L2853" s="373"/>
      <c r="M2853" s="373">
        <f>VLOOKUP(B2853,'CMP-SIN-SD-09-2021'!A:D,4,0)</f>
        <v>19.96</v>
      </c>
      <c r="N2853" s="3" t="b">
        <f t="shared" ref="N2853:N2865" si="883">M2853=H2853</f>
        <v>1</v>
      </c>
    </row>
    <row r="2854" spans="1:15" s="387" customFormat="1" x14ac:dyDescent="0.25">
      <c r="A2854" s="389" t="str">
        <f t="shared" si="873"/>
        <v>C0601/SEINFRA</v>
      </c>
      <c r="B2854" s="390">
        <v>88262</v>
      </c>
      <c r="C2854" s="391" t="s">
        <v>14404</v>
      </c>
      <c r="D2854" s="391" t="s">
        <v>13416</v>
      </c>
      <c r="E2854" s="392" t="s">
        <v>1</v>
      </c>
      <c r="F2854" s="392" t="s">
        <v>7605</v>
      </c>
      <c r="G2854" s="393">
        <v>0.60499999999999998</v>
      </c>
      <c r="H2854" s="453">
        <f>VLOOKUP(B2854,'CMP-SIN-SD-09-2021'!A:D,4,0)</f>
        <v>23.68</v>
      </c>
      <c r="I2854" s="394" t="s">
        <v>13362</v>
      </c>
      <c r="J2854" s="373">
        <f t="shared" si="882"/>
        <v>14.32</v>
      </c>
      <c r="K2854" s="373"/>
      <c r="L2854" s="373"/>
      <c r="M2854" s="373">
        <f>VLOOKUP(B2854,'CMP-SIN-SD-09-2021'!A:D,4,0)</f>
        <v>23.68</v>
      </c>
      <c r="N2854" s="3" t="b">
        <f t="shared" si="883"/>
        <v>1</v>
      </c>
    </row>
    <row r="2855" spans="1:15" s="387" customFormat="1" x14ac:dyDescent="0.25">
      <c r="A2855" s="389" t="str">
        <f t="shared" si="873"/>
        <v>C0601/SEINFRA</v>
      </c>
      <c r="B2855" s="390">
        <v>88309</v>
      </c>
      <c r="C2855" s="391" t="s">
        <v>14404</v>
      </c>
      <c r="D2855" s="391" t="s">
        <v>13456</v>
      </c>
      <c r="E2855" s="392" t="s">
        <v>1</v>
      </c>
      <c r="F2855" s="392" t="s">
        <v>7605</v>
      </c>
      <c r="G2855" s="393">
        <v>3.2</v>
      </c>
      <c r="H2855" s="453">
        <f>VLOOKUP(B2855,'CMP-SIN-SD-09-2021'!A:D,4,0)</f>
        <v>23.9</v>
      </c>
      <c r="I2855" s="394" t="s">
        <v>13362</v>
      </c>
      <c r="J2855" s="373">
        <f t="shared" si="882"/>
        <v>76.48</v>
      </c>
      <c r="K2855" s="373"/>
      <c r="L2855" s="373"/>
      <c r="M2855" s="373">
        <f>VLOOKUP(B2855,'CMP-SIN-SD-09-2021'!A:D,4,0)</f>
        <v>23.9</v>
      </c>
      <c r="N2855" s="3" t="b">
        <f t="shared" si="883"/>
        <v>1</v>
      </c>
    </row>
    <row r="2856" spans="1:15" s="387" customFormat="1" x14ac:dyDescent="0.25">
      <c r="A2856" s="389" t="str">
        <f t="shared" si="873"/>
        <v>C0601/SEINFRA</v>
      </c>
      <c r="B2856" s="390">
        <v>88316</v>
      </c>
      <c r="C2856" s="391" t="s">
        <v>14404</v>
      </c>
      <c r="D2856" s="391" t="s">
        <v>13428</v>
      </c>
      <c r="E2856" s="392" t="s">
        <v>1</v>
      </c>
      <c r="F2856" s="392" t="s">
        <v>7605</v>
      </c>
      <c r="G2856" s="393">
        <v>5.85</v>
      </c>
      <c r="H2856" s="453">
        <f>VLOOKUP(B2856,'CMP-SIN-SD-09-2021'!A:D,4,0)</f>
        <v>17.61</v>
      </c>
      <c r="I2856" s="394" t="s">
        <v>13362</v>
      </c>
      <c r="J2856" s="373">
        <f t="shared" si="882"/>
        <v>103.01</v>
      </c>
      <c r="K2856" s="373"/>
      <c r="L2856" s="373"/>
      <c r="M2856" s="373">
        <f>VLOOKUP(B2856,'CMP-SIN-SD-09-2021'!A:D,4,0)</f>
        <v>17.61</v>
      </c>
      <c r="N2856" s="3" t="b">
        <f t="shared" si="883"/>
        <v>1</v>
      </c>
    </row>
    <row r="2857" spans="1:15" s="387" customFormat="1" x14ac:dyDescent="0.25">
      <c r="A2857" s="389" t="str">
        <f t="shared" si="873"/>
        <v>C0601/SEINFRA</v>
      </c>
      <c r="B2857" s="390" t="s">
        <v>14405</v>
      </c>
      <c r="C2857" s="391" t="s">
        <v>14404</v>
      </c>
      <c r="D2857" s="391" t="s">
        <v>14406</v>
      </c>
      <c r="E2857" s="392" t="s">
        <v>1</v>
      </c>
      <c r="F2857" s="392" t="s">
        <v>29</v>
      </c>
      <c r="G2857" s="393">
        <v>2.1999999999999999E-2</v>
      </c>
      <c r="H2857" s="394">
        <v>11.5</v>
      </c>
      <c r="I2857" s="394" t="s">
        <v>13362</v>
      </c>
      <c r="J2857" s="373">
        <f t="shared" si="882"/>
        <v>0.25</v>
      </c>
      <c r="K2857" s="373"/>
      <c r="L2857" s="373"/>
      <c r="M2857" s="373" t="e">
        <f>VLOOKUP(B2857,'INS-SIN-SD-09-2021'!A:D,4,0)</f>
        <v>#N/A</v>
      </c>
      <c r="N2857" s="3" t="e">
        <f t="shared" si="883"/>
        <v>#N/A</v>
      </c>
    </row>
    <row r="2858" spans="1:15" s="387" customFormat="1" x14ac:dyDescent="0.25">
      <c r="A2858" s="389" t="str">
        <f t="shared" si="873"/>
        <v>C0601/SEINFRA</v>
      </c>
      <c r="B2858" s="390" t="s">
        <v>14407</v>
      </c>
      <c r="C2858" s="391" t="s">
        <v>14404</v>
      </c>
      <c r="D2858" s="391" t="s">
        <v>13843</v>
      </c>
      <c r="E2858" s="392" t="s">
        <v>1</v>
      </c>
      <c r="F2858" s="392" t="s">
        <v>23</v>
      </c>
      <c r="G2858" s="393">
        <v>0.105</v>
      </c>
      <c r="H2858" s="394">
        <v>51</v>
      </c>
      <c r="I2858" s="394" t="s">
        <v>13362</v>
      </c>
      <c r="J2858" s="373">
        <f t="shared" si="882"/>
        <v>5.35</v>
      </c>
      <c r="K2858" s="373"/>
      <c r="L2858" s="373"/>
      <c r="M2858" s="373" t="e">
        <f>VLOOKUP(B2858,'INS-SIN-SD-09-2021'!A:D,4,0)</f>
        <v>#N/A</v>
      </c>
      <c r="N2858" s="3" t="e">
        <f t="shared" si="883"/>
        <v>#N/A</v>
      </c>
    </row>
    <row r="2859" spans="1:15" s="387" customFormat="1" x14ac:dyDescent="0.25">
      <c r="A2859" s="389" t="str">
        <f t="shared" si="873"/>
        <v>C0601/SEINFRA</v>
      </c>
      <c r="B2859" s="390" t="s">
        <v>14408</v>
      </c>
      <c r="C2859" s="391" t="s">
        <v>14404</v>
      </c>
      <c r="D2859" s="391" t="s">
        <v>14409</v>
      </c>
      <c r="E2859" s="392" t="s">
        <v>1</v>
      </c>
      <c r="F2859" s="392" t="s">
        <v>29</v>
      </c>
      <c r="G2859" s="393">
        <v>1.75</v>
      </c>
      <c r="H2859" s="394">
        <v>5.05</v>
      </c>
      <c r="I2859" s="394" t="s">
        <v>13362</v>
      </c>
      <c r="J2859" s="373">
        <f t="shared" si="882"/>
        <v>8.83</v>
      </c>
      <c r="K2859" s="373"/>
      <c r="L2859" s="373"/>
      <c r="M2859" s="373" t="e">
        <f>VLOOKUP(B2859,'INS-SIN-SD-09-2021'!A:D,4,0)</f>
        <v>#N/A</v>
      </c>
      <c r="N2859" s="3" t="e">
        <f t="shared" si="883"/>
        <v>#N/A</v>
      </c>
    </row>
    <row r="2860" spans="1:15" s="387" customFormat="1" x14ac:dyDescent="0.25">
      <c r="A2860" s="389" t="str">
        <f t="shared" si="873"/>
        <v>C0601/SEINFRA</v>
      </c>
      <c r="B2860" s="390" t="s">
        <v>14410</v>
      </c>
      <c r="C2860" s="391" t="s">
        <v>14404</v>
      </c>
      <c r="D2860" s="391" t="s">
        <v>14011</v>
      </c>
      <c r="E2860" s="392" t="s">
        <v>1</v>
      </c>
      <c r="F2860" s="392" t="s">
        <v>29</v>
      </c>
      <c r="G2860" s="393">
        <v>5.46</v>
      </c>
      <c r="H2860" s="394">
        <v>1.1000000000000001</v>
      </c>
      <c r="I2860" s="394" t="s">
        <v>13362</v>
      </c>
      <c r="J2860" s="373">
        <f t="shared" si="882"/>
        <v>6</v>
      </c>
      <c r="K2860" s="373"/>
      <c r="L2860" s="373"/>
      <c r="M2860" s="373" t="e">
        <f>VLOOKUP(B2860,'INS-SIN-SD-09-2021'!A:D,4,0)</f>
        <v>#N/A</v>
      </c>
      <c r="N2860" s="3" t="e">
        <f t="shared" si="883"/>
        <v>#N/A</v>
      </c>
    </row>
    <row r="2861" spans="1:15" s="387" customFormat="1" x14ac:dyDescent="0.25">
      <c r="A2861" s="389" t="str">
        <f t="shared" si="873"/>
        <v>C0601/SEINFRA</v>
      </c>
      <c r="B2861" s="390" t="s">
        <v>14411</v>
      </c>
      <c r="C2861" s="391" t="s">
        <v>14404</v>
      </c>
      <c r="D2861" s="391" t="s">
        <v>14412</v>
      </c>
      <c r="E2861" s="392" t="s">
        <v>1</v>
      </c>
      <c r="F2861" s="392" t="s">
        <v>3</v>
      </c>
      <c r="G2861" s="393">
        <v>0.105</v>
      </c>
      <c r="H2861" s="394">
        <v>21.03</v>
      </c>
      <c r="I2861" s="394" t="s">
        <v>13362</v>
      </c>
      <c r="J2861" s="373">
        <f t="shared" si="882"/>
        <v>2.2000000000000002</v>
      </c>
      <c r="K2861" s="373"/>
      <c r="L2861" s="373"/>
      <c r="M2861" s="373" t="e">
        <f>VLOOKUP(B2861,'INS-SIN-SD-09-2021'!A:D,4,0)</f>
        <v>#N/A</v>
      </c>
      <c r="N2861" s="3" t="e">
        <f t="shared" si="883"/>
        <v>#N/A</v>
      </c>
    </row>
    <row r="2862" spans="1:15" s="387" customFormat="1" x14ac:dyDescent="0.25">
      <c r="A2862" s="389" t="str">
        <f t="shared" si="873"/>
        <v>C0601/SEINFRA</v>
      </c>
      <c r="B2862" s="390" t="s">
        <v>14413</v>
      </c>
      <c r="C2862" s="391" t="s">
        <v>14404</v>
      </c>
      <c r="D2862" s="391" t="s">
        <v>14414</v>
      </c>
      <c r="E2862" s="392" t="s">
        <v>1</v>
      </c>
      <c r="F2862" s="392" t="s">
        <v>29</v>
      </c>
      <c r="G2862" s="393">
        <v>28.5</v>
      </c>
      <c r="H2862" s="394">
        <v>0.46</v>
      </c>
      <c r="I2862" s="394" t="s">
        <v>13362</v>
      </c>
      <c r="J2862" s="373">
        <f t="shared" si="882"/>
        <v>13.11</v>
      </c>
      <c r="K2862" s="373"/>
      <c r="L2862" s="373"/>
      <c r="M2862" s="373" t="e">
        <f>VLOOKUP(B2862,'INS-SIN-SD-09-2021'!A:D,4,0)</f>
        <v>#N/A</v>
      </c>
      <c r="N2862" s="3" t="e">
        <f t="shared" si="883"/>
        <v>#N/A</v>
      </c>
    </row>
    <row r="2863" spans="1:15" s="387" customFormat="1" x14ac:dyDescent="0.25">
      <c r="A2863" s="389" t="str">
        <f t="shared" si="873"/>
        <v>C0601/SEINFRA</v>
      </c>
      <c r="B2863" s="390" t="s">
        <v>14415</v>
      </c>
      <c r="C2863" s="391" t="s">
        <v>14404</v>
      </c>
      <c r="D2863" s="391" t="s">
        <v>14416</v>
      </c>
      <c r="E2863" s="392" t="s">
        <v>1</v>
      </c>
      <c r="F2863" s="392" t="s">
        <v>23</v>
      </c>
      <c r="G2863" s="393">
        <v>4.2000000000000003E-2</v>
      </c>
      <c r="H2863" s="394">
        <v>72.17</v>
      </c>
      <c r="I2863" s="394" t="s">
        <v>13362</v>
      </c>
      <c r="J2863" s="373">
        <f t="shared" si="882"/>
        <v>3.03</v>
      </c>
      <c r="K2863" s="373"/>
      <c r="L2863" s="373"/>
      <c r="M2863" s="373" t="e">
        <f>VLOOKUP(B2863,'INS-SIN-SD-09-2021'!A:D,4,0)</f>
        <v>#N/A</v>
      </c>
      <c r="N2863" s="3" t="e">
        <f t="shared" si="883"/>
        <v>#N/A</v>
      </c>
    </row>
    <row r="2864" spans="1:15" s="387" customFormat="1" x14ac:dyDescent="0.25">
      <c r="A2864" s="389" t="str">
        <f t="shared" si="873"/>
        <v>C0601/SEINFRA</v>
      </c>
      <c r="B2864" s="390" t="s">
        <v>14417</v>
      </c>
      <c r="C2864" s="391" t="s">
        <v>14404</v>
      </c>
      <c r="D2864" s="391" t="s">
        <v>14418</v>
      </c>
      <c r="E2864" s="392" t="s">
        <v>1</v>
      </c>
      <c r="F2864" s="392" t="s">
        <v>9</v>
      </c>
      <c r="G2864" s="393">
        <v>108.5</v>
      </c>
      <c r="H2864" s="394">
        <v>0.26</v>
      </c>
      <c r="I2864" s="394" t="s">
        <v>13362</v>
      </c>
      <c r="J2864" s="373">
        <f t="shared" si="882"/>
        <v>28.21</v>
      </c>
      <c r="K2864" s="373"/>
      <c r="L2864" s="373"/>
      <c r="M2864" s="373" t="e">
        <f>VLOOKUP(B2864,'INS-SIN-SD-09-2021'!A:D,4,0)</f>
        <v>#N/A</v>
      </c>
      <c r="N2864" s="3" t="e">
        <f t="shared" si="883"/>
        <v>#N/A</v>
      </c>
    </row>
    <row r="2865" spans="1:15" s="387" customFormat="1" x14ac:dyDescent="0.25">
      <c r="A2865" s="440" t="str">
        <f t="shared" si="873"/>
        <v>C0601/SEINFRA</v>
      </c>
      <c r="B2865" s="441" t="s">
        <v>14419</v>
      </c>
      <c r="C2865" s="442" t="s">
        <v>14404</v>
      </c>
      <c r="D2865" s="442" t="s">
        <v>14420</v>
      </c>
      <c r="E2865" s="398" t="s">
        <v>1</v>
      </c>
      <c r="F2865" s="398" t="s">
        <v>27</v>
      </c>
      <c r="G2865" s="397">
        <v>0.4</v>
      </c>
      <c r="H2865" s="443">
        <v>28.04</v>
      </c>
      <c r="I2865" s="443" t="s">
        <v>13362</v>
      </c>
      <c r="J2865" s="373">
        <f t="shared" si="882"/>
        <v>11.21</v>
      </c>
      <c r="K2865" s="373"/>
      <c r="L2865" s="373"/>
      <c r="M2865" s="373" t="e">
        <f>VLOOKUP(B2865,'INS-SIN-SD-09-2021'!A:D,4,0)</f>
        <v>#N/A</v>
      </c>
      <c r="N2865" s="3" t="e">
        <f t="shared" si="883"/>
        <v>#N/A</v>
      </c>
    </row>
    <row r="2866" spans="1:15" s="387" customFormat="1" ht="30" x14ac:dyDescent="0.25">
      <c r="A2866" s="463" t="str">
        <f t="shared" si="873"/>
        <v>02798/ORSE</v>
      </c>
      <c r="B2866" s="434" t="s">
        <v>13359</v>
      </c>
      <c r="C2866" s="464" t="s">
        <v>629</v>
      </c>
      <c r="D2866" s="464" t="s">
        <v>13508</v>
      </c>
      <c r="E2866" s="425" t="s">
        <v>9</v>
      </c>
      <c r="F2866" s="425" t="s">
        <v>1</v>
      </c>
      <c r="G2866" s="424" t="s">
        <v>13361</v>
      </c>
      <c r="H2866" s="426" t="s">
        <v>13362</v>
      </c>
      <c r="I2866" s="465">
        <f>SUMIF(A:A,A2866,J:J)</f>
        <v>439.87999999999988</v>
      </c>
      <c r="K2866" s="373" t="e">
        <f>VLOOKUP(A2866,'CMP-SIN-SD-09-2021'!A:D,4,0)</f>
        <v>#N/A</v>
      </c>
      <c r="L2866" s="373" t="e">
        <f>K2866=I2866</f>
        <v>#N/A</v>
      </c>
      <c r="O2866" s="387" t="s">
        <v>1845</v>
      </c>
    </row>
    <row r="2867" spans="1:15" s="387" customFormat="1" x14ac:dyDescent="0.25">
      <c r="A2867" s="450" t="str">
        <f t="shared" si="873"/>
        <v>02798/ORSE</v>
      </c>
      <c r="B2867" s="451">
        <v>88245</v>
      </c>
      <c r="C2867" s="452" t="s">
        <v>13508</v>
      </c>
      <c r="D2867" s="452" t="s">
        <v>13555</v>
      </c>
      <c r="E2867" s="400" t="s">
        <v>1</v>
      </c>
      <c r="F2867" s="400" t="s">
        <v>7605</v>
      </c>
      <c r="G2867" s="399">
        <v>0.27560000000000001</v>
      </c>
      <c r="H2867" s="453">
        <f>VLOOKUP(B2867,'CMP-SIN-SD-09-2021'!A:D,4,0)</f>
        <v>23.78</v>
      </c>
      <c r="I2867" s="453" t="s">
        <v>13362</v>
      </c>
      <c r="J2867" s="373">
        <f t="shared" ref="J2867:J2886" si="884">TRUNC((G2867*H2867),2)</f>
        <v>6.55</v>
      </c>
      <c r="K2867" s="373"/>
      <c r="L2867" s="373"/>
      <c r="M2867" s="373">
        <f>VLOOKUP(B2867,'CMP-SIN-SD-09-2021'!A:D,4,0)</f>
        <v>23.78</v>
      </c>
      <c r="N2867" s="3" t="b">
        <f t="shared" ref="N2867:N2886" si="885">M2867=H2867</f>
        <v>1</v>
      </c>
    </row>
    <row r="2868" spans="1:15" s="387" customFormat="1" x14ac:dyDescent="0.25">
      <c r="A2868" s="389" t="str">
        <f t="shared" si="873"/>
        <v>02798/ORSE</v>
      </c>
      <c r="B2868" s="390">
        <v>88262</v>
      </c>
      <c r="C2868" s="391" t="s">
        <v>13508</v>
      </c>
      <c r="D2868" s="391" t="s">
        <v>13416</v>
      </c>
      <c r="E2868" s="392" t="s">
        <v>1</v>
      </c>
      <c r="F2868" s="392" t="s">
        <v>7605</v>
      </c>
      <c r="G2868" s="393">
        <v>1.1312</v>
      </c>
      <c r="H2868" s="453">
        <f>VLOOKUP(B2868,'CMP-SIN-SD-09-2021'!A:D,4,0)</f>
        <v>23.68</v>
      </c>
      <c r="I2868" s="394" t="s">
        <v>13362</v>
      </c>
      <c r="J2868" s="373">
        <f t="shared" si="884"/>
        <v>26.78</v>
      </c>
      <c r="K2868" s="373"/>
      <c r="L2868" s="373"/>
      <c r="M2868" s="373">
        <f>VLOOKUP(B2868,'CMP-SIN-SD-09-2021'!A:D,4,0)</f>
        <v>23.68</v>
      </c>
      <c r="N2868" s="3" t="b">
        <f t="shared" si="885"/>
        <v>1</v>
      </c>
    </row>
    <row r="2869" spans="1:15" s="387" customFormat="1" x14ac:dyDescent="0.25">
      <c r="A2869" s="389" t="str">
        <f t="shared" si="873"/>
        <v>02798/ORSE</v>
      </c>
      <c r="B2869" s="390">
        <v>88309</v>
      </c>
      <c r="C2869" s="391" t="s">
        <v>13508</v>
      </c>
      <c r="D2869" s="391" t="s">
        <v>13456</v>
      </c>
      <c r="E2869" s="392" t="s">
        <v>1</v>
      </c>
      <c r="F2869" s="392" t="s">
        <v>7605</v>
      </c>
      <c r="G2869" s="393">
        <v>4.7880000000000003</v>
      </c>
      <c r="H2869" s="453">
        <f>VLOOKUP(B2869,'CMP-SIN-SD-09-2021'!A:D,4,0)</f>
        <v>23.9</v>
      </c>
      <c r="I2869" s="394" t="s">
        <v>13362</v>
      </c>
      <c r="J2869" s="373">
        <f t="shared" si="884"/>
        <v>114.43</v>
      </c>
      <c r="K2869" s="373"/>
      <c r="L2869" s="373"/>
      <c r="M2869" s="373">
        <f>VLOOKUP(B2869,'CMP-SIN-SD-09-2021'!A:D,4,0)</f>
        <v>23.9</v>
      </c>
      <c r="N2869" s="3" t="b">
        <f t="shared" si="885"/>
        <v>1</v>
      </c>
    </row>
    <row r="2870" spans="1:15" s="387" customFormat="1" x14ac:dyDescent="0.25">
      <c r="A2870" s="389" t="str">
        <f t="shared" si="873"/>
        <v>02798/ORSE</v>
      </c>
      <c r="B2870" s="390">
        <v>88316</v>
      </c>
      <c r="C2870" s="391" t="s">
        <v>13508</v>
      </c>
      <c r="D2870" s="391" t="s">
        <v>13428</v>
      </c>
      <c r="E2870" s="392" t="s">
        <v>1</v>
      </c>
      <c r="F2870" s="392" t="s">
        <v>7605</v>
      </c>
      <c r="G2870" s="393">
        <v>7.7678000000000003</v>
      </c>
      <c r="H2870" s="453">
        <f>VLOOKUP(B2870,'CMP-SIN-SD-09-2021'!A:D,4,0)</f>
        <v>17.61</v>
      </c>
      <c r="I2870" s="394" t="s">
        <v>13362</v>
      </c>
      <c r="J2870" s="373">
        <f t="shared" si="884"/>
        <v>136.79</v>
      </c>
      <c r="K2870" s="373"/>
      <c r="L2870" s="373"/>
      <c r="M2870" s="373">
        <f>VLOOKUP(B2870,'CMP-SIN-SD-09-2021'!A:D,4,0)</f>
        <v>17.61</v>
      </c>
      <c r="N2870" s="3" t="b">
        <f t="shared" si="885"/>
        <v>1</v>
      </c>
    </row>
    <row r="2871" spans="1:15" s="387" customFormat="1" ht="30" x14ac:dyDescent="0.25">
      <c r="A2871" s="389" t="str">
        <f t="shared" si="873"/>
        <v>02798/ORSE</v>
      </c>
      <c r="B2871" s="390" t="s">
        <v>13958</v>
      </c>
      <c r="C2871" s="391" t="s">
        <v>13508</v>
      </c>
      <c r="D2871" s="391" t="s">
        <v>13959</v>
      </c>
      <c r="E2871" s="392" t="s">
        <v>1</v>
      </c>
      <c r="F2871" s="392" t="s">
        <v>27</v>
      </c>
      <c r="G2871" s="393">
        <v>0.25740000000000002</v>
      </c>
      <c r="H2871" s="394">
        <v>7.39</v>
      </c>
      <c r="I2871" s="394" t="s">
        <v>13362</v>
      </c>
      <c r="J2871" s="373">
        <f t="shared" si="884"/>
        <v>1.9</v>
      </c>
      <c r="K2871" s="373"/>
      <c r="L2871" s="373"/>
      <c r="M2871" s="373" t="e">
        <f>VLOOKUP(B2871,'INS-SIN-SD-09-2021'!A:D,4,0)</f>
        <v>#N/A</v>
      </c>
      <c r="N2871" s="3" t="e">
        <f t="shared" si="885"/>
        <v>#N/A</v>
      </c>
    </row>
    <row r="2872" spans="1:15" s="387" customFormat="1" x14ac:dyDescent="0.25">
      <c r="A2872" s="389" t="str">
        <f t="shared" si="873"/>
        <v>02798/ORSE</v>
      </c>
      <c r="B2872" s="390" t="s">
        <v>14266</v>
      </c>
      <c r="C2872" s="391" t="s">
        <v>13508</v>
      </c>
      <c r="D2872" s="391" t="s">
        <v>14267</v>
      </c>
      <c r="E2872" s="392" t="s">
        <v>1</v>
      </c>
      <c r="F2872" s="392" t="s">
        <v>29</v>
      </c>
      <c r="G2872" s="393">
        <v>3.2</v>
      </c>
      <c r="H2872" s="394">
        <v>5.37</v>
      </c>
      <c r="I2872" s="394" t="s">
        <v>13362</v>
      </c>
      <c r="J2872" s="373">
        <f t="shared" si="884"/>
        <v>17.18</v>
      </c>
      <c r="K2872" s="373"/>
      <c r="L2872" s="373"/>
      <c r="M2872" s="373" t="e">
        <f>VLOOKUP(B2872,'INS-SIN-SD-09-2021'!A:D,4,0)</f>
        <v>#N/A</v>
      </c>
      <c r="N2872" s="3" t="e">
        <f t="shared" si="885"/>
        <v>#N/A</v>
      </c>
    </row>
    <row r="2873" spans="1:15" s="387" customFormat="1" x14ac:dyDescent="0.25">
      <c r="A2873" s="389" t="str">
        <f t="shared" si="873"/>
        <v>02798/ORSE</v>
      </c>
      <c r="B2873" s="390" t="s">
        <v>13960</v>
      </c>
      <c r="C2873" s="391" t="s">
        <v>13508</v>
      </c>
      <c r="D2873" s="391" t="s">
        <v>13961</v>
      </c>
      <c r="E2873" s="392" t="s">
        <v>1</v>
      </c>
      <c r="F2873" s="392" t="s">
        <v>3</v>
      </c>
      <c r="G2873" s="393">
        <v>0.28860000000000002</v>
      </c>
      <c r="H2873" s="394">
        <v>22.64</v>
      </c>
      <c r="I2873" s="394" t="s">
        <v>13362</v>
      </c>
      <c r="J2873" s="373">
        <f t="shared" si="884"/>
        <v>6.53</v>
      </c>
      <c r="K2873" s="373"/>
      <c r="L2873" s="373"/>
      <c r="M2873" s="373" t="e">
        <f>VLOOKUP(B2873,'INS-SIN-SD-09-2021'!A:D,4,0)</f>
        <v>#N/A</v>
      </c>
      <c r="N2873" s="3" t="e">
        <f t="shared" si="885"/>
        <v>#N/A</v>
      </c>
    </row>
    <row r="2874" spans="1:15" s="387" customFormat="1" x14ac:dyDescent="0.25">
      <c r="A2874" s="389" t="str">
        <f t="shared" si="873"/>
        <v>02798/ORSE</v>
      </c>
      <c r="B2874" s="390" t="s">
        <v>14268</v>
      </c>
      <c r="C2874" s="391" t="s">
        <v>13508</v>
      </c>
      <c r="D2874" s="391" t="s">
        <v>14269</v>
      </c>
      <c r="E2874" s="392" t="s">
        <v>1</v>
      </c>
      <c r="F2874" s="392" t="s">
        <v>9</v>
      </c>
      <c r="G2874" s="393">
        <v>152.32</v>
      </c>
      <c r="H2874" s="394">
        <v>0.35</v>
      </c>
      <c r="I2874" s="394" t="s">
        <v>13362</v>
      </c>
      <c r="J2874" s="373">
        <f t="shared" si="884"/>
        <v>53.31</v>
      </c>
      <c r="K2874" s="373"/>
      <c r="L2874" s="373"/>
      <c r="M2874" s="373" t="e">
        <f>VLOOKUP(B2874,'INS-SIN-SD-09-2021'!A:D,4,0)</f>
        <v>#N/A</v>
      </c>
      <c r="N2874" s="3" t="e">
        <f t="shared" si="885"/>
        <v>#N/A</v>
      </c>
    </row>
    <row r="2875" spans="1:15" s="387" customFormat="1" x14ac:dyDescent="0.25">
      <c r="A2875" s="389" t="str">
        <f t="shared" si="873"/>
        <v>02798/ORSE</v>
      </c>
      <c r="B2875" s="390" t="s">
        <v>13688</v>
      </c>
      <c r="C2875" s="391" t="s">
        <v>13508</v>
      </c>
      <c r="D2875" s="391" t="s">
        <v>13689</v>
      </c>
      <c r="E2875" s="392" t="s">
        <v>1</v>
      </c>
      <c r="F2875" s="392" t="s">
        <v>23</v>
      </c>
      <c r="G2875" s="393">
        <v>1.04E-2</v>
      </c>
      <c r="H2875" s="394">
        <v>82</v>
      </c>
      <c r="I2875" s="394" t="s">
        <v>13362</v>
      </c>
      <c r="J2875" s="373">
        <f t="shared" si="884"/>
        <v>0.85</v>
      </c>
      <c r="K2875" s="373"/>
      <c r="L2875" s="373"/>
      <c r="M2875" s="373" t="e">
        <f>VLOOKUP(B2875,'INS-SIN-SD-09-2021'!A:D,4,0)</f>
        <v>#N/A</v>
      </c>
      <c r="N2875" s="3" t="e">
        <f t="shared" si="885"/>
        <v>#N/A</v>
      </c>
    </row>
    <row r="2876" spans="1:15" s="387" customFormat="1" x14ac:dyDescent="0.25">
      <c r="A2876" s="389" t="str">
        <f t="shared" si="873"/>
        <v>02798/ORSE</v>
      </c>
      <c r="B2876" s="390" t="s">
        <v>13690</v>
      </c>
      <c r="C2876" s="391" t="s">
        <v>13508</v>
      </c>
      <c r="D2876" s="391" t="s">
        <v>13615</v>
      </c>
      <c r="E2876" s="392" t="s">
        <v>1</v>
      </c>
      <c r="F2876" s="392" t="s">
        <v>29</v>
      </c>
      <c r="G2876" s="393">
        <v>56.316299999999998</v>
      </c>
      <c r="H2876" s="394">
        <v>0.49</v>
      </c>
      <c r="I2876" s="394" t="s">
        <v>13362</v>
      </c>
      <c r="J2876" s="373">
        <f t="shared" si="884"/>
        <v>27.59</v>
      </c>
      <c r="K2876" s="373"/>
      <c r="L2876" s="373"/>
      <c r="M2876" s="373" t="e">
        <f>VLOOKUP(B2876,'INS-SIN-SD-09-2021'!A:D,4,0)</f>
        <v>#N/A</v>
      </c>
      <c r="N2876" s="3" t="e">
        <f t="shared" si="885"/>
        <v>#N/A</v>
      </c>
    </row>
    <row r="2877" spans="1:15" s="387" customFormat="1" x14ac:dyDescent="0.25">
      <c r="A2877" s="389" t="str">
        <f t="shared" si="873"/>
        <v>02798/ORSE</v>
      </c>
      <c r="B2877" s="390" t="s">
        <v>14421</v>
      </c>
      <c r="C2877" s="391" t="s">
        <v>13508</v>
      </c>
      <c r="D2877" s="391" t="s">
        <v>14422</v>
      </c>
      <c r="E2877" s="392" t="s">
        <v>1</v>
      </c>
      <c r="F2877" s="392" t="s">
        <v>29</v>
      </c>
      <c r="G2877" s="393">
        <v>0.23400000000000001</v>
      </c>
      <c r="H2877" s="394">
        <v>12.79</v>
      </c>
      <c r="I2877" s="394" t="s">
        <v>13362</v>
      </c>
      <c r="J2877" s="373">
        <f t="shared" si="884"/>
        <v>2.99</v>
      </c>
      <c r="K2877" s="373"/>
      <c r="L2877" s="373"/>
      <c r="M2877" s="373" t="e">
        <f>VLOOKUP(B2877,'INS-SIN-SD-09-2021'!A:D,4,0)</f>
        <v>#N/A</v>
      </c>
      <c r="N2877" s="3" t="e">
        <f t="shared" si="885"/>
        <v>#N/A</v>
      </c>
    </row>
    <row r="2878" spans="1:15" s="387" customFormat="1" x14ac:dyDescent="0.25">
      <c r="A2878" s="389" t="str">
        <f t="shared" si="873"/>
        <v>02798/ORSE</v>
      </c>
      <c r="B2878" s="390" t="s">
        <v>14270</v>
      </c>
      <c r="C2878" s="391" t="s">
        <v>13508</v>
      </c>
      <c r="D2878" s="391" t="s">
        <v>14271</v>
      </c>
      <c r="E2878" s="392" t="s">
        <v>1</v>
      </c>
      <c r="F2878" s="392" t="s">
        <v>23</v>
      </c>
      <c r="G2878" s="393">
        <v>0.2334</v>
      </c>
      <c r="H2878" s="394">
        <v>80</v>
      </c>
      <c r="I2878" s="394" t="s">
        <v>13362</v>
      </c>
      <c r="J2878" s="373">
        <f t="shared" si="884"/>
        <v>18.670000000000002</v>
      </c>
      <c r="K2878" s="373"/>
      <c r="L2878" s="373"/>
      <c r="M2878" s="373" t="e">
        <f>VLOOKUP(B2878,'INS-SIN-SD-09-2021'!A:D,4,0)</f>
        <v>#N/A</v>
      </c>
      <c r="N2878" s="3" t="e">
        <f t="shared" si="885"/>
        <v>#N/A</v>
      </c>
    </row>
    <row r="2879" spans="1:15" s="387" customFormat="1" x14ac:dyDescent="0.25">
      <c r="A2879" s="389" t="str">
        <f t="shared" si="873"/>
        <v>02798/ORSE</v>
      </c>
      <c r="B2879" s="390" t="s">
        <v>13696</v>
      </c>
      <c r="C2879" s="391" t="s">
        <v>13508</v>
      </c>
      <c r="D2879" s="391" t="s">
        <v>13697</v>
      </c>
      <c r="E2879" s="392" t="s">
        <v>1</v>
      </c>
      <c r="F2879" s="392" t="s">
        <v>29</v>
      </c>
      <c r="G2879" s="393">
        <v>20.0382</v>
      </c>
      <c r="H2879" s="394">
        <v>0.7</v>
      </c>
      <c r="I2879" s="394" t="s">
        <v>13362</v>
      </c>
      <c r="J2879" s="373">
        <f t="shared" si="884"/>
        <v>14.02</v>
      </c>
      <c r="K2879" s="373"/>
      <c r="L2879" s="373"/>
      <c r="M2879" s="373" t="e">
        <f>VLOOKUP(B2879,'INS-SIN-SD-09-2021'!A:D,4,0)</f>
        <v>#N/A</v>
      </c>
      <c r="N2879" s="3" t="e">
        <f t="shared" si="885"/>
        <v>#N/A</v>
      </c>
    </row>
    <row r="2880" spans="1:15" s="387" customFormat="1" ht="30" x14ac:dyDescent="0.25">
      <c r="A2880" s="389" t="str">
        <f t="shared" si="873"/>
        <v>02798/ORSE</v>
      </c>
      <c r="B2880" s="390" t="s">
        <v>14272</v>
      </c>
      <c r="C2880" s="391" t="s">
        <v>13508</v>
      </c>
      <c r="D2880" s="391" t="s">
        <v>14273</v>
      </c>
      <c r="E2880" s="392" t="s">
        <v>1</v>
      </c>
      <c r="F2880" s="392" t="s">
        <v>23</v>
      </c>
      <c r="G2880" s="393">
        <v>6.83E-2</v>
      </c>
      <c r="H2880" s="394">
        <v>70.02</v>
      </c>
      <c r="I2880" s="394" t="s">
        <v>13362</v>
      </c>
      <c r="J2880" s="373">
        <f t="shared" si="884"/>
        <v>4.78</v>
      </c>
      <c r="K2880" s="373"/>
      <c r="L2880" s="373"/>
      <c r="M2880" s="373" t="e">
        <f>VLOOKUP(B2880,'INS-SIN-SD-09-2021'!A:D,4,0)</f>
        <v>#N/A</v>
      </c>
      <c r="N2880" s="3" t="e">
        <f t="shared" si="885"/>
        <v>#N/A</v>
      </c>
    </row>
    <row r="2881" spans="1:15" s="387" customFormat="1" ht="30" x14ac:dyDescent="0.25">
      <c r="A2881" s="389" t="str">
        <f t="shared" si="873"/>
        <v>02798/ORSE</v>
      </c>
      <c r="B2881" s="390" t="s">
        <v>13962</v>
      </c>
      <c r="C2881" s="391" t="s">
        <v>13508</v>
      </c>
      <c r="D2881" s="391" t="s">
        <v>13963</v>
      </c>
      <c r="E2881" s="392" t="s">
        <v>1</v>
      </c>
      <c r="F2881" s="392" t="s">
        <v>23</v>
      </c>
      <c r="G2881" s="393">
        <v>2.2800000000000001E-2</v>
      </c>
      <c r="H2881" s="394">
        <v>70.02</v>
      </c>
      <c r="I2881" s="394" t="s">
        <v>13362</v>
      </c>
      <c r="J2881" s="373">
        <f t="shared" si="884"/>
        <v>1.59</v>
      </c>
      <c r="K2881" s="373"/>
      <c r="L2881" s="373"/>
      <c r="M2881" s="373" t="e">
        <f>VLOOKUP(B2881,'INS-SIN-SD-09-2021'!A:D,4,0)</f>
        <v>#N/A</v>
      </c>
      <c r="N2881" s="3" t="e">
        <f t="shared" si="885"/>
        <v>#N/A</v>
      </c>
    </row>
    <row r="2882" spans="1:15" s="387" customFormat="1" x14ac:dyDescent="0.25">
      <c r="A2882" s="389" t="str">
        <f t="shared" si="873"/>
        <v>02798/ORSE</v>
      </c>
      <c r="B2882" s="390" t="s">
        <v>13968</v>
      </c>
      <c r="C2882" s="391" t="s">
        <v>13508</v>
      </c>
      <c r="D2882" s="391" t="s">
        <v>13969</v>
      </c>
      <c r="E2882" s="392" t="s">
        <v>1</v>
      </c>
      <c r="F2882" s="392" t="s">
        <v>27</v>
      </c>
      <c r="G2882" s="393">
        <v>1.0374000000000001</v>
      </c>
      <c r="H2882" s="394">
        <v>3.05</v>
      </c>
      <c r="I2882" s="394" t="s">
        <v>13362</v>
      </c>
      <c r="J2882" s="373">
        <f t="shared" si="884"/>
        <v>3.16</v>
      </c>
      <c r="K2882" s="373"/>
      <c r="L2882" s="373"/>
      <c r="M2882" s="373" t="e">
        <f>VLOOKUP(B2882,'INS-SIN-SD-09-2021'!A:D,4,0)</f>
        <v>#N/A</v>
      </c>
      <c r="N2882" s="3" t="e">
        <f t="shared" si="885"/>
        <v>#N/A</v>
      </c>
    </row>
    <row r="2883" spans="1:15" s="387" customFormat="1" ht="30" x14ac:dyDescent="0.25">
      <c r="A2883" s="389" t="str">
        <f t="shared" si="873"/>
        <v>02798/ORSE</v>
      </c>
      <c r="B2883" s="390" t="s">
        <v>14283</v>
      </c>
      <c r="C2883" s="391" t="s">
        <v>13508</v>
      </c>
      <c r="D2883" s="391" t="s">
        <v>14284</v>
      </c>
      <c r="E2883" s="392" t="s">
        <v>1</v>
      </c>
      <c r="F2883" s="392" t="s">
        <v>9</v>
      </c>
      <c r="G2883" s="393">
        <v>1.28</v>
      </c>
      <c r="H2883" s="394">
        <v>0.13</v>
      </c>
      <c r="I2883" s="394" t="s">
        <v>13362</v>
      </c>
      <c r="J2883" s="373">
        <f t="shared" si="884"/>
        <v>0.16</v>
      </c>
      <c r="K2883" s="373"/>
      <c r="L2883" s="373"/>
      <c r="M2883" s="373" t="e">
        <f>VLOOKUP(B2883,'INS-SIN-SD-09-2021'!A:D,4,0)</f>
        <v>#N/A</v>
      </c>
      <c r="N2883" s="3" t="e">
        <f t="shared" si="885"/>
        <v>#N/A</v>
      </c>
    </row>
    <row r="2884" spans="1:15" s="387" customFormat="1" ht="30" x14ac:dyDescent="0.25">
      <c r="A2884" s="389" t="str">
        <f t="shared" si="873"/>
        <v>02798/ORSE</v>
      </c>
      <c r="B2884" s="390" t="s">
        <v>14285</v>
      </c>
      <c r="C2884" s="391" t="s">
        <v>13508</v>
      </c>
      <c r="D2884" s="391" t="s">
        <v>14286</v>
      </c>
      <c r="E2884" s="392" t="s">
        <v>1</v>
      </c>
      <c r="F2884" s="392" t="s">
        <v>9</v>
      </c>
      <c r="G2884" s="393">
        <v>1.28</v>
      </c>
      <c r="H2884" s="394">
        <v>0.22</v>
      </c>
      <c r="I2884" s="394" t="s">
        <v>13362</v>
      </c>
      <c r="J2884" s="373">
        <f t="shared" si="884"/>
        <v>0.28000000000000003</v>
      </c>
      <c r="K2884" s="373"/>
      <c r="L2884" s="373"/>
      <c r="M2884" s="373" t="e">
        <f>VLOOKUP(B2884,'INS-SIN-SD-09-2021'!A:D,4,0)</f>
        <v>#N/A</v>
      </c>
      <c r="N2884" s="3" t="e">
        <f t="shared" si="885"/>
        <v>#N/A</v>
      </c>
    </row>
    <row r="2885" spans="1:15" s="387" customFormat="1" ht="30" x14ac:dyDescent="0.25">
      <c r="A2885" s="389" t="str">
        <f t="shared" si="873"/>
        <v>02798/ORSE</v>
      </c>
      <c r="B2885" s="390" t="s">
        <v>14287</v>
      </c>
      <c r="C2885" s="391" t="s">
        <v>13508</v>
      </c>
      <c r="D2885" s="391" t="s">
        <v>13556</v>
      </c>
      <c r="E2885" s="392" t="s">
        <v>1</v>
      </c>
      <c r="F2885" s="392" t="s">
        <v>29</v>
      </c>
      <c r="G2885" s="393">
        <v>6.4000000000000001E-2</v>
      </c>
      <c r="H2885" s="394">
        <v>12.88</v>
      </c>
      <c r="I2885" s="394" t="s">
        <v>13362</v>
      </c>
      <c r="J2885" s="373">
        <f t="shared" si="884"/>
        <v>0.82</v>
      </c>
      <c r="K2885" s="373"/>
      <c r="L2885" s="373"/>
      <c r="M2885" s="373" t="e">
        <f>VLOOKUP(B2885,'INS-SIN-SD-09-2021'!A:D,4,0)</f>
        <v>#N/A</v>
      </c>
      <c r="N2885" s="3" t="e">
        <f t="shared" si="885"/>
        <v>#N/A</v>
      </c>
    </row>
    <row r="2886" spans="1:15" s="387" customFormat="1" ht="30" x14ac:dyDescent="0.25">
      <c r="A2886" s="440" t="str">
        <f t="shared" si="873"/>
        <v>02798/ORSE</v>
      </c>
      <c r="B2886" s="441" t="s">
        <v>13973</v>
      </c>
      <c r="C2886" s="442" t="s">
        <v>13508</v>
      </c>
      <c r="D2886" s="442" t="s">
        <v>13974</v>
      </c>
      <c r="E2886" s="398" t="s">
        <v>1</v>
      </c>
      <c r="F2886" s="398" t="s">
        <v>29</v>
      </c>
      <c r="G2886" s="397">
        <v>0.11700000000000001</v>
      </c>
      <c r="H2886" s="443">
        <v>12.88</v>
      </c>
      <c r="I2886" s="443" t="s">
        <v>13362</v>
      </c>
      <c r="J2886" s="373">
        <f t="shared" si="884"/>
        <v>1.5</v>
      </c>
      <c r="K2886" s="373"/>
      <c r="L2886" s="373"/>
      <c r="M2886" s="373" t="e">
        <f>VLOOKUP(B2886,'INS-SIN-SD-09-2021'!A:D,4,0)</f>
        <v>#N/A</v>
      </c>
      <c r="N2886" s="3" t="e">
        <f t="shared" si="885"/>
        <v>#N/A</v>
      </c>
    </row>
    <row r="2887" spans="1:15" s="387" customFormat="1" ht="30" x14ac:dyDescent="0.25">
      <c r="A2887" s="463" t="str">
        <f t="shared" si="873"/>
        <v>02800/ORSE</v>
      </c>
      <c r="B2887" s="434" t="s">
        <v>13359</v>
      </c>
      <c r="C2887" s="464" t="s">
        <v>14423</v>
      </c>
      <c r="D2887" s="464" t="s">
        <v>13508</v>
      </c>
      <c r="E2887" s="425" t="s">
        <v>9</v>
      </c>
      <c r="F2887" s="425" t="s">
        <v>1</v>
      </c>
      <c r="G2887" s="424" t="s">
        <v>13361</v>
      </c>
      <c r="H2887" s="426" t="s">
        <v>13362</v>
      </c>
      <c r="I2887" s="465">
        <f>SUMIF(A:A,A2887,J:J)</f>
        <v>1164.7399999999998</v>
      </c>
      <c r="K2887" s="373" t="e">
        <f>VLOOKUP(A2887,'CMP-SIN-SD-09-2021'!A:D,4,0)</f>
        <v>#N/A</v>
      </c>
      <c r="L2887" s="373" t="e">
        <f>K2887=I2887</f>
        <v>#N/A</v>
      </c>
      <c r="O2887" s="387" t="s">
        <v>15675</v>
      </c>
    </row>
    <row r="2888" spans="1:15" s="387" customFormat="1" x14ac:dyDescent="0.25">
      <c r="A2888" s="450" t="str">
        <f t="shared" si="873"/>
        <v>02800/ORSE</v>
      </c>
      <c r="B2888" s="451">
        <v>88245</v>
      </c>
      <c r="C2888" s="452" t="s">
        <v>13508</v>
      </c>
      <c r="D2888" s="452" t="s">
        <v>13555</v>
      </c>
      <c r="E2888" s="400" t="s">
        <v>1</v>
      </c>
      <c r="F2888" s="400" t="s">
        <v>7605</v>
      </c>
      <c r="G2888" s="399">
        <v>1.3391999999999999</v>
      </c>
      <c r="H2888" s="453">
        <f>VLOOKUP(B2888,'CMP-SIN-SD-09-2021'!A:D,4,0)</f>
        <v>23.78</v>
      </c>
      <c r="I2888" s="453" t="s">
        <v>13362</v>
      </c>
      <c r="J2888" s="373">
        <f t="shared" ref="J2888:J2906" si="886">TRUNC((G2888*H2888),2)</f>
        <v>31.84</v>
      </c>
      <c r="K2888" s="373"/>
      <c r="L2888" s="373"/>
      <c r="M2888" s="373">
        <f>VLOOKUP(B2888,'CMP-SIN-SD-09-2021'!A:D,4,0)</f>
        <v>23.78</v>
      </c>
      <c r="N2888" s="3" t="b">
        <f t="shared" ref="N2888:N2906" si="887">M2888=H2888</f>
        <v>1</v>
      </c>
    </row>
    <row r="2889" spans="1:15" s="387" customFormat="1" x14ac:dyDescent="0.25">
      <c r="A2889" s="389" t="str">
        <f t="shared" si="873"/>
        <v>02800/ORSE</v>
      </c>
      <c r="B2889" s="390">
        <v>88262</v>
      </c>
      <c r="C2889" s="391" t="s">
        <v>13508</v>
      </c>
      <c r="D2889" s="391" t="s">
        <v>13416</v>
      </c>
      <c r="E2889" s="392" t="s">
        <v>1</v>
      </c>
      <c r="F2889" s="392" t="s">
        <v>7605</v>
      </c>
      <c r="G2889" s="393">
        <v>1.5722</v>
      </c>
      <c r="H2889" s="453">
        <f>VLOOKUP(B2889,'CMP-SIN-SD-09-2021'!A:D,4,0)</f>
        <v>23.68</v>
      </c>
      <c r="I2889" s="394" t="s">
        <v>13362</v>
      </c>
      <c r="J2889" s="373">
        <f t="shared" si="886"/>
        <v>37.22</v>
      </c>
      <c r="K2889" s="373"/>
      <c r="L2889" s="373"/>
      <c r="M2889" s="373">
        <f>VLOOKUP(B2889,'CMP-SIN-SD-09-2021'!A:D,4,0)</f>
        <v>23.68</v>
      </c>
      <c r="N2889" s="3" t="b">
        <f t="shared" si="887"/>
        <v>1</v>
      </c>
    </row>
    <row r="2890" spans="1:15" s="387" customFormat="1" x14ac:dyDescent="0.25">
      <c r="A2890" s="389" t="str">
        <f t="shared" si="873"/>
        <v>02800/ORSE</v>
      </c>
      <c r="B2890" s="390">
        <v>88309</v>
      </c>
      <c r="C2890" s="391" t="s">
        <v>13508</v>
      </c>
      <c r="D2890" s="391" t="s">
        <v>13456</v>
      </c>
      <c r="E2890" s="392" t="s">
        <v>1</v>
      </c>
      <c r="F2890" s="392" t="s">
        <v>7605</v>
      </c>
      <c r="G2890" s="393">
        <v>11.9772</v>
      </c>
      <c r="H2890" s="453">
        <f>VLOOKUP(B2890,'CMP-SIN-SD-09-2021'!A:D,4,0)</f>
        <v>23.9</v>
      </c>
      <c r="I2890" s="394" t="s">
        <v>13362</v>
      </c>
      <c r="J2890" s="373">
        <f t="shared" si="886"/>
        <v>286.25</v>
      </c>
      <c r="K2890" s="373"/>
      <c r="L2890" s="373"/>
      <c r="M2890" s="373">
        <f>VLOOKUP(B2890,'CMP-SIN-SD-09-2021'!A:D,4,0)</f>
        <v>23.9</v>
      </c>
      <c r="N2890" s="3" t="b">
        <f t="shared" si="887"/>
        <v>1</v>
      </c>
    </row>
    <row r="2891" spans="1:15" s="387" customFormat="1" x14ac:dyDescent="0.25">
      <c r="A2891" s="389" t="str">
        <f t="shared" ref="A2891:A2954" si="888">IF(O2891&lt;&gt;0,O2891,A2890)</f>
        <v>02800/ORSE</v>
      </c>
      <c r="B2891" s="390">
        <v>88316</v>
      </c>
      <c r="C2891" s="391" t="s">
        <v>13508</v>
      </c>
      <c r="D2891" s="391" t="s">
        <v>13428</v>
      </c>
      <c r="E2891" s="392" t="s">
        <v>1</v>
      </c>
      <c r="F2891" s="392" t="s">
        <v>7605</v>
      </c>
      <c r="G2891" s="393">
        <v>16.803599999999999</v>
      </c>
      <c r="H2891" s="453">
        <f>VLOOKUP(B2891,'CMP-SIN-SD-09-2021'!A:D,4,0)</f>
        <v>17.61</v>
      </c>
      <c r="I2891" s="394" t="s">
        <v>13362</v>
      </c>
      <c r="J2891" s="373">
        <f t="shared" si="886"/>
        <v>295.91000000000003</v>
      </c>
      <c r="K2891" s="373"/>
      <c r="L2891" s="373"/>
      <c r="M2891" s="373">
        <f>VLOOKUP(B2891,'CMP-SIN-SD-09-2021'!A:D,4,0)</f>
        <v>17.61</v>
      </c>
      <c r="N2891" s="3" t="b">
        <f t="shared" si="887"/>
        <v>1</v>
      </c>
    </row>
    <row r="2892" spans="1:15" s="387" customFormat="1" ht="30" x14ac:dyDescent="0.25">
      <c r="A2892" s="389" t="str">
        <f t="shared" si="888"/>
        <v>02800/ORSE</v>
      </c>
      <c r="B2892" s="390" t="s">
        <v>13958</v>
      </c>
      <c r="C2892" s="391" t="s">
        <v>13508</v>
      </c>
      <c r="D2892" s="391" t="s">
        <v>13959</v>
      </c>
      <c r="E2892" s="392" t="s">
        <v>1</v>
      </c>
      <c r="F2892" s="392" t="s">
        <v>27</v>
      </c>
      <c r="G2892" s="393">
        <v>0.44</v>
      </c>
      <c r="H2892" s="394">
        <v>7.39</v>
      </c>
      <c r="I2892" s="394" t="s">
        <v>13362</v>
      </c>
      <c r="J2892" s="373">
        <f t="shared" si="886"/>
        <v>3.25</v>
      </c>
      <c r="K2892" s="373"/>
      <c r="L2892" s="373"/>
      <c r="M2892" s="373" t="e">
        <f>VLOOKUP(B2892,'INS-SIN-SD-09-2021'!A:D,4,0)</f>
        <v>#N/A</v>
      </c>
      <c r="N2892" s="3" t="e">
        <f t="shared" si="887"/>
        <v>#N/A</v>
      </c>
    </row>
    <row r="2893" spans="1:15" s="387" customFormat="1" x14ac:dyDescent="0.25">
      <c r="A2893" s="389" t="str">
        <f t="shared" si="888"/>
        <v>02800/ORSE</v>
      </c>
      <c r="B2893" s="390" t="s">
        <v>14266</v>
      </c>
      <c r="C2893" s="391" t="s">
        <v>13508</v>
      </c>
      <c r="D2893" s="391" t="s">
        <v>14267</v>
      </c>
      <c r="E2893" s="392" t="s">
        <v>1</v>
      </c>
      <c r="F2893" s="392" t="s">
        <v>29</v>
      </c>
      <c r="G2893" s="393">
        <v>15.85</v>
      </c>
      <c r="H2893" s="394">
        <v>5.37</v>
      </c>
      <c r="I2893" s="394" t="s">
        <v>13362</v>
      </c>
      <c r="J2893" s="373">
        <f t="shared" si="886"/>
        <v>85.11</v>
      </c>
      <c r="K2893" s="373"/>
      <c r="L2893" s="373"/>
      <c r="M2893" s="373" t="e">
        <f>VLOOKUP(B2893,'INS-SIN-SD-09-2021'!A:D,4,0)</f>
        <v>#N/A</v>
      </c>
      <c r="N2893" s="3" t="e">
        <f t="shared" si="887"/>
        <v>#N/A</v>
      </c>
    </row>
    <row r="2894" spans="1:15" s="387" customFormat="1" x14ac:dyDescent="0.25">
      <c r="A2894" s="389" t="str">
        <f t="shared" si="888"/>
        <v>02800/ORSE</v>
      </c>
      <c r="B2894" s="390" t="s">
        <v>14268</v>
      </c>
      <c r="C2894" s="391" t="s">
        <v>13508</v>
      </c>
      <c r="D2894" s="391" t="s">
        <v>14269</v>
      </c>
      <c r="E2894" s="392" t="s">
        <v>1</v>
      </c>
      <c r="F2894" s="392" t="s">
        <v>9</v>
      </c>
      <c r="G2894" s="393">
        <v>494</v>
      </c>
      <c r="H2894" s="394">
        <v>0.35</v>
      </c>
      <c r="I2894" s="394" t="s">
        <v>13362</v>
      </c>
      <c r="J2894" s="373">
        <f t="shared" si="886"/>
        <v>172.9</v>
      </c>
      <c r="K2894" s="373"/>
      <c r="L2894" s="373"/>
      <c r="M2894" s="373" t="e">
        <f>VLOOKUP(B2894,'INS-SIN-SD-09-2021'!A:D,4,0)</f>
        <v>#N/A</v>
      </c>
      <c r="N2894" s="3" t="e">
        <f t="shared" si="887"/>
        <v>#N/A</v>
      </c>
    </row>
    <row r="2895" spans="1:15" s="387" customFormat="1" x14ac:dyDescent="0.25">
      <c r="A2895" s="389" t="str">
        <f t="shared" si="888"/>
        <v>02800/ORSE</v>
      </c>
      <c r="B2895" s="390" t="s">
        <v>13688</v>
      </c>
      <c r="C2895" s="391" t="s">
        <v>13508</v>
      </c>
      <c r="D2895" s="391" t="s">
        <v>13689</v>
      </c>
      <c r="E2895" s="392" t="s">
        <v>1</v>
      </c>
      <c r="F2895" s="392" t="s">
        <v>23</v>
      </c>
      <c r="G2895" s="393">
        <v>2.0400000000000001E-2</v>
      </c>
      <c r="H2895" s="394">
        <v>82</v>
      </c>
      <c r="I2895" s="394" t="s">
        <v>13362</v>
      </c>
      <c r="J2895" s="373">
        <f t="shared" si="886"/>
        <v>1.67</v>
      </c>
      <c r="K2895" s="373"/>
      <c r="L2895" s="373"/>
      <c r="M2895" s="373" t="e">
        <f>VLOOKUP(B2895,'INS-SIN-SD-09-2021'!A:D,4,0)</f>
        <v>#N/A</v>
      </c>
      <c r="N2895" s="3" t="e">
        <f t="shared" si="887"/>
        <v>#N/A</v>
      </c>
    </row>
    <row r="2896" spans="1:15" s="387" customFormat="1" x14ac:dyDescent="0.25">
      <c r="A2896" s="389" t="str">
        <f t="shared" si="888"/>
        <v>02800/ORSE</v>
      </c>
      <c r="B2896" s="390" t="s">
        <v>13690</v>
      </c>
      <c r="C2896" s="391" t="s">
        <v>13508</v>
      </c>
      <c r="D2896" s="391" t="s">
        <v>13615</v>
      </c>
      <c r="E2896" s="392" t="s">
        <v>1</v>
      </c>
      <c r="F2896" s="392" t="s">
        <v>29</v>
      </c>
      <c r="G2896" s="393">
        <v>189.70230000000001</v>
      </c>
      <c r="H2896" s="394">
        <v>0.49</v>
      </c>
      <c r="I2896" s="394" t="s">
        <v>13362</v>
      </c>
      <c r="J2896" s="373">
        <f t="shared" si="886"/>
        <v>92.95</v>
      </c>
      <c r="K2896" s="373"/>
      <c r="L2896" s="373"/>
      <c r="M2896" s="373" t="e">
        <f>VLOOKUP(B2896,'INS-SIN-SD-09-2021'!A:D,4,0)</f>
        <v>#N/A</v>
      </c>
      <c r="N2896" s="3" t="e">
        <f t="shared" si="887"/>
        <v>#N/A</v>
      </c>
    </row>
    <row r="2897" spans="1:15" s="387" customFormat="1" x14ac:dyDescent="0.25">
      <c r="A2897" s="389" t="str">
        <f t="shared" si="888"/>
        <v>02800/ORSE</v>
      </c>
      <c r="B2897" s="390" t="s">
        <v>14421</v>
      </c>
      <c r="C2897" s="391" t="s">
        <v>13508</v>
      </c>
      <c r="D2897" s="391" t="s">
        <v>14422</v>
      </c>
      <c r="E2897" s="392" t="s">
        <v>1</v>
      </c>
      <c r="F2897" s="392" t="s">
        <v>29</v>
      </c>
      <c r="G2897" s="393">
        <v>0.33</v>
      </c>
      <c r="H2897" s="394">
        <v>12.79</v>
      </c>
      <c r="I2897" s="394" t="s">
        <v>13362</v>
      </c>
      <c r="J2897" s="373">
        <f t="shared" si="886"/>
        <v>4.22</v>
      </c>
      <c r="K2897" s="373"/>
      <c r="L2897" s="373"/>
      <c r="M2897" s="373" t="e">
        <f>VLOOKUP(B2897,'INS-SIN-SD-09-2021'!A:D,4,0)</f>
        <v>#N/A</v>
      </c>
      <c r="N2897" s="3" t="e">
        <f t="shared" si="887"/>
        <v>#N/A</v>
      </c>
    </row>
    <row r="2898" spans="1:15" s="387" customFormat="1" ht="30" x14ac:dyDescent="0.25">
      <c r="A2898" s="389" t="str">
        <f t="shared" si="888"/>
        <v>02800/ORSE</v>
      </c>
      <c r="B2898" s="390" t="s">
        <v>14424</v>
      </c>
      <c r="C2898" s="391" t="s">
        <v>13508</v>
      </c>
      <c r="D2898" s="391" t="s">
        <v>14425</v>
      </c>
      <c r="E2898" s="392" t="s">
        <v>1</v>
      </c>
      <c r="F2898" s="392" t="s">
        <v>27</v>
      </c>
      <c r="G2898" s="393">
        <v>0.80300000000000005</v>
      </c>
      <c r="H2898" s="394">
        <v>12.18</v>
      </c>
      <c r="I2898" s="394" t="s">
        <v>13362</v>
      </c>
      <c r="J2898" s="373">
        <f t="shared" si="886"/>
        <v>9.7799999999999994</v>
      </c>
      <c r="K2898" s="373"/>
      <c r="L2898" s="373"/>
      <c r="M2898" s="373" t="e">
        <f>VLOOKUP(B2898,'INS-SIN-SD-09-2021'!A:D,4,0)</f>
        <v>#N/A</v>
      </c>
      <c r="N2898" s="3" t="e">
        <f t="shared" si="887"/>
        <v>#N/A</v>
      </c>
    </row>
    <row r="2899" spans="1:15" s="387" customFormat="1" x14ac:dyDescent="0.25">
      <c r="A2899" s="389" t="str">
        <f t="shared" si="888"/>
        <v>02800/ORSE</v>
      </c>
      <c r="B2899" s="390" t="s">
        <v>14270</v>
      </c>
      <c r="C2899" s="391" t="s">
        <v>13508</v>
      </c>
      <c r="D2899" s="391" t="s">
        <v>14271</v>
      </c>
      <c r="E2899" s="392" t="s">
        <v>1</v>
      </c>
      <c r="F2899" s="392" t="s">
        <v>23</v>
      </c>
      <c r="G2899" s="393">
        <v>0.81969999999999998</v>
      </c>
      <c r="H2899" s="394">
        <v>80</v>
      </c>
      <c r="I2899" s="394" t="s">
        <v>13362</v>
      </c>
      <c r="J2899" s="373">
        <f t="shared" si="886"/>
        <v>65.569999999999993</v>
      </c>
      <c r="K2899" s="373"/>
      <c r="L2899" s="373"/>
      <c r="M2899" s="373" t="e">
        <f>VLOOKUP(B2899,'INS-SIN-SD-09-2021'!A:D,4,0)</f>
        <v>#N/A</v>
      </c>
      <c r="N2899" s="3" t="e">
        <f t="shared" si="887"/>
        <v>#N/A</v>
      </c>
    </row>
    <row r="2900" spans="1:15" s="387" customFormat="1" x14ac:dyDescent="0.25">
      <c r="A2900" s="389" t="str">
        <f t="shared" si="888"/>
        <v>02800/ORSE</v>
      </c>
      <c r="B2900" s="390" t="s">
        <v>13696</v>
      </c>
      <c r="C2900" s="391" t="s">
        <v>13508</v>
      </c>
      <c r="D2900" s="391" t="s">
        <v>13697</v>
      </c>
      <c r="E2900" s="392" t="s">
        <v>1</v>
      </c>
      <c r="F2900" s="392" t="s">
        <v>29</v>
      </c>
      <c r="G2900" s="393">
        <v>68.359200000000001</v>
      </c>
      <c r="H2900" s="394">
        <v>0.7</v>
      </c>
      <c r="I2900" s="394" t="s">
        <v>13362</v>
      </c>
      <c r="J2900" s="373">
        <f t="shared" si="886"/>
        <v>47.85</v>
      </c>
      <c r="K2900" s="373"/>
      <c r="L2900" s="373"/>
      <c r="M2900" s="373" t="e">
        <f>VLOOKUP(B2900,'INS-SIN-SD-09-2021'!A:D,4,0)</f>
        <v>#N/A</v>
      </c>
      <c r="N2900" s="3" t="e">
        <f t="shared" si="887"/>
        <v>#N/A</v>
      </c>
    </row>
    <row r="2901" spans="1:15" s="387" customFormat="1" ht="30" x14ac:dyDescent="0.25">
      <c r="A2901" s="389" t="str">
        <f t="shared" si="888"/>
        <v>02800/ORSE</v>
      </c>
      <c r="B2901" s="390" t="s">
        <v>14272</v>
      </c>
      <c r="C2901" s="391" t="s">
        <v>13508</v>
      </c>
      <c r="D2901" s="391" t="s">
        <v>14273</v>
      </c>
      <c r="E2901" s="392" t="s">
        <v>1</v>
      </c>
      <c r="F2901" s="392" t="s">
        <v>23</v>
      </c>
      <c r="G2901" s="393">
        <v>0.24779999999999999</v>
      </c>
      <c r="H2901" s="394">
        <v>70.02</v>
      </c>
      <c r="I2901" s="394" t="s">
        <v>13362</v>
      </c>
      <c r="J2901" s="373">
        <f t="shared" si="886"/>
        <v>17.350000000000001</v>
      </c>
      <c r="K2901" s="373"/>
      <c r="L2901" s="373"/>
      <c r="M2901" s="373" t="e">
        <f>VLOOKUP(B2901,'INS-SIN-SD-09-2021'!A:D,4,0)</f>
        <v>#N/A</v>
      </c>
      <c r="N2901" s="3" t="e">
        <f t="shared" si="887"/>
        <v>#N/A</v>
      </c>
    </row>
    <row r="2902" spans="1:15" s="387" customFormat="1" ht="30" x14ac:dyDescent="0.25">
      <c r="A2902" s="389" t="str">
        <f t="shared" si="888"/>
        <v>02800/ORSE</v>
      </c>
      <c r="B2902" s="390" t="s">
        <v>13962</v>
      </c>
      <c r="C2902" s="391" t="s">
        <v>13508</v>
      </c>
      <c r="D2902" s="391" t="s">
        <v>13963</v>
      </c>
      <c r="E2902" s="392" t="s">
        <v>1</v>
      </c>
      <c r="F2902" s="392" t="s">
        <v>23</v>
      </c>
      <c r="G2902" s="393">
        <v>8.2600000000000007E-2</v>
      </c>
      <c r="H2902" s="394">
        <v>70.02</v>
      </c>
      <c r="I2902" s="394" t="s">
        <v>13362</v>
      </c>
      <c r="J2902" s="373">
        <f t="shared" si="886"/>
        <v>5.78</v>
      </c>
      <c r="K2902" s="373"/>
      <c r="L2902" s="373"/>
      <c r="M2902" s="373" t="e">
        <f>VLOOKUP(B2902,'INS-SIN-SD-09-2021'!A:D,4,0)</f>
        <v>#N/A</v>
      </c>
      <c r="N2902" s="3" t="e">
        <f t="shared" si="887"/>
        <v>#N/A</v>
      </c>
    </row>
    <row r="2903" spans="1:15" s="387" customFormat="1" x14ac:dyDescent="0.25">
      <c r="A2903" s="389" t="str">
        <f t="shared" si="888"/>
        <v>02800/ORSE</v>
      </c>
      <c r="B2903" s="390" t="s">
        <v>13968</v>
      </c>
      <c r="C2903" s="391" t="s">
        <v>13508</v>
      </c>
      <c r="D2903" s="391" t="s">
        <v>13969</v>
      </c>
      <c r="E2903" s="392" t="s">
        <v>1</v>
      </c>
      <c r="F2903" s="392" t="s">
        <v>27</v>
      </c>
      <c r="G2903" s="393">
        <v>0.26400000000000001</v>
      </c>
      <c r="H2903" s="394">
        <v>3.05</v>
      </c>
      <c r="I2903" s="394" t="s">
        <v>13362</v>
      </c>
      <c r="J2903" s="373">
        <f t="shared" si="886"/>
        <v>0.8</v>
      </c>
      <c r="K2903" s="373"/>
      <c r="L2903" s="373"/>
      <c r="M2903" s="373" t="e">
        <f>VLOOKUP(B2903,'INS-SIN-SD-09-2021'!A:D,4,0)</f>
        <v>#N/A</v>
      </c>
      <c r="N2903" s="3" t="e">
        <f t="shared" si="887"/>
        <v>#N/A</v>
      </c>
    </row>
    <row r="2904" spans="1:15" s="387" customFormat="1" ht="30" x14ac:dyDescent="0.25">
      <c r="A2904" s="389" t="str">
        <f t="shared" si="888"/>
        <v>02800/ORSE</v>
      </c>
      <c r="B2904" s="390" t="s">
        <v>14283</v>
      </c>
      <c r="C2904" s="391" t="s">
        <v>13508</v>
      </c>
      <c r="D2904" s="391" t="s">
        <v>14284</v>
      </c>
      <c r="E2904" s="392" t="s">
        <v>1</v>
      </c>
      <c r="F2904" s="392" t="s">
        <v>9</v>
      </c>
      <c r="G2904" s="393">
        <v>6.34</v>
      </c>
      <c r="H2904" s="394">
        <v>0.13</v>
      </c>
      <c r="I2904" s="394" t="s">
        <v>13362</v>
      </c>
      <c r="J2904" s="373">
        <f t="shared" si="886"/>
        <v>0.82</v>
      </c>
      <c r="K2904" s="373"/>
      <c r="L2904" s="373"/>
      <c r="M2904" s="373" t="e">
        <f>VLOOKUP(B2904,'INS-SIN-SD-09-2021'!A:D,4,0)</f>
        <v>#N/A</v>
      </c>
      <c r="N2904" s="3" t="e">
        <f t="shared" si="887"/>
        <v>#N/A</v>
      </c>
    </row>
    <row r="2905" spans="1:15" s="387" customFormat="1" ht="30" x14ac:dyDescent="0.25">
      <c r="A2905" s="389" t="str">
        <f t="shared" si="888"/>
        <v>02800/ORSE</v>
      </c>
      <c r="B2905" s="390" t="s">
        <v>14285</v>
      </c>
      <c r="C2905" s="391" t="s">
        <v>13508</v>
      </c>
      <c r="D2905" s="391" t="s">
        <v>14286</v>
      </c>
      <c r="E2905" s="392" t="s">
        <v>1</v>
      </c>
      <c r="F2905" s="392" t="s">
        <v>9</v>
      </c>
      <c r="G2905" s="393">
        <v>6.34</v>
      </c>
      <c r="H2905" s="394">
        <v>0.22</v>
      </c>
      <c r="I2905" s="394" t="s">
        <v>13362</v>
      </c>
      <c r="J2905" s="373">
        <f t="shared" si="886"/>
        <v>1.39</v>
      </c>
      <c r="K2905" s="373"/>
      <c r="L2905" s="373"/>
      <c r="M2905" s="373" t="e">
        <f>VLOOKUP(B2905,'INS-SIN-SD-09-2021'!A:D,4,0)</f>
        <v>#N/A</v>
      </c>
      <c r="N2905" s="3" t="e">
        <f t="shared" si="887"/>
        <v>#N/A</v>
      </c>
    </row>
    <row r="2906" spans="1:15" s="387" customFormat="1" ht="30" x14ac:dyDescent="0.25">
      <c r="A2906" s="440" t="str">
        <f t="shared" si="888"/>
        <v>02800/ORSE</v>
      </c>
      <c r="B2906" s="441" t="s">
        <v>14287</v>
      </c>
      <c r="C2906" s="442" t="s">
        <v>13508</v>
      </c>
      <c r="D2906" s="442" t="s">
        <v>13556</v>
      </c>
      <c r="E2906" s="398" t="s">
        <v>1</v>
      </c>
      <c r="F2906" s="398" t="s">
        <v>29</v>
      </c>
      <c r="G2906" s="397">
        <v>0.317</v>
      </c>
      <c r="H2906" s="443">
        <v>12.88</v>
      </c>
      <c r="I2906" s="443" t="s">
        <v>13362</v>
      </c>
      <c r="J2906" s="373">
        <f t="shared" si="886"/>
        <v>4.08</v>
      </c>
      <c r="K2906" s="373"/>
      <c r="L2906" s="373"/>
      <c r="M2906" s="373" t="e">
        <f>VLOOKUP(B2906,'INS-SIN-SD-09-2021'!A:D,4,0)</f>
        <v>#N/A</v>
      </c>
      <c r="N2906" s="3" t="e">
        <f t="shared" si="887"/>
        <v>#N/A</v>
      </c>
    </row>
    <row r="2907" spans="1:15" s="387" customFormat="1" ht="75" x14ac:dyDescent="0.25">
      <c r="A2907" s="463">
        <f t="shared" si="888"/>
        <v>90082</v>
      </c>
      <c r="B2907" s="434" t="s">
        <v>13359</v>
      </c>
      <c r="C2907" s="464" t="s">
        <v>630</v>
      </c>
      <c r="D2907" s="464" t="s">
        <v>14426</v>
      </c>
      <c r="E2907" s="425" t="s">
        <v>23</v>
      </c>
      <c r="F2907" s="425" t="s">
        <v>1</v>
      </c>
      <c r="G2907" s="424" t="s">
        <v>13361</v>
      </c>
      <c r="H2907" s="426" t="s">
        <v>13362</v>
      </c>
      <c r="I2907" s="465">
        <f>SUMIF(A:A,A2907,J:J)</f>
        <v>8.2799999999999994</v>
      </c>
      <c r="K2907" s="373">
        <f>VLOOKUP(A2907,'CMP-SIN-SD-09-2021'!A:D,4,0)</f>
        <v>8.2799999999999994</v>
      </c>
      <c r="L2907" s="373" t="b">
        <f>K2907=I2907</f>
        <v>1</v>
      </c>
      <c r="O2907" s="403">
        <v>90082</v>
      </c>
    </row>
    <row r="2908" spans="1:15" s="387" customFormat="1" ht="45" x14ac:dyDescent="0.25">
      <c r="A2908" s="450">
        <f t="shared" si="888"/>
        <v>90082</v>
      </c>
      <c r="B2908" s="451">
        <v>5631</v>
      </c>
      <c r="C2908" s="452" t="s">
        <v>14426</v>
      </c>
      <c r="D2908" s="452" t="s">
        <v>13601</v>
      </c>
      <c r="E2908" s="400" t="s">
        <v>1</v>
      </c>
      <c r="F2908" s="400" t="s">
        <v>13482</v>
      </c>
      <c r="G2908" s="399">
        <v>3.2199999999999999E-2</v>
      </c>
      <c r="H2908" s="453">
        <f>VLOOKUP(B2908,'CMP-SIN-SD-09-2021'!A:D,4,0)</f>
        <v>154.53</v>
      </c>
      <c r="I2908" s="453" t="s">
        <v>13362</v>
      </c>
      <c r="J2908" s="373">
        <f t="shared" ref="J2908:J2910" si="889">TRUNC((G2908*H2908),2)</f>
        <v>4.97</v>
      </c>
      <c r="K2908" s="373"/>
      <c r="L2908" s="373"/>
      <c r="M2908" s="373">
        <f>VLOOKUP(B2908,'CMP-SIN-SD-09-2021'!A:D,4,0)</f>
        <v>154.53</v>
      </c>
      <c r="N2908" s="3" t="b">
        <f t="shared" ref="N2908:N2910" si="890">M2908=H2908</f>
        <v>1</v>
      </c>
    </row>
    <row r="2909" spans="1:15" s="387" customFormat="1" ht="45" x14ac:dyDescent="0.25">
      <c r="A2909" s="389">
        <f t="shared" si="888"/>
        <v>90082</v>
      </c>
      <c r="B2909" s="390">
        <v>5632</v>
      </c>
      <c r="C2909" s="391" t="s">
        <v>14426</v>
      </c>
      <c r="D2909" s="391" t="s">
        <v>13602</v>
      </c>
      <c r="E2909" s="392" t="s">
        <v>1</v>
      </c>
      <c r="F2909" s="392" t="s">
        <v>13484</v>
      </c>
      <c r="G2909" s="393">
        <v>3.5000000000000003E-2</v>
      </c>
      <c r="H2909" s="453">
        <f>VLOOKUP(B2909,'CMP-SIN-SD-09-2021'!A:D,4,0)</f>
        <v>61.05</v>
      </c>
      <c r="I2909" s="394" t="s">
        <v>13362</v>
      </c>
      <c r="J2909" s="373">
        <f t="shared" si="889"/>
        <v>2.13</v>
      </c>
      <c r="K2909" s="373"/>
      <c r="L2909" s="373"/>
      <c r="M2909" s="373">
        <f>VLOOKUP(B2909,'CMP-SIN-SD-09-2021'!A:D,4,0)</f>
        <v>61.05</v>
      </c>
      <c r="N2909" s="3" t="b">
        <f t="shared" si="890"/>
        <v>1</v>
      </c>
    </row>
    <row r="2910" spans="1:15" s="387" customFormat="1" x14ac:dyDescent="0.25">
      <c r="A2910" s="440">
        <f t="shared" si="888"/>
        <v>90082</v>
      </c>
      <c r="B2910" s="441">
        <v>88316</v>
      </c>
      <c r="C2910" s="442" t="s">
        <v>14426</v>
      </c>
      <c r="D2910" s="442" t="s">
        <v>13428</v>
      </c>
      <c r="E2910" s="398" t="s">
        <v>1</v>
      </c>
      <c r="F2910" s="398" t="s">
        <v>7605</v>
      </c>
      <c r="G2910" s="397">
        <v>6.7100000000000007E-2</v>
      </c>
      <c r="H2910" s="453">
        <f>VLOOKUP(B2910,'CMP-SIN-SD-09-2021'!A:D,4,0)</f>
        <v>17.61</v>
      </c>
      <c r="I2910" s="443" t="s">
        <v>13362</v>
      </c>
      <c r="J2910" s="373">
        <f t="shared" si="889"/>
        <v>1.18</v>
      </c>
      <c r="K2910" s="373"/>
      <c r="L2910" s="373"/>
      <c r="M2910" s="373">
        <f>VLOOKUP(B2910,'CMP-SIN-SD-09-2021'!A:D,4,0)</f>
        <v>17.61</v>
      </c>
      <c r="N2910" s="3" t="b">
        <f t="shared" si="890"/>
        <v>1</v>
      </c>
    </row>
    <row r="2911" spans="1:15" s="387" customFormat="1" ht="45" x14ac:dyDescent="0.25">
      <c r="A2911" s="463" t="str">
        <f t="shared" si="888"/>
        <v>C4940/SEINFRA</v>
      </c>
      <c r="B2911" s="434" t="s">
        <v>13359</v>
      </c>
      <c r="C2911" s="464" t="s">
        <v>631</v>
      </c>
      <c r="D2911" s="464" t="s">
        <v>14427</v>
      </c>
      <c r="E2911" s="425" t="s">
        <v>9</v>
      </c>
      <c r="F2911" s="425" t="s">
        <v>1</v>
      </c>
      <c r="G2911" s="424" t="s">
        <v>13361</v>
      </c>
      <c r="H2911" s="426" t="s">
        <v>13362</v>
      </c>
      <c r="I2911" s="465">
        <f>SUMIF(A:A,A2911,J:J)</f>
        <v>24997.47</v>
      </c>
      <c r="K2911" s="373" t="e">
        <f>VLOOKUP(A2911,'CMP-SIN-SD-09-2021'!A:D,4,0)</f>
        <v>#N/A</v>
      </c>
      <c r="L2911" s="373" t="e">
        <f>K2911=I2911</f>
        <v>#N/A</v>
      </c>
      <c r="O2911" s="387" t="s">
        <v>1848</v>
      </c>
    </row>
    <row r="2912" spans="1:15" s="387" customFormat="1" x14ac:dyDescent="0.25">
      <c r="A2912" s="450" t="str">
        <f t="shared" si="888"/>
        <v>C4940/SEINFRA</v>
      </c>
      <c r="B2912" s="451">
        <v>88247</v>
      </c>
      <c r="C2912" s="452" t="s">
        <v>14427</v>
      </c>
      <c r="D2912" s="452" t="s">
        <v>13702</v>
      </c>
      <c r="E2912" s="400" t="s">
        <v>1</v>
      </c>
      <c r="F2912" s="400" t="s">
        <v>7605</v>
      </c>
      <c r="G2912" s="399">
        <v>16</v>
      </c>
      <c r="H2912" s="453">
        <f>VLOOKUP(B2912,'CMP-SIN-SD-09-2021'!A:D,4,0)</f>
        <v>18.739999999999998</v>
      </c>
      <c r="I2912" s="453" t="s">
        <v>13362</v>
      </c>
      <c r="J2912" s="373">
        <f t="shared" ref="J2912:J2954" si="891">TRUNC((G2912*H2912),2)</f>
        <v>299.83999999999997</v>
      </c>
      <c r="K2912" s="373"/>
      <c r="L2912" s="373"/>
      <c r="M2912" s="373">
        <f>VLOOKUP(B2912,'CMP-SIN-SD-09-2021'!A:D,4,0)</f>
        <v>18.739999999999998</v>
      </c>
      <c r="N2912" s="3" t="b">
        <f t="shared" ref="N2912:N2954" si="892">M2912=H2912</f>
        <v>1</v>
      </c>
    </row>
    <row r="2913" spans="1:14" s="387" customFormat="1" x14ac:dyDescent="0.25">
      <c r="A2913" s="389" t="str">
        <f t="shared" si="888"/>
        <v>C4940/SEINFRA</v>
      </c>
      <c r="B2913" s="390">
        <v>88264</v>
      </c>
      <c r="C2913" s="391" t="s">
        <v>14427</v>
      </c>
      <c r="D2913" s="391" t="s">
        <v>13703</v>
      </c>
      <c r="E2913" s="392" t="s">
        <v>1</v>
      </c>
      <c r="F2913" s="392" t="s">
        <v>7605</v>
      </c>
      <c r="G2913" s="393">
        <v>16</v>
      </c>
      <c r="H2913" s="453">
        <f>VLOOKUP(B2913,'CMP-SIN-SD-09-2021'!A:D,4,0)</f>
        <v>24.1</v>
      </c>
      <c r="I2913" s="394" t="s">
        <v>13362</v>
      </c>
      <c r="J2913" s="373">
        <f t="shared" si="891"/>
        <v>385.6</v>
      </c>
      <c r="K2913" s="373"/>
      <c r="L2913" s="373"/>
      <c r="M2913" s="373">
        <f>VLOOKUP(B2913,'CMP-SIN-SD-09-2021'!A:D,4,0)</f>
        <v>24.1</v>
      </c>
      <c r="N2913" s="3" t="b">
        <f t="shared" si="892"/>
        <v>1</v>
      </c>
    </row>
    <row r="2914" spans="1:14" s="387" customFormat="1" x14ac:dyDescent="0.25">
      <c r="A2914" s="389" t="str">
        <f t="shared" si="888"/>
        <v>C4940/SEINFRA</v>
      </c>
      <c r="B2914" s="390">
        <v>88266</v>
      </c>
      <c r="C2914" s="391" t="s">
        <v>14427</v>
      </c>
      <c r="D2914" s="391" t="s">
        <v>14428</v>
      </c>
      <c r="E2914" s="392" t="s">
        <v>1</v>
      </c>
      <c r="F2914" s="392" t="s">
        <v>7605</v>
      </c>
      <c r="G2914" s="393">
        <v>16</v>
      </c>
      <c r="H2914" s="453">
        <f>VLOOKUP(B2914,'CMP-SIN-SD-09-2021'!A:D,4,0)</f>
        <v>32.51</v>
      </c>
      <c r="I2914" s="394" t="s">
        <v>13362</v>
      </c>
      <c r="J2914" s="373">
        <f t="shared" si="891"/>
        <v>520.16</v>
      </c>
      <c r="K2914" s="373"/>
      <c r="L2914" s="373"/>
      <c r="M2914" s="373">
        <f>VLOOKUP(B2914,'CMP-SIN-SD-09-2021'!A:D,4,0)</f>
        <v>32.51</v>
      </c>
      <c r="N2914" s="3" t="b">
        <f t="shared" si="892"/>
        <v>1</v>
      </c>
    </row>
    <row r="2915" spans="1:14" s="387" customFormat="1" x14ac:dyDescent="0.25">
      <c r="A2915" s="389" t="str">
        <f t="shared" si="888"/>
        <v>C4940/SEINFRA</v>
      </c>
      <c r="B2915" s="390">
        <v>88316</v>
      </c>
      <c r="C2915" s="391" t="s">
        <v>14427</v>
      </c>
      <c r="D2915" s="391" t="s">
        <v>13428</v>
      </c>
      <c r="E2915" s="392" t="s">
        <v>1</v>
      </c>
      <c r="F2915" s="392" t="s">
        <v>7605</v>
      </c>
      <c r="G2915" s="393">
        <v>16</v>
      </c>
      <c r="H2915" s="453">
        <f>VLOOKUP(B2915,'CMP-SIN-SD-09-2021'!A:D,4,0)</f>
        <v>17.61</v>
      </c>
      <c r="I2915" s="394" t="s">
        <v>13362</v>
      </c>
      <c r="J2915" s="373">
        <f t="shared" si="891"/>
        <v>281.76</v>
      </c>
      <c r="K2915" s="373"/>
      <c r="L2915" s="373"/>
      <c r="M2915" s="373">
        <f>VLOOKUP(B2915,'CMP-SIN-SD-09-2021'!A:D,4,0)</f>
        <v>17.61</v>
      </c>
      <c r="N2915" s="3" t="b">
        <f t="shared" si="892"/>
        <v>1</v>
      </c>
    </row>
    <row r="2916" spans="1:14" s="387" customFormat="1" x14ac:dyDescent="0.25">
      <c r="A2916" s="389" t="str">
        <f t="shared" si="888"/>
        <v>C4940/SEINFRA</v>
      </c>
      <c r="B2916" s="390" t="s">
        <v>14429</v>
      </c>
      <c r="C2916" s="391" t="s">
        <v>14427</v>
      </c>
      <c r="D2916" s="391" t="s">
        <v>14430</v>
      </c>
      <c r="E2916" s="392" t="s">
        <v>1</v>
      </c>
      <c r="F2916" s="392" t="s">
        <v>23</v>
      </c>
      <c r="G2916" s="393">
        <v>0.06</v>
      </c>
      <c r="H2916" s="394">
        <v>107.42</v>
      </c>
      <c r="I2916" s="394" t="s">
        <v>13362</v>
      </c>
      <c r="J2916" s="373">
        <f t="shared" si="891"/>
        <v>6.44</v>
      </c>
      <c r="K2916" s="373"/>
      <c r="L2916" s="373"/>
      <c r="M2916" s="373" t="e">
        <f>VLOOKUP(B2916,'INS-SIN-SD-09-2021'!A:D,4,0)</f>
        <v>#N/A</v>
      </c>
      <c r="N2916" s="3" t="e">
        <f t="shared" si="892"/>
        <v>#N/A</v>
      </c>
    </row>
    <row r="2917" spans="1:14" s="387" customFormat="1" x14ac:dyDescent="0.25">
      <c r="A2917" s="389" t="str">
        <f t="shared" si="888"/>
        <v>C4940/SEINFRA</v>
      </c>
      <c r="B2917" s="390" t="s">
        <v>14431</v>
      </c>
      <c r="C2917" s="391" t="s">
        <v>14427</v>
      </c>
      <c r="D2917" s="391" t="s">
        <v>14432</v>
      </c>
      <c r="E2917" s="392" t="s">
        <v>1</v>
      </c>
      <c r="F2917" s="392" t="s">
        <v>27</v>
      </c>
      <c r="G2917" s="393">
        <v>35</v>
      </c>
      <c r="H2917" s="394">
        <v>33.880000000000003</v>
      </c>
      <c r="I2917" s="394" t="s">
        <v>13362</v>
      </c>
      <c r="J2917" s="373">
        <f t="shared" si="891"/>
        <v>1185.8</v>
      </c>
      <c r="K2917" s="373"/>
      <c r="L2917" s="373"/>
      <c r="M2917" s="373" t="e">
        <f>VLOOKUP(B2917,'INS-SIN-SD-09-2021'!A:D,4,0)</f>
        <v>#N/A</v>
      </c>
      <c r="N2917" s="3" t="e">
        <f t="shared" si="892"/>
        <v>#N/A</v>
      </c>
    </row>
    <row r="2918" spans="1:14" s="387" customFormat="1" x14ac:dyDescent="0.25">
      <c r="A2918" s="389" t="str">
        <f t="shared" si="888"/>
        <v>C4940/SEINFRA</v>
      </c>
      <c r="B2918" s="390" t="s">
        <v>14433</v>
      </c>
      <c r="C2918" s="391" t="s">
        <v>14427</v>
      </c>
      <c r="D2918" s="391" t="s">
        <v>14434</v>
      </c>
      <c r="E2918" s="392" t="s">
        <v>1</v>
      </c>
      <c r="F2918" s="392" t="s">
        <v>27</v>
      </c>
      <c r="G2918" s="393">
        <v>2</v>
      </c>
      <c r="H2918" s="394">
        <v>14.54</v>
      </c>
      <c r="I2918" s="394" t="s">
        <v>13362</v>
      </c>
      <c r="J2918" s="373">
        <f t="shared" si="891"/>
        <v>29.08</v>
      </c>
      <c r="K2918" s="373"/>
      <c r="L2918" s="373"/>
      <c r="M2918" s="373" t="e">
        <f>VLOOKUP(B2918,'INS-SIN-SD-09-2021'!A:D,4,0)</f>
        <v>#N/A</v>
      </c>
      <c r="N2918" s="3" t="e">
        <f t="shared" si="892"/>
        <v>#N/A</v>
      </c>
    </row>
    <row r="2919" spans="1:14" s="387" customFormat="1" x14ac:dyDescent="0.25">
      <c r="A2919" s="389" t="str">
        <f t="shared" si="888"/>
        <v>C4940/SEINFRA</v>
      </c>
      <c r="B2919" s="390" t="s">
        <v>14435</v>
      </c>
      <c r="C2919" s="391" t="s">
        <v>14427</v>
      </c>
      <c r="D2919" s="391" t="s">
        <v>14436</v>
      </c>
      <c r="E2919" s="392" t="s">
        <v>1</v>
      </c>
      <c r="F2919" s="392" t="s">
        <v>27</v>
      </c>
      <c r="G2919" s="393">
        <v>40</v>
      </c>
      <c r="H2919" s="394">
        <v>59.75</v>
      </c>
      <c r="I2919" s="394" t="s">
        <v>13362</v>
      </c>
      <c r="J2919" s="373">
        <f t="shared" si="891"/>
        <v>2390</v>
      </c>
      <c r="K2919" s="373"/>
      <c r="L2919" s="373"/>
      <c r="M2919" s="373" t="e">
        <f>VLOOKUP(B2919,'INS-SIN-SD-09-2021'!A:D,4,0)</f>
        <v>#N/A</v>
      </c>
      <c r="N2919" s="3" t="e">
        <f t="shared" si="892"/>
        <v>#N/A</v>
      </c>
    </row>
    <row r="2920" spans="1:14" s="387" customFormat="1" ht="30" x14ac:dyDescent="0.25">
      <c r="A2920" s="389" t="str">
        <f t="shared" si="888"/>
        <v>C4940/SEINFRA</v>
      </c>
      <c r="B2920" s="390" t="s">
        <v>14437</v>
      </c>
      <c r="C2920" s="391" t="s">
        <v>14427</v>
      </c>
      <c r="D2920" s="391" t="s">
        <v>14438</v>
      </c>
      <c r="E2920" s="392" t="s">
        <v>1</v>
      </c>
      <c r="F2920" s="392" t="s">
        <v>9</v>
      </c>
      <c r="G2920" s="393">
        <v>1</v>
      </c>
      <c r="H2920" s="394">
        <v>373.45</v>
      </c>
      <c r="I2920" s="394" t="s">
        <v>13362</v>
      </c>
      <c r="J2920" s="373">
        <f t="shared" si="891"/>
        <v>373.45</v>
      </c>
      <c r="K2920" s="373"/>
      <c r="L2920" s="373"/>
      <c r="M2920" s="373" t="e">
        <f>VLOOKUP(B2920,'INS-SIN-SD-09-2021'!A:D,4,0)</f>
        <v>#N/A</v>
      </c>
      <c r="N2920" s="3" t="e">
        <f t="shared" si="892"/>
        <v>#N/A</v>
      </c>
    </row>
    <row r="2921" spans="1:14" s="387" customFormat="1" x14ac:dyDescent="0.25">
      <c r="A2921" s="389" t="str">
        <f t="shared" si="888"/>
        <v>C4940/SEINFRA</v>
      </c>
      <c r="B2921" s="390" t="s">
        <v>14439</v>
      </c>
      <c r="C2921" s="391" t="s">
        <v>14427</v>
      </c>
      <c r="D2921" s="391" t="s">
        <v>14440</v>
      </c>
      <c r="E2921" s="392" t="s">
        <v>1</v>
      </c>
      <c r="F2921" s="392" t="s">
        <v>9</v>
      </c>
      <c r="G2921" s="393">
        <v>2</v>
      </c>
      <c r="H2921" s="394">
        <v>6.94</v>
      </c>
      <c r="I2921" s="394" t="s">
        <v>13362</v>
      </c>
      <c r="J2921" s="373">
        <f t="shared" si="891"/>
        <v>13.88</v>
      </c>
      <c r="K2921" s="373"/>
      <c r="L2921" s="373"/>
      <c r="M2921" s="373" t="e">
        <f>VLOOKUP(B2921,'INS-SIN-SD-09-2021'!A:D,4,0)</f>
        <v>#N/A</v>
      </c>
      <c r="N2921" s="3" t="e">
        <f t="shared" si="892"/>
        <v>#N/A</v>
      </c>
    </row>
    <row r="2922" spans="1:14" s="387" customFormat="1" x14ac:dyDescent="0.25">
      <c r="A2922" s="389" t="str">
        <f t="shared" si="888"/>
        <v>C4940/SEINFRA</v>
      </c>
      <c r="B2922" s="390" t="s">
        <v>14441</v>
      </c>
      <c r="C2922" s="391" t="s">
        <v>14427</v>
      </c>
      <c r="D2922" s="391" t="s">
        <v>14442</v>
      </c>
      <c r="E2922" s="392" t="s">
        <v>1</v>
      </c>
      <c r="F2922" s="392" t="s">
        <v>9</v>
      </c>
      <c r="G2922" s="393">
        <v>2</v>
      </c>
      <c r="H2922" s="394">
        <v>8.6300000000000008</v>
      </c>
      <c r="I2922" s="394" t="s">
        <v>13362</v>
      </c>
      <c r="J2922" s="373">
        <f t="shared" si="891"/>
        <v>17.260000000000002</v>
      </c>
      <c r="K2922" s="373"/>
      <c r="L2922" s="373"/>
      <c r="M2922" s="373" t="e">
        <f>VLOOKUP(B2922,'INS-SIN-SD-09-2021'!A:D,4,0)</f>
        <v>#N/A</v>
      </c>
      <c r="N2922" s="3" t="e">
        <f t="shared" si="892"/>
        <v>#N/A</v>
      </c>
    </row>
    <row r="2923" spans="1:14" s="387" customFormat="1" x14ac:dyDescent="0.25">
      <c r="A2923" s="389" t="str">
        <f t="shared" si="888"/>
        <v>C4940/SEINFRA</v>
      </c>
      <c r="B2923" s="390" t="s">
        <v>14443</v>
      </c>
      <c r="C2923" s="391" t="s">
        <v>14427</v>
      </c>
      <c r="D2923" s="391" t="s">
        <v>14444</v>
      </c>
      <c r="E2923" s="392" t="s">
        <v>1</v>
      </c>
      <c r="F2923" s="392" t="s">
        <v>9</v>
      </c>
      <c r="G2923" s="393">
        <v>1</v>
      </c>
      <c r="H2923" s="394">
        <v>7.7</v>
      </c>
      <c r="I2923" s="394" t="s">
        <v>13362</v>
      </c>
      <c r="J2923" s="373">
        <f t="shared" si="891"/>
        <v>7.7</v>
      </c>
      <c r="K2923" s="373"/>
      <c r="L2923" s="373"/>
      <c r="M2923" s="373" t="e">
        <f>VLOOKUP(B2923,'INS-SIN-SD-09-2021'!A:D,4,0)</f>
        <v>#N/A</v>
      </c>
      <c r="N2923" s="3" t="e">
        <f t="shared" si="892"/>
        <v>#N/A</v>
      </c>
    </row>
    <row r="2924" spans="1:14" s="387" customFormat="1" x14ac:dyDescent="0.25">
      <c r="A2924" s="389" t="str">
        <f t="shared" si="888"/>
        <v>C4940/SEINFRA</v>
      </c>
      <c r="B2924" s="390" t="s">
        <v>14445</v>
      </c>
      <c r="C2924" s="391" t="s">
        <v>14427</v>
      </c>
      <c r="D2924" s="391" t="s">
        <v>14446</v>
      </c>
      <c r="E2924" s="392" t="s">
        <v>1</v>
      </c>
      <c r="F2924" s="392" t="s">
        <v>9</v>
      </c>
      <c r="G2924" s="393">
        <v>2</v>
      </c>
      <c r="H2924" s="394">
        <v>54.02</v>
      </c>
      <c r="I2924" s="394" t="s">
        <v>13362</v>
      </c>
      <c r="J2924" s="373">
        <f t="shared" si="891"/>
        <v>108.04</v>
      </c>
      <c r="K2924" s="373"/>
      <c r="L2924" s="373"/>
      <c r="M2924" s="373" t="e">
        <f>VLOOKUP(B2924,'INS-SIN-SD-09-2021'!A:D,4,0)</f>
        <v>#N/A</v>
      </c>
      <c r="N2924" s="3" t="e">
        <f t="shared" si="892"/>
        <v>#N/A</v>
      </c>
    </row>
    <row r="2925" spans="1:14" s="387" customFormat="1" x14ac:dyDescent="0.25">
      <c r="A2925" s="389" t="str">
        <f t="shared" si="888"/>
        <v>C4940/SEINFRA</v>
      </c>
      <c r="B2925" s="390" t="s">
        <v>14447</v>
      </c>
      <c r="C2925" s="391" t="s">
        <v>14427</v>
      </c>
      <c r="D2925" s="391" t="s">
        <v>14448</v>
      </c>
      <c r="E2925" s="392" t="s">
        <v>1</v>
      </c>
      <c r="F2925" s="392" t="s">
        <v>27</v>
      </c>
      <c r="G2925" s="393">
        <v>9</v>
      </c>
      <c r="H2925" s="394">
        <v>11.63</v>
      </c>
      <c r="I2925" s="394" t="s">
        <v>13362</v>
      </c>
      <c r="J2925" s="373">
        <f t="shared" si="891"/>
        <v>104.67</v>
      </c>
      <c r="K2925" s="373"/>
      <c r="L2925" s="373"/>
      <c r="M2925" s="373" t="e">
        <f>VLOOKUP(B2925,'INS-SIN-SD-09-2021'!A:D,4,0)</f>
        <v>#N/A</v>
      </c>
      <c r="N2925" s="3" t="e">
        <f t="shared" si="892"/>
        <v>#N/A</v>
      </c>
    </row>
    <row r="2926" spans="1:14" s="387" customFormat="1" x14ac:dyDescent="0.25">
      <c r="A2926" s="389" t="str">
        <f t="shared" si="888"/>
        <v>C4940/SEINFRA</v>
      </c>
      <c r="B2926" s="390" t="s">
        <v>14449</v>
      </c>
      <c r="C2926" s="391" t="s">
        <v>14427</v>
      </c>
      <c r="D2926" s="391" t="s">
        <v>14450</v>
      </c>
      <c r="E2926" s="392" t="s">
        <v>1</v>
      </c>
      <c r="F2926" s="392" t="s">
        <v>27</v>
      </c>
      <c r="G2926" s="393">
        <v>12</v>
      </c>
      <c r="H2926" s="394">
        <v>48.01</v>
      </c>
      <c r="I2926" s="394" t="s">
        <v>13362</v>
      </c>
      <c r="J2926" s="373">
        <f t="shared" si="891"/>
        <v>576.12</v>
      </c>
      <c r="K2926" s="373"/>
      <c r="L2926" s="373"/>
      <c r="M2926" s="373" t="e">
        <f>VLOOKUP(B2926,'INS-SIN-SD-09-2021'!A:D,4,0)</f>
        <v>#N/A</v>
      </c>
      <c r="N2926" s="3" t="e">
        <f t="shared" si="892"/>
        <v>#N/A</v>
      </c>
    </row>
    <row r="2927" spans="1:14" s="387" customFormat="1" x14ac:dyDescent="0.25">
      <c r="A2927" s="389" t="str">
        <f t="shared" si="888"/>
        <v>C4940/SEINFRA</v>
      </c>
      <c r="B2927" s="390" t="s">
        <v>14451</v>
      </c>
      <c r="C2927" s="391" t="s">
        <v>14427</v>
      </c>
      <c r="D2927" s="391" t="s">
        <v>14452</v>
      </c>
      <c r="E2927" s="392" t="s">
        <v>1</v>
      </c>
      <c r="F2927" s="392" t="s">
        <v>9</v>
      </c>
      <c r="G2927" s="393">
        <v>4</v>
      </c>
      <c r="H2927" s="394">
        <v>3.02</v>
      </c>
      <c r="I2927" s="394" t="s">
        <v>13362</v>
      </c>
      <c r="J2927" s="373">
        <f t="shared" si="891"/>
        <v>12.08</v>
      </c>
      <c r="K2927" s="373"/>
      <c r="L2927" s="373"/>
      <c r="M2927" s="373" t="e">
        <f>VLOOKUP(B2927,'INS-SIN-SD-09-2021'!A:D,4,0)</f>
        <v>#N/A</v>
      </c>
      <c r="N2927" s="3" t="e">
        <f t="shared" si="892"/>
        <v>#N/A</v>
      </c>
    </row>
    <row r="2928" spans="1:14" s="387" customFormat="1" x14ac:dyDescent="0.25">
      <c r="A2928" s="389" t="str">
        <f t="shared" si="888"/>
        <v>C4940/SEINFRA</v>
      </c>
      <c r="B2928" s="390" t="s">
        <v>14453</v>
      </c>
      <c r="C2928" s="391" t="s">
        <v>14427</v>
      </c>
      <c r="D2928" s="391" t="s">
        <v>14454</v>
      </c>
      <c r="E2928" s="392" t="s">
        <v>1</v>
      </c>
      <c r="F2928" s="392" t="s">
        <v>9</v>
      </c>
      <c r="G2928" s="393">
        <v>6</v>
      </c>
      <c r="H2928" s="394">
        <v>25.19</v>
      </c>
      <c r="I2928" s="394" t="s">
        <v>13362</v>
      </c>
      <c r="J2928" s="373">
        <f t="shared" si="891"/>
        <v>151.13999999999999</v>
      </c>
      <c r="K2928" s="373"/>
      <c r="L2928" s="373"/>
      <c r="M2928" s="373" t="e">
        <f>VLOOKUP(B2928,'INS-SIN-SD-09-2021'!A:D,4,0)</f>
        <v>#N/A</v>
      </c>
      <c r="N2928" s="3" t="e">
        <f t="shared" si="892"/>
        <v>#N/A</v>
      </c>
    </row>
    <row r="2929" spans="1:14" s="387" customFormat="1" x14ac:dyDescent="0.25">
      <c r="A2929" s="389" t="str">
        <f t="shared" si="888"/>
        <v>C4940/SEINFRA</v>
      </c>
      <c r="B2929" s="390" t="s">
        <v>14455</v>
      </c>
      <c r="C2929" s="391" t="s">
        <v>14427</v>
      </c>
      <c r="D2929" s="391" t="s">
        <v>14456</v>
      </c>
      <c r="E2929" s="392" t="s">
        <v>1</v>
      </c>
      <c r="F2929" s="392" t="s">
        <v>9</v>
      </c>
      <c r="G2929" s="393">
        <v>4</v>
      </c>
      <c r="H2929" s="394">
        <v>22.14</v>
      </c>
      <c r="I2929" s="394" t="s">
        <v>13362</v>
      </c>
      <c r="J2929" s="373">
        <f t="shared" si="891"/>
        <v>88.56</v>
      </c>
      <c r="K2929" s="373"/>
      <c r="L2929" s="373"/>
      <c r="M2929" s="373" t="e">
        <f>VLOOKUP(B2929,'INS-SIN-SD-09-2021'!A:D,4,0)</f>
        <v>#N/A</v>
      </c>
      <c r="N2929" s="3" t="e">
        <f t="shared" si="892"/>
        <v>#N/A</v>
      </c>
    </row>
    <row r="2930" spans="1:14" s="387" customFormat="1" ht="30" x14ac:dyDescent="0.25">
      <c r="A2930" s="389" t="str">
        <f t="shared" si="888"/>
        <v>C4940/SEINFRA</v>
      </c>
      <c r="B2930" s="390" t="s">
        <v>14457</v>
      </c>
      <c r="C2930" s="391" t="s">
        <v>14427</v>
      </c>
      <c r="D2930" s="391" t="s">
        <v>14458</v>
      </c>
      <c r="E2930" s="392" t="s">
        <v>1</v>
      </c>
      <c r="F2930" s="392" t="s">
        <v>9</v>
      </c>
      <c r="G2930" s="393">
        <v>6</v>
      </c>
      <c r="H2930" s="394">
        <v>131.59</v>
      </c>
      <c r="I2930" s="394" t="s">
        <v>13362</v>
      </c>
      <c r="J2930" s="373">
        <f t="shared" si="891"/>
        <v>789.54</v>
      </c>
      <c r="K2930" s="373"/>
      <c r="L2930" s="373"/>
      <c r="M2930" s="373" t="e">
        <f>VLOOKUP(B2930,'INS-SIN-SD-09-2021'!A:D,4,0)</f>
        <v>#N/A</v>
      </c>
      <c r="N2930" s="3" t="e">
        <f t="shared" si="892"/>
        <v>#N/A</v>
      </c>
    </row>
    <row r="2931" spans="1:14" s="387" customFormat="1" x14ac:dyDescent="0.25">
      <c r="A2931" s="389" t="str">
        <f t="shared" si="888"/>
        <v>C4940/SEINFRA</v>
      </c>
      <c r="B2931" s="390" t="s">
        <v>14459</v>
      </c>
      <c r="C2931" s="391" t="s">
        <v>14427</v>
      </c>
      <c r="D2931" s="391" t="s">
        <v>14460</v>
      </c>
      <c r="E2931" s="392" t="s">
        <v>1</v>
      </c>
      <c r="F2931" s="392" t="s">
        <v>9</v>
      </c>
      <c r="G2931" s="393">
        <v>7</v>
      </c>
      <c r="H2931" s="394">
        <v>37.31</v>
      </c>
      <c r="I2931" s="394" t="s">
        <v>13362</v>
      </c>
      <c r="J2931" s="373">
        <f t="shared" si="891"/>
        <v>261.17</v>
      </c>
      <c r="K2931" s="373"/>
      <c r="L2931" s="373"/>
      <c r="M2931" s="373" t="e">
        <f>VLOOKUP(B2931,'INS-SIN-SD-09-2021'!A:D,4,0)</f>
        <v>#N/A</v>
      </c>
      <c r="N2931" s="3" t="e">
        <f t="shared" si="892"/>
        <v>#N/A</v>
      </c>
    </row>
    <row r="2932" spans="1:14" s="387" customFormat="1" ht="30" x14ac:dyDescent="0.25">
      <c r="A2932" s="389" t="str">
        <f t="shared" si="888"/>
        <v>C4940/SEINFRA</v>
      </c>
      <c r="B2932" s="390" t="s">
        <v>14461</v>
      </c>
      <c r="C2932" s="391" t="s">
        <v>14427</v>
      </c>
      <c r="D2932" s="391" t="s">
        <v>14462</v>
      </c>
      <c r="E2932" s="392" t="s">
        <v>1</v>
      </c>
      <c r="F2932" s="392" t="s">
        <v>9</v>
      </c>
      <c r="G2932" s="393">
        <v>1</v>
      </c>
      <c r="H2932" s="394">
        <v>858.31</v>
      </c>
      <c r="I2932" s="394" t="s">
        <v>13362</v>
      </c>
      <c r="J2932" s="373">
        <f t="shared" si="891"/>
        <v>858.31</v>
      </c>
      <c r="K2932" s="373"/>
      <c r="L2932" s="373"/>
      <c r="M2932" s="373" t="e">
        <f>VLOOKUP(B2932,'INS-SIN-SD-09-2021'!A:D,4,0)</f>
        <v>#N/A</v>
      </c>
      <c r="N2932" s="3" t="e">
        <f t="shared" si="892"/>
        <v>#N/A</v>
      </c>
    </row>
    <row r="2933" spans="1:14" s="387" customFormat="1" x14ac:dyDescent="0.25">
      <c r="A2933" s="389" t="str">
        <f t="shared" si="888"/>
        <v>C4940/SEINFRA</v>
      </c>
      <c r="B2933" s="390" t="s">
        <v>14463</v>
      </c>
      <c r="C2933" s="391" t="s">
        <v>14427</v>
      </c>
      <c r="D2933" s="391" t="s">
        <v>14464</v>
      </c>
      <c r="E2933" s="392" t="s">
        <v>1</v>
      </c>
      <c r="F2933" s="392" t="s">
        <v>9</v>
      </c>
      <c r="G2933" s="393">
        <v>6</v>
      </c>
      <c r="H2933" s="394">
        <v>102.97</v>
      </c>
      <c r="I2933" s="394" t="s">
        <v>13362</v>
      </c>
      <c r="J2933" s="373">
        <f t="shared" si="891"/>
        <v>617.82000000000005</v>
      </c>
      <c r="K2933" s="373"/>
      <c r="L2933" s="373"/>
      <c r="M2933" s="373" t="e">
        <f>VLOOKUP(B2933,'INS-SIN-SD-09-2021'!A:D,4,0)</f>
        <v>#N/A</v>
      </c>
      <c r="N2933" s="3" t="e">
        <f t="shared" si="892"/>
        <v>#N/A</v>
      </c>
    </row>
    <row r="2934" spans="1:14" s="387" customFormat="1" x14ac:dyDescent="0.25">
      <c r="A2934" s="389" t="str">
        <f t="shared" si="888"/>
        <v>C4940/SEINFRA</v>
      </c>
      <c r="B2934" s="390" t="s">
        <v>14465</v>
      </c>
      <c r="C2934" s="391" t="s">
        <v>14427</v>
      </c>
      <c r="D2934" s="391" t="s">
        <v>14466</v>
      </c>
      <c r="E2934" s="392" t="s">
        <v>1</v>
      </c>
      <c r="F2934" s="392" t="s">
        <v>7605</v>
      </c>
      <c r="G2934" s="393">
        <v>4</v>
      </c>
      <c r="H2934" s="394">
        <v>47.197800000000001</v>
      </c>
      <c r="I2934" s="394" t="s">
        <v>13362</v>
      </c>
      <c r="J2934" s="373">
        <f t="shared" si="891"/>
        <v>188.79</v>
      </c>
      <c r="K2934" s="373"/>
      <c r="L2934" s="373"/>
      <c r="M2934" s="373" t="e">
        <f>VLOOKUP(B2934,'INS-SIN-SD-09-2021'!A:D,4,0)</f>
        <v>#N/A</v>
      </c>
      <c r="N2934" s="3" t="e">
        <f t="shared" si="892"/>
        <v>#N/A</v>
      </c>
    </row>
    <row r="2935" spans="1:14" s="387" customFormat="1" x14ac:dyDescent="0.25">
      <c r="A2935" s="389" t="str">
        <f t="shared" si="888"/>
        <v>C4940/SEINFRA</v>
      </c>
      <c r="B2935" s="390" t="s">
        <v>14467</v>
      </c>
      <c r="C2935" s="391" t="s">
        <v>14427</v>
      </c>
      <c r="D2935" s="391" t="s">
        <v>14468</v>
      </c>
      <c r="E2935" s="392" t="s">
        <v>1</v>
      </c>
      <c r="F2935" s="392" t="s">
        <v>7605</v>
      </c>
      <c r="G2935" s="393">
        <v>12</v>
      </c>
      <c r="H2935" s="394">
        <v>124.1842</v>
      </c>
      <c r="I2935" s="394" t="s">
        <v>13362</v>
      </c>
      <c r="J2935" s="373">
        <f t="shared" si="891"/>
        <v>1490.21</v>
      </c>
      <c r="K2935" s="373"/>
      <c r="L2935" s="373"/>
      <c r="M2935" s="373" t="e">
        <f>VLOOKUP(B2935,'INS-SIN-SD-09-2021'!A:D,4,0)</f>
        <v>#N/A</v>
      </c>
      <c r="N2935" s="3" t="e">
        <f t="shared" si="892"/>
        <v>#N/A</v>
      </c>
    </row>
    <row r="2936" spans="1:14" s="387" customFormat="1" x14ac:dyDescent="0.25">
      <c r="A2936" s="389" t="str">
        <f t="shared" si="888"/>
        <v>C4940/SEINFRA</v>
      </c>
      <c r="B2936" s="390" t="s">
        <v>14469</v>
      </c>
      <c r="C2936" s="391" t="s">
        <v>14427</v>
      </c>
      <c r="D2936" s="391" t="s">
        <v>14470</v>
      </c>
      <c r="E2936" s="392" t="s">
        <v>1</v>
      </c>
      <c r="F2936" s="392" t="s">
        <v>27</v>
      </c>
      <c r="G2936" s="393">
        <v>25</v>
      </c>
      <c r="H2936" s="394">
        <v>11.12</v>
      </c>
      <c r="I2936" s="394" t="s">
        <v>13362</v>
      </c>
      <c r="J2936" s="373">
        <f t="shared" si="891"/>
        <v>278</v>
      </c>
      <c r="K2936" s="373"/>
      <c r="L2936" s="373"/>
      <c r="M2936" s="373" t="e">
        <f>VLOOKUP(B2936,'INS-SIN-SD-09-2021'!A:D,4,0)</f>
        <v>#N/A</v>
      </c>
      <c r="N2936" s="3" t="e">
        <f t="shared" si="892"/>
        <v>#N/A</v>
      </c>
    </row>
    <row r="2937" spans="1:14" s="387" customFormat="1" x14ac:dyDescent="0.25">
      <c r="A2937" s="389" t="str">
        <f t="shared" si="888"/>
        <v>C4940/SEINFRA</v>
      </c>
      <c r="B2937" s="390" t="s">
        <v>14471</v>
      </c>
      <c r="C2937" s="391" t="s">
        <v>14427</v>
      </c>
      <c r="D2937" s="391" t="s">
        <v>14472</v>
      </c>
      <c r="E2937" s="392" t="s">
        <v>1</v>
      </c>
      <c r="F2937" s="392" t="s">
        <v>9</v>
      </c>
      <c r="G2937" s="393">
        <v>3</v>
      </c>
      <c r="H2937" s="394">
        <v>254</v>
      </c>
      <c r="I2937" s="394" t="s">
        <v>13362</v>
      </c>
      <c r="J2937" s="373">
        <f t="shared" si="891"/>
        <v>762</v>
      </c>
      <c r="K2937" s="373"/>
      <c r="L2937" s="373"/>
      <c r="M2937" s="373" t="e">
        <f>VLOOKUP(B2937,'INS-SIN-SD-09-2021'!A:D,4,0)</f>
        <v>#N/A</v>
      </c>
      <c r="N2937" s="3" t="e">
        <f t="shared" si="892"/>
        <v>#N/A</v>
      </c>
    </row>
    <row r="2938" spans="1:14" s="387" customFormat="1" x14ac:dyDescent="0.25">
      <c r="A2938" s="389" t="str">
        <f t="shared" si="888"/>
        <v>C4940/SEINFRA</v>
      </c>
      <c r="B2938" s="390" t="s">
        <v>14473</v>
      </c>
      <c r="C2938" s="391" t="s">
        <v>14427</v>
      </c>
      <c r="D2938" s="391" t="s">
        <v>14474</v>
      </c>
      <c r="E2938" s="392" t="s">
        <v>1</v>
      </c>
      <c r="F2938" s="392" t="s">
        <v>9</v>
      </c>
      <c r="G2938" s="393">
        <v>5</v>
      </c>
      <c r="H2938" s="394">
        <v>75.08</v>
      </c>
      <c r="I2938" s="394" t="s">
        <v>13362</v>
      </c>
      <c r="J2938" s="373">
        <f t="shared" si="891"/>
        <v>375.4</v>
      </c>
      <c r="K2938" s="373"/>
      <c r="L2938" s="373"/>
      <c r="M2938" s="373" t="e">
        <f>VLOOKUP(B2938,'INS-SIN-SD-09-2021'!A:D,4,0)</f>
        <v>#N/A</v>
      </c>
      <c r="N2938" s="3" t="e">
        <f t="shared" si="892"/>
        <v>#N/A</v>
      </c>
    </row>
    <row r="2939" spans="1:14" s="387" customFormat="1" x14ac:dyDescent="0.25">
      <c r="A2939" s="389" t="str">
        <f t="shared" si="888"/>
        <v>C4940/SEINFRA</v>
      </c>
      <c r="B2939" s="390" t="s">
        <v>14475</v>
      </c>
      <c r="C2939" s="391" t="s">
        <v>14427</v>
      </c>
      <c r="D2939" s="391" t="s">
        <v>14476</v>
      </c>
      <c r="E2939" s="392" t="s">
        <v>1</v>
      </c>
      <c r="F2939" s="392" t="s">
        <v>9</v>
      </c>
      <c r="G2939" s="393">
        <v>9</v>
      </c>
      <c r="H2939" s="394">
        <v>63.25</v>
      </c>
      <c r="I2939" s="394" t="s">
        <v>13362</v>
      </c>
      <c r="J2939" s="373">
        <f t="shared" si="891"/>
        <v>569.25</v>
      </c>
      <c r="K2939" s="373"/>
      <c r="L2939" s="373"/>
      <c r="M2939" s="373" t="e">
        <f>VLOOKUP(B2939,'INS-SIN-SD-09-2021'!A:D,4,0)</f>
        <v>#N/A</v>
      </c>
      <c r="N2939" s="3" t="e">
        <f t="shared" si="892"/>
        <v>#N/A</v>
      </c>
    </row>
    <row r="2940" spans="1:14" s="387" customFormat="1" x14ac:dyDescent="0.25">
      <c r="A2940" s="389" t="str">
        <f t="shared" si="888"/>
        <v>C4940/SEINFRA</v>
      </c>
      <c r="B2940" s="390" t="s">
        <v>14477</v>
      </c>
      <c r="C2940" s="391" t="s">
        <v>14427</v>
      </c>
      <c r="D2940" s="391" t="s">
        <v>14478</v>
      </c>
      <c r="E2940" s="392" t="s">
        <v>1</v>
      </c>
      <c r="F2940" s="392" t="s">
        <v>9</v>
      </c>
      <c r="G2940" s="393">
        <v>3</v>
      </c>
      <c r="H2940" s="394">
        <v>12.41</v>
      </c>
      <c r="I2940" s="394" t="s">
        <v>13362</v>
      </c>
      <c r="J2940" s="373">
        <f t="shared" si="891"/>
        <v>37.229999999999997</v>
      </c>
      <c r="K2940" s="373"/>
      <c r="L2940" s="373"/>
      <c r="M2940" s="373" t="e">
        <f>VLOOKUP(B2940,'INS-SIN-SD-09-2021'!A:D,4,0)</f>
        <v>#N/A</v>
      </c>
      <c r="N2940" s="3" t="e">
        <f t="shared" si="892"/>
        <v>#N/A</v>
      </c>
    </row>
    <row r="2941" spans="1:14" s="387" customFormat="1" x14ac:dyDescent="0.25">
      <c r="A2941" s="389" t="str">
        <f t="shared" si="888"/>
        <v>C4940/SEINFRA</v>
      </c>
      <c r="B2941" s="390" t="s">
        <v>14479</v>
      </c>
      <c r="C2941" s="391" t="s">
        <v>14427</v>
      </c>
      <c r="D2941" s="391" t="s">
        <v>14480</v>
      </c>
      <c r="E2941" s="392" t="s">
        <v>1</v>
      </c>
      <c r="F2941" s="392" t="s">
        <v>9</v>
      </c>
      <c r="G2941" s="393">
        <v>3</v>
      </c>
      <c r="H2941" s="394">
        <v>188.08</v>
      </c>
      <c r="I2941" s="394" t="s">
        <v>13362</v>
      </c>
      <c r="J2941" s="373">
        <f t="shared" si="891"/>
        <v>564.24</v>
      </c>
      <c r="K2941" s="373"/>
      <c r="L2941" s="373"/>
      <c r="M2941" s="373" t="e">
        <f>VLOOKUP(B2941,'INS-SIN-SD-09-2021'!A:D,4,0)</f>
        <v>#N/A</v>
      </c>
      <c r="N2941" s="3" t="e">
        <f t="shared" si="892"/>
        <v>#N/A</v>
      </c>
    </row>
    <row r="2942" spans="1:14" s="387" customFormat="1" x14ac:dyDescent="0.25">
      <c r="A2942" s="389" t="str">
        <f t="shared" si="888"/>
        <v>C4940/SEINFRA</v>
      </c>
      <c r="B2942" s="390" t="s">
        <v>14481</v>
      </c>
      <c r="C2942" s="391" t="s">
        <v>14427</v>
      </c>
      <c r="D2942" s="391" t="s">
        <v>14482</v>
      </c>
      <c r="E2942" s="392" t="s">
        <v>1</v>
      </c>
      <c r="F2942" s="392" t="s">
        <v>9</v>
      </c>
      <c r="G2942" s="393">
        <v>1</v>
      </c>
      <c r="H2942" s="394">
        <v>631</v>
      </c>
      <c r="I2942" s="394" t="s">
        <v>13362</v>
      </c>
      <c r="J2942" s="373">
        <f t="shared" si="891"/>
        <v>631</v>
      </c>
      <c r="K2942" s="373"/>
      <c r="L2942" s="373"/>
      <c r="M2942" s="373" t="e">
        <f>VLOOKUP(B2942,'INS-SIN-SD-09-2021'!A:D,4,0)</f>
        <v>#N/A</v>
      </c>
      <c r="N2942" s="3" t="e">
        <f t="shared" si="892"/>
        <v>#N/A</v>
      </c>
    </row>
    <row r="2943" spans="1:14" s="387" customFormat="1" ht="30" x14ac:dyDescent="0.25">
      <c r="A2943" s="389" t="str">
        <f t="shared" si="888"/>
        <v>C4940/SEINFRA</v>
      </c>
      <c r="B2943" s="390" t="s">
        <v>14483</v>
      </c>
      <c r="C2943" s="391" t="s">
        <v>14427</v>
      </c>
      <c r="D2943" s="391" t="s">
        <v>14484</v>
      </c>
      <c r="E2943" s="392" t="s">
        <v>1</v>
      </c>
      <c r="F2943" s="392" t="s">
        <v>9</v>
      </c>
      <c r="G2943" s="393">
        <v>1</v>
      </c>
      <c r="H2943" s="394">
        <v>8564.5</v>
      </c>
      <c r="I2943" s="394" t="s">
        <v>13362</v>
      </c>
      <c r="J2943" s="373">
        <f t="shared" si="891"/>
        <v>8564.5</v>
      </c>
      <c r="K2943" s="373"/>
      <c r="L2943" s="373"/>
      <c r="M2943" s="373" t="e">
        <f>VLOOKUP(B2943,'INS-SIN-SD-09-2021'!A:D,4,0)</f>
        <v>#N/A</v>
      </c>
      <c r="N2943" s="3" t="e">
        <f t="shared" si="892"/>
        <v>#N/A</v>
      </c>
    </row>
    <row r="2944" spans="1:14" s="387" customFormat="1" x14ac:dyDescent="0.25">
      <c r="A2944" s="389" t="str">
        <f t="shared" si="888"/>
        <v>C4940/SEINFRA</v>
      </c>
      <c r="B2944" s="390" t="s">
        <v>14485</v>
      </c>
      <c r="C2944" s="391" t="s">
        <v>14427</v>
      </c>
      <c r="D2944" s="391" t="s">
        <v>14486</v>
      </c>
      <c r="E2944" s="392" t="s">
        <v>1</v>
      </c>
      <c r="F2944" s="392" t="s">
        <v>9</v>
      </c>
      <c r="G2944" s="393">
        <v>10</v>
      </c>
      <c r="H2944" s="394">
        <v>5.66</v>
      </c>
      <c r="I2944" s="394" t="s">
        <v>13362</v>
      </c>
      <c r="J2944" s="373">
        <f t="shared" si="891"/>
        <v>56.6</v>
      </c>
      <c r="K2944" s="373"/>
      <c r="L2944" s="373"/>
      <c r="M2944" s="373" t="e">
        <f>VLOOKUP(B2944,'INS-SIN-SD-09-2021'!A:D,4,0)</f>
        <v>#N/A</v>
      </c>
      <c r="N2944" s="3" t="e">
        <f t="shared" si="892"/>
        <v>#N/A</v>
      </c>
    </row>
    <row r="2945" spans="1:15" s="387" customFormat="1" x14ac:dyDescent="0.25">
      <c r="A2945" s="389" t="str">
        <f t="shared" si="888"/>
        <v>C4940/SEINFRA</v>
      </c>
      <c r="B2945" s="390" t="s">
        <v>14487</v>
      </c>
      <c r="C2945" s="391" t="s">
        <v>14427</v>
      </c>
      <c r="D2945" s="391" t="s">
        <v>14488</v>
      </c>
      <c r="E2945" s="392" t="s">
        <v>1</v>
      </c>
      <c r="F2945" s="392" t="s">
        <v>9</v>
      </c>
      <c r="G2945" s="393">
        <v>4</v>
      </c>
      <c r="H2945" s="394">
        <v>12</v>
      </c>
      <c r="I2945" s="394" t="s">
        <v>13362</v>
      </c>
      <c r="J2945" s="373">
        <f t="shared" si="891"/>
        <v>48</v>
      </c>
      <c r="K2945" s="373"/>
      <c r="L2945" s="373"/>
      <c r="M2945" s="373" t="e">
        <f>VLOOKUP(B2945,'INS-SIN-SD-09-2021'!A:D,4,0)</f>
        <v>#N/A</v>
      </c>
      <c r="N2945" s="3" t="e">
        <f t="shared" si="892"/>
        <v>#N/A</v>
      </c>
    </row>
    <row r="2946" spans="1:15" s="387" customFormat="1" x14ac:dyDescent="0.25">
      <c r="A2946" s="389" t="str">
        <f t="shared" si="888"/>
        <v>C4940/SEINFRA</v>
      </c>
      <c r="B2946" s="390" t="s">
        <v>14489</v>
      </c>
      <c r="C2946" s="391" t="s">
        <v>14427</v>
      </c>
      <c r="D2946" s="391" t="s">
        <v>14490</v>
      </c>
      <c r="E2946" s="392" t="s">
        <v>1</v>
      </c>
      <c r="F2946" s="392" t="s">
        <v>9</v>
      </c>
      <c r="G2946" s="393">
        <v>6</v>
      </c>
      <c r="H2946" s="394">
        <v>6.63</v>
      </c>
      <c r="I2946" s="394" t="s">
        <v>13362</v>
      </c>
      <c r="J2946" s="373">
        <f t="shared" si="891"/>
        <v>39.78</v>
      </c>
      <c r="K2946" s="373"/>
      <c r="L2946" s="373"/>
      <c r="M2946" s="373" t="e">
        <f>VLOOKUP(B2946,'INS-SIN-SD-09-2021'!A:D,4,0)</f>
        <v>#N/A</v>
      </c>
      <c r="N2946" s="3" t="e">
        <f t="shared" si="892"/>
        <v>#N/A</v>
      </c>
    </row>
    <row r="2947" spans="1:15" s="387" customFormat="1" x14ac:dyDescent="0.25">
      <c r="A2947" s="389" t="str">
        <f t="shared" si="888"/>
        <v>C4940/SEINFRA</v>
      </c>
      <c r="B2947" s="390" t="s">
        <v>14491</v>
      </c>
      <c r="C2947" s="391" t="s">
        <v>14427</v>
      </c>
      <c r="D2947" s="391" t="s">
        <v>14492</v>
      </c>
      <c r="E2947" s="392" t="s">
        <v>1</v>
      </c>
      <c r="F2947" s="392" t="s">
        <v>9</v>
      </c>
      <c r="G2947" s="393">
        <v>1</v>
      </c>
      <c r="H2947" s="394">
        <v>1037.9000000000001</v>
      </c>
      <c r="I2947" s="394" t="s">
        <v>13362</v>
      </c>
      <c r="J2947" s="373">
        <f t="shared" si="891"/>
        <v>1037.9000000000001</v>
      </c>
      <c r="K2947" s="373"/>
      <c r="L2947" s="373"/>
      <c r="M2947" s="373" t="e">
        <f>VLOOKUP(B2947,'INS-SIN-SD-09-2021'!A:D,4,0)</f>
        <v>#N/A</v>
      </c>
      <c r="N2947" s="3" t="e">
        <f t="shared" si="892"/>
        <v>#N/A</v>
      </c>
    </row>
    <row r="2948" spans="1:15" s="387" customFormat="1" x14ac:dyDescent="0.25">
      <c r="A2948" s="389" t="str">
        <f t="shared" si="888"/>
        <v>C4940/SEINFRA</v>
      </c>
      <c r="B2948" s="390" t="s">
        <v>14493</v>
      </c>
      <c r="C2948" s="391" t="s">
        <v>14427</v>
      </c>
      <c r="D2948" s="391" t="s">
        <v>14494</v>
      </c>
      <c r="E2948" s="392" t="s">
        <v>1</v>
      </c>
      <c r="F2948" s="392" t="s">
        <v>9</v>
      </c>
      <c r="G2948" s="393">
        <v>4</v>
      </c>
      <c r="H2948" s="394">
        <v>0.81</v>
      </c>
      <c r="I2948" s="394" t="s">
        <v>13362</v>
      </c>
      <c r="J2948" s="373">
        <f t="shared" si="891"/>
        <v>3.24</v>
      </c>
      <c r="K2948" s="373"/>
      <c r="L2948" s="373"/>
      <c r="M2948" s="373" t="e">
        <f>VLOOKUP(B2948,'INS-SIN-SD-09-2021'!A:D,4,0)</f>
        <v>#N/A</v>
      </c>
      <c r="N2948" s="3" t="e">
        <f t="shared" si="892"/>
        <v>#N/A</v>
      </c>
    </row>
    <row r="2949" spans="1:15" s="387" customFormat="1" x14ac:dyDescent="0.25">
      <c r="A2949" s="389" t="str">
        <f t="shared" si="888"/>
        <v>C4940/SEINFRA</v>
      </c>
      <c r="B2949" s="390" t="s">
        <v>14495</v>
      </c>
      <c r="C2949" s="391" t="s">
        <v>14427</v>
      </c>
      <c r="D2949" s="391" t="s">
        <v>14496</v>
      </c>
      <c r="E2949" s="392" t="s">
        <v>1</v>
      </c>
      <c r="F2949" s="392" t="s">
        <v>9</v>
      </c>
      <c r="G2949" s="393">
        <v>3</v>
      </c>
      <c r="H2949" s="394">
        <v>8.35</v>
      </c>
      <c r="I2949" s="394" t="s">
        <v>13362</v>
      </c>
      <c r="J2949" s="373">
        <f t="shared" si="891"/>
        <v>25.05</v>
      </c>
      <c r="K2949" s="373"/>
      <c r="L2949" s="373"/>
      <c r="M2949" s="373" t="e">
        <f>VLOOKUP(B2949,'INS-SIN-SD-09-2021'!A:D,4,0)</f>
        <v>#N/A</v>
      </c>
      <c r="N2949" s="3" t="e">
        <f t="shared" si="892"/>
        <v>#N/A</v>
      </c>
    </row>
    <row r="2950" spans="1:15" s="387" customFormat="1" x14ac:dyDescent="0.25">
      <c r="A2950" s="389" t="str">
        <f t="shared" si="888"/>
        <v>C4940/SEINFRA</v>
      </c>
      <c r="B2950" s="390" t="s">
        <v>14497</v>
      </c>
      <c r="C2950" s="391" t="s">
        <v>14427</v>
      </c>
      <c r="D2950" s="391" t="s">
        <v>14498</v>
      </c>
      <c r="E2950" s="392" t="s">
        <v>1</v>
      </c>
      <c r="F2950" s="392" t="s">
        <v>9</v>
      </c>
      <c r="G2950" s="393">
        <v>3</v>
      </c>
      <c r="H2950" s="394">
        <v>8.07</v>
      </c>
      <c r="I2950" s="394" t="s">
        <v>13362</v>
      </c>
      <c r="J2950" s="373">
        <f t="shared" si="891"/>
        <v>24.21</v>
      </c>
      <c r="K2950" s="373"/>
      <c r="L2950" s="373"/>
      <c r="M2950" s="373" t="e">
        <f>VLOOKUP(B2950,'INS-SIN-SD-09-2021'!A:D,4,0)</f>
        <v>#N/A</v>
      </c>
      <c r="N2950" s="3" t="e">
        <f t="shared" si="892"/>
        <v>#N/A</v>
      </c>
    </row>
    <row r="2951" spans="1:15" s="387" customFormat="1" ht="30" x14ac:dyDescent="0.25">
      <c r="A2951" s="389" t="str">
        <f t="shared" si="888"/>
        <v>C4940/SEINFRA</v>
      </c>
      <c r="B2951" s="390" t="s">
        <v>14499</v>
      </c>
      <c r="C2951" s="391" t="s">
        <v>14427</v>
      </c>
      <c r="D2951" s="391" t="s">
        <v>14500</v>
      </c>
      <c r="E2951" s="392" t="s">
        <v>1</v>
      </c>
      <c r="F2951" s="392" t="s">
        <v>9</v>
      </c>
      <c r="G2951" s="393">
        <v>3</v>
      </c>
      <c r="H2951" s="394">
        <v>23.69</v>
      </c>
      <c r="I2951" s="394" t="s">
        <v>13362</v>
      </c>
      <c r="J2951" s="373">
        <f t="shared" si="891"/>
        <v>71.069999999999993</v>
      </c>
      <c r="K2951" s="373"/>
      <c r="L2951" s="373"/>
      <c r="M2951" s="373" t="e">
        <f>VLOOKUP(B2951,'INS-SIN-SD-09-2021'!A:D,4,0)</f>
        <v>#N/A</v>
      </c>
      <c r="N2951" s="3" t="e">
        <f t="shared" si="892"/>
        <v>#N/A</v>
      </c>
    </row>
    <row r="2952" spans="1:15" s="387" customFormat="1" x14ac:dyDescent="0.25">
      <c r="A2952" s="389" t="str">
        <f t="shared" si="888"/>
        <v>C4940/SEINFRA</v>
      </c>
      <c r="B2952" s="390" t="s">
        <v>14501</v>
      </c>
      <c r="C2952" s="391" t="s">
        <v>14427</v>
      </c>
      <c r="D2952" s="391" t="s">
        <v>14502</v>
      </c>
      <c r="E2952" s="392" t="s">
        <v>1</v>
      </c>
      <c r="F2952" s="392" t="s">
        <v>9</v>
      </c>
      <c r="G2952" s="393">
        <v>3</v>
      </c>
      <c r="H2952" s="394">
        <v>2</v>
      </c>
      <c r="I2952" s="394" t="s">
        <v>13362</v>
      </c>
      <c r="J2952" s="373">
        <f t="shared" si="891"/>
        <v>6</v>
      </c>
      <c r="K2952" s="373"/>
      <c r="L2952" s="373"/>
      <c r="M2952" s="373" t="e">
        <f>VLOOKUP(B2952,'INS-SIN-SD-09-2021'!A:D,4,0)</f>
        <v>#N/A</v>
      </c>
      <c r="N2952" s="3" t="e">
        <f t="shared" si="892"/>
        <v>#N/A</v>
      </c>
    </row>
    <row r="2953" spans="1:15" s="387" customFormat="1" x14ac:dyDescent="0.25">
      <c r="A2953" s="389" t="str">
        <f t="shared" si="888"/>
        <v>C4940/SEINFRA</v>
      </c>
      <c r="B2953" s="390" t="s">
        <v>14503</v>
      </c>
      <c r="C2953" s="391" t="s">
        <v>14427</v>
      </c>
      <c r="D2953" s="391" t="s">
        <v>14504</v>
      </c>
      <c r="E2953" s="392" t="s">
        <v>1</v>
      </c>
      <c r="F2953" s="392" t="s">
        <v>9</v>
      </c>
      <c r="G2953" s="393">
        <v>9</v>
      </c>
      <c r="H2953" s="394">
        <v>19.36</v>
      </c>
      <c r="I2953" s="394" t="s">
        <v>13362</v>
      </c>
      <c r="J2953" s="373">
        <f t="shared" si="891"/>
        <v>174.24</v>
      </c>
      <c r="K2953" s="373"/>
      <c r="L2953" s="373"/>
      <c r="M2953" s="373" t="e">
        <f>VLOOKUP(B2953,'INS-SIN-SD-09-2021'!A:D,4,0)</f>
        <v>#N/A</v>
      </c>
      <c r="N2953" s="3" t="e">
        <f t="shared" si="892"/>
        <v>#N/A</v>
      </c>
    </row>
    <row r="2954" spans="1:15" s="387" customFormat="1" ht="30" x14ac:dyDescent="0.25">
      <c r="A2954" s="440" t="str">
        <f t="shared" si="888"/>
        <v>C4940/SEINFRA</v>
      </c>
      <c r="B2954" s="441" t="s">
        <v>14505</v>
      </c>
      <c r="C2954" s="442" t="s">
        <v>14427</v>
      </c>
      <c r="D2954" s="442" t="s">
        <v>14506</v>
      </c>
      <c r="E2954" s="398" t="s">
        <v>1</v>
      </c>
      <c r="F2954" s="398" t="s">
        <v>9</v>
      </c>
      <c r="G2954" s="397">
        <v>1</v>
      </c>
      <c r="H2954" s="443">
        <v>972.34</v>
      </c>
      <c r="I2954" s="443" t="s">
        <v>13362</v>
      </c>
      <c r="J2954" s="373">
        <f t="shared" si="891"/>
        <v>972.34</v>
      </c>
      <c r="K2954" s="373"/>
      <c r="L2954" s="373"/>
      <c r="M2954" s="373" t="e">
        <f>VLOOKUP(B2954,'INS-SIN-SD-09-2021'!A:D,4,0)</f>
        <v>#N/A</v>
      </c>
      <c r="N2954" s="3" t="e">
        <f t="shared" si="892"/>
        <v>#N/A</v>
      </c>
    </row>
    <row r="2955" spans="1:15" s="387" customFormat="1" ht="45" x14ac:dyDescent="0.25">
      <c r="A2955" s="463" t="str">
        <f t="shared" ref="A2955:A3018" si="893">IF(O2955&lt;&gt;0,O2955,A2954)</f>
        <v>CCU.06.0003</v>
      </c>
      <c r="B2955" s="434" t="s">
        <v>13359</v>
      </c>
      <c r="C2955" s="464" t="s">
        <v>14507</v>
      </c>
      <c r="D2955" s="464" t="s">
        <v>13432</v>
      </c>
      <c r="E2955" s="425" t="s">
        <v>9</v>
      </c>
      <c r="F2955" s="425" t="s">
        <v>1</v>
      </c>
      <c r="G2955" s="424" t="s">
        <v>13361</v>
      </c>
      <c r="H2955" s="426" t="s">
        <v>13362</v>
      </c>
      <c r="I2955" s="465">
        <f>SUMIF(A:A,A2955,J:J)</f>
        <v>4368.03</v>
      </c>
      <c r="K2955" s="373" t="e">
        <f>VLOOKUP(A2955,'CMP-SIN-SD-09-2021'!A:D,4,0)</f>
        <v>#N/A</v>
      </c>
      <c r="L2955" s="373" t="e">
        <f>K2955=I2955</f>
        <v>#N/A</v>
      </c>
      <c r="O2955" s="387" t="s">
        <v>1852</v>
      </c>
    </row>
    <row r="2956" spans="1:15" s="387" customFormat="1" x14ac:dyDescent="0.25">
      <c r="A2956" s="450" t="str">
        <f t="shared" si="893"/>
        <v>CCU.06.0003</v>
      </c>
      <c r="B2956" s="451">
        <v>88264</v>
      </c>
      <c r="C2956" s="452" t="s">
        <v>14172</v>
      </c>
      <c r="D2956" s="452" t="s">
        <v>13703</v>
      </c>
      <c r="E2956" s="400" t="s">
        <v>1</v>
      </c>
      <c r="F2956" s="400" t="s">
        <v>7605</v>
      </c>
      <c r="G2956" s="399">
        <v>5</v>
      </c>
      <c r="H2956" s="453">
        <f>VLOOKUP(B2956,'CMP-SIN-SD-09-2021'!A:D,4,0)</f>
        <v>24.1</v>
      </c>
      <c r="I2956" s="453" t="s">
        <v>13362</v>
      </c>
      <c r="J2956" s="373">
        <f t="shared" ref="J2956:J2964" si="894">TRUNC((G2956*H2956),2)</f>
        <v>120.5</v>
      </c>
      <c r="K2956" s="373"/>
      <c r="L2956" s="373"/>
      <c r="M2956" s="373">
        <f>VLOOKUP(B2956,'CMP-SIN-SD-09-2021'!A:D,4,0)</f>
        <v>24.1</v>
      </c>
      <c r="N2956" s="3" t="b">
        <f t="shared" ref="N2956:N2964" si="895">M2956=H2956</f>
        <v>1</v>
      </c>
    </row>
    <row r="2957" spans="1:15" s="387" customFormat="1" x14ac:dyDescent="0.25">
      <c r="A2957" s="389" t="str">
        <f t="shared" si="893"/>
        <v>CCU.06.0003</v>
      </c>
      <c r="B2957" s="390">
        <v>88316</v>
      </c>
      <c r="C2957" s="391" t="s">
        <v>14172</v>
      </c>
      <c r="D2957" s="391" t="s">
        <v>13428</v>
      </c>
      <c r="E2957" s="392" t="s">
        <v>1</v>
      </c>
      <c r="F2957" s="392" t="s">
        <v>7605</v>
      </c>
      <c r="G2957" s="393">
        <v>5</v>
      </c>
      <c r="H2957" s="453">
        <f>VLOOKUP(B2957,'CMP-SIN-SD-09-2021'!A:D,4,0)</f>
        <v>17.61</v>
      </c>
      <c r="I2957" s="394" t="s">
        <v>13362</v>
      </c>
      <c r="J2957" s="373">
        <f t="shared" si="894"/>
        <v>88.05</v>
      </c>
      <c r="K2957" s="373"/>
      <c r="L2957" s="373"/>
      <c r="M2957" s="373">
        <f>VLOOKUP(B2957,'CMP-SIN-SD-09-2021'!A:D,4,0)</f>
        <v>17.61</v>
      </c>
      <c r="N2957" s="3" t="b">
        <f t="shared" si="895"/>
        <v>1</v>
      </c>
    </row>
    <row r="2958" spans="1:15" s="387" customFormat="1" x14ac:dyDescent="0.25">
      <c r="A2958" s="389" t="str">
        <f t="shared" si="893"/>
        <v>CCU.06.0003</v>
      </c>
      <c r="B2958" s="390" t="s">
        <v>14508</v>
      </c>
      <c r="C2958" s="391" t="s">
        <v>14172</v>
      </c>
      <c r="D2958" s="391" t="s">
        <v>14509</v>
      </c>
      <c r="E2958" s="392" t="s">
        <v>1</v>
      </c>
      <c r="F2958" s="392" t="s">
        <v>9</v>
      </c>
      <c r="G2958" s="393">
        <v>1</v>
      </c>
      <c r="H2958" s="394">
        <v>47.58</v>
      </c>
      <c r="I2958" s="394" t="s">
        <v>13362</v>
      </c>
      <c r="J2958" s="373">
        <f t="shared" si="894"/>
        <v>47.58</v>
      </c>
      <c r="K2958" s="373"/>
      <c r="L2958" s="373"/>
      <c r="M2958" s="373" t="e">
        <f>VLOOKUP(B2958,'INS-SIN-SD-09-2021'!A:D,4,0)</f>
        <v>#N/A</v>
      </c>
      <c r="N2958" s="3" t="e">
        <f t="shared" si="895"/>
        <v>#N/A</v>
      </c>
    </row>
    <row r="2959" spans="1:15" s="387" customFormat="1" ht="30" x14ac:dyDescent="0.25">
      <c r="A2959" s="389" t="str">
        <f t="shared" si="893"/>
        <v>CCU.06.0003</v>
      </c>
      <c r="B2959" s="390">
        <v>2373</v>
      </c>
      <c r="C2959" s="391" t="s">
        <v>14172</v>
      </c>
      <c r="D2959" s="391" t="s">
        <v>16072</v>
      </c>
      <c r="E2959" s="392" t="s">
        <v>1</v>
      </c>
      <c r="F2959" s="392" t="s">
        <v>9</v>
      </c>
      <c r="G2959" s="393">
        <v>3</v>
      </c>
      <c r="H2959" s="394">
        <v>116.8</v>
      </c>
      <c r="I2959" s="394" t="s">
        <v>13362</v>
      </c>
      <c r="J2959" s="373">
        <f t="shared" si="894"/>
        <v>350.4</v>
      </c>
      <c r="K2959" s="373"/>
      <c r="L2959" s="373"/>
      <c r="M2959" s="373">
        <f>VLOOKUP(B2959,'INS-SIN-SD-09-2021'!A:D,4,0)</f>
        <v>116.8</v>
      </c>
      <c r="N2959" s="3" t="b">
        <f t="shared" si="895"/>
        <v>1</v>
      </c>
    </row>
    <row r="2960" spans="1:15" s="387" customFormat="1" ht="30" x14ac:dyDescent="0.25">
      <c r="A2960" s="389" t="str">
        <f t="shared" si="893"/>
        <v>CCU.06.0003</v>
      </c>
      <c r="B2960" s="390">
        <v>2378</v>
      </c>
      <c r="C2960" s="391" t="s">
        <v>14172</v>
      </c>
      <c r="D2960" s="391" t="s">
        <v>16073</v>
      </c>
      <c r="E2960" s="392" t="s">
        <v>1</v>
      </c>
      <c r="F2960" s="392" t="s">
        <v>9</v>
      </c>
      <c r="G2960" s="393">
        <v>1</v>
      </c>
      <c r="H2960" s="394">
        <v>1337.81</v>
      </c>
      <c r="I2960" s="394" t="s">
        <v>13362</v>
      </c>
      <c r="J2960" s="373">
        <f t="shared" si="894"/>
        <v>1337.81</v>
      </c>
      <c r="K2960" s="373"/>
      <c r="L2960" s="373"/>
      <c r="M2960" s="373">
        <f>VLOOKUP(B2960,'INS-SIN-SD-09-2021'!A:D,4,0)</f>
        <v>1337.81</v>
      </c>
      <c r="N2960" s="3" t="b">
        <f t="shared" si="895"/>
        <v>1</v>
      </c>
    </row>
    <row r="2961" spans="1:15" s="387" customFormat="1" ht="45" x14ac:dyDescent="0.25">
      <c r="A2961" s="389" t="str">
        <f t="shared" si="893"/>
        <v>CCU.06.0003</v>
      </c>
      <c r="B2961" s="390">
        <v>13395</v>
      </c>
      <c r="C2961" s="391" t="s">
        <v>14172</v>
      </c>
      <c r="D2961" s="391" t="s">
        <v>14510</v>
      </c>
      <c r="E2961" s="392" t="s">
        <v>1</v>
      </c>
      <c r="F2961" s="392" t="s">
        <v>9</v>
      </c>
      <c r="G2961" s="393">
        <v>1</v>
      </c>
      <c r="H2961" s="394">
        <v>898.15</v>
      </c>
      <c r="I2961" s="394" t="s">
        <v>13362</v>
      </c>
      <c r="J2961" s="373">
        <f t="shared" si="894"/>
        <v>898.15</v>
      </c>
      <c r="K2961" s="373"/>
      <c r="L2961" s="373"/>
      <c r="M2961" s="373">
        <f>VLOOKUP(B2961,'INS-SIN-SD-09-2021'!A:D,4,0)</f>
        <v>898.15</v>
      </c>
      <c r="N2961" s="3" t="b">
        <f t="shared" si="895"/>
        <v>1</v>
      </c>
    </row>
    <row r="2962" spans="1:15" s="387" customFormat="1" x14ac:dyDescent="0.25">
      <c r="A2962" s="389" t="str">
        <f t="shared" si="893"/>
        <v>CCU.06.0003</v>
      </c>
      <c r="B2962" s="390">
        <v>34709</v>
      </c>
      <c r="C2962" s="391" t="s">
        <v>14172</v>
      </c>
      <c r="D2962" s="391" t="s">
        <v>14511</v>
      </c>
      <c r="E2962" s="392" t="s">
        <v>1</v>
      </c>
      <c r="F2962" s="392" t="s">
        <v>9</v>
      </c>
      <c r="G2962" s="393">
        <v>11</v>
      </c>
      <c r="H2962" s="394">
        <v>66.97</v>
      </c>
      <c r="I2962" s="394" t="s">
        <v>13362</v>
      </c>
      <c r="J2962" s="373">
        <f t="shared" si="894"/>
        <v>736.67</v>
      </c>
      <c r="K2962" s="373"/>
      <c r="L2962" s="373"/>
      <c r="M2962" s="373">
        <f>VLOOKUP(B2962,'INS-SIN-SD-09-2021'!A:D,4,0)</f>
        <v>66.97</v>
      </c>
      <c r="N2962" s="3" t="b">
        <f t="shared" si="895"/>
        <v>1</v>
      </c>
    </row>
    <row r="2963" spans="1:15" s="387" customFormat="1" ht="30" x14ac:dyDescent="0.25">
      <c r="A2963" s="389" t="str">
        <f t="shared" si="893"/>
        <v>CCU.06.0003</v>
      </c>
      <c r="B2963" s="390">
        <v>39472</v>
      </c>
      <c r="C2963" s="391" t="s">
        <v>14172</v>
      </c>
      <c r="D2963" s="391" t="s">
        <v>14512</v>
      </c>
      <c r="E2963" s="392" t="s">
        <v>1</v>
      </c>
      <c r="F2963" s="392" t="s">
        <v>9</v>
      </c>
      <c r="G2963" s="393">
        <v>4</v>
      </c>
      <c r="H2963" s="394">
        <v>190.73</v>
      </c>
      <c r="I2963" s="394" t="s">
        <v>13362</v>
      </c>
      <c r="J2963" s="373">
        <f t="shared" si="894"/>
        <v>762.92</v>
      </c>
      <c r="K2963" s="373"/>
      <c r="L2963" s="373"/>
      <c r="M2963" s="373">
        <f>VLOOKUP(B2963,'INS-SIN-SD-09-2021'!A:D,4,0)</f>
        <v>190.73</v>
      </c>
      <c r="N2963" s="3" t="b">
        <f t="shared" si="895"/>
        <v>1</v>
      </c>
    </row>
    <row r="2964" spans="1:15" s="387" customFormat="1" x14ac:dyDescent="0.25">
      <c r="A2964" s="440" t="str">
        <f t="shared" si="893"/>
        <v>CCU.06.0003</v>
      </c>
      <c r="B2964" s="441" t="s">
        <v>14513</v>
      </c>
      <c r="C2964" s="442" t="s">
        <v>14172</v>
      </c>
      <c r="D2964" s="442" t="s">
        <v>14514</v>
      </c>
      <c r="E2964" s="398" t="s">
        <v>1</v>
      </c>
      <c r="F2964" s="398" t="s">
        <v>9</v>
      </c>
      <c r="G2964" s="397">
        <v>3</v>
      </c>
      <c r="H2964" s="443">
        <v>8.65</v>
      </c>
      <c r="I2964" s="443" t="s">
        <v>13362</v>
      </c>
      <c r="J2964" s="373">
        <f t="shared" si="894"/>
        <v>25.95</v>
      </c>
      <c r="K2964" s="373"/>
      <c r="L2964" s="373"/>
      <c r="M2964" s="373" t="e">
        <f>VLOOKUP(B2964,'INS-SIN-SD-09-2021'!A:D,4,0)</f>
        <v>#N/A</v>
      </c>
      <c r="N2964" s="3" t="e">
        <f t="shared" si="895"/>
        <v>#N/A</v>
      </c>
    </row>
    <row r="2965" spans="1:15" s="387" customFormat="1" ht="45" x14ac:dyDescent="0.25">
      <c r="A2965" s="463" t="str">
        <f t="shared" si="893"/>
        <v>CCU.06.0004</v>
      </c>
      <c r="B2965" s="434" t="s">
        <v>13359</v>
      </c>
      <c r="C2965" s="464" t="s">
        <v>14515</v>
      </c>
      <c r="D2965" s="464" t="s">
        <v>13617</v>
      </c>
      <c r="E2965" s="425" t="s">
        <v>9</v>
      </c>
      <c r="F2965" s="425" t="s">
        <v>1</v>
      </c>
      <c r="G2965" s="424" t="s">
        <v>13361</v>
      </c>
      <c r="H2965" s="426" t="s">
        <v>13362</v>
      </c>
      <c r="I2965" s="465">
        <f>SUMIF(A:A,A2965,J:J)</f>
        <v>2812.82</v>
      </c>
      <c r="K2965" s="373" t="e">
        <f>VLOOKUP(A2965,'CMP-SIN-SD-09-2021'!A:D,4,0)</f>
        <v>#N/A</v>
      </c>
      <c r="L2965" s="373" t="e">
        <f>K2965=I2965</f>
        <v>#N/A</v>
      </c>
      <c r="O2965" s="387" t="s">
        <v>1857</v>
      </c>
    </row>
    <row r="2966" spans="1:15" s="387" customFormat="1" x14ac:dyDescent="0.25">
      <c r="A2966" s="450" t="str">
        <f t="shared" si="893"/>
        <v>CCU.06.0004</v>
      </c>
      <c r="B2966" s="451">
        <v>88264</v>
      </c>
      <c r="C2966" s="452" t="s">
        <v>14172</v>
      </c>
      <c r="D2966" s="452" t="s">
        <v>13703</v>
      </c>
      <c r="E2966" s="400" t="s">
        <v>1</v>
      </c>
      <c r="F2966" s="400" t="s">
        <v>7605</v>
      </c>
      <c r="G2966" s="399">
        <v>5</v>
      </c>
      <c r="H2966" s="453">
        <f>VLOOKUP(B2966,'CMP-SIN-SD-09-2021'!A:D,4,0)</f>
        <v>24.1</v>
      </c>
      <c r="I2966" s="453" t="s">
        <v>13362</v>
      </c>
      <c r="J2966" s="373">
        <f t="shared" ref="J2966:J2975" si="896">TRUNC((G2966*H2966),2)</f>
        <v>120.5</v>
      </c>
      <c r="K2966" s="373"/>
      <c r="L2966" s="373"/>
      <c r="M2966" s="373">
        <f>VLOOKUP(B2966,'CMP-SIN-SD-09-2021'!A:D,4,0)</f>
        <v>24.1</v>
      </c>
      <c r="N2966" s="3" t="b">
        <f t="shared" ref="N2966:N2975" si="897">M2966=H2966</f>
        <v>1</v>
      </c>
    </row>
    <row r="2967" spans="1:15" s="387" customFormat="1" x14ac:dyDescent="0.25">
      <c r="A2967" s="389" t="str">
        <f t="shared" si="893"/>
        <v>CCU.06.0004</v>
      </c>
      <c r="B2967" s="390">
        <v>88316</v>
      </c>
      <c r="C2967" s="391" t="s">
        <v>14172</v>
      </c>
      <c r="D2967" s="391" t="s">
        <v>13428</v>
      </c>
      <c r="E2967" s="392" t="s">
        <v>1</v>
      </c>
      <c r="F2967" s="392" t="s">
        <v>7605</v>
      </c>
      <c r="G2967" s="393">
        <v>5</v>
      </c>
      <c r="H2967" s="453">
        <f>VLOOKUP(B2967,'CMP-SIN-SD-09-2021'!A:D,4,0)</f>
        <v>17.61</v>
      </c>
      <c r="I2967" s="394" t="s">
        <v>13362</v>
      </c>
      <c r="J2967" s="373">
        <f t="shared" si="896"/>
        <v>88.05</v>
      </c>
      <c r="K2967" s="373"/>
      <c r="L2967" s="373"/>
      <c r="M2967" s="373">
        <f>VLOOKUP(B2967,'CMP-SIN-SD-09-2021'!A:D,4,0)</f>
        <v>17.61</v>
      </c>
      <c r="N2967" s="3" t="b">
        <f t="shared" si="897"/>
        <v>1</v>
      </c>
    </row>
    <row r="2968" spans="1:15" s="387" customFormat="1" x14ac:dyDescent="0.25">
      <c r="A2968" s="389" t="str">
        <f t="shared" si="893"/>
        <v>CCU.06.0004</v>
      </c>
      <c r="B2968" s="390" t="s">
        <v>14508</v>
      </c>
      <c r="C2968" s="391" t="s">
        <v>14172</v>
      </c>
      <c r="D2968" s="391" t="s">
        <v>14509</v>
      </c>
      <c r="E2968" s="392" t="s">
        <v>1</v>
      </c>
      <c r="F2968" s="392" t="s">
        <v>9</v>
      </c>
      <c r="G2968" s="393">
        <v>1</v>
      </c>
      <c r="H2968" s="394">
        <v>47.58</v>
      </c>
      <c r="I2968" s="394" t="s">
        <v>13362</v>
      </c>
      <c r="J2968" s="373">
        <f t="shared" si="896"/>
        <v>47.58</v>
      </c>
      <c r="K2968" s="373"/>
      <c r="L2968" s="373"/>
      <c r="M2968" s="373" t="e">
        <f>VLOOKUP(B2968,'INS-SIN-SD-09-2021'!A:D,4,0)</f>
        <v>#N/A</v>
      </c>
      <c r="N2968" s="3" t="e">
        <f t="shared" si="897"/>
        <v>#N/A</v>
      </c>
    </row>
    <row r="2969" spans="1:15" s="387" customFormat="1" ht="30" x14ac:dyDescent="0.25">
      <c r="A2969" s="389" t="str">
        <f t="shared" si="893"/>
        <v>CCU.06.0004</v>
      </c>
      <c r="B2969" s="390">
        <v>2373</v>
      </c>
      <c r="C2969" s="391" t="s">
        <v>14172</v>
      </c>
      <c r="D2969" s="391" t="s">
        <v>16072</v>
      </c>
      <c r="E2969" s="392" t="s">
        <v>1</v>
      </c>
      <c r="F2969" s="392" t="s">
        <v>9</v>
      </c>
      <c r="G2969" s="393">
        <v>1</v>
      </c>
      <c r="H2969" s="394">
        <v>116.8</v>
      </c>
      <c r="I2969" s="394" t="s">
        <v>13362</v>
      </c>
      <c r="J2969" s="373">
        <f t="shared" si="896"/>
        <v>116.8</v>
      </c>
      <c r="K2969" s="373"/>
      <c r="L2969" s="373"/>
      <c r="M2969" s="373">
        <f>VLOOKUP(B2969,'INS-SIN-SD-09-2021'!A:D,4,0)</f>
        <v>116.8</v>
      </c>
      <c r="N2969" s="3" t="b">
        <f t="shared" si="897"/>
        <v>1</v>
      </c>
    </row>
    <row r="2970" spans="1:15" s="387" customFormat="1" ht="45" x14ac:dyDescent="0.25">
      <c r="A2970" s="389" t="str">
        <f t="shared" si="893"/>
        <v>CCU.06.0004</v>
      </c>
      <c r="B2970" s="390">
        <v>12042</v>
      </c>
      <c r="C2970" s="391" t="s">
        <v>14172</v>
      </c>
      <c r="D2970" s="391" t="s">
        <v>14520</v>
      </c>
      <c r="E2970" s="392" t="s">
        <v>1</v>
      </c>
      <c r="F2970" s="392" t="s">
        <v>9</v>
      </c>
      <c r="G2970" s="393">
        <v>1</v>
      </c>
      <c r="H2970" s="394">
        <v>1588.3</v>
      </c>
      <c r="I2970" s="394" t="s">
        <v>13362</v>
      </c>
      <c r="J2970" s="373">
        <f t="shared" si="896"/>
        <v>1588.3</v>
      </c>
      <c r="K2970" s="373"/>
      <c r="L2970" s="373"/>
      <c r="M2970" s="373">
        <f>VLOOKUP(B2970,'INS-SIN-SD-09-2021'!A:D,4,0)</f>
        <v>1588.3</v>
      </c>
      <c r="N2970" s="3" t="b">
        <f t="shared" si="897"/>
        <v>1</v>
      </c>
    </row>
    <row r="2971" spans="1:15" s="387" customFormat="1" x14ac:dyDescent="0.25">
      <c r="A2971" s="389" t="str">
        <f t="shared" si="893"/>
        <v>CCU.06.0004</v>
      </c>
      <c r="B2971" s="390">
        <v>34653</v>
      </c>
      <c r="C2971" s="391" t="s">
        <v>14172</v>
      </c>
      <c r="D2971" s="391" t="s">
        <v>14516</v>
      </c>
      <c r="E2971" s="392" t="s">
        <v>1</v>
      </c>
      <c r="F2971" s="392" t="s">
        <v>9</v>
      </c>
      <c r="G2971" s="393">
        <v>33</v>
      </c>
      <c r="H2971" s="394">
        <v>9.5299999999999994</v>
      </c>
      <c r="I2971" s="394" t="s">
        <v>13362</v>
      </c>
      <c r="J2971" s="373">
        <f t="shared" si="896"/>
        <v>314.49</v>
      </c>
      <c r="K2971" s="373"/>
      <c r="L2971" s="373"/>
      <c r="M2971" s="373">
        <f>VLOOKUP(B2971,'INS-SIN-SD-09-2021'!A:D,4,0)</f>
        <v>9.5299999999999994</v>
      </c>
      <c r="N2971" s="3" t="b">
        <f t="shared" si="897"/>
        <v>1</v>
      </c>
    </row>
    <row r="2972" spans="1:15" s="387" customFormat="1" x14ac:dyDescent="0.25">
      <c r="A2972" s="389" t="str">
        <f t="shared" si="893"/>
        <v>CCU.06.0004</v>
      </c>
      <c r="B2972" s="390">
        <v>34709</v>
      </c>
      <c r="C2972" s="391" t="s">
        <v>14172</v>
      </c>
      <c r="D2972" s="391" t="s">
        <v>14511</v>
      </c>
      <c r="E2972" s="392" t="s">
        <v>1</v>
      </c>
      <c r="F2972" s="392" t="s">
        <v>9</v>
      </c>
      <c r="G2972" s="393">
        <v>1</v>
      </c>
      <c r="H2972" s="394">
        <v>66.97</v>
      </c>
      <c r="I2972" s="394" t="s">
        <v>13362</v>
      </c>
      <c r="J2972" s="373">
        <f t="shared" si="896"/>
        <v>66.97</v>
      </c>
      <c r="K2972" s="373"/>
      <c r="L2972" s="373"/>
      <c r="M2972" s="373">
        <f>VLOOKUP(B2972,'INS-SIN-SD-09-2021'!A:D,4,0)</f>
        <v>66.97</v>
      </c>
      <c r="N2972" s="3" t="b">
        <f t="shared" si="897"/>
        <v>1</v>
      </c>
    </row>
    <row r="2973" spans="1:15" s="387" customFormat="1" ht="30" x14ac:dyDescent="0.25">
      <c r="A2973" s="389" t="str">
        <f t="shared" si="893"/>
        <v>CCU.06.0004</v>
      </c>
      <c r="B2973" s="390">
        <v>39445</v>
      </c>
      <c r="C2973" s="391" t="s">
        <v>14172</v>
      </c>
      <c r="D2973" s="391" t="s">
        <v>14518</v>
      </c>
      <c r="E2973" s="392" t="s">
        <v>1</v>
      </c>
      <c r="F2973" s="392" t="s">
        <v>9</v>
      </c>
      <c r="G2973" s="393">
        <v>1</v>
      </c>
      <c r="H2973" s="394">
        <v>146.82</v>
      </c>
      <c r="I2973" s="394" t="s">
        <v>13362</v>
      </c>
      <c r="J2973" s="373">
        <f t="shared" si="896"/>
        <v>146.82</v>
      </c>
      <c r="K2973" s="373"/>
      <c r="L2973" s="373"/>
      <c r="M2973" s="373">
        <f>VLOOKUP(B2973,'INS-SIN-SD-09-2021'!A:D,4,0)</f>
        <v>146.82</v>
      </c>
      <c r="N2973" s="3" t="b">
        <f t="shared" si="897"/>
        <v>1</v>
      </c>
    </row>
    <row r="2974" spans="1:15" s="387" customFormat="1" ht="30" x14ac:dyDescent="0.25">
      <c r="A2974" s="389" t="str">
        <f t="shared" si="893"/>
        <v>CCU.06.0004</v>
      </c>
      <c r="B2974" s="390">
        <v>39469</v>
      </c>
      <c r="C2974" s="391" t="s">
        <v>14172</v>
      </c>
      <c r="D2974" s="391" t="s">
        <v>16074</v>
      </c>
      <c r="E2974" s="392" t="s">
        <v>1</v>
      </c>
      <c r="F2974" s="392" t="s">
        <v>9</v>
      </c>
      <c r="G2974" s="393">
        <v>4</v>
      </c>
      <c r="H2974" s="394">
        <v>74.34</v>
      </c>
      <c r="I2974" s="394" t="s">
        <v>13362</v>
      </c>
      <c r="J2974" s="373">
        <f t="shared" si="896"/>
        <v>297.36</v>
      </c>
      <c r="K2974" s="373"/>
      <c r="L2974" s="373"/>
      <c r="M2974" s="373">
        <f>VLOOKUP(B2974,'INS-SIN-SD-09-2021'!A:D,4,0)</f>
        <v>74.34</v>
      </c>
      <c r="N2974" s="3" t="b">
        <f t="shared" si="897"/>
        <v>1</v>
      </c>
    </row>
    <row r="2975" spans="1:15" s="387" customFormat="1" x14ac:dyDescent="0.25">
      <c r="A2975" s="440" t="str">
        <f t="shared" si="893"/>
        <v>CCU.06.0004</v>
      </c>
      <c r="B2975" s="441" t="s">
        <v>14513</v>
      </c>
      <c r="C2975" s="442" t="s">
        <v>14172</v>
      </c>
      <c r="D2975" s="442" t="s">
        <v>14514</v>
      </c>
      <c r="E2975" s="398" t="s">
        <v>1</v>
      </c>
      <c r="F2975" s="398" t="s">
        <v>9</v>
      </c>
      <c r="G2975" s="397">
        <v>3</v>
      </c>
      <c r="H2975" s="443">
        <v>8.65</v>
      </c>
      <c r="I2975" s="443" t="s">
        <v>13362</v>
      </c>
      <c r="J2975" s="373">
        <f t="shared" si="896"/>
        <v>25.95</v>
      </c>
      <c r="K2975" s="373"/>
      <c r="L2975" s="373"/>
      <c r="M2975" s="373" t="e">
        <f>VLOOKUP(B2975,'INS-SIN-SD-09-2021'!A:D,4,0)</f>
        <v>#N/A</v>
      </c>
      <c r="N2975" s="3" t="e">
        <f t="shared" si="897"/>
        <v>#N/A</v>
      </c>
    </row>
    <row r="2976" spans="1:15" s="387" customFormat="1" ht="45" x14ac:dyDescent="0.25">
      <c r="A2976" s="463" t="str">
        <f t="shared" si="893"/>
        <v>CCU.06.0005</v>
      </c>
      <c r="B2976" s="434" t="s">
        <v>13359</v>
      </c>
      <c r="C2976" s="464" t="s">
        <v>14517</v>
      </c>
      <c r="D2976" s="464" t="s">
        <v>13627</v>
      </c>
      <c r="E2976" s="425" t="s">
        <v>9</v>
      </c>
      <c r="F2976" s="425" t="s">
        <v>1</v>
      </c>
      <c r="G2976" s="424" t="s">
        <v>13361</v>
      </c>
      <c r="H2976" s="426" t="s">
        <v>13362</v>
      </c>
      <c r="I2976" s="465">
        <f>SUMIF(A:A,A2976,J:J)</f>
        <v>1536.97</v>
      </c>
      <c r="K2976" s="373" t="e">
        <f>VLOOKUP(A2976,'CMP-SIN-SD-09-2021'!A:D,4,0)</f>
        <v>#N/A</v>
      </c>
      <c r="L2976" s="373" t="e">
        <f>K2976=I2976</f>
        <v>#N/A</v>
      </c>
      <c r="O2976" s="387" t="s">
        <v>1859</v>
      </c>
    </row>
    <row r="2977" spans="1:15" s="387" customFormat="1" x14ac:dyDescent="0.25">
      <c r="A2977" s="450" t="str">
        <f t="shared" si="893"/>
        <v>CCU.06.0005</v>
      </c>
      <c r="B2977" s="451">
        <v>88264</v>
      </c>
      <c r="C2977" s="452" t="s">
        <v>13918</v>
      </c>
      <c r="D2977" s="452" t="s">
        <v>13703</v>
      </c>
      <c r="E2977" s="400" t="s">
        <v>1</v>
      </c>
      <c r="F2977" s="400" t="s">
        <v>7605</v>
      </c>
      <c r="G2977" s="399">
        <v>5</v>
      </c>
      <c r="H2977" s="453">
        <f>VLOOKUP(B2977,'CMP-SIN-SD-09-2021'!A:D,4,0)</f>
        <v>24.1</v>
      </c>
      <c r="I2977" s="453" t="s">
        <v>13362</v>
      </c>
      <c r="J2977" s="373">
        <f t="shared" ref="J2977:J2984" si="898">TRUNC((G2977*H2977),2)</f>
        <v>120.5</v>
      </c>
      <c r="K2977" s="373"/>
      <c r="L2977" s="373"/>
      <c r="M2977" s="373">
        <f>VLOOKUP(B2977,'CMP-SIN-SD-09-2021'!A:D,4,0)</f>
        <v>24.1</v>
      </c>
      <c r="N2977" s="3" t="b">
        <f t="shared" ref="N2977:N2984" si="899">M2977=H2977</f>
        <v>1</v>
      </c>
    </row>
    <row r="2978" spans="1:15" s="387" customFormat="1" x14ac:dyDescent="0.25">
      <c r="A2978" s="389" t="str">
        <f t="shared" si="893"/>
        <v>CCU.06.0005</v>
      </c>
      <c r="B2978" s="390">
        <v>88316</v>
      </c>
      <c r="C2978" s="391" t="s">
        <v>13918</v>
      </c>
      <c r="D2978" s="391" t="s">
        <v>13428</v>
      </c>
      <c r="E2978" s="392" t="s">
        <v>1</v>
      </c>
      <c r="F2978" s="392" t="s">
        <v>7605</v>
      </c>
      <c r="G2978" s="393">
        <v>5</v>
      </c>
      <c r="H2978" s="453">
        <f>VLOOKUP(B2978,'CMP-SIN-SD-09-2021'!A:D,4,0)</f>
        <v>17.61</v>
      </c>
      <c r="I2978" s="394" t="s">
        <v>13362</v>
      </c>
      <c r="J2978" s="373">
        <f t="shared" si="898"/>
        <v>88.05</v>
      </c>
      <c r="K2978" s="373"/>
      <c r="L2978" s="373"/>
      <c r="M2978" s="373">
        <f>VLOOKUP(B2978,'CMP-SIN-SD-09-2021'!A:D,4,0)</f>
        <v>17.61</v>
      </c>
      <c r="N2978" s="3" t="b">
        <f t="shared" si="899"/>
        <v>1</v>
      </c>
    </row>
    <row r="2979" spans="1:15" s="387" customFormat="1" x14ac:dyDescent="0.25">
      <c r="A2979" s="389" t="str">
        <f t="shared" si="893"/>
        <v>CCU.06.0005</v>
      </c>
      <c r="B2979" s="390" t="s">
        <v>14508</v>
      </c>
      <c r="C2979" s="391" t="s">
        <v>13918</v>
      </c>
      <c r="D2979" s="391" t="s">
        <v>14509</v>
      </c>
      <c r="E2979" s="392" t="s">
        <v>1</v>
      </c>
      <c r="F2979" s="392" t="s">
        <v>9</v>
      </c>
      <c r="G2979" s="393">
        <v>1</v>
      </c>
      <c r="H2979" s="394">
        <v>47.58</v>
      </c>
      <c r="I2979" s="394" t="s">
        <v>13362</v>
      </c>
      <c r="J2979" s="373">
        <f t="shared" si="898"/>
        <v>47.58</v>
      </c>
      <c r="K2979" s="373"/>
      <c r="L2979" s="373"/>
      <c r="M2979" s="373" t="e">
        <f>VLOOKUP(B2979,'INS-SIN-SD-09-2021'!A:D,4,0)</f>
        <v>#N/A</v>
      </c>
      <c r="N2979" s="3" t="e">
        <f t="shared" si="899"/>
        <v>#N/A</v>
      </c>
    </row>
    <row r="2980" spans="1:15" s="387" customFormat="1" ht="45" x14ac:dyDescent="0.25">
      <c r="A2980" s="389" t="str">
        <f t="shared" si="893"/>
        <v>CCU.06.0005</v>
      </c>
      <c r="B2980" s="390">
        <v>13395</v>
      </c>
      <c r="C2980" s="391" t="s">
        <v>13918</v>
      </c>
      <c r="D2980" s="391" t="s">
        <v>14510</v>
      </c>
      <c r="E2980" s="392" t="s">
        <v>1</v>
      </c>
      <c r="F2980" s="392" t="s">
        <v>9</v>
      </c>
      <c r="G2980" s="393">
        <v>1</v>
      </c>
      <c r="H2980" s="394">
        <v>898.15</v>
      </c>
      <c r="I2980" s="394" t="s">
        <v>13362</v>
      </c>
      <c r="J2980" s="373">
        <f t="shared" si="898"/>
        <v>898.15</v>
      </c>
      <c r="K2980" s="373"/>
      <c r="L2980" s="373"/>
      <c r="M2980" s="373">
        <f>VLOOKUP(B2980,'INS-SIN-SD-09-2021'!A:D,4,0)</f>
        <v>898.15</v>
      </c>
      <c r="N2980" s="3" t="b">
        <f t="shared" si="899"/>
        <v>1</v>
      </c>
    </row>
    <row r="2981" spans="1:15" s="387" customFormat="1" x14ac:dyDescent="0.25">
      <c r="A2981" s="389" t="str">
        <f t="shared" si="893"/>
        <v>CCU.06.0005</v>
      </c>
      <c r="B2981" s="390">
        <v>34653</v>
      </c>
      <c r="C2981" s="391" t="s">
        <v>13918</v>
      </c>
      <c r="D2981" s="391" t="s">
        <v>14516</v>
      </c>
      <c r="E2981" s="392" t="s">
        <v>1</v>
      </c>
      <c r="F2981" s="392" t="s">
        <v>9</v>
      </c>
      <c r="G2981" s="393">
        <v>15</v>
      </c>
      <c r="H2981" s="394">
        <v>9.5299999999999994</v>
      </c>
      <c r="I2981" s="394" t="s">
        <v>13362</v>
      </c>
      <c r="J2981" s="373">
        <f t="shared" si="898"/>
        <v>142.94999999999999</v>
      </c>
      <c r="K2981" s="373"/>
      <c r="L2981" s="373"/>
      <c r="M2981" s="373">
        <f>VLOOKUP(B2981,'INS-SIN-SD-09-2021'!A:D,4,0)</f>
        <v>9.5299999999999994</v>
      </c>
      <c r="N2981" s="3" t="b">
        <f t="shared" si="899"/>
        <v>1</v>
      </c>
    </row>
    <row r="2982" spans="1:15" s="387" customFormat="1" x14ac:dyDescent="0.25">
      <c r="A2982" s="389" t="str">
        <f t="shared" si="893"/>
        <v>CCU.06.0005</v>
      </c>
      <c r="B2982" s="390">
        <v>34709</v>
      </c>
      <c r="C2982" s="391" t="s">
        <v>13918</v>
      </c>
      <c r="D2982" s="391" t="s">
        <v>14511</v>
      </c>
      <c r="E2982" s="392" t="s">
        <v>1</v>
      </c>
      <c r="F2982" s="392" t="s">
        <v>9</v>
      </c>
      <c r="G2982" s="393">
        <v>1</v>
      </c>
      <c r="H2982" s="394">
        <v>66.97</v>
      </c>
      <c r="I2982" s="394" t="s">
        <v>13362</v>
      </c>
      <c r="J2982" s="373">
        <f t="shared" si="898"/>
        <v>66.97</v>
      </c>
      <c r="K2982" s="373"/>
      <c r="L2982" s="373"/>
      <c r="M2982" s="373">
        <f>VLOOKUP(B2982,'INS-SIN-SD-09-2021'!A:D,4,0)</f>
        <v>66.97</v>
      </c>
      <c r="N2982" s="3" t="b">
        <f t="shared" si="899"/>
        <v>1</v>
      </c>
    </row>
    <row r="2983" spans="1:15" s="387" customFormat="1" ht="30" x14ac:dyDescent="0.25">
      <c r="A2983" s="389" t="str">
        <f t="shared" si="893"/>
        <v>CCU.06.0005</v>
      </c>
      <c r="B2983" s="390">
        <v>39445</v>
      </c>
      <c r="C2983" s="391" t="s">
        <v>13918</v>
      </c>
      <c r="D2983" s="391" t="s">
        <v>14518</v>
      </c>
      <c r="E2983" s="392" t="s">
        <v>1</v>
      </c>
      <c r="F2983" s="392" t="s">
        <v>9</v>
      </c>
      <c r="G2983" s="393">
        <v>1</v>
      </c>
      <c r="H2983" s="394">
        <v>146.82</v>
      </c>
      <c r="I2983" s="394" t="s">
        <v>13362</v>
      </c>
      <c r="J2983" s="373">
        <f t="shared" si="898"/>
        <v>146.82</v>
      </c>
      <c r="K2983" s="373"/>
      <c r="L2983" s="373"/>
      <c r="M2983" s="373">
        <f>VLOOKUP(B2983,'INS-SIN-SD-09-2021'!A:D,4,0)</f>
        <v>146.82</v>
      </c>
      <c r="N2983" s="3" t="b">
        <f t="shared" si="899"/>
        <v>1</v>
      </c>
    </row>
    <row r="2984" spans="1:15" s="387" customFormat="1" x14ac:dyDescent="0.25">
      <c r="A2984" s="440" t="str">
        <f t="shared" si="893"/>
        <v>CCU.06.0005</v>
      </c>
      <c r="B2984" s="441" t="s">
        <v>14513</v>
      </c>
      <c r="C2984" s="442" t="s">
        <v>13918</v>
      </c>
      <c r="D2984" s="442" t="s">
        <v>14514</v>
      </c>
      <c r="E2984" s="398" t="s">
        <v>1</v>
      </c>
      <c r="F2984" s="398" t="s">
        <v>9</v>
      </c>
      <c r="G2984" s="397">
        <v>3</v>
      </c>
      <c r="H2984" s="443">
        <v>8.65</v>
      </c>
      <c r="I2984" s="443" t="s">
        <v>13362</v>
      </c>
      <c r="J2984" s="373">
        <f t="shared" si="898"/>
        <v>25.95</v>
      </c>
      <c r="K2984" s="373"/>
      <c r="L2984" s="373"/>
      <c r="M2984" s="373" t="e">
        <f>VLOOKUP(B2984,'INS-SIN-SD-09-2021'!A:D,4,0)</f>
        <v>#N/A</v>
      </c>
      <c r="N2984" s="3" t="e">
        <f t="shared" si="899"/>
        <v>#N/A</v>
      </c>
    </row>
    <row r="2985" spans="1:15" s="387" customFormat="1" ht="45" x14ac:dyDescent="0.25">
      <c r="A2985" s="463" t="str">
        <f t="shared" si="893"/>
        <v>CCU.06.0006</v>
      </c>
      <c r="B2985" s="434" t="s">
        <v>13359</v>
      </c>
      <c r="C2985" s="464" t="s">
        <v>14519</v>
      </c>
      <c r="D2985" s="464" t="s">
        <v>13627</v>
      </c>
      <c r="E2985" s="425" t="s">
        <v>9</v>
      </c>
      <c r="F2985" s="425" t="s">
        <v>1</v>
      </c>
      <c r="G2985" s="424" t="s">
        <v>13361</v>
      </c>
      <c r="H2985" s="426" t="s">
        <v>13362</v>
      </c>
      <c r="I2985" s="465">
        <f>SUMIF(A:A,A2985,J:J)</f>
        <v>1758.09</v>
      </c>
      <c r="K2985" s="373" t="e">
        <f>VLOOKUP(A2985,'CMP-SIN-SD-09-2021'!A:D,4,0)</f>
        <v>#N/A</v>
      </c>
      <c r="L2985" s="373" t="e">
        <f>K2985=I2985</f>
        <v>#N/A</v>
      </c>
      <c r="O2985" s="387" t="s">
        <v>1862</v>
      </c>
    </row>
    <row r="2986" spans="1:15" s="387" customFormat="1" x14ac:dyDescent="0.25">
      <c r="A2986" s="450" t="str">
        <f t="shared" si="893"/>
        <v>CCU.06.0006</v>
      </c>
      <c r="B2986" s="451">
        <v>88264</v>
      </c>
      <c r="C2986" s="452" t="s">
        <v>13432</v>
      </c>
      <c r="D2986" s="452" t="s">
        <v>13703</v>
      </c>
      <c r="E2986" s="400" t="s">
        <v>1</v>
      </c>
      <c r="F2986" s="400" t="s">
        <v>7605</v>
      </c>
      <c r="G2986" s="399">
        <v>5</v>
      </c>
      <c r="H2986" s="453">
        <f>VLOOKUP(B2986,'CMP-SIN-SD-09-2021'!A:D,4,0)</f>
        <v>24.1</v>
      </c>
      <c r="I2986" s="453" t="s">
        <v>13362</v>
      </c>
      <c r="J2986" s="373">
        <f t="shared" ref="J2986:J2993" si="900">TRUNC((G2986*H2986),2)</f>
        <v>120.5</v>
      </c>
      <c r="K2986" s="373"/>
      <c r="L2986" s="373"/>
      <c r="M2986" s="373">
        <f>VLOOKUP(B2986,'CMP-SIN-SD-09-2021'!A:D,4,0)</f>
        <v>24.1</v>
      </c>
      <c r="N2986" s="3" t="b">
        <f t="shared" ref="N2986:N2993" si="901">M2986=H2986</f>
        <v>1</v>
      </c>
    </row>
    <row r="2987" spans="1:15" s="387" customFormat="1" x14ac:dyDescent="0.25">
      <c r="A2987" s="389" t="str">
        <f t="shared" si="893"/>
        <v>CCU.06.0006</v>
      </c>
      <c r="B2987" s="390">
        <v>88316</v>
      </c>
      <c r="C2987" s="391" t="s">
        <v>13432</v>
      </c>
      <c r="D2987" s="391" t="s">
        <v>13428</v>
      </c>
      <c r="E2987" s="392" t="s">
        <v>1</v>
      </c>
      <c r="F2987" s="392" t="s">
        <v>7605</v>
      </c>
      <c r="G2987" s="393">
        <v>5</v>
      </c>
      <c r="H2987" s="453">
        <f>VLOOKUP(B2987,'CMP-SIN-SD-09-2021'!A:D,4,0)</f>
        <v>17.61</v>
      </c>
      <c r="I2987" s="394" t="s">
        <v>13362</v>
      </c>
      <c r="J2987" s="373">
        <f t="shared" si="900"/>
        <v>88.05</v>
      </c>
      <c r="K2987" s="373"/>
      <c r="L2987" s="373"/>
      <c r="M2987" s="373">
        <f>VLOOKUP(B2987,'CMP-SIN-SD-09-2021'!A:D,4,0)</f>
        <v>17.61</v>
      </c>
      <c r="N2987" s="3" t="b">
        <f t="shared" si="901"/>
        <v>1</v>
      </c>
    </row>
    <row r="2988" spans="1:15" s="387" customFormat="1" x14ac:dyDescent="0.25">
      <c r="A2988" s="389" t="str">
        <f t="shared" si="893"/>
        <v>CCU.06.0006</v>
      </c>
      <c r="B2988" s="390" t="s">
        <v>14508</v>
      </c>
      <c r="C2988" s="391" t="s">
        <v>13432</v>
      </c>
      <c r="D2988" s="391" t="s">
        <v>14509</v>
      </c>
      <c r="E2988" s="392" t="s">
        <v>1</v>
      </c>
      <c r="F2988" s="392" t="s">
        <v>9</v>
      </c>
      <c r="G2988" s="393">
        <v>1</v>
      </c>
      <c r="H2988" s="394">
        <v>47.58</v>
      </c>
      <c r="I2988" s="394" t="s">
        <v>13362</v>
      </c>
      <c r="J2988" s="373">
        <f t="shared" si="900"/>
        <v>47.58</v>
      </c>
      <c r="K2988" s="373"/>
      <c r="L2988" s="373"/>
      <c r="M2988" s="373" t="e">
        <f>VLOOKUP(B2988,'INS-SIN-SD-09-2021'!A:D,4,0)</f>
        <v>#N/A</v>
      </c>
      <c r="N2988" s="3" t="e">
        <f t="shared" si="901"/>
        <v>#N/A</v>
      </c>
    </row>
    <row r="2989" spans="1:15" s="387" customFormat="1" ht="45" x14ac:dyDescent="0.25">
      <c r="A2989" s="389" t="str">
        <f t="shared" si="893"/>
        <v>CCU.06.0006</v>
      </c>
      <c r="B2989" s="390">
        <v>12039</v>
      </c>
      <c r="C2989" s="391" t="s">
        <v>13432</v>
      </c>
      <c r="D2989" s="391" t="s">
        <v>16075</v>
      </c>
      <c r="E2989" s="392" t="s">
        <v>1</v>
      </c>
      <c r="F2989" s="392" t="s">
        <v>9</v>
      </c>
      <c r="G2989" s="393">
        <v>1</v>
      </c>
      <c r="H2989" s="394">
        <v>943.86</v>
      </c>
      <c r="I2989" s="394" t="s">
        <v>13362</v>
      </c>
      <c r="J2989" s="373">
        <f t="shared" si="900"/>
        <v>943.86</v>
      </c>
      <c r="K2989" s="373"/>
      <c r="L2989" s="373"/>
      <c r="M2989" s="373">
        <f>VLOOKUP(B2989,'INS-SIN-SD-09-2021'!A:D,4,0)</f>
        <v>943.86</v>
      </c>
      <c r="N2989" s="3" t="b">
        <f t="shared" si="901"/>
        <v>1</v>
      </c>
    </row>
    <row r="2990" spans="1:15" s="387" customFormat="1" x14ac:dyDescent="0.25">
      <c r="A2990" s="389" t="str">
        <f t="shared" si="893"/>
        <v>CCU.06.0006</v>
      </c>
      <c r="B2990" s="390">
        <v>34653</v>
      </c>
      <c r="C2990" s="391" t="s">
        <v>13432</v>
      </c>
      <c r="D2990" s="391" t="s">
        <v>14516</v>
      </c>
      <c r="E2990" s="392" t="s">
        <v>1</v>
      </c>
      <c r="F2990" s="392" t="s">
        <v>9</v>
      </c>
      <c r="G2990" s="393">
        <v>18</v>
      </c>
      <c r="H2990" s="394">
        <v>9.5299999999999994</v>
      </c>
      <c r="I2990" s="394" t="s">
        <v>13362</v>
      </c>
      <c r="J2990" s="373">
        <f t="shared" si="900"/>
        <v>171.54</v>
      </c>
      <c r="K2990" s="373"/>
      <c r="L2990" s="373"/>
      <c r="M2990" s="373">
        <f>VLOOKUP(B2990,'INS-SIN-SD-09-2021'!A:D,4,0)</f>
        <v>9.5299999999999994</v>
      </c>
      <c r="N2990" s="3" t="b">
        <f t="shared" si="901"/>
        <v>1</v>
      </c>
    </row>
    <row r="2991" spans="1:15" s="387" customFormat="1" x14ac:dyDescent="0.25">
      <c r="A2991" s="389" t="str">
        <f t="shared" si="893"/>
        <v>CCU.06.0006</v>
      </c>
      <c r="B2991" s="390">
        <v>34709</v>
      </c>
      <c r="C2991" s="391" t="s">
        <v>13432</v>
      </c>
      <c r="D2991" s="391" t="s">
        <v>14511</v>
      </c>
      <c r="E2991" s="392" t="s">
        <v>1</v>
      </c>
      <c r="F2991" s="392" t="s">
        <v>9</v>
      </c>
      <c r="G2991" s="393">
        <v>1</v>
      </c>
      <c r="H2991" s="394">
        <v>66.97</v>
      </c>
      <c r="I2991" s="394" t="s">
        <v>13362</v>
      </c>
      <c r="J2991" s="373">
        <f t="shared" si="900"/>
        <v>66.97</v>
      </c>
      <c r="K2991" s="373"/>
      <c r="L2991" s="373"/>
      <c r="M2991" s="373">
        <f>VLOOKUP(B2991,'INS-SIN-SD-09-2021'!A:D,4,0)</f>
        <v>66.97</v>
      </c>
      <c r="N2991" s="3" t="b">
        <f t="shared" si="901"/>
        <v>1</v>
      </c>
    </row>
    <row r="2992" spans="1:15" s="387" customFormat="1" ht="30" x14ac:dyDescent="0.25">
      <c r="A2992" s="389" t="str">
        <f t="shared" si="893"/>
        <v>CCU.06.0006</v>
      </c>
      <c r="B2992" s="390">
        <v>39445</v>
      </c>
      <c r="C2992" s="391" t="s">
        <v>13432</v>
      </c>
      <c r="D2992" s="391" t="s">
        <v>14518</v>
      </c>
      <c r="E2992" s="392" t="s">
        <v>1</v>
      </c>
      <c r="F2992" s="392" t="s">
        <v>9</v>
      </c>
      <c r="G2992" s="393">
        <v>2</v>
      </c>
      <c r="H2992" s="394">
        <v>146.82</v>
      </c>
      <c r="I2992" s="394" t="s">
        <v>13362</v>
      </c>
      <c r="J2992" s="373">
        <f t="shared" si="900"/>
        <v>293.64</v>
      </c>
      <c r="K2992" s="373"/>
      <c r="L2992" s="373"/>
      <c r="M2992" s="373">
        <f>VLOOKUP(B2992,'INS-SIN-SD-09-2021'!A:D,4,0)</f>
        <v>146.82</v>
      </c>
      <c r="N2992" s="3" t="b">
        <f t="shared" si="901"/>
        <v>1</v>
      </c>
    </row>
    <row r="2993" spans="1:15" s="387" customFormat="1" x14ac:dyDescent="0.25">
      <c r="A2993" s="440" t="str">
        <f t="shared" si="893"/>
        <v>CCU.06.0006</v>
      </c>
      <c r="B2993" s="441" t="s">
        <v>14513</v>
      </c>
      <c r="C2993" s="442" t="s">
        <v>13432</v>
      </c>
      <c r="D2993" s="442" t="s">
        <v>14514</v>
      </c>
      <c r="E2993" s="398" t="s">
        <v>1</v>
      </c>
      <c r="F2993" s="398" t="s">
        <v>9</v>
      </c>
      <c r="G2993" s="397">
        <v>3</v>
      </c>
      <c r="H2993" s="443">
        <v>8.65</v>
      </c>
      <c r="I2993" s="443" t="s">
        <v>13362</v>
      </c>
      <c r="J2993" s="373">
        <f t="shared" si="900"/>
        <v>25.95</v>
      </c>
      <c r="K2993" s="373"/>
      <c r="L2993" s="373"/>
      <c r="M2993" s="373" t="e">
        <f>VLOOKUP(B2993,'INS-SIN-SD-09-2021'!A:D,4,0)</f>
        <v>#N/A</v>
      </c>
      <c r="N2993" s="3" t="e">
        <f t="shared" si="901"/>
        <v>#N/A</v>
      </c>
    </row>
    <row r="2994" spans="1:15" s="387" customFormat="1" ht="45" x14ac:dyDescent="0.25">
      <c r="A2994" s="463" t="str">
        <f t="shared" si="893"/>
        <v>CCU.06.0007</v>
      </c>
      <c r="B2994" s="434" t="s">
        <v>13359</v>
      </c>
      <c r="C2994" s="464" t="s">
        <v>14521</v>
      </c>
      <c r="D2994" s="464" t="s">
        <v>13627</v>
      </c>
      <c r="E2994" s="425" t="s">
        <v>9</v>
      </c>
      <c r="F2994" s="425" t="s">
        <v>1</v>
      </c>
      <c r="G2994" s="424" t="s">
        <v>13361</v>
      </c>
      <c r="H2994" s="426" t="s">
        <v>13362</v>
      </c>
      <c r="I2994" s="465">
        <f>SUMIF(A:A,A2994,J:J)</f>
        <v>1361.56</v>
      </c>
      <c r="K2994" s="373" t="e">
        <f>VLOOKUP(A2994,'CMP-SIN-SD-09-2021'!A:D,4,0)</f>
        <v>#N/A</v>
      </c>
      <c r="L2994" s="373" t="e">
        <f>K2994=I2994</f>
        <v>#N/A</v>
      </c>
      <c r="O2994" s="387" t="s">
        <v>1864</v>
      </c>
    </row>
    <row r="2995" spans="1:15" s="387" customFormat="1" x14ac:dyDescent="0.25">
      <c r="A2995" s="450" t="str">
        <f t="shared" si="893"/>
        <v>CCU.06.0007</v>
      </c>
      <c r="B2995" s="451">
        <v>88264</v>
      </c>
      <c r="C2995" s="452" t="s">
        <v>13432</v>
      </c>
      <c r="D2995" s="452" t="s">
        <v>13703</v>
      </c>
      <c r="E2995" s="400" t="s">
        <v>1</v>
      </c>
      <c r="F2995" s="400" t="s">
        <v>7605</v>
      </c>
      <c r="G2995" s="399">
        <v>5</v>
      </c>
      <c r="H2995" s="453">
        <f>VLOOKUP(B2995,'CMP-SIN-SD-09-2021'!A:D,4,0)</f>
        <v>24.1</v>
      </c>
      <c r="I2995" s="453" t="s">
        <v>13362</v>
      </c>
      <c r="J2995" s="373">
        <f t="shared" ref="J2995:J3001" si="902">TRUNC((G2995*H2995),2)</f>
        <v>120.5</v>
      </c>
      <c r="K2995" s="373"/>
      <c r="L2995" s="373"/>
      <c r="M2995" s="373">
        <f>VLOOKUP(B2995,'CMP-SIN-SD-09-2021'!A:D,4,0)</f>
        <v>24.1</v>
      </c>
      <c r="N2995" s="3" t="b">
        <f t="shared" ref="N2995:N3001" si="903">M2995=H2995</f>
        <v>1</v>
      </c>
    </row>
    <row r="2996" spans="1:15" s="387" customFormat="1" x14ac:dyDescent="0.25">
      <c r="A2996" s="389" t="str">
        <f t="shared" si="893"/>
        <v>CCU.06.0007</v>
      </c>
      <c r="B2996" s="390">
        <v>88316</v>
      </c>
      <c r="C2996" s="391" t="s">
        <v>13432</v>
      </c>
      <c r="D2996" s="391" t="s">
        <v>13428</v>
      </c>
      <c r="E2996" s="392" t="s">
        <v>1</v>
      </c>
      <c r="F2996" s="392" t="s">
        <v>7605</v>
      </c>
      <c r="G2996" s="393">
        <v>5</v>
      </c>
      <c r="H2996" s="453">
        <f>VLOOKUP(B2996,'CMP-SIN-SD-09-2021'!A:D,4,0)</f>
        <v>17.61</v>
      </c>
      <c r="I2996" s="394" t="s">
        <v>13362</v>
      </c>
      <c r="J2996" s="373">
        <f t="shared" si="902"/>
        <v>88.05</v>
      </c>
      <c r="K2996" s="373"/>
      <c r="L2996" s="373"/>
      <c r="M2996" s="373">
        <f>VLOOKUP(B2996,'CMP-SIN-SD-09-2021'!A:D,4,0)</f>
        <v>17.61</v>
      </c>
      <c r="N2996" s="3" t="b">
        <f t="shared" si="903"/>
        <v>1</v>
      </c>
    </row>
    <row r="2997" spans="1:15" s="387" customFormat="1" x14ac:dyDescent="0.25">
      <c r="A2997" s="389" t="str">
        <f t="shared" si="893"/>
        <v>CCU.06.0007</v>
      </c>
      <c r="B2997" s="390" t="s">
        <v>14508</v>
      </c>
      <c r="C2997" s="391" t="s">
        <v>13432</v>
      </c>
      <c r="D2997" s="391" t="s">
        <v>14509</v>
      </c>
      <c r="E2997" s="392" t="s">
        <v>1</v>
      </c>
      <c r="F2997" s="392" t="s">
        <v>9</v>
      </c>
      <c r="G2997" s="393">
        <v>1</v>
      </c>
      <c r="H2997" s="394">
        <v>47.58</v>
      </c>
      <c r="I2997" s="394" t="s">
        <v>13362</v>
      </c>
      <c r="J2997" s="373">
        <f t="shared" si="902"/>
        <v>47.58</v>
      </c>
      <c r="K2997" s="373"/>
      <c r="L2997" s="373"/>
      <c r="M2997" s="373" t="e">
        <f>VLOOKUP(B2997,'INS-SIN-SD-09-2021'!A:D,4,0)</f>
        <v>#N/A</v>
      </c>
      <c r="N2997" s="3" t="e">
        <f t="shared" si="903"/>
        <v>#N/A</v>
      </c>
    </row>
    <row r="2998" spans="1:15" s="387" customFormat="1" ht="45" x14ac:dyDescent="0.25">
      <c r="A2998" s="389" t="str">
        <f t="shared" si="893"/>
        <v>CCU.06.0007</v>
      </c>
      <c r="B2998" s="390">
        <v>13395</v>
      </c>
      <c r="C2998" s="391" t="s">
        <v>13432</v>
      </c>
      <c r="D2998" s="391" t="s">
        <v>14510</v>
      </c>
      <c r="E2998" s="392" t="s">
        <v>1</v>
      </c>
      <c r="F2998" s="392" t="s">
        <v>9</v>
      </c>
      <c r="G2998" s="393">
        <v>1</v>
      </c>
      <c r="H2998" s="394">
        <v>898.15</v>
      </c>
      <c r="I2998" s="394" t="s">
        <v>13362</v>
      </c>
      <c r="J2998" s="373">
        <f t="shared" si="902"/>
        <v>898.15</v>
      </c>
      <c r="K2998" s="373"/>
      <c r="L2998" s="373"/>
      <c r="M2998" s="373">
        <f>VLOOKUP(B2998,'INS-SIN-SD-09-2021'!A:D,4,0)</f>
        <v>898.15</v>
      </c>
      <c r="N2998" s="3" t="b">
        <f t="shared" si="903"/>
        <v>1</v>
      </c>
    </row>
    <row r="2999" spans="1:15" s="387" customFormat="1" x14ac:dyDescent="0.25">
      <c r="A2999" s="389" t="str">
        <f t="shared" si="893"/>
        <v>CCU.06.0007</v>
      </c>
      <c r="B2999" s="390">
        <v>34653</v>
      </c>
      <c r="C2999" s="391" t="s">
        <v>13432</v>
      </c>
      <c r="D2999" s="391" t="s">
        <v>14516</v>
      </c>
      <c r="E2999" s="392" t="s">
        <v>1</v>
      </c>
      <c r="F2999" s="392" t="s">
        <v>9</v>
      </c>
      <c r="G2999" s="393">
        <v>12</v>
      </c>
      <c r="H2999" s="394">
        <v>9.5299999999999994</v>
      </c>
      <c r="I2999" s="394" t="s">
        <v>13362</v>
      </c>
      <c r="J2999" s="373">
        <f t="shared" si="902"/>
        <v>114.36</v>
      </c>
      <c r="K2999" s="373"/>
      <c r="L2999" s="373"/>
      <c r="M2999" s="373">
        <f>VLOOKUP(B2999,'INS-SIN-SD-09-2021'!A:D,4,0)</f>
        <v>9.5299999999999994</v>
      </c>
      <c r="N2999" s="3" t="b">
        <f t="shared" si="903"/>
        <v>1</v>
      </c>
    </row>
    <row r="3000" spans="1:15" s="387" customFormat="1" x14ac:dyDescent="0.25">
      <c r="A3000" s="389" t="str">
        <f t="shared" si="893"/>
        <v>CCU.06.0007</v>
      </c>
      <c r="B3000" s="390">
        <v>34709</v>
      </c>
      <c r="C3000" s="391" t="s">
        <v>13432</v>
      </c>
      <c r="D3000" s="391" t="s">
        <v>14511</v>
      </c>
      <c r="E3000" s="392" t="s">
        <v>1</v>
      </c>
      <c r="F3000" s="392" t="s">
        <v>9</v>
      </c>
      <c r="G3000" s="393">
        <v>1</v>
      </c>
      <c r="H3000" s="394">
        <v>66.97</v>
      </c>
      <c r="I3000" s="394" t="s">
        <v>13362</v>
      </c>
      <c r="J3000" s="373">
        <f t="shared" si="902"/>
        <v>66.97</v>
      </c>
      <c r="K3000" s="373"/>
      <c r="L3000" s="373"/>
      <c r="M3000" s="373">
        <f>VLOOKUP(B3000,'INS-SIN-SD-09-2021'!A:D,4,0)</f>
        <v>66.97</v>
      </c>
      <c r="N3000" s="3" t="b">
        <f t="shared" si="903"/>
        <v>1</v>
      </c>
    </row>
    <row r="3001" spans="1:15" s="387" customFormat="1" x14ac:dyDescent="0.25">
      <c r="A3001" s="440" t="str">
        <f t="shared" si="893"/>
        <v>CCU.06.0007</v>
      </c>
      <c r="B3001" s="441" t="s">
        <v>14513</v>
      </c>
      <c r="C3001" s="442" t="s">
        <v>13432</v>
      </c>
      <c r="D3001" s="442" t="s">
        <v>14514</v>
      </c>
      <c r="E3001" s="398" t="s">
        <v>1</v>
      </c>
      <c r="F3001" s="398" t="s">
        <v>9</v>
      </c>
      <c r="G3001" s="397">
        <v>3</v>
      </c>
      <c r="H3001" s="443">
        <v>8.65</v>
      </c>
      <c r="I3001" s="443" t="s">
        <v>13362</v>
      </c>
      <c r="J3001" s="373">
        <f t="shared" si="902"/>
        <v>25.95</v>
      </c>
      <c r="K3001" s="373"/>
      <c r="L3001" s="373"/>
      <c r="M3001" s="373" t="e">
        <f>VLOOKUP(B3001,'INS-SIN-SD-09-2021'!A:D,4,0)</f>
        <v>#N/A</v>
      </c>
      <c r="N3001" s="3" t="e">
        <f t="shared" si="903"/>
        <v>#N/A</v>
      </c>
    </row>
    <row r="3002" spans="1:15" s="387" customFormat="1" ht="45" x14ac:dyDescent="0.25">
      <c r="A3002" s="463" t="str">
        <f t="shared" si="893"/>
        <v>CCU.06.0011</v>
      </c>
      <c r="B3002" s="434" t="s">
        <v>13359</v>
      </c>
      <c r="C3002" s="464" t="s">
        <v>14522</v>
      </c>
      <c r="D3002" s="464" t="s">
        <v>13627</v>
      </c>
      <c r="E3002" s="425" t="s">
        <v>9</v>
      </c>
      <c r="F3002" s="425" t="s">
        <v>1</v>
      </c>
      <c r="G3002" s="424" t="s">
        <v>13361</v>
      </c>
      <c r="H3002" s="426" t="s">
        <v>13362</v>
      </c>
      <c r="I3002" s="465">
        <f>SUMIF(A:A,A3002,J:J)</f>
        <v>1190.8599999999999</v>
      </c>
      <c r="K3002" s="373" t="e">
        <f>VLOOKUP(A3002,'CMP-SIN-SD-09-2021'!A:D,4,0)</f>
        <v>#N/A</v>
      </c>
      <c r="L3002" s="373" t="e">
        <f>K3002=I3002</f>
        <v>#N/A</v>
      </c>
      <c r="O3002" s="387" t="s">
        <v>1865</v>
      </c>
    </row>
    <row r="3003" spans="1:15" s="387" customFormat="1" x14ac:dyDescent="0.25">
      <c r="A3003" s="450" t="str">
        <f t="shared" si="893"/>
        <v>CCU.06.0011</v>
      </c>
      <c r="B3003" s="451">
        <v>88264</v>
      </c>
      <c r="C3003" s="452" t="s">
        <v>14427</v>
      </c>
      <c r="D3003" s="452" t="s">
        <v>13703</v>
      </c>
      <c r="E3003" s="400" t="s">
        <v>1</v>
      </c>
      <c r="F3003" s="400" t="s">
        <v>7605</v>
      </c>
      <c r="G3003" s="399">
        <v>5</v>
      </c>
      <c r="H3003" s="453">
        <f>VLOOKUP(B3003,'CMP-SIN-SD-09-2021'!A:D,4,0)</f>
        <v>24.1</v>
      </c>
      <c r="I3003" s="453" t="s">
        <v>13362</v>
      </c>
      <c r="J3003" s="373">
        <f t="shared" ref="J3003:J3008" si="904">TRUNC((G3003*H3003),2)</f>
        <v>120.5</v>
      </c>
      <c r="K3003" s="373"/>
      <c r="L3003" s="373"/>
      <c r="M3003" s="373">
        <f>VLOOKUP(B3003,'CMP-SIN-SD-09-2021'!A:D,4,0)</f>
        <v>24.1</v>
      </c>
      <c r="N3003" s="3" t="b">
        <f t="shared" ref="N3003:N3008" si="905">M3003=H3003</f>
        <v>1</v>
      </c>
    </row>
    <row r="3004" spans="1:15" s="387" customFormat="1" x14ac:dyDescent="0.25">
      <c r="A3004" s="389" t="str">
        <f t="shared" si="893"/>
        <v>CCU.06.0011</v>
      </c>
      <c r="B3004" s="390">
        <v>88316</v>
      </c>
      <c r="C3004" s="391" t="s">
        <v>14427</v>
      </c>
      <c r="D3004" s="391" t="s">
        <v>13428</v>
      </c>
      <c r="E3004" s="392" t="s">
        <v>1</v>
      </c>
      <c r="F3004" s="392" t="s">
        <v>7605</v>
      </c>
      <c r="G3004" s="393">
        <v>5</v>
      </c>
      <c r="H3004" s="453">
        <f>VLOOKUP(B3004,'CMP-SIN-SD-09-2021'!A:D,4,0)</f>
        <v>17.61</v>
      </c>
      <c r="I3004" s="394" t="s">
        <v>13362</v>
      </c>
      <c r="J3004" s="373">
        <f t="shared" si="904"/>
        <v>88.05</v>
      </c>
      <c r="K3004" s="373"/>
      <c r="L3004" s="373"/>
      <c r="M3004" s="373">
        <f>VLOOKUP(B3004,'CMP-SIN-SD-09-2021'!A:D,4,0)</f>
        <v>17.61</v>
      </c>
      <c r="N3004" s="3" t="b">
        <f t="shared" si="905"/>
        <v>1</v>
      </c>
    </row>
    <row r="3005" spans="1:15" s="387" customFormat="1" x14ac:dyDescent="0.25">
      <c r="A3005" s="389" t="str">
        <f t="shared" si="893"/>
        <v>CCU.06.0011</v>
      </c>
      <c r="B3005" s="390" t="s">
        <v>14508</v>
      </c>
      <c r="C3005" s="391" t="s">
        <v>14427</v>
      </c>
      <c r="D3005" s="391" t="s">
        <v>14509</v>
      </c>
      <c r="E3005" s="392" t="s">
        <v>1</v>
      </c>
      <c r="F3005" s="392" t="s">
        <v>9</v>
      </c>
      <c r="G3005" s="393">
        <v>1</v>
      </c>
      <c r="H3005" s="394">
        <v>47.58</v>
      </c>
      <c r="I3005" s="394" t="s">
        <v>13362</v>
      </c>
      <c r="J3005" s="373">
        <f t="shared" si="904"/>
        <v>47.58</v>
      </c>
      <c r="K3005" s="373"/>
      <c r="L3005" s="373"/>
      <c r="M3005" s="373" t="e">
        <f>VLOOKUP(B3005,'INS-SIN-SD-09-2021'!A:D,4,0)</f>
        <v>#N/A</v>
      </c>
      <c r="N3005" s="3" t="e">
        <f t="shared" si="905"/>
        <v>#N/A</v>
      </c>
    </row>
    <row r="3006" spans="1:15" s="387" customFormat="1" ht="45" x14ac:dyDescent="0.25">
      <c r="A3006" s="389" t="str">
        <f t="shared" si="893"/>
        <v>CCU.06.0011</v>
      </c>
      <c r="B3006" s="390">
        <v>13393</v>
      </c>
      <c r="C3006" s="391" t="s">
        <v>14427</v>
      </c>
      <c r="D3006" s="391" t="s">
        <v>16076</v>
      </c>
      <c r="E3006" s="392" t="s">
        <v>1</v>
      </c>
      <c r="F3006" s="392" t="s">
        <v>9</v>
      </c>
      <c r="G3006" s="393">
        <v>1</v>
      </c>
      <c r="H3006" s="394">
        <v>640.9</v>
      </c>
      <c r="I3006" s="394" t="s">
        <v>13362</v>
      </c>
      <c r="J3006" s="373">
        <f t="shared" si="904"/>
        <v>640.9</v>
      </c>
      <c r="K3006" s="373"/>
      <c r="L3006" s="373"/>
      <c r="M3006" s="373">
        <f>VLOOKUP(B3006,'INS-SIN-SD-09-2021'!A:D,4,0)</f>
        <v>640.9</v>
      </c>
      <c r="N3006" s="3" t="b">
        <f t="shared" si="905"/>
        <v>1</v>
      </c>
    </row>
    <row r="3007" spans="1:15" s="387" customFormat="1" x14ac:dyDescent="0.25">
      <c r="A3007" s="389" t="str">
        <f t="shared" si="893"/>
        <v>CCU.06.0011</v>
      </c>
      <c r="B3007" s="390">
        <v>34709</v>
      </c>
      <c r="C3007" s="391" t="s">
        <v>14427</v>
      </c>
      <c r="D3007" s="391" t="s">
        <v>14511</v>
      </c>
      <c r="E3007" s="392" t="s">
        <v>1</v>
      </c>
      <c r="F3007" s="392" t="s">
        <v>9</v>
      </c>
      <c r="G3007" s="393">
        <v>4</v>
      </c>
      <c r="H3007" s="394">
        <v>66.97</v>
      </c>
      <c r="I3007" s="394" t="s">
        <v>13362</v>
      </c>
      <c r="J3007" s="373">
        <f t="shared" si="904"/>
        <v>267.88</v>
      </c>
      <c r="K3007" s="373"/>
      <c r="L3007" s="373"/>
      <c r="M3007" s="373">
        <f>VLOOKUP(B3007,'INS-SIN-SD-09-2021'!A:D,4,0)</f>
        <v>66.97</v>
      </c>
      <c r="N3007" s="3" t="b">
        <f t="shared" si="905"/>
        <v>1</v>
      </c>
    </row>
    <row r="3008" spans="1:15" s="387" customFormat="1" x14ac:dyDescent="0.25">
      <c r="A3008" s="440" t="str">
        <f t="shared" si="893"/>
        <v>CCU.06.0011</v>
      </c>
      <c r="B3008" s="441" t="s">
        <v>14513</v>
      </c>
      <c r="C3008" s="442" t="s">
        <v>14427</v>
      </c>
      <c r="D3008" s="442" t="s">
        <v>14514</v>
      </c>
      <c r="E3008" s="398" t="s">
        <v>1</v>
      </c>
      <c r="F3008" s="398" t="s">
        <v>9</v>
      </c>
      <c r="G3008" s="397">
        <v>3</v>
      </c>
      <c r="H3008" s="443">
        <v>8.65</v>
      </c>
      <c r="I3008" s="443" t="s">
        <v>13362</v>
      </c>
      <c r="J3008" s="373">
        <f t="shared" si="904"/>
        <v>25.95</v>
      </c>
      <c r="K3008" s="373"/>
      <c r="L3008" s="373"/>
      <c r="M3008" s="373" t="e">
        <f>VLOOKUP(B3008,'INS-SIN-SD-09-2021'!A:D,4,0)</f>
        <v>#N/A</v>
      </c>
      <c r="N3008" s="3" t="e">
        <f t="shared" si="905"/>
        <v>#N/A</v>
      </c>
    </row>
    <row r="3009" spans="1:15" s="387" customFormat="1" ht="45" x14ac:dyDescent="0.25">
      <c r="A3009" s="463" t="str">
        <f t="shared" si="893"/>
        <v>CCU.06.0013</v>
      </c>
      <c r="B3009" s="434" t="s">
        <v>13359</v>
      </c>
      <c r="C3009" s="464" t="s">
        <v>14523</v>
      </c>
      <c r="D3009" s="464" t="s">
        <v>13617</v>
      </c>
      <c r="E3009" s="425" t="s">
        <v>9</v>
      </c>
      <c r="F3009" s="425" t="s">
        <v>1</v>
      </c>
      <c r="G3009" s="424" t="s">
        <v>13361</v>
      </c>
      <c r="H3009" s="426" t="s">
        <v>13362</v>
      </c>
      <c r="I3009" s="465">
        <f>SUMIF(A:A,A3009,J:J)</f>
        <v>1123.8900000000001</v>
      </c>
      <c r="K3009" s="373" t="e">
        <f>VLOOKUP(A3009,'CMP-SIN-SD-09-2021'!A:D,4,0)</f>
        <v>#N/A</v>
      </c>
      <c r="L3009" s="373" t="e">
        <f>K3009=I3009</f>
        <v>#N/A</v>
      </c>
      <c r="O3009" s="387" t="s">
        <v>1866</v>
      </c>
    </row>
    <row r="3010" spans="1:15" s="387" customFormat="1" x14ac:dyDescent="0.25">
      <c r="A3010" s="450" t="str">
        <f t="shared" si="893"/>
        <v>CCU.06.0013</v>
      </c>
      <c r="B3010" s="451">
        <v>88264</v>
      </c>
      <c r="C3010" s="452" t="s">
        <v>13627</v>
      </c>
      <c r="D3010" s="452" t="s">
        <v>13703</v>
      </c>
      <c r="E3010" s="400" t="s">
        <v>1</v>
      </c>
      <c r="F3010" s="400" t="s">
        <v>7605</v>
      </c>
      <c r="G3010" s="399">
        <v>5</v>
      </c>
      <c r="H3010" s="453">
        <f>VLOOKUP(B3010,'CMP-SIN-SD-09-2021'!A:D,4,0)</f>
        <v>24.1</v>
      </c>
      <c r="I3010" s="453" t="s">
        <v>13362</v>
      </c>
      <c r="J3010" s="373">
        <f t="shared" ref="J3010:J3015" si="906">TRUNC((G3010*H3010),2)</f>
        <v>120.5</v>
      </c>
      <c r="K3010" s="373"/>
      <c r="L3010" s="373"/>
      <c r="M3010" s="373">
        <f>VLOOKUP(B3010,'CMP-SIN-SD-09-2021'!A:D,4,0)</f>
        <v>24.1</v>
      </c>
      <c r="N3010" s="3" t="b">
        <f t="shared" ref="N3010:N3015" si="907">M3010=H3010</f>
        <v>1</v>
      </c>
    </row>
    <row r="3011" spans="1:15" s="387" customFormat="1" x14ac:dyDescent="0.25">
      <c r="A3011" s="389" t="str">
        <f t="shared" si="893"/>
        <v>CCU.06.0013</v>
      </c>
      <c r="B3011" s="390">
        <v>88316</v>
      </c>
      <c r="C3011" s="391" t="s">
        <v>13627</v>
      </c>
      <c r="D3011" s="391" t="s">
        <v>13428</v>
      </c>
      <c r="E3011" s="392" t="s">
        <v>1</v>
      </c>
      <c r="F3011" s="392" t="s">
        <v>7605</v>
      </c>
      <c r="G3011" s="393">
        <v>5</v>
      </c>
      <c r="H3011" s="453">
        <f>VLOOKUP(B3011,'CMP-SIN-SD-09-2021'!A:D,4,0)</f>
        <v>17.61</v>
      </c>
      <c r="I3011" s="394" t="s">
        <v>13362</v>
      </c>
      <c r="J3011" s="373">
        <f t="shared" si="906"/>
        <v>88.05</v>
      </c>
      <c r="K3011" s="373"/>
      <c r="L3011" s="373"/>
      <c r="M3011" s="373">
        <f>VLOOKUP(B3011,'CMP-SIN-SD-09-2021'!A:D,4,0)</f>
        <v>17.61</v>
      </c>
      <c r="N3011" s="3" t="b">
        <f t="shared" si="907"/>
        <v>1</v>
      </c>
    </row>
    <row r="3012" spans="1:15" s="387" customFormat="1" x14ac:dyDescent="0.25">
      <c r="A3012" s="389" t="str">
        <f t="shared" si="893"/>
        <v>CCU.06.0013</v>
      </c>
      <c r="B3012" s="390" t="s">
        <v>14508</v>
      </c>
      <c r="C3012" s="391" t="s">
        <v>13627</v>
      </c>
      <c r="D3012" s="391" t="s">
        <v>14509</v>
      </c>
      <c r="E3012" s="392" t="s">
        <v>1</v>
      </c>
      <c r="F3012" s="392" t="s">
        <v>9</v>
      </c>
      <c r="G3012" s="393">
        <v>1</v>
      </c>
      <c r="H3012" s="394">
        <v>47.58</v>
      </c>
      <c r="I3012" s="394" t="s">
        <v>13362</v>
      </c>
      <c r="J3012" s="373">
        <f t="shared" si="906"/>
        <v>47.58</v>
      </c>
      <c r="K3012" s="373"/>
      <c r="L3012" s="373"/>
      <c r="M3012" s="373" t="e">
        <f>VLOOKUP(B3012,'INS-SIN-SD-09-2021'!A:D,4,0)</f>
        <v>#N/A</v>
      </c>
      <c r="N3012" s="3" t="e">
        <f t="shared" si="907"/>
        <v>#N/A</v>
      </c>
    </row>
    <row r="3013" spans="1:15" s="387" customFormat="1" ht="45" x14ac:dyDescent="0.25">
      <c r="A3013" s="389" t="str">
        <f t="shared" si="893"/>
        <v>CCU.06.0013</v>
      </c>
      <c r="B3013" s="390">
        <v>13393</v>
      </c>
      <c r="C3013" s="391" t="s">
        <v>13627</v>
      </c>
      <c r="D3013" s="391" t="s">
        <v>16076</v>
      </c>
      <c r="E3013" s="392" t="s">
        <v>1</v>
      </c>
      <c r="F3013" s="392" t="s">
        <v>9</v>
      </c>
      <c r="G3013" s="393">
        <v>1</v>
      </c>
      <c r="H3013" s="394">
        <v>640.9</v>
      </c>
      <c r="I3013" s="394" t="s">
        <v>13362</v>
      </c>
      <c r="J3013" s="373">
        <f t="shared" si="906"/>
        <v>640.9</v>
      </c>
      <c r="K3013" s="373"/>
      <c r="L3013" s="373"/>
      <c r="M3013" s="373">
        <f>VLOOKUP(B3013,'INS-SIN-SD-09-2021'!A:D,4,0)</f>
        <v>640.9</v>
      </c>
      <c r="N3013" s="3" t="b">
        <f t="shared" si="907"/>
        <v>1</v>
      </c>
    </row>
    <row r="3014" spans="1:15" s="387" customFormat="1" x14ac:dyDescent="0.25">
      <c r="A3014" s="389" t="str">
        <f t="shared" si="893"/>
        <v>CCU.06.0013</v>
      </c>
      <c r="B3014" s="390">
        <v>34709</v>
      </c>
      <c r="C3014" s="391" t="s">
        <v>13627</v>
      </c>
      <c r="D3014" s="391" t="s">
        <v>14511</v>
      </c>
      <c r="E3014" s="392" t="s">
        <v>1</v>
      </c>
      <c r="F3014" s="392" t="s">
        <v>9</v>
      </c>
      <c r="G3014" s="393">
        <v>3</v>
      </c>
      <c r="H3014" s="394">
        <v>66.97</v>
      </c>
      <c r="I3014" s="394" t="s">
        <v>13362</v>
      </c>
      <c r="J3014" s="373">
        <f t="shared" si="906"/>
        <v>200.91</v>
      </c>
      <c r="K3014" s="373"/>
      <c r="L3014" s="373"/>
      <c r="M3014" s="373">
        <f>VLOOKUP(B3014,'INS-SIN-SD-09-2021'!A:D,4,0)</f>
        <v>66.97</v>
      </c>
      <c r="N3014" s="3" t="b">
        <f t="shared" si="907"/>
        <v>1</v>
      </c>
    </row>
    <row r="3015" spans="1:15" s="387" customFormat="1" x14ac:dyDescent="0.25">
      <c r="A3015" s="440" t="str">
        <f t="shared" si="893"/>
        <v>CCU.06.0013</v>
      </c>
      <c r="B3015" s="441" t="s">
        <v>14513</v>
      </c>
      <c r="C3015" s="442" t="s">
        <v>13627</v>
      </c>
      <c r="D3015" s="442" t="s">
        <v>14514</v>
      </c>
      <c r="E3015" s="398" t="s">
        <v>1</v>
      </c>
      <c r="F3015" s="398" t="s">
        <v>9</v>
      </c>
      <c r="G3015" s="397">
        <v>3</v>
      </c>
      <c r="H3015" s="443">
        <v>8.65</v>
      </c>
      <c r="I3015" s="443" t="s">
        <v>13362</v>
      </c>
      <c r="J3015" s="373">
        <f t="shared" si="906"/>
        <v>25.95</v>
      </c>
      <c r="K3015" s="373"/>
      <c r="L3015" s="373"/>
      <c r="M3015" s="373" t="e">
        <f>VLOOKUP(B3015,'INS-SIN-SD-09-2021'!A:D,4,0)</f>
        <v>#N/A</v>
      </c>
      <c r="N3015" s="3" t="e">
        <f t="shared" si="907"/>
        <v>#N/A</v>
      </c>
    </row>
    <row r="3016" spans="1:15" s="387" customFormat="1" ht="45" x14ac:dyDescent="0.25">
      <c r="A3016" s="463" t="str">
        <f t="shared" si="893"/>
        <v>CCU.06.0014</v>
      </c>
      <c r="B3016" s="434" t="s">
        <v>13359</v>
      </c>
      <c r="C3016" s="464" t="s">
        <v>14524</v>
      </c>
      <c r="D3016" s="464" t="s">
        <v>13435</v>
      </c>
      <c r="E3016" s="425" t="s">
        <v>9</v>
      </c>
      <c r="F3016" s="425" t="s">
        <v>1</v>
      </c>
      <c r="G3016" s="424" t="s">
        <v>13361</v>
      </c>
      <c r="H3016" s="426" t="s">
        <v>13362</v>
      </c>
      <c r="I3016" s="465">
        <f>SUMIF(A:A,A3016,J:J)</f>
        <v>1123.8900000000001</v>
      </c>
      <c r="K3016" s="373" t="e">
        <f>VLOOKUP(A3016,'CMP-SIN-SD-09-2021'!A:D,4,0)</f>
        <v>#N/A</v>
      </c>
      <c r="L3016" s="373" t="e">
        <f>K3016=I3016</f>
        <v>#N/A</v>
      </c>
      <c r="O3016" s="387" t="s">
        <v>1867</v>
      </c>
    </row>
    <row r="3017" spans="1:15" s="387" customFormat="1" x14ac:dyDescent="0.25">
      <c r="A3017" s="450" t="str">
        <f t="shared" si="893"/>
        <v>CCU.06.0014</v>
      </c>
      <c r="B3017" s="451">
        <v>88264</v>
      </c>
      <c r="C3017" s="452" t="s">
        <v>13617</v>
      </c>
      <c r="D3017" s="452" t="s">
        <v>13703</v>
      </c>
      <c r="E3017" s="400" t="s">
        <v>1</v>
      </c>
      <c r="F3017" s="400" t="s">
        <v>7605</v>
      </c>
      <c r="G3017" s="399">
        <v>5</v>
      </c>
      <c r="H3017" s="453">
        <f>VLOOKUP(B3017,'CMP-SIN-SD-09-2021'!A:D,4,0)</f>
        <v>24.1</v>
      </c>
      <c r="I3017" s="453" t="s">
        <v>13362</v>
      </c>
      <c r="J3017" s="373">
        <f t="shared" ref="J3017:J3022" si="908">TRUNC((G3017*H3017),2)</f>
        <v>120.5</v>
      </c>
      <c r="K3017" s="373"/>
      <c r="L3017" s="373"/>
      <c r="M3017" s="373">
        <f>VLOOKUP(B3017,'CMP-SIN-SD-09-2021'!A:D,4,0)</f>
        <v>24.1</v>
      </c>
      <c r="N3017" s="3" t="b">
        <f t="shared" ref="N3017:N3022" si="909">M3017=H3017</f>
        <v>1</v>
      </c>
    </row>
    <row r="3018" spans="1:15" s="387" customFormat="1" x14ac:dyDescent="0.25">
      <c r="A3018" s="389" t="str">
        <f t="shared" si="893"/>
        <v>CCU.06.0014</v>
      </c>
      <c r="B3018" s="390">
        <v>88316</v>
      </c>
      <c r="C3018" s="391" t="s">
        <v>13617</v>
      </c>
      <c r="D3018" s="391" t="s">
        <v>13428</v>
      </c>
      <c r="E3018" s="392" t="s">
        <v>1</v>
      </c>
      <c r="F3018" s="392" t="s">
        <v>7605</v>
      </c>
      <c r="G3018" s="393">
        <v>5</v>
      </c>
      <c r="H3018" s="453">
        <f>VLOOKUP(B3018,'CMP-SIN-SD-09-2021'!A:D,4,0)</f>
        <v>17.61</v>
      </c>
      <c r="I3018" s="394" t="s">
        <v>13362</v>
      </c>
      <c r="J3018" s="373">
        <f t="shared" si="908"/>
        <v>88.05</v>
      </c>
      <c r="K3018" s="373"/>
      <c r="L3018" s="373"/>
      <c r="M3018" s="373">
        <f>VLOOKUP(B3018,'CMP-SIN-SD-09-2021'!A:D,4,0)</f>
        <v>17.61</v>
      </c>
      <c r="N3018" s="3" t="b">
        <f t="shared" si="909"/>
        <v>1</v>
      </c>
    </row>
    <row r="3019" spans="1:15" s="387" customFormat="1" x14ac:dyDescent="0.25">
      <c r="A3019" s="389" t="str">
        <f t="shared" ref="A3019:A3082" si="910">IF(O3019&lt;&gt;0,O3019,A3018)</f>
        <v>CCU.06.0014</v>
      </c>
      <c r="B3019" s="390" t="s">
        <v>14508</v>
      </c>
      <c r="C3019" s="391" t="s">
        <v>13617</v>
      </c>
      <c r="D3019" s="391" t="s">
        <v>14509</v>
      </c>
      <c r="E3019" s="392" t="s">
        <v>1</v>
      </c>
      <c r="F3019" s="392" t="s">
        <v>9</v>
      </c>
      <c r="G3019" s="393">
        <v>1</v>
      </c>
      <c r="H3019" s="394">
        <v>47.58</v>
      </c>
      <c r="I3019" s="394" t="s">
        <v>13362</v>
      </c>
      <c r="J3019" s="373">
        <f t="shared" si="908"/>
        <v>47.58</v>
      </c>
      <c r="K3019" s="373"/>
      <c r="L3019" s="373"/>
      <c r="M3019" s="373" t="e">
        <f>VLOOKUP(B3019,'INS-SIN-SD-09-2021'!A:D,4,0)</f>
        <v>#N/A</v>
      </c>
      <c r="N3019" s="3" t="e">
        <f t="shared" si="909"/>
        <v>#N/A</v>
      </c>
    </row>
    <row r="3020" spans="1:15" s="387" customFormat="1" ht="45" x14ac:dyDescent="0.25">
      <c r="A3020" s="389" t="str">
        <f t="shared" si="910"/>
        <v>CCU.06.0014</v>
      </c>
      <c r="B3020" s="390">
        <v>13393</v>
      </c>
      <c r="C3020" s="391" t="s">
        <v>13617</v>
      </c>
      <c r="D3020" s="391" t="s">
        <v>16076</v>
      </c>
      <c r="E3020" s="392" t="s">
        <v>1</v>
      </c>
      <c r="F3020" s="392" t="s">
        <v>9</v>
      </c>
      <c r="G3020" s="393">
        <v>1</v>
      </c>
      <c r="H3020" s="394">
        <v>640.9</v>
      </c>
      <c r="I3020" s="394" t="s">
        <v>13362</v>
      </c>
      <c r="J3020" s="373">
        <f t="shared" si="908"/>
        <v>640.9</v>
      </c>
      <c r="K3020" s="373"/>
      <c r="L3020" s="373"/>
      <c r="M3020" s="373">
        <f>VLOOKUP(B3020,'INS-SIN-SD-09-2021'!A:D,4,0)</f>
        <v>640.9</v>
      </c>
      <c r="N3020" s="3" t="b">
        <f t="shared" si="909"/>
        <v>1</v>
      </c>
    </row>
    <row r="3021" spans="1:15" s="387" customFormat="1" x14ac:dyDescent="0.25">
      <c r="A3021" s="389" t="str">
        <f t="shared" si="910"/>
        <v>CCU.06.0014</v>
      </c>
      <c r="B3021" s="390">
        <v>34709</v>
      </c>
      <c r="C3021" s="391" t="s">
        <v>13617</v>
      </c>
      <c r="D3021" s="391" t="s">
        <v>14511</v>
      </c>
      <c r="E3021" s="392" t="s">
        <v>1</v>
      </c>
      <c r="F3021" s="392" t="s">
        <v>9</v>
      </c>
      <c r="G3021" s="393">
        <v>3</v>
      </c>
      <c r="H3021" s="394">
        <v>66.97</v>
      </c>
      <c r="I3021" s="394" t="s">
        <v>13362</v>
      </c>
      <c r="J3021" s="373">
        <f t="shared" si="908"/>
        <v>200.91</v>
      </c>
      <c r="K3021" s="373"/>
      <c r="L3021" s="373"/>
      <c r="M3021" s="373">
        <f>VLOOKUP(B3021,'INS-SIN-SD-09-2021'!A:D,4,0)</f>
        <v>66.97</v>
      </c>
      <c r="N3021" s="3" t="b">
        <f t="shared" si="909"/>
        <v>1</v>
      </c>
    </row>
    <row r="3022" spans="1:15" s="387" customFormat="1" x14ac:dyDescent="0.25">
      <c r="A3022" s="440" t="str">
        <f t="shared" si="910"/>
        <v>CCU.06.0014</v>
      </c>
      <c r="B3022" s="441" t="s">
        <v>14513</v>
      </c>
      <c r="C3022" s="442" t="s">
        <v>13617</v>
      </c>
      <c r="D3022" s="442" t="s">
        <v>14514</v>
      </c>
      <c r="E3022" s="398" t="s">
        <v>1</v>
      </c>
      <c r="F3022" s="398" t="s">
        <v>9</v>
      </c>
      <c r="G3022" s="397">
        <v>3</v>
      </c>
      <c r="H3022" s="443">
        <v>8.65</v>
      </c>
      <c r="I3022" s="443" t="s">
        <v>13362</v>
      </c>
      <c r="J3022" s="373">
        <f t="shared" si="908"/>
        <v>25.95</v>
      </c>
      <c r="K3022" s="373"/>
      <c r="L3022" s="373"/>
      <c r="M3022" s="373" t="e">
        <f>VLOOKUP(B3022,'INS-SIN-SD-09-2021'!A:D,4,0)</f>
        <v>#N/A</v>
      </c>
      <c r="N3022" s="3" t="e">
        <f t="shared" si="909"/>
        <v>#N/A</v>
      </c>
    </row>
    <row r="3023" spans="1:15" s="387" customFormat="1" ht="45" x14ac:dyDescent="0.25">
      <c r="A3023" s="463" t="str">
        <f t="shared" si="910"/>
        <v>CCU.06.0015</v>
      </c>
      <c r="B3023" s="434" t="s">
        <v>13359</v>
      </c>
      <c r="C3023" s="464" t="s">
        <v>14525</v>
      </c>
      <c r="D3023" s="464" t="s">
        <v>14526</v>
      </c>
      <c r="E3023" s="425" t="s">
        <v>9</v>
      </c>
      <c r="F3023" s="425" t="s">
        <v>1</v>
      </c>
      <c r="G3023" s="424" t="s">
        <v>13361</v>
      </c>
      <c r="H3023" s="426" t="s">
        <v>13362</v>
      </c>
      <c r="I3023" s="465">
        <f>SUMIF(A:A,A3023,J:J)</f>
        <v>2115.2099999999996</v>
      </c>
      <c r="K3023" s="373" t="e">
        <f>VLOOKUP(A3023,'CMP-SIN-SD-09-2021'!A:D,4,0)</f>
        <v>#N/A</v>
      </c>
      <c r="L3023" s="373" t="e">
        <f>K3023=I3023</f>
        <v>#N/A</v>
      </c>
      <c r="O3023" s="387" t="s">
        <v>1868</v>
      </c>
    </row>
    <row r="3024" spans="1:15" s="387" customFormat="1" x14ac:dyDescent="0.25">
      <c r="A3024" s="450" t="str">
        <f t="shared" si="910"/>
        <v>CCU.06.0015</v>
      </c>
      <c r="B3024" s="451">
        <v>88264</v>
      </c>
      <c r="C3024" s="452" t="s">
        <v>13620</v>
      </c>
      <c r="D3024" s="452" t="s">
        <v>13703</v>
      </c>
      <c r="E3024" s="400" t="s">
        <v>1</v>
      </c>
      <c r="F3024" s="400" t="s">
        <v>7605</v>
      </c>
      <c r="G3024" s="399">
        <v>5</v>
      </c>
      <c r="H3024" s="453">
        <f>VLOOKUP(B3024,'CMP-SIN-SD-09-2021'!A:D,4,0)</f>
        <v>24.1</v>
      </c>
      <c r="I3024" s="453" t="s">
        <v>13362</v>
      </c>
      <c r="J3024" s="373">
        <f t="shared" ref="J3024:J3031" si="911">TRUNC((G3024*H3024),2)</f>
        <v>120.5</v>
      </c>
      <c r="K3024" s="373"/>
      <c r="L3024" s="373"/>
      <c r="M3024" s="373">
        <f>VLOOKUP(B3024,'CMP-SIN-SD-09-2021'!A:D,4,0)</f>
        <v>24.1</v>
      </c>
      <c r="N3024" s="3" t="b">
        <f t="shared" ref="N3024:N3031" si="912">M3024=H3024</f>
        <v>1</v>
      </c>
    </row>
    <row r="3025" spans="1:15" s="387" customFormat="1" x14ac:dyDescent="0.25">
      <c r="A3025" s="389" t="str">
        <f t="shared" si="910"/>
        <v>CCU.06.0015</v>
      </c>
      <c r="B3025" s="390">
        <v>88316</v>
      </c>
      <c r="C3025" s="391" t="s">
        <v>13620</v>
      </c>
      <c r="D3025" s="391" t="s">
        <v>13428</v>
      </c>
      <c r="E3025" s="392" t="s">
        <v>1</v>
      </c>
      <c r="F3025" s="392" t="s">
        <v>7605</v>
      </c>
      <c r="G3025" s="393">
        <v>5</v>
      </c>
      <c r="H3025" s="453">
        <f>VLOOKUP(B3025,'CMP-SIN-SD-09-2021'!A:D,4,0)</f>
        <v>17.61</v>
      </c>
      <c r="I3025" s="394" t="s">
        <v>13362</v>
      </c>
      <c r="J3025" s="373">
        <f t="shared" si="911"/>
        <v>88.05</v>
      </c>
      <c r="K3025" s="373"/>
      <c r="L3025" s="373"/>
      <c r="M3025" s="373">
        <f>VLOOKUP(B3025,'CMP-SIN-SD-09-2021'!A:D,4,0)</f>
        <v>17.61</v>
      </c>
      <c r="N3025" s="3" t="b">
        <f t="shared" si="912"/>
        <v>1</v>
      </c>
    </row>
    <row r="3026" spans="1:15" s="387" customFormat="1" x14ac:dyDescent="0.25">
      <c r="A3026" s="389" t="str">
        <f t="shared" si="910"/>
        <v>CCU.06.0015</v>
      </c>
      <c r="B3026" s="390" t="s">
        <v>14508</v>
      </c>
      <c r="C3026" s="391" t="s">
        <v>13620</v>
      </c>
      <c r="D3026" s="391" t="s">
        <v>14509</v>
      </c>
      <c r="E3026" s="392" t="s">
        <v>1</v>
      </c>
      <c r="F3026" s="392" t="s">
        <v>9</v>
      </c>
      <c r="G3026" s="393">
        <v>1</v>
      </c>
      <c r="H3026" s="394">
        <v>47.58</v>
      </c>
      <c r="I3026" s="394" t="s">
        <v>13362</v>
      </c>
      <c r="J3026" s="373">
        <f t="shared" si="911"/>
        <v>47.58</v>
      </c>
      <c r="K3026" s="373"/>
      <c r="L3026" s="373"/>
      <c r="M3026" s="373" t="e">
        <f>VLOOKUP(B3026,'INS-SIN-SD-09-2021'!A:D,4,0)</f>
        <v>#N/A</v>
      </c>
      <c r="N3026" s="3" t="e">
        <f t="shared" si="912"/>
        <v>#N/A</v>
      </c>
    </row>
    <row r="3027" spans="1:15" s="387" customFormat="1" ht="45" x14ac:dyDescent="0.25">
      <c r="A3027" s="389" t="str">
        <f t="shared" si="910"/>
        <v>CCU.06.0015</v>
      </c>
      <c r="B3027" s="390">
        <v>13395</v>
      </c>
      <c r="C3027" s="391" t="s">
        <v>13620</v>
      </c>
      <c r="D3027" s="391" t="s">
        <v>14510</v>
      </c>
      <c r="E3027" s="392" t="s">
        <v>1</v>
      </c>
      <c r="F3027" s="392" t="s">
        <v>9</v>
      </c>
      <c r="G3027" s="393">
        <v>1</v>
      </c>
      <c r="H3027" s="394">
        <v>898.15</v>
      </c>
      <c r="I3027" s="394" t="s">
        <v>13362</v>
      </c>
      <c r="J3027" s="373">
        <f t="shared" si="911"/>
        <v>898.15</v>
      </c>
      <c r="K3027" s="373"/>
      <c r="L3027" s="373"/>
      <c r="M3027" s="373">
        <f>VLOOKUP(B3027,'INS-SIN-SD-09-2021'!A:D,4,0)</f>
        <v>898.15</v>
      </c>
      <c r="N3027" s="3" t="b">
        <f t="shared" si="912"/>
        <v>1</v>
      </c>
    </row>
    <row r="3028" spans="1:15" s="387" customFormat="1" x14ac:dyDescent="0.25">
      <c r="A3028" s="389" t="str">
        <f t="shared" si="910"/>
        <v>CCU.06.0015</v>
      </c>
      <c r="B3028" s="390">
        <v>34653</v>
      </c>
      <c r="C3028" s="391" t="s">
        <v>13620</v>
      </c>
      <c r="D3028" s="391" t="s">
        <v>14516</v>
      </c>
      <c r="E3028" s="392" t="s">
        <v>1</v>
      </c>
      <c r="F3028" s="392" t="s">
        <v>9</v>
      </c>
      <c r="G3028" s="393">
        <v>4</v>
      </c>
      <c r="H3028" s="394">
        <v>9.5299999999999994</v>
      </c>
      <c r="I3028" s="394" t="s">
        <v>13362</v>
      </c>
      <c r="J3028" s="373">
        <f t="shared" si="911"/>
        <v>38.119999999999997</v>
      </c>
      <c r="K3028" s="373"/>
      <c r="L3028" s="373"/>
      <c r="M3028" s="373">
        <f>VLOOKUP(B3028,'INS-SIN-SD-09-2021'!A:D,4,0)</f>
        <v>9.5299999999999994</v>
      </c>
      <c r="N3028" s="3" t="b">
        <f t="shared" si="912"/>
        <v>1</v>
      </c>
    </row>
    <row r="3029" spans="1:15" s="387" customFormat="1" x14ac:dyDescent="0.25">
      <c r="A3029" s="389" t="str">
        <f t="shared" si="910"/>
        <v>CCU.06.0015</v>
      </c>
      <c r="B3029" s="390">
        <v>34709</v>
      </c>
      <c r="C3029" s="391" t="s">
        <v>13620</v>
      </c>
      <c r="D3029" s="391" t="s">
        <v>14511</v>
      </c>
      <c r="E3029" s="392" t="s">
        <v>1</v>
      </c>
      <c r="F3029" s="392" t="s">
        <v>9</v>
      </c>
      <c r="G3029" s="393">
        <v>2</v>
      </c>
      <c r="H3029" s="394">
        <v>66.97</v>
      </c>
      <c r="I3029" s="394" t="s">
        <v>13362</v>
      </c>
      <c r="J3029" s="373">
        <f t="shared" si="911"/>
        <v>133.94</v>
      </c>
      <c r="K3029" s="373"/>
      <c r="L3029" s="373"/>
      <c r="M3029" s="373">
        <f>VLOOKUP(B3029,'INS-SIN-SD-09-2021'!A:D,4,0)</f>
        <v>66.97</v>
      </c>
      <c r="N3029" s="3" t="b">
        <f t="shared" si="912"/>
        <v>1</v>
      </c>
    </row>
    <row r="3030" spans="1:15" s="387" customFormat="1" ht="30" x14ac:dyDescent="0.25">
      <c r="A3030" s="389" t="str">
        <f t="shared" si="910"/>
        <v>CCU.06.0015</v>
      </c>
      <c r="B3030" s="390">
        <v>39472</v>
      </c>
      <c r="C3030" s="391" t="s">
        <v>13620</v>
      </c>
      <c r="D3030" s="391" t="s">
        <v>14512</v>
      </c>
      <c r="E3030" s="392" t="s">
        <v>1</v>
      </c>
      <c r="F3030" s="392" t="s">
        <v>9</v>
      </c>
      <c r="G3030" s="393">
        <v>4</v>
      </c>
      <c r="H3030" s="394">
        <v>190.73</v>
      </c>
      <c r="I3030" s="394" t="s">
        <v>13362</v>
      </c>
      <c r="J3030" s="373">
        <f t="shared" si="911"/>
        <v>762.92</v>
      </c>
      <c r="K3030" s="373"/>
      <c r="L3030" s="373"/>
      <c r="M3030" s="373">
        <f>VLOOKUP(B3030,'INS-SIN-SD-09-2021'!A:D,4,0)</f>
        <v>190.73</v>
      </c>
      <c r="N3030" s="3" t="b">
        <f t="shared" si="912"/>
        <v>1</v>
      </c>
    </row>
    <row r="3031" spans="1:15" s="387" customFormat="1" x14ac:dyDescent="0.25">
      <c r="A3031" s="440" t="str">
        <f t="shared" si="910"/>
        <v>CCU.06.0015</v>
      </c>
      <c r="B3031" s="441" t="s">
        <v>14513</v>
      </c>
      <c r="C3031" s="442" t="s">
        <v>13620</v>
      </c>
      <c r="D3031" s="442" t="s">
        <v>14514</v>
      </c>
      <c r="E3031" s="398" t="s">
        <v>1</v>
      </c>
      <c r="F3031" s="398" t="s">
        <v>9</v>
      </c>
      <c r="G3031" s="397">
        <v>3</v>
      </c>
      <c r="H3031" s="443">
        <v>8.65</v>
      </c>
      <c r="I3031" s="443" t="s">
        <v>13362</v>
      </c>
      <c r="J3031" s="373">
        <f t="shared" si="911"/>
        <v>25.95</v>
      </c>
      <c r="K3031" s="373"/>
      <c r="L3031" s="373"/>
      <c r="M3031" s="373" t="e">
        <f>VLOOKUP(B3031,'INS-SIN-SD-09-2021'!A:D,4,0)</f>
        <v>#N/A</v>
      </c>
      <c r="N3031" s="3" t="e">
        <f t="shared" si="912"/>
        <v>#N/A</v>
      </c>
    </row>
    <row r="3032" spans="1:15" s="387" customFormat="1" ht="45" x14ac:dyDescent="0.25">
      <c r="A3032" s="463">
        <f t="shared" si="910"/>
        <v>91834</v>
      </c>
      <c r="B3032" s="434" t="s">
        <v>13359</v>
      </c>
      <c r="C3032" s="464" t="s">
        <v>632</v>
      </c>
      <c r="D3032" s="464" t="s">
        <v>13681</v>
      </c>
      <c r="E3032" s="425" t="s">
        <v>27</v>
      </c>
      <c r="F3032" s="425" t="s">
        <v>1</v>
      </c>
      <c r="G3032" s="424" t="s">
        <v>13361</v>
      </c>
      <c r="H3032" s="426" t="s">
        <v>13362</v>
      </c>
      <c r="I3032" s="465">
        <f>SUMIF(A:A,A3032,J:J)</f>
        <v>8.5400000000000009</v>
      </c>
      <c r="K3032" s="373">
        <f>VLOOKUP(A3032,'CMP-SIN-SD-09-2021'!A:D,4,0)</f>
        <v>8.5399999999999991</v>
      </c>
      <c r="L3032" s="373" t="b">
        <f>K3032=I3032</f>
        <v>1</v>
      </c>
      <c r="O3032" s="403">
        <v>91834</v>
      </c>
    </row>
    <row r="3033" spans="1:15" s="387" customFormat="1" ht="60" x14ac:dyDescent="0.25">
      <c r="A3033" s="450">
        <f t="shared" si="910"/>
        <v>91834</v>
      </c>
      <c r="B3033" s="451">
        <v>91170</v>
      </c>
      <c r="C3033" s="452" t="s">
        <v>13681</v>
      </c>
      <c r="D3033" s="452" t="s">
        <v>13400</v>
      </c>
      <c r="E3033" s="400" t="s">
        <v>1</v>
      </c>
      <c r="F3033" s="400" t="s">
        <v>27</v>
      </c>
      <c r="G3033" s="399">
        <v>1</v>
      </c>
      <c r="H3033" s="453">
        <f>VLOOKUP(B3033,'CMP-SIN-SD-09-2021'!A:D,4,0)</f>
        <v>2.74</v>
      </c>
      <c r="I3033" s="453" t="s">
        <v>13362</v>
      </c>
      <c r="J3033" s="373">
        <f t="shared" ref="J3033:J3036" si="913">TRUNC((G3033*H3033),2)</f>
        <v>2.74</v>
      </c>
      <c r="K3033" s="373"/>
      <c r="L3033" s="373"/>
      <c r="M3033" s="373">
        <f>VLOOKUP(B3033,'CMP-SIN-SD-09-2021'!A:D,4,0)</f>
        <v>2.74</v>
      </c>
      <c r="N3033" s="3" t="b">
        <f t="shared" ref="N3033:N3036" si="914">M3033=H3033</f>
        <v>1</v>
      </c>
    </row>
    <row r="3034" spans="1:15" s="387" customFormat="1" x14ac:dyDescent="0.25">
      <c r="A3034" s="389">
        <f t="shared" si="910"/>
        <v>91834</v>
      </c>
      <c r="B3034" s="390">
        <v>88247</v>
      </c>
      <c r="C3034" s="391" t="s">
        <v>13681</v>
      </c>
      <c r="D3034" s="391" t="s">
        <v>13702</v>
      </c>
      <c r="E3034" s="392" t="s">
        <v>1</v>
      </c>
      <c r="F3034" s="392" t="s">
        <v>7605</v>
      </c>
      <c r="G3034" s="393">
        <v>7.0000000000000007E-2</v>
      </c>
      <c r="H3034" s="453">
        <f>VLOOKUP(B3034,'CMP-SIN-SD-09-2021'!A:D,4,0)</f>
        <v>18.739999999999998</v>
      </c>
      <c r="I3034" s="394" t="s">
        <v>13362</v>
      </c>
      <c r="J3034" s="373">
        <f t="shared" si="913"/>
        <v>1.31</v>
      </c>
      <c r="K3034" s="373"/>
      <c r="L3034" s="373"/>
      <c r="M3034" s="373">
        <f>VLOOKUP(B3034,'CMP-SIN-SD-09-2021'!A:D,4,0)</f>
        <v>18.739999999999998</v>
      </c>
      <c r="N3034" s="3" t="b">
        <f t="shared" si="914"/>
        <v>1</v>
      </c>
    </row>
    <row r="3035" spans="1:15" s="387" customFormat="1" x14ac:dyDescent="0.25">
      <c r="A3035" s="389">
        <f t="shared" si="910"/>
        <v>91834</v>
      </c>
      <c r="B3035" s="390">
        <v>88264</v>
      </c>
      <c r="C3035" s="391" t="s">
        <v>13681</v>
      </c>
      <c r="D3035" s="391" t="s">
        <v>13703</v>
      </c>
      <c r="E3035" s="392" t="s">
        <v>1</v>
      </c>
      <c r="F3035" s="392" t="s">
        <v>7605</v>
      </c>
      <c r="G3035" s="393">
        <v>7.0000000000000007E-2</v>
      </c>
      <c r="H3035" s="453">
        <f>VLOOKUP(B3035,'CMP-SIN-SD-09-2021'!A:D,4,0)</f>
        <v>24.1</v>
      </c>
      <c r="I3035" s="394" t="s">
        <v>13362</v>
      </c>
      <c r="J3035" s="373">
        <f t="shared" si="913"/>
        <v>1.68</v>
      </c>
      <c r="K3035" s="373"/>
      <c r="L3035" s="373"/>
      <c r="M3035" s="373">
        <f>VLOOKUP(B3035,'CMP-SIN-SD-09-2021'!A:D,4,0)</f>
        <v>24.1</v>
      </c>
      <c r="N3035" s="3" t="b">
        <f t="shared" si="914"/>
        <v>1</v>
      </c>
    </row>
    <row r="3036" spans="1:15" s="387" customFormat="1" ht="30" x14ac:dyDescent="0.25">
      <c r="A3036" s="440">
        <f t="shared" si="910"/>
        <v>91834</v>
      </c>
      <c r="B3036" s="441">
        <v>2688</v>
      </c>
      <c r="C3036" s="442" t="s">
        <v>13681</v>
      </c>
      <c r="D3036" s="442" t="s">
        <v>14527</v>
      </c>
      <c r="E3036" s="398" t="s">
        <v>1</v>
      </c>
      <c r="F3036" s="398" t="s">
        <v>27</v>
      </c>
      <c r="G3036" s="397">
        <v>1.1000000000000001</v>
      </c>
      <c r="H3036" s="443">
        <v>2.56</v>
      </c>
      <c r="I3036" s="443" t="s">
        <v>13362</v>
      </c>
      <c r="J3036" s="373">
        <f t="shared" si="913"/>
        <v>2.81</v>
      </c>
      <c r="K3036" s="373"/>
      <c r="L3036" s="373"/>
      <c r="M3036" s="373">
        <f>VLOOKUP(B3036,'INS-SIN-SD-09-2021'!A:D,4,0)</f>
        <v>2.56</v>
      </c>
      <c r="N3036" s="3" t="b">
        <f t="shared" si="914"/>
        <v>1</v>
      </c>
    </row>
    <row r="3037" spans="1:15" s="387" customFormat="1" ht="45" x14ac:dyDescent="0.25">
      <c r="A3037" s="463">
        <f t="shared" si="910"/>
        <v>91836</v>
      </c>
      <c r="B3037" s="434" t="s">
        <v>13359</v>
      </c>
      <c r="C3037" s="464" t="s">
        <v>634</v>
      </c>
      <c r="D3037" s="464" t="s">
        <v>13426</v>
      </c>
      <c r="E3037" s="425" t="s">
        <v>27</v>
      </c>
      <c r="F3037" s="425" t="s">
        <v>1</v>
      </c>
      <c r="G3037" s="424" t="s">
        <v>13361</v>
      </c>
      <c r="H3037" s="426" t="s">
        <v>13362</v>
      </c>
      <c r="I3037" s="465">
        <f>SUMIF(A:A,A3037,J:J)</f>
        <v>11.39</v>
      </c>
      <c r="K3037" s="373">
        <f>VLOOKUP(A3037,'CMP-SIN-SD-09-2021'!A:D,4,0)</f>
        <v>11.39</v>
      </c>
      <c r="L3037" s="373" t="b">
        <f>K3037=I3037</f>
        <v>1</v>
      </c>
      <c r="O3037" s="403">
        <v>91836</v>
      </c>
    </row>
    <row r="3038" spans="1:15" s="387" customFormat="1" ht="60" x14ac:dyDescent="0.25">
      <c r="A3038" s="450">
        <f t="shared" si="910"/>
        <v>91836</v>
      </c>
      <c r="B3038" s="451">
        <v>91170</v>
      </c>
      <c r="C3038" s="452" t="s">
        <v>13426</v>
      </c>
      <c r="D3038" s="452" t="s">
        <v>13400</v>
      </c>
      <c r="E3038" s="400" t="s">
        <v>1</v>
      </c>
      <c r="F3038" s="400" t="s">
        <v>27</v>
      </c>
      <c r="G3038" s="399">
        <v>1</v>
      </c>
      <c r="H3038" s="453">
        <f>VLOOKUP(B3038,'CMP-SIN-SD-09-2021'!A:D,4,0)</f>
        <v>2.74</v>
      </c>
      <c r="I3038" s="453" t="s">
        <v>13362</v>
      </c>
      <c r="J3038" s="373">
        <f t="shared" ref="J3038:J3041" si="915">TRUNC((G3038*H3038),2)</f>
        <v>2.74</v>
      </c>
      <c r="K3038" s="373"/>
      <c r="L3038" s="373"/>
      <c r="M3038" s="373">
        <f>VLOOKUP(B3038,'CMP-SIN-SD-09-2021'!A:D,4,0)</f>
        <v>2.74</v>
      </c>
      <c r="N3038" s="3" t="b">
        <f t="shared" ref="N3038:N3041" si="916">M3038=H3038</f>
        <v>1</v>
      </c>
    </row>
    <row r="3039" spans="1:15" s="387" customFormat="1" x14ac:dyDescent="0.25">
      <c r="A3039" s="389">
        <f t="shared" si="910"/>
        <v>91836</v>
      </c>
      <c r="B3039" s="390">
        <v>88247</v>
      </c>
      <c r="C3039" s="391" t="s">
        <v>13426</v>
      </c>
      <c r="D3039" s="391" t="s">
        <v>13702</v>
      </c>
      <c r="E3039" s="392" t="s">
        <v>1</v>
      </c>
      <c r="F3039" s="392" t="s">
        <v>7605</v>
      </c>
      <c r="G3039" s="393">
        <v>0.09</v>
      </c>
      <c r="H3039" s="453">
        <f>VLOOKUP(B3039,'CMP-SIN-SD-09-2021'!A:D,4,0)</f>
        <v>18.739999999999998</v>
      </c>
      <c r="I3039" s="394" t="s">
        <v>13362</v>
      </c>
      <c r="J3039" s="373">
        <f t="shared" si="915"/>
        <v>1.68</v>
      </c>
      <c r="K3039" s="373"/>
      <c r="L3039" s="373"/>
      <c r="M3039" s="373">
        <f>VLOOKUP(B3039,'CMP-SIN-SD-09-2021'!A:D,4,0)</f>
        <v>18.739999999999998</v>
      </c>
      <c r="N3039" s="3" t="b">
        <f t="shared" si="916"/>
        <v>1</v>
      </c>
    </row>
    <row r="3040" spans="1:15" s="387" customFormat="1" x14ac:dyDescent="0.25">
      <c r="A3040" s="389">
        <f t="shared" si="910"/>
        <v>91836</v>
      </c>
      <c r="B3040" s="390">
        <v>88264</v>
      </c>
      <c r="C3040" s="391" t="s">
        <v>13426</v>
      </c>
      <c r="D3040" s="391" t="s">
        <v>13703</v>
      </c>
      <c r="E3040" s="392" t="s">
        <v>1</v>
      </c>
      <c r="F3040" s="392" t="s">
        <v>7605</v>
      </c>
      <c r="G3040" s="393">
        <v>0.09</v>
      </c>
      <c r="H3040" s="453">
        <f>VLOOKUP(B3040,'CMP-SIN-SD-09-2021'!A:D,4,0)</f>
        <v>24.1</v>
      </c>
      <c r="I3040" s="394" t="s">
        <v>13362</v>
      </c>
      <c r="J3040" s="373">
        <f t="shared" si="915"/>
        <v>2.16</v>
      </c>
      <c r="K3040" s="373"/>
      <c r="L3040" s="373"/>
      <c r="M3040" s="373">
        <f>VLOOKUP(B3040,'CMP-SIN-SD-09-2021'!A:D,4,0)</f>
        <v>24.1</v>
      </c>
      <c r="N3040" s="3" t="b">
        <f t="shared" si="916"/>
        <v>1</v>
      </c>
    </row>
    <row r="3041" spans="1:15" s="387" customFormat="1" ht="30" x14ac:dyDescent="0.25">
      <c r="A3041" s="440">
        <f t="shared" si="910"/>
        <v>91836</v>
      </c>
      <c r="B3041" s="441">
        <v>2690</v>
      </c>
      <c r="C3041" s="442" t="s">
        <v>13426</v>
      </c>
      <c r="D3041" s="442" t="s">
        <v>14528</v>
      </c>
      <c r="E3041" s="398" t="s">
        <v>1</v>
      </c>
      <c r="F3041" s="398" t="s">
        <v>27</v>
      </c>
      <c r="G3041" s="397">
        <v>1.1000000000000001</v>
      </c>
      <c r="H3041" s="443">
        <v>4.38</v>
      </c>
      <c r="I3041" s="443" t="s">
        <v>13362</v>
      </c>
      <c r="J3041" s="373">
        <f t="shared" si="915"/>
        <v>4.8099999999999996</v>
      </c>
      <c r="K3041" s="373"/>
      <c r="L3041" s="373"/>
      <c r="M3041" s="373">
        <f>VLOOKUP(B3041,'INS-SIN-SD-09-2021'!A:D,4,0)</f>
        <v>4.38</v>
      </c>
      <c r="N3041" s="3" t="b">
        <f t="shared" si="916"/>
        <v>1</v>
      </c>
    </row>
    <row r="3042" spans="1:15" s="387" customFormat="1" ht="45" x14ac:dyDescent="0.25">
      <c r="A3042" s="463">
        <f t="shared" si="910"/>
        <v>91860</v>
      </c>
      <c r="B3042" s="434" t="s">
        <v>13359</v>
      </c>
      <c r="C3042" s="464" t="s">
        <v>14529</v>
      </c>
      <c r="D3042" s="464" t="s">
        <v>13589</v>
      </c>
      <c r="E3042" s="425" t="s">
        <v>27</v>
      </c>
      <c r="F3042" s="425" t="s">
        <v>1</v>
      </c>
      <c r="G3042" s="424" t="s">
        <v>13361</v>
      </c>
      <c r="H3042" s="426" t="s">
        <v>13362</v>
      </c>
      <c r="I3042" s="465">
        <f>SUMIF(A:A,A3042,J:J)</f>
        <v>12.22</v>
      </c>
      <c r="K3042" s="373">
        <f>VLOOKUP(A3042,'CMP-SIN-SD-09-2021'!A:D,4,0)</f>
        <v>12.22</v>
      </c>
      <c r="L3042" s="373" t="b">
        <f>K3042=I3042</f>
        <v>1</v>
      </c>
      <c r="O3042" s="403">
        <v>91860</v>
      </c>
    </row>
    <row r="3043" spans="1:15" s="387" customFormat="1" x14ac:dyDescent="0.25">
      <c r="A3043" s="450">
        <f t="shared" si="910"/>
        <v>91860</v>
      </c>
      <c r="B3043" s="451">
        <v>88247</v>
      </c>
      <c r="C3043" s="452" t="s">
        <v>13589</v>
      </c>
      <c r="D3043" s="452" t="s">
        <v>13702</v>
      </c>
      <c r="E3043" s="400" t="s">
        <v>1</v>
      </c>
      <c r="F3043" s="400" t="s">
        <v>7605</v>
      </c>
      <c r="G3043" s="399">
        <v>0.188</v>
      </c>
      <c r="H3043" s="453">
        <f>VLOOKUP(B3043,'CMP-SIN-SD-09-2021'!A:D,4,0)</f>
        <v>18.739999999999998</v>
      </c>
      <c r="I3043" s="453" t="s">
        <v>13362</v>
      </c>
      <c r="J3043" s="373">
        <f t="shared" ref="J3043:J3045" si="917">TRUNC((G3043*H3043),2)</f>
        <v>3.52</v>
      </c>
      <c r="K3043" s="373"/>
      <c r="L3043" s="373"/>
      <c r="M3043" s="373">
        <f>VLOOKUP(B3043,'CMP-SIN-SD-09-2021'!A:D,4,0)</f>
        <v>18.739999999999998</v>
      </c>
      <c r="N3043" s="3" t="b">
        <f t="shared" ref="N3043:N3045" si="918">M3043=H3043</f>
        <v>1</v>
      </c>
    </row>
    <row r="3044" spans="1:15" s="387" customFormat="1" x14ac:dyDescent="0.25">
      <c r="A3044" s="389">
        <f t="shared" si="910"/>
        <v>91860</v>
      </c>
      <c r="B3044" s="390">
        <v>88264</v>
      </c>
      <c r="C3044" s="391" t="s">
        <v>13589</v>
      </c>
      <c r="D3044" s="391" t="s">
        <v>13703</v>
      </c>
      <c r="E3044" s="392" t="s">
        <v>1</v>
      </c>
      <c r="F3044" s="392" t="s">
        <v>7605</v>
      </c>
      <c r="G3044" s="393">
        <v>0.188</v>
      </c>
      <c r="H3044" s="453">
        <f>VLOOKUP(B3044,'CMP-SIN-SD-09-2021'!A:D,4,0)</f>
        <v>24.1</v>
      </c>
      <c r="I3044" s="394" t="s">
        <v>13362</v>
      </c>
      <c r="J3044" s="373">
        <f t="shared" si="917"/>
        <v>4.53</v>
      </c>
      <c r="K3044" s="373"/>
      <c r="L3044" s="373"/>
      <c r="M3044" s="373">
        <f>VLOOKUP(B3044,'CMP-SIN-SD-09-2021'!A:D,4,0)</f>
        <v>24.1</v>
      </c>
      <c r="N3044" s="3" t="b">
        <f t="shared" si="918"/>
        <v>1</v>
      </c>
    </row>
    <row r="3045" spans="1:15" s="387" customFormat="1" ht="45" x14ac:dyDescent="0.25">
      <c r="A3045" s="440">
        <f t="shared" si="910"/>
        <v>91860</v>
      </c>
      <c r="B3045" s="441">
        <v>39247</v>
      </c>
      <c r="C3045" s="442" t="s">
        <v>13589</v>
      </c>
      <c r="D3045" s="442" t="s">
        <v>14530</v>
      </c>
      <c r="E3045" s="398" t="s">
        <v>1</v>
      </c>
      <c r="F3045" s="398" t="s">
        <v>27</v>
      </c>
      <c r="G3045" s="397">
        <v>1.0169999999999999</v>
      </c>
      <c r="H3045" s="443">
        <v>4.1100000000000003</v>
      </c>
      <c r="I3045" s="443" t="s">
        <v>13362</v>
      </c>
      <c r="J3045" s="373">
        <f t="shared" si="917"/>
        <v>4.17</v>
      </c>
      <c r="K3045" s="373"/>
      <c r="L3045" s="373"/>
      <c r="M3045" s="373">
        <f>VLOOKUP(B3045,'INS-SIN-SD-09-2021'!A:D,4,0)</f>
        <v>4.1100000000000003</v>
      </c>
      <c r="N3045" s="3" t="b">
        <f t="shared" si="918"/>
        <v>1</v>
      </c>
    </row>
    <row r="3046" spans="1:15" s="387" customFormat="1" ht="30" x14ac:dyDescent="0.25">
      <c r="A3046" s="463">
        <f t="shared" si="910"/>
        <v>97668</v>
      </c>
      <c r="B3046" s="434" t="s">
        <v>13359</v>
      </c>
      <c r="C3046" s="464" t="s">
        <v>14531</v>
      </c>
      <c r="D3046" s="464" t="s">
        <v>13813</v>
      </c>
      <c r="E3046" s="425" t="s">
        <v>27</v>
      </c>
      <c r="F3046" s="425" t="s">
        <v>1</v>
      </c>
      <c r="G3046" s="424" t="s">
        <v>13361</v>
      </c>
      <c r="H3046" s="426" t="s">
        <v>13362</v>
      </c>
      <c r="I3046" s="465">
        <f>SUMIF(A:A,A3046,J:J)</f>
        <v>11.940000000000001</v>
      </c>
      <c r="K3046" s="373">
        <f>VLOOKUP(A3046,'CMP-SIN-SD-09-2021'!A:D,4,0)</f>
        <v>11.94</v>
      </c>
      <c r="L3046" s="373" t="b">
        <f>K3046=I3046</f>
        <v>1</v>
      </c>
      <c r="O3046" s="403">
        <v>97668</v>
      </c>
    </row>
    <row r="3047" spans="1:15" s="387" customFormat="1" x14ac:dyDescent="0.25">
      <c r="A3047" s="450">
        <f t="shared" si="910"/>
        <v>97668</v>
      </c>
      <c r="B3047" s="451">
        <v>88247</v>
      </c>
      <c r="C3047" s="452" t="s">
        <v>13813</v>
      </c>
      <c r="D3047" s="452" t="s">
        <v>13702</v>
      </c>
      <c r="E3047" s="400" t="s">
        <v>1</v>
      </c>
      <c r="F3047" s="400" t="s">
        <v>7605</v>
      </c>
      <c r="G3047" s="399">
        <v>0.105</v>
      </c>
      <c r="H3047" s="453">
        <f>VLOOKUP(B3047,'CMP-SIN-SD-09-2021'!A:D,4,0)</f>
        <v>18.739999999999998</v>
      </c>
      <c r="I3047" s="453" t="s">
        <v>13362</v>
      </c>
      <c r="J3047" s="373">
        <f t="shared" ref="J3047:J3049" si="919">TRUNC((G3047*H3047),2)</f>
        <v>1.96</v>
      </c>
      <c r="K3047" s="373"/>
      <c r="L3047" s="373"/>
      <c r="M3047" s="373">
        <f>VLOOKUP(B3047,'CMP-SIN-SD-09-2021'!A:D,4,0)</f>
        <v>18.739999999999998</v>
      </c>
      <c r="N3047" s="3" t="b">
        <f t="shared" ref="N3047:N3049" si="920">M3047=H3047</f>
        <v>1</v>
      </c>
    </row>
    <row r="3048" spans="1:15" s="387" customFormat="1" x14ac:dyDescent="0.25">
      <c r="A3048" s="389">
        <f t="shared" si="910"/>
        <v>97668</v>
      </c>
      <c r="B3048" s="390">
        <v>88264</v>
      </c>
      <c r="C3048" s="391" t="s">
        <v>13813</v>
      </c>
      <c r="D3048" s="391" t="s">
        <v>13703</v>
      </c>
      <c r="E3048" s="392" t="s">
        <v>1</v>
      </c>
      <c r="F3048" s="392" t="s">
        <v>7605</v>
      </c>
      <c r="G3048" s="393">
        <v>0.105</v>
      </c>
      <c r="H3048" s="453">
        <f>VLOOKUP(B3048,'CMP-SIN-SD-09-2021'!A:D,4,0)</f>
        <v>24.1</v>
      </c>
      <c r="I3048" s="394" t="s">
        <v>13362</v>
      </c>
      <c r="J3048" s="373">
        <f t="shared" si="919"/>
        <v>2.5299999999999998</v>
      </c>
      <c r="K3048" s="373"/>
      <c r="L3048" s="373"/>
      <c r="M3048" s="373">
        <f>VLOOKUP(B3048,'CMP-SIN-SD-09-2021'!A:D,4,0)</f>
        <v>24.1</v>
      </c>
      <c r="N3048" s="3" t="b">
        <f t="shared" si="920"/>
        <v>1</v>
      </c>
    </row>
    <row r="3049" spans="1:15" s="387" customFormat="1" ht="45" x14ac:dyDescent="0.25">
      <c r="A3049" s="440">
        <f t="shared" si="910"/>
        <v>97668</v>
      </c>
      <c r="B3049" s="441">
        <v>2446</v>
      </c>
      <c r="C3049" s="442" t="s">
        <v>13813</v>
      </c>
      <c r="D3049" s="442" t="s">
        <v>14532</v>
      </c>
      <c r="E3049" s="398" t="s">
        <v>1</v>
      </c>
      <c r="F3049" s="398" t="s">
        <v>27</v>
      </c>
      <c r="G3049" s="397">
        <v>1.1000000000000001</v>
      </c>
      <c r="H3049" s="443">
        <v>6.78</v>
      </c>
      <c r="I3049" s="443" t="s">
        <v>13362</v>
      </c>
      <c r="J3049" s="373">
        <f t="shared" si="919"/>
        <v>7.45</v>
      </c>
      <c r="K3049" s="373"/>
      <c r="L3049" s="373"/>
      <c r="M3049" s="373">
        <f>VLOOKUP(B3049,'INS-SIN-SD-09-2021'!A:D,4,0)</f>
        <v>6.78</v>
      </c>
      <c r="N3049" s="3" t="b">
        <f t="shared" si="920"/>
        <v>1</v>
      </c>
    </row>
    <row r="3050" spans="1:15" s="387" customFormat="1" ht="45" x14ac:dyDescent="0.25">
      <c r="A3050" s="463">
        <f t="shared" si="910"/>
        <v>91862</v>
      </c>
      <c r="B3050" s="434" t="s">
        <v>13359</v>
      </c>
      <c r="C3050" s="464" t="s">
        <v>637</v>
      </c>
      <c r="D3050" s="464" t="s">
        <v>14185</v>
      </c>
      <c r="E3050" s="425" t="s">
        <v>27</v>
      </c>
      <c r="F3050" s="425" t="s">
        <v>1</v>
      </c>
      <c r="G3050" s="424" t="s">
        <v>13361</v>
      </c>
      <c r="H3050" s="426" t="s">
        <v>13362</v>
      </c>
      <c r="I3050" s="465">
        <f>SUMIF(A:A,A3050,J:J)</f>
        <v>9.48</v>
      </c>
      <c r="K3050" s="373">
        <f>VLOOKUP(A3050,'CMP-SIN-SD-09-2021'!A:D,4,0)</f>
        <v>9.48</v>
      </c>
      <c r="L3050" s="373" t="b">
        <f>K3050=I3050</f>
        <v>1</v>
      </c>
      <c r="O3050" s="403">
        <v>91862</v>
      </c>
    </row>
    <row r="3051" spans="1:15" s="387" customFormat="1" ht="60" x14ac:dyDescent="0.25">
      <c r="A3051" s="450">
        <f t="shared" si="910"/>
        <v>91862</v>
      </c>
      <c r="B3051" s="451">
        <v>91170</v>
      </c>
      <c r="C3051" s="452" t="s">
        <v>14185</v>
      </c>
      <c r="D3051" s="452" t="s">
        <v>13400</v>
      </c>
      <c r="E3051" s="400" t="s">
        <v>1</v>
      </c>
      <c r="F3051" s="400" t="s">
        <v>27</v>
      </c>
      <c r="G3051" s="399">
        <v>1</v>
      </c>
      <c r="H3051" s="453">
        <f>VLOOKUP(B3051,'CMP-SIN-SD-09-2021'!A:D,4,0)</f>
        <v>2.74</v>
      </c>
      <c r="I3051" s="453" t="s">
        <v>13362</v>
      </c>
      <c r="J3051" s="373">
        <f t="shared" ref="J3051:J3054" si="921">TRUNC((G3051*H3051),2)</f>
        <v>2.74</v>
      </c>
      <c r="K3051" s="373"/>
      <c r="L3051" s="373"/>
      <c r="M3051" s="373">
        <f>VLOOKUP(B3051,'CMP-SIN-SD-09-2021'!A:D,4,0)</f>
        <v>2.74</v>
      </c>
      <c r="N3051" s="3" t="b">
        <f t="shared" ref="N3051:N3054" si="922">M3051=H3051</f>
        <v>1</v>
      </c>
    </row>
    <row r="3052" spans="1:15" s="387" customFormat="1" x14ac:dyDescent="0.25">
      <c r="A3052" s="389">
        <f t="shared" si="910"/>
        <v>91862</v>
      </c>
      <c r="B3052" s="390">
        <v>88247</v>
      </c>
      <c r="C3052" s="391" t="s">
        <v>14185</v>
      </c>
      <c r="D3052" s="391" t="s">
        <v>13702</v>
      </c>
      <c r="E3052" s="392" t="s">
        <v>1</v>
      </c>
      <c r="F3052" s="392" t="s">
        <v>7605</v>
      </c>
      <c r="G3052" s="393">
        <v>6.5000000000000002E-2</v>
      </c>
      <c r="H3052" s="453">
        <f>VLOOKUP(B3052,'CMP-SIN-SD-09-2021'!A:D,4,0)</f>
        <v>18.739999999999998</v>
      </c>
      <c r="I3052" s="394" t="s">
        <v>13362</v>
      </c>
      <c r="J3052" s="373">
        <f t="shared" si="921"/>
        <v>1.21</v>
      </c>
      <c r="K3052" s="373"/>
      <c r="L3052" s="373"/>
      <c r="M3052" s="373">
        <f>VLOOKUP(B3052,'CMP-SIN-SD-09-2021'!A:D,4,0)</f>
        <v>18.739999999999998</v>
      </c>
      <c r="N3052" s="3" t="b">
        <f t="shared" si="922"/>
        <v>1</v>
      </c>
    </row>
    <row r="3053" spans="1:15" s="387" customFormat="1" x14ac:dyDescent="0.25">
      <c r="A3053" s="389">
        <f t="shared" si="910"/>
        <v>91862</v>
      </c>
      <c r="B3053" s="390">
        <v>88264</v>
      </c>
      <c r="C3053" s="391" t="s">
        <v>14185</v>
      </c>
      <c r="D3053" s="391" t="s">
        <v>13703</v>
      </c>
      <c r="E3053" s="392" t="s">
        <v>1</v>
      </c>
      <c r="F3053" s="392" t="s">
        <v>7605</v>
      </c>
      <c r="G3053" s="393">
        <v>6.5000000000000002E-2</v>
      </c>
      <c r="H3053" s="453">
        <f>VLOOKUP(B3053,'CMP-SIN-SD-09-2021'!A:D,4,0)</f>
        <v>24.1</v>
      </c>
      <c r="I3053" s="394" t="s">
        <v>13362</v>
      </c>
      <c r="J3053" s="373">
        <f t="shared" si="921"/>
        <v>1.56</v>
      </c>
      <c r="K3053" s="373"/>
      <c r="L3053" s="373"/>
      <c r="M3053" s="373">
        <f>VLOOKUP(B3053,'CMP-SIN-SD-09-2021'!A:D,4,0)</f>
        <v>24.1</v>
      </c>
      <c r="N3053" s="3" t="b">
        <f t="shared" si="922"/>
        <v>1</v>
      </c>
    </row>
    <row r="3054" spans="1:15" s="387" customFormat="1" x14ac:dyDescent="0.25">
      <c r="A3054" s="440">
        <f t="shared" si="910"/>
        <v>91862</v>
      </c>
      <c r="B3054" s="441">
        <v>2673</v>
      </c>
      <c r="C3054" s="442" t="s">
        <v>14185</v>
      </c>
      <c r="D3054" s="442" t="s">
        <v>14533</v>
      </c>
      <c r="E3054" s="398" t="s">
        <v>1</v>
      </c>
      <c r="F3054" s="398" t="s">
        <v>27</v>
      </c>
      <c r="G3054" s="397">
        <v>1.0169999999999999</v>
      </c>
      <c r="H3054" s="443">
        <v>3.91</v>
      </c>
      <c r="I3054" s="443" t="s">
        <v>13362</v>
      </c>
      <c r="J3054" s="373">
        <f t="shared" si="921"/>
        <v>3.97</v>
      </c>
      <c r="K3054" s="373"/>
      <c r="L3054" s="373"/>
      <c r="M3054" s="373">
        <f>VLOOKUP(B3054,'INS-SIN-SD-09-2021'!A:D,4,0)</f>
        <v>3.91</v>
      </c>
      <c r="N3054" s="3" t="b">
        <f t="shared" si="922"/>
        <v>1</v>
      </c>
    </row>
    <row r="3055" spans="1:15" s="387" customFormat="1" ht="45" x14ac:dyDescent="0.25">
      <c r="A3055" s="463">
        <f t="shared" si="910"/>
        <v>95745</v>
      </c>
      <c r="B3055" s="434" t="s">
        <v>13359</v>
      </c>
      <c r="C3055" s="464" t="s">
        <v>639</v>
      </c>
      <c r="D3055" s="464" t="s">
        <v>14534</v>
      </c>
      <c r="E3055" s="425" t="s">
        <v>27</v>
      </c>
      <c r="F3055" s="425" t="s">
        <v>1</v>
      </c>
      <c r="G3055" s="424" t="s">
        <v>13361</v>
      </c>
      <c r="H3055" s="426" t="s">
        <v>13362</v>
      </c>
      <c r="I3055" s="465">
        <f>SUMIF(A:A,A3055,J:J)</f>
        <v>19.350000000000001</v>
      </c>
      <c r="K3055" s="373">
        <f>VLOOKUP(A3055,'CMP-SIN-SD-09-2021'!A:D,4,0)</f>
        <v>19.350000000000001</v>
      </c>
      <c r="L3055" s="373" t="b">
        <f>K3055=I3055</f>
        <v>1</v>
      </c>
      <c r="O3055" s="403">
        <v>95745</v>
      </c>
    </row>
    <row r="3056" spans="1:15" s="387" customFormat="1" ht="45" x14ac:dyDescent="0.25">
      <c r="A3056" s="450">
        <f t="shared" si="910"/>
        <v>95745</v>
      </c>
      <c r="B3056" s="451">
        <v>95753</v>
      </c>
      <c r="C3056" s="452" t="s">
        <v>14534</v>
      </c>
      <c r="D3056" s="452" t="s">
        <v>14535</v>
      </c>
      <c r="E3056" s="400" t="s">
        <v>1</v>
      </c>
      <c r="F3056" s="400" t="s">
        <v>9</v>
      </c>
      <c r="G3056" s="399">
        <v>0.33329999999999999</v>
      </c>
      <c r="H3056" s="453">
        <f>VLOOKUP(B3056,'CMP-SIN-SD-09-2021'!A:D,4,0)</f>
        <v>6.44</v>
      </c>
      <c r="I3056" s="453" t="s">
        <v>13362</v>
      </c>
      <c r="J3056" s="373">
        <f t="shared" ref="J3056:J3060" si="923">TRUNC((G3056*H3056),2)</f>
        <v>2.14</v>
      </c>
      <c r="K3056" s="373"/>
      <c r="L3056" s="373"/>
      <c r="M3056" s="373">
        <f>VLOOKUP(B3056,'CMP-SIN-SD-09-2021'!A:D,4,0)</f>
        <v>6.44</v>
      </c>
      <c r="N3056" s="3" t="b">
        <f t="shared" ref="N3056:N3060" si="924">M3056=H3056</f>
        <v>1</v>
      </c>
    </row>
    <row r="3057" spans="1:15" s="387" customFormat="1" ht="60" x14ac:dyDescent="0.25">
      <c r="A3057" s="389">
        <f t="shared" si="910"/>
        <v>95745</v>
      </c>
      <c r="B3057" s="390">
        <v>91170</v>
      </c>
      <c r="C3057" s="391" t="s">
        <v>14534</v>
      </c>
      <c r="D3057" s="391" t="s">
        <v>13400</v>
      </c>
      <c r="E3057" s="392" t="s">
        <v>1</v>
      </c>
      <c r="F3057" s="392" t="s">
        <v>27</v>
      </c>
      <c r="G3057" s="393">
        <v>1</v>
      </c>
      <c r="H3057" s="453">
        <f>VLOOKUP(B3057,'CMP-SIN-SD-09-2021'!A:D,4,0)</f>
        <v>2.74</v>
      </c>
      <c r="I3057" s="394" t="s">
        <v>13362</v>
      </c>
      <c r="J3057" s="373">
        <f t="shared" si="923"/>
        <v>2.74</v>
      </c>
      <c r="K3057" s="373"/>
      <c r="L3057" s="373"/>
      <c r="M3057" s="373">
        <f>VLOOKUP(B3057,'CMP-SIN-SD-09-2021'!A:D,4,0)</f>
        <v>2.74</v>
      </c>
      <c r="N3057" s="3" t="b">
        <f t="shared" si="924"/>
        <v>1</v>
      </c>
    </row>
    <row r="3058" spans="1:15" s="387" customFormat="1" x14ac:dyDescent="0.25">
      <c r="A3058" s="389">
        <f t="shared" si="910"/>
        <v>95745</v>
      </c>
      <c r="B3058" s="390">
        <v>88247</v>
      </c>
      <c r="C3058" s="391" t="s">
        <v>14534</v>
      </c>
      <c r="D3058" s="391" t="s">
        <v>13702</v>
      </c>
      <c r="E3058" s="392" t="s">
        <v>1</v>
      </c>
      <c r="F3058" s="392" t="s">
        <v>7605</v>
      </c>
      <c r="G3058" s="393">
        <v>8.2400000000000001E-2</v>
      </c>
      <c r="H3058" s="453">
        <f>VLOOKUP(B3058,'CMP-SIN-SD-09-2021'!A:D,4,0)</f>
        <v>18.739999999999998</v>
      </c>
      <c r="I3058" s="394" t="s">
        <v>13362</v>
      </c>
      <c r="J3058" s="373">
        <f t="shared" si="923"/>
        <v>1.54</v>
      </c>
      <c r="K3058" s="373"/>
      <c r="L3058" s="373"/>
      <c r="M3058" s="373">
        <f>VLOOKUP(B3058,'CMP-SIN-SD-09-2021'!A:D,4,0)</f>
        <v>18.739999999999998</v>
      </c>
      <c r="N3058" s="3" t="b">
        <f t="shared" si="924"/>
        <v>1</v>
      </c>
    </row>
    <row r="3059" spans="1:15" s="387" customFormat="1" x14ac:dyDescent="0.25">
      <c r="A3059" s="389">
        <f t="shared" si="910"/>
        <v>95745</v>
      </c>
      <c r="B3059" s="390">
        <v>88264</v>
      </c>
      <c r="C3059" s="391" t="s">
        <v>14534</v>
      </c>
      <c r="D3059" s="391" t="s">
        <v>13703</v>
      </c>
      <c r="E3059" s="392" t="s">
        <v>1</v>
      </c>
      <c r="F3059" s="392" t="s">
        <v>7605</v>
      </c>
      <c r="G3059" s="393">
        <v>8.2400000000000001E-2</v>
      </c>
      <c r="H3059" s="453">
        <f>VLOOKUP(B3059,'CMP-SIN-SD-09-2021'!A:D,4,0)</f>
        <v>24.1</v>
      </c>
      <c r="I3059" s="394" t="s">
        <v>13362</v>
      </c>
      <c r="J3059" s="373">
        <f t="shared" si="923"/>
        <v>1.98</v>
      </c>
      <c r="K3059" s="373"/>
      <c r="L3059" s="373"/>
      <c r="M3059" s="373">
        <f>VLOOKUP(B3059,'CMP-SIN-SD-09-2021'!A:D,4,0)</f>
        <v>24.1</v>
      </c>
      <c r="N3059" s="3" t="b">
        <f t="shared" si="924"/>
        <v>1</v>
      </c>
    </row>
    <row r="3060" spans="1:15" s="387" customFormat="1" ht="30" x14ac:dyDescent="0.25">
      <c r="A3060" s="440">
        <f t="shared" si="910"/>
        <v>95745</v>
      </c>
      <c r="B3060" s="441">
        <v>21128</v>
      </c>
      <c r="C3060" s="442" t="s">
        <v>14534</v>
      </c>
      <c r="D3060" s="442" t="s">
        <v>14536</v>
      </c>
      <c r="E3060" s="398" t="s">
        <v>1</v>
      </c>
      <c r="F3060" s="398" t="s">
        <v>27</v>
      </c>
      <c r="G3060" s="397">
        <v>1.05</v>
      </c>
      <c r="H3060" s="443">
        <v>10.43</v>
      </c>
      <c r="I3060" s="443" t="s">
        <v>13362</v>
      </c>
      <c r="J3060" s="373">
        <f t="shared" si="923"/>
        <v>10.95</v>
      </c>
      <c r="K3060" s="373"/>
      <c r="L3060" s="373"/>
      <c r="M3060" s="373">
        <f>VLOOKUP(B3060,'INS-SIN-SD-09-2021'!A:D,4,0)</f>
        <v>10.43</v>
      </c>
      <c r="N3060" s="3" t="b">
        <f t="shared" si="924"/>
        <v>1</v>
      </c>
    </row>
    <row r="3061" spans="1:15" s="387" customFormat="1" ht="45" x14ac:dyDescent="0.25">
      <c r="A3061" s="463">
        <f t="shared" si="910"/>
        <v>95746</v>
      </c>
      <c r="B3061" s="434" t="s">
        <v>13359</v>
      </c>
      <c r="C3061" s="464" t="s">
        <v>641</v>
      </c>
      <c r="D3061" s="464" t="s">
        <v>13513</v>
      </c>
      <c r="E3061" s="425" t="s">
        <v>27</v>
      </c>
      <c r="F3061" s="425" t="s">
        <v>1</v>
      </c>
      <c r="G3061" s="424" t="s">
        <v>13361</v>
      </c>
      <c r="H3061" s="426" t="s">
        <v>13362</v>
      </c>
      <c r="I3061" s="465">
        <f>SUMIF(A:A,A3061,J:J)</f>
        <v>24.020000000000003</v>
      </c>
      <c r="K3061" s="373">
        <f>VLOOKUP(A3061,'CMP-SIN-SD-09-2021'!A:D,4,0)</f>
        <v>24.02</v>
      </c>
      <c r="L3061" s="373" t="b">
        <f>K3061=I3061</f>
        <v>1</v>
      </c>
      <c r="O3061" s="403">
        <v>95746</v>
      </c>
    </row>
    <row r="3062" spans="1:15" s="387" customFormat="1" ht="45" x14ac:dyDescent="0.25">
      <c r="A3062" s="450">
        <f t="shared" si="910"/>
        <v>95746</v>
      </c>
      <c r="B3062" s="451">
        <v>95754</v>
      </c>
      <c r="C3062" s="452" t="s">
        <v>13513</v>
      </c>
      <c r="D3062" s="452" t="s">
        <v>680</v>
      </c>
      <c r="E3062" s="400" t="s">
        <v>1</v>
      </c>
      <c r="F3062" s="400" t="s">
        <v>9</v>
      </c>
      <c r="G3062" s="399">
        <v>0.33329999999999999</v>
      </c>
      <c r="H3062" s="453">
        <f>VLOOKUP(B3062,'CMP-SIN-SD-09-2021'!A:D,4,0)</f>
        <v>8.02</v>
      </c>
      <c r="I3062" s="453" t="s">
        <v>13362</v>
      </c>
      <c r="J3062" s="373">
        <f t="shared" ref="J3062:J3066" si="925">TRUNC((G3062*H3062),2)</f>
        <v>2.67</v>
      </c>
      <c r="K3062" s="373"/>
      <c r="L3062" s="373"/>
      <c r="M3062" s="373">
        <f>VLOOKUP(B3062,'CMP-SIN-SD-09-2021'!A:D,4,0)</f>
        <v>8.02</v>
      </c>
      <c r="N3062" s="3" t="b">
        <f t="shared" ref="N3062:N3066" si="926">M3062=H3062</f>
        <v>1</v>
      </c>
    </row>
    <row r="3063" spans="1:15" s="387" customFormat="1" ht="60" x14ac:dyDescent="0.25">
      <c r="A3063" s="389">
        <f t="shared" si="910"/>
        <v>95746</v>
      </c>
      <c r="B3063" s="390">
        <v>91170</v>
      </c>
      <c r="C3063" s="391" t="s">
        <v>13513</v>
      </c>
      <c r="D3063" s="391" t="s">
        <v>13400</v>
      </c>
      <c r="E3063" s="392" t="s">
        <v>1</v>
      </c>
      <c r="F3063" s="392" t="s">
        <v>27</v>
      </c>
      <c r="G3063" s="393">
        <v>1</v>
      </c>
      <c r="H3063" s="453">
        <f>VLOOKUP(B3063,'CMP-SIN-SD-09-2021'!A:D,4,0)</f>
        <v>2.74</v>
      </c>
      <c r="I3063" s="394" t="s">
        <v>13362</v>
      </c>
      <c r="J3063" s="373">
        <f t="shared" si="925"/>
        <v>2.74</v>
      </c>
      <c r="K3063" s="373"/>
      <c r="L3063" s="373"/>
      <c r="M3063" s="373">
        <f>VLOOKUP(B3063,'CMP-SIN-SD-09-2021'!A:D,4,0)</f>
        <v>2.74</v>
      </c>
      <c r="N3063" s="3" t="b">
        <f t="shared" si="926"/>
        <v>1</v>
      </c>
    </row>
    <row r="3064" spans="1:15" s="387" customFormat="1" x14ac:dyDescent="0.25">
      <c r="A3064" s="389">
        <f t="shared" si="910"/>
        <v>95746</v>
      </c>
      <c r="B3064" s="390">
        <v>88247</v>
      </c>
      <c r="C3064" s="391" t="s">
        <v>13513</v>
      </c>
      <c r="D3064" s="391" t="s">
        <v>13702</v>
      </c>
      <c r="E3064" s="392" t="s">
        <v>1</v>
      </c>
      <c r="F3064" s="392" t="s">
        <v>7605</v>
      </c>
      <c r="G3064" s="393">
        <v>0.10440000000000001</v>
      </c>
      <c r="H3064" s="453">
        <f>VLOOKUP(B3064,'CMP-SIN-SD-09-2021'!A:D,4,0)</f>
        <v>18.739999999999998</v>
      </c>
      <c r="I3064" s="394" t="s">
        <v>13362</v>
      </c>
      <c r="J3064" s="373">
        <f t="shared" si="925"/>
        <v>1.95</v>
      </c>
      <c r="K3064" s="373"/>
      <c r="L3064" s="373"/>
      <c r="M3064" s="373">
        <f>VLOOKUP(B3064,'CMP-SIN-SD-09-2021'!A:D,4,0)</f>
        <v>18.739999999999998</v>
      </c>
      <c r="N3064" s="3" t="b">
        <f t="shared" si="926"/>
        <v>1</v>
      </c>
    </row>
    <row r="3065" spans="1:15" s="387" customFormat="1" x14ac:dyDescent="0.25">
      <c r="A3065" s="389">
        <f t="shared" si="910"/>
        <v>95746</v>
      </c>
      <c r="B3065" s="390">
        <v>88264</v>
      </c>
      <c r="C3065" s="391" t="s">
        <v>13513</v>
      </c>
      <c r="D3065" s="391" t="s">
        <v>13703</v>
      </c>
      <c r="E3065" s="392" t="s">
        <v>1</v>
      </c>
      <c r="F3065" s="392" t="s">
        <v>7605</v>
      </c>
      <c r="G3065" s="393">
        <v>0.10440000000000001</v>
      </c>
      <c r="H3065" s="453">
        <f>VLOOKUP(B3065,'CMP-SIN-SD-09-2021'!A:D,4,0)</f>
        <v>24.1</v>
      </c>
      <c r="I3065" s="394" t="s">
        <v>13362</v>
      </c>
      <c r="J3065" s="373">
        <f t="shared" si="925"/>
        <v>2.5099999999999998</v>
      </c>
      <c r="K3065" s="373"/>
      <c r="L3065" s="373"/>
      <c r="M3065" s="373">
        <f>VLOOKUP(B3065,'CMP-SIN-SD-09-2021'!A:D,4,0)</f>
        <v>24.1</v>
      </c>
      <c r="N3065" s="3" t="b">
        <f t="shared" si="926"/>
        <v>1</v>
      </c>
    </row>
    <row r="3066" spans="1:15" s="387" customFormat="1" ht="30" x14ac:dyDescent="0.25">
      <c r="A3066" s="440">
        <f t="shared" si="910"/>
        <v>95746</v>
      </c>
      <c r="B3066" s="441">
        <v>21136</v>
      </c>
      <c r="C3066" s="442" t="s">
        <v>13513</v>
      </c>
      <c r="D3066" s="442" t="s">
        <v>14537</v>
      </c>
      <c r="E3066" s="398" t="s">
        <v>1</v>
      </c>
      <c r="F3066" s="398" t="s">
        <v>27</v>
      </c>
      <c r="G3066" s="397">
        <v>1.05</v>
      </c>
      <c r="H3066" s="443">
        <v>13.48</v>
      </c>
      <c r="I3066" s="443" t="s">
        <v>13362</v>
      </c>
      <c r="J3066" s="373">
        <f t="shared" si="925"/>
        <v>14.15</v>
      </c>
      <c r="K3066" s="373"/>
      <c r="L3066" s="373"/>
      <c r="M3066" s="373">
        <f>VLOOKUP(B3066,'INS-SIN-SD-09-2021'!A:D,4,0)</f>
        <v>13.48</v>
      </c>
      <c r="N3066" s="3" t="b">
        <f t="shared" si="926"/>
        <v>1</v>
      </c>
    </row>
    <row r="3067" spans="1:15" s="387" customFormat="1" x14ac:dyDescent="0.25">
      <c r="A3067" s="463" t="str">
        <f t="shared" si="910"/>
        <v>08441/ORSE</v>
      </c>
      <c r="B3067" s="434" t="s">
        <v>13359</v>
      </c>
      <c r="C3067" s="464" t="s">
        <v>643</v>
      </c>
      <c r="D3067" s="464" t="s">
        <v>13706</v>
      </c>
      <c r="E3067" s="425" t="s">
        <v>9</v>
      </c>
      <c r="F3067" s="425" t="s">
        <v>1</v>
      </c>
      <c r="G3067" s="424" t="s">
        <v>13361</v>
      </c>
      <c r="H3067" s="426" t="s">
        <v>13362</v>
      </c>
      <c r="I3067" s="465">
        <f>SUMIF(A:A,A3067,J:J)</f>
        <v>4.88</v>
      </c>
      <c r="K3067" s="373" t="e">
        <f>VLOOKUP(A3067,'CMP-SIN-SD-09-2021'!A:D,4,0)</f>
        <v>#N/A</v>
      </c>
      <c r="L3067" s="373" t="e">
        <f>K3067=I3067</f>
        <v>#N/A</v>
      </c>
      <c r="O3067" s="387" t="s">
        <v>1882</v>
      </c>
    </row>
    <row r="3068" spans="1:15" s="387" customFormat="1" ht="30" x14ac:dyDescent="0.25">
      <c r="A3068" s="450" t="str">
        <f t="shared" si="910"/>
        <v>08441/ORSE</v>
      </c>
      <c r="B3068" s="451">
        <v>88267</v>
      </c>
      <c r="C3068" s="452" t="s">
        <v>13847</v>
      </c>
      <c r="D3068" s="452" t="s">
        <v>13455</v>
      </c>
      <c r="E3068" s="400" t="s">
        <v>1</v>
      </c>
      <c r="F3068" s="400" t="s">
        <v>7605</v>
      </c>
      <c r="G3068" s="399">
        <v>0.1</v>
      </c>
      <c r="H3068" s="453">
        <f>VLOOKUP(B3068,'CMP-SIN-SD-09-2021'!A:D,4,0)</f>
        <v>23.41</v>
      </c>
      <c r="I3068" s="453" t="s">
        <v>13362</v>
      </c>
      <c r="J3068" s="373">
        <f t="shared" ref="J3068:J3070" si="927">TRUNC((G3068*H3068),2)</f>
        <v>2.34</v>
      </c>
      <c r="K3068" s="373"/>
      <c r="L3068" s="373"/>
      <c r="M3068" s="373">
        <f>VLOOKUP(B3068,'CMP-SIN-SD-09-2021'!A:D,4,0)</f>
        <v>23.41</v>
      </c>
      <c r="N3068" s="3" t="b">
        <f t="shared" ref="N3068:N3070" si="928">M3068=H3068</f>
        <v>1</v>
      </c>
    </row>
    <row r="3069" spans="1:15" s="387" customFormat="1" x14ac:dyDescent="0.25">
      <c r="A3069" s="389" t="str">
        <f t="shared" si="910"/>
        <v>08441/ORSE</v>
      </c>
      <c r="B3069" s="390">
        <v>88316</v>
      </c>
      <c r="C3069" s="391" t="s">
        <v>13847</v>
      </c>
      <c r="D3069" s="391" t="s">
        <v>13428</v>
      </c>
      <c r="E3069" s="392" t="s">
        <v>1</v>
      </c>
      <c r="F3069" s="392" t="s">
        <v>7605</v>
      </c>
      <c r="G3069" s="393">
        <v>0.1</v>
      </c>
      <c r="H3069" s="453">
        <f>VLOOKUP(B3069,'CMP-SIN-SD-09-2021'!A:D,4,0)</f>
        <v>17.61</v>
      </c>
      <c r="I3069" s="394" t="s">
        <v>13362</v>
      </c>
      <c r="J3069" s="373">
        <f t="shared" si="927"/>
        <v>1.76</v>
      </c>
      <c r="K3069" s="373"/>
      <c r="L3069" s="373"/>
      <c r="M3069" s="373">
        <f>VLOOKUP(B3069,'CMP-SIN-SD-09-2021'!A:D,4,0)</f>
        <v>17.61</v>
      </c>
      <c r="N3069" s="3" t="b">
        <f t="shared" si="928"/>
        <v>1</v>
      </c>
    </row>
    <row r="3070" spans="1:15" s="387" customFormat="1" x14ac:dyDescent="0.25">
      <c r="A3070" s="440" t="str">
        <f t="shared" si="910"/>
        <v>08441/ORSE</v>
      </c>
      <c r="B3070" s="441" t="s">
        <v>14538</v>
      </c>
      <c r="C3070" s="442" t="s">
        <v>13847</v>
      </c>
      <c r="D3070" s="442" t="s">
        <v>14539</v>
      </c>
      <c r="E3070" s="398" t="s">
        <v>1</v>
      </c>
      <c r="F3070" s="398" t="s">
        <v>9</v>
      </c>
      <c r="G3070" s="397">
        <v>1</v>
      </c>
      <c r="H3070" s="443">
        <v>0.78</v>
      </c>
      <c r="I3070" s="443" t="s">
        <v>13362</v>
      </c>
      <c r="J3070" s="373">
        <f t="shared" si="927"/>
        <v>0.78</v>
      </c>
      <c r="K3070" s="373"/>
      <c r="L3070" s="373"/>
      <c r="M3070" s="373" t="e">
        <f>VLOOKUP(B3070,'INS-SIN-SD-09-2021'!A:D,4,0)</f>
        <v>#N/A</v>
      </c>
      <c r="N3070" s="3" t="e">
        <f t="shared" si="928"/>
        <v>#N/A</v>
      </c>
    </row>
    <row r="3071" spans="1:15" s="387" customFormat="1" x14ac:dyDescent="0.25">
      <c r="A3071" s="463" t="str">
        <f t="shared" si="910"/>
        <v>04178/ORSE</v>
      </c>
      <c r="B3071" s="434" t="s">
        <v>13359</v>
      </c>
      <c r="C3071" s="464" t="s">
        <v>645</v>
      </c>
      <c r="D3071" s="464" t="s">
        <v>13706</v>
      </c>
      <c r="E3071" s="425" t="s">
        <v>9</v>
      </c>
      <c r="F3071" s="425" t="s">
        <v>1</v>
      </c>
      <c r="G3071" s="424" t="s">
        <v>13361</v>
      </c>
      <c r="H3071" s="426" t="s">
        <v>13362</v>
      </c>
      <c r="I3071" s="465">
        <f>SUMIF(A:A,A3071,J:J)</f>
        <v>0.9</v>
      </c>
      <c r="K3071" s="373" t="e">
        <f>VLOOKUP(A3071,'CMP-SIN-SD-09-2021'!A:D,4,0)</f>
        <v>#N/A</v>
      </c>
      <c r="L3071" s="373" t="e">
        <f>K3071=I3071</f>
        <v>#N/A</v>
      </c>
      <c r="O3071" s="387" t="s">
        <v>1884</v>
      </c>
    </row>
    <row r="3072" spans="1:15" s="387" customFormat="1" x14ac:dyDescent="0.25">
      <c r="A3072" s="444" t="str">
        <f t="shared" si="910"/>
        <v>04178/ORSE</v>
      </c>
      <c r="B3072" s="445" t="s">
        <v>14540</v>
      </c>
      <c r="C3072" s="446" t="s">
        <v>13847</v>
      </c>
      <c r="D3072" s="446" t="s">
        <v>14541</v>
      </c>
      <c r="E3072" s="447" t="s">
        <v>1</v>
      </c>
      <c r="F3072" s="447" t="s">
        <v>9</v>
      </c>
      <c r="G3072" s="448">
        <v>1</v>
      </c>
      <c r="H3072" s="449">
        <v>0.9</v>
      </c>
      <c r="I3072" s="449" t="s">
        <v>13362</v>
      </c>
      <c r="J3072" s="373">
        <f t="shared" ref="J3072" si="929">TRUNC((G3072*H3072),2)</f>
        <v>0.9</v>
      </c>
      <c r="K3072" s="373"/>
      <c r="L3072" s="373"/>
      <c r="M3072" s="373" t="e">
        <f>VLOOKUP(B3072,'INS-SIN-SD-09-2021'!A:D,4,0)</f>
        <v>#N/A</v>
      </c>
      <c r="N3072" s="3" t="e">
        <f t="shared" ref="N3072" si="930">M3072=H3072</f>
        <v>#N/A</v>
      </c>
    </row>
    <row r="3073" spans="1:15" s="387" customFormat="1" ht="45" x14ac:dyDescent="0.25">
      <c r="A3073" s="463">
        <f t="shared" si="910"/>
        <v>91926</v>
      </c>
      <c r="B3073" s="434" t="s">
        <v>13359</v>
      </c>
      <c r="C3073" s="464" t="s">
        <v>647</v>
      </c>
      <c r="D3073" s="464" t="s">
        <v>14542</v>
      </c>
      <c r="E3073" s="425" t="s">
        <v>27</v>
      </c>
      <c r="F3073" s="425" t="s">
        <v>1</v>
      </c>
      <c r="G3073" s="424" t="s">
        <v>13361</v>
      </c>
      <c r="H3073" s="426" t="s">
        <v>13362</v>
      </c>
      <c r="I3073" s="465">
        <f>SUMIF(A:A,A3073,J:J)</f>
        <v>4.2600000000000007</v>
      </c>
      <c r="K3073" s="373">
        <f>VLOOKUP(A3073,'CMP-SIN-SD-09-2021'!A:D,4,0)</f>
        <v>4.26</v>
      </c>
      <c r="L3073" s="373" t="b">
        <f>K3073=I3073</f>
        <v>1</v>
      </c>
      <c r="O3073" s="403">
        <v>91926</v>
      </c>
    </row>
    <row r="3074" spans="1:15" s="387" customFormat="1" x14ac:dyDescent="0.25">
      <c r="A3074" s="450">
        <f t="shared" si="910"/>
        <v>91926</v>
      </c>
      <c r="B3074" s="451">
        <v>88247</v>
      </c>
      <c r="C3074" s="452" t="s">
        <v>14542</v>
      </c>
      <c r="D3074" s="452" t="s">
        <v>13702</v>
      </c>
      <c r="E3074" s="400" t="s">
        <v>1</v>
      </c>
      <c r="F3074" s="400" t="s">
        <v>7605</v>
      </c>
      <c r="G3074" s="399">
        <v>0.03</v>
      </c>
      <c r="H3074" s="453">
        <f>VLOOKUP(B3074,'CMP-SIN-SD-09-2021'!A:D,4,0)</f>
        <v>18.739999999999998</v>
      </c>
      <c r="I3074" s="453" t="s">
        <v>13362</v>
      </c>
      <c r="J3074" s="373">
        <f t="shared" ref="J3074:J3077" si="931">TRUNC((G3074*H3074),2)</f>
        <v>0.56000000000000005</v>
      </c>
      <c r="K3074" s="373"/>
      <c r="L3074" s="373"/>
      <c r="M3074" s="373">
        <f>VLOOKUP(B3074,'CMP-SIN-SD-09-2021'!A:D,4,0)</f>
        <v>18.739999999999998</v>
      </c>
      <c r="N3074" s="3" t="b">
        <f t="shared" ref="N3074:N3077" si="932">M3074=H3074</f>
        <v>1</v>
      </c>
    </row>
    <row r="3075" spans="1:15" s="387" customFormat="1" x14ac:dyDescent="0.25">
      <c r="A3075" s="389">
        <f t="shared" si="910"/>
        <v>91926</v>
      </c>
      <c r="B3075" s="390">
        <v>88264</v>
      </c>
      <c r="C3075" s="391" t="s">
        <v>14542</v>
      </c>
      <c r="D3075" s="391" t="s">
        <v>13703</v>
      </c>
      <c r="E3075" s="392" t="s">
        <v>1</v>
      </c>
      <c r="F3075" s="392" t="s">
        <v>7605</v>
      </c>
      <c r="G3075" s="393">
        <v>0.03</v>
      </c>
      <c r="H3075" s="453">
        <f>VLOOKUP(B3075,'CMP-SIN-SD-09-2021'!A:D,4,0)</f>
        <v>24.1</v>
      </c>
      <c r="I3075" s="394" t="s">
        <v>13362</v>
      </c>
      <c r="J3075" s="373">
        <f t="shared" si="931"/>
        <v>0.72</v>
      </c>
      <c r="K3075" s="373"/>
      <c r="L3075" s="373"/>
      <c r="M3075" s="373">
        <f>VLOOKUP(B3075,'CMP-SIN-SD-09-2021'!A:D,4,0)</f>
        <v>24.1</v>
      </c>
      <c r="N3075" s="3" t="b">
        <f t="shared" si="932"/>
        <v>1</v>
      </c>
    </row>
    <row r="3076" spans="1:15" s="387" customFormat="1" ht="45" x14ac:dyDescent="0.25">
      <c r="A3076" s="389">
        <f t="shared" si="910"/>
        <v>91926</v>
      </c>
      <c r="B3076" s="390">
        <v>1014</v>
      </c>
      <c r="C3076" s="391" t="s">
        <v>14542</v>
      </c>
      <c r="D3076" s="391" t="s">
        <v>14543</v>
      </c>
      <c r="E3076" s="392" t="s">
        <v>1</v>
      </c>
      <c r="F3076" s="392" t="s">
        <v>27</v>
      </c>
      <c r="G3076" s="393">
        <v>1.19</v>
      </c>
      <c r="H3076" s="394">
        <v>2.48</v>
      </c>
      <c r="I3076" s="394" t="s">
        <v>13362</v>
      </c>
      <c r="J3076" s="373">
        <f t="shared" si="931"/>
        <v>2.95</v>
      </c>
      <c r="K3076" s="373"/>
      <c r="L3076" s="373"/>
      <c r="M3076" s="373">
        <f>VLOOKUP(B3076,'INS-SIN-SD-09-2021'!A:D,4,0)</f>
        <v>2.48</v>
      </c>
      <c r="N3076" s="3" t="b">
        <f t="shared" si="932"/>
        <v>1</v>
      </c>
    </row>
    <row r="3077" spans="1:15" s="387" customFormat="1" ht="30" x14ac:dyDescent="0.25">
      <c r="A3077" s="440">
        <f t="shared" si="910"/>
        <v>91926</v>
      </c>
      <c r="B3077" s="441">
        <v>21127</v>
      </c>
      <c r="C3077" s="442" t="s">
        <v>14542</v>
      </c>
      <c r="D3077" s="442" t="s">
        <v>14544</v>
      </c>
      <c r="E3077" s="398" t="s">
        <v>1</v>
      </c>
      <c r="F3077" s="398" t="s">
        <v>9</v>
      </c>
      <c r="G3077" s="397">
        <v>8.9999999999999993E-3</v>
      </c>
      <c r="H3077" s="443">
        <v>3.74</v>
      </c>
      <c r="I3077" s="443" t="s">
        <v>13362</v>
      </c>
      <c r="J3077" s="373">
        <f t="shared" si="931"/>
        <v>0.03</v>
      </c>
      <c r="K3077" s="373"/>
      <c r="L3077" s="373"/>
      <c r="M3077" s="373">
        <f>VLOOKUP(B3077,'INS-SIN-SD-09-2021'!A:D,4,0)</f>
        <v>3.74</v>
      </c>
      <c r="N3077" s="3" t="b">
        <f t="shared" si="932"/>
        <v>1</v>
      </c>
    </row>
    <row r="3078" spans="1:15" s="387" customFormat="1" ht="45" x14ac:dyDescent="0.25">
      <c r="A3078" s="463">
        <f t="shared" si="910"/>
        <v>91928</v>
      </c>
      <c r="B3078" s="434" t="s">
        <v>13359</v>
      </c>
      <c r="C3078" s="464" t="s">
        <v>648</v>
      </c>
      <c r="D3078" s="464" t="s">
        <v>13977</v>
      </c>
      <c r="E3078" s="425" t="s">
        <v>27</v>
      </c>
      <c r="F3078" s="425" t="s">
        <v>1</v>
      </c>
      <c r="G3078" s="424" t="s">
        <v>13361</v>
      </c>
      <c r="H3078" s="426" t="s">
        <v>13362</v>
      </c>
      <c r="I3078" s="465">
        <f>SUMIF(A:A,A3078,J:J)</f>
        <v>7</v>
      </c>
      <c r="K3078" s="373">
        <f>VLOOKUP(A3078,'CMP-SIN-SD-09-2021'!A:D,4,0)</f>
        <v>7</v>
      </c>
      <c r="L3078" s="373" t="b">
        <f>K3078=I3078</f>
        <v>1</v>
      </c>
      <c r="O3078" s="403">
        <v>91928</v>
      </c>
    </row>
    <row r="3079" spans="1:15" s="387" customFormat="1" x14ac:dyDescent="0.25">
      <c r="A3079" s="450">
        <f t="shared" si="910"/>
        <v>91928</v>
      </c>
      <c r="B3079" s="451">
        <v>88247</v>
      </c>
      <c r="C3079" s="452" t="s">
        <v>13977</v>
      </c>
      <c r="D3079" s="452" t="s">
        <v>13702</v>
      </c>
      <c r="E3079" s="400" t="s">
        <v>1</v>
      </c>
      <c r="F3079" s="400" t="s">
        <v>7605</v>
      </c>
      <c r="G3079" s="399">
        <v>0.04</v>
      </c>
      <c r="H3079" s="453">
        <f>VLOOKUP(B3079,'CMP-SIN-SD-09-2021'!A:D,4,0)</f>
        <v>18.739999999999998</v>
      </c>
      <c r="I3079" s="453" t="s">
        <v>13362</v>
      </c>
      <c r="J3079" s="373">
        <f t="shared" ref="J3079:J3082" si="933">TRUNC((G3079*H3079),2)</f>
        <v>0.74</v>
      </c>
      <c r="K3079" s="373"/>
      <c r="L3079" s="373"/>
      <c r="M3079" s="373">
        <f>VLOOKUP(B3079,'CMP-SIN-SD-09-2021'!A:D,4,0)</f>
        <v>18.739999999999998</v>
      </c>
      <c r="N3079" s="3" t="b">
        <f t="shared" ref="N3079:N3082" si="934">M3079=H3079</f>
        <v>1</v>
      </c>
    </row>
    <row r="3080" spans="1:15" s="387" customFormat="1" x14ac:dyDescent="0.25">
      <c r="A3080" s="389">
        <f t="shared" si="910"/>
        <v>91928</v>
      </c>
      <c r="B3080" s="390">
        <v>88264</v>
      </c>
      <c r="C3080" s="391" t="s">
        <v>13977</v>
      </c>
      <c r="D3080" s="391" t="s">
        <v>13703</v>
      </c>
      <c r="E3080" s="392" t="s">
        <v>1</v>
      </c>
      <c r="F3080" s="392" t="s">
        <v>7605</v>
      </c>
      <c r="G3080" s="393">
        <v>0.04</v>
      </c>
      <c r="H3080" s="453">
        <f>VLOOKUP(B3080,'CMP-SIN-SD-09-2021'!A:D,4,0)</f>
        <v>24.1</v>
      </c>
      <c r="I3080" s="394" t="s">
        <v>13362</v>
      </c>
      <c r="J3080" s="373">
        <f t="shared" si="933"/>
        <v>0.96</v>
      </c>
      <c r="K3080" s="373"/>
      <c r="L3080" s="373"/>
      <c r="M3080" s="373">
        <f>VLOOKUP(B3080,'CMP-SIN-SD-09-2021'!A:D,4,0)</f>
        <v>24.1</v>
      </c>
      <c r="N3080" s="3" t="b">
        <f t="shared" si="934"/>
        <v>1</v>
      </c>
    </row>
    <row r="3081" spans="1:15" s="387" customFormat="1" ht="45" x14ac:dyDescent="0.25">
      <c r="A3081" s="389">
        <f t="shared" si="910"/>
        <v>91928</v>
      </c>
      <c r="B3081" s="390">
        <v>981</v>
      </c>
      <c r="C3081" s="391" t="s">
        <v>13977</v>
      </c>
      <c r="D3081" s="391" t="s">
        <v>14545</v>
      </c>
      <c r="E3081" s="392" t="s">
        <v>1</v>
      </c>
      <c r="F3081" s="392" t="s">
        <v>27</v>
      </c>
      <c r="G3081" s="393">
        <v>1.19</v>
      </c>
      <c r="H3081" s="394">
        <v>4.43</v>
      </c>
      <c r="I3081" s="394" t="s">
        <v>13362</v>
      </c>
      <c r="J3081" s="373">
        <f t="shared" si="933"/>
        <v>5.27</v>
      </c>
      <c r="K3081" s="373"/>
      <c r="L3081" s="373"/>
      <c r="M3081" s="373">
        <f>VLOOKUP(B3081,'INS-SIN-SD-09-2021'!A:D,4,0)</f>
        <v>4.43</v>
      </c>
      <c r="N3081" s="3" t="b">
        <f t="shared" si="934"/>
        <v>1</v>
      </c>
    </row>
    <row r="3082" spans="1:15" s="387" customFormat="1" ht="30" x14ac:dyDescent="0.25">
      <c r="A3082" s="440">
        <f t="shared" si="910"/>
        <v>91928</v>
      </c>
      <c r="B3082" s="441">
        <v>21127</v>
      </c>
      <c r="C3082" s="442" t="s">
        <v>13977</v>
      </c>
      <c r="D3082" s="442" t="s">
        <v>14544</v>
      </c>
      <c r="E3082" s="398" t="s">
        <v>1</v>
      </c>
      <c r="F3082" s="398" t="s">
        <v>9</v>
      </c>
      <c r="G3082" s="397">
        <v>8.9999999999999993E-3</v>
      </c>
      <c r="H3082" s="443">
        <v>3.74</v>
      </c>
      <c r="I3082" s="443" t="s">
        <v>13362</v>
      </c>
      <c r="J3082" s="373">
        <f t="shared" si="933"/>
        <v>0.03</v>
      </c>
      <c r="K3082" s="373"/>
      <c r="L3082" s="373"/>
      <c r="M3082" s="373">
        <f>VLOOKUP(B3082,'INS-SIN-SD-09-2021'!A:D,4,0)</f>
        <v>3.74</v>
      </c>
      <c r="N3082" s="3" t="b">
        <f t="shared" si="934"/>
        <v>1</v>
      </c>
    </row>
    <row r="3083" spans="1:15" s="387" customFormat="1" ht="45" x14ac:dyDescent="0.25">
      <c r="A3083" s="463">
        <f t="shared" ref="A3083:A3146" si="935">IF(O3083&lt;&gt;0,O3083,A3082)</f>
        <v>91930</v>
      </c>
      <c r="B3083" s="434" t="s">
        <v>13359</v>
      </c>
      <c r="C3083" s="464" t="s">
        <v>649</v>
      </c>
      <c r="D3083" s="464" t="s">
        <v>13977</v>
      </c>
      <c r="E3083" s="425" t="s">
        <v>27</v>
      </c>
      <c r="F3083" s="425" t="s">
        <v>1</v>
      </c>
      <c r="G3083" s="424" t="s">
        <v>13361</v>
      </c>
      <c r="H3083" s="426" t="s">
        <v>13362</v>
      </c>
      <c r="I3083" s="465">
        <f>SUMIF(A:A,A3083,J:J)</f>
        <v>9.6199999999999992</v>
      </c>
      <c r="K3083" s="373">
        <f>VLOOKUP(A3083,'CMP-SIN-SD-09-2021'!A:D,4,0)</f>
        <v>9.6199999999999992</v>
      </c>
      <c r="L3083" s="373" t="b">
        <f>K3083=I3083</f>
        <v>1</v>
      </c>
      <c r="O3083" s="403">
        <v>91930</v>
      </c>
    </row>
    <row r="3084" spans="1:15" s="387" customFormat="1" x14ac:dyDescent="0.25">
      <c r="A3084" s="450">
        <f t="shared" si="935"/>
        <v>91930</v>
      </c>
      <c r="B3084" s="451">
        <v>88247</v>
      </c>
      <c r="C3084" s="452" t="s">
        <v>13977</v>
      </c>
      <c r="D3084" s="452" t="s">
        <v>13702</v>
      </c>
      <c r="E3084" s="400" t="s">
        <v>1</v>
      </c>
      <c r="F3084" s="400" t="s">
        <v>7605</v>
      </c>
      <c r="G3084" s="399">
        <v>5.1999999999999998E-2</v>
      </c>
      <c r="H3084" s="453">
        <f>VLOOKUP(B3084,'CMP-SIN-SD-09-2021'!A:D,4,0)</f>
        <v>18.739999999999998</v>
      </c>
      <c r="I3084" s="453" t="s">
        <v>13362</v>
      </c>
      <c r="J3084" s="373">
        <f t="shared" ref="J3084:J3087" si="936">TRUNC((G3084*H3084),2)</f>
        <v>0.97</v>
      </c>
      <c r="K3084" s="373"/>
      <c r="L3084" s="373"/>
      <c r="M3084" s="373">
        <f>VLOOKUP(B3084,'CMP-SIN-SD-09-2021'!A:D,4,0)</f>
        <v>18.739999999999998</v>
      </c>
      <c r="N3084" s="3" t="b">
        <f t="shared" ref="N3084:N3087" si="937">M3084=H3084</f>
        <v>1</v>
      </c>
    </row>
    <row r="3085" spans="1:15" s="387" customFormat="1" x14ac:dyDescent="0.25">
      <c r="A3085" s="389">
        <f t="shared" si="935"/>
        <v>91930</v>
      </c>
      <c r="B3085" s="390">
        <v>88264</v>
      </c>
      <c r="C3085" s="391" t="s">
        <v>13977</v>
      </c>
      <c r="D3085" s="391" t="s">
        <v>13703</v>
      </c>
      <c r="E3085" s="392" t="s">
        <v>1</v>
      </c>
      <c r="F3085" s="392" t="s">
        <v>7605</v>
      </c>
      <c r="G3085" s="393">
        <v>5.1999999999999998E-2</v>
      </c>
      <c r="H3085" s="453">
        <f>VLOOKUP(B3085,'CMP-SIN-SD-09-2021'!A:D,4,0)</f>
        <v>24.1</v>
      </c>
      <c r="I3085" s="394" t="s">
        <v>13362</v>
      </c>
      <c r="J3085" s="373">
        <f t="shared" si="936"/>
        <v>1.25</v>
      </c>
      <c r="K3085" s="373"/>
      <c r="L3085" s="373"/>
      <c r="M3085" s="373">
        <f>VLOOKUP(B3085,'CMP-SIN-SD-09-2021'!A:D,4,0)</f>
        <v>24.1</v>
      </c>
      <c r="N3085" s="3" t="b">
        <f t="shared" si="937"/>
        <v>1</v>
      </c>
    </row>
    <row r="3086" spans="1:15" s="387" customFormat="1" ht="45" x14ac:dyDescent="0.25">
      <c r="A3086" s="389">
        <f t="shared" si="935"/>
        <v>91930</v>
      </c>
      <c r="B3086" s="390">
        <v>982</v>
      </c>
      <c r="C3086" s="391" t="s">
        <v>13977</v>
      </c>
      <c r="D3086" s="391" t="s">
        <v>14546</v>
      </c>
      <c r="E3086" s="392" t="s">
        <v>1</v>
      </c>
      <c r="F3086" s="392" t="s">
        <v>27</v>
      </c>
      <c r="G3086" s="393">
        <v>1.19</v>
      </c>
      <c r="H3086" s="394">
        <v>6.2</v>
      </c>
      <c r="I3086" s="394" t="s">
        <v>13362</v>
      </c>
      <c r="J3086" s="373">
        <f t="shared" si="936"/>
        <v>7.37</v>
      </c>
      <c r="K3086" s="373"/>
      <c r="L3086" s="373"/>
      <c r="M3086" s="373">
        <f>VLOOKUP(B3086,'INS-SIN-SD-09-2021'!A:D,4,0)</f>
        <v>6.2</v>
      </c>
      <c r="N3086" s="3" t="b">
        <f t="shared" si="937"/>
        <v>1</v>
      </c>
    </row>
    <row r="3087" spans="1:15" s="387" customFormat="1" ht="30" x14ac:dyDescent="0.25">
      <c r="A3087" s="440">
        <f t="shared" si="935"/>
        <v>91930</v>
      </c>
      <c r="B3087" s="441">
        <v>21127</v>
      </c>
      <c r="C3087" s="442" t="s">
        <v>13977</v>
      </c>
      <c r="D3087" s="442" t="s">
        <v>14544</v>
      </c>
      <c r="E3087" s="398" t="s">
        <v>1</v>
      </c>
      <c r="F3087" s="398" t="s">
        <v>9</v>
      </c>
      <c r="G3087" s="397">
        <v>8.9999999999999993E-3</v>
      </c>
      <c r="H3087" s="443">
        <v>3.74</v>
      </c>
      <c r="I3087" s="443" t="s">
        <v>13362</v>
      </c>
      <c r="J3087" s="373">
        <f t="shared" si="936"/>
        <v>0.03</v>
      </c>
      <c r="K3087" s="373"/>
      <c r="L3087" s="373"/>
      <c r="M3087" s="373">
        <f>VLOOKUP(B3087,'INS-SIN-SD-09-2021'!A:D,4,0)</f>
        <v>3.74</v>
      </c>
      <c r="N3087" s="3" t="b">
        <f t="shared" si="937"/>
        <v>1</v>
      </c>
    </row>
    <row r="3088" spans="1:15" s="387" customFormat="1" ht="45" x14ac:dyDescent="0.25">
      <c r="A3088" s="463">
        <f t="shared" si="935"/>
        <v>91932</v>
      </c>
      <c r="B3088" s="434" t="s">
        <v>13359</v>
      </c>
      <c r="C3088" s="464" t="s">
        <v>650</v>
      </c>
      <c r="D3088" s="464" t="s">
        <v>14547</v>
      </c>
      <c r="E3088" s="425" t="s">
        <v>27</v>
      </c>
      <c r="F3088" s="425" t="s">
        <v>1</v>
      </c>
      <c r="G3088" s="424" t="s">
        <v>13361</v>
      </c>
      <c r="H3088" s="426" t="s">
        <v>13362</v>
      </c>
      <c r="I3088" s="465">
        <f>SUMIF(A:A,A3088,J:J)</f>
        <v>15.92</v>
      </c>
      <c r="K3088" s="373">
        <f>VLOOKUP(A3088,'CMP-SIN-SD-09-2021'!A:D,4,0)</f>
        <v>15.92</v>
      </c>
      <c r="L3088" s="373" t="b">
        <f>K3088=I3088</f>
        <v>1</v>
      </c>
      <c r="O3088" s="403">
        <v>91932</v>
      </c>
    </row>
    <row r="3089" spans="1:15" s="387" customFormat="1" x14ac:dyDescent="0.25">
      <c r="A3089" s="450">
        <f t="shared" si="935"/>
        <v>91932</v>
      </c>
      <c r="B3089" s="451">
        <v>88247</v>
      </c>
      <c r="C3089" s="452" t="s">
        <v>14547</v>
      </c>
      <c r="D3089" s="452" t="s">
        <v>13702</v>
      </c>
      <c r="E3089" s="400" t="s">
        <v>1</v>
      </c>
      <c r="F3089" s="400" t="s">
        <v>7605</v>
      </c>
      <c r="G3089" s="399">
        <v>7.6999999999999999E-2</v>
      </c>
      <c r="H3089" s="453">
        <f>VLOOKUP(B3089,'CMP-SIN-SD-09-2021'!A:D,4,0)</f>
        <v>18.739999999999998</v>
      </c>
      <c r="I3089" s="453" t="s">
        <v>13362</v>
      </c>
      <c r="J3089" s="373">
        <f t="shared" ref="J3089:J3092" si="938">TRUNC((G3089*H3089),2)</f>
        <v>1.44</v>
      </c>
      <c r="K3089" s="373"/>
      <c r="L3089" s="373"/>
      <c r="M3089" s="373">
        <f>VLOOKUP(B3089,'CMP-SIN-SD-09-2021'!A:D,4,0)</f>
        <v>18.739999999999998</v>
      </c>
      <c r="N3089" s="3" t="b">
        <f t="shared" ref="N3089:N3092" si="939">M3089=H3089</f>
        <v>1</v>
      </c>
    </row>
    <row r="3090" spans="1:15" s="387" customFormat="1" x14ac:dyDescent="0.25">
      <c r="A3090" s="389">
        <f t="shared" si="935"/>
        <v>91932</v>
      </c>
      <c r="B3090" s="390">
        <v>88264</v>
      </c>
      <c r="C3090" s="391" t="s">
        <v>14547</v>
      </c>
      <c r="D3090" s="391" t="s">
        <v>13703</v>
      </c>
      <c r="E3090" s="392" t="s">
        <v>1</v>
      </c>
      <c r="F3090" s="392" t="s">
        <v>7605</v>
      </c>
      <c r="G3090" s="393">
        <v>7.6999999999999999E-2</v>
      </c>
      <c r="H3090" s="453">
        <f>VLOOKUP(B3090,'CMP-SIN-SD-09-2021'!A:D,4,0)</f>
        <v>24.1</v>
      </c>
      <c r="I3090" s="394" t="s">
        <v>13362</v>
      </c>
      <c r="J3090" s="373">
        <f t="shared" si="938"/>
        <v>1.85</v>
      </c>
      <c r="K3090" s="373"/>
      <c r="L3090" s="373"/>
      <c r="M3090" s="373">
        <f>VLOOKUP(B3090,'CMP-SIN-SD-09-2021'!A:D,4,0)</f>
        <v>24.1</v>
      </c>
      <c r="N3090" s="3" t="b">
        <f t="shared" si="939"/>
        <v>1</v>
      </c>
    </row>
    <row r="3091" spans="1:15" s="387" customFormat="1" ht="45" x14ac:dyDescent="0.25">
      <c r="A3091" s="389">
        <f t="shared" si="935"/>
        <v>91932</v>
      </c>
      <c r="B3091" s="390">
        <v>980</v>
      </c>
      <c r="C3091" s="391" t="s">
        <v>14547</v>
      </c>
      <c r="D3091" s="391" t="s">
        <v>14548</v>
      </c>
      <c r="E3091" s="392" t="s">
        <v>1</v>
      </c>
      <c r="F3091" s="392" t="s">
        <v>27</v>
      </c>
      <c r="G3091" s="393">
        <v>1.19</v>
      </c>
      <c r="H3091" s="394">
        <v>10.59</v>
      </c>
      <c r="I3091" s="394" t="s">
        <v>13362</v>
      </c>
      <c r="J3091" s="373">
        <f t="shared" si="938"/>
        <v>12.6</v>
      </c>
      <c r="K3091" s="373"/>
      <c r="L3091" s="373"/>
      <c r="M3091" s="373">
        <f>VLOOKUP(B3091,'INS-SIN-SD-09-2021'!A:D,4,0)</f>
        <v>10.59</v>
      </c>
      <c r="N3091" s="3" t="b">
        <f t="shared" si="939"/>
        <v>1</v>
      </c>
    </row>
    <row r="3092" spans="1:15" s="387" customFormat="1" ht="30" x14ac:dyDescent="0.25">
      <c r="A3092" s="440">
        <f t="shared" si="935"/>
        <v>91932</v>
      </c>
      <c r="B3092" s="441">
        <v>21127</v>
      </c>
      <c r="C3092" s="442" t="s">
        <v>14547</v>
      </c>
      <c r="D3092" s="442" t="s">
        <v>14544</v>
      </c>
      <c r="E3092" s="398" t="s">
        <v>1</v>
      </c>
      <c r="F3092" s="398" t="s">
        <v>9</v>
      </c>
      <c r="G3092" s="397">
        <v>8.9999999999999993E-3</v>
      </c>
      <c r="H3092" s="443">
        <v>3.74</v>
      </c>
      <c r="I3092" s="443" t="s">
        <v>13362</v>
      </c>
      <c r="J3092" s="373">
        <f t="shared" si="938"/>
        <v>0.03</v>
      </c>
      <c r="K3092" s="373"/>
      <c r="L3092" s="373"/>
      <c r="M3092" s="373">
        <f>VLOOKUP(B3092,'INS-SIN-SD-09-2021'!A:D,4,0)</f>
        <v>3.74</v>
      </c>
      <c r="N3092" s="3" t="b">
        <f t="shared" si="939"/>
        <v>1</v>
      </c>
    </row>
    <row r="3093" spans="1:15" s="387" customFormat="1" ht="45" x14ac:dyDescent="0.25">
      <c r="A3093" s="463">
        <f t="shared" si="935"/>
        <v>91934</v>
      </c>
      <c r="B3093" s="434" t="s">
        <v>13359</v>
      </c>
      <c r="C3093" s="464" t="s">
        <v>651</v>
      </c>
      <c r="D3093" s="464" t="s">
        <v>14547</v>
      </c>
      <c r="E3093" s="425" t="s">
        <v>27</v>
      </c>
      <c r="F3093" s="425" t="s">
        <v>1</v>
      </c>
      <c r="G3093" s="424" t="s">
        <v>13361</v>
      </c>
      <c r="H3093" s="426" t="s">
        <v>13362</v>
      </c>
      <c r="I3093" s="465">
        <f>SUMIF(A:A,A3093,J:J)</f>
        <v>24.370000000000005</v>
      </c>
      <c r="K3093" s="373">
        <f>VLOOKUP(A3093,'CMP-SIN-SD-09-2021'!A:D,4,0)</f>
        <v>24.37</v>
      </c>
      <c r="L3093" s="373" t="b">
        <f>K3093=I3093</f>
        <v>1</v>
      </c>
      <c r="O3093" s="403">
        <v>91934</v>
      </c>
    </row>
    <row r="3094" spans="1:15" s="387" customFormat="1" x14ac:dyDescent="0.25">
      <c r="A3094" s="450">
        <f t="shared" si="935"/>
        <v>91934</v>
      </c>
      <c r="B3094" s="451">
        <v>88247</v>
      </c>
      <c r="C3094" s="452" t="s">
        <v>14547</v>
      </c>
      <c r="D3094" s="452" t="s">
        <v>13702</v>
      </c>
      <c r="E3094" s="400" t="s">
        <v>1</v>
      </c>
      <c r="F3094" s="400" t="s">
        <v>7605</v>
      </c>
      <c r="G3094" s="399">
        <v>0.115</v>
      </c>
      <c r="H3094" s="453">
        <f>VLOOKUP(B3094,'CMP-SIN-SD-09-2021'!A:D,4,0)</f>
        <v>18.739999999999998</v>
      </c>
      <c r="I3094" s="453" t="s">
        <v>13362</v>
      </c>
      <c r="J3094" s="373">
        <f t="shared" ref="J3094:J3097" si="940">TRUNC((G3094*H3094),2)</f>
        <v>2.15</v>
      </c>
      <c r="K3094" s="373"/>
      <c r="L3094" s="373"/>
      <c r="M3094" s="373">
        <f>VLOOKUP(B3094,'CMP-SIN-SD-09-2021'!A:D,4,0)</f>
        <v>18.739999999999998</v>
      </c>
      <c r="N3094" s="3" t="b">
        <f t="shared" ref="N3094:N3097" si="941">M3094=H3094</f>
        <v>1</v>
      </c>
    </row>
    <row r="3095" spans="1:15" s="387" customFormat="1" x14ac:dyDescent="0.25">
      <c r="A3095" s="389">
        <f t="shared" si="935"/>
        <v>91934</v>
      </c>
      <c r="B3095" s="390">
        <v>88264</v>
      </c>
      <c r="C3095" s="391" t="s">
        <v>14547</v>
      </c>
      <c r="D3095" s="391" t="s">
        <v>13703</v>
      </c>
      <c r="E3095" s="392" t="s">
        <v>1</v>
      </c>
      <c r="F3095" s="392" t="s">
        <v>7605</v>
      </c>
      <c r="G3095" s="393">
        <v>0.115</v>
      </c>
      <c r="H3095" s="453">
        <f>VLOOKUP(B3095,'CMP-SIN-SD-09-2021'!A:D,4,0)</f>
        <v>24.1</v>
      </c>
      <c r="I3095" s="394" t="s">
        <v>13362</v>
      </c>
      <c r="J3095" s="373">
        <f t="shared" si="940"/>
        <v>2.77</v>
      </c>
      <c r="K3095" s="373"/>
      <c r="L3095" s="373"/>
      <c r="M3095" s="373">
        <f>VLOOKUP(B3095,'CMP-SIN-SD-09-2021'!A:D,4,0)</f>
        <v>24.1</v>
      </c>
      <c r="N3095" s="3" t="b">
        <f t="shared" si="941"/>
        <v>1</v>
      </c>
    </row>
    <row r="3096" spans="1:15" s="387" customFormat="1" ht="45" x14ac:dyDescent="0.25">
      <c r="A3096" s="389">
        <f t="shared" si="935"/>
        <v>91934</v>
      </c>
      <c r="B3096" s="390">
        <v>979</v>
      </c>
      <c r="C3096" s="391" t="s">
        <v>14547</v>
      </c>
      <c r="D3096" s="391" t="s">
        <v>14549</v>
      </c>
      <c r="E3096" s="392" t="s">
        <v>1</v>
      </c>
      <c r="F3096" s="392" t="s">
        <v>27</v>
      </c>
      <c r="G3096" s="393">
        <v>1.19</v>
      </c>
      <c r="H3096" s="394">
        <v>16.32</v>
      </c>
      <c r="I3096" s="394" t="s">
        <v>13362</v>
      </c>
      <c r="J3096" s="373">
        <f t="shared" si="940"/>
        <v>19.420000000000002</v>
      </c>
      <c r="K3096" s="373"/>
      <c r="L3096" s="373"/>
      <c r="M3096" s="373">
        <f>VLOOKUP(B3096,'INS-SIN-SD-09-2021'!A:D,4,0)</f>
        <v>16.32</v>
      </c>
      <c r="N3096" s="3" t="b">
        <f t="shared" si="941"/>
        <v>1</v>
      </c>
    </row>
    <row r="3097" spans="1:15" s="387" customFormat="1" ht="30" x14ac:dyDescent="0.25">
      <c r="A3097" s="440">
        <f t="shared" si="935"/>
        <v>91934</v>
      </c>
      <c r="B3097" s="441">
        <v>21127</v>
      </c>
      <c r="C3097" s="442" t="s">
        <v>14547</v>
      </c>
      <c r="D3097" s="442" t="s">
        <v>14544</v>
      </c>
      <c r="E3097" s="398" t="s">
        <v>1</v>
      </c>
      <c r="F3097" s="398" t="s">
        <v>9</v>
      </c>
      <c r="G3097" s="397">
        <v>8.9999999999999993E-3</v>
      </c>
      <c r="H3097" s="443">
        <v>3.74</v>
      </c>
      <c r="I3097" s="443" t="s">
        <v>13362</v>
      </c>
      <c r="J3097" s="373">
        <f t="shared" si="940"/>
        <v>0.03</v>
      </c>
      <c r="K3097" s="373"/>
      <c r="L3097" s="373"/>
      <c r="M3097" s="373">
        <f>VLOOKUP(B3097,'INS-SIN-SD-09-2021'!A:D,4,0)</f>
        <v>3.74</v>
      </c>
      <c r="N3097" s="3" t="b">
        <f t="shared" si="941"/>
        <v>1</v>
      </c>
    </row>
    <row r="3098" spans="1:15" s="387" customFormat="1" ht="45" x14ac:dyDescent="0.25">
      <c r="A3098" s="463">
        <f t="shared" si="935"/>
        <v>91931</v>
      </c>
      <c r="B3098" s="434" t="s">
        <v>13359</v>
      </c>
      <c r="C3098" s="464" t="s">
        <v>652</v>
      </c>
      <c r="D3098" s="464" t="s">
        <v>14547</v>
      </c>
      <c r="E3098" s="425" t="s">
        <v>27</v>
      </c>
      <c r="F3098" s="425" t="s">
        <v>1</v>
      </c>
      <c r="G3098" s="424" t="s">
        <v>13361</v>
      </c>
      <c r="H3098" s="426" t="s">
        <v>13362</v>
      </c>
      <c r="I3098" s="465">
        <f>SUMIF(A:A,A3098,J:J)</f>
        <v>10.819999999999999</v>
      </c>
      <c r="K3098" s="373">
        <f>VLOOKUP(A3098,'CMP-SIN-SD-09-2021'!A:D,4,0)</f>
        <v>10.82</v>
      </c>
      <c r="L3098" s="373" t="b">
        <f>K3098=I3098</f>
        <v>1</v>
      </c>
      <c r="O3098" s="403">
        <v>91931</v>
      </c>
    </row>
    <row r="3099" spans="1:15" s="387" customFormat="1" x14ac:dyDescent="0.25">
      <c r="A3099" s="450">
        <f t="shared" si="935"/>
        <v>91931</v>
      </c>
      <c r="B3099" s="451">
        <v>88247</v>
      </c>
      <c r="C3099" s="452" t="s">
        <v>14547</v>
      </c>
      <c r="D3099" s="452" t="s">
        <v>13702</v>
      </c>
      <c r="E3099" s="400" t="s">
        <v>1</v>
      </c>
      <c r="F3099" s="400" t="s">
        <v>7605</v>
      </c>
      <c r="G3099" s="399">
        <v>5.1999999999999998E-2</v>
      </c>
      <c r="H3099" s="453">
        <f>VLOOKUP(B3099,'CMP-SIN-SD-09-2021'!A:D,4,0)</f>
        <v>18.739999999999998</v>
      </c>
      <c r="I3099" s="453" t="s">
        <v>13362</v>
      </c>
      <c r="J3099" s="373">
        <f t="shared" ref="J3099:J3102" si="942">TRUNC((G3099*H3099),2)</f>
        <v>0.97</v>
      </c>
      <c r="K3099" s="373"/>
      <c r="L3099" s="373"/>
      <c r="M3099" s="373">
        <f>VLOOKUP(B3099,'CMP-SIN-SD-09-2021'!A:D,4,0)</f>
        <v>18.739999999999998</v>
      </c>
      <c r="N3099" s="3" t="b">
        <f t="shared" ref="N3099:N3102" si="943">M3099=H3099</f>
        <v>1</v>
      </c>
    </row>
    <row r="3100" spans="1:15" s="387" customFormat="1" x14ac:dyDescent="0.25">
      <c r="A3100" s="389">
        <f t="shared" si="935"/>
        <v>91931</v>
      </c>
      <c r="B3100" s="390">
        <v>88264</v>
      </c>
      <c r="C3100" s="391" t="s">
        <v>14547</v>
      </c>
      <c r="D3100" s="391" t="s">
        <v>13703</v>
      </c>
      <c r="E3100" s="392" t="s">
        <v>1</v>
      </c>
      <c r="F3100" s="392" t="s">
        <v>7605</v>
      </c>
      <c r="G3100" s="393">
        <v>5.1999999999999998E-2</v>
      </c>
      <c r="H3100" s="453">
        <f>VLOOKUP(B3100,'CMP-SIN-SD-09-2021'!A:D,4,0)</f>
        <v>24.1</v>
      </c>
      <c r="I3100" s="394" t="s">
        <v>13362</v>
      </c>
      <c r="J3100" s="373">
        <f t="shared" si="942"/>
        <v>1.25</v>
      </c>
      <c r="K3100" s="373"/>
      <c r="L3100" s="373"/>
      <c r="M3100" s="373">
        <f>VLOOKUP(B3100,'CMP-SIN-SD-09-2021'!A:D,4,0)</f>
        <v>24.1</v>
      </c>
      <c r="N3100" s="3" t="b">
        <f t="shared" si="943"/>
        <v>1</v>
      </c>
    </row>
    <row r="3101" spans="1:15" s="387" customFormat="1" ht="45" x14ac:dyDescent="0.25">
      <c r="A3101" s="389">
        <f t="shared" si="935"/>
        <v>91931</v>
      </c>
      <c r="B3101" s="390">
        <v>994</v>
      </c>
      <c r="C3101" s="391" t="s">
        <v>14547</v>
      </c>
      <c r="D3101" s="391" t="s">
        <v>14550</v>
      </c>
      <c r="E3101" s="392" t="s">
        <v>1</v>
      </c>
      <c r="F3101" s="392" t="s">
        <v>27</v>
      </c>
      <c r="G3101" s="393">
        <v>1.19</v>
      </c>
      <c r="H3101" s="394">
        <v>7.21</v>
      </c>
      <c r="I3101" s="394" t="s">
        <v>13362</v>
      </c>
      <c r="J3101" s="373">
        <f t="shared" si="942"/>
        <v>8.57</v>
      </c>
      <c r="K3101" s="373"/>
      <c r="L3101" s="373"/>
      <c r="M3101" s="373">
        <f>VLOOKUP(B3101,'INS-SIN-SD-09-2021'!A:D,4,0)</f>
        <v>7.21</v>
      </c>
      <c r="N3101" s="3" t="b">
        <f t="shared" si="943"/>
        <v>1</v>
      </c>
    </row>
    <row r="3102" spans="1:15" s="387" customFormat="1" ht="30" x14ac:dyDescent="0.25">
      <c r="A3102" s="440">
        <f t="shared" si="935"/>
        <v>91931</v>
      </c>
      <c r="B3102" s="441">
        <v>21127</v>
      </c>
      <c r="C3102" s="442" t="s">
        <v>14547</v>
      </c>
      <c r="D3102" s="442" t="s">
        <v>14544</v>
      </c>
      <c r="E3102" s="398" t="s">
        <v>1</v>
      </c>
      <c r="F3102" s="398" t="s">
        <v>9</v>
      </c>
      <c r="G3102" s="397">
        <v>8.9999999999999993E-3</v>
      </c>
      <c r="H3102" s="443">
        <v>3.74</v>
      </c>
      <c r="I3102" s="443" t="s">
        <v>13362</v>
      </c>
      <c r="J3102" s="373">
        <f t="shared" si="942"/>
        <v>0.03</v>
      </c>
      <c r="K3102" s="373"/>
      <c r="L3102" s="373"/>
      <c r="M3102" s="373">
        <f>VLOOKUP(B3102,'INS-SIN-SD-09-2021'!A:D,4,0)</f>
        <v>3.74</v>
      </c>
      <c r="N3102" s="3" t="b">
        <f t="shared" si="943"/>
        <v>1</v>
      </c>
    </row>
    <row r="3103" spans="1:15" s="387" customFormat="1" ht="45" x14ac:dyDescent="0.25">
      <c r="A3103" s="463">
        <f t="shared" si="935"/>
        <v>92984</v>
      </c>
      <c r="B3103" s="434" t="s">
        <v>13359</v>
      </c>
      <c r="C3103" s="464" t="s">
        <v>653</v>
      </c>
      <c r="D3103" s="464" t="s">
        <v>13435</v>
      </c>
      <c r="E3103" s="425" t="s">
        <v>27</v>
      </c>
      <c r="F3103" s="425" t="s">
        <v>1</v>
      </c>
      <c r="G3103" s="424" t="s">
        <v>13361</v>
      </c>
      <c r="H3103" s="426" t="s">
        <v>13362</v>
      </c>
      <c r="I3103" s="465">
        <f>SUMIF(A:A,A3103,J:J)</f>
        <v>30.12</v>
      </c>
      <c r="K3103" s="373">
        <f>VLOOKUP(A3103,'CMP-SIN-SD-09-2021'!A:D,4,0)</f>
        <v>30.12</v>
      </c>
      <c r="L3103" s="373" t="b">
        <f>K3103=I3103</f>
        <v>1</v>
      </c>
      <c r="O3103" s="403">
        <v>92984</v>
      </c>
    </row>
    <row r="3104" spans="1:15" s="387" customFormat="1" x14ac:dyDescent="0.25">
      <c r="A3104" s="450">
        <f t="shared" si="935"/>
        <v>92984</v>
      </c>
      <c r="B3104" s="451">
        <v>88247</v>
      </c>
      <c r="C3104" s="452" t="s">
        <v>13435</v>
      </c>
      <c r="D3104" s="452" t="s">
        <v>13702</v>
      </c>
      <c r="E3104" s="400" t="s">
        <v>1</v>
      </c>
      <c r="F3104" s="400" t="s">
        <v>7605</v>
      </c>
      <c r="G3104" s="399">
        <v>6.4000000000000001E-2</v>
      </c>
      <c r="H3104" s="453">
        <f>VLOOKUP(B3104,'CMP-SIN-SD-09-2021'!A:D,4,0)</f>
        <v>18.739999999999998</v>
      </c>
      <c r="I3104" s="453" t="s">
        <v>13362</v>
      </c>
      <c r="J3104" s="373">
        <f t="shared" ref="J3104:J3107" si="944">TRUNC((G3104*H3104),2)</f>
        <v>1.19</v>
      </c>
      <c r="K3104" s="373"/>
      <c r="L3104" s="373"/>
      <c r="M3104" s="373">
        <f>VLOOKUP(B3104,'CMP-SIN-SD-09-2021'!A:D,4,0)</f>
        <v>18.739999999999998</v>
      </c>
      <c r="N3104" s="3" t="b">
        <f t="shared" ref="N3104:N3107" si="945">M3104=H3104</f>
        <v>1</v>
      </c>
    </row>
    <row r="3105" spans="1:15" s="387" customFormat="1" x14ac:dyDescent="0.25">
      <c r="A3105" s="389">
        <f t="shared" si="935"/>
        <v>92984</v>
      </c>
      <c r="B3105" s="390">
        <v>88264</v>
      </c>
      <c r="C3105" s="391" t="s">
        <v>13435</v>
      </c>
      <c r="D3105" s="391" t="s">
        <v>13703</v>
      </c>
      <c r="E3105" s="392" t="s">
        <v>1</v>
      </c>
      <c r="F3105" s="392" t="s">
        <v>7605</v>
      </c>
      <c r="G3105" s="393">
        <v>6.4000000000000001E-2</v>
      </c>
      <c r="H3105" s="453">
        <f>VLOOKUP(B3105,'CMP-SIN-SD-09-2021'!A:D,4,0)</f>
        <v>24.1</v>
      </c>
      <c r="I3105" s="394" t="s">
        <v>13362</v>
      </c>
      <c r="J3105" s="373">
        <f t="shared" si="944"/>
        <v>1.54</v>
      </c>
      <c r="K3105" s="373"/>
      <c r="L3105" s="373"/>
      <c r="M3105" s="373">
        <f>VLOOKUP(B3105,'CMP-SIN-SD-09-2021'!A:D,4,0)</f>
        <v>24.1</v>
      </c>
      <c r="N3105" s="3" t="b">
        <f t="shared" si="945"/>
        <v>1</v>
      </c>
    </row>
    <row r="3106" spans="1:15" s="387" customFormat="1" ht="45" x14ac:dyDescent="0.25">
      <c r="A3106" s="389">
        <f t="shared" si="935"/>
        <v>92984</v>
      </c>
      <c r="B3106" s="390">
        <v>996</v>
      </c>
      <c r="C3106" s="391" t="s">
        <v>13435</v>
      </c>
      <c r="D3106" s="391" t="s">
        <v>14551</v>
      </c>
      <c r="E3106" s="392" t="s">
        <v>1</v>
      </c>
      <c r="F3106" s="392" t="s">
        <v>27</v>
      </c>
      <c r="G3106" s="393">
        <v>1.0149999999999999</v>
      </c>
      <c r="H3106" s="394">
        <v>26.96</v>
      </c>
      <c r="I3106" s="394" t="s">
        <v>13362</v>
      </c>
      <c r="J3106" s="373">
        <f t="shared" si="944"/>
        <v>27.36</v>
      </c>
      <c r="K3106" s="373"/>
      <c r="L3106" s="373"/>
      <c r="M3106" s="373">
        <f>VLOOKUP(B3106,'INS-SIN-SD-09-2021'!A:D,4,0)</f>
        <v>26.96</v>
      </c>
      <c r="N3106" s="3" t="b">
        <f t="shared" si="945"/>
        <v>1</v>
      </c>
    </row>
    <row r="3107" spans="1:15" s="387" customFormat="1" ht="30" x14ac:dyDescent="0.25">
      <c r="A3107" s="440">
        <f t="shared" si="935"/>
        <v>92984</v>
      </c>
      <c r="B3107" s="441">
        <v>21127</v>
      </c>
      <c r="C3107" s="442" t="s">
        <v>13435</v>
      </c>
      <c r="D3107" s="442" t="s">
        <v>14544</v>
      </c>
      <c r="E3107" s="398" t="s">
        <v>1</v>
      </c>
      <c r="F3107" s="398" t="s">
        <v>9</v>
      </c>
      <c r="G3107" s="397">
        <v>8.9999999999999993E-3</v>
      </c>
      <c r="H3107" s="443">
        <v>3.74</v>
      </c>
      <c r="I3107" s="443" t="s">
        <v>13362</v>
      </c>
      <c r="J3107" s="373">
        <f t="shared" si="944"/>
        <v>0.03</v>
      </c>
      <c r="K3107" s="373"/>
      <c r="L3107" s="373"/>
      <c r="M3107" s="373">
        <f>VLOOKUP(B3107,'INS-SIN-SD-09-2021'!A:D,4,0)</f>
        <v>3.74</v>
      </c>
      <c r="N3107" s="3" t="b">
        <f t="shared" si="945"/>
        <v>1</v>
      </c>
    </row>
    <row r="3108" spans="1:15" s="387" customFormat="1" ht="45" x14ac:dyDescent="0.25">
      <c r="A3108" s="463">
        <f t="shared" si="935"/>
        <v>92986</v>
      </c>
      <c r="B3108" s="434" t="s">
        <v>13359</v>
      </c>
      <c r="C3108" s="464" t="s">
        <v>654</v>
      </c>
      <c r="D3108" s="464" t="s">
        <v>13435</v>
      </c>
      <c r="E3108" s="425" t="s">
        <v>27</v>
      </c>
      <c r="F3108" s="425" t="s">
        <v>1</v>
      </c>
      <c r="G3108" s="424" t="s">
        <v>13361</v>
      </c>
      <c r="H3108" s="426" t="s">
        <v>13362</v>
      </c>
      <c r="I3108" s="465">
        <f>SUMIF(A:A,A3108,J:J)</f>
        <v>40.86</v>
      </c>
      <c r="K3108" s="373">
        <f>VLOOKUP(A3108,'CMP-SIN-SD-09-2021'!A:D,4,0)</f>
        <v>40.86</v>
      </c>
      <c r="L3108" s="373" t="b">
        <f>K3108=I3108</f>
        <v>1</v>
      </c>
      <c r="O3108" s="403">
        <v>92986</v>
      </c>
    </row>
    <row r="3109" spans="1:15" s="387" customFormat="1" x14ac:dyDescent="0.25">
      <c r="A3109" s="450">
        <f t="shared" si="935"/>
        <v>92986</v>
      </c>
      <c r="B3109" s="451">
        <v>88247</v>
      </c>
      <c r="C3109" s="452" t="s">
        <v>13435</v>
      </c>
      <c r="D3109" s="452" t="s">
        <v>13702</v>
      </c>
      <c r="E3109" s="400" t="s">
        <v>1</v>
      </c>
      <c r="F3109" s="400" t="s">
        <v>7605</v>
      </c>
      <c r="G3109" s="399">
        <v>7.2999999999999995E-2</v>
      </c>
      <c r="H3109" s="453">
        <f>VLOOKUP(B3109,'CMP-SIN-SD-09-2021'!A:D,4,0)</f>
        <v>18.739999999999998</v>
      </c>
      <c r="I3109" s="453" t="s">
        <v>13362</v>
      </c>
      <c r="J3109" s="373">
        <f t="shared" ref="J3109:J3112" si="946">TRUNC((G3109*H3109),2)</f>
        <v>1.36</v>
      </c>
      <c r="K3109" s="373"/>
      <c r="L3109" s="373"/>
      <c r="M3109" s="373">
        <f>VLOOKUP(B3109,'CMP-SIN-SD-09-2021'!A:D,4,0)</f>
        <v>18.739999999999998</v>
      </c>
      <c r="N3109" s="3" t="b">
        <f t="shared" ref="N3109:N3112" si="947">M3109=H3109</f>
        <v>1</v>
      </c>
    </row>
    <row r="3110" spans="1:15" s="387" customFormat="1" x14ac:dyDescent="0.25">
      <c r="A3110" s="389">
        <f t="shared" si="935"/>
        <v>92986</v>
      </c>
      <c r="B3110" s="390">
        <v>88264</v>
      </c>
      <c r="C3110" s="391" t="s">
        <v>13435</v>
      </c>
      <c r="D3110" s="391" t="s">
        <v>13703</v>
      </c>
      <c r="E3110" s="392" t="s">
        <v>1</v>
      </c>
      <c r="F3110" s="392" t="s">
        <v>7605</v>
      </c>
      <c r="G3110" s="393">
        <v>7.2999999999999995E-2</v>
      </c>
      <c r="H3110" s="453">
        <f>VLOOKUP(B3110,'CMP-SIN-SD-09-2021'!A:D,4,0)</f>
        <v>24.1</v>
      </c>
      <c r="I3110" s="394" t="s">
        <v>13362</v>
      </c>
      <c r="J3110" s="373">
        <f t="shared" si="946"/>
        <v>1.75</v>
      </c>
      <c r="K3110" s="373"/>
      <c r="L3110" s="373"/>
      <c r="M3110" s="373">
        <f>VLOOKUP(B3110,'CMP-SIN-SD-09-2021'!A:D,4,0)</f>
        <v>24.1</v>
      </c>
      <c r="N3110" s="3" t="b">
        <f t="shared" si="947"/>
        <v>1</v>
      </c>
    </row>
    <row r="3111" spans="1:15" s="387" customFormat="1" ht="45" x14ac:dyDescent="0.25">
      <c r="A3111" s="389">
        <f t="shared" si="935"/>
        <v>92986</v>
      </c>
      <c r="B3111" s="390">
        <v>1019</v>
      </c>
      <c r="C3111" s="391" t="s">
        <v>13435</v>
      </c>
      <c r="D3111" s="391" t="s">
        <v>14552</v>
      </c>
      <c r="E3111" s="392" t="s">
        <v>1</v>
      </c>
      <c r="F3111" s="392" t="s">
        <v>27</v>
      </c>
      <c r="G3111" s="393">
        <v>1.0149999999999999</v>
      </c>
      <c r="H3111" s="394">
        <v>37.17</v>
      </c>
      <c r="I3111" s="394" t="s">
        <v>13362</v>
      </c>
      <c r="J3111" s="373">
        <f t="shared" si="946"/>
        <v>37.72</v>
      </c>
      <c r="K3111" s="373"/>
      <c r="L3111" s="373"/>
      <c r="M3111" s="373">
        <f>VLOOKUP(B3111,'INS-SIN-SD-09-2021'!A:D,4,0)</f>
        <v>37.17</v>
      </c>
      <c r="N3111" s="3" t="b">
        <f t="shared" si="947"/>
        <v>1</v>
      </c>
    </row>
    <row r="3112" spans="1:15" s="387" customFormat="1" ht="30" x14ac:dyDescent="0.25">
      <c r="A3112" s="440">
        <f t="shared" si="935"/>
        <v>92986</v>
      </c>
      <c r="B3112" s="441">
        <v>21127</v>
      </c>
      <c r="C3112" s="442" t="s">
        <v>13435</v>
      </c>
      <c r="D3112" s="442" t="s">
        <v>14544</v>
      </c>
      <c r="E3112" s="398" t="s">
        <v>1</v>
      </c>
      <c r="F3112" s="398" t="s">
        <v>9</v>
      </c>
      <c r="G3112" s="397">
        <v>8.9999999999999993E-3</v>
      </c>
      <c r="H3112" s="443">
        <v>3.74</v>
      </c>
      <c r="I3112" s="443" t="s">
        <v>13362</v>
      </c>
      <c r="J3112" s="373">
        <f t="shared" si="946"/>
        <v>0.03</v>
      </c>
      <c r="K3112" s="373"/>
      <c r="L3112" s="373"/>
      <c r="M3112" s="373">
        <f>VLOOKUP(B3112,'INS-SIN-SD-09-2021'!A:D,4,0)</f>
        <v>3.74</v>
      </c>
      <c r="N3112" s="3" t="b">
        <f t="shared" si="947"/>
        <v>1</v>
      </c>
    </row>
    <row r="3113" spans="1:15" s="387" customFormat="1" ht="45" x14ac:dyDescent="0.25">
      <c r="A3113" s="463">
        <f t="shared" si="935"/>
        <v>92990</v>
      </c>
      <c r="B3113" s="434" t="s">
        <v>13359</v>
      </c>
      <c r="C3113" s="464" t="s">
        <v>655</v>
      </c>
      <c r="D3113" s="464" t="s">
        <v>13435</v>
      </c>
      <c r="E3113" s="425" t="s">
        <v>27</v>
      </c>
      <c r="F3113" s="425" t="s">
        <v>1</v>
      </c>
      <c r="G3113" s="424" t="s">
        <v>13361</v>
      </c>
      <c r="H3113" s="426" t="s">
        <v>13362</v>
      </c>
      <c r="I3113" s="465">
        <f>SUMIF(A:A,A3113,J:J)</f>
        <v>79.009999999999991</v>
      </c>
      <c r="K3113" s="373">
        <f>VLOOKUP(A3113,'CMP-SIN-SD-09-2021'!A:D,4,0)</f>
        <v>79.010000000000005</v>
      </c>
      <c r="L3113" s="373" t="b">
        <f>K3113=I3113</f>
        <v>1</v>
      </c>
      <c r="O3113" s="403">
        <v>92990</v>
      </c>
    </row>
    <row r="3114" spans="1:15" s="387" customFormat="1" x14ac:dyDescent="0.25">
      <c r="A3114" s="450">
        <f t="shared" si="935"/>
        <v>92990</v>
      </c>
      <c r="B3114" s="451">
        <v>88247</v>
      </c>
      <c r="C3114" s="452" t="s">
        <v>13435</v>
      </c>
      <c r="D3114" s="452" t="s">
        <v>13702</v>
      </c>
      <c r="E3114" s="400" t="s">
        <v>1</v>
      </c>
      <c r="F3114" s="400" t="s">
        <v>7605</v>
      </c>
      <c r="G3114" s="399">
        <v>0.105</v>
      </c>
      <c r="H3114" s="453">
        <f>VLOOKUP(B3114,'CMP-SIN-SD-09-2021'!A:D,4,0)</f>
        <v>18.739999999999998</v>
      </c>
      <c r="I3114" s="453" t="s">
        <v>13362</v>
      </c>
      <c r="J3114" s="373">
        <f t="shared" ref="J3114:J3117" si="948">TRUNC((G3114*H3114),2)</f>
        <v>1.96</v>
      </c>
      <c r="K3114" s="373"/>
      <c r="L3114" s="373"/>
      <c r="M3114" s="373">
        <f>VLOOKUP(B3114,'CMP-SIN-SD-09-2021'!A:D,4,0)</f>
        <v>18.739999999999998</v>
      </c>
      <c r="N3114" s="3" t="b">
        <f t="shared" ref="N3114:N3117" si="949">M3114=H3114</f>
        <v>1</v>
      </c>
    </row>
    <row r="3115" spans="1:15" s="387" customFormat="1" x14ac:dyDescent="0.25">
      <c r="A3115" s="389">
        <f t="shared" si="935"/>
        <v>92990</v>
      </c>
      <c r="B3115" s="390">
        <v>88264</v>
      </c>
      <c r="C3115" s="391" t="s">
        <v>13435</v>
      </c>
      <c r="D3115" s="391" t="s">
        <v>13703</v>
      </c>
      <c r="E3115" s="392" t="s">
        <v>1</v>
      </c>
      <c r="F3115" s="392" t="s">
        <v>7605</v>
      </c>
      <c r="G3115" s="393">
        <v>0.105</v>
      </c>
      <c r="H3115" s="453">
        <f>VLOOKUP(B3115,'CMP-SIN-SD-09-2021'!A:D,4,0)</f>
        <v>24.1</v>
      </c>
      <c r="I3115" s="394" t="s">
        <v>13362</v>
      </c>
      <c r="J3115" s="373">
        <f t="shared" si="948"/>
        <v>2.5299999999999998</v>
      </c>
      <c r="K3115" s="373"/>
      <c r="L3115" s="373"/>
      <c r="M3115" s="373">
        <f>VLOOKUP(B3115,'CMP-SIN-SD-09-2021'!A:D,4,0)</f>
        <v>24.1</v>
      </c>
      <c r="N3115" s="3" t="b">
        <f t="shared" si="949"/>
        <v>1</v>
      </c>
    </row>
    <row r="3116" spans="1:15" s="387" customFormat="1" ht="45" x14ac:dyDescent="0.25">
      <c r="A3116" s="389">
        <f t="shared" si="935"/>
        <v>92990</v>
      </c>
      <c r="B3116" s="390">
        <v>977</v>
      </c>
      <c r="C3116" s="391" t="s">
        <v>13435</v>
      </c>
      <c r="D3116" s="391" t="s">
        <v>14553</v>
      </c>
      <c r="E3116" s="392" t="s">
        <v>1</v>
      </c>
      <c r="F3116" s="392" t="s">
        <v>27</v>
      </c>
      <c r="G3116" s="393">
        <v>1.0149999999999999</v>
      </c>
      <c r="H3116" s="394">
        <v>73.39</v>
      </c>
      <c r="I3116" s="394" t="s">
        <v>13362</v>
      </c>
      <c r="J3116" s="373">
        <f t="shared" si="948"/>
        <v>74.489999999999995</v>
      </c>
      <c r="K3116" s="373"/>
      <c r="L3116" s="373"/>
      <c r="M3116" s="373">
        <f>VLOOKUP(B3116,'INS-SIN-SD-09-2021'!A:D,4,0)</f>
        <v>73.39</v>
      </c>
      <c r="N3116" s="3" t="b">
        <f t="shared" si="949"/>
        <v>1</v>
      </c>
    </row>
    <row r="3117" spans="1:15" s="387" customFormat="1" ht="30" x14ac:dyDescent="0.25">
      <c r="A3117" s="440">
        <f t="shared" si="935"/>
        <v>92990</v>
      </c>
      <c r="B3117" s="441">
        <v>21127</v>
      </c>
      <c r="C3117" s="442" t="s">
        <v>13435</v>
      </c>
      <c r="D3117" s="442" t="s">
        <v>14544</v>
      </c>
      <c r="E3117" s="398" t="s">
        <v>1</v>
      </c>
      <c r="F3117" s="398" t="s">
        <v>9</v>
      </c>
      <c r="G3117" s="397">
        <v>8.9999999999999993E-3</v>
      </c>
      <c r="H3117" s="443">
        <v>3.74</v>
      </c>
      <c r="I3117" s="443" t="s">
        <v>13362</v>
      </c>
      <c r="J3117" s="373">
        <f t="shared" si="948"/>
        <v>0.03</v>
      </c>
      <c r="K3117" s="373"/>
      <c r="L3117" s="373"/>
      <c r="M3117" s="373">
        <f>VLOOKUP(B3117,'INS-SIN-SD-09-2021'!A:D,4,0)</f>
        <v>3.74</v>
      </c>
      <c r="N3117" s="3" t="b">
        <f t="shared" si="949"/>
        <v>1</v>
      </c>
    </row>
    <row r="3118" spans="1:15" s="387" customFormat="1" ht="45" x14ac:dyDescent="0.25">
      <c r="A3118" s="463">
        <f t="shared" si="935"/>
        <v>92994</v>
      </c>
      <c r="B3118" s="434" t="s">
        <v>13359</v>
      </c>
      <c r="C3118" s="464" t="s">
        <v>656</v>
      </c>
      <c r="D3118" s="464" t="s">
        <v>13612</v>
      </c>
      <c r="E3118" s="425" t="s">
        <v>27</v>
      </c>
      <c r="F3118" s="425" t="s">
        <v>1</v>
      </c>
      <c r="G3118" s="424" t="s">
        <v>13361</v>
      </c>
      <c r="H3118" s="426" t="s">
        <v>13362</v>
      </c>
      <c r="I3118" s="465">
        <f>SUMIF(A:A,A3118,J:J)</f>
        <v>135.33000000000001</v>
      </c>
      <c r="K3118" s="373">
        <f>VLOOKUP(A3118,'CMP-SIN-SD-09-2021'!A:D,4,0)</f>
        <v>135.33000000000001</v>
      </c>
      <c r="L3118" s="373" t="b">
        <f>K3118=I3118</f>
        <v>1</v>
      </c>
      <c r="O3118" s="403">
        <v>92994</v>
      </c>
    </row>
    <row r="3119" spans="1:15" s="387" customFormat="1" x14ac:dyDescent="0.25">
      <c r="A3119" s="450">
        <f t="shared" si="935"/>
        <v>92994</v>
      </c>
      <c r="B3119" s="451">
        <v>88247</v>
      </c>
      <c r="C3119" s="452" t="s">
        <v>13612</v>
      </c>
      <c r="D3119" s="452" t="s">
        <v>13702</v>
      </c>
      <c r="E3119" s="400" t="s">
        <v>1</v>
      </c>
      <c r="F3119" s="400" t="s">
        <v>7605</v>
      </c>
      <c r="G3119" s="399">
        <v>0.152</v>
      </c>
      <c r="H3119" s="453">
        <f>VLOOKUP(B3119,'CMP-SIN-SD-09-2021'!A:D,4,0)</f>
        <v>18.739999999999998</v>
      </c>
      <c r="I3119" s="453" t="s">
        <v>13362</v>
      </c>
      <c r="J3119" s="373">
        <f t="shared" ref="J3119:J3122" si="950">TRUNC((G3119*H3119),2)</f>
        <v>2.84</v>
      </c>
      <c r="K3119" s="373"/>
      <c r="L3119" s="373"/>
      <c r="M3119" s="373">
        <f>VLOOKUP(B3119,'CMP-SIN-SD-09-2021'!A:D,4,0)</f>
        <v>18.739999999999998</v>
      </c>
      <c r="N3119" s="3" t="b">
        <f t="shared" ref="N3119:N3122" si="951">M3119=H3119</f>
        <v>1</v>
      </c>
    </row>
    <row r="3120" spans="1:15" s="387" customFormat="1" x14ac:dyDescent="0.25">
      <c r="A3120" s="389">
        <f t="shared" si="935"/>
        <v>92994</v>
      </c>
      <c r="B3120" s="390">
        <v>88264</v>
      </c>
      <c r="C3120" s="391" t="s">
        <v>13612</v>
      </c>
      <c r="D3120" s="391" t="s">
        <v>13703</v>
      </c>
      <c r="E3120" s="392" t="s">
        <v>1</v>
      </c>
      <c r="F3120" s="392" t="s">
        <v>7605</v>
      </c>
      <c r="G3120" s="393">
        <v>0.152</v>
      </c>
      <c r="H3120" s="453">
        <f>VLOOKUP(B3120,'CMP-SIN-SD-09-2021'!A:D,4,0)</f>
        <v>24.1</v>
      </c>
      <c r="I3120" s="394" t="s">
        <v>13362</v>
      </c>
      <c r="J3120" s="373">
        <f t="shared" si="950"/>
        <v>3.66</v>
      </c>
      <c r="K3120" s="373"/>
      <c r="L3120" s="373"/>
      <c r="M3120" s="373">
        <f>VLOOKUP(B3120,'CMP-SIN-SD-09-2021'!A:D,4,0)</f>
        <v>24.1</v>
      </c>
      <c r="N3120" s="3" t="b">
        <f t="shared" si="951"/>
        <v>1</v>
      </c>
    </row>
    <row r="3121" spans="1:15" s="387" customFormat="1" ht="45" x14ac:dyDescent="0.25">
      <c r="A3121" s="389">
        <f t="shared" si="935"/>
        <v>92994</v>
      </c>
      <c r="B3121" s="390">
        <v>1017</v>
      </c>
      <c r="C3121" s="391" t="s">
        <v>13612</v>
      </c>
      <c r="D3121" s="391" t="s">
        <v>14554</v>
      </c>
      <c r="E3121" s="392" t="s">
        <v>1</v>
      </c>
      <c r="F3121" s="392" t="s">
        <v>27</v>
      </c>
      <c r="G3121" s="393">
        <v>1.0149999999999999</v>
      </c>
      <c r="H3121" s="394">
        <v>126.9</v>
      </c>
      <c r="I3121" s="394" t="s">
        <v>13362</v>
      </c>
      <c r="J3121" s="373">
        <f t="shared" si="950"/>
        <v>128.80000000000001</v>
      </c>
      <c r="K3121" s="373"/>
      <c r="L3121" s="373"/>
      <c r="M3121" s="373">
        <f>VLOOKUP(B3121,'INS-SIN-SD-09-2021'!A:D,4,0)</f>
        <v>126.9</v>
      </c>
      <c r="N3121" s="3" t="b">
        <f t="shared" si="951"/>
        <v>1</v>
      </c>
    </row>
    <row r="3122" spans="1:15" s="387" customFormat="1" ht="30" x14ac:dyDescent="0.25">
      <c r="A3122" s="440">
        <f t="shared" si="935"/>
        <v>92994</v>
      </c>
      <c r="B3122" s="441">
        <v>21127</v>
      </c>
      <c r="C3122" s="442" t="s">
        <v>13612</v>
      </c>
      <c r="D3122" s="442" t="s">
        <v>14544</v>
      </c>
      <c r="E3122" s="398" t="s">
        <v>1</v>
      </c>
      <c r="F3122" s="398" t="s">
        <v>9</v>
      </c>
      <c r="G3122" s="397">
        <v>8.9999999999999993E-3</v>
      </c>
      <c r="H3122" s="443">
        <v>3.74</v>
      </c>
      <c r="I3122" s="443" t="s">
        <v>13362</v>
      </c>
      <c r="J3122" s="373">
        <f t="shared" si="950"/>
        <v>0.03</v>
      </c>
      <c r="K3122" s="373"/>
      <c r="L3122" s="373"/>
      <c r="M3122" s="373">
        <f>VLOOKUP(B3122,'INS-SIN-SD-09-2021'!A:D,4,0)</f>
        <v>3.74</v>
      </c>
      <c r="N3122" s="3" t="b">
        <f t="shared" si="951"/>
        <v>1</v>
      </c>
    </row>
    <row r="3123" spans="1:15" s="387" customFormat="1" ht="45" x14ac:dyDescent="0.25">
      <c r="A3123" s="463">
        <f t="shared" si="935"/>
        <v>91940</v>
      </c>
      <c r="B3123" s="434" t="s">
        <v>13359</v>
      </c>
      <c r="C3123" s="464" t="s">
        <v>657</v>
      </c>
      <c r="D3123" s="464" t="s">
        <v>13432</v>
      </c>
      <c r="E3123" s="425" t="s">
        <v>9</v>
      </c>
      <c r="F3123" s="425" t="s">
        <v>1</v>
      </c>
      <c r="G3123" s="424" t="s">
        <v>13361</v>
      </c>
      <c r="H3123" s="426" t="s">
        <v>13362</v>
      </c>
      <c r="I3123" s="465">
        <f>SUMIF(A:A,A3123,J:J)</f>
        <v>13.46</v>
      </c>
      <c r="K3123" s="373">
        <f>VLOOKUP(A3123,'CMP-SIN-SD-09-2021'!A:D,4,0)</f>
        <v>13.46</v>
      </c>
      <c r="L3123" s="373" t="b">
        <f>K3123=I3123</f>
        <v>1</v>
      </c>
      <c r="O3123" s="403">
        <v>91940</v>
      </c>
    </row>
    <row r="3124" spans="1:15" s="387" customFormat="1" x14ac:dyDescent="0.25">
      <c r="A3124" s="450">
        <f t="shared" si="935"/>
        <v>91940</v>
      </c>
      <c r="B3124" s="451">
        <v>88247</v>
      </c>
      <c r="C3124" s="452" t="s">
        <v>13432</v>
      </c>
      <c r="D3124" s="452" t="s">
        <v>13702</v>
      </c>
      <c r="E3124" s="400" t="s">
        <v>1</v>
      </c>
      <c r="F3124" s="400" t="s">
        <v>7605</v>
      </c>
      <c r="G3124" s="399">
        <v>0.247</v>
      </c>
      <c r="H3124" s="453">
        <f>VLOOKUP(B3124,'CMP-SIN-SD-09-2021'!A:D,4,0)</f>
        <v>18.739999999999998</v>
      </c>
      <c r="I3124" s="453" t="s">
        <v>13362</v>
      </c>
      <c r="J3124" s="373">
        <f t="shared" ref="J3124:J3127" si="952">TRUNC((G3124*H3124),2)</f>
        <v>4.62</v>
      </c>
      <c r="K3124" s="373"/>
      <c r="L3124" s="373"/>
      <c r="M3124" s="373">
        <f>VLOOKUP(B3124,'CMP-SIN-SD-09-2021'!A:D,4,0)</f>
        <v>18.739999999999998</v>
      </c>
      <c r="N3124" s="3" t="b">
        <f t="shared" ref="N3124:N3127" si="953">M3124=H3124</f>
        <v>1</v>
      </c>
    </row>
    <row r="3125" spans="1:15" s="387" customFormat="1" x14ac:dyDescent="0.25">
      <c r="A3125" s="389">
        <f t="shared" si="935"/>
        <v>91940</v>
      </c>
      <c r="B3125" s="390">
        <v>88264</v>
      </c>
      <c r="C3125" s="391" t="s">
        <v>13432</v>
      </c>
      <c r="D3125" s="391" t="s">
        <v>13703</v>
      </c>
      <c r="E3125" s="392" t="s">
        <v>1</v>
      </c>
      <c r="F3125" s="392" t="s">
        <v>7605</v>
      </c>
      <c r="G3125" s="393">
        <v>0.247</v>
      </c>
      <c r="H3125" s="453">
        <f>VLOOKUP(B3125,'CMP-SIN-SD-09-2021'!A:D,4,0)</f>
        <v>24.1</v>
      </c>
      <c r="I3125" s="394" t="s">
        <v>13362</v>
      </c>
      <c r="J3125" s="373">
        <f t="shared" si="952"/>
        <v>5.95</v>
      </c>
      <c r="K3125" s="373"/>
      <c r="L3125" s="373"/>
      <c r="M3125" s="373">
        <f>VLOOKUP(B3125,'CMP-SIN-SD-09-2021'!A:D,4,0)</f>
        <v>24.1</v>
      </c>
      <c r="N3125" s="3" t="b">
        <f t="shared" si="953"/>
        <v>1</v>
      </c>
    </row>
    <row r="3126" spans="1:15" s="387" customFormat="1" ht="30" x14ac:dyDescent="0.25">
      <c r="A3126" s="389">
        <f t="shared" si="935"/>
        <v>91940</v>
      </c>
      <c r="B3126" s="390">
        <v>88629</v>
      </c>
      <c r="C3126" s="391" t="s">
        <v>13432</v>
      </c>
      <c r="D3126" s="391" t="s">
        <v>13679</v>
      </c>
      <c r="E3126" s="392" t="s">
        <v>1</v>
      </c>
      <c r="F3126" s="392" t="s">
        <v>23</v>
      </c>
      <c r="G3126" s="393">
        <v>8.9999999999999998E-4</v>
      </c>
      <c r="H3126" s="453">
        <f>VLOOKUP(B3126,'CMP-SIN-SD-09-2021'!A:D,4,0)</f>
        <v>548.20000000000005</v>
      </c>
      <c r="I3126" s="394" t="s">
        <v>13362</v>
      </c>
      <c r="J3126" s="373">
        <f t="shared" si="952"/>
        <v>0.49</v>
      </c>
      <c r="K3126" s="373"/>
      <c r="L3126" s="373"/>
      <c r="M3126" s="373">
        <f>VLOOKUP(B3126,'CMP-SIN-SD-09-2021'!A:D,4,0)</f>
        <v>548.20000000000005</v>
      </c>
      <c r="N3126" s="3" t="b">
        <f t="shared" si="953"/>
        <v>1</v>
      </c>
    </row>
    <row r="3127" spans="1:15" s="387" customFormat="1" ht="30" x14ac:dyDescent="0.25">
      <c r="A3127" s="440">
        <f t="shared" si="935"/>
        <v>91940</v>
      </c>
      <c r="B3127" s="441">
        <v>1872</v>
      </c>
      <c r="C3127" s="442" t="s">
        <v>13432</v>
      </c>
      <c r="D3127" s="442" t="s">
        <v>14555</v>
      </c>
      <c r="E3127" s="398" t="s">
        <v>1</v>
      </c>
      <c r="F3127" s="398" t="s">
        <v>9</v>
      </c>
      <c r="G3127" s="397">
        <v>1</v>
      </c>
      <c r="H3127" s="443">
        <v>2.4</v>
      </c>
      <c r="I3127" s="443" t="s">
        <v>13362</v>
      </c>
      <c r="J3127" s="373">
        <f t="shared" si="952"/>
        <v>2.4</v>
      </c>
      <c r="K3127" s="373"/>
      <c r="L3127" s="373"/>
      <c r="M3127" s="373">
        <f>VLOOKUP(B3127,'INS-SIN-SD-09-2021'!A:D,4,0)</f>
        <v>2.4</v>
      </c>
      <c r="N3127" s="3" t="b">
        <f t="shared" si="953"/>
        <v>1</v>
      </c>
    </row>
    <row r="3128" spans="1:15" s="387" customFormat="1" ht="45" x14ac:dyDescent="0.25">
      <c r="A3128" s="463">
        <f t="shared" si="935"/>
        <v>95787</v>
      </c>
      <c r="B3128" s="434" t="s">
        <v>13359</v>
      </c>
      <c r="C3128" s="464" t="s">
        <v>659</v>
      </c>
      <c r="D3128" s="464" t="s">
        <v>13426</v>
      </c>
      <c r="E3128" s="425" t="s">
        <v>9</v>
      </c>
      <c r="F3128" s="425" t="s">
        <v>1</v>
      </c>
      <c r="G3128" s="424" t="s">
        <v>13361</v>
      </c>
      <c r="H3128" s="426" t="s">
        <v>13362</v>
      </c>
      <c r="I3128" s="465">
        <f>SUMIF(A:A,A3128,J:J)</f>
        <v>22.82</v>
      </c>
      <c r="K3128" s="373">
        <f>VLOOKUP(A3128,'CMP-SIN-SD-09-2021'!A:D,4,0)</f>
        <v>22.82</v>
      </c>
      <c r="L3128" s="373" t="b">
        <f>K3128=I3128</f>
        <v>1</v>
      </c>
      <c r="O3128" s="403">
        <v>95787</v>
      </c>
    </row>
    <row r="3129" spans="1:15" s="387" customFormat="1" x14ac:dyDescent="0.25">
      <c r="A3129" s="450">
        <f t="shared" si="935"/>
        <v>95787</v>
      </c>
      <c r="B3129" s="451">
        <v>88247</v>
      </c>
      <c r="C3129" s="452" t="s">
        <v>13426</v>
      </c>
      <c r="D3129" s="452" t="s">
        <v>13702</v>
      </c>
      <c r="E3129" s="400" t="s">
        <v>1</v>
      </c>
      <c r="F3129" s="400" t="s">
        <v>7605</v>
      </c>
      <c r="G3129" s="399">
        <v>0.37690000000000001</v>
      </c>
      <c r="H3129" s="453">
        <f>VLOOKUP(B3129,'CMP-SIN-SD-09-2021'!A:D,4,0)</f>
        <v>18.739999999999998</v>
      </c>
      <c r="I3129" s="453" t="s">
        <v>13362</v>
      </c>
      <c r="J3129" s="373">
        <f t="shared" ref="J3129:J3132" si="954">TRUNC((G3129*H3129),2)</f>
        <v>7.06</v>
      </c>
      <c r="K3129" s="373"/>
      <c r="L3129" s="373"/>
      <c r="M3129" s="373">
        <f>VLOOKUP(B3129,'CMP-SIN-SD-09-2021'!A:D,4,0)</f>
        <v>18.739999999999998</v>
      </c>
      <c r="N3129" s="3" t="b">
        <f t="shared" ref="N3129:N3132" si="955">M3129=H3129</f>
        <v>1</v>
      </c>
    </row>
    <row r="3130" spans="1:15" s="387" customFormat="1" x14ac:dyDescent="0.25">
      <c r="A3130" s="389">
        <f t="shared" si="935"/>
        <v>95787</v>
      </c>
      <c r="B3130" s="390">
        <v>88264</v>
      </c>
      <c r="C3130" s="391" t="s">
        <v>13426</v>
      </c>
      <c r="D3130" s="391" t="s">
        <v>13703</v>
      </c>
      <c r="E3130" s="392" t="s">
        <v>1</v>
      </c>
      <c r="F3130" s="392" t="s">
        <v>7605</v>
      </c>
      <c r="G3130" s="393">
        <v>0.37690000000000001</v>
      </c>
      <c r="H3130" s="453">
        <f>VLOOKUP(B3130,'CMP-SIN-SD-09-2021'!A:D,4,0)</f>
        <v>24.1</v>
      </c>
      <c r="I3130" s="394" t="s">
        <v>13362</v>
      </c>
      <c r="J3130" s="373">
        <f t="shared" si="954"/>
        <v>9.08</v>
      </c>
      <c r="K3130" s="373"/>
      <c r="L3130" s="373"/>
      <c r="M3130" s="373">
        <f>VLOOKUP(B3130,'CMP-SIN-SD-09-2021'!A:D,4,0)</f>
        <v>24.1</v>
      </c>
      <c r="N3130" s="3" t="b">
        <f t="shared" si="955"/>
        <v>1</v>
      </c>
    </row>
    <row r="3131" spans="1:15" s="387" customFormat="1" ht="45" x14ac:dyDescent="0.25">
      <c r="A3131" s="389">
        <f t="shared" si="935"/>
        <v>95787</v>
      </c>
      <c r="B3131" s="390">
        <v>11950</v>
      </c>
      <c r="C3131" s="391" t="s">
        <v>13426</v>
      </c>
      <c r="D3131" s="391" t="s">
        <v>13979</v>
      </c>
      <c r="E3131" s="392" t="s">
        <v>1</v>
      </c>
      <c r="F3131" s="392" t="s">
        <v>9</v>
      </c>
      <c r="G3131" s="393">
        <v>2</v>
      </c>
      <c r="H3131" s="394">
        <v>0.33</v>
      </c>
      <c r="I3131" s="394" t="s">
        <v>13362</v>
      </c>
      <c r="J3131" s="373">
        <f t="shared" si="954"/>
        <v>0.66</v>
      </c>
      <c r="K3131" s="373"/>
      <c r="L3131" s="373"/>
      <c r="M3131" s="373">
        <f>VLOOKUP(B3131,'INS-SIN-SD-09-2021'!A:D,4,0)</f>
        <v>0.33</v>
      </c>
      <c r="N3131" s="3" t="b">
        <f t="shared" si="955"/>
        <v>1</v>
      </c>
    </row>
    <row r="3132" spans="1:15" s="387" customFormat="1" ht="30" x14ac:dyDescent="0.25">
      <c r="A3132" s="440">
        <f t="shared" si="935"/>
        <v>95787</v>
      </c>
      <c r="B3132" s="441">
        <v>2593</v>
      </c>
      <c r="C3132" s="442" t="s">
        <v>13426</v>
      </c>
      <c r="D3132" s="442" t="s">
        <v>14556</v>
      </c>
      <c r="E3132" s="398" t="s">
        <v>1</v>
      </c>
      <c r="F3132" s="398" t="s">
        <v>9</v>
      </c>
      <c r="G3132" s="397">
        <v>1</v>
      </c>
      <c r="H3132" s="443">
        <v>6.02</v>
      </c>
      <c r="I3132" s="443" t="s">
        <v>13362</v>
      </c>
      <c r="J3132" s="373">
        <f t="shared" si="954"/>
        <v>6.02</v>
      </c>
      <c r="K3132" s="373"/>
      <c r="L3132" s="373"/>
      <c r="M3132" s="373">
        <f>VLOOKUP(B3132,'INS-SIN-SD-09-2021'!A:D,4,0)</f>
        <v>6.02</v>
      </c>
      <c r="N3132" s="3" t="b">
        <f t="shared" si="955"/>
        <v>1</v>
      </c>
    </row>
    <row r="3133" spans="1:15" s="387" customFormat="1" ht="45" x14ac:dyDescent="0.25">
      <c r="A3133" s="463">
        <f t="shared" si="935"/>
        <v>95789</v>
      </c>
      <c r="B3133" s="434" t="s">
        <v>13359</v>
      </c>
      <c r="C3133" s="464" t="s">
        <v>661</v>
      </c>
      <c r="D3133" s="464" t="s">
        <v>13894</v>
      </c>
      <c r="E3133" s="425" t="s">
        <v>9</v>
      </c>
      <c r="F3133" s="425" t="s">
        <v>1</v>
      </c>
      <c r="G3133" s="424" t="s">
        <v>13361</v>
      </c>
      <c r="H3133" s="426" t="s">
        <v>13362</v>
      </c>
      <c r="I3133" s="465">
        <f>SUMIF(A:A,A3133,J:J)</f>
        <v>27.160000000000004</v>
      </c>
      <c r="K3133" s="373">
        <f>VLOOKUP(A3133,'CMP-SIN-SD-09-2021'!A:D,4,0)</f>
        <v>27.16</v>
      </c>
      <c r="L3133" s="373" t="b">
        <f>K3133=I3133</f>
        <v>1</v>
      </c>
      <c r="O3133" s="403">
        <v>95789</v>
      </c>
    </row>
    <row r="3134" spans="1:15" s="387" customFormat="1" x14ac:dyDescent="0.25">
      <c r="A3134" s="450">
        <f t="shared" si="935"/>
        <v>95789</v>
      </c>
      <c r="B3134" s="451">
        <v>88247</v>
      </c>
      <c r="C3134" s="452" t="s">
        <v>13894</v>
      </c>
      <c r="D3134" s="452" t="s">
        <v>13702</v>
      </c>
      <c r="E3134" s="400" t="s">
        <v>1</v>
      </c>
      <c r="F3134" s="400" t="s">
        <v>7605</v>
      </c>
      <c r="G3134" s="399">
        <v>0.39779999999999999</v>
      </c>
      <c r="H3134" s="453">
        <f>VLOOKUP(B3134,'CMP-SIN-SD-09-2021'!A:D,4,0)</f>
        <v>18.739999999999998</v>
      </c>
      <c r="I3134" s="453" t="s">
        <v>13362</v>
      </c>
      <c r="J3134" s="373">
        <f t="shared" ref="J3134:J3137" si="956">TRUNC((G3134*H3134),2)</f>
        <v>7.45</v>
      </c>
      <c r="K3134" s="373"/>
      <c r="L3134" s="373"/>
      <c r="M3134" s="373">
        <f>VLOOKUP(B3134,'CMP-SIN-SD-09-2021'!A:D,4,0)</f>
        <v>18.739999999999998</v>
      </c>
      <c r="N3134" s="3" t="b">
        <f t="shared" ref="N3134:N3137" si="957">M3134=H3134</f>
        <v>1</v>
      </c>
    </row>
    <row r="3135" spans="1:15" s="387" customFormat="1" x14ac:dyDescent="0.25">
      <c r="A3135" s="389">
        <f t="shared" si="935"/>
        <v>95789</v>
      </c>
      <c r="B3135" s="390">
        <v>88264</v>
      </c>
      <c r="C3135" s="391" t="s">
        <v>13894</v>
      </c>
      <c r="D3135" s="391" t="s">
        <v>13703</v>
      </c>
      <c r="E3135" s="392" t="s">
        <v>1</v>
      </c>
      <c r="F3135" s="392" t="s">
        <v>7605</v>
      </c>
      <c r="G3135" s="393">
        <v>0.39779999999999999</v>
      </c>
      <c r="H3135" s="453">
        <f>VLOOKUP(B3135,'CMP-SIN-SD-09-2021'!A:D,4,0)</f>
        <v>24.1</v>
      </c>
      <c r="I3135" s="394" t="s">
        <v>13362</v>
      </c>
      <c r="J3135" s="373">
        <f t="shared" si="956"/>
        <v>9.58</v>
      </c>
      <c r="K3135" s="373"/>
      <c r="L3135" s="373"/>
      <c r="M3135" s="373">
        <f>VLOOKUP(B3135,'CMP-SIN-SD-09-2021'!A:D,4,0)</f>
        <v>24.1</v>
      </c>
      <c r="N3135" s="3" t="b">
        <f t="shared" si="957"/>
        <v>1</v>
      </c>
    </row>
    <row r="3136" spans="1:15" s="387" customFormat="1" ht="45" x14ac:dyDescent="0.25">
      <c r="A3136" s="389">
        <f t="shared" si="935"/>
        <v>95789</v>
      </c>
      <c r="B3136" s="390">
        <v>11950</v>
      </c>
      <c r="C3136" s="391" t="s">
        <v>13894</v>
      </c>
      <c r="D3136" s="391" t="s">
        <v>13979</v>
      </c>
      <c r="E3136" s="392" t="s">
        <v>1</v>
      </c>
      <c r="F3136" s="392" t="s">
        <v>9</v>
      </c>
      <c r="G3136" s="393">
        <v>2</v>
      </c>
      <c r="H3136" s="394">
        <v>0.33</v>
      </c>
      <c r="I3136" s="394" t="s">
        <v>13362</v>
      </c>
      <c r="J3136" s="373">
        <f t="shared" si="956"/>
        <v>0.66</v>
      </c>
      <c r="K3136" s="373"/>
      <c r="L3136" s="373"/>
      <c r="M3136" s="373">
        <f>VLOOKUP(B3136,'INS-SIN-SD-09-2021'!A:D,4,0)</f>
        <v>0.33</v>
      </c>
      <c r="N3136" s="3" t="b">
        <f t="shared" si="957"/>
        <v>1</v>
      </c>
    </row>
    <row r="3137" spans="1:15" s="387" customFormat="1" ht="30" x14ac:dyDescent="0.25">
      <c r="A3137" s="440">
        <f t="shared" si="935"/>
        <v>95789</v>
      </c>
      <c r="B3137" s="441">
        <v>2570</v>
      </c>
      <c r="C3137" s="442" t="s">
        <v>13894</v>
      </c>
      <c r="D3137" s="442" t="s">
        <v>14557</v>
      </c>
      <c r="E3137" s="398" t="s">
        <v>1</v>
      </c>
      <c r="F3137" s="398" t="s">
        <v>9</v>
      </c>
      <c r="G3137" s="397">
        <v>1</v>
      </c>
      <c r="H3137" s="443">
        <v>9.4700000000000006</v>
      </c>
      <c r="I3137" s="443" t="s">
        <v>13362</v>
      </c>
      <c r="J3137" s="373">
        <f t="shared" si="956"/>
        <v>9.4700000000000006</v>
      </c>
      <c r="K3137" s="373"/>
      <c r="L3137" s="373"/>
      <c r="M3137" s="373">
        <f>VLOOKUP(B3137,'INS-SIN-SD-09-2021'!A:D,4,0)</f>
        <v>9.4700000000000006</v>
      </c>
      <c r="N3137" s="3" t="b">
        <f t="shared" si="957"/>
        <v>1</v>
      </c>
    </row>
    <row r="3138" spans="1:15" s="387" customFormat="1" ht="45" x14ac:dyDescent="0.25">
      <c r="A3138" s="463">
        <f t="shared" si="935"/>
        <v>95795</v>
      </c>
      <c r="B3138" s="434" t="s">
        <v>13359</v>
      </c>
      <c r="C3138" s="464" t="s">
        <v>663</v>
      </c>
      <c r="D3138" s="464" t="s">
        <v>14185</v>
      </c>
      <c r="E3138" s="425" t="s">
        <v>9</v>
      </c>
      <c r="F3138" s="425" t="s">
        <v>1</v>
      </c>
      <c r="G3138" s="424" t="s">
        <v>13361</v>
      </c>
      <c r="H3138" s="426" t="s">
        <v>13362</v>
      </c>
      <c r="I3138" s="465">
        <f>SUMIF(A:A,A3138,J:J)</f>
        <v>26.31</v>
      </c>
      <c r="K3138" s="373">
        <f>VLOOKUP(A3138,'CMP-SIN-SD-09-2021'!A:D,4,0)</f>
        <v>26.31</v>
      </c>
      <c r="L3138" s="373" t="b">
        <f>K3138=I3138</f>
        <v>1</v>
      </c>
      <c r="O3138" s="403">
        <v>95795</v>
      </c>
    </row>
    <row r="3139" spans="1:15" s="387" customFormat="1" x14ac:dyDescent="0.25">
      <c r="A3139" s="450">
        <f t="shared" si="935"/>
        <v>95795</v>
      </c>
      <c r="B3139" s="451">
        <v>88247</v>
      </c>
      <c r="C3139" s="452" t="s">
        <v>14185</v>
      </c>
      <c r="D3139" s="452" t="s">
        <v>13702</v>
      </c>
      <c r="E3139" s="400" t="s">
        <v>1</v>
      </c>
      <c r="F3139" s="400" t="s">
        <v>7605</v>
      </c>
      <c r="G3139" s="399">
        <v>0.43680000000000002</v>
      </c>
      <c r="H3139" s="453">
        <f>VLOOKUP(B3139,'CMP-SIN-SD-09-2021'!A:D,4,0)</f>
        <v>18.739999999999998</v>
      </c>
      <c r="I3139" s="453" t="s">
        <v>13362</v>
      </c>
      <c r="J3139" s="373">
        <f t="shared" ref="J3139:J3142" si="958">TRUNC((G3139*H3139),2)</f>
        <v>8.18</v>
      </c>
      <c r="K3139" s="373"/>
      <c r="L3139" s="373"/>
      <c r="M3139" s="373">
        <f>VLOOKUP(B3139,'CMP-SIN-SD-09-2021'!A:D,4,0)</f>
        <v>18.739999999999998</v>
      </c>
      <c r="N3139" s="3" t="b">
        <f t="shared" ref="N3139:N3142" si="959">M3139=H3139</f>
        <v>1</v>
      </c>
    </row>
    <row r="3140" spans="1:15" s="387" customFormat="1" x14ac:dyDescent="0.25">
      <c r="A3140" s="389">
        <f t="shared" si="935"/>
        <v>95795</v>
      </c>
      <c r="B3140" s="390">
        <v>88264</v>
      </c>
      <c r="C3140" s="391" t="s">
        <v>14185</v>
      </c>
      <c r="D3140" s="391" t="s">
        <v>13703</v>
      </c>
      <c r="E3140" s="392" t="s">
        <v>1</v>
      </c>
      <c r="F3140" s="392" t="s">
        <v>7605</v>
      </c>
      <c r="G3140" s="393">
        <v>0.43680000000000002</v>
      </c>
      <c r="H3140" s="453">
        <f>VLOOKUP(B3140,'CMP-SIN-SD-09-2021'!A:D,4,0)</f>
        <v>24.1</v>
      </c>
      <c r="I3140" s="394" t="s">
        <v>13362</v>
      </c>
      <c r="J3140" s="373">
        <f t="shared" si="958"/>
        <v>10.52</v>
      </c>
      <c r="K3140" s="373"/>
      <c r="L3140" s="373"/>
      <c r="M3140" s="373">
        <f>VLOOKUP(B3140,'CMP-SIN-SD-09-2021'!A:D,4,0)</f>
        <v>24.1</v>
      </c>
      <c r="N3140" s="3" t="b">
        <f t="shared" si="959"/>
        <v>1</v>
      </c>
    </row>
    <row r="3141" spans="1:15" s="387" customFormat="1" ht="45" x14ac:dyDescent="0.25">
      <c r="A3141" s="389">
        <f t="shared" si="935"/>
        <v>95795</v>
      </c>
      <c r="B3141" s="390">
        <v>11950</v>
      </c>
      <c r="C3141" s="391" t="s">
        <v>14185</v>
      </c>
      <c r="D3141" s="391" t="s">
        <v>13979</v>
      </c>
      <c r="E3141" s="392" t="s">
        <v>1</v>
      </c>
      <c r="F3141" s="392" t="s">
        <v>9</v>
      </c>
      <c r="G3141" s="393">
        <v>2</v>
      </c>
      <c r="H3141" s="394">
        <v>0.33</v>
      </c>
      <c r="I3141" s="394" t="s">
        <v>13362</v>
      </c>
      <c r="J3141" s="373">
        <f t="shared" si="958"/>
        <v>0.66</v>
      </c>
      <c r="K3141" s="373"/>
      <c r="L3141" s="373"/>
      <c r="M3141" s="373">
        <f>VLOOKUP(B3141,'INS-SIN-SD-09-2021'!A:D,4,0)</f>
        <v>0.33</v>
      </c>
      <c r="N3141" s="3" t="b">
        <f t="shared" si="959"/>
        <v>1</v>
      </c>
    </row>
    <row r="3142" spans="1:15" s="387" customFormat="1" ht="30" x14ac:dyDescent="0.25">
      <c r="A3142" s="440">
        <f t="shared" si="935"/>
        <v>95795</v>
      </c>
      <c r="B3142" s="441">
        <v>2574</v>
      </c>
      <c r="C3142" s="442" t="s">
        <v>14185</v>
      </c>
      <c r="D3142" s="442" t="s">
        <v>14558</v>
      </c>
      <c r="E3142" s="398" t="s">
        <v>1</v>
      </c>
      <c r="F3142" s="398" t="s">
        <v>9</v>
      </c>
      <c r="G3142" s="397">
        <v>1</v>
      </c>
      <c r="H3142" s="443">
        <v>6.95</v>
      </c>
      <c r="I3142" s="443" t="s">
        <v>13362</v>
      </c>
      <c r="J3142" s="373">
        <f t="shared" si="958"/>
        <v>6.95</v>
      </c>
      <c r="K3142" s="373"/>
      <c r="L3142" s="373"/>
      <c r="M3142" s="373">
        <f>VLOOKUP(B3142,'INS-SIN-SD-09-2021'!A:D,4,0)</f>
        <v>6.95</v>
      </c>
      <c r="N3142" s="3" t="b">
        <f t="shared" si="959"/>
        <v>1</v>
      </c>
    </row>
    <row r="3143" spans="1:15" s="387" customFormat="1" ht="45" x14ac:dyDescent="0.25">
      <c r="A3143" s="463">
        <f t="shared" si="935"/>
        <v>95796</v>
      </c>
      <c r="B3143" s="434" t="s">
        <v>13359</v>
      </c>
      <c r="C3143" s="464" t="s">
        <v>665</v>
      </c>
      <c r="D3143" s="464" t="s">
        <v>14042</v>
      </c>
      <c r="E3143" s="425" t="s">
        <v>9</v>
      </c>
      <c r="F3143" s="425" t="s">
        <v>1</v>
      </c>
      <c r="G3143" s="424" t="s">
        <v>13361</v>
      </c>
      <c r="H3143" s="426" t="s">
        <v>13362</v>
      </c>
      <c r="I3143" s="465">
        <f>SUMIF(A:A,A3143,J:J)</f>
        <v>31.9</v>
      </c>
      <c r="K3143" s="373">
        <f>VLOOKUP(A3143,'CMP-SIN-SD-09-2021'!A:D,4,0)</f>
        <v>31.9</v>
      </c>
      <c r="L3143" s="373" t="b">
        <f>K3143=I3143</f>
        <v>1</v>
      </c>
      <c r="O3143" s="403">
        <v>95796</v>
      </c>
    </row>
    <row r="3144" spans="1:15" s="387" customFormat="1" x14ac:dyDescent="0.25">
      <c r="A3144" s="450">
        <f t="shared" si="935"/>
        <v>95796</v>
      </c>
      <c r="B3144" s="451">
        <v>88247</v>
      </c>
      <c r="C3144" s="452" t="s">
        <v>14042</v>
      </c>
      <c r="D3144" s="452" t="s">
        <v>13702</v>
      </c>
      <c r="E3144" s="400" t="s">
        <v>1</v>
      </c>
      <c r="F3144" s="400" t="s">
        <v>7605</v>
      </c>
      <c r="G3144" s="399">
        <v>0.46820000000000001</v>
      </c>
      <c r="H3144" s="453">
        <f>VLOOKUP(B3144,'CMP-SIN-SD-09-2021'!A:D,4,0)</f>
        <v>18.739999999999998</v>
      </c>
      <c r="I3144" s="453" t="s">
        <v>13362</v>
      </c>
      <c r="J3144" s="373">
        <f t="shared" ref="J3144:J3147" si="960">TRUNC((G3144*H3144),2)</f>
        <v>8.77</v>
      </c>
      <c r="K3144" s="373"/>
      <c r="L3144" s="373"/>
      <c r="M3144" s="373">
        <f>VLOOKUP(B3144,'CMP-SIN-SD-09-2021'!A:D,4,0)</f>
        <v>18.739999999999998</v>
      </c>
      <c r="N3144" s="3" t="b">
        <f t="shared" ref="N3144:N3147" si="961">M3144=H3144</f>
        <v>1</v>
      </c>
    </row>
    <row r="3145" spans="1:15" s="387" customFormat="1" x14ac:dyDescent="0.25">
      <c r="A3145" s="389">
        <f t="shared" si="935"/>
        <v>95796</v>
      </c>
      <c r="B3145" s="390">
        <v>88264</v>
      </c>
      <c r="C3145" s="391" t="s">
        <v>14042</v>
      </c>
      <c r="D3145" s="391" t="s">
        <v>13703</v>
      </c>
      <c r="E3145" s="392" t="s">
        <v>1</v>
      </c>
      <c r="F3145" s="392" t="s">
        <v>7605</v>
      </c>
      <c r="G3145" s="393">
        <v>0.46820000000000001</v>
      </c>
      <c r="H3145" s="453">
        <f>VLOOKUP(B3145,'CMP-SIN-SD-09-2021'!A:D,4,0)</f>
        <v>24.1</v>
      </c>
      <c r="I3145" s="394" t="s">
        <v>13362</v>
      </c>
      <c r="J3145" s="373">
        <f t="shared" si="960"/>
        <v>11.28</v>
      </c>
      <c r="K3145" s="373"/>
      <c r="L3145" s="373"/>
      <c r="M3145" s="373">
        <f>VLOOKUP(B3145,'CMP-SIN-SD-09-2021'!A:D,4,0)</f>
        <v>24.1</v>
      </c>
      <c r="N3145" s="3" t="b">
        <f t="shared" si="961"/>
        <v>1</v>
      </c>
    </row>
    <row r="3146" spans="1:15" s="387" customFormat="1" ht="45" x14ac:dyDescent="0.25">
      <c r="A3146" s="389">
        <f t="shared" si="935"/>
        <v>95796</v>
      </c>
      <c r="B3146" s="390">
        <v>11950</v>
      </c>
      <c r="C3146" s="391" t="s">
        <v>14042</v>
      </c>
      <c r="D3146" s="391" t="s">
        <v>13979</v>
      </c>
      <c r="E3146" s="392" t="s">
        <v>1</v>
      </c>
      <c r="F3146" s="392" t="s">
        <v>9</v>
      </c>
      <c r="G3146" s="393">
        <v>2</v>
      </c>
      <c r="H3146" s="394">
        <v>0.33</v>
      </c>
      <c r="I3146" s="394" t="s">
        <v>13362</v>
      </c>
      <c r="J3146" s="373">
        <f t="shared" si="960"/>
        <v>0.66</v>
      </c>
      <c r="K3146" s="373"/>
      <c r="L3146" s="373"/>
      <c r="M3146" s="373">
        <f>VLOOKUP(B3146,'INS-SIN-SD-09-2021'!A:D,4,0)</f>
        <v>0.33</v>
      </c>
      <c r="N3146" s="3" t="b">
        <f t="shared" si="961"/>
        <v>1</v>
      </c>
    </row>
    <row r="3147" spans="1:15" s="387" customFormat="1" ht="30" x14ac:dyDescent="0.25">
      <c r="A3147" s="440">
        <f t="shared" ref="A3147:A3210" si="962">IF(O3147&lt;&gt;0,O3147,A3146)</f>
        <v>95796</v>
      </c>
      <c r="B3147" s="441">
        <v>2586</v>
      </c>
      <c r="C3147" s="442" t="s">
        <v>14042</v>
      </c>
      <c r="D3147" s="442" t="s">
        <v>14559</v>
      </c>
      <c r="E3147" s="398" t="s">
        <v>1</v>
      </c>
      <c r="F3147" s="398" t="s">
        <v>9</v>
      </c>
      <c r="G3147" s="397">
        <v>1</v>
      </c>
      <c r="H3147" s="443">
        <v>11.19</v>
      </c>
      <c r="I3147" s="443" t="s">
        <v>13362</v>
      </c>
      <c r="J3147" s="373">
        <f t="shared" si="960"/>
        <v>11.19</v>
      </c>
      <c r="K3147" s="373"/>
      <c r="L3147" s="373"/>
      <c r="M3147" s="373">
        <f>VLOOKUP(B3147,'INS-SIN-SD-09-2021'!A:D,4,0)</f>
        <v>11.19</v>
      </c>
      <c r="N3147" s="3" t="b">
        <f t="shared" si="961"/>
        <v>1</v>
      </c>
    </row>
    <row r="3148" spans="1:15" s="387" customFormat="1" ht="45" x14ac:dyDescent="0.25">
      <c r="A3148" s="463">
        <f t="shared" si="962"/>
        <v>95801</v>
      </c>
      <c r="B3148" s="434" t="s">
        <v>13359</v>
      </c>
      <c r="C3148" s="464" t="s">
        <v>667</v>
      </c>
      <c r="D3148" s="464" t="s">
        <v>14185</v>
      </c>
      <c r="E3148" s="425" t="s">
        <v>9</v>
      </c>
      <c r="F3148" s="425" t="s">
        <v>1</v>
      </c>
      <c r="G3148" s="424" t="s">
        <v>13361</v>
      </c>
      <c r="H3148" s="426" t="s">
        <v>13362</v>
      </c>
      <c r="I3148" s="465">
        <f>SUMIF(A:A,A3148,J:J)</f>
        <v>31.1</v>
      </c>
      <c r="K3148" s="373">
        <f>VLOOKUP(A3148,'CMP-SIN-SD-09-2021'!A:D,4,0)</f>
        <v>31.1</v>
      </c>
      <c r="L3148" s="373" t="b">
        <f>K3148=I3148</f>
        <v>1</v>
      </c>
      <c r="O3148" s="403">
        <v>95801</v>
      </c>
    </row>
    <row r="3149" spans="1:15" s="387" customFormat="1" x14ac:dyDescent="0.25">
      <c r="A3149" s="450">
        <f t="shared" si="962"/>
        <v>95801</v>
      </c>
      <c r="B3149" s="451">
        <v>88247</v>
      </c>
      <c r="C3149" s="452" t="s">
        <v>14185</v>
      </c>
      <c r="D3149" s="452" t="s">
        <v>13702</v>
      </c>
      <c r="E3149" s="400" t="s">
        <v>1</v>
      </c>
      <c r="F3149" s="400" t="s">
        <v>7605</v>
      </c>
      <c r="G3149" s="399">
        <v>0.49669999999999997</v>
      </c>
      <c r="H3149" s="453">
        <f>VLOOKUP(B3149,'CMP-SIN-SD-09-2021'!A:D,4,0)</f>
        <v>18.739999999999998</v>
      </c>
      <c r="I3149" s="453" t="s">
        <v>13362</v>
      </c>
      <c r="J3149" s="373">
        <f t="shared" ref="J3149:J3152" si="963">TRUNC((G3149*H3149),2)</f>
        <v>9.3000000000000007</v>
      </c>
      <c r="K3149" s="373"/>
      <c r="L3149" s="373"/>
      <c r="M3149" s="373">
        <f>VLOOKUP(B3149,'CMP-SIN-SD-09-2021'!A:D,4,0)</f>
        <v>18.739999999999998</v>
      </c>
      <c r="N3149" s="3" t="b">
        <f t="shared" ref="N3149:N3152" si="964">M3149=H3149</f>
        <v>1</v>
      </c>
    </row>
    <row r="3150" spans="1:15" s="387" customFormat="1" x14ac:dyDescent="0.25">
      <c r="A3150" s="389">
        <f t="shared" si="962"/>
        <v>95801</v>
      </c>
      <c r="B3150" s="390">
        <v>88264</v>
      </c>
      <c r="C3150" s="391" t="s">
        <v>14185</v>
      </c>
      <c r="D3150" s="391" t="s">
        <v>13703</v>
      </c>
      <c r="E3150" s="392" t="s">
        <v>1</v>
      </c>
      <c r="F3150" s="392" t="s">
        <v>7605</v>
      </c>
      <c r="G3150" s="393">
        <v>0.49669999999999997</v>
      </c>
      <c r="H3150" s="453">
        <f>VLOOKUP(B3150,'CMP-SIN-SD-09-2021'!A:D,4,0)</f>
        <v>24.1</v>
      </c>
      <c r="I3150" s="394" t="s">
        <v>13362</v>
      </c>
      <c r="J3150" s="373">
        <f t="shared" si="963"/>
        <v>11.97</v>
      </c>
      <c r="K3150" s="373"/>
      <c r="L3150" s="373"/>
      <c r="M3150" s="373">
        <f>VLOOKUP(B3150,'CMP-SIN-SD-09-2021'!A:D,4,0)</f>
        <v>24.1</v>
      </c>
      <c r="N3150" s="3" t="b">
        <f t="shared" si="964"/>
        <v>1</v>
      </c>
    </row>
    <row r="3151" spans="1:15" s="387" customFormat="1" ht="45" x14ac:dyDescent="0.25">
      <c r="A3151" s="389">
        <f t="shared" si="962"/>
        <v>95801</v>
      </c>
      <c r="B3151" s="390">
        <v>11950</v>
      </c>
      <c r="C3151" s="391" t="s">
        <v>14185</v>
      </c>
      <c r="D3151" s="391" t="s">
        <v>13979</v>
      </c>
      <c r="E3151" s="392" t="s">
        <v>1</v>
      </c>
      <c r="F3151" s="392" t="s">
        <v>9</v>
      </c>
      <c r="G3151" s="393">
        <v>2</v>
      </c>
      <c r="H3151" s="394">
        <v>0.33</v>
      </c>
      <c r="I3151" s="394" t="s">
        <v>13362</v>
      </c>
      <c r="J3151" s="373">
        <f t="shared" si="963"/>
        <v>0.66</v>
      </c>
      <c r="K3151" s="373"/>
      <c r="L3151" s="373"/>
      <c r="M3151" s="373">
        <f>VLOOKUP(B3151,'INS-SIN-SD-09-2021'!A:D,4,0)</f>
        <v>0.33</v>
      </c>
      <c r="N3151" s="3" t="b">
        <f t="shared" si="964"/>
        <v>1</v>
      </c>
    </row>
    <row r="3152" spans="1:15" s="387" customFormat="1" ht="30" x14ac:dyDescent="0.25">
      <c r="A3152" s="440">
        <f t="shared" si="962"/>
        <v>95801</v>
      </c>
      <c r="B3152" s="441">
        <v>2580</v>
      </c>
      <c r="C3152" s="442" t="s">
        <v>14185</v>
      </c>
      <c r="D3152" s="442" t="s">
        <v>14560</v>
      </c>
      <c r="E3152" s="398" t="s">
        <v>1</v>
      </c>
      <c r="F3152" s="398" t="s">
        <v>9</v>
      </c>
      <c r="G3152" s="397">
        <v>1</v>
      </c>
      <c r="H3152" s="443">
        <v>9.17</v>
      </c>
      <c r="I3152" s="443" t="s">
        <v>13362</v>
      </c>
      <c r="J3152" s="373">
        <f t="shared" si="963"/>
        <v>9.17</v>
      </c>
      <c r="K3152" s="373"/>
      <c r="L3152" s="373"/>
      <c r="M3152" s="373">
        <f>VLOOKUP(B3152,'INS-SIN-SD-09-2021'!A:D,4,0)</f>
        <v>9.17</v>
      </c>
      <c r="N3152" s="3" t="b">
        <f t="shared" si="964"/>
        <v>1</v>
      </c>
    </row>
    <row r="3153" spans="1:15" s="387" customFormat="1" x14ac:dyDescent="0.25">
      <c r="A3153" s="463" t="str">
        <f t="shared" si="962"/>
        <v>072395/AGETOP</v>
      </c>
      <c r="B3153" s="434" t="s">
        <v>13359</v>
      </c>
      <c r="C3153" s="464" t="s">
        <v>669</v>
      </c>
      <c r="D3153" s="464" t="s">
        <v>13820</v>
      </c>
      <c r="E3153" s="425" t="s">
        <v>9</v>
      </c>
      <c r="F3153" s="425" t="s">
        <v>1</v>
      </c>
      <c r="G3153" s="424" t="s">
        <v>13361</v>
      </c>
      <c r="H3153" s="426" t="s">
        <v>13362</v>
      </c>
      <c r="I3153" s="465">
        <f>SUMIF(A:A,A3153,J:J)</f>
        <v>3.19</v>
      </c>
      <c r="K3153" s="373" t="e">
        <f>VLOOKUP(A3153,'CMP-SIN-SD-09-2021'!A:D,4,0)</f>
        <v>#N/A</v>
      </c>
      <c r="L3153" s="373" t="e">
        <f>K3153=I3153</f>
        <v>#N/A</v>
      </c>
      <c r="O3153" s="387" t="s">
        <v>1917</v>
      </c>
    </row>
    <row r="3154" spans="1:15" s="387" customFormat="1" x14ac:dyDescent="0.25">
      <c r="A3154" s="450" t="str">
        <f t="shared" si="962"/>
        <v>072395/AGETOP</v>
      </c>
      <c r="B3154" s="451">
        <v>88264</v>
      </c>
      <c r="C3154" s="452" t="s">
        <v>13820</v>
      </c>
      <c r="D3154" s="452" t="s">
        <v>13703</v>
      </c>
      <c r="E3154" s="400" t="s">
        <v>1</v>
      </c>
      <c r="F3154" s="400" t="s">
        <v>7605</v>
      </c>
      <c r="G3154" s="399">
        <v>0.03</v>
      </c>
      <c r="H3154" s="453">
        <f>VLOOKUP(B3154,'CMP-SIN-SD-09-2021'!A:D,4,0)</f>
        <v>24.1</v>
      </c>
      <c r="I3154" s="453" t="s">
        <v>13362</v>
      </c>
      <c r="J3154" s="373">
        <f t="shared" ref="J3154:J3156" si="965">TRUNC((G3154*H3154),2)</f>
        <v>0.72</v>
      </c>
      <c r="K3154" s="373"/>
      <c r="L3154" s="373"/>
      <c r="M3154" s="373">
        <f>VLOOKUP(B3154,'CMP-SIN-SD-09-2021'!A:D,4,0)</f>
        <v>24.1</v>
      </c>
      <c r="N3154" s="3" t="b">
        <f t="shared" ref="N3154:N3156" si="966">M3154=H3154</f>
        <v>1</v>
      </c>
    </row>
    <row r="3155" spans="1:15" s="387" customFormat="1" x14ac:dyDescent="0.25">
      <c r="A3155" s="389" t="str">
        <f t="shared" si="962"/>
        <v>072395/AGETOP</v>
      </c>
      <c r="B3155" s="390">
        <v>88316</v>
      </c>
      <c r="C3155" s="391" t="s">
        <v>13820</v>
      </c>
      <c r="D3155" s="391" t="s">
        <v>13428</v>
      </c>
      <c r="E3155" s="392" t="s">
        <v>1</v>
      </c>
      <c r="F3155" s="392" t="s">
        <v>7605</v>
      </c>
      <c r="G3155" s="393">
        <v>0.03</v>
      </c>
      <c r="H3155" s="453">
        <f>VLOOKUP(B3155,'CMP-SIN-SD-09-2021'!A:D,4,0)</f>
        <v>17.61</v>
      </c>
      <c r="I3155" s="394" t="s">
        <v>13362</v>
      </c>
      <c r="J3155" s="373">
        <f t="shared" si="965"/>
        <v>0.52</v>
      </c>
      <c r="K3155" s="373"/>
      <c r="L3155" s="373"/>
      <c r="M3155" s="373">
        <f>VLOOKUP(B3155,'CMP-SIN-SD-09-2021'!A:D,4,0)</f>
        <v>17.61</v>
      </c>
      <c r="N3155" s="3" t="b">
        <f t="shared" si="966"/>
        <v>1</v>
      </c>
    </row>
    <row r="3156" spans="1:15" s="387" customFormat="1" x14ac:dyDescent="0.25">
      <c r="A3156" s="440" t="str">
        <f t="shared" si="962"/>
        <v>072395/AGETOP</v>
      </c>
      <c r="B3156" s="441" t="s">
        <v>12268</v>
      </c>
      <c r="C3156" s="442" t="s">
        <v>13820</v>
      </c>
      <c r="D3156" s="442" t="s">
        <v>669</v>
      </c>
      <c r="E3156" s="398" t="s">
        <v>1</v>
      </c>
      <c r="F3156" s="398" t="s">
        <v>13901</v>
      </c>
      <c r="G3156" s="397">
        <v>1</v>
      </c>
      <c r="H3156" s="443">
        <v>1.95</v>
      </c>
      <c r="I3156" s="443" t="s">
        <v>13362</v>
      </c>
      <c r="J3156" s="373">
        <f t="shared" si="965"/>
        <v>1.95</v>
      </c>
      <c r="K3156" s="373"/>
      <c r="L3156" s="373"/>
      <c r="M3156" s="373" t="e">
        <f>VLOOKUP(B3156,'INS-SIN-SD-09-2021'!A:D,4,0)</f>
        <v>#N/A</v>
      </c>
      <c r="N3156" s="3" t="e">
        <f t="shared" si="966"/>
        <v>#N/A</v>
      </c>
    </row>
    <row r="3157" spans="1:15" s="387" customFormat="1" ht="45" x14ac:dyDescent="0.25">
      <c r="A3157" s="463">
        <f t="shared" si="962"/>
        <v>97886</v>
      </c>
      <c r="B3157" s="434" t="s">
        <v>13359</v>
      </c>
      <c r="C3157" s="464" t="s">
        <v>671</v>
      </c>
      <c r="D3157" s="464" t="s">
        <v>13663</v>
      </c>
      <c r="E3157" s="425" t="s">
        <v>9</v>
      </c>
      <c r="F3157" s="425" t="s">
        <v>1</v>
      </c>
      <c r="G3157" s="424" t="s">
        <v>13361</v>
      </c>
      <c r="H3157" s="426" t="s">
        <v>13362</v>
      </c>
      <c r="I3157" s="465">
        <f>SUMIF(A:A,A3157,J:J)</f>
        <v>173.12</v>
      </c>
      <c r="K3157" s="373">
        <f>VLOOKUP(A3157,'CMP-SIN-SD-09-2021'!A:D,4,0)</f>
        <v>173.12</v>
      </c>
      <c r="L3157" s="373" t="b">
        <f>K3157=I3157</f>
        <v>1</v>
      </c>
      <c r="O3157" s="403">
        <v>97886</v>
      </c>
    </row>
    <row r="3158" spans="1:15" s="387" customFormat="1" ht="30" x14ac:dyDescent="0.25">
      <c r="A3158" s="450">
        <f t="shared" si="962"/>
        <v>97886</v>
      </c>
      <c r="B3158" s="451">
        <v>97734</v>
      </c>
      <c r="C3158" s="452" t="s">
        <v>13663</v>
      </c>
      <c r="D3158" s="452" t="s">
        <v>14004</v>
      </c>
      <c r="E3158" s="400" t="s">
        <v>1</v>
      </c>
      <c r="F3158" s="400" t="s">
        <v>23</v>
      </c>
      <c r="G3158" s="399">
        <v>1.7500000000000002E-2</v>
      </c>
      <c r="H3158" s="453">
        <f>VLOOKUP(B3158,'CMP-SIN-SD-09-2021'!A:D,4,0)</f>
        <v>2745.5</v>
      </c>
      <c r="I3158" s="453" t="s">
        <v>13362</v>
      </c>
      <c r="J3158" s="373">
        <f t="shared" ref="J3158:J3164" si="967">TRUNC((G3158*H3158),2)</f>
        <v>48.04</v>
      </c>
      <c r="K3158" s="373"/>
      <c r="L3158" s="373"/>
      <c r="M3158" s="373">
        <f>VLOOKUP(B3158,'CMP-SIN-SD-09-2021'!A:D,4,0)</f>
        <v>2745.5</v>
      </c>
      <c r="N3158" s="3" t="b">
        <f t="shared" ref="N3158:N3164" si="968">M3158=H3158</f>
        <v>1</v>
      </c>
    </row>
    <row r="3159" spans="1:15" s="387" customFormat="1" ht="45" x14ac:dyDescent="0.25">
      <c r="A3159" s="389">
        <f t="shared" si="962"/>
        <v>97886</v>
      </c>
      <c r="B3159" s="390">
        <v>87316</v>
      </c>
      <c r="C3159" s="391" t="s">
        <v>13663</v>
      </c>
      <c r="D3159" s="391" t="s">
        <v>13835</v>
      </c>
      <c r="E3159" s="392" t="s">
        <v>1</v>
      </c>
      <c r="F3159" s="392" t="s">
        <v>23</v>
      </c>
      <c r="G3159" s="393">
        <v>4.0000000000000002E-4</v>
      </c>
      <c r="H3159" s="453">
        <f>VLOOKUP(B3159,'CMP-SIN-SD-09-2021'!A:D,4,0)</f>
        <v>414.11</v>
      </c>
      <c r="I3159" s="394" t="s">
        <v>13362</v>
      </c>
      <c r="J3159" s="373">
        <f t="shared" si="967"/>
        <v>0.16</v>
      </c>
      <c r="K3159" s="373"/>
      <c r="L3159" s="373"/>
      <c r="M3159" s="373">
        <f>VLOOKUP(B3159,'CMP-SIN-SD-09-2021'!A:D,4,0)</f>
        <v>414.11</v>
      </c>
      <c r="N3159" s="3" t="b">
        <f t="shared" si="968"/>
        <v>1</v>
      </c>
    </row>
    <row r="3160" spans="1:15" s="387" customFormat="1" x14ac:dyDescent="0.25">
      <c r="A3160" s="389">
        <f t="shared" si="962"/>
        <v>97886</v>
      </c>
      <c r="B3160" s="390">
        <v>88309</v>
      </c>
      <c r="C3160" s="391" t="s">
        <v>13663</v>
      </c>
      <c r="D3160" s="391" t="s">
        <v>13456</v>
      </c>
      <c r="E3160" s="392" t="s">
        <v>1</v>
      </c>
      <c r="F3160" s="392" t="s">
        <v>7605</v>
      </c>
      <c r="G3160" s="393">
        <v>1.5362</v>
      </c>
      <c r="H3160" s="453">
        <f>VLOOKUP(B3160,'CMP-SIN-SD-09-2021'!A:D,4,0)</f>
        <v>23.9</v>
      </c>
      <c r="I3160" s="394" t="s">
        <v>13362</v>
      </c>
      <c r="J3160" s="373">
        <f t="shared" si="967"/>
        <v>36.71</v>
      </c>
      <c r="K3160" s="373"/>
      <c r="L3160" s="373"/>
      <c r="M3160" s="373">
        <f>VLOOKUP(B3160,'CMP-SIN-SD-09-2021'!A:D,4,0)</f>
        <v>23.9</v>
      </c>
      <c r="N3160" s="3" t="b">
        <f t="shared" si="968"/>
        <v>1</v>
      </c>
    </row>
    <row r="3161" spans="1:15" s="387" customFormat="1" x14ac:dyDescent="0.25">
      <c r="A3161" s="389">
        <f t="shared" si="962"/>
        <v>97886</v>
      </c>
      <c r="B3161" s="390">
        <v>88316</v>
      </c>
      <c r="C3161" s="391" t="s">
        <v>13663</v>
      </c>
      <c r="D3161" s="391" t="s">
        <v>13428</v>
      </c>
      <c r="E3161" s="392" t="s">
        <v>1</v>
      </c>
      <c r="F3161" s="392" t="s">
        <v>7605</v>
      </c>
      <c r="G3161" s="393">
        <v>1.5362</v>
      </c>
      <c r="H3161" s="453">
        <f>VLOOKUP(B3161,'CMP-SIN-SD-09-2021'!A:D,4,0)</f>
        <v>17.61</v>
      </c>
      <c r="I3161" s="394" t="s">
        <v>13362</v>
      </c>
      <c r="J3161" s="373">
        <f t="shared" si="967"/>
        <v>27.05</v>
      </c>
      <c r="K3161" s="373"/>
      <c r="L3161" s="373"/>
      <c r="M3161" s="373">
        <f>VLOOKUP(B3161,'CMP-SIN-SD-09-2021'!A:D,4,0)</f>
        <v>17.61</v>
      </c>
      <c r="N3161" s="3" t="b">
        <f t="shared" si="968"/>
        <v>1</v>
      </c>
    </row>
    <row r="3162" spans="1:15" s="387" customFormat="1" ht="30" x14ac:dyDescent="0.25">
      <c r="A3162" s="389">
        <f t="shared" si="962"/>
        <v>97886</v>
      </c>
      <c r="B3162" s="390">
        <v>88628</v>
      </c>
      <c r="C3162" s="391" t="s">
        <v>13663</v>
      </c>
      <c r="D3162" s="391" t="s">
        <v>14005</v>
      </c>
      <c r="E3162" s="392" t="s">
        <v>1</v>
      </c>
      <c r="F3162" s="392" t="s">
        <v>23</v>
      </c>
      <c r="G3162" s="393">
        <v>2.7799999999999998E-2</v>
      </c>
      <c r="H3162" s="453">
        <f>VLOOKUP(B3162,'CMP-SIN-SD-09-2021'!A:D,4,0)</f>
        <v>460.86</v>
      </c>
      <c r="I3162" s="394" t="s">
        <v>13362</v>
      </c>
      <c r="J3162" s="373">
        <f t="shared" si="967"/>
        <v>12.81</v>
      </c>
      <c r="K3162" s="373"/>
      <c r="L3162" s="373"/>
      <c r="M3162" s="373">
        <f>VLOOKUP(B3162,'CMP-SIN-SD-09-2021'!A:D,4,0)</f>
        <v>460.86</v>
      </c>
      <c r="N3162" s="3" t="b">
        <f t="shared" si="968"/>
        <v>1</v>
      </c>
    </row>
    <row r="3163" spans="1:15" s="387" customFormat="1" ht="30" x14ac:dyDescent="0.25">
      <c r="A3163" s="389">
        <f t="shared" si="962"/>
        <v>97886</v>
      </c>
      <c r="B3163" s="390">
        <v>101619</v>
      </c>
      <c r="C3163" s="391" t="s">
        <v>13663</v>
      </c>
      <c r="D3163" s="391" t="s">
        <v>14561</v>
      </c>
      <c r="E3163" s="392" t="s">
        <v>1</v>
      </c>
      <c r="F3163" s="392" t="s">
        <v>23</v>
      </c>
      <c r="G3163" s="393">
        <v>3.5999999999999997E-2</v>
      </c>
      <c r="H3163" s="453">
        <f>VLOOKUP(B3163,'CMP-SIN-SD-09-2021'!A:D,4,0)</f>
        <v>300.67</v>
      </c>
      <c r="I3163" s="394" t="s">
        <v>13362</v>
      </c>
      <c r="J3163" s="373">
        <f t="shared" si="967"/>
        <v>10.82</v>
      </c>
      <c r="K3163" s="373"/>
      <c r="L3163" s="373"/>
      <c r="M3163" s="373">
        <f>VLOOKUP(B3163,'CMP-SIN-SD-09-2021'!A:D,4,0)</f>
        <v>300.67</v>
      </c>
      <c r="N3163" s="3" t="b">
        <f t="shared" si="968"/>
        <v>1</v>
      </c>
    </row>
    <row r="3164" spans="1:15" s="387" customFormat="1" x14ac:dyDescent="0.25">
      <c r="A3164" s="440">
        <f t="shared" si="962"/>
        <v>97886</v>
      </c>
      <c r="B3164" s="441">
        <v>7258</v>
      </c>
      <c r="C3164" s="442" t="s">
        <v>13663</v>
      </c>
      <c r="D3164" s="442" t="s">
        <v>13665</v>
      </c>
      <c r="E3164" s="398" t="s">
        <v>1</v>
      </c>
      <c r="F3164" s="398" t="s">
        <v>9</v>
      </c>
      <c r="G3164" s="397">
        <v>48.750700000000002</v>
      </c>
      <c r="H3164" s="443">
        <v>0.77</v>
      </c>
      <c r="I3164" s="443" t="s">
        <v>13362</v>
      </c>
      <c r="J3164" s="373">
        <f t="shared" si="967"/>
        <v>37.53</v>
      </c>
      <c r="K3164" s="373"/>
      <c r="L3164" s="373"/>
      <c r="M3164" s="373">
        <f>VLOOKUP(B3164,'INS-SIN-SD-09-2021'!A:D,4,0)</f>
        <v>0.77</v>
      </c>
      <c r="N3164" s="3" t="b">
        <f t="shared" si="968"/>
        <v>1</v>
      </c>
    </row>
    <row r="3165" spans="1:15" s="387" customFormat="1" ht="45" x14ac:dyDescent="0.25">
      <c r="A3165" s="463">
        <f t="shared" si="962"/>
        <v>97887</v>
      </c>
      <c r="B3165" s="434" t="s">
        <v>13359</v>
      </c>
      <c r="C3165" s="464" t="s">
        <v>673</v>
      </c>
      <c r="D3165" s="464" t="s">
        <v>13663</v>
      </c>
      <c r="E3165" s="425" t="s">
        <v>9</v>
      </c>
      <c r="F3165" s="425" t="s">
        <v>1</v>
      </c>
      <c r="G3165" s="424" t="s">
        <v>13361</v>
      </c>
      <c r="H3165" s="426" t="s">
        <v>13362</v>
      </c>
      <c r="I3165" s="465">
        <f>SUMIF(A:A,A3165,J:J)</f>
        <v>273.44</v>
      </c>
      <c r="K3165" s="373">
        <f>VLOOKUP(A3165,'CMP-SIN-SD-09-2021'!A:D,4,0)</f>
        <v>273.44</v>
      </c>
      <c r="L3165" s="373" t="b">
        <f>K3165=I3165</f>
        <v>1</v>
      </c>
      <c r="O3165" s="403">
        <v>97887</v>
      </c>
    </row>
    <row r="3166" spans="1:15" s="387" customFormat="1" ht="30" x14ac:dyDescent="0.25">
      <c r="A3166" s="450">
        <f t="shared" si="962"/>
        <v>97887</v>
      </c>
      <c r="B3166" s="451">
        <v>97734</v>
      </c>
      <c r="C3166" s="452" t="s">
        <v>13663</v>
      </c>
      <c r="D3166" s="452" t="s">
        <v>14004</v>
      </c>
      <c r="E3166" s="400" t="s">
        <v>1</v>
      </c>
      <c r="F3166" s="400" t="s">
        <v>23</v>
      </c>
      <c r="G3166" s="399">
        <v>2.52E-2</v>
      </c>
      <c r="H3166" s="453">
        <f>VLOOKUP(B3166,'CMP-SIN-SD-09-2021'!A:D,4,0)</f>
        <v>2745.5</v>
      </c>
      <c r="I3166" s="453" t="s">
        <v>13362</v>
      </c>
      <c r="J3166" s="373">
        <f t="shared" ref="J3166:J3172" si="969">TRUNC((G3166*H3166),2)</f>
        <v>69.180000000000007</v>
      </c>
      <c r="K3166" s="373"/>
      <c r="L3166" s="373"/>
      <c r="M3166" s="373">
        <f>VLOOKUP(B3166,'CMP-SIN-SD-09-2021'!A:D,4,0)</f>
        <v>2745.5</v>
      </c>
      <c r="N3166" s="3" t="b">
        <f t="shared" ref="N3166:N3172" si="970">M3166=H3166</f>
        <v>1</v>
      </c>
    </row>
    <row r="3167" spans="1:15" s="387" customFormat="1" ht="45" x14ac:dyDescent="0.25">
      <c r="A3167" s="389">
        <f t="shared" si="962"/>
        <v>97887</v>
      </c>
      <c r="B3167" s="390">
        <v>87316</v>
      </c>
      <c r="C3167" s="391" t="s">
        <v>13663</v>
      </c>
      <c r="D3167" s="391" t="s">
        <v>13835</v>
      </c>
      <c r="E3167" s="392" t="s">
        <v>1</v>
      </c>
      <c r="F3167" s="392" t="s">
        <v>23</v>
      </c>
      <c r="G3167" s="393">
        <v>6.9999999999999999E-4</v>
      </c>
      <c r="H3167" s="453">
        <f>VLOOKUP(B3167,'CMP-SIN-SD-09-2021'!A:D,4,0)</f>
        <v>414.11</v>
      </c>
      <c r="I3167" s="394" t="s">
        <v>13362</v>
      </c>
      <c r="J3167" s="373">
        <f t="shared" si="969"/>
        <v>0.28000000000000003</v>
      </c>
      <c r="K3167" s="373"/>
      <c r="L3167" s="373"/>
      <c r="M3167" s="373">
        <f>VLOOKUP(B3167,'CMP-SIN-SD-09-2021'!A:D,4,0)</f>
        <v>414.11</v>
      </c>
      <c r="N3167" s="3" t="b">
        <f t="shared" si="970"/>
        <v>1</v>
      </c>
    </row>
    <row r="3168" spans="1:15" s="387" customFormat="1" x14ac:dyDescent="0.25">
      <c r="A3168" s="389">
        <f t="shared" si="962"/>
        <v>97887</v>
      </c>
      <c r="B3168" s="390">
        <v>88309</v>
      </c>
      <c r="C3168" s="391" t="s">
        <v>13663</v>
      </c>
      <c r="D3168" s="391" t="s">
        <v>13456</v>
      </c>
      <c r="E3168" s="392" t="s">
        <v>1</v>
      </c>
      <c r="F3168" s="392" t="s">
        <v>7605</v>
      </c>
      <c r="G3168" s="393">
        <v>2.5508000000000002</v>
      </c>
      <c r="H3168" s="453">
        <f>VLOOKUP(B3168,'CMP-SIN-SD-09-2021'!A:D,4,0)</f>
        <v>23.9</v>
      </c>
      <c r="I3168" s="394" t="s">
        <v>13362</v>
      </c>
      <c r="J3168" s="373">
        <f t="shared" si="969"/>
        <v>60.96</v>
      </c>
      <c r="K3168" s="373"/>
      <c r="L3168" s="373"/>
      <c r="M3168" s="373">
        <f>VLOOKUP(B3168,'CMP-SIN-SD-09-2021'!A:D,4,0)</f>
        <v>23.9</v>
      </c>
      <c r="N3168" s="3" t="b">
        <f t="shared" si="970"/>
        <v>1</v>
      </c>
    </row>
    <row r="3169" spans="1:15" s="387" customFormat="1" x14ac:dyDescent="0.25">
      <c r="A3169" s="389">
        <f t="shared" si="962"/>
        <v>97887</v>
      </c>
      <c r="B3169" s="390">
        <v>88316</v>
      </c>
      <c r="C3169" s="391" t="s">
        <v>13663</v>
      </c>
      <c r="D3169" s="391" t="s">
        <v>13428</v>
      </c>
      <c r="E3169" s="392" t="s">
        <v>1</v>
      </c>
      <c r="F3169" s="392" t="s">
        <v>7605</v>
      </c>
      <c r="G3169" s="393">
        <v>2.5508000000000002</v>
      </c>
      <c r="H3169" s="453">
        <f>VLOOKUP(B3169,'CMP-SIN-SD-09-2021'!A:D,4,0)</f>
        <v>17.61</v>
      </c>
      <c r="I3169" s="394" t="s">
        <v>13362</v>
      </c>
      <c r="J3169" s="373">
        <f t="shared" si="969"/>
        <v>44.91</v>
      </c>
      <c r="K3169" s="373"/>
      <c r="L3169" s="373"/>
      <c r="M3169" s="373">
        <f>VLOOKUP(B3169,'CMP-SIN-SD-09-2021'!A:D,4,0)</f>
        <v>17.61</v>
      </c>
      <c r="N3169" s="3" t="b">
        <f t="shared" si="970"/>
        <v>1</v>
      </c>
    </row>
    <row r="3170" spans="1:15" s="387" customFormat="1" ht="30" x14ac:dyDescent="0.25">
      <c r="A3170" s="389">
        <f t="shared" si="962"/>
        <v>97887</v>
      </c>
      <c r="B3170" s="390">
        <v>88628</v>
      </c>
      <c r="C3170" s="391" t="s">
        <v>13663</v>
      </c>
      <c r="D3170" s="391" t="s">
        <v>14005</v>
      </c>
      <c r="E3170" s="392" t="s">
        <v>1</v>
      </c>
      <c r="F3170" s="392" t="s">
        <v>23</v>
      </c>
      <c r="G3170" s="393">
        <v>4.6800000000000001E-2</v>
      </c>
      <c r="H3170" s="453">
        <f>VLOOKUP(B3170,'CMP-SIN-SD-09-2021'!A:D,4,0)</f>
        <v>460.86</v>
      </c>
      <c r="I3170" s="394" t="s">
        <v>13362</v>
      </c>
      <c r="J3170" s="373">
        <f t="shared" si="969"/>
        <v>21.56</v>
      </c>
      <c r="K3170" s="373"/>
      <c r="L3170" s="373"/>
      <c r="M3170" s="373">
        <f>VLOOKUP(B3170,'CMP-SIN-SD-09-2021'!A:D,4,0)</f>
        <v>460.86</v>
      </c>
      <c r="N3170" s="3" t="b">
        <f t="shared" si="970"/>
        <v>1</v>
      </c>
    </row>
    <row r="3171" spans="1:15" s="387" customFormat="1" ht="30" x14ac:dyDescent="0.25">
      <c r="A3171" s="389">
        <f t="shared" si="962"/>
        <v>97887</v>
      </c>
      <c r="B3171" s="390">
        <v>101619</v>
      </c>
      <c r="C3171" s="391" t="s">
        <v>13663</v>
      </c>
      <c r="D3171" s="391" t="s">
        <v>14561</v>
      </c>
      <c r="E3171" s="392" t="s">
        <v>1</v>
      </c>
      <c r="F3171" s="392" t="s">
        <v>23</v>
      </c>
      <c r="G3171" s="393">
        <v>4.9000000000000002E-2</v>
      </c>
      <c r="H3171" s="453">
        <f>VLOOKUP(B3171,'CMP-SIN-SD-09-2021'!A:D,4,0)</f>
        <v>300.67</v>
      </c>
      <c r="I3171" s="394" t="s">
        <v>13362</v>
      </c>
      <c r="J3171" s="373">
        <f t="shared" si="969"/>
        <v>14.73</v>
      </c>
      <c r="K3171" s="373"/>
      <c r="L3171" s="373"/>
      <c r="M3171" s="373">
        <f>VLOOKUP(B3171,'CMP-SIN-SD-09-2021'!A:D,4,0)</f>
        <v>300.67</v>
      </c>
      <c r="N3171" s="3" t="b">
        <f t="shared" si="970"/>
        <v>1</v>
      </c>
    </row>
    <row r="3172" spans="1:15" s="387" customFormat="1" x14ac:dyDescent="0.25">
      <c r="A3172" s="440">
        <f t="shared" si="962"/>
        <v>97887</v>
      </c>
      <c r="B3172" s="441">
        <v>7258</v>
      </c>
      <c r="C3172" s="442" t="s">
        <v>13663</v>
      </c>
      <c r="D3172" s="442" t="s">
        <v>13665</v>
      </c>
      <c r="E3172" s="398" t="s">
        <v>1</v>
      </c>
      <c r="F3172" s="398" t="s">
        <v>9</v>
      </c>
      <c r="G3172" s="397">
        <v>80.289000000000001</v>
      </c>
      <c r="H3172" s="443">
        <v>0.77</v>
      </c>
      <c r="I3172" s="443" t="s">
        <v>13362</v>
      </c>
      <c r="J3172" s="373">
        <f t="shared" si="969"/>
        <v>61.82</v>
      </c>
      <c r="K3172" s="373"/>
      <c r="L3172" s="373"/>
      <c r="M3172" s="373">
        <f>VLOOKUP(B3172,'INS-SIN-SD-09-2021'!A:D,4,0)</f>
        <v>0.77</v>
      </c>
      <c r="N3172" s="3" t="b">
        <f t="shared" si="970"/>
        <v>1</v>
      </c>
    </row>
    <row r="3173" spans="1:15" s="387" customFormat="1" ht="60" x14ac:dyDescent="0.25">
      <c r="A3173" s="463" t="str">
        <f t="shared" si="962"/>
        <v>15.018.0500-0/EMOP</v>
      </c>
      <c r="B3173" s="434" t="s">
        <v>13359</v>
      </c>
      <c r="C3173" s="464" t="s">
        <v>675</v>
      </c>
      <c r="D3173" s="464" t="s">
        <v>14562</v>
      </c>
      <c r="E3173" s="425" t="s">
        <v>27</v>
      </c>
      <c r="F3173" s="425" t="s">
        <v>1</v>
      </c>
      <c r="G3173" s="424" t="s">
        <v>13361</v>
      </c>
      <c r="H3173" s="426" t="s">
        <v>13362</v>
      </c>
      <c r="I3173" s="465">
        <f>SUMIF(A:A,A3173,J:J)</f>
        <v>83.969999999999985</v>
      </c>
      <c r="K3173" s="373" t="e">
        <f>VLOOKUP(A3173,'CMP-SIN-SD-09-2021'!A:D,4,0)</f>
        <v>#N/A</v>
      </c>
      <c r="L3173" s="373" t="e">
        <f>K3173=I3173</f>
        <v>#N/A</v>
      </c>
      <c r="O3173" s="387" t="s">
        <v>15751</v>
      </c>
    </row>
    <row r="3174" spans="1:15" s="387" customFormat="1" x14ac:dyDescent="0.25">
      <c r="A3174" s="450" t="str">
        <f t="shared" si="962"/>
        <v>15.018.0500-0/EMOP</v>
      </c>
      <c r="B3174" s="451">
        <v>88264</v>
      </c>
      <c r="C3174" s="452" t="s">
        <v>14562</v>
      </c>
      <c r="D3174" s="452" t="s">
        <v>13703</v>
      </c>
      <c r="E3174" s="400" t="s">
        <v>1</v>
      </c>
      <c r="F3174" s="400" t="s">
        <v>7605</v>
      </c>
      <c r="G3174" s="399">
        <v>1.03</v>
      </c>
      <c r="H3174" s="453">
        <f>VLOOKUP(B3174,'CMP-SIN-SD-09-2021'!A:D,4,0)</f>
        <v>24.1</v>
      </c>
      <c r="I3174" s="453" t="s">
        <v>13362</v>
      </c>
      <c r="J3174" s="373">
        <f t="shared" ref="J3174:J3183" si="971">TRUNC((G3174*H3174),2)</f>
        <v>24.82</v>
      </c>
      <c r="K3174" s="373"/>
      <c r="L3174" s="373"/>
      <c r="M3174" s="373">
        <f>VLOOKUP(B3174,'CMP-SIN-SD-09-2021'!A:D,4,0)</f>
        <v>24.1</v>
      </c>
      <c r="N3174" s="3" t="b">
        <f t="shared" ref="N3174:N3183" si="972">M3174=H3174</f>
        <v>1</v>
      </c>
    </row>
    <row r="3175" spans="1:15" s="387" customFormat="1" x14ac:dyDescent="0.25">
      <c r="A3175" s="389" t="str">
        <f t="shared" si="962"/>
        <v>15.018.0500-0/EMOP</v>
      </c>
      <c r="B3175" s="390">
        <v>88316</v>
      </c>
      <c r="C3175" s="391" t="s">
        <v>14562</v>
      </c>
      <c r="D3175" s="391" t="s">
        <v>13428</v>
      </c>
      <c r="E3175" s="392" t="s">
        <v>1</v>
      </c>
      <c r="F3175" s="392" t="s">
        <v>7605</v>
      </c>
      <c r="G3175" s="393">
        <v>1.03</v>
      </c>
      <c r="H3175" s="453">
        <f>VLOOKUP(B3175,'CMP-SIN-SD-09-2021'!A:D,4,0)</f>
        <v>17.61</v>
      </c>
      <c r="I3175" s="394" t="s">
        <v>13362</v>
      </c>
      <c r="J3175" s="373">
        <f t="shared" si="971"/>
        <v>18.13</v>
      </c>
      <c r="K3175" s="373"/>
      <c r="L3175" s="373"/>
      <c r="M3175" s="373">
        <f>VLOOKUP(B3175,'CMP-SIN-SD-09-2021'!A:D,4,0)</f>
        <v>17.61</v>
      </c>
      <c r="N3175" s="3" t="b">
        <f t="shared" si="972"/>
        <v>1</v>
      </c>
    </row>
    <row r="3176" spans="1:15" s="387" customFormat="1" ht="30" x14ac:dyDescent="0.25">
      <c r="A3176" s="389" t="str">
        <f t="shared" si="962"/>
        <v>15.018.0500-0/EMOP</v>
      </c>
      <c r="B3176" s="390">
        <v>5565</v>
      </c>
      <c r="C3176" s="391" t="s">
        <v>14562</v>
      </c>
      <c r="D3176" s="391" t="s">
        <v>14563</v>
      </c>
      <c r="E3176" s="392" t="s">
        <v>1</v>
      </c>
      <c r="F3176" s="392" t="s">
        <v>9</v>
      </c>
      <c r="G3176" s="393">
        <v>1.5959999999999998E-2</v>
      </c>
      <c r="H3176" s="394">
        <v>26</v>
      </c>
      <c r="I3176" s="394" t="s">
        <v>13362</v>
      </c>
      <c r="J3176" s="373">
        <f t="shared" si="971"/>
        <v>0.41</v>
      </c>
      <c r="K3176" s="373"/>
      <c r="L3176" s="373"/>
      <c r="M3176" s="373" t="e">
        <f>VLOOKUP(B3176,'INS-SIN-SD-09-2021'!A:D,4,0)</f>
        <v>#N/A</v>
      </c>
      <c r="N3176" s="3" t="e">
        <f t="shared" si="972"/>
        <v>#N/A</v>
      </c>
    </row>
    <row r="3177" spans="1:15" s="387" customFormat="1" x14ac:dyDescent="0.25">
      <c r="A3177" s="389" t="str">
        <f t="shared" si="962"/>
        <v>15.018.0500-0/EMOP</v>
      </c>
      <c r="B3177" s="390">
        <v>5568</v>
      </c>
      <c r="C3177" s="391" t="s">
        <v>14562</v>
      </c>
      <c r="D3177" s="391" t="s">
        <v>14564</v>
      </c>
      <c r="E3177" s="392" t="s">
        <v>1</v>
      </c>
      <c r="F3177" s="392" t="s">
        <v>9</v>
      </c>
      <c r="G3177" s="393">
        <v>3.1920000000000002</v>
      </c>
      <c r="H3177" s="394">
        <v>0.06</v>
      </c>
      <c r="I3177" s="394" t="s">
        <v>13362</v>
      </c>
      <c r="J3177" s="373">
        <f t="shared" si="971"/>
        <v>0.19</v>
      </c>
      <c r="K3177" s="373"/>
      <c r="L3177" s="373"/>
      <c r="M3177" s="373" t="e">
        <f>VLOOKUP(B3177,'INS-SIN-SD-09-2021'!A:D,4,0)</f>
        <v>#N/A</v>
      </c>
      <c r="N3177" s="3" t="e">
        <f t="shared" si="972"/>
        <v>#N/A</v>
      </c>
    </row>
    <row r="3178" spans="1:15" s="387" customFormat="1" x14ac:dyDescent="0.25">
      <c r="A3178" s="389" t="str">
        <f t="shared" si="962"/>
        <v>15.018.0500-0/EMOP</v>
      </c>
      <c r="B3178" s="390">
        <v>7637</v>
      </c>
      <c r="C3178" s="391" t="s">
        <v>14562</v>
      </c>
      <c r="D3178" s="391" t="s">
        <v>14565</v>
      </c>
      <c r="E3178" s="392" t="s">
        <v>1</v>
      </c>
      <c r="F3178" s="392" t="s">
        <v>9</v>
      </c>
      <c r="G3178" s="393">
        <v>0.79920000000000002</v>
      </c>
      <c r="H3178" s="394">
        <v>6.6</v>
      </c>
      <c r="I3178" s="394" t="s">
        <v>13362</v>
      </c>
      <c r="J3178" s="373">
        <f t="shared" si="971"/>
        <v>5.27</v>
      </c>
      <c r="K3178" s="373"/>
      <c r="L3178" s="373"/>
      <c r="M3178" s="373" t="e">
        <f>VLOOKUP(B3178,'INS-SIN-SD-09-2021'!A:D,4,0)</f>
        <v>#N/A</v>
      </c>
      <c r="N3178" s="3" t="e">
        <f t="shared" si="972"/>
        <v>#N/A</v>
      </c>
    </row>
    <row r="3179" spans="1:15" s="387" customFormat="1" x14ac:dyDescent="0.25">
      <c r="A3179" s="389" t="str">
        <f t="shared" si="962"/>
        <v>15.018.0500-0/EMOP</v>
      </c>
      <c r="B3179" s="390">
        <v>7639</v>
      </c>
      <c r="C3179" s="391" t="s">
        <v>14562</v>
      </c>
      <c r="D3179" s="391" t="s">
        <v>14566</v>
      </c>
      <c r="E3179" s="392" t="s">
        <v>1</v>
      </c>
      <c r="F3179" s="392" t="s">
        <v>9</v>
      </c>
      <c r="G3179" s="393">
        <v>1.5960000000000001</v>
      </c>
      <c r="H3179" s="394">
        <v>1.55</v>
      </c>
      <c r="I3179" s="394" t="s">
        <v>13362</v>
      </c>
      <c r="J3179" s="373">
        <f t="shared" si="971"/>
        <v>2.4700000000000002</v>
      </c>
      <c r="K3179" s="373"/>
      <c r="L3179" s="373"/>
      <c r="M3179" s="373" t="e">
        <f>VLOOKUP(B3179,'INS-SIN-SD-09-2021'!A:D,4,0)</f>
        <v>#N/A</v>
      </c>
      <c r="N3179" s="3" t="e">
        <f t="shared" si="972"/>
        <v>#N/A</v>
      </c>
    </row>
    <row r="3180" spans="1:15" s="387" customFormat="1" x14ac:dyDescent="0.25">
      <c r="A3180" s="389" t="str">
        <f t="shared" si="962"/>
        <v>15.018.0500-0/EMOP</v>
      </c>
      <c r="B3180" s="390">
        <v>7641</v>
      </c>
      <c r="C3180" s="391" t="s">
        <v>14562</v>
      </c>
      <c r="D3180" s="391" t="s">
        <v>14567</v>
      </c>
      <c r="E3180" s="392" t="s">
        <v>1</v>
      </c>
      <c r="F3180" s="392" t="s">
        <v>9</v>
      </c>
      <c r="G3180" s="393">
        <v>3.1920000000000002</v>
      </c>
      <c r="H3180" s="394">
        <v>0.05</v>
      </c>
      <c r="I3180" s="394" t="s">
        <v>13362</v>
      </c>
      <c r="J3180" s="373">
        <f t="shared" si="971"/>
        <v>0.15</v>
      </c>
      <c r="K3180" s="373"/>
      <c r="L3180" s="373"/>
      <c r="M3180" s="373" t="e">
        <f>VLOOKUP(B3180,'INS-SIN-SD-09-2021'!A:D,4,0)</f>
        <v>#N/A</v>
      </c>
      <c r="N3180" s="3" t="e">
        <f t="shared" si="972"/>
        <v>#N/A</v>
      </c>
    </row>
    <row r="3181" spans="1:15" s="387" customFormat="1" ht="30" x14ac:dyDescent="0.25">
      <c r="A3181" s="389" t="str">
        <f t="shared" si="962"/>
        <v>15.018.0500-0/EMOP</v>
      </c>
      <c r="B3181" s="390" t="s">
        <v>12254</v>
      </c>
      <c r="C3181" s="391" t="s">
        <v>14562</v>
      </c>
      <c r="D3181" s="391" t="s">
        <v>14568</v>
      </c>
      <c r="E3181" s="392" t="s">
        <v>1</v>
      </c>
      <c r="F3181" s="392" t="s">
        <v>9</v>
      </c>
      <c r="G3181" s="393">
        <v>0.39600000000000002</v>
      </c>
      <c r="H3181" s="394">
        <v>41.62</v>
      </c>
      <c r="I3181" s="394" t="s">
        <v>13362</v>
      </c>
      <c r="J3181" s="373">
        <f t="shared" si="971"/>
        <v>16.48</v>
      </c>
      <c r="K3181" s="373"/>
      <c r="L3181" s="373"/>
      <c r="M3181" s="373" t="e">
        <f>VLOOKUP(B3181,'INS-SIN-SD-09-2021'!A:D,4,0)</f>
        <v>#N/A</v>
      </c>
      <c r="N3181" s="3" t="e">
        <f t="shared" si="972"/>
        <v>#N/A</v>
      </c>
    </row>
    <row r="3182" spans="1:15" s="387" customFormat="1" ht="30" x14ac:dyDescent="0.25">
      <c r="A3182" s="389" t="str">
        <f t="shared" si="962"/>
        <v>15.018.0500-0/EMOP</v>
      </c>
      <c r="B3182" s="390">
        <v>13875</v>
      </c>
      <c r="C3182" s="391" t="s">
        <v>14562</v>
      </c>
      <c r="D3182" s="391" t="s">
        <v>14569</v>
      </c>
      <c r="E3182" s="392" t="s">
        <v>1</v>
      </c>
      <c r="F3182" s="392" t="s">
        <v>9</v>
      </c>
      <c r="G3182" s="393">
        <v>0.79920000000000002</v>
      </c>
      <c r="H3182" s="394">
        <v>2.75</v>
      </c>
      <c r="I3182" s="394" t="s">
        <v>13362</v>
      </c>
      <c r="J3182" s="373">
        <f t="shared" si="971"/>
        <v>2.19</v>
      </c>
      <c r="K3182" s="373"/>
      <c r="L3182" s="373"/>
      <c r="M3182" s="373" t="e">
        <f>VLOOKUP(B3182,'INS-SIN-SD-09-2021'!A:D,4,0)</f>
        <v>#N/A</v>
      </c>
      <c r="N3182" s="3" t="e">
        <f t="shared" si="972"/>
        <v>#N/A</v>
      </c>
    </row>
    <row r="3183" spans="1:15" s="387" customFormat="1" ht="30" x14ac:dyDescent="0.25">
      <c r="A3183" s="440" t="str">
        <f t="shared" si="962"/>
        <v>15.018.0500-0/EMOP</v>
      </c>
      <c r="B3183" s="441">
        <v>13886</v>
      </c>
      <c r="C3183" s="442" t="s">
        <v>14562</v>
      </c>
      <c r="D3183" s="442" t="s">
        <v>14570</v>
      </c>
      <c r="E3183" s="398" t="s">
        <v>1</v>
      </c>
      <c r="F3183" s="398" t="s">
        <v>9</v>
      </c>
      <c r="G3183" s="397">
        <v>0.39600000000000002</v>
      </c>
      <c r="H3183" s="443">
        <v>35</v>
      </c>
      <c r="I3183" s="443" t="s">
        <v>13362</v>
      </c>
      <c r="J3183" s="373">
        <f t="shared" si="971"/>
        <v>13.86</v>
      </c>
      <c r="K3183" s="373"/>
      <c r="L3183" s="373"/>
      <c r="M3183" s="373" t="e">
        <f>VLOOKUP(B3183,'INS-SIN-SD-09-2021'!A:D,4,0)</f>
        <v>#N/A</v>
      </c>
      <c r="N3183" s="3" t="e">
        <f t="shared" si="972"/>
        <v>#N/A</v>
      </c>
    </row>
    <row r="3184" spans="1:15" s="387" customFormat="1" ht="45" x14ac:dyDescent="0.25">
      <c r="A3184" s="463">
        <f t="shared" si="962"/>
        <v>91887</v>
      </c>
      <c r="B3184" s="434" t="s">
        <v>13359</v>
      </c>
      <c r="C3184" s="464" t="s">
        <v>676</v>
      </c>
      <c r="D3184" s="464" t="s">
        <v>13736</v>
      </c>
      <c r="E3184" s="425" t="s">
        <v>9</v>
      </c>
      <c r="F3184" s="425" t="s">
        <v>1</v>
      </c>
      <c r="G3184" s="424" t="s">
        <v>13361</v>
      </c>
      <c r="H3184" s="426" t="s">
        <v>13362</v>
      </c>
      <c r="I3184" s="465">
        <f>SUMIF(A:A,A3184,J:J)</f>
        <v>8.1</v>
      </c>
      <c r="K3184" s="373">
        <f>VLOOKUP(A3184,'CMP-SIN-SD-09-2021'!A:D,4,0)</f>
        <v>8.1</v>
      </c>
      <c r="L3184" s="373" t="b">
        <f>K3184=I3184</f>
        <v>1</v>
      </c>
      <c r="O3184" s="403">
        <v>91887</v>
      </c>
    </row>
    <row r="3185" spans="1:15" s="387" customFormat="1" x14ac:dyDescent="0.25">
      <c r="A3185" s="450">
        <f t="shared" si="962"/>
        <v>91887</v>
      </c>
      <c r="B3185" s="451">
        <v>88247</v>
      </c>
      <c r="C3185" s="452" t="s">
        <v>13736</v>
      </c>
      <c r="D3185" s="452" t="s">
        <v>13702</v>
      </c>
      <c r="E3185" s="400" t="s">
        <v>1</v>
      </c>
      <c r="F3185" s="400" t="s">
        <v>7605</v>
      </c>
      <c r="G3185" s="399">
        <v>0.125</v>
      </c>
      <c r="H3185" s="453">
        <f>VLOOKUP(B3185,'CMP-SIN-SD-09-2021'!A:D,4,0)</f>
        <v>18.739999999999998</v>
      </c>
      <c r="I3185" s="453" t="s">
        <v>13362</v>
      </c>
      <c r="J3185" s="373">
        <f t="shared" ref="J3185:J3187" si="973">TRUNC((G3185*H3185),2)</f>
        <v>2.34</v>
      </c>
      <c r="K3185" s="373"/>
      <c r="L3185" s="373"/>
      <c r="M3185" s="373">
        <f>VLOOKUP(B3185,'CMP-SIN-SD-09-2021'!A:D,4,0)</f>
        <v>18.739999999999998</v>
      </c>
      <c r="N3185" s="3" t="b">
        <f t="shared" ref="N3185:N3187" si="974">M3185=H3185</f>
        <v>1</v>
      </c>
    </row>
    <row r="3186" spans="1:15" s="387" customFormat="1" x14ac:dyDescent="0.25">
      <c r="A3186" s="389">
        <f t="shared" si="962"/>
        <v>91887</v>
      </c>
      <c r="B3186" s="390">
        <v>88264</v>
      </c>
      <c r="C3186" s="391" t="s">
        <v>13736</v>
      </c>
      <c r="D3186" s="391" t="s">
        <v>13703</v>
      </c>
      <c r="E3186" s="392" t="s">
        <v>1</v>
      </c>
      <c r="F3186" s="392" t="s">
        <v>7605</v>
      </c>
      <c r="G3186" s="393">
        <v>0.125</v>
      </c>
      <c r="H3186" s="453">
        <f>VLOOKUP(B3186,'CMP-SIN-SD-09-2021'!A:D,4,0)</f>
        <v>24.1</v>
      </c>
      <c r="I3186" s="394" t="s">
        <v>13362</v>
      </c>
      <c r="J3186" s="373">
        <f t="shared" si="973"/>
        <v>3.01</v>
      </c>
      <c r="K3186" s="373"/>
      <c r="L3186" s="373"/>
      <c r="M3186" s="373">
        <f>VLOOKUP(B3186,'CMP-SIN-SD-09-2021'!A:D,4,0)</f>
        <v>24.1</v>
      </c>
      <c r="N3186" s="3" t="b">
        <f t="shared" si="974"/>
        <v>1</v>
      </c>
    </row>
    <row r="3187" spans="1:15" s="387" customFormat="1" ht="30" x14ac:dyDescent="0.25">
      <c r="A3187" s="440">
        <f t="shared" si="962"/>
        <v>91887</v>
      </c>
      <c r="B3187" s="441">
        <v>1870</v>
      </c>
      <c r="C3187" s="442" t="s">
        <v>13736</v>
      </c>
      <c r="D3187" s="442" t="s">
        <v>14571</v>
      </c>
      <c r="E3187" s="398" t="s">
        <v>1</v>
      </c>
      <c r="F3187" s="398" t="s">
        <v>9</v>
      </c>
      <c r="G3187" s="397">
        <v>1</v>
      </c>
      <c r="H3187" s="443">
        <v>2.75</v>
      </c>
      <c r="I3187" s="443" t="s">
        <v>13362</v>
      </c>
      <c r="J3187" s="373">
        <f t="shared" si="973"/>
        <v>2.75</v>
      </c>
      <c r="K3187" s="373"/>
      <c r="L3187" s="373"/>
      <c r="M3187" s="373">
        <f>VLOOKUP(B3187,'INS-SIN-SD-09-2021'!A:D,4,0)</f>
        <v>2.75</v>
      </c>
      <c r="N3187" s="3" t="b">
        <f t="shared" si="974"/>
        <v>1</v>
      </c>
    </row>
    <row r="3188" spans="1:15" s="387" customFormat="1" ht="30" x14ac:dyDescent="0.25">
      <c r="A3188" s="463" t="str">
        <f t="shared" si="962"/>
        <v>11264/ORSE</v>
      </c>
      <c r="B3188" s="434" t="s">
        <v>13359</v>
      </c>
      <c r="C3188" s="464" t="s">
        <v>677</v>
      </c>
      <c r="D3188" s="464" t="s">
        <v>14265</v>
      </c>
      <c r="E3188" s="425" t="s">
        <v>9</v>
      </c>
      <c r="F3188" s="425" t="s">
        <v>1</v>
      </c>
      <c r="G3188" s="424" t="s">
        <v>13361</v>
      </c>
      <c r="H3188" s="426" t="s">
        <v>13362</v>
      </c>
      <c r="I3188" s="465">
        <f>SUMIF(A:A,A3188,J:J)</f>
        <v>6.9</v>
      </c>
      <c r="K3188" s="373" t="e">
        <f>VLOOKUP(A3188,'CMP-SIN-SD-09-2021'!A:D,4,0)</f>
        <v>#N/A</v>
      </c>
      <c r="L3188" s="373" t="e">
        <f>K3188=I3188</f>
        <v>#N/A</v>
      </c>
      <c r="O3188" s="387" t="s">
        <v>1217</v>
      </c>
    </row>
    <row r="3189" spans="1:15" s="387" customFormat="1" x14ac:dyDescent="0.25">
      <c r="A3189" s="450" t="str">
        <f t="shared" si="962"/>
        <v>11264/ORSE</v>
      </c>
      <c r="B3189" s="451">
        <v>88264</v>
      </c>
      <c r="C3189" s="452" t="s">
        <v>14265</v>
      </c>
      <c r="D3189" s="452" t="s">
        <v>13703</v>
      </c>
      <c r="E3189" s="400" t="s">
        <v>1</v>
      </c>
      <c r="F3189" s="400" t="s">
        <v>7605</v>
      </c>
      <c r="G3189" s="399">
        <v>0.13</v>
      </c>
      <c r="H3189" s="453">
        <f>VLOOKUP(B3189,'CMP-SIN-SD-09-2021'!A:D,4,0)</f>
        <v>24.1</v>
      </c>
      <c r="I3189" s="453" t="s">
        <v>13362</v>
      </c>
      <c r="J3189" s="373">
        <f t="shared" ref="J3189:J3191" si="975">TRUNC((G3189*H3189),2)</f>
        <v>3.13</v>
      </c>
      <c r="K3189" s="373"/>
      <c r="L3189" s="373"/>
      <c r="M3189" s="373">
        <f>VLOOKUP(B3189,'CMP-SIN-SD-09-2021'!A:D,4,0)</f>
        <v>24.1</v>
      </c>
      <c r="N3189" s="3" t="b">
        <f t="shared" ref="N3189:N3191" si="976">M3189=H3189</f>
        <v>1</v>
      </c>
    </row>
    <row r="3190" spans="1:15" s="387" customFormat="1" x14ac:dyDescent="0.25">
      <c r="A3190" s="389" t="str">
        <f t="shared" si="962"/>
        <v>11264/ORSE</v>
      </c>
      <c r="B3190" s="390">
        <v>88316</v>
      </c>
      <c r="C3190" s="391" t="s">
        <v>14265</v>
      </c>
      <c r="D3190" s="391" t="s">
        <v>13428</v>
      </c>
      <c r="E3190" s="392" t="s">
        <v>1</v>
      </c>
      <c r="F3190" s="392" t="s">
        <v>7605</v>
      </c>
      <c r="G3190" s="393">
        <v>0.13</v>
      </c>
      <c r="H3190" s="453">
        <f>VLOOKUP(B3190,'CMP-SIN-SD-09-2021'!A:D,4,0)</f>
        <v>17.61</v>
      </c>
      <c r="I3190" s="394" t="s">
        <v>13362</v>
      </c>
      <c r="J3190" s="373">
        <f t="shared" si="975"/>
        <v>2.2799999999999998</v>
      </c>
      <c r="K3190" s="373"/>
      <c r="L3190" s="373"/>
      <c r="M3190" s="373">
        <f>VLOOKUP(B3190,'CMP-SIN-SD-09-2021'!A:D,4,0)</f>
        <v>17.61</v>
      </c>
      <c r="N3190" s="3" t="b">
        <f t="shared" si="976"/>
        <v>1</v>
      </c>
    </row>
    <row r="3191" spans="1:15" s="387" customFormat="1" x14ac:dyDescent="0.25">
      <c r="A3191" s="440" t="str">
        <f t="shared" si="962"/>
        <v>11264/ORSE</v>
      </c>
      <c r="B3191" s="441" t="s">
        <v>14572</v>
      </c>
      <c r="C3191" s="442" t="s">
        <v>14265</v>
      </c>
      <c r="D3191" s="442" t="s">
        <v>14573</v>
      </c>
      <c r="E3191" s="398" t="s">
        <v>1</v>
      </c>
      <c r="F3191" s="398" t="s">
        <v>9</v>
      </c>
      <c r="G3191" s="397">
        <v>1</v>
      </c>
      <c r="H3191" s="443">
        <v>1.49</v>
      </c>
      <c r="I3191" s="443" t="s">
        <v>13362</v>
      </c>
      <c r="J3191" s="373">
        <f t="shared" si="975"/>
        <v>1.49</v>
      </c>
      <c r="K3191" s="373"/>
      <c r="L3191" s="373"/>
      <c r="M3191" s="373" t="e">
        <f>VLOOKUP(B3191,'INS-SIN-SD-09-2021'!A:D,4,0)</f>
        <v>#N/A</v>
      </c>
      <c r="N3191" s="3" t="e">
        <f t="shared" si="976"/>
        <v>#N/A</v>
      </c>
    </row>
    <row r="3192" spans="1:15" s="387" customFormat="1" ht="45" x14ac:dyDescent="0.25">
      <c r="A3192" s="463">
        <f t="shared" si="962"/>
        <v>91874</v>
      </c>
      <c r="B3192" s="434" t="s">
        <v>13359</v>
      </c>
      <c r="C3192" s="464" t="s">
        <v>678</v>
      </c>
      <c r="D3192" s="464" t="s">
        <v>13792</v>
      </c>
      <c r="E3192" s="425" t="s">
        <v>9</v>
      </c>
      <c r="F3192" s="425" t="s">
        <v>1</v>
      </c>
      <c r="G3192" s="424" t="s">
        <v>13361</v>
      </c>
      <c r="H3192" s="426" t="s">
        <v>13362</v>
      </c>
      <c r="I3192" s="465">
        <f>SUMIF(A:A,A3192,J:J)</f>
        <v>4.37</v>
      </c>
      <c r="K3192" s="373">
        <f>VLOOKUP(A3192,'CMP-SIN-SD-09-2021'!A:D,4,0)</f>
        <v>4.37</v>
      </c>
      <c r="L3192" s="373" t="b">
        <f>K3192=I3192</f>
        <v>1</v>
      </c>
      <c r="O3192" s="403">
        <v>91874</v>
      </c>
    </row>
    <row r="3193" spans="1:15" s="387" customFormat="1" x14ac:dyDescent="0.25">
      <c r="A3193" s="450">
        <f t="shared" si="962"/>
        <v>91874</v>
      </c>
      <c r="B3193" s="451">
        <v>88247</v>
      </c>
      <c r="C3193" s="452" t="s">
        <v>13792</v>
      </c>
      <c r="D3193" s="452" t="s">
        <v>13702</v>
      </c>
      <c r="E3193" s="400" t="s">
        <v>1</v>
      </c>
      <c r="F3193" s="400" t="s">
        <v>7605</v>
      </c>
      <c r="G3193" s="399">
        <v>8.3000000000000004E-2</v>
      </c>
      <c r="H3193" s="453">
        <f>VLOOKUP(B3193,'CMP-SIN-SD-09-2021'!A:D,4,0)</f>
        <v>18.739999999999998</v>
      </c>
      <c r="I3193" s="453" t="s">
        <v>13362</v>
      </c>
      <c r="J3193" s="373">
        <f t="shared" ref="J3193:J3195" si="977">TRUNC((G3193*H3193),2)</f>
        <v>1.55</v>
      </c>
      <c r="K3193" s="373"/>
      <c r="L3193" s="373"/>
      <c r="M3193" s="373">
        <f>VLOOKUP(B3193,'CMP-SIN-SD-09-2021'!A:D,4,0)</f>
        <v>18.739999999999998</v>
      </c>
      <c r="N3193" s="3" t="b">
        <f t="shared" ref="N3193:N3195" si="978">M3193=H3193</f>
        <v>1</v>
      </c>
    </row>
    <row r="3194" spans="1:15" s="387" customFormat="1" x14ac:dyDescent="0.25">
      <c r="A3194" s="389">
        <f t="shared" si="962"/>
        <v>91874</v>
      </c>
      <c r="B3194" s="390">
        <v>88264</v>
      </c>
      <c r="C3194" s="391" t="s">
        <v>13792</v>
      </c>
      <c r="D3194" s="391" t="s">
        <v>13703</v>
      </c>
      <c r="E3194" s="392" t="s">
        <v>1</v>
      </c>
      <c r="F3194" s="392" t="s">
        <v>7605</v>
      </c>
      <c r="G3194" s="393">
        <v>8.3000000000000004E-2</v>
      </c>
      <c r="H3194" s="453">
        <f>VLOOKUP(B3194,'CMP-SIN-SD-09-2021'!A:D,4,0)</f>
        <v>24.1</v>
      </c>
      <c r="I3194" s="394" t="s">
        <v>13362</v>
      </c>
      <c r="J3194" s="373">
        <f t="shared" si="977"/>
        <v>2</v>
      </c>
      <c r="K3194" s="373"/>
      <c r="L3194" s="373"/>
      <c r="M3194" s="373">
        <f>VLOOKUP(B3194,'CMP-SIN-SD-09-2021'!A:D,4,0)</f>
        <v>24.1</v>
      </c>
      <c r="N3194" s="3" t="b">
        <f t="shared" si="978"/>
        <v>1</v>
      </c>
    </row>
    <row r="3195" spans="1:15" s="387" customFormat="1" x14ac:dyDescent="0.25">
      <c r="A3195" s="440">
        <f t="shared" si="962"/>
        <v>91874</v>
      </c>
      <c r="B3195" s="441">
        <v>1901</v>
      </c>
      <c r="C3195" s="442" t="s">
        <v>13792</v>
      </c>
      <c r="D3195" s="442" t="s">
        <v>14574</v>
      </c>
      <c r="E3195" s="398" t="s">
        <v>1</v>
      </c>
      <c r="F3195" s="398" t="s">
        <v>9</v>
      </c>
      <c r="G3195" s="397">
        <v>1</v>
      </c>
      <c r="H3195" s="443">
        <v>0.82</v>
      </c>
      <c r="I3195" s="443" t="s">
        <v>13362</v>
      </c>
      <c r="J3195" s="373">
        <f t="shared" si="977"/>
        <v>0.82</v>
      </c>
      <c r="K3195" s="373"/>
      <c r="L3195" s="373"/>
      <c r="M3195" s="373">
        <f>VLOOKUP(B3195,'INS-SIN-SD-09-2021'!A:D,4,0)</f>
        <v>0.82</v>
      </c>
      <c r="N3195" s="3" t="b">
        <f t="shared" si="978"/>
        <v>1</v>
      </c>
    </row>
    <row r="3196" spans="1:15" s="387" customFormat="1" ht="45" x14ac:dyDescent="0.25">
      <c r="A3196" s="463">
        <f t="shared" si="962"/>
        <v>91876</v>
      </c>
      <c r="B3196" s="434" t="s">
        <v>13359</v>
      </c>
      <c r="C3196" s="464" t="s">
        <v>679</v>
      </c>
      <c r="D3196" s="464" t="s">
        <v>14575</v>
      </c>
      <c r="E3196" s="425" t="s">
        <v>9</v>
      </c>
      <c r="F3196" s="425" t="s">
        <v>1</v>
      </c>
      <c r="G3196" s="424" t="s">
        <v>13361</v>
      </c>
      <c r="H3196" s="426" t="s">
        <v>13362</v>
      </c>
      <c r="I3196" s="465">
        <f>SUMIF(A:A,A3196,J:J)</f>
        <v>7.6199999999999992</v>
      </c>
      <c r="K3196" s="373">
        <f>VLOOKUP(A3196,'CMP-SIN-SD-09-2021'!A:D,4,0)</f>
        <v>7.62</v>
      </c>
      <c r="L3196" s="373" t="b">
        <f>K3196=I3196</f>
        <v>1</v>
      </c>
      <c r="O3196" s="403">
        <v>91876</v>
      </c>
    </row>
    <row r="3197" spans="1:15" s="387" customFormat="1" x14ac:dyDescent="0.25">
      <c r="A3197" s="450">
        <f t="shared" si="962"/>
        <v>91876</v>
      </c>
      <c r="B3197" s="451">
        <v>88247</v>
      </c>
      <c r="C3197" s="452" t="s">
        <v>14575</v>
      </c>
      <c r="D3197" s="452" t="s">
        <v>13702</v>
      </c>
      <c r="E3197" s="400" t="s">
        <v>1</v>
      </c>
      <c r="F3197" s="400" t="s">
        <v>7605</v>
      </c>
      <c r="G3197" s="399">
        <v>0.13900000000000001</v>
      </c>
      <c r="H3197" s="453">
        <f>VLOOKUP(B3197,'CMP-SIN-SD-09-2021'!A:D,4,0)</f>
        <v>18.739999999999998</v>
      </c>
      <c r="I3197" s="453" t="s">
        <v>13362</v>
      </c>
      <c r="J3197" s="373">
        <f t="shared" ref="J3197:J3199" si="979">TRUNC((G3197*H3197),2)</f>
        <v>2.6</v>
      </c>
      <c r="K3197" s="373"/>
      <c r="L3197" s="373"/>
      <c r="M3197" s="373">
        <f>VLOOKUP(B3197,'CMP-SIN-SD-09-2021'!A:D,4,0)</f>
        <v>18.739999999999998</v>
      </c>
      <c r="N3197" s="3" t="b">
        <f t="shared" ref="N3197:N3199" si="980">M3197=H3197</f>
        <v>1</v>
      </c>
    </row>
    <row r="3198" spans="1:15" s="387" customFormat="1" x14ac:dyDescent="0.25">
      <c r="A3198" s="389">
        <f t="shared" si="962"/>
        <v>91876</v>
      </c>
      <c r="B3198" s="390">
        <v>88264</v>
      </c>
      <c r="C3198" s="391" t="s">
        <v>14575</v>
      </c>
      <c r="D3198" s="391" t="s">
        <v>13703</v>
      </c>
      <c r="E3198" s="392" t="s">
        <v>1</v>
      </c>
      <c r="F3198" s="392" t="s">
        <v>7605</v>
      </c>
      <c r="G3198" s="393">
        <v>0.13900000000000001</v>
      </c>
      <c r="H3198" s="453">
        <f>VLOOKUP(B3198,'CMP-SIN-SD-09-2021'!A:D,4,0)</f>
        <v>24.1</v>
      </c>
      <c r="I3198" s="394" t="s">
        <v>13362</v>
      </c>
      <c r="J3198" s="373">
        <f t="shared" si="979"/>
        <v>3.34</v>
      </c>
      <c r="K3198" s="373"/>
      <c r="L3198" s="373"/>
      <c r="M3198" s="373">
        <f>VLOOKUP(B3198,'CMP-SIN-SD-09-2021'!A:D,4,0)</f>
        <v>24.1</v>
      </c>
      <c r="N3198" s="3" t="b">
        <f t="shared" si="980"/>
        <v>1</v>
      </c>
    </row>
    <row r="3199" spans="1:15" s="387" customFormat="1" x14ac:dyDescent="0.25">
      <c r="A3199" s="440">
        <f t="shared" si="962"/>
        <v>91876</v>
      </c>
      <c r="B3199" s="441">
        <v>1892</v>
      </c>
      <c r="C3199" s="442" t="s">
        <v>14575</v>
      </c>
      <c r="D3199" s="442" t="s">
        <v>14576</v>
      </c>
      <c r="E3199" s="398" t="s">
        <v>1</v>
      </c>
      <c r="F3199" s="398" t="s">
        <v>9</v>
      </c>
      <c r="G3199" s="397">
        <v>1</v>
      </c>
      <c r="H3199" s="443">
        <v>1.68</v>
      </c>
      <c r="I3199" s="443" t="s">
        <v>13362</v>
      </c>
      <c r="J3199" s="373">
        <f t="shared" si="979"/>
        <v>1.68</v>
      </c>
      <c r="K3199" s="373"/>
      <c r="L3199" s="373"/>
      <c r="M3199" s="373">
        <f>VLOOKUP(B3199,'INS-SIN-SD-09-2021'!A:D,4,0)</f>
        <v>1.68</v>
      </c>
      <c r="N3199" s="3" t="b">
        <f t="shared" si="980"/>
        <v>1</v>
      </c>
    </row>
    <row r="3200" spans="1:15" s="387" customFormat="1" ht="45" x14ac:dyDescent="0.25">
      <c r="A3200" s="463">
        <f t="shared" si="962"/>
        <v>95754</v>
      </c>
      <c r="B3200" s="434" t="s">
        <v>13359</v>
      </c>
      <c r="C3200" s="464" t="s">
        <v>680</v>
      </c>
      <c r="D3200" s="464" t="s">
        <v>14185</v>
      </c>
      <c r="E3200" s="425" t="s">
        <v>9</v>
      </c>
      <c r="F3200" s="425" t="s">
        <v>1</v>
      </c>
      <c r="G3200" s="424" t="s">
        <v>13361</v>
      </c>
      <c r="H3200" s="426" t="s">
        <v>13362</v>
      </c>
      <c r="I3200" s="465">
        <f>SUMIF(A:A,A3200,J:J)</f>
        <v>8.02</v>
      </c>
      <c r="K3200" s="373">
        <f>VLOOKUP(A3200,'CMP-SIN-SD-09-2021'!A:D,4,0)</f>
        <v>8.02</v>
      </c>
      <c r="L3200" s="373" t="b">
        <f>K3200=I3200</f>
        <v>1</v>
      </c>
      <c r="O3200" s="403">
        <v>95754</v>
      </c>
    </row>
    <row r="3201" spans="1:15" s="387" customFormat="1" x14ac:dyDescent="0.25">
      <c r="A3201" s="450">
        <f t="shared" si="962"/>
        <v>95754</v>
      </c>
      <c r="B3201" s="451">
        <v>88247</v>
      </c>
      <c r="C3201" s="452" t="s">
        <v>14185</v>
      </c>
      <c r="D3201" s="452" t="s">
        <v>13702</v>
      </c>
      <c r="E3201" s="400" t="s">
        <v>1</v>
      </c>
      <c r="F3201" s="400" t="s">
        <v>7605</v>
      </c>
      <c r="G3201" s="399">
        <v>0.13539999999999999</v>
      </c>
      <c r="H3201" s="453">
        <f>VLOOKUP(B3201,'CMP-SIN-SD-09-2021'!A:D,4,0)</f>
        <v>18.739999999999998</v>
      </c>
      <c r="I3201" s="453" t="s">
        <v>13362</v>
      </c>
      <c r="J3201" s="373">
        <f t="shared" ref="J3201:J3203" si="981">TRUNC((G3201*H3201),2)</f>
        <v>2.5299999999999998</v>
      </c>
      <c r="K3201" s="373"/>
      <c r="L3201" s="373"/>
      <c r="M3201" s="373">
        <f>VLOOKUP(B3201,'CMP-SIN-SD-09-2021'!A:D,4,0)</f>
        <v>18.739999999999998</v>
      </c>
      <c r="N3201" s="3" t="b">
        <f t="shared" ref="N3201:N3203" si="982">M3201=H3201</f>
        <v>1</v>
      </c>
    </row>
    <row r="3202" spans="1:15" s="387" customFormat="1" x14ac:dyDescent="0.25">
      <c r="A3202" s="389">
        <f t="shared" si="962"/>
        <v>95754</v>
      </c>
      <c r="B3202" s="390">
        <v>88264</v>
      </c>
      <c r="C3202" s="391" t="s">
        <v>14185</v>
      </c>
      <c r="D3202" s="391" t="s">
        <v>13703</v>
      </c>
      <c r="E3202" s="392" t="s">
        <v>1</v>
      </c>
      <c r="F3202" s="392" t="s">
        <v>7605</v>
      </c>
      <c r="G3202" s="393">
        <v>0.13539999999999999</v>
      </c>
      <c r="H3202" s="453">
        <f>VLOOKUP(B3202,'CMP-SIN-SD-09-2021'!A:D,4,0)</f>
        <v>24.1</v>
      </c>
      <c r="I3202" s="394" t="s">
        <v>13362</v>
      </c>
      <c r="J3202" s="373">
        <f t="shared" si="981"/>
        <v>3.26</v>
      </c>
      <c r="K3202" s="373"/>
      <c r="L3202" s="373"/>
      <c r="M3202" s="373">
        <f>VLOOKUP(B3202,'CMP-SIN-SD-09-2021'!A:D,4,0)</f>
        <v>24.1</v>
      </c>
      <c r="N3202" s="3" t="b">
        <f t="shared" si="982"/>
        <v>1</v>
      </c>
    </row>
    <row r="3203" spans="1:15" s="387" customFormat="1" ht="30" x14ac:dyDescent="0.25">
      <c r="A3203" s="440">
        <f t="shared" si="962"/>
        <v>95754</v>
      </c>
      <c r="B3203" s="441">
        <v>2638</v>
      </c>
      <c r="C3203" s="442" t="s">
        <v>14185</v>
      </c>
      <c r="D3203" s="442" t="s">
        <v>14577</v>
      </c>
      <c r="E3203" s="398" t="s">
        <v>1</v>
      </c>
      <c r="F3203" s="398" t="s">
        <v>9</v>
      </c>
      <c r="G3203" s="397">
        <v>1</v>
      </c>
      <c r="H3203" s="443">
        <v>2.23</v>
      </c>
      <c r="I3203" s="443" t="s">
        <v>13362</v>
      </c>
      <c r="J3203" s="373">
        <f t="shared" si="981"/>
        <v>2.23</v>
      </c>
      <c r="K3203" s="373"/>
      <c r="L3203" s="373"/>
      <c r="M3203" s="373">
        <f>VLOOKUP(B3203,'INS-SIN-SD-09-2021'!A:D,4,0)</f>
        <v>2.23</v>
      </c>
      <c r="N3203" s="3" t="b">
        <f t="shared" si="982"/>
        <v>1</v>
      </c>
    </row>
    <row r="3204" spans="1:15" s="387" customFormat="1" ht="45" x14ac:dyDescent="0.25">
      <c r="A3204" s="463">
        <f t="shared" si="962"/>
        <v>95756</v>
      </c>
      <c r="B3204" s="434" t="s">
        <v>13359</v>
      </c>
      <c r="C3204" s="464" t="s">
        <v>681</v>
      </c>
      <c r="D3204" s="464" t="s">
        <v>13792</v>
      </c>
      <c r="E3204" s="425" t="s">
        <v>9</v>
      </c>
      <c r="F3204" s="425" t="s">
        <v>1</v>
      </c>
      <c r="G3204" s="424" t="s">
        <v>13361</v>
      </c>
      <c r="H3204" s="426" t="s">
        <v>13362</v>
      </c>
      <c r="I3204" s="465">
        <f>SUMIF(A:A,A3204,J:J)</f>
        <v>15.34</v>
      </c>
      <c r="K3204" s="373">
        <f>VLOOKUP(A3204,'CMP-SIN-SD-09-2021'!A:D,4,0)</f>
        <v>15.34</v>
      </c>
      <c r="L3204" s="373" t="b">
        <f>K3204=I3204</f>
        <v>1</v>
      </c>
      <c r="O3204" s="403">
        <v>95756</v>
      </c>
    </row>
    <row r="3205" spans="1:15" s="387" customFormat="1" x14ac:dyDescent="0.25">
      <c r="A3205" s="450">
        <f t="shared" si="962"/>
        <v>95756</v>
      </c>
      <c r="B3205" s="451">
        <v>88247</v>
      </c>
      <c r="C3205" s="452" t="s">
        <v>13792</v>
      </c>
      <c r="D3205" s="452" t="s">
        <v>13702</v>
      </c>
      <c r="E3205" s="400" t="s">
        <v>1</v>
      </c>
      <c r="F3205" s="400" t="s">
        <v>7605</v>
      </c>
      <c r="G3205" s="399">
        <v>0.22459999999999999</v>
      </c>
      <c r="H3205" s="453">
        <f>VLOOKUP(B3205,'CMP-SIN-SD-09-2021'!A:D,4,0)</f>
        <v>18.739999999999998</v>
      </c>
      <c r="I3205" s="453" t="s">
        <v>13362</v>
      </c>
      <c r="J3205" s="373">
        <f t="shared" ref="J3205:J3207" si="983">TRUNC((G3205*H3205),2)</f>
        <v>4.2</v>
      </c>
      <c r="K3205" s="373"/>
      <c r="L3205" s="373"/>
      <c r="M3205" s="373">
        <f>VLOOKUP(B3205,'CMP-SIN-SD-09-2021'!A:D,4,0)</f>
        <v>18.739999999999998</v>
      </c>
      <c r="N3205" s="3" t="b">
        <f t="shared" ref="N3205:N3207" si="984">M3205=H3205</f>
        <v>1</v>
      </c>
    </row>
    <row r="3206" spans="1:15" s="387" customFormat="1" x14ac:dyDescent="0.25">
      <c r="A3206" s="389">
        <f t="shared" si="962"/>
        <v>95756</v>
      </c>
      <c r="B3206" s="390">
        <v>88264</v>
      </c>
      <c r="C3206" s="391" t="s">
        <v>13792</v>
      </c>
      <c r="D3206" s="391" t="s">
        <v>13703</v>
      </c>
      <c r="E3206" s="392" t="s">
        <v>1</v>
      </c>
      <c r="F3206" s="392" t="s">
        <v>7605</v>
      </c>
      <c r="G3206" s="393">
        <v>0.22459999999999999</v>
      </c>
      <c r="H3206" s="453">
        <f>VLOOKUP(B3206,'CMP-SIN-SD-09-2021'!A:D,4,0)</f>
        <v>24.1</v>
      </c>
      <c r="I3206" s="394" t="s">
        <v>13362</v>
      </c>
      <c r="J3206" s="373">
        <f t="shared" si="983"/>
        <v>5.41</v>
      </c>
      <c r="K3206" s="373"/>
      <c r="L3206" s="373"/>
      <c r="M3206" s="373">
        <f>VLOOKUP(B3206,'CMP-SIN-SD-09-2021'!A:D,4,0)</f>
        <v>24.1</v>
      </c>
      <c r="N3206" s="3" t="b">
        <f t="shared" si="984"/>
        <v>1</v>
      </c>
    </row>
    <row r="3207" spans="1:15" s="387" customFormat="1" ht="30" x14ac:dyDescent="0.25">
      <c r="A3207" s="440">
        <f t="shared" si="962"/>
        <v>95756</v>
      </c>
      <c r="B3207" s="441">
        <v>2644</v>
      </c>
      <c r="C3207" s="442" t="s">
        <v>13792</v>
      </c>
      <c r="D3207" s="442" t="s">
        <v>14578</v>
      </c>
      <c r="E3207" s="398" t="s">
        <v>1</v>
      </c>
      <c r="F3207" s="398" t="s">
        <v>9</v>
      </c>
      <c r="G3207" s="397">
        <v>1</v>
      </c>
      <c r="H3207" s="443">
        <v>5.73</v>
      </c>
      <c r="I3207" s="443" t="s">
        <v>13362</v>
      </c>
      <c r="J3207" s="373">
        <f t="shared" si="983"/>
        <v>5.73</v>
      </c>
      <c r="K3207" s="373"/>
      <c r="L3207" s="373"/>
      <c r="M3207" s="373">
        <f>VLOOKUP(B3207,'INS-SIN-SD-09-2021'!A:D,4,0)</f>
        <v>5.73</v>
      </c>
      <c r="N3207" s="3" t="b">
        <f t="shared" si="984"/>
        <v>1</v>
      </c>
    </row>
    <row r="3208" spans="1:15" s="387" customFormat="1" x14ac:dyDescent="0.25">
      <c r="A3208" s="463" t="str">
        <f t="shared" si="962"/>
        <v>C0512/SEINFRA</v>
      </c>
      <c r="B3208" s="434" t="s">
        <v>13359</v>
      </c>
      <c r="C3208" s="464" t="s">
        <v>682</v>
      </c>
      <c r="D3208" s="464" t="s">
        <v>14114</v>
      </c>
      <c r="E3208" s="425" t="s">
        <v>9</v>
      </c>
      <c r="F3208" s="425" t="s">
        <v>1</v>
      </c>
      <c r="G3208" s="424" t="s">
        <v>13361</v>
      </c>
      <c r="H3208" s="426" t="s">
        <v>13362</v>
      </c>
      <c r="I3208" s="465">
        <f>SUMIF(A:A,A3208,J:J)</f>
        <v>30.15</v>
      </c>
      <c r="K3208" s="373" t="e">
        <f>VLOOKUP(A3208,'CMP-SIN-SD-09-2021'!A:D,4,0)</f>
        <v>#N/A</v>
      </c>
      <c r="L3208" s="373" t="e">
        <f>K3208=I3208</f>
        <v>#N/A</v>
      </c>
      <c r="O3208" s="387" t="s">
        <v>1932</v>
      </c>
    </row>
    <row r="3209" spans="1:15" s="387" customFormat="1" ht="30" x14ac:dyDescent="0.25">
      <c r="A3209" s="450" t="str">
        <f t="shared" si="962"/>
        <v>C0512/SEINFRA</v>
      </c>
      <c r="B3209" s="451">
        <v>88248</v>
      </c>
      <c r="C3209" s="452" t="s">
        <v>14114</v>
      </c>
      <c r="D3209" s="452" t="s">
        <v>13495</v>
      </c>
      <c r="E3209" s="400" t="s">
        <v>1</v>
      </c>
      <c r="F3209" s="400" t="s">
        <v>7605</v>
      </c>
      <c r="G3209" s="399">
        <v>0.2</v>
      </c>
      <c r="H3209" s="453">
        <f>VLOOKUP(B3209,'CMP-SIN-SD-09-2021'!A:D,4,0)</f>
        <v>18.23</v>
      </c>
      <c r="I3209" s="453" t="s">
        <v>13362</v>
      </c>
      <c r="J3209" s="373">
        <f t="shared" ref="J3209:J3211" si="985">TRUNC((G3209*H3209),2)</f>
        <v>3.64</v>
      </c>
      <c r="K3209" s="373"/>
      <c r="L3209" s="373"/>
      <c r="M3209" s="373">
        <f>VLOOKUP(B3209,'CMP-SIN-SD-09-2021'!A:D,4,0)</f>
        <v>18.23</v>
      </c>
      <c r="N3209" s="3" t="b">
        <f t="shared" ref="N3209:N3211" si="986">M3209=H3209</f>
        <v>1</v>
      </c>
    </row>
    <row r="3210" spans="1:15" s="387" customFormat="1" ht="30" x14ac:dyDescent="0.25">
      <c r="A3210" s="389" t="str">
        <f t="shared" si="962"/>
        <v>C0512/SEINFRA</v>
      </c>
      <c r="B3210" s="390">
        <v>88267</v>
      </c>
      <c r="C3210" s="391" t="s">
        <v>14114</v>
      </c>
      <c r="D3210" s="391" t="s">
        <v>13455</v>
      </c>
      <c r="E3210" s="392" t="s">
        <v>1</v>
      </c>
      <c r="F3210" s="392" t="s">
        <v>7605</v>
      </c>
      <c r="G3210" s="393">
        <v>0.2</v>
      </c>
      <c r="H3210" s="453">
        <f>VLOOKUP(B3210,'CMP-SIN-SD-09-2021'!A:D,4,0)</f>
        <v>23.41</v>
      </c>
      <c r="I3210" s="394" t="s">
        <v>13362</v>
      </c>
      <c r="J3210" s="373">
        <f t="shared" si="985"/>
        <v>4.68</v>
      </c>
      <c r="K3210" s="373"/>
      <c r="L3210" s="373"/>
      <c r="M3210" s="373">
        <f>VLOOKUP(B3210,'CMP-SIN-SD-09-2021'!A:D,4,0)</f>
        <v>23.41</v>
      </c>
      <c r="N3210" s="3" t="b">
        <f t="shared" si="986"/>
        <v>1</v>
      </c>
    </row>
    <row r="3211" spans="1:15" s="387" customFormat="1" x14ac:dyDescent="0.25">
      <c r="A3211" s="440" t="str">
        <f t="shared" ref="A3211:A3280" si="987">IF(O3211&lt;&gt;0,O3211,A3210)</f>
        <v>C0512/SEINFRA</v>
      </c>
      <c r="B3211" s="441" t="s">
        <v>14579</v>
      </c>
      <c r="C3211" s="442" t="s">
        <v>14114</v>
      </c>
      <c r="D3211" s="442" t="s">
        <v>14580</v>
      </c>
      <c r="E3211" s="398" t="s">
        <v>1</v>
      </c>
      <c r="F3211" s="398" t="s">
        <v>9</v>
      </c>
      <c r="G3211" s="397">
        <v>1</v>
      </c>
      <c r="H3211" s="443">
        <v>21.83</v>
      </c>
      <c r="I3211" s="443" t="s">
        <v>13362</v>
      </c>
      <c r="J3211" s="373">
        <f t="shared" si="985"/>
        <v>21.83</v>
      </c>
      <c r="K3211" s="373"/>
      <c r="L3211" s="373"/>
      <c r="M3211" s="373" t="e">
        <f>VLOOKUP(B3211,'INS-SIN-SD-09-2021'!A:D,4,0)</f>
        <v>#N/A</v>
      </c>
      <c r="N3211" s="3" t="e">
        <f t="shared" si="986"/>
        <v>#N/A</v>
      </c>
    </row>
    <row r="3212" spans="1:15" s="387" customFormat="1" x14ac:dyDescent="0.25">
      <c r="A3212" s="463" t="str">
        <f t="shared" si="987"/>
        <v>072326/AGETOP</v>
      </c>
      <c r="B3212" s="434" t="s">
        <v>13359</v>
      </c>
      <c r="C3212" s="464" t="s">
        <v>683</v>
      </c>
      <c r="D3212" s="464" t="s">
        <v>13929</v>
      </c>
      <c r="E3212" s="425" t="s">
        <v>9</v>
      </c>
      <c r="F3212" s="425" t="s">
        <v>1</v>
      </c>
      <c r="G3212" s="424" t="s">
        <v>13361</v>
      </c>
      <c r="H3212" s="426" t="s">
        <v>13362</v>
      </c>
      <c r="I3212" s="465">
        <f>SUMIF(A:A,A3212,J:J)</f>
        <v>6.2</v>
      </c>
      <c r="K3212" s="373" t="e">
        <f>VLOOKUP(A3212,'CMP-SIN-SD-09-2021'!A:D,4,0)</f>
        <v>#N/A</v>
      </c>
      <c r="L3212" s="373" t="e">
        <f>K3212=I3212</f>
        <v>#N/A</v>
      </c>
      <c r="O3212" s="387" t="s">
        <v>1934</v>
      </c>
    </row>
    <row r="3213" spans="1:15" s="387" customFormat="1" x14ac:dyDescent="0.25">
      <c r="A3213" s="450" t="str">
        <f t="shared" si="987"/>
        <v>072326/AGETOP</v>
      </c>
      <c r="B3213" s="451">
        <v>88264</v>
      </c>
      <c r="C3213" s="452" t="s">
        <v>13929</v>
      </c>
      <c r="D3213" s="452" t="s">
        <v>13703</v>
      </c>
      <c r="E3213" s="400" t="s">
        <v>1</v>
      </c>
      <c r="F3213" s="400" t="s">
        <v>7605</v>
      </c>
      <c r="G3213" s="399">
        <v>0.12</v>
      </c>
      <c r="H3213" s="453">
        <f>VLOOKUP(B3213,'CMP-SIN-SD-09-2021'!A:D,4,0)</f>
        <v>24.1</v>
      </c>
      <c r="I3213" s="453" t="s">
        <v>13362</v>
      </c>
      <c r="J3213" s="373">
        <f t="shared" ref="J3213:J3215" si="988">TRUNC((G3213*H3213),2)</f>
        <v>2.89</v>
      </c>
      <c r="K3213" s="373"/>
      <c r="L3213" s="373"/>
      <c r="M3213" s="373">
        <f>VLOOKUP(B3213,'CMP-SIN-SD-09-2021'!A:D,4,0)</f>
        <v>24.1</v>
      </c>
      <c r="N3213" s="3" t="b">
        <f t="shared" ref="N3213:N3215" si="989">M3213=H3213</f>
        <v>1</v>
      </c>
    </row>
    <row r="3214" spans="1:15" s="387" customFormat="1" x14ac:dyDescent="0.25">
      <c r="A3214" s="389" t="str">
        <f t="shared" si="987"/>
        <v>072326/AGETOP</v>
      </c>
      <c r="B3214" s="390">
        <v>88316</v>
      </c>
      <c r="C3214" s="391" t="s">
        <v>13929</v>
      </c>
      <c r="D3214" s="391" t="s">
        <v>13428</v>
      </c>
      <c r="E3214" s="392" t="s">
        <v>1</v>
      </c>
      <c r="F3214" s="392" t="s">
        <v>7605</v>
      </c>
      <c r="G3214" s="393">
        <v>0.12</v>
      </c>
      <c r="H3214" s="453">
        <f>VLOOKUP(B3214,'CMP-SIN-SD-09-2021'!A:D,4,0)</f>
        <v>17.61</v>
      </c>
      <c r="I3214" s="394" t="s">
        <v>13362</v>
      </c>
      <c r="J3214" s="373">
        <f t="shared" si="988"/>
        <v>2.11</v>
      </c>
      <c r="K3214" s="373"/>
      <c r="L3214" s="373"/>
      <c r="M3214" s="373">
        <f>VLOOKUP(B3214,'CMP-SIN-SD-09-2021'!A:D,4,0)</f>
        <v>17.61</v>
      </c>
      <c r="N3214" s="3" t="b">
        <f t="shared" si="989"/>
        <v>1</v>
      </c>
    </row>
    <row r="3215" spans="1:15" s="387" customFormat="1" x14ac:dyDescent="0.25">
      <c r="A3215" s="440" t="str">
        <f t="shared" si="987"/>
        <v>072326/AGETOP</v>
      </c>
      <c r="B3215" s="441">
        <v>3808</v>
      </c>
      <c r="C3215" s="442" t="s">
        <v>13929</v>
      </c>
      <c r="D3215" s="442" t="s">
        <v>14581</v>
      </c>
      <c r="E3215" s="398" t="s">
        <v>1</v>
      </c>
      <c r="F3215" s="398" t="s">
        <v>13901</v>
      </c>
      <c r="G3215" s="397">
        <v>1</v>
      </c>
      <c r="H3215" s="443">
        <v>1.2</v>
      </c>
      <c r="I3215" s="443" t="s">
        <v>13362</v>
      </c>
      <c r="J3215" s="373">
        <f t="shared" si="988"/>
        <v>1.2</v>
      </c>
      <c r="K3215" s="373"/>
      <c r="L3215" s="373"/>
      <c r="M3215" s="373" t="e">
        <f>VLOOKUP(B3215,'INS-SIN-SD-09-2021'!A:D,4,0)</f>
        <v>#N/A</v>
      </c>
      <c r="N3215" s="3" t="e">
        <f t="shared" si="989"/>
        <v>#N/A</v>
      </c>
    </row>
    <row r="3216" spans="1:15" s="387" customFormat="1" ht="30" x14ac:dyDescent="0.25">
      <c r="A3216" s="463" t="str">
        <f t="shared" si="987"/>
        <v>15.018.0751-0/EMOP</v>
      </c>
      <c r="B3216" s="434" t="s">
        <v>13359</v>
      </c>
      <c r="C3216" s="464" t="s">
        <v>684</v>
      </c>
      <c r="D3216" s="464" t="s">
        <v>13561</v>
      </c>
      <c r="E3216" s="425" t="s">
        <v>9</v>
      </c>
      <c r="F3216" s="425" t="s">
        <v>1</v>
      </c>
      <c r="G3216" s="424" t="s">
        <v>13361</v>
      </c>
      <c r="H3216" s="426" t="s">
        <v>13362</v>
      </c>
      <c r="I3216" s="465">
        <f>SUMIF(A:A,A3216,J:J)</f>
        <v>47.53</v>
      </c>
      <c r="K3216" s="373" t="e">
        <f>VLOOKUP(A3216,'CMP-SIN-SD-09-2021'!A:D,4,0)</f>
        <v>#N/A</v>
      </c>
      <c r="L3216" s="373" t="e">
        <f>K3216=I3216</f>
        <v>#N/A</v>
      </c>
      <c r="O3216" s="387" t="s">
        <v>15765</v>
      </c>
    </row>
    <row r="3217" spans="1:15" s="387" customFormat="1" x14ac:dyDescent="0.25">
      <c r="A3217" s="450" t="str">
        <f t="shared" si="987"/>
        <v>15.018.0751-0/EMOP</v>
      </c>
      <c r="B3217" s="451">
        <v>88264</v>
      </c>
      <c r="C3217" s="452" t="s">
        <v>13561</v>
      </c>
      <c r="D3217" s="452" t="s">
        <v>13703</v>
      </c>
      <c r="E3217" s="400" t="s">
        <v>1</v>
      </c>
      <c r="F3217" s="400" t="s">
        <v>7605</v>
      </c>
      <c r="G3217" s="399">
        <v>0.51500000000000001</v>
      </c>
      <c r="H3217" s="453">
        <f>VLOOKUP(B3217,'CMP-SIN-SD-09-2021'!A:D,4,0)</f>
        <v>24.1</v>
      </c>
      <c r="I3217" s="453" t="s">
        <v>13362</v>
      </c>
      <c r="J3217" s="373">
        <f t="shared" ref="J3217:J3219" si="990">TRUNC((G3217*H3217),2)</f>
        <v>12.41</v>
      </c>
      <c r="K3217" s="373"/>
      <c r="L3217" s="373"/>
      <c r="M3217" s="373">
        <f>VLOOKUP(B3217,'CMP-SIN-SD-09-2021'!A:D,4,0)</f>
        <v>24.1</v>
      </c>
      <c r="N3217" s="3" t="b">
        <f t="shared" ref="N3217:N3219" si="991">M3217=H3217</f>
        <v>1</v>
      </c>
    </row>
    <row r="3218" spans="1:15" s="387" customFormat="1" x14ac:dyDescent="0.25">
      <c r="A3218" s="389" t="str">
        <f t="shared" si="987"/>
        <v>15.018.0751-0/EMOP</v>
      </c>
      <c r="B3218" s="390">
        <v>88316</v>
      </c>
      <c r="C3218" s="391" t="s">
        <v>13561</v>
      </c>
      <c r="D3218" s="391" t="s">
        <v>13428</v>
      </c>
      <c r="E3218" s="392" t="s">
        <v>1</v>
      </c>
      <c r="F3218" s="392" t="s">
        <v>7605</v>
      </c>
      <c r="G3218" s="393">
        <v>0.51499680999999997</v>
      </c>
      <c r="H3218" s="453">
        <f>VLOOKUP(B3218,'CMP-SIN-SD-09-2021'!A:D,4,0)</f>
        <v>17.61</v>
      </c>
      <c r="I3218" s="394" t="s">
        <v>13362</v>
      </c>
      <c r="J3218" s="373">
        <f t="shared" si="990"/>
        <v>9.06</v>
      </c>
      <c r="K3218" s="373"/>
      <c r="L3218" s="373"/>
      <c r="M3218" s="373">
        <f>VLOOKUP(B3218,'CMP-SIN-SD-09-2021'!A:D,4,0)</f>
        <v>17.61</v>
      </c>
      <c r="N3218" s="3" t="b">
        <f t="shared" si="991"/>
        <v>1</v>
      </c>
    </row>
    <row r="3219" spans="1:15" s="387" customFormat="1" ht="30" x14ac:dyDescent="0.25">
      <c r="A3219" s="440" t="str">
        <f t="shared" si="987"/>
        <v>15.018.0751-0/EMOP</v>
      </c>
      <c r="B3219" s="441">
        <v>12125</v>
      </c>
      <c r="C3219" s="442" t="s">
        <v>13561</v>
      </c>
      <c r="D3219" s="442" t="s">
        <v>14582</v>
      </c>
      <c r="E3219" s="398" t="s">
        <v>1</v>
      </c>
      <c r="F3219" s="398" t="s">
        <v>9</v>
      </c>
      <c r="G3219" s="397">
        <v>1</v>
      </c>
      <c r="H3219" s="443">
        <v>26.06</v>
      </c>
      <c r="I3219" s="443" t="s">
        <v>13362</v>
      </c>
      <c r="J3219" s="373">
        <f t="shared" si="990"/>
        <v>26.06</v>
      </c>
      <c r="K3219" s="373"/>
      <c r="L3219" s="373"/>
      <c r="M3219" s="373" t="e">
        <f>VLOOKUP(B3219,'INS-SIN-SD-09-2021'!A:D,4,0)</f>
        <v>#N/A</v>
      </c>
      <c r="N3219" s="3" t="e">
        <f t="shared" si="991"/>
        <v>#N/A</v>
      </c>
    </row>
    <row r="3220" spans="1:15" s="387" customFormat="1" ht="30" x14ac:dyDescent="0.25">
      <c r="A3220" s="463" t="str">
        <f t="shared" si="987"/>
        <v>09524/ORSE</v>
      </c>
      <c r="B3220" s="434" t="s">
        <v>13359</v>
      </c>
      <c r="C3220" s="464" t="s">
        <v>685</v>
      </c>
      <c r="D3220" s="464" t="s">
        <v>13939</v>
      </c>
      <c r="E3220" s="425" t="s">
        <v>9</v>
      </c>
      <c r="F3220" s="425" t="s">
        <v>1</v>
      </c>
      <c r="G3220" s="424" t="s">
        <v>13361</v>
      </c>
      <c r="H3220" s="426" t="s">
        <v>13362</v>
      </c>
      <c r="I3220" s="465">
        <f>SUMIF(A:A,A3220,J:J)</f>
        <v>5.27</v>
      </c>
      <c r="K3220" s="373" t="e">
        <f>VLOOKUP(A3220,'CMP-SIN-SD-09-2021'!A:D,4,0)</f>
        <v>#N/A</v>
      </c>
      <c r="L3220" s="373" t="e">
        <f>K3220=I3220</f>
        <v>#N/A</v>
      </c>
      <c r="O3220" s="387" t="s">
        <v>1937</v>
      </c>
    </row>
    <row r="3221" spans="1:15" s="387" customFormat="1" x14ac:dyDescent="0.25">
      <c r="A3221" s="450" t="str">
        <f t="shared" si="987"/>
        <v>09524/ORSE</v>
      </c>
      <c r="B3221" s="451">
        <v>88264</v>
      </c>
      <c r="C3221" s="452" t="s">
        <v>13939</v>
      </c>
      <c r="D3221" s="452" t="s">
        <v>13703</v>
      </c>
      <c r="E3221" s="400" t="s">
        <v>1</v>
      </c>
      <c r="F3221" s="400" t="s">
        <v>7605</v>
      </c>
      <c r="G3221" s="399">
        <v>0.1</v>
      </c>
      <c r="H3221" s="453">
        <f>VLOOKUP(B3221,'CMP-SIN-SD-09-2021'!A:D,4,0)</f>
        <v>24.1</v>
      </c>
      <c r="I3221" s="453" t="s">
        <v>13362</v>
      </c>
      <c r="J3221" s="373">
        <f t="shared" ref="J3221:J3223" si="992">TRUNC((G3221*H3221),2)</f>
        <v>2.41</v>
      </c>
      <c r="K3221" s="373"/>
      <c r="L3221" s="373"/>
      <c r="M3221" s="373">
        <f>VLOOKUP(B3221,'CMP-SIN-SD-09-2021'!A:D,4,0)</f>
        <v>24.1</v>
      </c>
      <c r="N3221" s="3" t="b">
        <f t="shared" ref="N3221:N3223" si="993">M3221=H3221</f>
        <v>1</v>
      </c>
    </row>
    <row r="3222" spans="1:15" s="387" customFormat="1" x14ac:dyDescent="0.25">
      <c r="A3222" s="389" t="str">
        <f t="shared" si="987"/>
        <v>09524/ORSE</v>
      </c>
      <c r="B3222" s="390">
        <v>88316</v>
      </c>
      <c r="C3222" s="391" t="s">
        <v>13939</v>
      </c>
      <c r="D3222" s="391" t="s">
        <v>13428</v>
      </c>
      <c r="E3222" s="392" t="s">
        <v>1</v>
      </c>
      <c r="F3222" s="392" t="s">
        <v>7605</v>
      </c>
      <c r="G3222" s="393">
        <v>0.1</v>
      </c>
      <c r="H3222" s="453">
        <f>VLOOKUP(B3222,'CMP-SIN-SD-09-2021'!A:D,4,0)</f>
        <v>17.61</v>
      </c>
      <c r="I3222" s="394" t="s">
        <v>13362</v>
      </c>
      <c r="J3222" s="373">
        <f t="shared" si="992"/>
        <v>1.76</v>
      </c>
      <c r="K3222" s="373"/>
      <c r="L3222" s="373"/>
      <c r="M3222" s="373">
        <f>VLOOKUP(B3222,'CMP-SIN-SD-09-2021'!A:D,4,0)</f>
        <v>17.61</v>
      </c>
      <c r="N3222" s="3" t="b">
        <f t="shared" si="993"/>
        <v>1</v>
      </c>
    </row>
    <row r="3223" spans="1:15" s="387" customFormat="1" x14ac:dyDescent="0.25">
      <c r="A3223" s="440" t="str">
        <f t="shared" si="987"/>
        <v>09524/ORSE</v>
      </c>
      <c r="B3223" s="441" t="s">
        <v>14583</v>
      </c>
      <c r="C3223" s="442" t="s">
        <v>13939</v>
      </c>
      <c r="D3223" s="442" t="s">
        <v>14584</v>
      </c>
      <c r="E3223" s="398" t="s">
        <v>1</v>
      </c>
      <c r="F3223" s="398" t="s">
        <v>9</v>
      </c>
      <c r="G3223" s="397">
        <v>1</v>
      </c>
      <c r="H3223" s="443">
        <v>1.1000000000000001</v>
      </c>
      <c r="I3223" s="443" t="s">
        <v>13362</v>
      </c>
      <c r="J3223" s="373">
        <f t="shared" si="992"/>
        <v>1.1000000000000001</v>
      </c>
      <c r="K3223" s="373"/>
      <c r="L3223" s="373"/>
      <c r="M3223" s="373" t="e">
        <f>VLOOKUP(B3223,'INS-SIN-SD-09-2021'!A:D,4,0)</f>
        <v>#N/A</v>
      </c>
      <c r="N3223" s="3" t="e">
        <f t="shared" si="993"/>
        <v>#N/A</v>
      </c>
    </row>
    <row r="3224" spans="1:15" s="387" customFormat="1" ht="45" x14ac:dyDescent="0.25">
      <c r="A3224" s="463" t="str">
        <f t="shared" si="987"/>
        <v>15.018.0961-0/EMOP</v>
      </c>
      <c r="B3224" s="434" t="s">
        <v>13359</v>
      </c>
      <c r="C3224" s="464" t="s">
        <v>686</v>
      </c>
      <c r="D3224" s="464" t="s">
        <v>14111</v>
      </c>
      <c r="E3224" s="425" t="s">
        <v>9</v>
      </c>
      <c r="F3224" s="425" t="s">
        <v>1</v>
      </c>
      <c r="G3224" s="424" t="s">
        <v>13361</v>
      </c>
      <c r="H3224" s="426" t="s">
        <v>13362</v>
      </c>
      <c r="I3224" s="465">
        <f>SUMIF(A:A,A3224,J:J)</f>
        <v>12.01</v>
      </c>
      <c r="K3224" s="373" t="e">
        <f>VLOOKUP(A3224,'CMP-SIN-SD-09-2021'!A:D,4,0)</f>
        <v>#N/A</v>
      </c>
      <c r="L3224" s="373" t="e">
        <f>K3224=I3224</f>
        <v>#N/A</v>
      </c>
      <c r="O3224" s="387" t="s">
        <v>15768</v>
      </c>
    </row>
    <row r="3225" spans="1:15" s="387" customFormat="1" x14ac:dyDescent="0.25">
      <c r="A3225" s="450" t="str">
        <f t="shared" si="987"/>
        <v>15.018.0961-0/EMOP</v>
      </c>
      <c r="B3225" s="451">
        <v>88264</v>
      </c>
      <c r="C3225" s="452" t="s">
        <v>14111</v>
      </c>
      <c r="D3225" s="452" t="s">
        <v>13703</v>
      </c>
      <c r="E3225" s="400" t="s">
        <v>1</v>
      </c>
      <c r="F3225" s="400" t="s">
        <v>7605</v>
      </c>
      <c r="G3225" s="399">
        <v>0.20599999999999999</v>
      </c>
      <c r="H3225" s="453">
        <f>VLOOKUP(B3225,'CMP-SIN-SD-09-2021'!A:D,4,0)</f>
        <v>24.1</v>
      </c>
      <c r="I3225" s="453" t="s">
        <v>13362</v>
      </c>
      <c r="J3225" s="373">
        <f t="shared" ref="J3225:J3227" si="994">TRUNC((G3225*H3225),2)</f>
        <v>4.96</v>
      </c>
      <c r="K3225" s="373"/>
      <c r="L3225" s="373"/>
      <c r="M3225" s="373">
        <f>VLOOKUP(B3225,'CMP-SIN-SD-09-2021'!A:D,4,0)</f>
        <v>24.1</v>
      </c>
      <c r="N3225" s="3" t="b">
        <f t="shared" ref="N3225:N3227" si="995">M3225=H3225</f>
        <v>1</v>
      </c>
    </row>
    <row r="3226" spans="1:15" s="387" customFormat="1" x14ac:dyDescent="0.25">
      <c r="A3226" s="389" t="str">
        <f t="shared" si="987"/>
        <v>15.018.0961-0/EMOP</v>
      </c>
      <c r="B3226" s="390">
        <v>88316</v>
      </c>
      <c r="C3226" s="391" t="s">
        <v>14111</v>
      </c>
      <c r="D3226" s="391" t="s">
        <v>13428</v>
      </c>
      <c r="E3226" s="392" t="s">
        <v>1</v>
      </c>
      <c r="F3226" s="392" t="s">
        <v>7605</v>
      </c>
      <c r="G3226" s="393">
        <v>0.20599999999999999</v>
      </c>
      <c r="H3226" s="453">
        <f>VLOOKUP(B3226,'CMP-SIN-SD-09-2021'!A:D,4,0)</f>
        <v>17.61</v>
      </c>
      <c r="I3226" s="394" t="s">
        <v>13362</v>
      </c>
      <c r="J3226" s="373">
        <f t="shared" si="994"/>
        <v>3.62</v>
      </c>
      <c r="K3226" s="373"/>
      <c r="L3226" s="373"/>
      <c r="M3226" s="373">
        <f>VLOOKUP(B3226,'CMP-SIN-SD-09-2021'!A:D,4,0)</f>
        <v>17.61</v>
      </c>
      <c r="N3226" s="3" t="b">
        <f t="shared" si="995"/>
        <v>1</v>
      </c>
    </row>
    <row r="3227" spans="1:15" s="387" customFormat="1" ht="30" x14ac:dyDescent="0.25">
      <c r="A3227" s="440" t="str">
        <f t="shared" si="987"/>
        <v>15.018.0961-0/EMOP</v>
      </c>
      <c r="B3227" s="441">
        <v>12309</v>
      </c>
      <c r="C3227" s="442" t="s">
        <v>14111</v>
      </c>
      <c r="D3227" s="442" t="s">
        <v>14585</v>
      </c>
      <c r="E3227" s="398" t="s">
        <v>1</v>
      </c>
      <c r="F3227" s="398" t="s">
        <v>9</v>
      </c>
      <c r="G3227" s="397">
        <v>1</v>
      </c>
      <c r="H3227" s="443">
        <v>3.43</v>
      </c>
      <c r="I3227" s="443" t="s">
        <v>13362</v>
      </c>
      <c r="J3227" s="373">
        <f t="shared" si="994"/>
        <v>3.43</v>
      </c>
      <c r="K3227" s="373"/>
      <c r="L3227" s="373"/>
      <c r="M3227" s="373" t="e">
        <f>VLOOKUP(B3227,'INS-SIN-SD-09-2021'!A:D,4,0)</f>
        <v>#N/A</v>
      </c>
      <c r="N3227" s="3" t="e">
        <f t="shared" si="995"/>
        <v>#N/A</v>
      </c>
    </row>
    <row r="3228" spans="1:15" s="387" customFormat="1" x14ac:dyDescent="0.25">
      <c r="A3228" s="463" t="str">
        <f t="shared" si="987"/>
        <v>070251/AGETOP</v>
      </c>
      <c r="B3228" s="434" t="s">
        <v>13359</v>
      </c>
      <c r="C3228" s="464" t="s">
        <v>687</v>
      </c>
      <c r="D3228" s="464" t="s">
        <v>0</v>
      </c>
      <c r="E3228" s="425" t="s">
        <v>9</v>
      </c>
      <c r="F3228" s="425" t="s">
        <v>1</v>
      </c>
      <c r="G3228" s="424" t="s">
        <v>13361</v>
      </c>
      <c r="H3228" s="426" t="s">
        <v>13362</v>
      </c>
      <c r="I3228" s="465">
        <f>SUMIF(A:A,A3228,J:J)</f>
        <v>0.04</v>
      </c>
      <c r="K3228" s="373" t="e">
        <f>VLOOKUP(A3228,'CMP-SIN-SD-09-2021'!A:D,4,0)</f>
        <v>#N/A</v>
      </c>
      <c r="L3228" s="373" t="e">
        <f>K3228=I3228</f>
        <v>#N/A</v>
      </c>
      <c r="O3228" s="387" t="s">
        <v>1940</v>
      </c>
    </row>
    <row r="3229" spans="1:15" s="387" customFormat="1" x14ac:dyDescent="0.25">
      <c r="A3229" s="444" t="str">
        <f t="shared" si="987"/>
        <v>070251/AGETOP</v>
      </c>
      <c r="B3229" s="445">
        <v>3813</v>
      </c>
      <c r="C3229" s="446" t="s">
        <v>0</v>
      </c>
      <c r="D3229" s="446" t="s">
        <v>14586</v>
      </c>
      <c r="E3229" s="447" t="s">
        <v>1</v>
      </c>
      <c r="F3229" s="447" t="s">
        <v>13901</v>
      </c>
      <c r="G3229" s="448">
        <v>1</v>
      </c>
      <c r="H3229" s="449">
        <v>0.04</v>
      </c>
      <c r="I3229" s="449" t="s">
        <v>13362</v>
      </c>
      <c r="J3229" s="373">
        <f t="shared" ref="J3229" si="996">TRUNC((G3229*H3229),2)</f>
        <v>0.04</v>
      </c>
      <c r="K3229" s="373"/>
      <c r="L3229" s="373"/>
      <c r="M3229" s="373" t="e">
        <f>VLOOKUP(B3229,'INS-SIN-SD-09-2021'!A:D,4,0)</f>
        <v>#N/A</v>
      </c>
      <c r="N3229" s="3" t="e">
        <f t="shared" ref="N3229" si="997">M3229=H3229</f>
        <v>#N/A</v>
      </c>
    </row>
    <row r="3230" spans="1:15" s="387" customFormat="1" x14ac:dyDescent="0.25">
      <c r="A3230" s="463" t="str">
        <f t="shared" si="987"/>
        <v>070252/AGETOP</v>
      </c>
      <c r="B3230" s="434" t="s">
        <v>13359</v>
      </c>
      <c r="C3230" s="464" t="s">
        <v>688</v>
      </c>
      <c r="D3230" s="464" t="s">
        <v>14587</v>
      </c>
      <c r="E3230" s="425" t="s">
        <v>9</v>
      </c>
      <c r="F3230" s="425" t="s">
        <v>1</v>
      </c>
      <c r="G3230" s="424" t="s">
        <v>13361</v>
      </c>
      <c r="H3230" s="426" t="s">
        <v>13362</v>
      </c>
      <c r="I3230" s="465">
        <f>SUMIF(A:A,A3230,J:J)</f>
        <v>7.0000000000000007E-2</v>
      </c>
      <c r="K3230" s="373" t="e">
        <f>VLOOKUP(A3230,'CMP-SIN-SD-09-2021'!A:D,4,0)</f>
        <v>#N/A</v>
      </c>
      <c r="L3230" s="373" t="e">
        <f>K3230=I3230</f>
        <v>#N/A</v>
      </c>
      <c r="O3230" s="387" t="s">
        <v>1942</v>
      </c>
    </row>
    <row r="3231" spans="1:15" s="387" customFormat="1" x14ac:dyDescent="0.25">
      <c r="A3231" s="444" t="str">
        <f t="shared" si="987"/>
        <v>070252/AGETOP</v>
      </c>
      <c r="B3231" s="445">
        <v>3812</v>
      </c>
      <c r="C3231" s="446" t="s">
        <v>14587</v>
      </c>
      <c r="D3231" s="446" t="s">
        <v>14588</v>
      </c>
      <c r="E3231" s="447" t="s">
        <v>1</v>
      </c>
      <c r="F3231" s="447" t="s">
        <v>13901</v>
      </c>
      <c r="G3231" s="448">
        <v>1</v>
      </c>
      <c r="H3231" s="449">
        <v>7.0000000000000007E-2</v>
      </c>
      <c r="I3231" s="449" t="s">
        <v>13362</v>
      </c>
      <c r="J3231" s="373">
        <f t="shared" ref="J3231" si="998">TRUNC((G3231*H3231),2)</f>
        <v>7.0000000000000007E-2</v>
      </c>
      <c r="K3231" s="373"/>
      <c r="L3231" s="373"/>
      <c r="M3231" s="373" t="e">
        <f>VLOOKUP(B3231,'INS-SIN-SD-09-2021'!A:D,4,0)</f>
        <v>#N/A</v>
      </c>
      <c r="N3231" s="3" t="e">
        <f t="shared" ref="N3231" si="999">M3231=H3231</f>
        <v>#N/A</v>
      </c>
    </row>
    <row r="3232" spans="1:15" s="387" customFormat="1" x14ac:dyDescent="0.25">
      <c r="A3232" s="463" t="str">
        <f t="shared" si="987"/>
        <v>070390/AGETOP</v>
      </c>
      <c r="B3232" s="434" t="s">
        <v>13359</v>
      </c>
      <c r="C3232" s="464" t="s">
        <v>689</v>
      </c>
      <c r="D3232" s="464" t="s">
        <v>0</v>
      </c>
      <c r="E3232" s="425" t="s">
        <v>9</v>
      </c>
      <c r="F3232" s="425" t="s">
        <v>1</v>
      </c>
      <c r="G3232" s="424" t="s">
        <v>13361</v>
      </c>
      <c r="H3232" s="426" t="s">
        <v>13362</v>
      </c>
      <c r="I3232" s="465">
        <f>SUMIF(A:A,A3232,J:J)</f>
        <v>0.68</v>
      </c>
      <c r="K3232" s="373" t="e">
        <f>VLOOKUP(A3232,'CMP-SIN-SD-09-2021'!A:D,4,0)</f>
        <v>#N/A</v>
      </c>
      <c r="L3232" s="373" t="e">
        <f>K3232=I3232</f>
        <v>#N/A</v>
      </c>
      <c r="O3232" s="387" t="s">
        <v>1944</v>
      </c>
    </row>
    <row r="3233" spans="1:15" s="387" customFormat="1" x14ac:dyDescent="0.25">
      <c r="A3233" s="450" t="str">
        <f t="shared" si="987"/>
        <v>070390/AGETOP</v>
      </c>
      <c r="B3233" s="451">
        <v>88264</v>
      </c>
      <c r="C3233" s="452" t="s">
        <v>0</v>
      </c>
      <c r="D3233" s="452" t="s">
        <v>13703</v>
      </c>
      <c r="E3233" s="400" t="s">
        <v>1</v>
      </c>
      <c r="F3233" s="400" t="s">
        <v>7605</v>
      </c>
      <c r="G3233" s="399">
        <v>1.6E-2</v>
      </c>
      <c r="H3233" s="453">
        <f>VLOOKUP(B3233,'CMP-SIN-SD-09-2021'!A:D,4,0)</f>
        <v>24.1</v>
      </c>
      <c r="I3233" s="453" t="s">
        <v>13362</v>
      </c>
      <c r="J3233" s="373">
        <f t="shared" ref="J3233:J3235" si="1000">TRUNC((G3233*H3233),2)</f>
        <v>0.38</v>
      </c>
      <c r="K3233" s="373"/>
      <c r="L3233" s="373"/>
      <c r="M3233" s="373">
        <f>VLOOKUP(B3233,'CMP-SIN-SD-09-2021'!A:D,4,0)</f>
        <v>24.1</v>
      </c>
      <c r="N3233" s="3" t="b">
        <f t="shared" ref="N3233:N3235" si="1001">M3233=H3233</f>
        <v>1</v>
      </c>
    </row>
    <row r="3234" spans="1:15" s="387" customFormat="1" x14ac:dyDescent="0.25">
      <c r="A3234" s="389" t="str">
        <f t="shared" si="987"/>
        <v>070390/AGETOP</v>
      </c>
      <c r="B3234" s="390">
        <v>88316</v>
      </c>
      <c r="C3234" s="391" t="s">
        <v>0</v>
      </c>
      <c r="D3234" s="391" t="s">
        <v>13428</v>
      </c>
      <c r="E3234" s="392" t="s">
        <v>1</v>
      </c>
      <c r="F3234" s="392" t="s">
        <v>7605</v>
      </c>
      <c r="G3234" s="393">
        <v>1.6E-2</v>
      </c>
      <c r="H3234" s="453">
        <f>VLOOKUP(B3234,'CMP-SIN-SD-09-2021'!A:D,4,0)</f>
        <v>17.61</v>
      </c>
      <c r="I3234" s="394" t="s">
        <v>13362</v>
      </c>
      <c r="J3234" s="373">
        <f t="shared" si="1000"/>
        <v>0.28000000000000003</v>
      </c>
      <c r="K3234" s="373"/>
      <c r="L3234" s="373"/>
      <c r="M3234" s="373">
        <f>VLOOKUP(B3234,'CMP-SIN-SD-09-2021'!A:D,4,0)</f>
        <v>17.61</v>
      </c>
      <c r="N3234" s="3" t="b">
        <f t="shared" si="1001"/>
        <v>1</v>
      </c>
    </row>
    <row r="3235" spans="1:15" s="387" customFormat="1" x14ac:dyDescent="0.25">
      <c r="A3235" s="440" t="str">
        <f t="shared" si="987"/>
        <v>070390/AGETOP</v>
      </c>
      <c r="B3235" s="441">
        <v>3069</v>
      </c>
      <c r="C3235" s="442" t="s">
        <v>0</v>
      </c>
      <c r="D3235" s="442" t="s">
        <v>689</v>
      </c>
      <c r="E3235" s="398" t="s">
        <v>1</v>
      </c>
      <c r="F3235" s="398" t="s">
        <v>13901</v>
      </c>
      <c r="G3235" s="397">
        <v>1</v>
      </c>
      <c r="H3235" s="443">
        <v>0.02</v>
      </c>
      <c r="I3235" s="443" t="s">
        <v>13362</v>
      </c>
      <c r="J3235" s="373">
        <f t="shared" si="1000"/>
        <v>0.02</v>
      </c>
      <c r="K3235" s="373"/>
      <c r="L3235" s="373"/>
      <c r="M3235" s="373" t="e">
        <f>VLOOKUP(B3235,'INS-SIN-SD-09-2021'!A:D,4,0)</f>
        <v>#N/A</v>
      </c>
      <c r="N3235" s="3" t="e">
        <f t="shared" si="1001"/>
        <v>#N/A</v>
      </c>
    </row>
    <row r="3236" spans="1:15" s="387" customFormat="1" x14ac:dyDescent="0.25">
      <c r="A3236" s="463" t="str">
        <f t="shared" si="987"/>
        <v>070391/AGETOP</v>
      </c>
      <c r="B3236" s="434" t="s">
        <v>13359</v>
      </c>
      <c r="C3236" s="464" t="s">
        <v>690</v>
      </c>
      <c r="D3236" s="464" t="s">
        <v>0</v>
      </c>
      <c r="E3236" s="425" t="s">
        <v>9</v>
      </c>
      <c r="F3236" s="425" t="s">
        <v>1</v>
      </c>
      <c r="G3236" s="424" t="s">
        <v>13361</v>
      </c>
      <c r="H3236" s="426" t="s">
        <v>13362</v>
      </c>
      <c r="I3236" s="465">
        <f>SUMIF(A:A,A3236,J:J)</f>
        <v>0.70000000000000007</v>
      </c>
      <c r="K3236" s="373" t="e">
        <f>VLOOKUP(A3236,'CMP-SIN-SD-09-2021'!A:D,4,0)</f>
        <v>#N/A</v>
      </c>
      <c r="L3236" s="373" t="e">
        <f>K3236=I3236</f>
        <v>#N/A</v>
      </c>
      <c r="O3236" s="387" t="s">
        <v>1946</v>
      </c>
    </row>
    <row r="3237" spans="1:15" s="387" customFormat="1" x14ac:dyDescent="0.25">
      <c r="A3237" s="450" t="str">
        <f t="shared" si="987"/>
        <v>070391/AGETOP</v>
      </c>
      <c r="B3237" s="451">
        <v>88264</v>
      </c>
      <c r="C3237" s="452" t="s">
        <v>0</v>
      </c>
      <c r="D3237" s="452" t="s">
        <v>13703</v>
      </c>
      <c r="E3237" s="400" t="s">
        <v>1</v>
      </c>
      <c r="F3237" s="400" t="s">
        <v>7605</v>
      </c>
      <c r="G3237" s="399">
        <v>1.6E-2</v>
      </c>
      <c r="H3237" s="453">
        <f>VLOOKUP(B3237,'CMP-SIN-SD-09-2021'!A:D,4,0)</f>
        <v>24.1</v>
      </c>
      <c r="I3237" s="453" t="s">
        <v>13362</v>
      </c>
      <c r="J3237" s="373">
        <f t="shared" ref="J3237:J3239" si="1002">TRUNC((G3237*H3237),2)</f>
        <v>0.38</v>
      </c>
      <c r="K3237" s="373"/>
      <c r="L3237" s="373"/>
      <c r="M3237" s="373">
        <f>VLOOKUP(B3237,'CMP-SIN-SD-09-2021'!A:D,4,0)</f>
        <v>24.1</v>
      </c>
      <c r="N3237" s="3" t="b">
        <f t="shared" ref="N3237:N3239" si="1003">M3237=H3237</f>
        <v>1</v>
      </c>
    </row>
    <row r="3238" spans="1:15" s="387" customFormat="1" x14ac:dyDescent="0.25">
      <c r="A3238" s="389" t="str">
        <f t="shared" si="987"/>
        <v>070391/AGETOP</v>
      </c>
      <c r="B3238" s="390">
        <v>88316</v>
      </c>
      <c r="C3238" s="391" t="s">
        <v>0</v>
      </c>
      <c r="D3238" s="391" t="s">
        <v>13428</v>
      </c>
      <c r="E3238" s="392" t="s">
        <v>1</v>
      </c>
      <c r="F3238" s="392" t="s">
        <v>7605</v>
      </c>
      <c r="G3238" s="393">
        <v>1.6E-2</v>
      </c>
      <c r="H3238" s="453">
        <f>VLOOKUP(B3238,'CMP-SIN-SD-09-2021'!A:D,4,0)</f>
        <v>17.61</v>
      </c>
      <c r="I3238" s="394" t="s">
        <v>13362</v>
      </c>
      <c r="J3238" s="373">
        <f t="shared" si="1002"/>
        <v>0.28000000000000003</v>
      </c>
      <c r="K3238" s="373"/>
      <c r="L3238" s="373"/>
      <c r="M3238" s="373">
        <f>VLOOKUP(B3238,'CMP-SIN-SD-09-2021'!A:D,4,0)</f>
        <v>17.61</v>
      </c>
      <c r="N3238" s="3" t="b">
        <f t="shared" si="1003"/>
        <v>1</v>
      </c>
    </row>
    <row r="3239" spans="1:15" s="387" customFormat="1" x14ac:dyDescent="0.25">
      <c r="A3239" s="440" t="str">
        <f t="shared" si="987"/>
        <v>070391/AGETOP</v>
      </c>
      <c r="B3239" s="441">
        <v>3070</v>
      </c>
      <c r="C3239" s="442" t="s">
        <v>0</v>
      </c>
      <c r="D3239" s="442" t="s">
        <v>690</v>
      </c>
      <c r="E3239" s="398" t="s">
        <v>1</v>
      </c>
      <c r="F3239" s="398" t="s">
        <v>13901</v>
      </c>
      <c r="G3239" s="397">
        <v>1</v>
      </c>
      <c r="H3239" s="443">
        <v>0.04</v>
      </c>
      <c r="I3239" s="443" t="s">
        <v>13362</v>
      </c>
      <c r="J3239" s="373">
        <f t="shared" si="1002"/>
        <v>0.04</v>
      </c>
      <c r="K3239" s="373"/>
      <c r="L3239" s="373"/>
      <c r="M3239" s="373" t="e">
        <f>VLOOKUP(B3239,'INS-SIN-SD-09-2021'!A:D,4,0)</f>
        <v>#N/A</v>
      </c>
      <c r="N3239" s="3" t="e">
        <f t="shared" si="1003"/>
        <v>#N/A</v>
      </c>
    </row>
    <row r="3240" spans="1:15" s="387" customFormat="1" x14ac:dyDescent="0.25">
      <c r="A3240" s="463" t="str">
        <f t="shared" si="987"/>
        <v>070393/AGETOP</v>
      </c>
      <c r="B3240" s="434" t="s">
        <v>13359</v>
      </c>
      <c r="C3240" s="464" t="s">
        <v>691</v>
      </c>
      <c r="D3240" s="464" t="s">
        <v>14587</v>
      </c>
      <c r="E3240" s="425" t="s">
        <v>9</v>
      </c>
      <c r="F3240" s="425" t="s">
        <v>1</v>
      </c>
      <c r="G3240" s="424" t="s">
        <v>13361</v>
      </c>
      <c r="H3240" s="426" t="s">
        <v>13362</v>
      </c>
      <c r="I3240" s="465">
        <f>SUMIF(A:A,A3240,J:J)</f>
        <v>0.90999999999999992</v>
      </c>
      <c r="K3240" s="373" t="e">
        <f>VLOOKUP(A3240,'CMP-SIN-SD-09-2021'!A:D,4,0)</f>
        <v>#N/A</v>
      </c>
      <c r="L3240" s="373" t="e">
        <f>K3240=I3240</f>
        <v>#N/A</v>
      </c>
      <c r="O3240" s="387" t="s">
        <v>1948</v>
      </c>
    </row>
    <row r="3241" spans="1:15" s="387" customFormat="1" x14ac:dyDescent="0.25">
      <c r="A3241" s="450" t="str">
        <f t="shared" si="987"/>
        <v>070393/AGETOP</v>
      </c>
      <c r="B3241" s="451">
        <v>88264</v>
      </c>
      <c r="C3241" s="452" t="s">
        <v>14587</v>
      </c>
      <c r="D3241" s="452" t="s">
        <v>13703</v>
      </c>
      <c r="E3241" s="400" t="s">
        <v>1</v>
      </c>
      <c r="F3241" s="400" t="s">
        <v>7605</v>
      </c>
      <c r="G3241" s="399">
        <v>0.02</v>
      </c>
      <c r="H3241" s="453">
        <f>VLOOKUP(B3241,'CMP-SIN-SD-09-2021'!A:D,4,0)</f>
        <v>24.1</v>
      </c>
      <c r="I3241" s="453" t="s">
        <v>13362</v>
      </c>
      <c r="J3241" s="373">
        <f t="shared" ref="J3241:J3243" si="1004">TRUNC((G3241*H3241),2)</f>
        <v>0.48</v>
      </c>
      <c r="K3241" s="373"/>
      <c r="L3241" s="373"/>
      <c r="M3241" s="373">
        <f>VLOOKUP(B3241,'CMP-SIN-SD-09-2021'!A:D,4,0)</f>
        <v>24.1</v>
      </c>
      <c r="N3241" s="3" t="b">
        <f t="shared" ref="N3241:N3243" si="1005">M3241=H3241</f>
        <v>1</v>
      </c>
    </row>
    <row r="3242" spans="1:15" s="387" customFormat="1" x14ac:dyDescent="0.25">
      <c r="A3242" s="389" t="str">
        <f t="shared" si="987"/>
        <v>070393/AGETOP</v>
      </c>
      <c r="B3242" s="390">
        <v>88316</v>
      </c>
      <c r="C3242" s="391" t="s">
        <v>14587</v>
      </c>
      <c r="D3242" s="391" t="s">
        <v>13428</v>
      </c>
      <c r="E3242" s="392" t="s">
        <v>1</v>
      </c>
      <c r="F3242" s="392" t="s">
        <v>7605</v>
      </c>
      <c r="G3242" s="393">
        <v>0.02</v>
      </c>
      <c r="H3242" s="453">
        <f>VLOOKUP(B3242,'CMP-SIN-SD-09-2021'!A:D,4,0)</f>
        <v>17.61</v>
      </c>
      <c r="I3242" s="394" t="s">
        <v>13362</v>
      </c>
      <c r="J3242" s="373">
        <f t="shared" si="1004"/>
        <v>0.35</v>
      </c>
      <c r="K3242" s="373"/>
      <c r="L3242" s="373"/>
      <c r="M3242" s="373">
        <f>VLOOKUP(B3242,'CMP-SIN-SD-09-2021'!A:D,4,0)</f>
        <v>17.61</v>
      </c>
      <c r="N3242" s="3" t="b">
        <f t="shared" si="1005"/>
        <v>1</v>
      </c>
    </row>
    <row r="3243" spans="1:15" s="387" customFormat="1" x14ac:dyDescent="0.25">
      <c r="A3243" s="440" t="str">
        <f t="shared" si="987"/>
        <v>070393/AGETOP</v>
      </c>
      <c r="B3243" s="441">
        <v>3067</v>
      </c>
      <c r="C3243" s="442" t="s">
        <v>14587</v>
      </c>
      <c r="D3243" s="442" t="s">
        <v>691</v>
      </c>
      <c r="E3243" s="398" t="s">
        <v>1</v>
      </c>
      <c r="F3243" s="398" t="s">
        <v>13901</v>
      </c>
      <c r="G3243" s="397">
        <v>1</v>
      </c>
      <c r="H3243" s="443">
        <v>0.08</v>
      </c>
      <c r="I3243" s="443" t="s">
        <v>13362</v>
      </c>
      <c r="J3243" s="373">
        <f t="shared" si="1004"/>
        <v>0.08</v>
      </c>
      <c r="K3243" s="373"/>
      <c r="L3243" s="373"/>
      <c r="M3243" s="373" t="e">
        <f>VLOOKUP(B3243,'INS-SIN-SD-09-2021'!A:D,4,0)</f>
        <v>#N/A</v>
      </c>
      <c r="N3243" s="3" t="e">
        <f t="shared" si="1005"/>
        <v>#N/A</v>
      </c>
    </row>
    <row r="3244" spans="1:15" s="387" customFormat="1" x14ac:dyDescent="0.25">
      <c r="A3244" s="463" t="str">
        <f t="shared" si="987"/>
        <v>04015/ORSE</v>
      </c>
      <c r="B3244" s="434" t="s">
        <v>13359</v>
      </c>
      <c r="C3244" s="464" t="s">
        <v>692</v>
      </c>
      <c r="D3244" s="464" t="s">
        <v>13706</v>
      </c>
      <c r="E3244" s="425" t="s">
        <v>9</v>
      </c>
      <c r="F3244" s="425" t="s">
        <v>1</v>
      </c>
      <c r="G3244" s="424" t="s">
        <v>13361</v>
      </c>
      <c r="H3244" s="426" t="s">
        <v>13362</v>
      </c>
      <c r="I3244" s="465">
        <f>SUMIF(A:A,A3244,J:J)</f>
        <v>11</v>
      </c>
      <c r="K3244" s="373" t="e">
        <f>VLOOKUP(A3244,'CMP-SIN-SD-09-2021'!A:D,4,0)</f>
        <v>#N/A</v>
      </c>
      <c r="L3244" s="373" t="e">
        <f>K3244=I3244</f>
        <v>#N/A</v>
      </c>
      <c r="O3244" s="387" t="s">
        <v>1950</v>
      </c>
    </row>
    <row r="3245" spans="1:15" s="387" customFormat="1" x14ac:dyDescent="0.25">
      <c r="A3245" s="444" t="str">
        <f t="shared" si="987"/>
        <v>04015/ORSE</v>
      </c>
      <c r="B3245" s="445" t="s">
        <v>14589</v>
      </c>
      <c r="C3245" s="446" t="s">
        <v>13847</v>
      </c>
      <c r="D3245" s="446" t="s">
        <v>14590</v>
      </c>
      <c r="E3245" s="447" t="s">
        <v>1</v>
      </c>
      <c r="F3245" s="447" t="s">
        <v>9</v>
      </c>
      <c r="G3245" s="448">
        <v>1</v>
      </c>
      <c r="H3245" s="449">
        <v>11</v>
      </c>
      <c r="I3245" s="449" t="s">
        <v>13362</v>
      </c>
      <c r="J3245" s="373">
        <f t="shared" ref="J3245" si="1006">TRUNC((G3245*H3245),2)</f>
        <v>11</v>
      </c>
      <c r="K3245" s="373"/>
      <c r="L3245" s="373"/>
      <c r="M3245" s="373" t="e">
        <f>VLOOKUP(B3245,'INS-SIN-SD-09-2021'!A:D,4,0)</f>
        <v>#N/A</v>
      </c>
      <c r="N3245" s="3" t="e">
        <f t="shared" ref="N3245" si="1007">M3245=H3245</f>
        <v>#N/A</v>
      </c>
    </row>
    <row r="3246" spans="1:15" s="387" customFormat="1" x14ac:dyDescent="0.25">
      <c r="A3246" s="463" t="str">
        <f t="shared" si="987"/>
        <v>071872/AGETOP</v>
      </c>
      <c r="B3246" s="434" t="s">
        <v>13359</v>
      </c>
      <c r="C3246" s="464" t="s">
        <v>693</v>
      </c>
      <c r="D3246" s="464" t="s">
        <v>14209</v>
      </c>
      <c r="E3246" s="425" t="s">
        <v>9</v>
      </c>
      <c r="F3246" s="425" t="s">
        <v>1</v>
      </c>
      <c r="G3246" s="424" t="s">
        <v>13361</v>
      </c>
      <c r="H3246" s="426" t="s">
        <v>13362</v>
      </c>
      <c r="I3246" s="465">
        <f>SUMIF(A:A,A3246,J:J)</f>
        <v>0.4</v>
      </c>
      <c r="K3246" s="373" t="e">
        <f>VLOOKUP(A3246,'CMP-SIN-SD-09-2021'!A:D,4,0)</f>
        <v>#N/A</v>
      </c>
      <c r="L3246" s="373" t="e">
        <f>K3246=I3246</f>
        <v>#N/A</v>
      </c>
      <c r="O3246" s="387" t="s">
        <v>1952</v>
      </c>
    </row>
    <row r="3247" spans="1:15" s="387" customFormat="1" x14ac:dyDescent="0.25">
      <c r="A3247" s="450" t="str">
        <f t="shared" si="987"/>
        <v>071872/AGETOP</v>
      </c>
      <c r="B3247" s="451">
        <v>88264</v>
      </c>
      <c r="C3247" s="452" t="s">
        <v>14209</v>
      </c>
      <c r="D3247" s="452" t="s">
        <v>13703</v>
      </c>
      <c r="E3247" s="400" t="s">
        <v>1</v>
      </c>
      <c r="F3247" s="400" t="s">
        <v>7605</v>
      </c>
      <c r="G3247" s="399">
        <v>6.6E-3</v>
      </c>
      <c r="H3247" s="453">
        <f>VLOOKUP(B3247,'CMP-SIN-SD-09-2021'!A:D,4,0)</f>
        <v>24.1</v>
      </c>
      <c r="I3247" s="453" t="s">
        <v>13362</v>
      </c>
      <c r="J3247" s="373">
        <f t="shared" ref="J3247:J3249" si="1008">TRUNC((G3247*H3247),2)</f>
        <v>0.15</v>
      </c>
      <c r="K3247" s="373"/>
      <c r="L3247" s="373"/>
      <c r="M3247" s="373">
        <f>VLOOKUP(B3247,'CMP-SIN-SD-09-2021'!A:D,4,0)</f>
        <v>24.1</v>
      </c>
      <c r="N3247" s="3" t="b">
        <f t="shared" ref="N3247:N3249" si="1009">M3247=H3247</f>
        <v>1</v>
      </c>
    </row>
    <row r="3248" spans="1:15" s="387" customFormat="1" x14ac:dyDescent="0.25">
      <c r="A3248" s="389" t="str">
        <f t="shared" si="987"/>
        <v>071872/AGETOP</v>
      </c>
      <c r="B3248" s="390">
        <v>88316</v>
      </c>
      <c r="C3248" s="391" t="s">
        <v>14209</v>
      </c>
      <c r="D3248" s="391" t="s">
        <v>13428</v>
      </c>
      <c r="E3248" s="392" t="s">
        <v>1</v>
      </c>
      <c r="F3248" s="392" t="s">
        <v>7605</v>
      </c>
      <c r="G3248" s="393">
        <v>6.6E-3</v>
      </c>
      <c r="H3248" s="453">
        <f>VLOOKUP(B3248,'CMP-SIN-SD-09-2021'!A:D,4,0)</f>
        <v>17.61</v>
      </c>
      <c r="I3248" s="394" t="s">
        <v>13362</v>
      </c>
      <c r="J3248" s="373">
        <f t="shared" si="1008"/>
        <v>0.11</v>
      </c>
      <c r="K3248" s="373"/>
      <c r="L3248" s="373"/>
      <c r="M3248" s="373">
        <f>VLOOKUP(B3248,'CMP-SIN-SD-09-2021'!A:D,4,0)</f>
        <v>17.61</v>
      </c>
      <c r="N3248" s="3" t="b">
        <f t="shared" si="1009"/>
        <v>1</v>
      </c>
    </row>
    <row r="3249" spans="1:15" s="387" customFormat="1" x14ac:dyDescent="0.25">
      <c r="A3249" s="440" t="str">
        <f t="shared" si="987"/>
        <v>071872/AGETOP</v>
      </c>
      <c r="B3249" s="441">
        <v>3821</v>
      </c>
      <c r="C3249" s="442" t="s">
        <v>14209</v>
      </c>
      <c r="D3249" s="442" t="s">
        <v>14591</v>
      </c>
      <c r="E3249" s="398" t="s">
        <v>1</v>
      </c>
      <c r="F3249" s="398" t="s">
        <v>13901</v>
      </c>
      <c r="G3249" s="397">
        <v>1</v>
      </c>
      <c r="H3249" s="443">
        <v>0.14000000000000001</v>
      </c>
      <c r="I3249" s="443" t="s">
        <v>13362</v>
      </c>
      <c r="J3249" s="373">
        <f t="shared" si="1008"/>
        <v>0.14000000000000001</v>
      </c>
      <c r="K3249" s="373"/>
      <c r="L3249" s="373"/>
      <c r="M3249" s="373" t="e">
        <f>VLOOKUP(B3249,'INS-SIN-SD-09-2021'!A:D,4,0)</f>
        <v>#N/A</v>
      </c>
      <c r="N3249" s="3" t="e">
        <f t="shared" si="1009"/>
        <v>#N/A</v>
      </c>
    </row>
    <row r="3250" spans="1:15" s="387" customFormat="1" x14ac:dyDescent="0.25">
      <c r="A3250" s="463" t="str">
        <f t="shared" si="987"/>
        <v>09817/ORSE</v>
      </c>
      <c r="B3250" s="434" t="s">
        <v>13359</v>
      </c>
      <c r="C3250" s="464" t="s">
        <v>694</v>
      </c>
      <c r="D3250" s="464" t="s">
        <v>13706</v>
      </c>
      <c r="E3250" s="425" t="s">
        <v>9</v>
      </c>
      <c r="F3250" s="425" t="s">
        <v>1</v>
      </c>
      <c r="G3250" s="424" t="s">
        <v>13361</v>
      </c>
      <c r="H3250" s="426" t="s">
        <v>13362</v>
      </c>
      <c r="I3250" s="465">
        <f>SUMIF(A:A,A3250,J:J)</f>
        <v>21.84</v>
      </c>
      <c r="K3250" s="373" t="e">
        <f>VLOOKUP(A3250,'CMP-SIN-SD-09-2021'!A:D,4,0)</f>
        <v>#N/A</v>
      </c>
      <c r="L3250" s="373" t="e">
        <f>K3250=I3250</f>
        <v>#N/A</v>
      </c>
      <c r="O3250" s="387" t="s">
        <v>1954</v>
      </c>
    </row>
    <row r="3251" spans="1:15" s="387" customFormat="1" x14ac:dyDescent="0.25">
      <c r="A3251" s="450" t="str">
        <f t="shared" si="987"/>
        <v>09817/ORSE</v>
      </c>
      <c r="B3251" s="451">
        <v>88264</v>
      </c>
      <c r="C3251" s="452" t="s">
        <v>13847</v>
      </c>
      <c r="D3251" s="452" t="s">
        <v>13703</v>
      </c>
      <c r="E3251" s="400" t="s">
        <v>1</v>
      </c>
      <c r="F3251" s="400" t="s">
        <v>7605</v>
      </c>
      <c r="G3251" s="399">
        <v>0.4</v>
      </c>
      <c r="H3251" s="453">
        <f>VLOOKUP(B3251,'CMP-SIN-SD-09-2021'!A:D,4,0)</f>
        <v>24.1</v>
      </c>
      <c r="I3251" s="453" t="s">
        <v>13362</v>
      </c>
      <c r="J3251" s="373">
        <f t="shared" ref="J3251:J3253" si="1010">TRUNC((G3251*H3251),2)</f>
        <v>9.64</v>
      </c>
      <c r="K3251" s="373"/>
      <c r="L3251" s="373"/>
      <c r="M3251" s="373">
        <f>VLOOKUP(B3251,'CMP-SIN-SD-09-2021'!A:D,4,0)</f>
        <v>24.1</v>
      </c>
      <c r="N3251" s="3" t="b">
        <f t="shared" ref="N3251:N3253" si="1011">M3251=H3251</f>
        <v>1</v>
      </c>
    </row>
    <row r="3252" spans="1:15" s="387" customFormat="1" x14ac:dyDescent="0.25">
      <c r="A3252" s="389" t="str">
        <f t="shared" si="987"/>
        <v>09817/ORSE</v>
      </c>
      <c r="B3252" s="390">
        <v>88316</v>
      </c>
      <c r="C3252" s="391" t="s">
        <v>13847</v>
      </c>
      <c r="D3252" s="391" t="s">
        <v>13428</v>
      </c>
      <c r="E3252" s="392" t="s">
        <v>1</v>
      </c>
      <c r="F3252" s="392" t="s">
        <v>7605</v>
      </c>
      <c r="G3252" s="393">
        <v>0.4</v>
      </c>
      <c r="H3252" s="453">
        <f>VLOOKUP(B3252,'CMP-SIN-SD-09-2021'!A:D,4,0)</f>
        <v>17.61</v>
      </c>
      <c r="I3252" s="394" t="s">
        <v>13362</v>
      </c>
      <c r="J3252" s="373">
        <f t="shared" si="1010"/>
        <v>7.04</v>
      </c>
      <c r="K3252" s="373"/>
      <c r="L3252" s="373"/>
      <c r="M3252" s="373">
        <f>VLOOKUP(B3252,'CMP-SIN-SD-09-2021'!A:D,4,0)</f>
        <v>17.61</v>
      </c>
      <c r="N3252" s="3" t="b">
        <f t="shared" si="1011"/>
        <v>1</v>
      </c>
    </row>
    <row r="3253" spans="1:15" s="387" customFormat="1" x14ac:dyDescent="0.25">
      <c r="A3253" s="440" t="str">
        <f t="shared" si="987"/>
        <v>09817/ORSE</v>
      </c>
      <c r="B3253" s="441" t="s">
        <v>14592</v>
      </c>
      <c r="C3253" s="442" t="s">
        <v>13847</v>
      </c>
      <c r="D3253" s="442" t="s">
        <v>14593</v>
      </c>
      <c r="E3253" s="398" t="s">
        <v>1</v>
      </c>
      <c r="F3253" s="398" t="s">
        <v>27</v>
      </c>
      <c r="G3253" s="397">
        <v>2</v>
      </c>
      <c r="H3253" s="443">
        <v>2.58</v>
      </c>
      <c r="I3253" s="443" t="s">
        <v>13362</v>
      </c>
      <c r="J3253" s="373">
        <f t="shared" si="1010"/>
        <v>5.16</v>
      </c>
      <c r="K3253" s="373"/>
      <c r="L3253" s="373"/>
      <c r="M3253" s="373" t="e">
        <f>VLOOKUP(B3253,'INS-SIN-SD-09-2021'!A:D,4,0)</f>
        <v>#N/A</v>
      </c>
      <c r="N3253" s="3" t="e">
        <f t="shared" si="1011"/>
        <v>#N/A</v>
      </c>
    </row>
    <row r="3254" spans="1:15" s="387" customFormat="1" ht="75" x14ac:dyDescent="0.25">
      <c r="A3254" s="463" t="str">
        <f t="shared" si="987"/>
        <v>18.027.0496-0/EMOP</v>
      </c>
      <c r="B3254" s="434" t="s">
        <v>13359</v>
      </c>
      <c r="C3254" s="464" t="s">
        <v>695</v>
      </c>
      <c r="D3254" s="464" t="s">
        <v>14594</v>
      </c>
      <c r="E3254" s="425" t="s">
        <v>9</v>
      </c>
      <c r="F3254" s="425" t="s">
        <v>1</v>
      </c>
      <c r="G3254" s="424" t="s">
        <v>13361</v>
      </c>
      <c r="H3254" s="426" t="s">
        <v>13362</v>
      </c>
      <c r="I3254" s="465">
        <f>SUMIF(A:A,A3254,J:J)</f>
        <v>215.86999999999998</v>
      </c>
      <c r="K3254" s="373" t="e">
        <f>VLOOKUP(A3254,'CMP-SIN-SD-09-2021'!A:D,4,0)</f>
        <v>#N/A</v>
      </c>
      <c r="L3254" s="373" t="e">
        <f>K3254=I3254</f>
        <v>#N/A</v>
      </c>
      <c r="O3254" s="387" t="s">
        <v>15784</v>
      </c>
    </row>
    <row r="3255" spans="1:15" s="387" customFormat="1" x14ac:dyDescent="0.25">
      <c r="A3255" s="450" t="str">
        <f t="shared" si="987"/>
        <v>18.027.0496-0/EMOP</v>
      </c>
      <c r="B3255" s="451">
        <v>88264</v>
      </c>
      <c r="C3255" s="452" t="s">
        <v>14594</v>
      </c>
      <c r="D3255" s="452" t="s">
        <v>13703</v>
      </c>
      <c r="E3255" s="400" t="s">
        <v>1</v>
      </c>
      <c r="F3255" s="400" t="s">
        <v>7605</v>
      </c>
      <c r="G3255" s="399">
        <v>1.1845000000000001</v>
      </c>
      <c r="H3255" s="453">
        <f>VLOOKUP(B3255,'CMP-SIN-SD-09-2021'!A:D,4,0)</f>
        <v>24.1</v>
      </c>
      <c r="I3255" s="453" t="s">
        <v>13362</v>
      </c>
      <c r="J3255" s="373">
        <f t="shared" ref="J3255:J3258" si="1012">TRUNC((G3255*H3255),2)</f>
        <v>28.54</v>
      </c>
      <c r="K3255" s="373"/>
      <c r="L3255" s="373"/>
      <c r="M3255" s="373">
        <f>VLOOKUP(B3255,'CMP-SIN-SD-09-2021'!A:D,4,0)</f>
        <v>24.1</v>
      </c>
      <c r="N3255" s="3" t="b">
        <f t="shared" ref="N3255:N3258" si="1013">M3255=H3255</f>
        <v>1</v>
      </c>
    </row>
    <row r="3256" spans="1:15" s="387" customFormat="1" x14ac:dyDescent="0.25">
      <c r="A3256" s="389" t="str">
        <f t="shared" si="987"/>
        <v>18.027.0496-0/EMOP</v>
      </c>
      <c r="B3256" s="390">
        <v>88316</v>
      </c>
      <c r="C3256" s="391" t="s">
        <v>14594</v>
      </c>
      <c r="D3256" s="391" t="s">
        <v>13428</v>
      </c>
      <c r="E3256" s="392" t="s">
        <v>1</v>
      </c>
      <c r="F3256" s="392" t="s">
        <v>7605</v>
      </c>
      <c r="G3256" s="393">
        <v>1.1845000000000001</v>
      </c>
      <c r="H3256" s="453">
        <f>VLOOKUP(B3256,'CMP-SIN-SD-09-2021'!A:D,4,0)</f>
        <v>17.61</v>
      </c>
      <c r="I3256" s="394" t="s">
        <v>13362</v>
      </c>
      <c r="J3256" s="373">
        <f t="shared" si="1012"/>
        <v>20.85</v>
      </c>
      <c r="K3256" s="373"/>
      <c r="L3256" s="373"/>
      <c r="M3256" s="373">
        <f>VLOOKUP(B3256,'CMP-SIN-SD-09-2021'!A:D,4,0)</f>
        <v>17.61</v>
      </c>
      <c r="N3256" s="3" t="b">
        <f t="shared" si="1013"/>
        <v>1</v>
      </c>
    </row>
    <row r="3257" spans="1:15" s="387" customFormat="1" ht="45" x14ac:dyDescent="0.25">
      <c r="A3257" s="389" t="str">
        <f t="shared" si="987"/>
        <v>18.027.0496-0/EMOP</v>
      </c>
      <c r="B3257" s="390">
        <v>13234</v>
      </c>
      <c r="C3257" s="391" t="s">
        <v>14594</v>
      </c>
      <c r="D3257" s="391" t="s">
        <v>14595</v>
      </c>
      <c r="E3257" s="392" t="s">
        <v>1</v>
      </c>
      <c r="F3257" s="392" t="s">
        <v>9</v>
      </c>
      <c r="G3257" s="393">
        <v>1</v>
      </c>
      <c r="H3257" s="394">
        <v>117.5094</v>
      </c>
      <c r="I3257" s="394" t="s">
        <v>13362</v>
      </c>
      <c r="J3257" s="373">
        <f t="shared" si="1012"/>
        <v>117.5</v>
      </c>
      <c r="K3257" s="373"/>
      <c r="L3257" s="373"/>
      <c r="M3257" s="373" t="e">
        <f>VLOOKUP(B3257,'INS-SIN-SD-09-2021'!A:D,4,0)</f>
        <v>#N/A</v>
      </c>
      <c r="N3257" s="3" t="e">
        <f t="shared" si="1013"/>
        <v>#N/A</v>
      </c>
    </row>
    <row r="3258" spans="1:15" s="387" customFormat="1" x14ac:dyDescent="0.25">
      <c r="A3258" s="440" t="str">
        <f t="shared" si="987"/>
        <v>18.027.0496-0/EMOP</v>
      </c>
      <c r="B3258" s="441">
        <v>14190</v>
      </c>
      <c r="C3258" s="442" t="s">
        <v>14594</v>
      </c>
      <c r="D3258" s="442" t="s">
        <v>14596</v>
      </c>
      <c r="E3258" s="398" t="s">
        <v>1</v>
      </c>
      <c r="F3258" s="398" t="s">
        <v>9</v>
      </c>
      <c r="G3258" s="397">
        <v>2</v>
      </c>
      <c r="H3258" s="443">
        <v>24.49</v>
      </c>
      <c r="I3258" s="443" t="s">
        <v>13362</v>
      </c>
      <c r="J3258" s="373">
        <f t="shared" si="1012"/>
        <v>48.98</v>
      </c>
      <c r="K3258" s="373"/>
      <c r="L3258" s="373"/>
      <c r="M3258" s="373" t="e">
        <f>VLOOKUP(B3258,'INS-SIN-SD-09-2021'!A:D,4,0)</f>
        <v>#N/A</v>
      </c>
      <c r="N3258" s="3" t="e">
        <f t="shared" si="1013"/>
        <v>#N/A</v>
      </c>
    </row>
    <row r="3259" spans="1:15" s="387" customFormat="1" ht="30" x14ac:dyDescent="0.25">
      <c r="A3259" s="463" t="str">
        <f t="shared" si="987"/>
        <v>071670/AGETOP</v>
      </c>
      <c r="B3259" s="434" t="s">
        <v>13359</v>
      </c>
      <c r="C3259" s="464" t="s">
        <v>696</v>
      </c>
      <c r="D3259" s="464" t="s">
        <v>13706</v>
      </c>
      <c r="E3259" s="425" t="s">
        <v>9</v>
      </c>
      <c r="F3259" s="425" t="s">
        <v>1</v>
      </c>
      <c r="G3259" s="424" t="s">
        <v>13361</v>
      </c>
      <c r="H3259" s="426" t="s">
        <v>13362</v>
      </c>
      <c r="I3259" s="465">
        <f>SUMIF(A:A,A3259,J:J)</f>
        <v>102.69</v>
      </c>
      <c r="K3259" s="373" t="e">
        <f>VLOOKUP(A3259,'CMP-SIN-SD-09-2021'!A:D,4,0)</f>
        <v>#N/A</v>
      </c>
      <c r="L3259" s="373" t="e">
        <f>K3259=I3259</f>
        <v>#N/A</v>
      </c>
      <c r="O3259" s="387" t="s">
        <v>1957</v>
      </c>
    </row>
    <row r="3260" spans="1:15" s="387" customFormat="1" x14ac:dyDescent="0.25">
      <c r="A3260" s="450" t="str">
        <f t="shared" si="987"/>
        <v>071670/AGETOP</v>
      </c>
      <c r="B3260" s="451">
        <v>88264</v>
      </c>
      <c r="C3260" s="452" t="s">
        <v>13706</v>
      </c>
      <c r="D3260" s="452" t="s">
        <v>13703</v>
      </c>
      <c r="E3260" s="400" t="s">
        <v>1</v>
      </c>
      <c r="F3260" s="400" t="s">
        <v>7605</v>
      </c>
      <c r="G3260" s="399">
        <v>0.3226</v>
      </c>
      <c r="H3260" s="453">
        <f>VLOOKUP(B3260,'CMP-SIN-SD-09-2021'!A:D,4,0)</f>
        <v>24.1</v>
      </c>
      <c r="I3260" s="453" t="s">
        <v>13362</v>
      </c>
      <c r="J3260" s="373">
        <f t="shared" ref="J3260:J3262" si="1014">TRUNC((G3260*H3260),2)</f>
        <v>7.77</v>
      </c>
      <c r="K3260" s="373"/>
      <c r="L3260" s="373"/>
      <c r="M3260" s="373">
        <f>VLOOKUP(B3260,'CMP-SIN-SD-09-2021'!A:D,4,0)</f>
        <v>24.1</v>
      </c>
      <c r="N3260" s="3" t="b">
        <f t="shared" ref="N3260:N3262" si="1015">M3260=H3260</f>
        <v>1</v>
      </c>
    </row>
    <row r="3261" spans="1:15" s="387" customFormat="1" x14ac:dyDescent="0.25">
      <c r="A3261" s="389" t="str">
        <f t="shared" si="987"/>
        <v>071670/AGETOP</v>
      </c>
      <c r="B3261" s="390">
        <v>88316</v>
      </c>
      <c r="C3261" s="391" t="s">
        <v>13706</v>
      </c>
      <c r="D3261" s="391" t="s">
        <v>13428</v>
      </c>
      <c r="E3261" s="392" t="s">
        <v>1</v>
      </c>
      <c r="F3261" s="392" t="s">
        <v>7605</v>
      </c>
      <c r="G3261" s="393">
        <v>0.3226</v>
      </c>
      <c r="H3261" s="453">
        <f>VLOOKUP(B3261,'CMP-SIN-SD-09-2021'!A:D,4,0)</f>
        <v>17.61</v>
      </c>
      <c r="I3261" s="394" t="s">
        <v>13362</v>
      </c>
      <c r="J3261" s="373">
        <f t="shared" si="1014"/>
        <v>5.68</v>
      </c>
      <c r="K3261" s="373"/>
      <c r="L3261" s="373"/>
      <c r="M3261" s="373">
        <f>VLOOKUP(B3261,'CMP-SIN-SD-09-2021'!A:D,4,0)</f>
        <v>17.61</v>
      </c>
      <c r="N3261" s="3" t="b">
        <f t="shared" si="1015"/>
        <v>1</v>
      </c>
    </row>
    <row r="3262" spans="1:15" s="387" customFormat="1" ht="30" x14ac:dyDescent="0.25">
      <c r="A3262" s="440" t="str">
        <f t="shared" si="987"/>
        <v>071670/AGETOP</v>
      </c>
      <c r="B3262" s="441">
        <v>3648</v>
      </c>
      <c r="C3262" s="442" t="s">
        <v>13706</v>
      </c>
      <c r="D3262" s="442" t="s">
        <v>696</v>
      </c>
      <c r="E3262" s="398" t="s">
        <v>1</v>
      </c>
      <c r="F3262" s="398" t="s">
        <v>13901</v>
      </c>
      <c r="G3262" s="397">
        <v>1</v>
      </c>
      <c r="H3262" s="443">
        <v>89.24</v>
      </c>
      <c r="I3262" s="443" t="s">
        <v>13362</v>
      </c>
      <c r="J3262" s="373">
        <f t="shared" si="1014"/>
        <v>89.24</v>
      </c>
      <c r="K3262" s="373"/>
      <c r="L3262" s="373"/>
      <c r="M3262" s="373" t="e">
        <f>VLOOKUP(B3262,'INS-SIN-SD-09-2021'!A:D,4,0)</f>
        <v>#N/A</v>
      </c>
      <c r="N3262" s="3" t="e">
        <f t="shared" si="1015"/>
        <v>#N/A</v>
      </c>
    </row>
    <row r="3263" spans="1:15" s="387" customFormat="1" x14ac:dyDescent="0.25">
      <c r="A3263" s="463" t="str">
        <f t="shared" si="987"/>
        <v>12103/ORSE</v>
      </c>
      <c r="B3263" s="434" t="s">
        <v>13359</v>
      </c>
      <c r="C3263" s="464" t="s">
        <v>697</v>
      </c>
      <c r="D3263" s="464" t="s">
        <v>13706</v>
      </c>
      <c r="E3263" s="425" t="s">
        <v>9</v>
      </c>
      <c r="F3263" s="425" t="s">
        <v>1</v>
      </c>
      <c r="G3263" s="424" t="s">
        <v>13361</v>
      </c>
      <c r="H3263" s="426" t="s">
        <v>13362</v>
      </c>
      <c r="I3263" s="465">
        <f>SUMIF(A:A,A3263,J:J)</f>
        <v>89.36</v>
      </c>
      <c r="K3263" s="373" t="e">
        <f>VLOOKUP(A3263,'CMP-SIN-SD-09-2021'!A:D,4,0)</f>
        <v>#N/A</v>
      </c>
      <c r="L3263" s="373" t="e">
        <f>K3263=I3263</f>
        <v>#N/A</v>
      </c>
      <c r="O3263" s="387" t="s">
        <v>1959</v>
      </c>
    </row>
    <row r="3264" spans="1:15" s="387" customFormat="1" x14ac:dyDescent="0.25">
      <c r="A3264" s="450" t="str">
        <f t="shared" si="987"/>
        <v>12103/ORSE</v>
      </c>
      <c r="B3264" s="451">
        <v>88264</v>
      </c>
      <c r="C3264" s="452" t="s">
        <v>13847</v>
      </c>
      <c r="D3264" s="452" t="s">
        <v>13703</v>
      </c>
      <c r="E3264" s="400" t="s">
        <v>1</v>
      </c>
      <c r="F3264" s="400" t="s">
        <v>7605</v>
      </c>
      <c r="G3264" s="399">
        <v>1.3</v>
      </c>
      <c r="H3264" s="453">
        <f>VLOOKUP(B3264,'CMP-SIN-SD-09-2021'!A:D,4,0)</f>
        <v>24.1</v>
      </c>
      <c r="I3264" s="453" t="s">
        <v>13362</v>
      </c>
      <c r="J3264" s="373">
        <f t="shared" ref="J3264:J3268" si="1016">TRUNC((G3264*H3264),2)</f>
        <v>31.33</v>
      </c>
      <c r="K3264" s="373"/>
      <c r="L3264" s="373"/>
      <c r="M3264" s="373">
        <f>VLOOKUP(B3264,'CMP-SIN-SD-09-2021'!A:D,4,0)</f>
        <v>24.1</v>
      </c>
      <c r="N3264" s="3" t="b">
        <f t="shared" ref="N3264:N3268" si="1017">M3264=H3264</f>
        <v>1</v>
      </c>
    </row>
    <row r="3265" spans="1:15" s="387" customFormat="1" x14ac:dyDescent="0.25">
      <c r="A3265" s="389" t="str">
        <f t="shared" si="987"/>
        <v>12103/ORSE</v>
      </c>
      <c r="B3265" s="390">
        <v>88316</v>
      </c>
      <c r="C3265" s="391" t="s">
        <v>13847</v>
      </c>
      <c r="D3265" s="391" t="s">
        <v>13428</v>
      </c>
      <c r="E3265" s="392" t="s">
        <v>1</v>
      </c>
      <c r="F3265" s="392" t="s">
        <v>7605</v>
      </c>
      <c r="G3265" s="393">
        <v>0.5</v>
      </c>
      <c r="H3265" s="453">
        <f>VLOOKUP(B3265,'CMP-SIN-SD-09-2021'!A:D,4,0)</f>
        <v>17.61</v>
      </c>
      <c r="I3265" s="394" t="s">
        <v>13362</v>
      </c>
      <c r="J3265" s="373">
        <f t="shared" si="1016"/>
        <v>8.8000000000000007</v>
      </c>
      <c r="K3265" s="373"/>
      <c r="L3265" s="373"/>
      <c r="M3265" s="373">
        <f>VLOOKUP(B3265,'CMP-SIN-SD-09-2021'!A:D,4,0)</f>
        <v>17.61</v>
      </c>
      <c r="N3265" s="3" t="b">
        <f t="shared" si="1017"/>
        <v>1</v>
      </c>
    </row>
    <row r="3266" spans="1:15" s="387" customFormat="1" x14ac:dyDescent="0.25">
      <c r="A3266" s="389" t="str">
        <f t="shared" si="987"/>
        <v>12103/ORSE</v>
      </c>
      <c r="B3266" s="390" t="s">
        <v>14597</v>
      </c>
      <c r="C3266" s="391" t="s">
        <v>13847</v>
      </c>
      <c r="D3266" s="391" t="s">
        <v>14598</v>
      </c>
      <c r="E3266" s="392" t="s">
        <v>1</v>
      </c>
      <c r="F3266" s="392" t="s">
        <v>9</v>
      </c>
      <c r="G3266" s="393">
        <v>4</v>
      </c>
      <c r="H3266" s="394">
        <v>0.5</v>
      </c>
      <c r="I3266" s="394" t="s">
        <v>13362</v>
      </c>
      <c r="J3266" s="373">
        <f t="shared" si="1016"/>
        <v>2</v>
      </c>
      <c r="K3266" s="373"/>
      <c r="L3266" s="373"/>
      <c r="M3266" s="373" t="e">
        <f>VLOOKUP(B3266,'INS-SIN-SD-09-2021'!A:D,4,0)</f>
        <v>#N/A</v>
      </c>
      <c r="N3266" s="3" t="e">
        <f t="shared" si="1017"/>
        <v>#N/A</v>
      </c>
    </row>
    <row r="3267" spans="1:15" s="387" customFormat="1" x14ac:dyDescent="0.25">
      <c r="A3267" s="389" t="str">
        <f t="shared" si="987"/>
        <v>12103/ORSE</v>
      </c>
      <c r="B3267" s="390" t="s">
        <v>14599</v>
      </c>
      <c r="C3267" s="391" t="s">
        <v>13847</v>
      </c>
      <c r="D3267" s="391" t="s">
        <v>14600</v>
      </c>
      <c r="E3267" s="392" t="s">
        <v>1</v>
      </c>
      <c r="F3267" s="392" t="s">
        <v>9</v>
      </c>
      <c r="G3267" s="393">
        <v>1</v>
      </c>
      <c r="H3267" s="394">
        <v>15.13</v>
      </c>
      <c r="I3267" s="394" t="s">
        <v>13362</v>
      </c>
      <c r="J3267" s="373">
        <f t="shared" si="1016"/>
        <v>15.13</v>
      </c>
      <c r="K3267" s="373"/>
      <c r="L3267" s="373"/>
      <c r="M3267" s="373" t="e">
        <f>VLOOKUP(B3267,'INS-SIN-SD-09-2021'!A:D,4,0)</f>
        <v>#N/A</v>
      </c>
      <c r="N3267" s="3" t="e">
        <f t="shared" si="1017"/>
        <v>#N/A</v>
      </c>
    </row>
    <row r="3268" spans="1:15" s="387" customFormat="1" x14ac:dyDescent="0.25">
      <c r="A3268" s="440" t="str">
        <f t="shared" si="987"/>
        <v>12103/ORSE</v>
      </c>
      <c r="B3268" s="441" t="s">
        <v>14601</v>
      </c>
      <c r="C3268" s="442" t="s">
        <v>13847</v>
      </c>
      <c r="D3268" s="442" t="s">
        <v>14602</v>
      </c>
      <c r="E3268" s="398" t="s">
        <v>1</v>
      </c>
      <c r="F3268" s="398" t="s">
        <v>9</v>
      </c>
      <c r="G3268" s="397">
        <v>2</v>
      </c>
      <c r="H3268" s="443">
        <v>16.05</v>
      </c>
      <c r="I3268" s="443" t="s">
        <v>13362</v>
      </c>
      <c r="J3268" s="373">
        <f t="shared" si="1016"/>
        <v>32.1</v>
      </c>
      <c r="K3268" s="373"/>
      <c r="L3268" s="373"/>
      <c r="M3268" s="373" t="e">
        <f>VLOOKUP(B3268,'INS-SIN-SD-09-2021'!A:D,4,0)</f>
        <v>#N/A</v>
      </c>
      <c r="N3268" s="3" t="e">
        <f t="shared" si="1017"/>
        <v>#N/A</v>
      </c>
    </row>
    <row r="3269" spans="1:15" s="387" customFormat="1" ht="45" x14ac:dyDescent="0.25">
      <c r="A3269" s="463" t="str">
        <f t="shared" si="987"/>
        <v>11867/ORSE</v>
      </c>
      <c r="B3269" s="434" t="s">
        <v>13359</v>
      </c>
      <c r="C3269" s="464" t="s">
        <v>698</v>
      </c>
      <c r="D3269" s="464" t="s">
        <v>14111</v>
      </c>
      <c r="E3269" s="425" t="s">
        <v>9</v>
      </c>
      <c r="F3269" s="425" t="s">
        <v>1</v>
      </c>
      <c r="G3269" s="424" t="s">
        <v>13361</v>
      </c>
      <c r="H3269" s="426" t="s">
        <v>13362</v>
      </c>
      <c r="I3269" s="465">
        <f>SUMIF(A:A,A3269,J:J)</f>
        <v>136.44</v>
      </c>
      <c r="K3269" s="373" t="e">
        <f>VLOOKUP(A3269,'CMP-SIN-SD-09-2021'!A:D,4,0)</f>
        <v>#N/A</v>
      </c>
      <c r="L3269" s="373" t="e">
        <f>K3269=I3269</f>
        <v>#N/A</v>
      </c>
      <c r="O3269" s="387" t="s">
        <v>1962</v>
      </c>
    </row>
    <row r="3270" spans="1:15" s="387" customFormat="1" x14ac:dyDescent="0.25">
      <c r="A3270" s="450" t="str">
        <f t="shared" si="987"/>
        <v>11867/ORSE</v>
      </c>
      <c r="B3270" s="451">
        <v>88264</v>
      </c>
      <c r="C3270" s="452" t="s">
        <v>14111</v>
      </c>
      <c r="D3270" s="452" t="s">
        <v>13703</v>
      </c>
      <c r="E3270" s="400" t="s">
        <v>1</v>
      </c>
      <c r="F3270" s="400" t="s">
        <v>7605</v>
      </c>
      <c r="G3270" s="399">
        <v>0.5</v>
      </c>
      <c r="H3270" s="453">
        <f>VLOOKUP(B3270,'CMP-SIN-SD-09-2021'!A:D,4,0)</f>
        <v>24.1</v>
      </c>
      <c r="I3270" s="453" t="s">
        <v>13362</v>
      </c>
      <c r="J3270" s="373">
        <f t="shared" ref="J3270:J3272" si="1018">TRUNC((G3270*H3270),2)</f>
        <v>12.05</v>
      </c>
      <c r="K3270" s="373"/>
      <c r="L3270" s="373"/>
      <c r="M3270" s="373">
        <f>VLOOKUP(B3270,'CMP-SIN-SD-09-2021'!A:D,4,0)</f>
        <v>24.1</v>
      </c>
      <c r="N3270" s="3" t="b">
        <f t="shared" ref="N3270:N3272" si="1019">M3270=H3270</f>
        <v>1</v>
      </c>
    </row>
    <row r="3271" spans="1:15" s="387" customFormat="1" x14ac:dyDescent="0.25">
      <c r="A3271" s="389" t="str">
        <f t="shared" si="987"/>
        <v>11867/ORSE</v>
      </c>
      <c r="B3271" s="390">
        <v>88316</v>
      </c>
      <c r="C3271" s="391" t="s">
        <v>14111</v>
      </c>
      <c r="D3271" s="391" t="s">
        <v>13428</v>
      </c>
      <c r="E3271" s="392" t="s">
        <v>1</v>
      </c>
      <c r="F3271" s="392" t="s">
        <v>7605</v>
      </c>
      <c r="G3271" s="393">
        <v>0.5</v>
      </c>
      <c r="H3271" s="453">
        <f>VLOOKUP(B3271,'CMP-SIN-SD-09-2021'!A:D,4,0)</f>
        <v>17.61</v>
      </c>
      <c r="I3271" s="394" t="s">
        <v>13362</v>
      </c>
      <c r="J3271" s="373">
        <f t="shared" si="1018"/>
        <v>8.8000000000000007</v>
      </c>
      <c r="K3271" s="373"/>
      <c r="L3271" s="373"/>
      <c r="M3271" s="373">
        <f>VLOOKUP(B3271,'CMP-SIN-SD-09-2021'!A:D,4,0)</f>
        <v>17.61</v>
      </c>
      <c r="N3271" s="3" t="b">
        <f t="shared" si="1019"/>
        <v>1</v>
      </c>
    </row>
    <row r="3272" spans="1:15" s="387" customFormat="1" ht="30" x14ac:dyDescent="0.25">
      <c r="A3272" s="440" t="str">
        <f t="shared" si="987"/>
        <v>11867/ORSE</v>
      </c>
      <c r="B3272" s="441" t="s">
        <v>14603</v>
      </c>
      <c r="C3272" s="442" t="s">
        <v>14111</v>
      </c>
      <c r="D3272" s="442" t="s">
        <v>14604</v>
      </c>
      <c r="E3272" s="398" t="s">
        <v>1</v>
      </c>
      <c r="F3272" s="398" t="s">
        <v>9</v>
      </c>
      <c r="G3272" s="397">
        <v>1</v>
      </c>
      <c r="H3272" s="443">
        <v>115.59</v>
      </c>
      <c r="I3272" s="443" t="s">
        <v>13362</v>
      </c>
      <c r="J3272" s="373">
        <f t="shared" si="1018"/>
        <v>115.59</v>
      </c>
      <c r="K3272" s="373"/>
      <c r="L3272" s="373"/>
      <c r="M3272" s="373" t="e">
        <f>VLOOKUP(B3272,'INS-SIN-SD-09-2021'!A:D,4,0)</f>
        <v>#N/A</v>
      </c>
      <c r="N3272" s="3" t="e">
        <f t="shared" si="1019"/>
        <v>#N/A</v>
      </c>
    </row>
    <row r="3273" spans="1:15" s="387" customFormat="1" ht="30" x14ac:dyDescent="0.25">
      <c r="A3273" s="463">
        <f t="shared" si="987"/>
        <v>101657</v>
      </c>
      <c r="B3273" s="434" t="s">
        <v>13359</v>
      </c>
      <c r="C3273" s="464" t="s">
        <v>16929</v>
      </c>
      <c r="D3273" s="464" t="s">
        <v>13763</v>
      </c>
      <c r="E3273" s="425" t="s">
        <v>9</v>
      </c>
      <c r="F3273" s="425" t="s">
        <v>1</v>
      </c>
      <c r="G3273" s="424" t="s">
        <v>13361</v>
      </c>
      <c r="H3273" s="426" t="s">
        <v>13362</v>
      </c>
      <c r="I3273" s="465">
        <f>SUMIF(A:A,A3273,J:J)</f>
        <v>636.99</v>
      </c>
      <c r="K3273" s="373">
        <f>VLOOKUP(A3273,'CMP-SIN-SD-09-2021'!A:D,4,0)</f>
        <v>636.99</v>
      </c>
      <c r="L3273" s="373" t="b">
        <f>K3273=I3273</f>
        <v>1</v>
      </c>
      <c r="O3273" s="387">
        <v>101657</v>
      </c>
    </row>
    <row r="3274" spans="1:15" s="387" customFormat="1" ht="60" x14ac:dyDescent="0.25">
      <c r="A3274" s="440">
        <f t="shared" si="987"/>
        <v>101657</v>
      </c>
      <c r="B3274" s="451">
        <v>5928</v>
      </c>
      <c r="C3274" s="452" t="s">
        <v>13763</v>
      </c>
      <c r="D3274" s="452" t="s">
        <v>14613</v>
      </c>
      <c r="E3274" s="400" t="s">
        <v>1</v>
      </c>
      <c r="F3274" s="400" t="s">
        <v>13482</v>
      </c>
      <c r="G3274" s="399">
        <v>0.23880000000000001</v>
      </c>
      <c r="H3274" s="453">
        <f>VLOOKUP(B3274,'CMP-SIN-SD-09-2021'!A:D,4,0)</f>
        <v>189.92</v>
      </c>
      <c r="I3274" s="453" t="s">
        <v>13362</v>
      </c>
      <c r="J3274" s="373">
        <f t="shared" ref="J3274" si="1020">TRUNC((G3274*H3274),2)</f>
        <v>45.35</v>
      </c>
      <c r="K3274" s="373"/>
      <c r="L3274" s="373"/>
      <c r="M3274" s="373">
        <f>VLOOKUP(B3274,'CMP-SIN-SD-09-2021'!A:D,4,0)</f>
        <v>189.92</v>
      </c>
      <c r="N3274" s="3" t="b">
        <f t="shared" ref="N3274" si="1021">M3274=H3274</f>
        <v>1</v>
      </c>
    </row>
    <row r="3275" spans="1:15" s="387" customFormat="1" x14ac:dyDescent="0.25">
      <c r="A3275" s="440">
        <f t="shared" si="987"/>
        <v>101657</v>
      </c>
      <c r="B3275" s="390">
        <v>88247</v>
      </c>
      <c r="C3275" s="391" t="s">
        <v>13763</v>
      </c>
      <c r="D3275" s="391" t="s">
        <v>13702</v>
      </c>
      <c r="E3275" s="392" t="s">
        <v>1</v>
      </c>
      <c r="F3275" s="392" t="s">
        <v>7605</v>
      </c>
      <c r="G3275" s="393">
        <v>0.23810000000000001</v>
      </c>
      <c r="H3275" s="453">
        <f>VLOOKUP(B3275,'CMP-SIN-SD-09-2021'!A:D,4,0)</f>
        <v>18.739999999999998</v>
      </c>
      <c r="I3275" s="394" t="s">
        <v>13362</v>
      </c>
      <c r="J3275" s="373">
        <f t="shared" ref="J3275:J3276" si="1022">TRUNC((G3275*H3275),2)</f>
        <v>4.46</v>
      </c>
      <c r="K3275" s="373"/>
      <c r="L3275" s="373"/>
      <c r="M3275" s="373">
        <f>VLOOKUP(B3275,'CMP-SIN-SD-09-2021'!A:D,4,0)</f>
        <v>18.739999999999998</v>
      </c>
      <c r="N3275" s="3" t="b">
        <f t="shared" ref="N3275:N3276" si="1023">M3275=H3275</f>
        <v>1</v>
      </c>
    </row>
    <row r="3276" spans="1:15" s="387" customFormat="1" x14ac:dyDescent="0.25">
      <c r="A3276" s="440">
        <f t="shared" si="987"/>
        <v>101657</v>
      </c>
      <c r="B3276" s="390">
        <v>88264</v>
      </c>
      <c r="C3276" s="391" t="s">
        <v>13763</v>
      </c>
      <c r="D3276" s="391" t="s">
        <v>13703</v>
      </c>
      <c r="E3276" s="392" t="s">
        <v>1</v>
      </c>
      <c r="F3276" s="392" t="s">
        <v>7605</v>
      </c>
      <c r="G3276" s="393">
        <v>0.23810000000000001</v>
      </c>
      <c r="H3276" s="453">
        <f>VLOOKUP(B3276,'CMP-SIN-SD-09-2021'!A:D,4,0)</f>
        <v>24.1</v>
      </c>
      <c r="I3276" s="394" t="s">
        <v>13362</v>
      </c>
      <c r="J3276" s="373">
        <f t="shared" si="1022"/>
        <v>5.73</v>
      </c>
      <c r="K3276" s="373"/>
      <c r="L3276" s="373"/>
      <c r="M3276" s="373">
        <f>VLOOKUP(B3276,'CMP-SIN-SD-09-2021'!A:D,4,0)</f>
        <v>24.1</v>
      </c>
      <c r="N3276" s="3" t="b">
        <f t="shared" si="1023"/>
        <v>1</v>
      </c>
    </row>
    <row r="3277" spans="1:15" s="387" customFormat="1" ht="30" x14ac:dyDescent="0.25">
      <c r="A3277" s="440">
        <f t="shared" si="987"/>
        <v>101657</v>
      </c>
      <c r="B3277" s="390">
        <v>21127</v>
      </c>
      <c r="C3277" s="391" t="s">
        <v>13763</v>
      </c>
      <c r="D3277" s="391" t="s">
        <v>14544</v>
      </c>
      <c r="E3277" s="392" t="s">
        <v>1</v>
      </c>
      <c r="F3277" s="392" t="s">
        <v>9</v>
      </c>
      <c r="G3277" s="393">
        <v>1.4E-2</v>
      </c>
      <c r="H3277" s="394">
        <f>VLOOKUP(B3277,'INS-SIN-SD-09-2021'!A:D,4,0)</f>
        <v>3.74</v>
      </c>
      <c r="I3277" s="394" t="s">
        <v>13362</v>
      </c>
      <c r="J3277" s="373">
        <f t="shared" ref="J3277:J3278" si="1024">TRUNC((G3277*H3277),2)</f>
        <v>0.05</v>
      </c>
      <c r="K3277" s="373"/>
      <c r="L3277" s="373"/>
      <c r="M3277" s="373">
        <f>VLOOKUP(B3277,'INS-SIN-SD-09-2021'!A:D,4,0)</f>
        <v>3.74</v>
      </c>
      <c r="N3277" s="3" t="b">
        <f t="shared" ref="N3277:N3278" si="1025">M3277=H3277</f>
        <v>1</v>
      </c>
    </row>
    <row r="3278" spans="1:15" s="387" customFormat="1" ht="30" x14ac:dyDescent="0.25">
      <c r="A3278" s="440">
        <f t="shared" si="987"/>
        <v>101657</v>
      </c>
      <c r="B3278" s="390">
        <v>42243</v>
      </c>
      <c r="C3278" s="391" t="s">
        <v>13763</v>
      </c>
      <c r="D3278" s="391" t="s">
        <v>16930</v>
      </c>
      <c r="E3278" s="392" t="s">
        <v>1</v>
      </c>
      <c r="F3278" s="392" t="s">
        <v>9</v>
      </c>
      <c r="G3278" s="393">
        <v>1</v>
      </c>
      <c r="H3278" s="394">
        <f>VLOOKUP(B3278,'INS-SIN-SD-09-2021'!A:D,4,0)</f>
        <v>581.4</v>
      </c>
      <c r="I3278" s="394" t="s">
        <v>13362</v>
      </c>
      <c r="J3278" s="373">
        <f t="shared" si="1024"/>
        <v>581.4</v>
      </c>
      <c r="K3278" s="373"/>
      <c r="L3278" s="373"/>
      <c r="M3278" s="373">
        <f>VLOOKUP(B3278,'INS-SIN-SD-09-2021'!A:D,4,0)</f>
        <v>581.4</v>
      </c>
      <c r="N3278" s="3" t="b">
        <f t="shared" si="1025"/>
        <v>1</v>
      </c>
    </row>
    <row r="3279" spans="1:15" s="387" customFormat="1" ht="30" x14ac:dyDescent="0.25">
      <c r="A3279" s="463">
        <f>IF(O3279&lt;&gt;0,O3279,A3278)</f>
        <v>91953</v>
      </c>
      <c r="B3279" s="434" t="s">
        <v>13359</v>
      </c>
      <c r="C3279" s="464" t="s">
        <v>699</v>
      </c>
      <c r="D3279" s="464" t="s">
        <v>13421</v>
      </c>
      <c r="E3279" s="425" t="s">
        <v>9</v>
      </c>
      <c r="F3279" s="425" t="s">
        <v>1</v>
      </c>
      <c r="G3279" s="424" t="s">
        <v>13361</v>
      </c>
      <c r="H3279" s="426" t="s">
        <v>13362</v>
      </c>
      <c r="I3279" s="465">
        <f>SUMIF(A:A,A3279,J:J)</f>
        <v>23.54</v>
      </c>
      <c r="K3279" s="373">
        <f>VLOOKUP(A3279,'CMP-SIN-SD-09-2021'!A:D,4,0)</f>
        <v>23.54</v>
      </c>
      <c r="L3279" s="373" t="b">
        <f>K3279=I3279</f>
        <v>1</v>
      </c>
      <c r="O3279" s="403">
        <v>91953</v>
      </c>
    </row>
    <row r="3280" spans="1:15" s="387" customFormat="1" ht="45" x14ac:dyDescent="0.25">
      <c r="A3280" s="450">
        <f t="shared" si="987"/>
        <v>91953</v>
      </c>
      <c r="B3280" s="451">
        <v>91946</v>
      </c>
      <c r="C3280" s="452" t="s">
        <v>13421</v>
      </c>
      <c r="D3280" s="452" t="s">
        <v>14605</v>
      </c>
      <c r="E3280" s="400" t="s">
        <v>1</v>
      </c>
      <c r="F3280" s="400" t="s">
        <v>9</v>
      </c>
      <c r="G3280" s="399">
        <v>1</v>
      </c>
      <c r="H3280" s="453">
        <f>VLOOKUP(B3280,'CMP-SIN-SD-09-2021'!A:D,4,0)</f>
        <v>7.26</v>
      </c>
      <c r="I3280" s="453" t="s">
        <v>13362</v>
      </c>
      <c r="J3280" s="373">
        <f t="shared" ref="J3280:J3281" si="1026">TRUNC((G3280*H3280),2)</f>
        <v>7.26</v>
      </c>
      <c r="K3280" s="373"/>
      <c r="L3280" s="373"/>
      <c r="M3280" s="373">
        <f>VLOOKUP(B3280,'CMP-SIN-SD-09-2021'!A:D,4,0)</f>
        <v>7.26</v>
      </c>
      <c r="N3280" s="3" t="b">
        <f t="shared" ref="N3280:N3281" si="1027">M3280=H3280</f>
        <v>1</v>
      </c>
    </row>
    <row r="3281" spans="1:15" s="387" customFormat="1" ht="30" x14ac:dyDescent="0.25">
      <c r="A3281" s="440">
        <f t="shared" ref="A3281:A3344" si="1028">IF(O3281&lt;&gt;0,O3281,A3280)</f>
        <v>91953</v>
      </c>
      <c r="B3281" s="441">
        <v>91952</v>
      </c>
      <c r="C3281" s="442" t="s">
        <v>13421</v>
      </c>
      <c r="D3281" s="442" t="s">
        <v>14606</v>
      </c>
      <c r="E3281" s="398" t="s">
        <v>1</v>
      </c>
      <c r="F3281" s="398" t="s">
        <v>9</v>
      </c>
      <c r="G3281" s="397">
        <v>1</v>
      </c>
      <c r="H3281" s="453">
        <f>VLOOKUP(B3281,'CMP-SIN-SD-09-2021'!A:D,4,0)</f>
        <v>16.28</v>
      </c>
      <c r="I3281" s="443" t="s">
        <v>13362</v>
      </c>
      <c r="J3281" s="373">
        <f t="shared" si="1026"/>
        <v>16.28</v>
      </c>
      <c r="K3281" s="373"/>
      <c r="L3281" s="373"/>
      <c r="M3281" s="373">
        <f>VLOOKUP(B3281,'CMP-SIN-SD-09-2021'!A:D,4,0)</f>
        <v>16.28</v>
      </c>
      <c r="N3281" s="3" t="b">
        <f t="shared" si="1027"/>
        <v>1</v>
      </c>
    </row>
    <row r="3282" spans="1:15" s="387" customFormat="1" ht="30" x14ac:dyDescent="0.25">
      <c r="A3282" s="463">
        <f t="shared" si="1028"/>
        <v>91955</v>
      </c>
      <c r="B3282" s="434" t="s">
        <v>13359</v>
      </c>
      <c r="C3282" s="464" t="s">
        <v>700</v>
      </c>
      <c r="D3282" s="464" t="s">
        <v>13414</v>
      </c>
      <c r="E3282" s="425" t="s">
        <v>9</v>
      </c>
      <c r="F3282" s="425" t="s">
        <v>1</v>
      </c>
      <c r="G3282" s="424" t="s">
        <v>13361</v>
      </c>
      <c r="H3282" s="426" t="s">
        <v>13362</v>
      </c>
      <c r="I3282" s="465">
        <f>SUMIF(A:A,A3282,J:J)</f>
        <v>29.119999999999997</v>
      </c>
      <c r="K3282" s="373">
        <f>VLOOKUP(A3282,'CMP-SIN-SD-09-2021'!A:D,4,0)</f>
        <v>29.12</v>
      </c>
      <c r="L3282" s="373" t="b">
        <f>K3282=I3282</f>
        <v>1</v>
      </c>
      <c r="O3282" s="403">
        <v>91955</v>
      </c>
    </row>
    <row r="3283" spans="1:15" s="387" customFormat="1" ht="45" x14ac:dyDescent="0.25">
      <c r="A3283" s="450">
        <f t="shared" si="1028"/>
        <v>91955</v>
      </c>
      <c r="B3283" s="451">
        <v>91946</v>
      </c>
      <c r="C3283" s="452" t="s">
        <v>13414</v>
      </c>
      <c r="D3283" s="452" t="s">
        <v>14605</v>
      </c>
      <c r="E3283" s="400" t="s">
        <v>1</v>
      </c>
      <c r="F3283" s="400" t="s">
        <v>9</v>
      </c>
      <c r="G3283" s="399">
        <v>1</v>
      </c>
      <c r="H3283" s="453">
        <f>VLOOKUP(B3283,'CMP-SIN-SD-09-2021'!A:D,4,0)</f>
        <v>7.26</v>
      </c>
      <c r="I3283" s="453" t="s">
        <v>13362</v>
      </c>
      <c r="J3283" s="373">
        <f t="shared" ref="J3283:J3284" si="1029">TRUNC((G3283*H3283),2)</f>
        <v>7.26</v>
      </c>
      <c r="K3283" s="373"/>
      <c r="L3283" s="373"/>
      <c r="M3283" s="373">
        <f>VLOOKUP(B3283,'CMP-SIN-SD-09-2021'!A:D,4,0)</f>
        <v>7.26</v>
      </c>
      <c r="N3283" s="3" t="b">
        <f t="shared" ref="N3283:N3284" si="1030">M3283=H3283</f>
        <v>1</v>
      </c>
    </row>
    <row r="3284" spans="1:15" s="387" customFormat="1" ht="30" x14ac:dyDescent="0.25">
      <c r="A3284" s="440">
        <f t="shared" si="1028"/>
        <v>91955</v>
      </c>
      <c r="B3284" s="441">
        <v>91954</v>
      </c>
      <c r="C3284" s="442" t="s">
        <v>13414</v>
      </c>
      <c r="D3284" s="442" t="s">
        <v>14607</v>
      </c>
      <c r="E3284" s="398" t="s">
        <v>1</v>
      </c>
      <c r="F3284" s="398" t="s">
        <v>9</v>
      </c>
      <c r="G3284" s="397">
        <v>1</v>
      </c>
      <c r="H3284" s="453">
        <f>VLOOKUP(B3284,'CMP-SIN-SD-09-2021'!A:D,4,0)</f>
        <v>21.86</v>
      </c>
      <c r="I3284" s="443" t="s">
        <v>13362</v>
      </c>
      <c r="J3284" s="373">
        <f t="shared" si="1029"/>
        <v>21.86</v>
      </c>
      <c r="K3284" s="373"/>
      <c r="L3284" s="373"/>
      <c r="M3284" s="373">
        <f>VLOOKUP(B3284,'CMP-SIN-SD-09-2021'!A:D,4,0)</f>
        <v>21.86</v>
      </c>
      <c r="N3284" s="3" t="b">
        <f t="shared" si="1030"/>
        <v>1</v>
      </c>
    </row>
    <row r="3285" spans="1:15" s="387" customFormat="1" ht="45" x14ac:dyDescent="0.25">
      <c r="A3285" s="463">
        <f t="shared" si="1028"/>
        <v>92023</v>
      </c>
      <c r="B3285" s="434" t="s">
        <v>13359</v>
      </c>
      <c r="C3285" s="464" t="s">
        <v>701</v>
      </c>
      <c r="D3285" s="464" t="s">
        <v>14042</v>
      </c>
      <c r="E3285" s="425" t="s">
        <v>9</v>
      </c>
      <c r="F3285" s="425" t="s">
        <v>1</v>
      </c>
      <c r="G3285" s="424" t="s">
        <v>13361</v>
      </c>
      <c r="H3285" s="426" t="s">
        <v>13362</v>
      </c>
      <c r="I3285" s="465">
        <f>SUMIF(A:A,A3285,J:J)</f>
        <v>41.69</v>
      </c>
      <c r="K3285" s="373">
        <f>VLOOKUP(A3285,'CMP-SIN-SD-09-2021'!A:D,4,0)</f>
        <v>41.69</v>
      </c>
      <c r="L3285" s="373" t="b">
        <f>K3285=I3285</f>
        <v>1</v>
      </c>
      <c r="O3285" s="403">
        <v>92023</v>
      </c>
    </row>
    <row r="3286" spans="1:15" s="387" customFormat="1" ht="45" x14ac:dyDescent="0.25">
      <c r="A3286" s="450">
        <f t="shared" si="1028"/>
        <v>92023</v>
      </c>
      <c r="B3286" s="451">
        <v>91946</v>
      </c>
      <c r="C3286" s="452" t="s">
        <v>14042</v>
      </c>
      <c r="D3286" s="452" t="s">
        <v>14605</v>
      </c>
      <c r="E3286" s="400" t="s">
        <v>1</v>
      </c>
      <c r="F3286" s="400" t="s">
        <v>9</v>
      </c>
      <c r="G3286" s="399">
        <v>1</v>
      </c>
      <c r="H3286" s="453">
        <f>VLOOKUP(B3286,'CMP-SIN-SD-09-2021'!A:D,4,0)</f>
        <v>7.26</v>
      </c>
      <c r="I3286" s="453" t="s">
        <v>13362</v>
      </c>
      <c r="J3286" s="373">
        <f t="shared" ref="J3286:J3287" si="1031">TRUNC((G3286*H3286),2)</f>
        <v>7.26</v>
      </c>
      <c r="K3286" s="373"/>
      <c r="L3286" s="373"/>
      <c r="M3286" s="373">
        <f>VLOOKUP(B3286,'CMP-SIN-SD-09-2021'!A:D,4,0)</f>
        <v>7.26</v>
      </c>
      <c r="N3286" s="3" t="b">
        <f t="shared" ref="N3286:N3287" si="1032">M3286=H3286</f>
        <v>1</v>
      </c>
    </row>
    <row r="3287" spans="1:15" s="387" customFormat="1" ht="45" x14ac:dyDescent="0.25">
      <c r="A3287" s="440">
        <f t="shared" si="1028"/>
        <v>92023</v>
      </c>
      <c r="B3287" s="441">
        <v>92022</v>
      </c>
      <c r="C3287" s="442" t="s">
        <v>14042</v>
      </c>
      <c r="D3287" s="442" t="s">
        <v>14608</v>
      </c>
      <c r="E3287" s="398" t="s">
        <v>1</v>
      </c>
      <c r="F3287" s="398" t="s">
        <v>9</v>
      </c>
      <c r="G3287" s="397">
        <v>1</v>
      </c>
      <c r="H3287" s="453">
        <f>VLOOKUP(B3287,'CMP-SIN-SD-09-2021'!A:D,4,0)</f>
        <v>34.43</v>
      </c>
      <c r="I3287" s="443" t="s">
        <v>13362</v>
      </c>
      <c r="J3287" s="373">
        <f t="shared" si="1031"/>
        <v>34.43</v>
      </c>
      <c r="K3287" s="373"/>
      <c r="L3287" s="373"/>
      <c r="M3287" s="373">
        <f>VLOOKUP(B3287,'CMP-SIN-SD-09-2021'!A:D,4,0)</f>
        <v>34.43</v>
      </c>
      <c r="N3287" s="3" t="b">
        <f t="shared" si="1032"/>
        <v>1</v>
      </c>
    </row>
    <row r="3288" spans="1:15" s="387" customFormat="1" ht="45" x14ac:dyDescent="0.25">
      <c r="A3288" s="463">
        <f t="shared" si="1028"/>
        <v>92029</v>
      </c>
      <c r="B3288" s="434" t="s">
        <v>13359</v>
      </c>
      <c r="C3288" s="464" t="s">
        <v>702</v>
      </c>
      <c r="D3288" s="464" t="s">
        <v>13894</v>
      </c>
      <c r="E3288" s="425" t="s">
        <v>9</v>
      </c>
      <c r="F3288" s="425" t="s">
        <v>1</v>
      </c>
      <c r="G3288" s="424" t="s">
        <v>13361</v>
      </c>
      <c r="H3288" s="426" t="s">
        <v>13362</v>
      </c>
      <c r="I3288" s="465">
        <f>SUMIF(A:A,A3288,J:J)</f>
        <v>47.269999999999996</v>
      </c>
      <c r="K3288" s="373">
        <f>VLOOKUP(A3288,'CMP-SIN-SD-09-2021'!A:D,4,0)</f>
        <v>47.27</v>
      </c>
      <c r="L3288" s="373" t="b">
        <f>K3288=I3288</f>
        <v>1</v>
      </c>
      <c r="O3288" s="403">
        <v>92029</v>
      </c>
    </row>
    <row r="3289" spans="1:15" s="387" customFormat="1" ht="45" x14ac:dyDescent="0.25">
      <c r="A3289" s="450">
        <f t="shared" si="1028"/>
        <v>92029</v>
      </c>
      <c r="B3289" s="451">
        <v>91946</v>
      </c>
      <c r="C3289" s="452" t="s">
        <v>13894</v>
      </c>
      <c r="D3289" s="452" t="s">
        <v>14605</v>
      </c>
      <c r="E3289" s="400" t="s">
        <v>1</v>
      </c>
      <c r="F3289" s="400" t="s">
        <v>9</v>
      </c>
      <c r="G3289" s="399">
        <v>1</v>
      </c>
      <c r="H3289" s="453">
        <f>VLOOKUP(B3289,'CMP-SIN-SD-09-2021'!A:D,4,0)</f>
        <v>7.26</v>
      </c>
      <c r="I3289" s="453" t="s">
        <v>13362</v>
      </c>
      <c r="J3289" s="373">
        <f t="shared" ref="J3289:J3290" si="1033">TRUNC((G3289*H3289),2)</f>
        <v>7.26</v>
      </c>
      <c r="K3289" s="373"/>
      <c r="L3289" s="373"/>
      <c r="M3289" s="373">
        <f>VLOOKUP(B3289,'CMP-SIN-SD-09-2021'!A:D,4,0)</f>
        <v>7.26</v>
      </c>
      <c r="N3289" s="3" t="b">
        <f t="shared" ref="N3289:N3290" si="1034">M3289=H3289</f>
        <v>1</v>
      </c>
    </row>
    <row r="3290" spans="1:15" s="387" customFormat="1" ht="45" x14ac:dyDescent="0.25">
      <c r="A3290" s="440">
        <f t="shared" si="1028"/>
        <v>92029</v>
      </c>
      <c r="B3290" s="441">
        <v>92028</v>
      </c>
      <c r="C3290" s="442" t="s">
        <v>13894</v>
      </c>
      <c r="D3290" s="442" t="s">
        <v>14609</v>
      </c>
      <c r="E3290" s="398" t="s">
        <v>1</v>
      </c>
      <c r="F3290" s="398" t="s">
        <v>9</v>
      </c>
      <c r="G3290" s="397">
        <v>1</v>
      </c>
      <c r="H3290" s="453">
        <f>VLOOKUP(B3290,'CMP-SIN-SD-09-2021'!A:D,4,0)</f>
        <v>40.01</v>
      </c>
      <c r="I3290" s="443" t="s">
        <v>13362</v>
      </c>
      <c r="J3290" s="373">
        <f t="shared" si="1033"/>
        <v>40.01</v>
      </c>
      <c r="K3290" s="373"/>
      <c r="L3290" s="373"/>
      <c r="M3290" s="373">
        <f>VLOOKUP(B3290,'CMP-SIN-SD-09-2021'!A:D,4,0)</f>
        <v>40.01</v>
      </c>
      <c r="N3290" s="3" t="b">
        <f t="shared" si="1034"/>
        <v>1</v>
      </c>
    </row>
    <row r="3291" spans="1:15" s="387" customFormat="1" ht="30" x14ac:dyDescent="0.25">
      <c r="A3291" s="463">
        <f t="shared" si="1028"/>
        <v>91996</v>
      </c>
      <c r="B3291" s="434" t="s">
        <v>13359</v>
      </c>
      <c r="C3291" s="464" t="s">
        <v>703</v>
      </c>
      <c r="D3291" s="464" t="s">
        <v>13427</v>
      </c>
      <c r="E3291" s="425" t="s">
        <v>9</v>
      </c>
      <c r="F3291" s="425" t="s">
        <v>1</v>
      </c>
      <c r="G3291" s="424" t="s">
        <v>13361</v>
      </c>
      <c r="H3291" s="426" t="s">
        <v>13362</v>
      </c>
      <c r="I3291" s="465">
        <f>SUMIF(A:A,A3291,J:J)</f>
        <v>28.020000000000003</v>
      </c>
      <c r="K3291" s="373">
        <f>VLOOKUP(A3291,'CMP-SIN-SD-09-2021'!A:D,4,0)</f>
        <v>28.02</v>
      </c>
      <c r="L3291" s="373" t="b">
        <f>K3291=I3291</f>
        <v>1</v>
      </c>
      <c r="O3291" s="403">
        <v>91996</v>
      </c>
    </row>
    <row r="3292" spans="1:15" s="387" customFormat="1" ht="45" x14ac:dyDescent="0.25">
      <c r="A3292" s="450">
        <f t="shared" si="1028"/>
        <v>91996</v>
      </c>
      <c r="B3292" s="451">
        <v>91946</v>
      </c>
      <c r="C3292" s="452" t="s">
        <v>13427</v>
      </c>
      <c r="D3292" s="452" t="s">
        <v>14605</v>
      </c>
      <c r="E3292" s="400" t="s">
        <v>1</v>
      </c>
      <c r="F3292" s="400" t="s">
        <v>9</v>
      </c>
      <c r="G3292" s="399">
        <v>1</v>
      </c>
      <c r="H3292" s="453">
        <f>VLOOKUP(B3292,'CMP-SIN-SD-09-2021'!A:D,4,0)</f>
        <v>7.26</v>
      </c>
      <c r="I3292" s="453" t="s">
        <v>13362</v>
      </c>
      <c r="J3292" s="373">
        <f t="shared" ref="J3292:J3293" si="1035">TRUNC((G3292*H3292),2)</f>
        <v>7.26</v>
      </c>
      <c r="K3292" s="373"/>
      <c r="L3292" s="373"/>
      <c r="M3292" s="373">
        <f>VLOOKUP(B3292,'CMP-SIN-SD-09-2021'!A:D,4,0)</f>
        <v>7.26</v>
      </c>
      <c r="N3292" s="3" t="b">
        <f t="shared" ref="N3292:N3293" si="1036">M3292=H3292</f>
        <v>1</v>
      </c>
    </row>
    <row r="3293" spans="1:15" s="387" customFormat="1" ht="45" x14ac:dyDescent="0.25">
      <c r="A3293" s="440">
        <f t="shared" si="1028"/>
        <v>91996</v>
      </c>
      <c r="B3293" s="441">
        <v>91994</v>
      </c>
      <c r="C3293" s="442" t="s">
        <v>13427</v>
      </c>
      <c r="D3293" s="442" t="s">
        <v>14610</v>
      </c>
      <c r="E3293" s="398" t="s">
        <v>1</v>
      </c>
      <c r="F3293" s="398" t="s">
        <v>9</v>
      </c>
      <c r="G3293" s="397">
        <v>1</v>
      </c>
      <c r="H3293" s="453">
        <f>VLOOKUP(B3293,'CMP-SIN-SD-09-2021'!A:D,4,0)</f>
        <v>20.76</v>
      </c>
      <c r="I3293" s="443" t="s">
        <v>13362</v>
      </c>
      <c r="J3293" s="373">
        <f t="shared" si="1035"/>
        <v>20.76</v>
      </c>
      <c r="K3293" s="373"/>
      <c r="L3293" s="373"/>
      <c r="M3293" s="373">
        <f>VLOOKUP(B3293,'CMP-SIN-SD-09-2021'!A:D,4,0)</f>
        <v>20.76</v>
      </c>
      <c r="N3293" s="3" t="b">
        <f t="shared" si="1036"/>
        <v>1</v>
      </c>
    </row>
    <row r="3294" spans="1:15" s="387" customFormat="1" ht="45" x14ac:dyDescent="0.25">
      <c r="A3294" s="463">
        <f t="shared" si="1028"/>
        <v>92004</v>
      </c>
      <c r="B3294" s="434" t="s">
        <v>13359</v>
      </c>
      <c r="C3294" s="464" t="s">
        <v>704</v>
      </c>
      <c r="D3294" s="464" t="s">
        <v>13432</v>
      </c>
      <c r="E3294" s="425" t="s">
        <v>9</v>
      </c>
      <c r="F3294" s="425" t="s">
        <v>1</v>
      </c>
      <c r="G3294" s="424" t="s">
        <v>13361</v>
      </c>
      <c r="H3294" s="426" t="s">
        <v>13362</v>
      </c>
      <c r="I3294" s="465">
        <f>SUMIF(A:A,A3294,J:J)</f>
        <v>46.169999999999995</v>
      </c>
      <c r="K3294" s="373">
        <f>VLOOKUP(A3294,'CMP-SIN-SD-09-2021'!A:D,4,0)</f>
        <v>46.17</v>
      </c>
      <c r="L3294" s="373" t="b">
        <f>K3294=I3294</f>
        <v>1</v>
      </c>
      <c r="O3294" s="403">
        <v>92004</v>
      </c>
    </row>
    <row r="3295" spans="1:15" s="387" customFormat="1" ht="45" x14ac:dyDescent="0.25">
      <c r="A3295" s="450">
        <f t="shared" si="1028"/>
        <v>92004</v>
      </c>
      <c r="B3295" s="451">
        <v>91946</v>
      </c>
      <c r="C3295" s="452" t="s">
        <v>13432</v>
      </c>
      <c r="D3295" s="452" t="s">
        <v>14605</v>
      </c>
      <c r="E3295" s="400" t="s">
        <v>1</v>
      </c>
      <c r="F3295" s="400" t="s">
        <v>9</v>
      </c>
      <c r="G3295" s="399">
        <v>1</v>
      </c>
      <c r="H3295" s="453">
        <f>VLOOKUP(B3295,'CMP-SIN-SD-09-2021'!A:D,4,0)</f>
        <v>7.26</v>
      </c>
      <c r="I3295" s="453" t="s">
        <v>13362</v>
      </c>
      <c r="J3295" s="373">
        <f t="shared" ref="J3295:J3296" si="1037">TRUNC((G3295*H3295),2)</f>
        <v>7.26</v>
      </c>
      <c r="K3295" s="373"/>
      <c r="L3295" s="373"/>
      <c r="M3295" s="373">
        <f>VLOOKUP(B3295,'CMP-SIN-SD-09-2021'!A:D,4,0)</f>
        <v>7.26</v>
      </c>
      <c r="N3295" s="3" t="b">
        <f t="shared" ref="N3295:N3296" si="1038">M3295=H3295</f>
        <v>1</v>
      </c>
    </row>
    <row r="3296" spans="1:15" s="387" customFormat="1" ht="45" x14ac:dyDescent="0.25">
      <c r="A3296" s="440">
        <f t="shared" si="1028"/>
        <v>92004</v>
      </c>
      <c r="B3296" s="441">
        <v>92002</v>
      </c>
      <c r="C3296" s="442" t="s">
        <v>13432</v>
      </c>
      <c r="D3296" s="442" t="s">
        <v>14611</v>
      </c>
      <c r="E3296" s="398" t="s">
        <v>1</v>
      </c>
      <c r="F3296" s="398" t="s">
        <v>9</v>
      </c>
      <c r="G3296" s="397">
        <v>1</v>
      </c>
      <c r="H3296" s="453">
        <f>VLOOKUP(B3296,'CMP-SIN-SD-09-2021'!A:D,4,0)</f>
        <v>38.909999999999997</v>
      </c>
      <c r="I3296" s="443" t="s">
        <v>13362</v>
      </c>
      <c r="J3296" s="373">
        <f t="shared" si="1037"/>
        <v>38.909999999999997</v>
      </c>
      <c r="K3296" s="373"/>
      <c r="L3296" s="373"/>
      <c r="M3296" s="373">
        <f>VLOOKUP(B3296,'CMP-SIN-SD-09-2021'!A:D,4,0)</f>
        <v>38.909999999999997</v>
      </c>
      <c r="N3296" s="3" t="b">
        <f t="shared" si="1038"/>
        <v>1</v>
      </c>
    </row>
    <row r="3297" spans="1:15" s="387" customFormat="1" ht="30" x14ac:dyDescent="0.25">
      <c r="A3297" s="463" t="str">
        <f t="shared" si="1028"/>
        <v>072397/AGETOP</v>
      </c>
      <c r="B3297" s="434" t="s">
        <v>13359</v>
      </c>
      <c r="C3297" s="464" t="s">
        <v>705</v>
      </c>
      <c r="D3297" s="464" t="s">
        <v>13847</v>
      </c>
      <c r="E3297" s="425" t="s">
        <v>9</v>
      </c>
      <c r="F3297" s="425" t="s">
        <v>1</v>
      </c>
      <c r="G3297" s="424" t="s">
        <v>13361</v>
      </c>
      <c r="H3297" s="426" t="s">
        <v>13362</v>
      </c>
      <c r="I3297" s="465">
        <f>SUMIF(A:A,A3297,J:J)</f>
        <v>2.6799999999999997</v>
      </c>
      <c r="K3297" s="373" t="e">
        <f>VLOOKUP(A3297,'CMP-SIN-SD-09-2021'!A:D,4,0)</f>
        <v>#N/A</v>
      </c>
      <c r="L3297" s="373" t="e">
        <f>K3297=I3297</f>
        <v>#N/A</v>
      </c>
      <c r="O3297" s="387" t="s">
        <v>13333</v>
      </c>
    </row>
    <row r="3298" spans="1:15" s="387" customFormat="1" x14ac:dyDescent="0.25">
      <c r="A3298" s="450" t="str">
        <f t="shared" si="1028"/>
        <v>072397/AGETOP</v>
      </c>
      <c r="B3298" s="451">
        <v>88264</v>
      </c>
      <c r="C3298" s="452" t="s">
        <v>13847</v>
      </c>
      <c r="D3298" s="452" t="s">
        <v>13703</v>
      </c>
      <c r="E3298" s="400" t="s">
        <v>1</v>
      </c>
      <c r="F3298" s="400" t="s">
        <v>7605</v>
      </c>
      <c r="G3298" s="399">
        <v>0.03</v>
      </c>
      <c r="H3298" s="453">
        <f>VLOOKUP(B3298,'CMP-SIN-SD-09-2021'!A:D,4,0)</f>
        <v>24.1</v>
      </c>
      <c r="I3298" s="453" t="s">
        <v>13362</v>
      </c>
      <c r="J3298" s="373">
        <f t="shared" ref="J3298:J3300" si="1039">TRUNC((G3298*H3298),2)</f>
        <v>0.72</v>
      </c>
      <c r="K3298" s="373"/>
      <c r="L3298" s="373"/>
      <c r="M3298" s="373">
        <f>VLOOKUP(B3298,'CMP-SIN-SD-09-2021'!A:D,4,0)</f>
        <v>24.1</v>
      </c>
      <c r="N3298" s="3" t="b">
        <f t="shared" ref="N3298:N3300" si="1040">M3298=H3298</f>
        <v>1</v>
      </c>
    </row>
    <row r="3299" spans="1:15" s="387" customFormat="1" x14ac:dyDescent="0.25">
      <c r="A3299" s="389" t="str">
        <f t="shared" si="1028"/>
        <v>072397/AGETOP</v>
      </c>
      <c r="B3299" s="390">
        <v>88316</v>
      </c>
      <c r="C3299" s="391" t="s">
        <v>13847</v>
      </c>
      <c r="D3299" s="391" t="s">
        <v>13428</v>
      </c>
      <c r="E3299" s="392" t="s">
        <v>1</v>
      </c>
      <c r="F3299" s="392" t="s">
        <v>7605</v>
      </c>
      <c r="G3299" s="393">
        <v>0.03</v>
      </c>
      <c r="H3299" s="453">
        <f>VLOOKUP(B3299,'CMP-SIN-SD-09-2021'!A:D,4,0)</f>
        <v>17.61</v>
      </c>
      <c r="I3299" s="394" t="s">
        <v>13362</v>
      </c>
      <c r="J3299" s="373">
        <f t="shared" si="1039"/>
        <v>0.52</v>
      </c>
      <c r="K3299" s="373"/>
      <c r="L3299" s="373"/>
      <c r="M3299" s="373">
        <f>VLOOKUP(B3299,'CMP-SIN-SD-09-2021'!A:D,4,0)</f>
        <v>17.61</v>
      </c>
      <c r="N3299" s="3" t="b">
        <f t="shared" si="1040"/>
        <v>1</v>
      </c>
    </row>
    <row r="3300" spans="1:15" s="387" customFormat="1" ht="30" x14ac:dyDescent="0.25">
      <c r="A3300" s="440" t="str">
        <f t="shared" si="1028"/>
        <v>072397/AGETOP</v>
      </c>
      <c r="B3300" s="441">
        <v>3975</v>
      </c>
      <c r="C3300" s="442" t="s">
        <v>13847</v>
      </c>
      <c r="D3300" s="442" t="s">
        <v>14612</v>
      </c>
      <c r="E3300" s="398" t="s">
        <v>1</v>
      </c>
      <c r="F3300" s="398" t="s">
        <v>13901</v>
      </c>
      <c r="G3300" s="397">
        <v>1</v>
      </c>
      <c r="H3300" s="443">
        <v>1.44</v>
      </c>
      <c r="I3300" s="443" t="s">
        <v>13362</v>
      </c>
      <c r="J3300" s="373">
        <f t="shared" si="1039"/>
        <v>1.44</v>
      </c>
      <c r="K3300" s="373"/>
      <c r="L3300" s="373"/>
      <c r="M3300" s="373" t="e">
        <f>VLOOKUP(B3300,'INS-SIN-SD-09-2021'!A:D,4,0)</f>
        <v>#N/A</v>
      </c>
      <c r="N3300" s="3" t="e">
        <f t="shared" si="1040"/>
        <v>#N/A</v>
      </c>
    </row>
    <row r="3301" spans="1:15" s="387" customFormat="1" ht="45" x14ac:dyDescent="0.25">
      <c r="A3301" s="463">
        <f t="shared" si="1028"/>
        <v>100622</v>
      </c>
      <c r="B3301" s="434" t="s">
        <v>13359</v>
      </c>
      <c r="C3301" s="464" t="s">
        <v>706</v>
      </c>
      <c r="D3301" s="464" t="s">
        <v>13894</v>
      </c>
      <c r="E3301" s="425" t="s">
        <v>9</v>
      </c>
      <c r="F3301" s="425" t="s">
        <v>1</v>
      </c>
      <c r="G3301" s="424" t="s">
        <v>13361</v>
      </c>
      <c r="H3301" s="426" t="s">
        <v>13362</v>
      </c>
      <c r="I3301" s="465">
        <f>SUMIF(A:A,A3301,J:J)</f>
        <v>2600.6799999999998</v>
      </c>
      <c r="K3301" s="373">
        <f>VLOOKUP(A3301,'CMP-SIN-SD-09-2021'!A:D,4,0)</f>
        <v>2600.6799999999998</v>
      </c>
      <c r="L3301" s="373" t="b">
        <f>K3301=I3301</f>
        <v>1</v>
      </c>
      <c r="O3301" s="403">
        <v>100622</v>
      </c>
    </row>
    <row r="3302" spans="1:15" s="387" customFormat="1" ht="60" x14ac:dyDescent="0.25">
      <c r="A3302" s="450">
        <f t="shared" si="1028"/>
        <v>100622</v>
      </c>
      <c r="B3302" s="451">
        <v>5928</v>
      </c>
      <c r="C3302" s="452" t="s">
        <v>13894</v>
      </c>
      <c r="D3302" s="452" t="s">
        <v>14613</v>
      </c>
      <c r="E3302" s="400" t="s">
        <v>1</v>
      </c>
      <c r="F3302" s="400" t="s">
        <v>13482</v>
      </c>
      <c r="G3302" s="399">
        <v>0.111</v>
      </c>
      <c r="H3302" s="453">
        <f>VLOOKUP(B3302,'CMP-SIN-SD-09-2021'!A:D,4,0)</f>
        <v>189.92</v>
      </c>
      <c r="I3302" s="453" t="s">
        <v>13362</v>
      </c>
      <c r="J3302" s="373">
        <f t="shared" ref="J3302:J3307" si="1041">TRUNC((G3302*H3302),2)</f>
        <v>21.08</v>
      </c>
      <c r="K3302" s="373"/>
      <c r="L3302" s="373"/>
      <c r="M3302" s="373">
        <f>VLOOKUP(B3302,'CMP-SIN-SD-09-2021'!A:D,4,0)</f>
        <v>189.92</v>
      </c>
      <c r="N3302" s="3" t="b">
        <f t="shared" ref="N3302:N3307" si="1042">M3302=H3302</f>
        <v>1</v>
      </c>
    </row>
    <row r="3303" spans="1:15" s="387" customFormat="1" x14ac:dyDescent="0.25">
      <c r="A3303" s="389">
        <f t="shared" si="1028"/>
        <v>100622</v>
      </c>
      <c r="B3303" s="390">
        <v>88247</v>
      </c>
      <c r="C3303" s="391" t="s">
        <v>13894</v>
      </c>
      <c r="D3303" s="391" t="s">
        <v>13702</v>
      </c>
      <c r="E3303" s="392" t="s">
        <v>1</v>
      </c>
      <c r="F3303" s="392" t="s">
        <v>7605</v>
      </c>
      <c r="G3303" s="393">
        <v>1.1240000000000001</v>
      </c>
      <c r="H3303" s="453">
        <f>VLOOKUP(B3303,'CMP-SIN-SD-09-2021'!A:D,4,0)</f>
        <v>18.739999999999998</v>
      </c>
      <c r="I3303" s="394" t="s">
        <v>13362</v>
      </c>
      <c r="J3303" s="373">
        <f t="shared" si="1041"/>
        <v>21.06</v>
      </c>
      <c r="K3303" s="373"/>
      <c r="L3303" s="373"/>
      <c r="M3303" s="373">
        <f>VLOOKUP(B3303,'CMP-SIN-SD-09-2021'!A:D,4,0)</f>
        <v>18.739999999999998</v>
      </c>
      <c r="N3303" s="3" t="b">
        <f t="shared" si="1042"/>
        <v>1</v>
      </c>
    </row>
    <row r="3304" spans="1:15" s="387" customFormat="1" x14ac:dyDescent="0.25">
      <c r="A3304" s="389">
        <f t="shared" si="1028"/>
        <v>100622</v>
      </c>
      <c r="B3304" s="390">
        <v>88264</v>
      </c>
      <c r="C3304" s="391" t="s">
        <v>13894</v>
      </c>
      <c r="D3304" s="391" t="s">
        <v>13703</v>
      </c>
      <c r="E3304" s="392" t="s">
        <v>1</v>
      </c>
      <c r="F3304" s="392" t="s">
        <v>7605</v>
      </c>
      <c r="G3304" s="393">
        <v>3.653</v>
      </c>
      <c r="H3304" s="453">
        <f>VLOOKUP(B3304,'CMP-SIN-SD-09-2021'!A:D,4,0)</f>
        <v>24.1</v>
      </c>
      <c r="I3304" s="394" t="s">
        <v>13362</v>
      </c>
      <c r="J3304" s="373">
        <f t="shared" si="1041"/>
        <v>88.03</v>
      </c>
      <c r="K3304" s="373"/>
      <c r="L3304" s="373"/>
      <c r="M3304" s="373">
        <f>VLOOKUP(B3304,'CMP-SIN-SD-09-2021'!A:D,4,0)</f>
        <v>24.1</v>
      </c>
      <c r="N3304" s="3" t="b">
        <f t="shared" si="1042"/>
        <v>1</v>
      </c>
    </row>
    <row r="3305" spans="1:15" s="387" customFormat="1" x14ac:dyDescent="0.25">
      <c r="A3305" s="389">
        <f t="shared" si="1028"/>
        <v>100622</v>
      </c>
      <c r="B3305" s="390">
        <v>863</v>
      </c>
      <c r="C3305" s="391" t="s">
        <v>13894</v>
      </c>
      <c r="D3305" s="391" t="s">
        <v>14614</v>
      </c>
      <c r="E3305" s="392" t="s">
        <v>1</v>
      </c>
      <c r="F3305" s="392" t="s">
        <v>27</v>
      </c>
      <c r="G3305" s="393">
        <v>9</v>
      </c>
      <c r="H3305" s="394">
        <v>26.84</v>
      </c>
      <c r="I3305" s="394" t="s">
        <v>13362</v>
      </c>
      <c r="J3305" s="373">
        <f t="shared" si="1041"/>
        <v>241.56</v>
      </c>
      <c r="K3305" s="373"/>
      <c r="L3305" s="373"/>
      <c r="M3305" s="373">
        <f>VLOOKUP(B3305,'INS-SIN-SD-09-2021'!A:D,4,0)</f>
        <v>26.84</v>
      </c>
      <c r="N3305" s="3" t="b">
        <f t="shared" si="1042"/>
        <v>1</v>
      </c>
    </row>
    <row r="3306" spans="1:15" s="387" customFormat="1" ht="30" x14ac:dyDescent="0.25">
      <c r="A3306" s="389">
        <f t="shared" si="1028"/>
        <v>100622</v>
      </c>
      <c r="B3306" s="390">
        <v>3798</v>
      </c>
      <c r="C3306" s="391" t="s">
        <v>13894</v>
      </c>
      <c r="D3306" s="391" t="s">
        <v>14615</v>
      </c>
      <c r="E3306" s="392" t="s">
        <v>1</v>
      </c>
      <c r="F3306" s="392" t="s">
        <v>9</v>
      </c>
      <c r="G3306" s="393">
        <v>1</v>
      </c>
      <c r="H3306" s="394">
        <v>52.64</v>
      </c>
      <c r="I3306" s="394" t="s">
        <v>13362</v>
      </c>
      <c r="J3306" s="373">
        <f t="shared" si="1041"/>
        <v>52.64</v>
      </c>
      <c r="K3306" s="373"/>
      <c r="L3306" s="373"/>
      <c r="M3306" s="373">
        <f>VLOOKUP(B3306,'INS-SIN-SD-09-2021'!A:D,4,0)</f>
        <v>52.64</v>
      </c>
      <c r="N3306" s="3" t="b">
        <f t="shared" si="1042"/>
        <v>1</v>
      </c>
    </row>
    <row r="3307" spans="1:15" s="387" customFormat="1" ht="45" x14ac:dyDescent="0.25">
      <c r="A3307" s="440">
        <f t="shared" si="1028"/>
        <v>100622</v>
      </c>
      <c r="B3307" s="441">
        <v>5051</v>
      </c>
      <c r="C3307" s="442" t="s">
        <v>13894</v>
      </c>
      <c r="D3307" s="442" t="s">
        <v>14616</v>
      </c>
      <c r="E3307" s="398" t="s">
        <v>1</v>
      </c>
      <c r="F3307" s="398" t="s">
        <v>9</v>
      </c>
      <c r="G3307" s="397">
        <v>1</v>
      </c>
      <c r="H3307" s="443">
        <v>2176.31</v>
      </c>
      <c r="I3307" s="443" t="s">
        <v>13362</v>
      </c>
      <c r="J3307" s="373">
        <f t="shared" si="1041"/>
        <v>2176.31</v>
      </c>
      <c r="K3307" s="373"/>
      <c r="L3307" s="373"/>
      <c r="M3307" s="373">
        <f>VLOOKUP(B3307,'INS-SIN-SD-09-2021'!A:D,4,0)</f>
        <v>2176.31</v>
      </c>
      <c r="N3307" s="3" t="b">
        <f t="shared" si="1042"/>
        <v>1</v>
      </c>
    </row>
    <row r="3308" spans="1:15" s="387" customFormat="1" ht="30" x14ac:dyDescent="0.25">
      <c r="A3308" s="463">
        <f t="shared" si="1028"/>
        <v>96989</v>
      </c>
      <c r="B3308" s="434" t="s">
        <v>13359</v>
      </c>
      <c r="C3308" s="464" t="s">
        <v>707</v>
      </c>
      <c r="D3308" s="464" t="s">
        <v>14207</v>
      </c>
      <c r="E3308" s="425" t="s">
        <v>9</v>
      </c>
      <c r="F3308" s="425" t="s">
        <v>1</v>
      </c>
      <c r="G3308" s="424" t="s">
        <v>13361</v>
      </c>
      <c r="H3308" s="426" t="s">
        <v>13362</v>
      </c>
      <c r="I3308" s="465">
        <f>SUMIF(A:A,A3308,J:J)</f>
        <v>108.22</v>
      </c>
      <c r="K3308" s="373">
        <f>VLOOKUP(A3308,'CMP-SIN-SD-09-2021'!A:D,4,0)</f>
        <v>108.22</v>
      </c>
      <c r="L3308" s="373" t="b">
        <f>K3308=I3308</f>
        <v>1</v>
      </c>
      <c r="O3308" s="403">
        <v>96989</v>
      </c>
    </row>
    <row r="3309" spans="1:15" s="387" customFormat="1" x14ac:dyDescent="0.25">
      <c r="A3309" s="450">
        <f t="shared" si="1028"/>
        <v>96989</v>
      </c>
      <c r="B3309" s="451">
        <v>88247</v>
      </c>
      <c r="C3309" s="452" t="s">
        <v>14207</v>
      </c>
      <c r="D3309" s="452" t="s">
        <v>13702</v>
      </c>
      <c r="E3309" s="400" t="s">
        <v>1</v>
      </c>
      <c r="F3309" s="400" t="s">
        <v>7605</v>
      </c>
      <c r="G3309" s="399">
        <v>0.12640000000000001</v>
      </c>
      <c r="H3309" s="453">
        <f>VLOOKUP(B3309,'CMP-SIN-SD-09-2021'!A:D,4,0)</f>
        <v>18.739999999999998</v>
      </c>
      <c r="I3309" s="453" t="s">
        <v>13362</v>
      </c>
      <c r="J3309" s="373">
        <f t="shared" ref="J3309:J3311" si="1043">TRUNC((G3309*H3309),2)</f>
        <v>2.36</v>
      </c>
      <c r="K3309" s="373"/>
      <c r="L3309" s="373"/>
      <c r="M3309" s="373">
        <f>VLOOKUP(B3309,'CMP-SIN-SD-09-2021'!A:D,4,0)</f>
        <v>18.739999999999998</v>
      </c>
      <c r="N3309" s="3" t="b">
        <f t="shared" ref="N3309:N3311" si="1044">M3309=H3309</f>
        <v>1</v>
      </c>
    </row>
    <row r="3310" spans="1:15" s="387" customFormat="1" x14ac:dyDescent="0.25">
      <c r="A3310" s="389">
        <f t="shared" si="1028"/>
        <v>96989</v>
      </c>
      <c r="B3310" s="390">
        <v>88264</v>
      </c>
      <c r="C3310" s="391" t="s">
        <v>14207</v>
      </c>
      <c r="D3310" s="391" t="s">
        <v>13703</v>
      </c>
      <c r="E3310" s="392" t="s">
        <v>1</v>
      </c>
      <c r="F3310" s="392" t="s">
        <v>7605</v>
      </c>
      <c r="G3310" s="393">
        <v>0.12640000000000001</v>
      </c>
      <c r="H3310" s="453">
        <f>VLOOKUP(B3310,'CMP-SIN-SD-09-2021'!A:D,4,0)</f>
        <v>24.1</v>
      </c>
      <c r="I3310" s="394" t="s">
        <v>13362</v>
      </c>
      <c r="J3310" s="373">
        <f t="shared" si="1043"/>
        <v>3.04</v>
      </c>
      <c r="K3310" s="373"/>
      <c r="L3310" s="373"/>
      <c r="M3310" s="373">
        <f>VLOOKUP(B3310,'CMP-SIN-SD-09-2021'!A:D,4,0)</f>
        <v>24.1</v>
      </c>
      <c r="N3310" s="3" t="b">
        <f t="shared" si="1044"/>
        <v>1</v>
      </c>
    </row>
    <row r="3311" spans="1:15" s="387" customFormat="1" ht="45" x14ac:dyDescent="0.25">
      <c r="A3311" s="440">
        <f t="shared" si="1028"/>
        <v>96989</v>
      </c>
      <c r="B3311" s="441">
        <v>4274</v>
      </c>
      <c r="C3311" s="442" t="s">
        <v>14207</v>
      </c>
      <c r="D3311" s="442" t="s">
        <v>14617</v>
      </c>
      <c r="E3311" s="398" t="s">
        <v>1</v>
      </c>
      <c r="F3311" s="398" t="s">
        <v>9</v>
      </c>
      <c r="G3311" s="397">
        <v>1</v>
      </c>
      <c r="H3311" s="443">
        <v>102.82</v>
      </c>
      <c r="I3311" s="443" t="s">
        <v>13362</v>
      </c>
      <c r="J3311" s="373">
        <f t="shared" si="1043"/>
        <v>102.82</v>
      </c>
      <c r="K3311" s="373"/>
      <c r="L3311" s="373"/>
      <c r="M3311" s="373">
        <f>VLOOKUP(B3311,'INS-SIN-SD-09-2021'!A:D,4,0)</f>
        <v>102.82</v>
      </c>
      <c r="N3311" s="3" t="b">
        <f t="shared" si="1044"/>
        <v>1</v>
      </c>
    </row>
    <row r="3312" spans="1:15" s="387" customFormat="1" ht="30" x14ac:dyDescent="0.25">
      <c r="A3312" s="463">
        <f t="shared" si="1028"/>
        <v>96988</v>
      </c>
      <c r="B3312" s="434" t="s">
        <v>13359</v>
      </c>
      <c r="C3312" s="464" t="s">
        <v>708</v>
      </c>
      <c r="D3312" s="464" t="s">
        <v>13718</v>
      </c>
      <c r="E3312" s="425" t="s">
        <v>9</v>
      </c>
      <c r="F3312" s="425" t="s">
        <v>1</v>
      </c>
      <c r="G3312" s="424" t="s">
        <v>13361</v>
      </c>
      <c r="H3312" s="426" t="s">
        <v>13362</v>
      </c>
      <c r="I3312" s="465">
        <f>SUMIF(A:A,A3312,J:J)</f>
        <v>129.35</v>
      </c>
      <c r="K3312" s="373">
        <f>VLOOKUP(A3312,'CMP-SIN-SD-09-2021'!A:D,4,0)</f>
        <v>129.35</v>
      </c>
      <c r="L3312" s="373" t="b">
        <f>K3312=I3312</f>
        <v>1</v>
      </c>
      <c r="O3312" s="403">
        <v>96988</v>
      </c>
    </row>
    <row r="3313" spans="1:15" s="387" customFormat="1" x14ac:dyDescent="0.25">
      <c r="A3313" s="450">
        <f t="shared" si="1028"/>
        <v>96988</v>
      </c>
      <c r="B3313" s="451">
        <v>88247</v>
      </c>
      <c r="C3313" s="452" t="s">
        <v>13718</v>
      </c>
      <c r="D3313" s="452" t="s">
        <v>13702</v>
      </c>
      <c r="E3313" s="400" t="s">
        <v>1</v>
      </c>
      <c r="F3313" s="400" t="s">
        <v>7605</v>
      </c>
      <c r="G3313" s="399">
        <v>0.15820000000000001</v>
      </c>
      <c r="H3313" s="453">
        <f>VLOOKUP(B3313,'CMP-SIN-SD-09-2021'!A:D,4,0)</f>
        <v>18.739999999999998</v>
      </c>
      <c r="I3313" s="453" t="s">
        <v>13362</v>
      </c>
      <c r="J3313" s="373">
        <f t="shared" ref="J3313:J3315" si="1045">TRUNC((G3313*H3313),2)</f>
        <v>2.96</v>
      </c>
      <c r="K3313" s="373"/>
      <c r="L3313" s="373"/>
      <c r="M3313" s="373">
        <f>VLOOKUP(B3313,'CMP-SIN-SD-09-2021'!A:D,4,0)</f>
        <v>18.739999999999998</v>
      </c>
      <c r="N3313" s="3" t="b">
        <f t="shared" ref="N3313:N3315" si="1046">M3313=H3313</f>
        <v>1</v>
      </c>
    </row>
    <row r="3314" spans="1:15" s="387" customFormat="1" x14ac:dyDescent="0.25">
      <c r="A3314" s="389">
        <f t="shared" si="1028"/>
        <v>96988</v>
      </c>
      <c r="B3314" s="390">
        <v>88264</v>
      </c>
      <c r="C3314" s="391" t="s">
        <v>13718</v>
      </c>
      <c r="D3314" s="391" t="s">
        <v>13703</v>
      </c>
      <c r="E3314" s="392" t="s">
        <v>1</v>
      </c>
      <c r="F3314" s="392" t="s">
        <v>7605</v>
      </c>
      <c r="G3314" s="393">
        <v>0.15820000000000001</v>
      </c>
      <c r="H3314" s="453">
        <f>VLOOKUP(B3314,'CMP-SIN-SD-09-2021'!A:D,4,0)</f>
        <v>24.1</v>
      </c>
      <c r="I3314" s="394" t="s">
        <v>13362</v>
      </c>
      <c r="J3314" s="373">
        <f t="shared" si="1045"/>
        <v>3.81</v>
      </c>
      <c r="K3314" s="373"/>
      <c r="L3314" s="373"/>
      <c r="M3314" s="373">
        <f>VLOOKUP(B3314,'CMP-SIN-SD-09-2021'!A:D,4,0)</f>
        <v>24.1</v>
      </c>
      <c r="N3314" s="3" t="b">
        <f t="shared" si="1046"/>
        <v>1</v>
      </c>
    </row>
    <row r="3315" spans="1:15" s="387" customFormat="1" x14ac:dyDescent="0.25">
      <c r="A3315" s="440">
        <f t="shared" si="1028"/>
        <v>96988</v>
      </c>
      <c r="B3315" s="441">
        <v>41387</v>
      </c>
      <c r="C3315" s="442" t="s">
        <v>13718</v>
      </c>
      <c r="D3315" s="442" t="s">
        <v>16077</v>
      </c>
      <c r="E3315" s="398" t="s">
        <v>1</v>
      </c>
      <c r="F3315" s="398" t="s">
        <v>27</v>
      </c>
      <c r="G3315" s="397">
        <v>3</v>
      </c>
      <c r="H3315" s="443">
        <v>40.86</v>
      </c>
      <c r="I3315" s="443" t="s">
        <v>13362</v>
      </c>
      <c r="J3315" s="373">
        <f t="shared" si="1045"/>
        <v>122.58</v>
      </c>
      <c r="K3315" s="373"/>
      <c r="L3315" s="373"/>
      <c r="M3315" s="373">
        <f>VLOOKUP(B3315,'INS-SIN-SD-09-2021'!A:D,4,0)</f>
        <v>40.86</v>
      </c>
      <c r="N3315" s="3" t="b">
        <f t="shared" si="1046"/>
        <v>1</v>
      </c>
    </row>
    <row r="3316" spans="1:15" s="387" customFormat="1" ht="30" x14ac:dyDescent="0.25">
      <c r="A3316" s="463" t="str">
        <f t="shared" si="1028"/>
        <v>10272/ORSE</v>
      </c>
      <c r="B3316" s="434" t="s">
        <v>13359</v>
      </c>
      <c r="C3316" s="464" t="s">
        <v>709</v>
      </c>
      <c r="D3316" s="464" t="s">
        <v>13827</v>
      </c>
      <c r="E3316" s="425" t="s">
        <v>9</v>
      </c>
      <c r="F3316" s="425" t="s">
        <v>1</v>
      </c>
      <c r="G3316" s="424" t="s">
        <v>13361</v>
      </c>
      <c r="H3316" s="426" t="s">
        <v>13362</v>
      </c>
      <c r="I3316" s="465">
        <f>SUMIF(A:A,A3316,J:J)</f>
        <v>9.44</v>
      </c>
      <c r="K3316" s="373" t="e">
        <f>VLOOKUP(A3316,'CMP-SIN-SD-09-2021'!A:D,4,0)</f>
        <v>#N/A</v>
      </c>
      <c r="L3316" s="373" t="e">
        <f>K3316=I3316</f>
        <v>#N/A</v>
      </c>
      <c r="O3316" s="387" t="s">
        <v>1981</v>
      </c>
    </row>
    <row r="3317" spans="1:15" s="387" customFormat="1" x14ac:dyDescent="0.25">
      <c r="A3317" s="444" t="str">
        <f t="shared" si="1028"/>
        <v>10272/ORSE</v>
      </c>
      <c r="B3317" s="445" t="s">
        <v>14618</v>
      </c>
      <c r="C3317" s="446" t="s">
        <v>13827</v>
      </c>
      <c r="D3317" s="446" t="s">
        <v>14619</v>
      </c>
      <c r="E3317" s="447" t="s">
        <v>1</v>
      </c>
      <c r="F3317" s="447" t="s">
        <v>9</v>
      </c>
      <c r="G3317" s="448">
        <v>1</v>
      </c>
      <c r="H3317" s="449">
        <v>9.44</v>
      </c>
      <c r="I3317" s="449" t="s">
        <v>13362</v>
      </c>
      <c r="J3317" s="373">
        <f t="shared" ref="J3317" si="1047">TRUNC((G3317*H3317),2)</f>
        <v>9.44</v>
      </c>
      <c r="K3317" s="373"/>
      <c r="L3317" s="373"/>
      <c r="M3317" s="373" t="e">
        <f>VLOOKUP(B3317,'INS-SIN-SD-09-2021'!A:D,4,0)</f>
        <v>#N/A</v>
      </c>
      <c r="N3317" s="3" t="e">
        <f t="shared" ref="N3317" si="1048">M3317=H3317</f>
        <v>#N/A</v>
      </c>
    </row>
    <row r="3318" spans="1:15" s="387" customFormat="1" x14ac:dyDescent="0.25">
      <c r="A3318" s="463" t="str">
        <f t="shared" si="1028"/>
        <v>C4853/SEINFRA</v>
      </c>
      <c r="B3318" s="434" t="s">
        <v>13359</v>
      </c>
      <c r="C3318" s="464" t="s">
        <v>710</v>
      </c>
      <c r="D3318" s="464" t="s">
        <v>14620</v>
      </c>
      <c r="E3318" s="425" t="s">
        <v>9</v>
      </c>
      <c r="F3318" s="425" t="s">
        <v>1</v>
      </c>
      <c r="G3318" s="424" t="s">
        <v>13361</v>
      </c>
      <c r="H3318" s="426" t="s">
        <v>13362</v>
      </c>
      <c r="I3318" s="465">
        <f>SUMIF(A:A,A3318,J:J)</f>
        <v>406.42</v>
      </c>
      <c r="K3318" s="373" t="e">
        <f>VLOOKUP(A3318,'CMP-SIN-SD-09-2021'!A:D,4,0)</f>
        <v>#N/A</v>
      </c>
      <c r="L3318" s="373" t="e">
        <f>K3318=I3318</f>
        <v>#N/A</v>
      </c>
      <c r="O3318" s="387" t="s">
        <v>1983</v>
      </c>
    </row>
    <row r="3319" spans="1:15" s="387" customFormat="1" x14ac:dyDescent="0.25">
      <c r="A3319" s="450" t="str">
        <f t="shared" si="1028"/>
        <v>C4853/SEINFRA</v>
      </c>
      <c r="B3319" s="451">
        <v>88247</v>
      </c>
      <c r="C3319" s="452" t="s">
        <v>14620</v>
      </c>
      <c r="D3319" s="452" t="s">
        <v>13702</v>
      </c>
      <c r="E3319" s="400" t="s">
        <v>1</v>
      </c>
      <c r="F3319" s="400" t="s">
        <v>7605</v>
      </c>
      <c r="G3319" s="399">
        <v>0.5</v>
      </c>
      <c r="H3319" s="453">
        <f>VLOOKUP(B3319,'CMP-SIN-SD-09-2021'!A:D,4,0)</f>
        <v>18.739999999999998</v>
      </c>
      <c r="I3319" s="453" t="s">
        <v>13362</v>
      </c>
      <c r="J3319" s="373">
        <f t="shared" ref="J3319:J3321" si="1049">TRUNC((G3319*H3319),2)</f>
        <v>9.3699999999999992</v>
      </c>
      <c r="K3319" s="373"/>
      <c r="L3319" s="373"/>
      <c r="M3319" s="373">
        <f>VLOOKUP(B3319,'CMP-SIN-SD-09-2021'!A:D,4,0)</f>
        <v>18.739999999999998</v>
      </c>
      <c r="N3319" s="3" t="b">
        <f t="shared" ref="N3319:N3321" si="1050">M3319=H3319</f>
        <v>1</v>
      </c>
    </row>
    <row r="3320" spans="1:15" s="387" customFormat="1" x14ac:dyDescent="0.25">
      <c r="A3320" s="389" t="str">
        <f t="shared" si="1028"/>
        <v>C4853/SEINFRA</v>
      </c>
      <c r="B3320" s="390">
        <v>88264</v>
      </c>
      <c r="C3320" s="391" t="s">
        <v>14620</v>
      </c>
      <c r="D3320" s="391" t="s">
        <v>13703</v>
      </c>
      <c r="E3320" s="392" t="s">
        <v>1</v>
      </c>
      <c r="F3320" s="392" t="s">
        <v>7605</v>
      </c>
      <c r="G3320" s="393">
        <v>0.5</v>
      </c>
      <c r="H3320" s="453">
        <f>VLOOKUP(B3320,'CMP-SIN-SD-09-2021'!A:D,4,0)</f>
        <v>24.1</v>
      </c>
      <c r="I3320" s="394" t="s">
        <v>13362</v>
      </c>
      <c r="J3320" s="373">
        <f t="shared" si="1049"/>
        <v>12.05</v>
      </c>
      <c r="K3320" s="373"/>
      <c r="L3320" s="373"/>
      <c r="M3320" s="373">
        <f>VLOOKUP(B3320,'CMP-SIN-SD-09-2021'!A:D,4,0)</f>
        <v>24.1</v>
      </c>
      <c r="N3320" s="3" t="b">
        <f t="shared" si="1050"/>
        <v>1</v>
      </c>
    </row>
    <row r="3321" spans="1:15" s="387" customFormat="1" ht="30" x14ac:dyDescent="0.25">
      <c r="A3321" s="440" t="str">
        <f t="shared" si="1028"/>
        <v>C4853/SEINFRA</v>
      </c>
      <c r="B3321" s="441" t="s">
        <v>14621</v>
      </c>
      <c r="C3321" s="442" t="s">
        <v>14620</v>
      </c>
      <c r="D3321" s="442" t="s">
        <v>14622</v>
      </c>
      <c r="E3321" s="398" t="s">
        <v>1</v>
      </c>
      <c r="F3321" s="398" t="s">
        <v>9</v>
      </c>
      <c r="G3321" s="397">
        <v>1</v>
      </c>
      <c r="H3321" s="443">
        <v>385</v>
      </c>
      <c r="I3321" s="443" t="s">
        <v>13362</v>
      </c>
      <c r="J3321" s="373">
        <f t="shared" si="1049"/>
        <v>385</v>
      </c>
      <c r="K3321" s="373"/>
      <c r="L3321" s="373"/>
      <c r="M3321" s="373" t="e">
        <f>VLOOKUP(B3321,'INS-SIN-SD-09-2021'!A:D,4,0)</f>
        <v>#N/A</v>
      </c>
      <c r="N3321" s="3" t="e">
        <f t="shared" si="1050"/>
        <v>#N/A</v>
      </c>
    </row>
    <row r="3322" spans="1:15" s="387" customFormat="1" ht="30" x14ac:dyDescent="0.25">
      <c r="A3322" s="463">
        <f t="shared" si="1028"/>
        <v>96985</v>
      </c>
      <c r="B3322" s="434" t="s">
        <v>13359</v>
      </c>
      <c r="C3322" s="464" t="s">
        <v>711</v>
      </c>
      <c r="D3322" s="464" t="s">
        <v>13939</v>
      </c>
      <c r="E3322" s="425" t="s">
        <v>9</v>
      </c>
      <c r="F3322" s="425" t="s">
        <v>1</v>
      </c>
      <c r="G3322" s="424" t="s">
        <v>13361</v>
      </c>
      <c r="H3322" s="426" t="s">
        <v>13362</v>
      </c>
      <c r="I3322" s="465">
        <f>SUMIF(A:A,A3322,J:J)</f>
        <v>79.77</v>
      </c>
      <c r="K3322" s="373">
        <f>VLOOKUP(A3322,'CMP-SIN-SD-09-2021'!A:D,4,0)</f>
        <v>79.77</v>
      </c>
      <c r="L3322" s="373" t="b">
        <f>K3322=I3322</f>
        <v>1</v>
      </c>
      <c r="O3322" s="403">
        <v>96985</v>
      </c>
    </row>
    <row r="3323" spans="1:15" s="387" customFormat="1" x14ac:dyDescent="0.25">
      <c r="A3323" s="450">
        <f t="shared" si="1028"/>
        <v>96985</v>
      </c>
      <c r="B3323" s="451">
        <v>88247</v>
      </c>
      <c r="C3323" s="452" t="s">
        <v>13939</v>
      </c>
      <c r="D3323" s="452" t="s">
        <v>13702</v>
      </c>
      <c r="E3323" s="400" t="s">
        <v>1</v>
      </c>
      <c r="F3323" s="400" t="s">
        <v>7605</v>
      </c>
      <c r="G3323" s="399">
        <v>0.25309999999999999</v>
      </c>
      <c r="H3323" s="453">
        <f>VLOOKUP(B3323,'CMP-SIN-SD-09-2021'!A:D,4,0)</f>
        <v>18.739999999999998</v>
      </c>
      <c r="I3323" s="453" t="s">
        <v>13362</v>
      </c>
      <c r="J3323" s="373">
        <f t="shared" ref="J3323:J3325" si="1051">TRUNC((G3323*H3323),2)</f>
        <v>4.74</v>
      </c>
      <c r="K3323" s="373"/>
      <c r="L3323" s="373"/>
      <c r="M3323" s="373">
        <f>VLOOKUP(B3323,'CMP-SIN-SD-09-2021'!A:D,4,0)</f>
        <v>18.739999999999998</v>
      </c>
      <c r="N3323" s="3" t="b">
        <f t="shared" ref="N3323:N3325" si="1052">M3323=H3323</f>
        <v>1</v>
      </c>
    </row>
    <row r="3324" spans="1:15" s="387" customFormat="1" x14ac:dyDescent="0.25">
      <c r="A3324" s="389">
        <f t="shared" si="1028"/>
        <v>96985</v>
      </c>
      <c r="B3324" s="390">
        <v>88264</v>
      </c>
      <c r="C3324" s="391" t="s">
        <v>13939</v>
      </c>
      <c r="D3324" s="391" t="s">
        <v>13703</v>
      </c>
      <c r="E3324" s="392" t="s">
        <v>1</v>
      </c>
      <c r="F3324" s="392" t="s">
        <v>7605</v>
      </c>
      <c r="G3324" s="393">
        <v>0.25309999999999999</v>
      </c>
      <c r="H3324" s="453">
        <f>VLOOKUP(B3324,'CMP-SIN-SD-09-2021'!A:D,4,0)</f>
        <v>24.1</v>
      </c>
      <c r="I3324" s="394" t="s">
        <v>13362</v>
      </c>
      <c r="J3324" s="373">
        <f t="shared" si="1051"/>
        <v>6.09</v>
      </c>
      <c r="K3324" s="373"/>
      <c r="L3324" s="373"/>
      <c r="M3324" s="373">
        <f>VLOOKUP(B3324,'CMP-SIN-SD-09-2021'!A:D,4,0)</f>
        <v>24.1</v>
      </c>
      <c r="N3324" s="3" t="b">
        <f t="shared" si="1052"/>
        <v>1</v>
      </c>
    </row>
    <row r="3325" spans="1:15" s="387" customFormat="1" ht="45" x14ac:dyDescent="0.25">
      <c r="A3325" s="440">
        <f t="shared" si="1028"/>
        <v>96985</v>
      </c>
      <c r="B3325" s="441">
        <v>3379</v>
      </c>
      <c r="C3325" s="442" t="s">
        <v>13939</v>
      </c>
      <c r="D3325" s="442" t="s">
        <v>14623</v>
      </c>
      <c r="E3325" s="398" t="s">
        <v>1</v>
      </c>
      <c r="F3325" s="398" t="s">
        <v>9</v>
      </c>
      <c r="G3325" s="397">
        <v>1</v>
      </c>
      <c r="H3325" s="443">
        <v>68.94</v>
      </c>
      <c r="I3325" s="443" t="s">
        <v>13362</v>
      </c>
      <c r="J3325" s="373">
        <f t="shared" si="1051"/>
        <v>68.94</v>
      </c>
      <c r="K3325" s="373"/>
      <c r="L3325" s="373"/>
      <c r="M3325" s="373">
        <f>VLOOKUP(B3325,'INS-SIN-SD-09-2021'!A:D,4,0)</f>
        <v>68.94</v>
      </c>
      <c r="N3325" s="3" t="b">
        <f t="shared" si="1052"/>
        <v>1</v>
      </c>
    </row>
    <row r="3326" spans="1:15" s="387" customFormat="1" ht="30" x14ac:dyDescent="0.25">
      <c r="A3326" s="463">
        <f t="shared" si="1028"/>
        <v>96973</v>
      </c>
      <c r="B3326" s="434" t="s">
        <v>13359</v>
      </c>
      <c r="C3326" s="464" t="s">
        <v>712</v>
      </c>
      <c r="D3326" s="464" t="s">
        <v>13509</v>
      </c>
      <c r="E3326" s="425" t="s">
        <v>27</v>
      </c>
      <c r="F3326" s="425" t="s">
        <v>1</v>
      </c>
      <c r="G3326" s="424" t="s">
        <v>13361</v>
      </c>
      <c r="H3326" s="426" t="s">
        <v>13362</v>
      </c>
      <c r="I3326" s="465">
        <f>SUMIF(A:A,A3326,J:J)</f>
        <v>48.96</v>
      </c>
      <c r="K3326" s="373">
        <f>VLOOKUP(A3326,'CMP-SIN-SD-09-2021'!A:D,4,0)</f>
        <v>48.96</v>
      </c>
      <c r="L3326" s="373" t="b">
        <f>K3326=I3326</f>
        <v>1</v>
      </c>
      <c r="O3326" s="403">
        <v>96973</v>
      </c>
    </row>
    <row r="3327" spans="1:15" s="387" customFormat="1" ht="30" x14ac:dyDescent="0.25">
      <c r="A3327" s="450">
        <f t="shared" si="1028"/>
        <v>96973</v>
      </c>
      <c r="B3327" s="451">
        <v>98463</v>
      </c>
      <c r="C3327" s="452" t="s">
        <v>13509</v>
      </c>
      <c r="D3327" s="452" t="s">
        <v>14624</v>
      </c>
      <c r="E3327" s="400" t="s">
        <v>1</v>
      </c>
      <c r="F3327" s="400" t="s">
        <v>9</v>
      </c>
      <c r="G3327" s="399">
        <v>0.5</v>
      </c>
      <c r="H3327" s="453">
        <f>VLOOKUP(B3327,'CMP-SIN-SD-09-2021'!A:D,4,0)</f>
        <v>19.89</v>
      </c>
      <c r="I3327" s="453" t="s">
        <v>13362</v>
      </c>
      <c r="J3327" s="373">
        <f t="shared" ref="J3327:J3330" si="1053">TRUNC((G3327*H3327),2)</f>
        <v>9.94</v>
      </c>
      <c r="K3327" s="373"/>
      <c r="L3327" s="373"/>
      <c r="M3327" s="373">
        <f>VLOOKUP(B3327,'CMP-SIN-SD-09-2021'!A:D,4,0)</f>
        <v>19.89</v>
      </c>
      <c r="N3327" s="3" t="b">
        <f t="shared" ref="N3327:N3330" si="1054">M3327=H3327</f>
        <v>1</v>
      </c>
    </row>
    <row r="3328" spans="1:15" s="387" customFormat="1" x14ac:dyDescent="0.25">
      <c r="A3328" s="389">
        <f t="shared" si="1028"/>
        <v>96973</v>
      </c>
      <c r="B3328" s="390">
        <v>88247</v>
      </c>
      <c r="C3328" s="391" t="s">
        <v>13509</v>
      </c>
      <c r="D3328" s="391" t="s">
        <v>13702</v>
      </c>
      <c r="E3328" s="392" t="s">
        <v>1</v>
      </c>
      <c r="F3328" s="392" t="s">
        <v>7605</v>
      </c>
      <c r="G3328" s="393">
        <v>0.25330000000000003</v>
      </c>
      <c r="H3328" s="453">
        <f>VLOOKUP(B3328,'CMP-SIN-SD-09-2021'!A:D,4,0)</f>
        <v>18.739999999999998</v>
      </c>
      <c r="I3328" s="394" t="s">
        <v>13362</v>
      </c>
      <c r="J3328" s="373">
        <f t="shared" si="1053"/>
        <v>4.74</v>
      </c>
      <c r="K3328" s="373"/>
      <c r="L3328" s="373"/>
      <c r="M3328" s="373">
        <f>VLOOKUP(B3328,'CMP-SIN-SD-09-2021'!A:D,4,0)</f>
        <v>18.739999999999998</v>
      </c>
      <c r="N3328" s="3" t="b">
        <f t="shared" si="1054"/>
        <v>1</v>
      </c>
    </row>
    <row r="3329" spans="1:15" s="387" customFormat="1" x14ac:dyDescent="0.25">
      <c r="A3329" s="389">
        <f t="shared" si="1028"/>
        <v>96973</v>
      </c>
      <c r="B3329" s="390">
        <v>88264</v>
      </c>
      <c r="C3329" s="391" t="s">
        <v>13509</v>
      </c>
      <c r="D3329" s="391" t="s">
        <v>13703</v>
      </c>
      <c r="E3329" s="392" t="s">
        <v>1</v>
      </c>
      <c r="F3329" s="392" t="s">
        <v>7605</v>
      </c>
      <c r="G3329" s="393">
        <v>0.25330000000000003</v>
      </c>
      <c r="H3329" s="453">
        <f>VLOOKUP(B3329,'CMP-SIN-SD-09-2021'!A:D,4,0)</f>
        <v>24.1</v>
      </c>
      <c r="I3329" s="394" t="s">
        <v>13362</v>
      </c>
      <c r="J3329" s="373">
        <f t="shared" si="1053"/>
        <v>6.1</v>
      </c>
      <c r="K3329" s="373"/>
      <c r="L3329" s="373"/>
      <c r="M3329" s="373">
        <f>VLOOKUP(B3329,'CMP-SIN-SD-09-2021'!A:D,4,0)</f>
        <v>24.1</v>
      </c>
      <c r="N3329" s="3" t="b">
        <f t="shared" si="1054"/>
        <v>1</v>
      </c>
    </row>
    <row r="3330" spans="1:15" s="387" customFormat="1" x14ac:dyDescent="0.25">
      <c r="A3330" s="440">
        <f t="shared" si="1028"/>
        <v>96973</v>
      </c>
      <c r="B3330" s="441">
        <v>863</v>
      </c>
      <c r="C3330" s="442" t="s">
        <v>13509</v>
      </c>
      <c r="D3330" s="442" t="s">
        <v>14614</v>
      </c>
      <c r="E3330" s="398" t="s">
        <v>1</v>
      </c>
      <c r="F3330" s="398" t="s">
        <v>27</v>
      </c>
      <c r="G3330" s="397">
        <v>1.05</v>
      </c>
      <c r="H3330" s="443">
        <v>26.84</v>
      </c>
      <c r="I3330" s="443" t="s">
        <v>13362</v>
      </c>
      <c r="J3330" s="373">
        <f t="shared" si="1053"/>
        <v>28.18</v>
      </c>
      <c r="K3330" s="373"/>
      <c r="L3330" s="373"/>
      <c r="M3330" s="373">
        <f>VLOOKUP(B3330,'INS-SIN-SD-09-2021'!A:D,4,0)</f>
        <v>26.84</v>
      </c>
      <c r="N3330" s="3" t="b">
        <f t="shared" si="1054"/>
        <v>1</v>
      </c>
    </row>
    <row r="3331" spans="1:15" s="387" customFormat="1" ht="30" x14ac:dyDescent="0.25">
      <c r="A3331" s="463">
        <f t="shared" si="1028"/>
        <v>96977</v>
      </c>
      <c r="B3331" s="434" t="s">
        <v>13359</v>
      </c>
      <c r="C3331" s="464" t="s">
        <v>713</v>
      </c>
      <c r="D3331" s="464" t="s">
        <v>13592</v>
      </c>
      <c r="E3331" s="425" t="s">
        <v>27</v>
      </c>
      <c r="F3331" s="425" t="s">
        <v>1</v>
      </c>
      <c r="G3331" s="424" t="s">
        <v>13361</v>
      </c>
      <c r="H3331" s="426" t="s">
        <v>13362</v>
      </c>
      <c r="I3331" s="465">
        <f>SUMIF(A:A,A3331,J:J)</f>
        <v>42.55</v>
      </c>
      <c r="K3331" s="373">
        <f>VLOOKUP(A3331,'CMP-SIN-SD-09-2021'!A:D,4,0)</f>
        <v>42.55</v>
      </c>
      <c r="L3331" s="373" t="b">
        <f>K3331=I3331</f>
        <v>1</v>
      </c>
      <c r="O3331" s="403">
        <v>96977</v>
      </c>
    </row>
    <row r="3332" spans="1:15" s="387" customFormat="1" x14ac:dyDescent="0.25">
      <c r="A3332" s="450">
        <f t="shared" si="1028"/>
        <v>96977</v>
      </c>
      <c r="B3332" s="451">
        <v>88247</v>
      </c>
      <c r="C3332" s="452" t="s">
        <v>13592</v>
      </c>
      <c r="D3332" s="452" t="s">
        <v>13702</v>
      </c>
      <c r="E3332" s="400" t="s">
        <v>1</v>
      </c>
      <c r="F3332" s="400" t="s">
        <v>7605</v>
      </c>
      <c r="G3332" s="399">
        <v>3.3700000000000001E-2</v>
      </c>
      <c r="H3332" s="453">
        <f>VLOOKUP(B3332,'CMP-SIN-SD-09-2021'!A:D,4,0)</f>
        <v>18.739999999999998</v>
      </c>
      <c r="I3332" s="453" t="s">
        <v>13362</v>
      </c>
      <c r="J3332" s="373">
        <f t="shared" ref="J3332:J3334" si="1055">TRUNC((G3332*H3332),2)</f>
        <v>0.63</v>
      </c>
      <c r="K3332" s="373"/>
      <c r="L3332" s="373"/>
      <c r="M3332" s="373">
        <f>VLOOKUP(B3332,'CMP-SIN-SD-09-2021'!A:D,4,0)</f>
        <v>18.739999999999998</v>
      </c>
      <c r="N3332" s="3" t="b">
        <f t="shared" ref="N3332:N3334" si="1056">M3332=H3332</f>
        <v>1</v>
      </c>
    </row>
    <row r="3333" spans="1:15" s="387" customFormat="1" x14ac:dyDescent="0.25">
      <c r="A3333" s="389">
        <f t="shared" si="1028"/>
        <v>96977</v>
      </c>
      <c r="B3333" s="390">
        <v>88264</v>
      </c>
      <c r="C3333" s="391" t="s">
        <v>13592</v>
      </c>
      <c r="D3333" s="391" t="s">
        <v>13703</v>
      </c>
      <c r="E3333" s="392" t="s">
        <v>1</v>
      </c>
      <c r="F3333" s="392" t="s">
        <v>7605</v>
      </c>
      <c r="G3333" s="393">
        <v>3.3700000000000001E-2</v>
      </c>
      <c r="H3333" s="453">
        <f>VLOOKUP(B3333,'CMP-SIN-SD-09-2021'!A:D,4,0)</f>
        <v>24.1</v>
      </c>
      <c r="I3333" s="394" t="s">
        <v>13362</v>
      </c>
      <c r="J3333" s="373">
        <f t="shared" si="1055"/>
        <v>0.81</v>
      </c>
      <c r="K3333" s="373"/>
      <c r="L3333" s="373"/>
      <c r="M3333" s="373">
        <f>VLOOKUP(B3333,'CMP-SIN-SD-09-2021'!A:D,4,0)</f>
        <v>24.1</v>
      </c>
      <c r="N3333" s="3" t="b">
        <f t="shared" si="1056"/>
        <v>1</v>
      </c>
    </row>
    <row r="3334" spans="1:15" s="387" customFormat="1" x14ac:dyDescent="0.25">
      <c r="A3334" s="440">
        <f t="shared" si="1028"/>
        <v>96977</v>
      </c>
      <c r="B3334" s="441">
        <v>867</v>
      </c>
      <c r="C3334" s="442" t="s">
        <v>13592</v>
      </c>
      <c r="D3334" s="442" t="s">
        <v>14625</v>
      </c>
      <c r="E3334" s="398" t="s">
        <v>1</v>
      </c>
      <c r="F3334" s="398" t="s">
        <v>27</v>
      </c>
      <c r="G3334" s="397">
        <v>1.1000000000000001</v>
      </c>
      <c r="H3334" s="443">
        <v>37.380000000000003</v>
      </c>
      <c r="I3334" s="443" t="s">
        <v>13362</v>
      </c>
      <c r="J3334" s="373">
        <f t="shared" si="1055"/>
        <v>41.11</v>
      </c>
      <c r="K3334" s="373"/>
      <c r="L3334" s="373"/>
      <c r="M3334" s="373">
        <f>VLOOKUP(B3334,'INS-SIN-SD-09-2021'!A:D,4,0)</f>
        <v>37.380000000000003</v>
      </c>
      <c r="N3334" s="3" t="b">
        <f t="shared" si="1056"/>
        <v>1</v>
      </c>
    </row>
    <row r="3335" spans="1:15" s="387" customFormat="1" ht="30" x14ac:dyDescent="0.25">
      <c r="A3335" s="463">
        <f t="shared" si="1028"/>
        <v>92877</v>
      </c>
      <c r="B3335" s="434" t="s">
        <v>13359</v>
      </c>
      <c r="C3335" s="464" t="s">
        <v>714</v>
      </c>
      <c r="D3335" s="464" t="s">
        <v>13847</v>
      </c>
      <c r="E3335" s="425" t="s">
        <v>29</v>
      </c>
      <c r="F3335" s="425" t="s">
        <v>1</v>
      </c>
      <c r="G3335" s="424" t="s">
        <v>13361</v>
      </c>
      <c r="H3335" s="426" t="s">
        <v>13362</v>
      </c>
      <c r="I3335" s="465">
        <f>SUMIF(A:A,A3335,J:J)</f>
        <v>14.5</v>
      </c>
      <c r="K3335" s="373">
        <f>VLOOKUP(A3335,'CMP-SIN-SD-09-2021'!A:D,4,0)</f>
        <v>14.5</v>
      </c>
      <c r="L3335" s="373" t="b">
        <f>K3335=I3335</f>
        <v>1</v>
      </c>
      <c r="O3335" s="403">
        <v>92877</v>
      </c>
    </row>
    <row r="3336" spans="1:15" s="387" customFormat="1" x14ac:dyDescent="0.25">
      <c r="A3336" s="450">
        <f t="shared" si="1028"/>
        <v>92877</v>
      </c>
      <c r="B3336" s="451">
        <v>88238</v>
      </c>
      <c r="C3336" s="452" t="s">
        <v>13847</v>
      </c>
      <c r="D3336" s="452" t="s">
        <v>13554</v>
      </c>
      <c r="E3336" s="400" t="s">
        <v>1</v>
      </c>
      <c r="F3336" s="400" t="s">
        <v>7605</v>
      </c>
      <c r="G3336" s="399">
        <v>1.8E-3</v>
      </c>
      <c r="H3336" s="453">
        <f>VLOOKUP(B3336,'CMP-SIN-SD-09-2021'!A:D,4,0)</f>
        <v>18.440000000000001</v>
      </c>
      <c r="I3336" s="453" t="s">
        <v>13362</v>
      </c>
      <c r="J3336" s="373">
        <f t="shared" ref="J3336:J3338" si="1057">TRUNC((G3336*H3336),2)</f>
        <v>0.03</v>
      </c>
      <c r="K3336" s="373"/>
      <c r="L3336" s="373"/>
      <c r="M3336" s="373">
        <f>VLOOKUP(B3336,'CMP-SIN-SD-09-2021'!A:D,4,0)</f>
        <v>18.440000000000001</v>
      </c>
      <c r="N3336" s="3" t="b">
        <f t="shared" ref="N3336:N3338" si="1058">M3336=H3336</f>
        <v>1</v>
      </c>
    </row>
    <row r="3337" spans="1:15" s="387" customFormat="1" x14ac:dyDescent="0.25">
      <c r="A3337" s="389">
        <f t="shared" si="1028"/>
        <v>92877</v>
      </c>
      <c r="B3337" s="390">
        <v>88245</v>
      </c>
      <c r="C3337" s="391" t="s">
        <v>13847</v>
      </c>
      <c r="D3337" s="391" t="s">
        <v>13555</v>
      </c>
      <c r="E3337" s="392" t="s">
        <v>1</v>
      </c>
      <c r="F3337" s="392" t="s">
        <v>7605</v>
      </c>
      <c r="G3337" s="393">
        <v>1.2500000000000001E-2</v>
      </c>
      <c r="H3337" s="453">
        <f>VLOOKUP(B3337,'CMP-SIN-SD-09-2021'!A:D,4,0)</f>
        <v>23.78</v>
      </c>
      <c r="I3337" s="394" t="s">
        <v>13362</v>
      </c>
      <c r="J3337" s="373">
        <f t="shared" si="1057"/>
        <v>0.28999999999999998</v>
      </c>
      <c r="K3337" s="373"/>
      <c r="L3337" s="373"/>
      <c r="M3337" s="373">
        <f>VLOOKUP(B3337,'CMP-SIN-SD-09-2021'!A:D,4,0)</f>
        <v>23.78</v>
      </c>
      <c r="N3337" s="3" t="b">
        <f t="shared" si="1058"/>
        <v>1</v>
      </c>
    </row>
    <row r="3338" spans="1:15" s="387" customFormat="1" ht="30" x14ac:dyDescent="0.25">
      <c r="A3338" s="440">
        <f t="shared" si="1028"/>
        <v>92877</v>
      </c>
      <c r="B3338" s="441">
        <v>43054</v>
      </c>
      <c r="C3338" s="442" t="s">
        <v>13847</v>
      </c>
      <c r="D3338" s="442" t="s">
        <v>14626</v>
      </c>
      <c r="E3338" s="398" t="s">
        <v>1</v>
      </c>
      <c r="F3338" s="398" t="s">
        <v>29</v>
      </c>
      <c r="G3338" s="397">
        <v>1.1100000000000001</v>
      </c>
      <c r="H3338" s="443">
        <v>12.78</v>
      </c>
      <c r="I3338" s="443" t="s">
        <v>13362</v>
      </c>
      <c r="J3338" s="373">
        <f t="shared" si="1057"/>
        <v>14.18</v>
      </c>
      <c r="K3338" s="373"/>
      <c r="L3338" s="373"/>
      <c r="M3338" s="373">
        <f>VLOOKUP(B3338,'INS-SIN-SD-09-2021'!A:D,4,0)</f>
        <v>12.78</v>
      </c>
      <c r="N3338" s="3" t="b">
        <f t="shared" si="1058"/>
        <v>1</v>
      </c>
    </row>
    <row r="3339" spans="1:15" s="387" customFormat="1" ht="30" x14ac:dyDescent="0.25">
      <c r="A3339" s="463" t="str">
        <f t="shared" si="1028"/>
        <v>00758/ORSE</v>
      </c>
      <c r="B3339" s="434" t="s">
        <v>13359</v>
      </c>
      <c r="C3339" s="464" t="s">
        <v>715</v>
      </c>
      <c r="D3339" s="464" t="s">
        <v>14207</v>
      </c>
      <c r="E3339" s="425" t="s">
        <v>9</v>
      </c>
      <c r="F3339" s="425" t="s">
        <v>1</v>
      </c>
      <c r="G3339" s="424" t="s">
        <v>13361</v>
      </c>
      <c r="H3339" s="426" t="s">
        <v>13362</v>
      </c>
      <c r="I3339" s="465">
        <f>SUMIF(A:A,A3339,J:J)</f>
        <v>625.21999999999991</v>
      </c>
      <c r="K3339" s="373" t="e">
        <f>VLOOKUP(A3339,'CMP-SIN-SD-09-2021'!A:D,4,0)</f>
        <v>#N/A</v>
      </c>
      <c r="L3339" s="373" t="e">
        <f>K3339=I3339</f>
        <v>#N/A</v>
      </c>
      <c r="O3339" s="387" t="s">
        <v>1991</v>
      </c>
    </row>
    <row r="3340" spans="1:15" s="387" customFormat="1" x14ac:dyDescent="0.25">
      <c r="A3340" s="450" t="str">
        <f t="shared" si="1028"/>
        <v>00758/ORSE</v>
      </c>
      <c r="B3340" s="451">
        <v>88264</v>
      </c>
      <c r="C3340" s="452" t="s">
        <v>14207</v>
      </c>
      <c r="D3340" s="452" t="s">
        <v>13703</v>
      </c>
      <c r="E3340" s="400" t="s">
        <v>1</v>
      </c>
      <c r="F3340" s="400" t="s">
        <v>7605</v>
      </c>
      <c r="G3340" s="399">
        <v>2</v>
      </c>
      <c r="H3340" s="453">
        <f>VLOOKUP(B3340,'CMP-SIN-SD-09-2021'!A:D,4,0)</f>
        <v>24.1</v>
      </c>
      <c r="I3340" s="453" t="s">
        <v>13362</v>
      </c>
      <c r="J3340" s="373">
        <f t="shared" ref="J3340:J3342" si="1059">TRUNC((G3340*H3340),2)</f>
        <v>48.2</v>
      </c>
      <c r="K3340" s="373"/>
      <c r="L3340" s="373"/>
      <c r="M3340" s="373">
        <f>VLOOKUP(B3340,'CMP-SIN-SD-09-2021'!A:D,4,0)</f>
        <v>24.1</v>
      </c>
      <c r="N3340" s="3" t="b">
        <f t="shared" ref="N3340:N3342" si="1060">M3340=H3340</f>
        <v>1</v>
      </c>
    </row>
    <row r="3341" spans="1:15" s="387" customFormat="1" x14ac:dyDescent="0.25">
      <c r="A3341" s="389" t="str">
        <f t="shared" si="1028"/>
        <v>00758/ORSE</v>
      </c>
      <c r="B3341" s="390">
        <v>88316</v>
      </c>
      <c r="C3341" s="391" t="s">
        <v>14207</v>
      </c>
      <c r="D3341" s="391" t="s">
        <v>13428</v>
      </c>
      <c r="E3341" s="392" t="s">
        <v>1</v>
      </c>
      <c r="F3341" s="392" t="s">
        <v>7605</v>
      </c>
      <c r="G3341" s="393">
        <v>2</v>
      </c>
      <c r="H3341" s="453">
        <f>VLOOKUP(B3341,'CMP-SIN-SD-09-2021'!A:D,4,0)</f>
        <v>17.61</v>
      </c>
      <c r="I3341" s="394" t="s">
        <v>13362</v>
      </c>
      <c r="J3341" s="373">
        <f t="shared" si="1059"/>
        <v>35.22</v>
      </c>
      <c r="K3341" s="373"/>
      <c r="L3341" s="373"/>
      <c r="M3341" s="373">
        <f>VLOOKUP(B3341,'CMP-SIN-SD-09-2021'!A:D,4,0)</f>
        <v>17.61</v>
      </c>
      <c r="N3341" s="3" t="b">
        <f t="shared" si="1060"/>
        <v>1</v>
      </c>
    </row>
    <row r="3342" spans="1:15" s="387" customFormat="1" ht="30" x14ac:dyDescent="0.25">
      <c r="A3342" s="440" t="str">
        <f t="shared" si="1028"/>
        <v>00758/ORSE</v>
      </c>
      <c r="B3342" s="441" t="s">
        <v>14627</v>
      </c>
      <c r="C3342" s="442" t="s">
        <v>14207</v>
      </c>
      <c r="D3342" s="442" t="s">
        <v>14628</v>
      </c>
      <c r="E3342" s="398" t="s">
        <v>1</v>
      </c>
      <c r="F3342" s="398" t="s">
        <v>9</v>
      </c>
      <c r="G3342" s="397">
        <v>1</v>
      </c>
      <c r="H3342" s="443">
        <v>541.79999999999995</v>
      </c>
      <c r="I3342" s="443" t="s">
        <v>13362</v>
      </c>
      <c r="J3342" s="373">
        <f t="shared" si="1059"/>
        <v>541.79999999999995</v>
      </c>
      <c r="K3342" s="373"/>
      <c r="L3342" s="373"/>
      <c r="M3342" s="373" t="e">
        <f>VLOOKUP(B3342,'INS-SIN-SD-09-2021'!A:D,4,0)</f>
        <v>#N/A</v>
      </c>
      <c r="N3342" s="3" t="e">
        <f t="shared" si="1060"/>
        <v>#N/A</v>
      </c>
    </row>
    <row r="3343" spans="1:15" s="387" customFormat="1" ht="30" x14ac:dyDescent="0.25">
      <c r="A3343" s="463">
        <f t="shared" si="1028"/>
        <v>98302</v>
      </c>
      <c r="B3343" s="434" t="s">
        <v>13359</v>
      </c>
      <c r="C3343" s="464" t="s">
        <v>716</v>
      </c>
      <c r="D3343" s="464" t="s">
        <v>13580</v>
      </c>
      <c r="E3343" s="425" t="s">
        <v>9</v>
      </c>
      <c r="F3343" s="425" t="s">
        <v>1</v>
      </c>
      <c r="G3343" s="424" t="s">
        <v>13361</v>
      </c>
      <c r="H3343" s="426" t="s">
        <v>13362</v>
      </c>
      <c r="I3343" s="465">
        <f>SUMIF(A:A,A3343,J:J)</f>
        <v>786.53</v>
      </c>
      <c r="K3343" s="373">
        <f>VLOOKUP(A3343,'CMP-SIN-SD-09-2021'!A:D,4,0)</f>
        <v>786.53</v>
      </c>
      <c r="L3343" s="373" t="b">
        <f>K3343=I3343</f>
        <v>1</v>
      </c>
      <c r="O3343" s="403">
        <v>98302</v>
      </c>
    </row>
    <row r="3344" spans="1:15" s="387" customFormat="1" x14ac:dyDescent="0.25">
      <c r="A3344" s="450">
        <f t="shared" si="1028"/>
        <v>98302</v>
      </c>
      <c r="B3344" s="451">
        <v>88247</v>
      </c>
      <c r="C3344" s="452" t="s">
        <v>13580</v>
      </c>
      <c r="D3344" s="452" t="s">
        <v>13702</v>
      </c>
      <c r="E3344" s="400" t="s">
        <v>1</v>
      </c>
      <c r="F3344" s="400" t="s">
        <v>7605</v>
      </c>
      <c r="G3344" s="399">
        <v>6.2007000000000003</v>
      </c>
      <c r="H3344" s="453">
        <f>VLOOKUP(B3344,'CMP-SIN-SD-09-2021'!A:D,4,0)</f>
        <v>18.739999999999998</v>
      </c>
      <c r="I3344" s="453" t="s">
        <v>13362</v>
      </c>
      <c r="J3344" s="373">
        <f t="shared" ref="J3344:J3346" si="1061">TRUNC((G3344*H3344),2)</f>
        <v>116.2</v>
      </c>
      <c r="K3344" s="373"/>
      <c r="L3344" s="373"/>
      <c r="M3344" s="373">
        <f>VLOOKUP(B3344,'CMP-SIN-SD-09-2021'!A:D,4,0)</f>
        <v>18.739999999999998</v>
      </c>
      <c r="N3344" s="3" t="b">
        <f t="shared" ref="N3344:N3346" si="1062">M3344=H3344</f>
        <v>1</v>
      </c>
    </row>
    <row r="3345" spans="1:15" s="387" customFormat="1" x14ac:dyDescent="0.25">
      <c r="A3345" s="389">
        <f t="shared" ref="A3345:A3408" si="1063">IF(O3345&lt;&gt;0,O3345,A3344)</f>
        <v>98302</v>
      </c>
      <c r="B3345" s="390">
        <v>88264</v>
      </c>
      <c r="C3345" s="391" t="s">
        <v>13580</v>
      </c>
      <c r="D3345" s="391" t="s">
        <v>13703</v>
      </c>
      <c r="E3345" s="392" t="s">
        <v>1</v>
      </c>
      <c r="F3345" s="392" t="s">
        <v>7605</v>
      </c>
      <c r="G3345" s="393">
        <v>6.2007000000000003</v>
      </c>
      <c r="H3345" s="453">
        <f>VLOOKUP(B3345,'CMP-SIN-SD-09-2021'!A:D,4,0)</f>
        <v>24.1</v>
      </c>
      <c r="I3345" s="394" t="s">
        <v>13362</v>
      </c>
      <c r="J3345" s="373">
        <f t="shared" si="1061"/>
        <v>149.43</v>
      </c>
      <c r="K3345" s="373"/>
      <c r="L3345" s="373"/>
      <c r="M3345" s="373">
        <f>VLOOKUP(B3345,'CMP-SIN-SD-09-2021'!A:D,4,0)</f>
        <v>24.1</v>
      </c>
      <c r="N3345" s="3" t="b">
        <f t="shared" si="1062"/>
        <v>1</v>
      </c>
    </row>
    <row r="3346" spans="1:15" s="387" customFormat="1" ht="30" x14ac:dyDescent="0.25">
      <c r="A3346" s="440">
        <f t="shared" si="1063"/>
        <v>98302</v>
      </c>
      <c r="B3346" s="441">
        <v>39596</v>
      </c>
      <c r="C3346" s="442" t="s">
        <v>13580</v>
      </c>
      <c r="D3346" s="442" t="s">
        <v>14629</v>
      </c>
      <c r="E3346" s="398" t="s">
        <v>1</v>
      </c>
      <c r="F3346" s="398" t="s">
        <v>9</v>
      </c>
      <c r="G3346" s="397">
        <v>1</v>
      </c>
      <c r="H3346" s="443">
        <v>520.9</v>
      </c>
      <c r="I3346" s="443" t="s">
        <v>13362</v>
      </c>
      <c r="J3346" s="373">
        <f t="shared" si="1061"/>
        <v>520.9</v>
      </c>
      <c r="K3346" s="373"/>
      <c r="L3346" s="373"/>
      <c r="M3346" s="373">
        <f>VLOOKUP(B3346,'INS-SIN-SD-09-2021'!A:D,4,0)</f>
        <v>520.9</v>
      </c>
      <c r="N3346" s="3" t="b">
        <f t="shared" si="1062"/>
        <v>1</v>
      </c>
    </row>
    <row r="3347" spans="1:15" s="387" customFormat="1" x14ac:dyDescent="0.25">
      <c r="A3347" s="463" t="str">
        <f t="shared" si="1063"/>
        <v>07867/ORSE</v>
      </c>
      <c r="B3347" s="434" t="s">
        <v>13359</v>
      </c>
      <c r="C3347" s="464" t="s">
        <v>717</v>
      </c>
      <c r="D3347" s="464" t="s">
        <v>13706</v>
      </c>
      <c r="E3347" s="425" t="s">
        <v>9</v>
      </c>
      <c r="F3347" s="425" t="s">
        <v>1</v>
      </c>
      <c r="G3347" s="424" t="s">
        <v>13361</v>
      </c>
      <c r="H3347" s="426" t="s">
        <v>13362</v>
      </c>
      <c r="I3347" s="465">
        <f>SUMIF(A:A,A3347,J:J)</f>
        <v>520</v>
      </c>
      <c r="K3347" s="373" t="e">
        <f>VLOOKUP(A3347,'CMP-SIN-SD-09-2021'!A:D,4,0)</f>
        <v>#N/A</v>
      </c>
      <c r="L3347" s="373" t="e">
        <f>K3347=I3347</f>
        <v>#N/A</v>
      </c>
      <c r="O3347" s="387" t="s">
        <v>1995</v>
      </c>
    </row>
    <row r="3348" spans="1:15" s="387" customFormat="1" x14ac:dyDescent="0.25">
      <c r="A3348" s="444" t="str">
        <f t="shared" si="1063"/>
        <v>07867/ORSE</v>
      </c>
      <c r="B3348" s="445" t="s">
        <v>14630</v>
      </c>
      <c r="C3348" s="446" t="s">
        <v>13847</v>
      </c>
      <c r="D3348" s="446" t="s">
        <v>14631</v>
      </c>
      <c r="E3348" s="447" t="s">
        <v>1</v>
      </c>
      <c r="F3348" s="447" t="s">
        <v>9</v>
      </c>
      <c r="G3348" s="448">
        <v>1</v>
      </c>
      <c r="H3348" s="449">
        <v>520</v>
      </c>
      <c r="I3348" s="449" t="s">
        <v>13362</v>
      </c>
      <c r="J3348" s="373">
        <f t="shared" ref="J3348" si="1064">TRUNC((G3348*H3348),2)</f>
        <v>520</v>
      </c>
      <c r="K3348" s="373"/>
      <c r="L3348" s="373"/>
      <c r="M3348" s="373" t="e">
        <f>VLOOKUP(B3348,'INS-SIN-SD-09-2021'!A:D,4,0)</f>
        <v>#N/A</v>
      </c>
      <c r="N3348" s="3" t="e">
        <f t="shared" ref="N3348" si="1065">M3348=H3348</f>
        <v>#N/A</v>
      </c>
    </row>
    <row r="3349" spans="1:15" s="387" customFormat="1" x14ac:dyDescent="0.25">
      <c r="A3349" s="463" t="str">
        <f t="shared" si="1063"/>
        <v>071796/AGETOP</v>
      </c>
      <c r="B3349" s="434" t="s">
        <v>13359</v>
      </c>
      <c r="C3349" s="464" t="s">
        <v>718</v>
      </c>
      <c r="D3349" s="464" t="s">
        <v>13932</v>
      </c>
      <c r="E3349" s="425" t="s">
        <v>9</v>
      </c>
      <c r="F3349" s="425" t="s">
        <v>1</v>
      </c>
      <c r="G3349" s="424" t="s">
        <v>13361</v>
      </c>
      <c r="H3349" s="426" t="s">
        <v>13362</v>
      </c>
      <c r="I3349" s="465">
        <f>SUMIF(A:A,A3349,J:J)</f>
        <v>23.65</v>
      </c>
      <c r="K3349" s="373" t="e">
        <f>VLOOKUP(A3349,'CMP-SIN-SD-09-2021'!A:D,4,0)</f>
        <v>#N/A</v>
      </c>
      <c r="L3349" s="373" t="e">
        <f>K3349=I3349</f>
        <v>#N/A</v>
      </c>
      <c r="O3349" s="387" t="s">
        <v>1997</v>
      </c>
    </row>
    <row r="3350" spans="1:15" s="387" customFormat="1" x14ac:dyDescent="0.25">
      <c r="A3350" s="450" t="str">
        <f t="shared" si="1063"/>
        <v>071796/AGETOP</v>
      </c>
      <c r="B3350" s="451">
        <v>88264</v>
      </c>
      <c r="C3350" s="452" t="s">
        <v>13932</v>
      </c>
      <c r="D3350" s="452" t="s">
        <v>13703</v>
      </c>
      <c r="E3350" s="400" t="s">
        <v>1</v>
      </c>
      <c r="F3350" s="400" t="s">
        <v>7605</v>
      </c>
      <c r="G3350" s="399">
        <v>0.15</v>
      </c>
      <c r="H3350" s="453">
        <f>VLOOKUP(B3350,'CMP-SIN-SD-09-2021'!A:D,4,0)</f>
        <v>24.1</v>
      </c>
      <c r="I3350" s="453" t="s">
        <v>13362</v>
      </c>
      <c r="J3350" s="373">
        <f t="shared" ref="J3350:J3352" si="1066">TRUNC((G3350*H3350),2)</f>
        <v>3.61</v>
      </c>
      <c r="K3350" s="373"/>
      <c r="L3350" s="373"/>
      <c r="M3350" s="373">
        <f>VLOOKUP(B3350,'CMP-SIN-SD-09-2021'!A:D,4,0)</f>
        <v>24.1</v>
      </c>
      <c r="N3350" s="3" t="b">
        <f t="shared" ref="N3350:N3352" si="1067">M3350=H3350</f>
        <v>1</v>
      </c>
    </row>
    <row r="3351" spans="1:15" s="387" customFormat="1" x14ac:dyDescent="0.25">
      <c r="A3351" s="389" t="str">
        <f t="shared" si="1063"/>
        <v>071796/AGETOP</v>
      </c>
      <c r="B3351" s="390">
        <v>88316</v>
      </c>
      <c r="C3351" s="391" t="s">
        <v>13932</v>
      </c>
      <c r="D3351" s="391" t="s">
        <v>13428</v>
      </c>
      <c r="E3351" s="392" t="s">
        <v>1</v>
      </c>
      <c r="F3351" s="392" t="s">
        <v>7605</v>
      </c>
      <c r="G3351" s="393">
        <v>0.15</v>
      </c>
      <c r="H3351" s="453">
        <f>VLOOKUP(B3351,'CMP-SIN-SD-09-2021'!A:D,4,0)</f>
        <v>17.61</v>
      </c>
      <c r="I3351" s="394" t="s">
        <v>13362</v>
      </c>
      <c r="J3351" s="373">
        <f t="shared" si="1066"/>
        <v>2.64</v>
      </c>
      <c r="K3351" s="373"/>
      <c r="L3351" s="373"/>
      <c r="M3351" s="373">
        <f>VLOOKUP(B3351,'CMP-SIN-SD-09-2021'!A:D,4,0)</f>
        <v>17.61</v>
      </c>
      <c r="N3351" s="3" t="b">
        <f t="shared" si="1067"/>
        <v>1</v>
      </c>
    </row>
    <row r="3352" spans="1:15" s="387" customFormat="1" x14ac:dyDescent="0.25">
      <c r="A3352" s="440" t="str">
        <f t="shared" si="1063"/>
        <v>071796/AGETOP</v>
      </c>
      <c r="B3352" s="441" t="s">
        <v>12269</v>
      </c>
      <c r="C3352" s="442" t="s">
        <v>13932</v>
      </c>
      <c r="D3352" s="442" t="s">
        <v>718</v>
      </c>
      <c r="E3352" s="398" t="s">
        <v>1</v>
      </c>
      <c r="F3352" s="398" t="s">
        <v>13901</v>
      </c>
      <c r="G3352" s="397">
        <v>1</v>
      </c>
      <c r="H3352" s="443">
        <v>17.399999999999999</v>
      </c>
      <c r="I3352" s="443" t="s">
        <v>13362</v>
      </c>
      <c r="J3352" s="373">
        <f t="shared" si="1066"/>
        <v>17.399999999999999</v>
      </c>
      <c r="K3352" s="373"/>
      <c r="L3352" s="373"/>
      <c r="M3352" s="373" t="e">
        <f>VLOOKUP(B3352,'INS-SIN-SD-09-2021'!A:D,4,0)</f>
        <v>#N/A</v>
      </c>
      <c r="N3352" s="3" t="e">
        <f t="shared" si="1067"/>
        <v>#N/A</v>
      </c>
    </row>
    <row r="3353" spans="1:15" s="387" customFormat="1" ht="30" x14ac:dyDescent="0.25">
      <c r="A3353" s="463" t="str">
        <f t="shared" si="1063"/>
        <v>08507/ORSE</v>
      </c>
      <c r="B3353" s="434" t="s">
        <v>13359</v>
      </c>
      <c r="C3353" s="464" t="s">
        <v>719</v>
      </c>
      <c r="D3353" s="464" t="s">
        <v>13622</v>
      </c>
      <c r="E3353" s="425" t="s">
        <v>9</v>
      </c>
      <c r="F3353" s="425" t="s">
        <v>1</v>
      </c>
      <c r="G3353" s="424" t="s">
        <v>13361</v>
      </c>
      <c r="H3353" s="426" t="s">
        <v>13362</v>
      </c>
      <c r="I3353" s="465">
        <f>SUMIF(A:A,A3353,J:J)</f>
        <v>4279.82</v>
      </c>
      <c r="K3353" s="373" t="e">
        <f>VLOOKUP(A3353,'CMP-SIN-SD-09-2021'!A:D,4,0)</f>
        <v>#N/A</v>
      </c>
      <c r="L3353" s="373" t="e">
        <f>K3353=I3353</f>
        <v>#N/A</v>
      </c>
      <c r="O3353" s="387" t="s">
        <v>1999</v>
      </c>
    </row>
    <row r="3354" spans="1:15" s="387" customFormat="1" ht="30" x14ac:dyDescent="0.25">
      <c r="A3354" s="444" t="str">
        <f t="shared" si="1063"/>
        <v>08507/ORSE</v>
      </c>
      <c r="B3354" s="445" t="s">
        <v>14632</v>
      </c>
      <c r="C3354" s="446" t="s">
        <v>13622</v>
      </c>
      <c r="D3354" s="446" t="s">
        <v>14633</v>
      </c>
      <c r="E3354" s="447" t="s">
        <v>1</v>
      </c>
      <c r="F3354" s="447" t="s">
        <v>9</v>
      </c>
      <c r="G3354" s="448">
        <v>1</v>
      </c>
      <c r="H3354" s="449">
        <v>4279.82</v>
      </c>
      <c r="I3354" s="449" t="s">
        <v>13362</v>
      </c>
      <c r="J3354" s="373">
        <f t="shared" ref="J3354" si="1068">TRUNC((G3354*H3354),2)</f>
        <v>4279.82</v>
      </c>
      <c r="K3354" s="373"/>
      <c r="L3354" s="373"/>
      <c r="M3354" s="373" t="e">
        <f>VLOOKUP(B3354,'INS-SIN-SD-09-2021'!A:D,4,0)</f>
        <v>#N/A</v>
      </c>
      <c r="N3354" s="3" t="e">
        <f t="shared" ref="N3354" si="1069">M3354=H3354</f>
        <v>#N/A</v>
      </c>
    </row>
    <row r="3355" spans="1:15" s="387" customFormat="1" ht="30" x14ac:dyDescent="0.25">
      <c r="A3355" s="463">
        <f t="shared" si="1063"/>
        <v>98297</v>
      </c>
      <c r="B3355" s="434" t="s">
        <v>13359</v>
      </c>
      <c r="C3355" s="464" t="s">
        <v>720</v>
      </c>
      <c r="D3355" s="464" t="s">
        <v>13590</v>
      </c>
      <c r="E3355" s="425" t="s">
        <v>27</v>
      </c>
      <c r="F3355" s="425" t="s">
        <v>1</v>
      </c>
      <c r="G3355" s="424" t="s">
        <v>13361</v>
      </c>
      <c r="H3355" s="426" t="s">
        <v>13362</v>
      </c>
      <c r="I3355" s="465">
        <f>SUMIF(A:A,A3355,J:J)</f>
        <v>3.1</v>
      </c>
      <c r="K3355" s="373">
        <f>VLOOKUP(A3355,'CMP-SIN-SD-09-2021'!A:D,4,0)</f>
        <v>3.1</v>
      </c>
      <c r="L3355" s="373" t="b">
        <f>K3355=I3355</f>
        <v>1</v>
      </c>
      <c r="O3355" s="403">
        <v>98297</v>
      </c>
    </row>
    <row r="3356" spans="1:15" s="387" customFormat="1" x14ac:dyDescent="0.25">
      <c r="A3356" s="450">
        <f t="shared" si="1063"/>
        <v>98297</v>
      </c>
      <c r="B3356" s="451">
        <v>88247</v>
      </c>
      <c r="C3356" s="452" t="s">
        <v>13590</v>
      </c>
      <c r="D3356" s="452" t="s">
        <v>13702</v>
      </c>
      <c r="E3356" s="400" t="s">
        <v>1</v>
      </c>
      <c r="F3356" s="400" t="s">
        <v>7605</v>
      </c>
      <c r="G3356" s="399">
        <v>4.4999999999999997E-3</v>
      </c>
      <c r="H3356" s="453">
        <f>VLOOKUP(B3356,'CMP-SIN-SD-09-2021'!A:D,4,0)</f>
        <v>18.739999999999998</v>
      </c>
      <c r="I3356" s="453" t="s">
        <v>13362</v>
      </c>
      <c r="J3356" s="373">
        <f t="shared" ref="J3356:J3358" si="1070">TRUNC((G3356*H3356),2)</f>
        <v>0.08</v>
      </c>
      <c r="K3356" s="373"/>
      <c r="L3356" s="373"/>
      <c r="M3356" s="373">
        <f>VLOOKUP(B3356,'CMP-SIN-SD-09-2021'!A:D,4,0)</f>
        <v>18.739999999999998</v>
      </c>
      <c r="N3356" s="3" t="b">
        <f t="shared" ref="N3356:N3358" si="1071">M3356=H3356</f>
        <v>1</v>
      </c>
    </row>
    <row r="3357" spans="1:15" s="387" customFormat="1" x14ac:dyDescent="0.25">
      <c r="A3357" s="389">
        <f t="shared" si="1063"/>
        <v>98297</v>
      </c>
      <c r="B3357" s="390">
        <v>88264</v>
      </c>
      <c r="C3357" s="391" t="s">
        <v>13590</v>
      </c>
      <c r="D3357" s="391" t="s">
        <v>13703</v>
      </c>
      <c r="E3357" s="392" t="s">
        <v>1</v>
      </c>
      <c r="F3357" s="392" t="s">
        <v>7605</v>
      </c>
      <c r="G3357" s="393">
        <v>4.4999999999999997E-3</v>
      </c>
      <c r="H3357" s="453">
        <f>VLOOKUP(B3357,'CMP-SIN-SD-09-2021'!A:D,4,0)</f>
        <v>24.1</v>
      </c>
      <c r="I3357" s="394" t="s">
        <v>13362</v>
      </c>
      <c r="J3357" s="373">
        <f t="shared" si="1070"/>
        <v>0.1</v>
      </c>
      <c r="K3357" s="373"/>
      <c r="L3357" s="373"/>
      <c r="M3357" s="373">
        <f>VLOOKUP(B3357,'CMP-SIN-SD-09-2021'!A:D,4,0)</f>
        <v>24.1</v>
      </c>
      <c r="N3357" s="3" t="b">
        <f t="shared" si="1071"/>
        <v>1</v>
      </c>
    </row>
    <row r="3358" spans="1:15" s="387" customFormat="1" x14ac:dyDescent="0.25">
      <c r="A3358" s="440">
        <f t="shared" si="1063"/>
        <v>98297</v>
      </c>
      <c r="B3358" s="441">
        <v>39599</v>
      </c>
      <c r="C3358" s="442" t="s">
        <v>13590</v>
      </c>
      <c r="D3358" s="442" t="s">
        <v>14634</v>
      </c>
      <c r="E3358" s="398" t="s">
        <v>1</v>
      </c>
      <c r="F3358" s="398" t="s">
        <v>27</v>
      </c>
      <c r="G3358" s="397">
        <v>1.05</v>
      </c>
      <c r="H3358" s="443">
        <v>2.79</v>
      </c>
      <c r="I3358" s="443" t="s">
        <v>13362</v>
      </c>
      <c r="J3358" s="373">
        <f t="shared" si="1070"/>
        <v>2.92</v>
      </c>
      <c r="K3358" s="373"/>
      <c r="L3358" s="373"/>
      <c r="M3358" s="373">
        <f>VLOOKUP(B3358,'INS-SIN-SD-09-2021'!A:D,4,0)</f>
        <v>2.79</v>
      </c>
      <c r="N3358" s="3" t="b">
        <f t="shared" si="1071"/>
        <v>1</v>
      </c>
    </row>
    <row r="3359" spans="1:15" s="387" customFormat="1" ht="45" x14ac:dyDescent="0.25">
      <c r="A3359" s="463">
        <f t="shared" si="1063"/>
        <v>98281</v>
      </c>
      <c r="B3359" s="434" t="s">
        <v>13359</v>
      </c>
      <c r="C3359" s="464" t="s">
        <v>721</v>
      </c>
      <c r="D3359" s="464" t="s">
        <v>13792</v>
      </c>
      <c r="E3359" s="425" t="s">
        <v>27</v>
      </c>
      <c r="F3359" s="425" t="s">
        <v>1</v>
      </c>
      <c r="G3359" s="424" t="s">
        <v>13361</v>
      </c>
      <c r="H3359" s="426" t="s">
        <v>13362</v>
      </c>
      <c r="I3359" s="465">
        <f>SUMIF(A:A,A3359,J:J)</f>
        <v>7.3400000000000007</v>
      </c>
      <c r="K3359" s="373">
        <f>VLOOKUP(A3359,'CMP-SIN-SD-09-2021'!A:D,4,0)</f>
        <v>7.34</v>
      </c>
      <c r="L3359" s="373" t="b">
        <f>K3359=I3359</f>
        <v>1</v>
      </c>
      <c r="O3359" s="403">
        <v>98281</v>
      </c>
    </row>
    <row r="3360" spans="1:15" s="387" customFormat="1" x14ac:dyDescent="0.25">
      <c r="A3360" s="450">
        <f t="shared" si="1063"/>
        <v>98281</v>
      </c>
      <c r="B3360" s="451">
        <v>88247</v>
      </c>
      <c r="C3360" s="452" t="s">
        <v>13792</v>
      </c>
      <c r="D3360" s="452" t="s">
        <v>13702</v>
      </c>
      <c r="E3360" s="400" t="s">
        <v>1</v>
      </c>
      <c r="F3360" s="400" t="s">
        <v>7605</v>
      </c>
      <c r="G3360" s="399">
        <v>0.1416</v>
      </c>
      <c r="H3360" s="453">
        <f>VLOOKUP(B3360,'CMP-SIN-SD-09-2021'!A:D,4,0)</f>
        <v>18.739999999999998</v>
      </c>
      <c r="I3360" s="453" t="s">
        <v>13362</v>
      </c>
      <c r="J3360" s="373">
        <f t="shared" ref="J3360:J3362" si="1072">TRUNC((G3360*H3360),2)</f>
        <v>2.65</v>
      </c>
      <c r="K3360" s="373"/>
      <c r="L3360" s="373"/>
      <c r="M3360" s="373">
        <f>VLOOKUP(B3360,'CMP-SIN-SD-09-2021'!A:D,4,0)</f>
        <v>18.739999999999998</v>
      </c>
      <c r="N3360" s="3" t="b">
        <f t="shared" ref="N3360:N3362" si="1073">M3360=H3360</f>
        <v>1</v>
      </c>
    </row>
    <row r="3361" spans="1:15" s="387" customFormat="1" x14ac:dyDescent="0.25">
      <c r="A3361" s="389">
        <f t="shared" si="1063"/>
        <v>98281</v>
      </c>
      <c r="B3361" s="390">
        <v>88264</v>
      </c>
      <c r="C3361" s="391" t="s">
        <v>13792</v>
      </c>
      <c r="D3361" s="391" t="s">
        <v>13703</v>
      </c>
      <c r="E3361" s="392" t="s">
        <v>1</v>
      </c>
      <c r="F3361" s="392" t="s">
        <v>7605</v>
      </c>
      <c r="G3361" s="393">
        <v>0.1416</v>
      </c>
      <c r="H3361" s="453">
        <f>VLOOKUP(B3361,'CMP-SIN-SD-09-2021'!A:D,4,0)</f>
        <v>24.1</v>
      </c>
      <c r="I3361" s="394" t="s">
        <v>13362</v>
      </c>
      <c r="J3361" s="373">
        <f t="shared" si="1072"/>
        <v>3.41</v>
      </c>
      <c r="K3361" s="373"/>
      <c r="L3361" s="373"/>
      <c r="M3361" s="373">
        <f>VLOOKUP(B3361,'CMP-SIN-SD-09-2021'!A:D,4,0)</f>
        <v>24.1</v>
      </c>
      <c r="N3361" s="3" t="b">
        <f t="shared" si="1073"/>
        <v>1</v>
      </c>
    </row>
    <row r="3362" spans="1:15" s="387" customFormat="1" ht="30" x14ac:dyDescent="0.25">
      <c r="A3362" s="440">
        <f t="shared" si="1063"/>
        <v>98281</v>
      </c>
      <c r="B3362" s="441">
        <v>11902</v>
      </c>
      <c r="C3362" s="442" t="s">
        <v>13792</v>
      </c>
      <c r="D3362" s="442" t="s">
        <v>14635</v>
      </c>
      <c r="E3362" s="398" t="s">
        <v>1</v>
      </c>
      <c r="F3362" s="398" t="s">
        <v>27</v>
      </c>
      <c r="G3362" s="397">
        <v>1.05</v>
      </c>
      <c r="H3362" s="443">
        <v>1.22</v>
      </c>
      <c r="I3362" s="443" t="s">
        <v>13362</v>
      </c>
      <c r="J3362" s="373">
        <f t="shared" si="1072"/>
        <v>1.28</v>
      </c>
      <c r="K3362" s="373"/>
      <c r="L3362" s="373"/>
      <c r="M3362" s="373">
        <f>VLOOKUP(B3362,'INS-SIN-SD-09-2021'!A:D,4,0)</f>
        <v>1.22</v>
      </c>
      <c r="N3362" s="3" t="b">
        <f t="shared" si="1073"/>
        <v>1</v>
      </c>
    </row>
    <row r="3363" spans="1:15" s="387" customFormat="1" ht="30" x14ac:dyDescent="0.25">
      <c r="A3363" s="463">
        <f t="shared" si="1063"/>
        <v>98400</v>
      </c>
      <c r="B3363" s="434" t="s">
        <v>13359</v>
      </c>
      <c r="C3363" s="464" t="s">
        <v>722</v>
      </c>
      <c r="D3363" s="464" t="s">
        <v>13922</v>
      </c>
      <c r="E3363" s="425" t="s">
        <v>27</v>
      </c>
      <c r="F3363" s="425" t="s">
        <v>1</v>
      </c>
      <c r="G3363" s="424" t="s">
        <v>13361</v>
      </c>
      <c r="H3363" s="426" t="s">
        <v>13362</v>
      </c>
      <c r="I3363" s="465">
        <f>SUMIF(A:A,A3363,J:J)</f>
        <v>13.86</v>
      </c>
      <c r="K3363" s="373">
        <f>VLOOKUP(A3363,'CMP-SIN-SD-09-2021'!A:D,4,0)</f>
        <v>13.86</v>
      </c>
      <c r="L3363" s="373" t="b">
        <f>K3363=I3363</f>
        <v>1</v>
      </c>
      <c r="O3363" s="403">
        <v>98400</v>
      </c>
    </row>
    <row r="3364" spans="1:15" s="387" customFormat="1" x14ac:dyDescent="0.25">
      <c r="A3364" s="450">
        <f t="shared" si="1063"/>
        <v>98400</v>
      </c>
      <c r="B3364" s="451">
        <v>88247</v>
      </c>
      <c r="C3364" s="452" t="s">
        <v>13922</v>
      </c>
      <c r="D3364" s="452" t="s">
        <v>13702</v>
      </c>
      <c r="E3364" s="400" t="s">
        <v>1</v>
      </c>
      <c r="F3364" s="400" t="s">
        <v>7605</v>
      </c>
      <c r="G3364" s="399">
        <v>9.1899999999999996E-2</v>
      </c>
      <c r="H3364" s="453">
        <f>VLOOKUP(B3364,'CMP-SIN-SD-09-2021'!A:D,4,0)</f>
        <v>18.739999999999998</v>
      </c>
      <c r="I3364" s="453" t="s">
        <v>13362</v>
      </c>
      <c r="J3364" s="373">
        <f t="shared" ref="J3364:J3366" si="1074">TRUNC((G3364*H3364),2)</f>
        <v>1.72</v>
      </c>
      <c r="K3364" s="373"/>
      <c r="L3364" s="373"/>
      <c r="M3364" s="373">
        <f>VLOOKUP(B3364,'CMP-SIN-SD-09-2021'!A:D,4,0)</f>
        <v>18.739999999999998</v>
      </c>
      <c r="N3364" s="3" t="b">
        <f t="shared" ref="N3364:N3366" si="1075">M3364=H3364</f>
        <v>1</v>
      </c>
    </row>
    <row r="3365" spans="1:15" s="387" customFormat="1" x14ac:dyDescent="0.25">
      <c r="A3365" s="389">
        <f t="shared" si="1063"/>
        <v>98400</v>
      </c>
      <c r="B3365" s="390">
        <v>88264</v>
      </c>
      <c r="C3365" s="391" t="s">
        <v>13922</v>
      </c>
      <c r="D3365" s="391" t="s">
        <v>13703</v>
      </c>
      <c r="E3365" s="392" t="s">
        <v>1</v>
      </c>
      <c r="F3365" s="392" t="s">
        <v>7605</v>
      </c>
      <c r="G3365" s="393">
        <v>9.1899999999999996E-2</v>
      </c>
      <c r="H3365" s="453">
        <f>VLOOKUP(B3365,'CMP-SIN-SD-09-2021'!A:D,4,0)</f>
        <v>24.1</v>
      </c>
      <c r="I3365" s="394" t="s">
        <v>13362</v>
      </c>
      <c r="J3365" s="373">
        <f t="shared" si="1074"/>
        <v>2.21</v>
      </c>
      <c r="K3365" s="373"/>
      <c r="L3365" s="373"/>
      <c r="M3365" s="373">
        <f>VLOOKUP(B3365,'CMP-SIN-SD-09-2021'!A:D,4,0)</f>
        <v>24.1</v>
      </c>
      <c r="N3365" s="3" t="b">
        <f t="shared" si="1075"/>
        <v>1</v>
      </c>
    </row>
    <row r="3366" spans="1:15" s="387" customFormat="1" x14ac:dyDescent="0.25">
      <c r="A3366" s="440">
        <f t="shared" si="1063"/>
        <v>98400</v>
      </c>
      <c r="B3366" s="441">
        <v>11916</v>
      </c>
      <c r="C3366" s="442" t="s">
        <v>13922</v>
      </c>
      <c r="D3366" s="442" t="s">
        <v>14636</v>
      </c>
      <c r="E3366" s="398" t="s">
        <v>1</v>
      </c>
      <c r="F3366" s="398" t="s">
        <v>27</v>
      </c>
      <c r="G3366" s="397">
        <v>1.05</v>
      </c>
      <c r="H3366" s="443">
        <v>9.4600000000000009</v>
      </c>
      <c r="I3366" s="443" t="s">
        <v>13362</v>
      </c>
      <c r="J3366" s="373">
        <f t="shared" si="1074"/>
        <v>9.93</v>
      </c>
      <c r="K3366" s="373"/>
      <c r="L3366" s="373"/>
      <c r="M3366" s="373">
        <f>VLOOKUP(B3366,'INS-SIN-SD-09-2021'!A:D,4,0)</f>
        <v>9.4600000000000009</v>
      </c>
      <c r="N3366" s="3" t="b">
        <f t="shared" si="1075"/>
        <v>1</v>
      </c>
    </row>
    <row r="3367" spans="1:15" s="387" customFormat="1" ht="30" x14ac:dyDescent="0.25">
      <c r="A3367" s="463" t="str">
        <f t="shared" si="1063"/>
        <v>CCU.06.0002</v>
      </c>
      <c r="B3367" s="434" t="s">
        <v>13359</v>
      </c>
      <c r="C3367" s="464" t="s">
        <v>723</v>
      </c>
      <c r="D3367" s="464" t="s">
        <v>14637</v>
      </c>
      <c r="E3367" s="425" t="s">
        <v>9</v>
      </c>
      <c r="F3367" s="425" t="s">
        <v>1</v>
      </c>
      <c r="G3367" s="424" t="s">
        <v>13361</v>
      </c>
      <c r="H3367" s="426" t="s">
        <v>13362</v>
      </c>
      <c r="I3367" s="465">
        <f>SUMIF(A:A,A3367,J:J)</f>
        <v>67.23</v>
      </c>
      <c r="K3367" s="373" t="e">
        <f>VLOOKUP(A3367,'CMP-SIN-SD-09-2021'!A:D,4,0)</f>
        <v>#N/A</v>
      </c>
      <c r="L3367" s="373" t="e">
        <f>K3367=I3367</f>
        <v>#N/A</v>
      </c>
      <c r="O3367" s="387" t="s">
        <v>2007</v>
      </c>
    </row>
    <row r="3368" spans="1:15" s="387" customFormat="1" x14ac:dyDescent="0.25">
      <c r="A3368" s="450" t="str">
        <f t="shared" si="1063"/>
        <v>CCU.06.0002</v>
      </c>
      <c r="B3368" s="451">
        <v>88264</v>
      </c>
      <c r="C3368" s="452" t="s">
        <v>14637</v>
      </c>
      <c r="D3368" s="452" t="s">
        <v>13703</v>
      </c>
      <c r="E3368" s="400" t="s">
        <v>1</v>
      </c>
      <c r="F3368" s="400" t="s">
        <v>7605</v>
      </c>
      <c r="G3368" s="399">
        <v>0.7</v>
      </c>
      <c r="H3368" s="453">
        <f>VLOOKUP(B3368,'CMP-SIN-SD-09-2021'!A:D,4,0)</f>
        <v>24.1</v>
      </c>
      <c r="I3368" s="453" t="s">
        <v>13362</v>
      </c>
      <c r="J3368" s="373">
        <f t="shared" ref="J3368:J3371" si="1076">TRUNC((G3368*H3368),2)</f>
        <v>16.87</v>
      </c>
      <c r="K3368" s="373"/>
      <c r="L3368" s="373"/>
      <c r="M3368" s="373">
        <f>VLOOKUP(B3368,'CMP-SIN-SD-09-2021'!A:D,4,0)</f>
        <v>24.1</v>
      </c>
      <c r="N3368" s="3" t="b">
        <f t="shared" ref="N3368:N3371" si="1077">M3368=H3368</f>
        <v>1</v>
      </c>
    </row>
    <row r="3369" spans="1:15" s="387" customFormat="1" x14ac:dyDescent="0.25">
      <c r="A3369" s="389" t="str">
        <f t="shared" si="1063"/>
        <v>CCU.06.0002</v>
      </c>
      <c r="B3369" s="390">
        <v>88316</v>
      </c>
      <c r="C3369" s="391" t="s">
        <v>14637</v>
      </c>
      <c r="D3369" s="391" t="s">
        <v>13428</v>
      </c>
      <c r="E3369" s="392" t="s">
        <v>1</v>
      </c>
      <c r="F3369" s="392" t="s">
        <v>7605</v>
      </c>
      <c r="G3369" s="393">
        <v>0.7</v>
      </c>
      <c r="H3369" s="453">
        <f>VLOOKUP(B3369,'CMP-SIN-SD-09-2021'!A:D,4,0)</f>
        <v>17.61</v>
      </c>
      <c r="I3369" s="394" t="s">
        <v>13362</v>
      </c>
      <c r="J3369" s="373">
        <f t="shared" si="1076"/>
        <v>12.32</v>
      </c>
      <c r="K3369" s="373"/>
      <c r="L3369" s="373"/>
      <c r="M3369" s="373">
        <f>VLOOKUP(B3369,'CMP-SIN-SD-09-2021'!A:D,4,0)</f>
        <v>17.61</v>
      </c>
      <c r="N3369" s="3" t="b">
        <f t="shared" si="1077"/>
        <v>1</v>
      </c>
    </row>
    <row r="3370" spans="1:15" s="387" customFormat="1" x14ac:dyDescent="0.25">
      <c r="A3370" s="389" t="str">
        <f t="shared" si="1063"/>
        <v>CCU.06.0002</v>
      </c>
      <c r="B3370" s="390">
        <v>38103</v>
      </c>
      <c r="C3370" s="391" t="s">
        <v>14637</v>
      </c>
      <c r="D3370" s="391" t="s">
        <v>14638</v>
      </c>
      <c r="E3370" s="392" t="s">
        <v>1</v>
      </c>
      <c r="F3370" s="392" t="s">
        <v>9</v>
      </c>
      <c r="G3370" s="393">
        <v>1</v>
      </c>
      <c r="H3370" s="394">
        <v>15.92</v>
      </c>
      <c r="I3370" s="394" t="s">
        <v>13362</v>
      </c>
      <c r="J3370" s="373">
        <f t="shared" si="1076"/>
        <v>15.92</v>
      </c>
      <c r="K3370" s="373"/>
      <c r="L3370" s="373"/>
      <c r="M3370" s="373">
        <f>VLOOKUP(B3370,'INS-SIN-SD-09-2021'!A:D,4,0)</f>
        <v>15.92</v>
      </c>
      <c r="N3370" s="3" t="b">
        <f t="shared" si="1077"/>
        <v>1</v>
      </c>
    </row>
    <row r="3371" spans="1:15" s="387" customFormat="1" x14ac:dyDescent="0.25">
      <c r="A3371" s="440" t="str">
        <f t="shared" si="1063"/>
        <v>CCU.06.0002</v>
      </c>
      <c r="B3371" s="441" t="s">
        <v>12270</v>
      </c>
      <c r="C3371" s="442" t="s">
        <v>14637</v>
      </c>
      <c r="D3371" s="442" t="s">
        <v>14639</v>
      </c>
      <c r="E3371" s="398" t="s">
        <v>1</v>
      </c>
      <c r="F3371" s="398" t="s">
        <v>9</v>
      </c>
      <c r="G3371" s="397">
        <v>1</v>
      </c>
      <c r="H3371" s="443">
        <v>22.12</v>
      </c>
      <c r="I3371" s="443" t="s">
        <v>13362</v>
      </c>
      <c r="J3371" s="373">
        <f t="shared" si="1076"/>
        <v>22.12</v>
      </c>
      <c r="K3371" s="373"/>
      <c r="L3371" s="373"/>
      <c r="M3371" s="373" t="e">
        <f>VLOOKUP(B3371,'INS-SIN-SD-09-2021'!A:D,4,0)</f>
        <v>#N/A</v>
      </c>
      <c r="N3371" s="3" t="e">
        <f t="shared" si="1077"/>
        <v>#N/A</v>
      </c>
    </row>
    <row r="3372" spans="1:15" s="387" customFormat="1" x14ac:dyDescent="0.25">
      <c r="A3372" s="463" t="str">
        <f t="shared" si="1063"/>
        <v>07792/ORSE</v>
      </c>
      <c r="B3372" s="434" t="s">
        <v>13359</v>
      </c>
      <c r="C3372" s="464" t="s">
        <v>724</v>
      </c>
      <c r="D3372" s="464" t="s">
        <v>13706</v>
      </c>
      <c r="E3372" s="425" t="s">
        <v>9</v>
      </c>
      <c r="F3372" s="425" t="s">
        <v>1</v>
      </c>
      <c r="G3372" s="424" t="s">
        <v>13361</v>
      </c>
      <c r="H3372" s="426" t="s">
        <v>13362</v>
      </c>
      <c r="I3372" s="465">
        <f>SUMIF(A:A,A3372,J:J)</f>
        <v>114.17</v>
      </c>
      <c r="K3372" s="373" t="e">
        <f>VLOOKUP(A3372,'CMP-SIN-SD-09-2021'!A:D,4,0)</f>
        <v>#N/A</v>
      </c>
      <c r="L3372" s="373" t="e">
        <f>K3372=I3372</f>
        <v>#N/A</v>
      </c>
      <c r="O3372" s="387" t="s">
        <v>2010</v>
      </c>
    </row>
    <row r="3373" spans="1:15" s="387" customFormat="1" x14ac:dyDescent="0.25">
      <c r="A3373" s="450" t="str">
        <f t="shared" si="1063"/>
        <v>07792/ORSE</v>
      </c>
      <c r="B3373" s="451">
        <v>88264</v>
      </c>
      <c r="C3373" s="452" t="s">
        <v>13847</v>
      </c>
      <c r="D3373" s="452" t="s">
        <v>13703</v>
      </c>
      <c r="E3373" s="400" t="s">
        <v>1</v>
      </c>
      <c r="F3373" s="400" t="s">
        <v>7605</v>
      </c>
      <c r="G3373" s="399">
        <v>0.7</v>
      </c>
      <c r="H3373" s="453">
        <f>VLOOKUP(B3373,'CMP-SIN-SD-09-2021'!A:D,4,0)</f>
        <v>24.1</v>
      </c>
      <c r="I3373" s="453" t="s">
        <v>13362</v>
      </c>
      <c r="J3373" s="373">
        <f t="shared" ref="J3373:J3375" si="1078">TRUNC((G3373*H3373),2)</f>
        <v>16.87</v>
      </c>
      <c r="K3373" s="373"/>
      <c r="L3373" s="373"/>
      <c r="M3373" s="373">
        <f>VLOOKUP(B3373,'CMP-SIN-SD-09-2021'!A:D,4,0)</f>
        <v>24.1</v>
      </c>
      <c r="N3373" s="3" t="b">
        <f t="shared" ref="N3373:N3375" si="1079">M3373=H3373</f>
        <v>1</v>
      </c>
    </row>
    <row r="3374" spans="1:15" s="387" customFormat="1" x14ac:dyDescent="0.25">
      <c r="A3374" s="389" t="str">
        <f t="shared" si="1063"/>
        <v>07792/ORSE</v>
      </c>
      <c r="B3374" s="390">
        <v>88316</v>
      </c>
      <c r="C3374" s="391" t="s">
        <v>13847</v>
      </c>
      <c r="D3374" s="391" t="s">
        <v>13428</v>
      </c>
      <c r="E3374" s="392" t="s">
        <v>1</v>
      </c>
      <c r="F3374" s="392" t="s">
        <v>7605</v>
      </c>
      <c r="G3374" s="393">
        <v>0.7</v>
      </c>
      <c r="H3374" s="453">
        <f>VLOOKUP(B3374,'CMP-SIN-SD-09-2021'!A:D,4,0)</f>
        <v>17.61</v>
      </c>
      <c r="I3374" s="394" t="s">
        <v>13362</v>
      </c>
      <c r="J3374" s="373">
        <f t="shared" si="1078"/>
        <v>12.32</v>
      </c>
      <c r="K3374" s="373"/>
      <c r="L3374" s="373"/>
      <c r="M3374" s="373">
        <f>VLOOKUP(B3374,'CMP-SIN-SD-09-2021'!A:D,4,0)</f>
        <v>17.61</v>
      </c>
      <c r="N3374" s="3" t="b">
        <f t="shared" si="1079"/>
        <v>1</v>
      </c>
    </row>
    <row r="3375" spans="1:15" s="387" customFormat="1" x14ac:dyDescent="0.25">
      <c r="A3375" s="440" t="str">
        <f t="shared" si="1063"/>
        <v>07792/ORSE</v>
      </c>
      <c r="B3375" s="441" t="s">
        <v>14640</v>
      </c>
      <c r="C3375" s="442" t="s">
        <v>13847</v>
      </c>
      <c r="D3375" s="442" t="s">
        <v>14641</v>
      </c>
      <c r="E3375" s="398" t="s">
        <v>1</v>
      </c>
      <c r="F3375" s="398" t="s">
        <v>9</v>
      </c>
      <c r="G3375" s="397">
        <v>1</v>
      </c>
      <c r="H3375" s="443">
        <v>84.98</v>
      </c>
      <c r="I3375" s="443" t="s">
        <v>13362</v>
      </c>
      <c r="J3375" s="373">
        <f t="shared" si="1078"/>
        <v>84.98</v>
      </c>
      <c r="K3375" s="373"/>
      <c r="L3375" s="373"/>
      <c r="M3375" s="373" t="e">
        <f>VLOOKUP(B3375,'INS-SIN-SD-09-2021'!A:D,4,0)</f>
        <v>#N/A</v>
      </c>
      <c r="N3375" s="3" t="e">
        <f t="shared" si="1079"/>
        <v>#N/A</v>
      </c>
    </row>
    <row r="3376" spans="1:15" s="387" customFormat="1" ht="30" x14ac:dyDescent="0.25">
      <c r="A3376" s="463">
        <f t="shared" si="1063"/>
        <v>98308</v>
      </c>
      <c r="B3376" s="434" t="s">
        <v>13359</v>
      </c>
      <c r="C3376" s="464" t="s">
        <v>725</v>
      </c>
      <c r="D3376" s="464" t="s">
        <v>13975</v>
      </c>
      <c r="E3376" s="425" t="s">
        <v>9</v>
      </c>
      <c r="F3376" s="425" t="s">
        <v>1</v>
      </c>
      <c r="G3376" s="424" t="s">
        <v>13361</v>
      </c>
      <c r="H3376" s="426" t="s">
        <v>13362</v>
      </c>
      <c r="I3376" s="465">
        <f>SUMIF(A:A,A3376,J:J)</f>
        <v>28.44</v>
      </c>
      <c r="K3376" s="373">
        <f>VLOOKUP(A3376,'CMP-SIN-SD-09-2021'!A:D,4,0)</f>
        <v>28.44</v>
      </c>
      <c r="L3376" s="373" t="b">
        <f>K3376=I3376</f>
        <v>1</v>
      </c>
      <c r="O3376" s="403">
        <v>98308</v>
      </c>
    </row>
    <row r="3377" spans="1:15" s="387" customFormat="1" x14ac:dyDescent="0.25">
      <c r="A3377" s="450">
        <f t="shared" si="1063"/>
        <v>98308</v>
      </c>
      <c r="B3377" s="451">
        <v>88247</v>
      </c>
      <c r="C3377" s="452" t="s">
        <v>13975</v>
      </c>
      <c r="D3377" s="452" t="s">
        <v>13702</v>
      </c>
      <c r="E3377" s="400" t="s">
        <v>1</v>
      </c>
      <c r="F3377" s="400" t="s">
        <v>7605</v>
      </c>
      <c r="G3377" s="399">
        <v>0.20619999999999999</v>
      </c>
      <c r="H3377" s="453">
        <f>VLOOKUP(B3377,'CMP-SIN-SD-09-2021'!A:D,4,0)</f>
        <v>18.739999999999998</v>
      </c>
      <c r="I3377" s="453" t="s">
        <v>13362</v>
      </c>
      <c r="J3377" s="373">
        <f t="shared" ref="J3377:J3379" si="1080">TRUNC((G3377*H3377),2)</f>
        <v>3.86</v>
      </c>
      <c r="K3377" s="373"/>
      <c r="L3377" s="373"/>
      <c r="M3377" s="373">
        <f>VLOOKUP(B3377,'CMP-SIN-SD-09-2021'!A:D,4,0)</f>
        <v>18.739999999999998</v>
      </c>
      <c r="N3377" s="3" t="b">
        <f t="shared" ref="N3377:N3379" si="1081">M3377=H3377</f>
        <v>1</v>
      </c>
    </row>
    <row r="3378" spans="1:15" s="387" customFormat="1" x14ac:dyDescent="0.25">
      <c r="A3378" s="389">
        <f t="shared" si="1063"/>
        <v>98308</v>
      </c>
      <c r="B3378" s="390">
        <v>88264</v>
      </c>
      <c r="C3378" s="391" t="s">
        <v>13975</v>
      </c>
      <c r="D3378" s="391" t="s">
        <v>13703</v>
      </c>
      <c r="E3378" s="392" t="s">
        <v>1</v>
      </c>
      <c r="F3378" s="392" t="s">
        <v>7605</v>
      </c>
      <c r="G3378" s="393">
        <v>0.20619999999999999</v>
      </c>
      <c r="H3378" s="453">
        <f>VLOOKUP(B3378,'CMP-SIN-SD-09-2021'!A:D,4,0)</f>
        <v>24.1</v>
      </c>
      <c r="I3378" s="394" t="s">
        <v>13362</v>
      </c>
      <c r="J3378" s="373">
        <f t="shared" si="1080"/>
        <v>4.96</v>
      </c>
      <c r="K3378" s="373"/>
      <c r="L3378" s="373"/>
      <c r="M3378" s="373">
        <f>VLOOKUP(B3378,'CMP-SIN-SD-09-2021'!A:D,4,0)</f>
        <v>24.1</v>
      </c>
      <c r="N3378" s="3" t="b">
        <f t="shared" si="1081"/>
        <v>1</v>
      </c>
    </row>
    <row r="3379" spans="1:15" s="387" customFormat="1" ht="30" x14ac:dyDescent="0.25">
      <c r="A3379" s="440">
        <f t="shared" si="1063"/>
        <v>98308</v>
      </c>
      <c r="B3379" s="441">
        <v>38082</v>
      </c>
      <c r="C3379" s="442" t="s">
        <v>13975</v>
      </c>
      <c r="D3379" s="442" t="s">
        <v>14642</v>
      </c>
      <c r="E3379" s="398" t="s">
        <v>1</v>
      </c>
      <c r="F3379" s="398" t="s">
        <v>9</v>
      </c>
      <c r="G3379" s="397">
        <v>1</v>
      </c>
      <c r="H3379" s="443">
        <v>19.62</v>
      </c>
      <c r="I3379" s="443" t="s">
        <v>13362</v>
      </c>
      <c r="J3379" s="373">
        <f t="shared" si="1080"/>
        <v>19.62</v>
      </c>
      <c r="K3379" s="373"/>
      <c r="L3379" s="373"/>
      <c r="M3379" s="373">
        <f>VLOOKUP(B3379,'INS-SIN-SD-09-2021'!A:D,4,0)</f>
        <v>19.62</v>
      </c>
      <c r="N3379" s="3" t="b">
        <f t="shared" si="1081"/>
        <v>1</v>
      </c>
    </row>
    <row r="3380" spans="1:15" s="387" customFormat="1" ht="45" x14ac:dyDescent="0.25">
      <c r="A3380" s="463" t="str">
        <f t="shared" si="1063"/>
        <v>08615/ORSE</v>
      </c>
      <c r="B3380" s="434" t="s">
        <v>13359</v>
      </c>
      <c r="C3380" s="464" t="s">
        <v>726</v>
      </c>
      <c r="D3380" s="464" t="s">
        <v>13472</v>
      </c>
      <c r="E3380" s="425" t="s">
        <v>9</v>
      </c>
      <c r="F3380" s="425" t="s">
        <v>1</v>
      </c>
      <c r="G3380" s="424" t="s">
        <v>13361</v>
      </c>
      <c r="H3380" s="426" t="s">
        <v>13362</v>
      </c>
      <c r="I3380" s="465">
        <f>SUMIF(A:A,A3380,J:J)</f>
        <v>299.95</v>
      </c>
      <c r="K3380" s="373" t="e">
        <f>VLOOKUP(A3380,'CMP-SIN-SD-09-2021'!A:D,4,0)</f>
        <v>#N/A</v>
      </c>
      <c r="L3380" s="373" t="e">
        <f>K3380=I3380</f>
        <v>#N/A</v>
      </c>
      <c r="O3380" s="387" t="s">
        <v>2014</v>
      </c>
    </row>
    <row r="3381" spans="1:15" s="387" customFormat="1" x14ac:dyDescent="0.25">
      <c r="A3381" s="450" t="str">
        <f t="shared" si="1063"/>
        <v>08615/ORSE</v>
      </c>
      <c r="B3381" s="451">
        <v>88245</v>
      </c>
      <c r="C3381" s="452" t="s">
        <v>13472</v>
      </c>
      <c r="D3381" s="452" t="s">
        <v>13555</v>
      </c>
      <c r="E3381" s="400" t="s">
        <v>1</v>
      </c>
      <c r="F3381" s="400" t="s">
        <v>7605</v>
      </c>
      <c r="G3381" s="399">
        <v>3.3E-3</v>
      </c>
      <c r="H3381" s="453">
        <f>VLOOKUP(B3381,'CMP-SIN-SD-09-2021'!A:D,4,0)</f>
        <v>23.78</v>
      </c>
      <c r="I3381" s="453" t="s">
        <v>13362</v>
      </c>
      <c r="J3381" s="373">
        <f t="shared" ref="J3381:J3392" si="1082">TRUNC((G3381*H3381),2)</f>
        <v>7.0000000000000007E-2</v>
      </c>
      <c r="K3381" s="373"/>
      <c r="L3381" s="373"/>
      <c r="M3381" s="373">
        <f>VLOOKUP(B3381,'CMP-SIN-SD-09-2021'!A:D,4,0)</f>
        <v>23.78</v>
      </c>
      <c r="N3381" s="3" t="b">
        <f t="shared" ref="N3381:N3392" si="1083">M3381=H3381</f>
        <v>1</v>
      </c>
    </row>
    <row r="3382" spans="1:15" s="387" customFormat="1" x14ac:dyDescent="0.25">
      <c r="A3382" s="389" t="str">
        <f t="shared" si="1063"/>
        <v>08615/ORSE</v>
      </c>
      <c r="B3382" s="390">
        <v>88262</v>
      </c>
      <c r="C3382" s="391" t="s">
        <v>13472</v>
      </c>
      <c r="D3382" s="391" t="s">
        <v>13416</v>
      </c>
      <c r="E3382" s="392" t="s">
        <v>1</v>
      </c>
      <c r="F3382" s="392" t="s">
        <v>7605</v>
      </c>
      <c r="G3382" s="393">
        <v>6.6E-3</v>
      </c>
      <c r="H3382" s="453">
        <f>VLOOKUP(B3382,'CMP-SIN-SD-09-2021'!A:D,4,0)</f>
        <v>23.68</v>
      </c>
      <c r="I3382" s="394" t="s">
        <v>13362</v>
      </c>
      <c r="J3382" s="373">
        <f t="shared" si="1082"/>
        <v>0.15</v>
      </c>
      <c r="K3382" s="373"/>
      <c r="L3382" s="373"/>
      <c r="M3382" s="373">
        <f>VLOOKUP(B3382,'CMP-SIN-SD-09-2021'!A:D,4,0)</f>
        <v>23.68</v>
      </c>
      <c r="N3382" s="3" t="b">
        <f t="shared" si="1083"/>
        <v>1</v>
      </c>
    </row>
    <row r="3383" spans="1:15" s="387" customFormat="1" x14ac:dyDescent="0.25">
      <c r="A3383" s="389" t="str">
        <f t="shared" si="1063"/>
        <v>08615/ORSE</v>
      </c>
      <c r="B3383" s="390">
        <v>88309</v>
      </c>
      <c r="C3383" s="391" t="s">
        <v>13472</v>
      </c>
      <c r="D3383" s="391" t="s">
        <v>13456</v>
      </c>
      <c r="E3383" s="392" t="s">
        <v>1</v>
      </c>
      <c r="F3383" s="392" t="s">
        <v>7605</v>
      </c>
      <c r="G3383" s="393">
        <v>1.2796000000000001</v>
      </c>
      <c r="H3383" s="453">
        <f>VLOOKUP(B3383,'CMP-SIN-SD-09-2021'!A:D,4,0)</f>
        <v>23.9</v>
      </c>
      <c r="I3383" s="394" t="s">
        <v>13362</v>
      </c>
      <c r="J3383" s="373">
        <f t="shared" si="1082"/>
        <v>30.58</v>
      </c>
      <c r="K3383" s="373"/>
      <c r="L3383" s="373"/>
      <c r="M3383" s="373">
        <f>VLOOKUP(B3383,'CMP-SIN-SD-09-2021'!A:D,4,0)</f>
        <v>23.9</v>
      </c>
      <c r="N3383" s="3" t="b">
        <f t="shared" si="1083"/>
        <v>1</v>
      </c>
    </row>
    <row r="3384" spans="1:15" s="387" customFormat="1" x14ac:dyDescent="0.25">
      <c r="A3384" s="389" t="str">
        <f t="shared" si="1063"/>
        <v>08615/ORSE</v>
      </c>
      <c r="B3384" s="390">
        <v>88316</v>
      </c>
      <c r="C3384" s="391" t="s">
        <v>13472</v>
      </c>
      <c r="D3384" s="391" t="s">
        <v>13428</v>
      </c>
      <c r="E3384" s="392" t="s">
        <v>1</v>
      </c>
      <c r="F3384" s="392" t="s">
        <v>7605</v>
      </c>
      <c r="G3384" s="393">
        <v>1.8219000000000001</v>
      </c>
      <c r="H3384" s="453">
        <f>VLOOKUP(B3384,'CMP-SIN-SD-09-2021'!A:D,4,0)</f>
        <v>17.61</v>
      </c>
      <c r="I3384" s="394" t="s">
        <v>13362</v>
      </c>
      <c r="J3384" s="373">
        <f t="shared" si="1082"/>
        <v>32.08</v>
      </c>
      <c r="K3384" s="373"/>
      <c r="L3384" s="373"/>
      <c r="M3384" s="373">
        <f>VLOOKUP(B3384,'CMP-SIN-SD-09-2021'!A:D,4,0)</f>
        <v>17.61</v>
      </c>
      <c r="N3384" s="3" t="b">
        <f t="shared" si="1083"/>
        <v>1</v>
      </c>
    </row>
    <row r="3385" spans="1:15" s="387" customFormat="1" x14ac:dyDescent="0.25">
      <c r="A3385" s="389" t="str">
        <f t="shared" si="1063"/>
        <v>08615/ORSE</v>
      </c>
      <c r="B3385" s="390" t="s">
        <v>14643</v>
      </c>
      <c r="C3385" s="391" t="s">
        <v>13472</v>
      </c>
      <c r="D3385" s="391" t="s">
        <v>14644</v>
      </c>
      <c r="E3385" s="392" t="s">
        <v>1</v>
      </c>
      <c r="F3385" s="392" t="s">
        <v>9</v>
      </c>
      <c r="G3385" s="393">
        <v>19</v>
      </c>
      <c r="H3385" s="394">
        <v>0.68</v>
      </c>
      <c r="I3385" s="394" t="s">
        <v>13362</v>
      </c>
      <c r="J3385" s="373">
        <f t="shared" si="1082"/>
        <v>12.92</v>
      </c>
      <c r="K3385" s="373"/>
      <c r="L3385" s="373"/>
      <c r="M3385" s="373" t="e">
        <f>VLOOKUP(B3385,'INS-SIN-SD-09-2021'!A:D,4,0)</f>
        <v>#N/A</v>
      </c>
      <c r="N3385" s="3" t="e">
        <f t="shared" si="1083"/>
        <v>#N/A</v>
      </c>
    </row>
    <row r="3386" spans="1:15" s="387" customFormat="1" x14ac:dyDescent="0.25">
      <c r="A3386" s="389" t="str">
        <f t="shared" si="1063"/>
        <v>08615/ORSE</v>
      </c>
      <c r="B3386" s="390" t="s">
        <v>13688</v>
      </c>
      <c r="C3386" s="391" t="s">
        <v>13472</v>
      </c>
      <c r="D3386" s="391" t="s">
        <v>13689</v>
      </c>
      <c r="E3386" s="392" t="s">
        <v>1</v>
      </c>
      <c r="F3386" s="392" t="s">
        <v>23</v>
      </c>
      <c r="G3386" s="393">
        <v>5.1000000000000004E-3</v>
      </c>
      <c r="H3386" s="394">
        <v>82</v>
      </c>
      <c r="I3386" s="394" t="s">
        <v>13362</v>
      </c>
      <c r="J3386" s="373">
        <f t="shared" si="1082"/>
        <v>0.41</v>
      </c>
      <c r="K3386" s="373"/>
      <c r="L3386" s="373"/>
      <c r="M3386" s="373" t="e">
        <f>VLOOKUP(B3386,'INS-SIN-SD-09-2021'!A:D,4,0)</f>
        <v>#N/A</v>
      </c>
      <c r="N3386" s="3" t="e">
        <f t="shared" si="1083"/>
        <v>#N/A</v>
      </c>
    </row>
    <row r="3387" spans="1:15" s="387" customFormat="1" x14ac:dyDescent="0.25">
      <c r="A3387" s="389" t="str">
        <f t="shared" si="1063"/>
        <v>08615/ORSE</v>
      </c>
      <c r="B3387" s="390" t="s">
        <v>13690</v>
      </c>
      <c r="C3387" s="391" t="s">
        <v>13472</v>
      </c>
      <c r="D3387" s="391" t="s">
        <v>13615</v>
      </c>
      <c r="E3387" s="392" t="s">
        <v>1</v>
      </c>
      <c r="F3387" s="392" t="s">
        <v>29</v>
      </c>
      <c r="G3387" s="393">
        <v>13.3001</v>
      </c>
      <c r="H3387" s="394">
        <v>0.49</v>
      </c>
      <c r="I3387" s="394" t="s">
        <v>13362</v>
      </c>
      <c r="J3387" s="373">
        <f t="shared" si="1082"/>
        <v>6.51</v>
      </c>
      <c r="K3387" s="373"/>
      <c r="L3387" s="373"/>
      <c r="M3387" s="373" t="e">
        <f>VLOOKUP(B3387,'INS-SIN-SD-09-2021'!A:D,4,0)</f>
        <v>#N/A</v>
      </c>
      <c r="N3387" s="3" t="e">
        <f t="shared" si="1083"/>
        <v>#N/A</v>
      </c>
    </row>
    <row r="3388" spans="1:15" s="387" customFormat="1" x14ac:dyDescent="0.25">
      <c r="A3388" s="389" t="str">
        <f t="shared" si="1063"/>
        <v>08615/ORSE</v>
      </c>
      <c r="B3388" s="390" t="s">
        <v>14270</v>
      </c>
      <c r="C3388" s="391" t="s">
        <v>13472</v>
      </c>
      <c r="D3388" s="391" t="s">
        <v>14271</v>
      </c>
      <c r="E3388" s="392" t="s">
        <v>1</v>
      </c>
      <c r="F3388" s="392" t="s">
        <v>23</v>
      </c>
      <c r="G3388" s="393">
        <v>5.5599999999999997E-2</v>
      </c>
      <c r="H3388" s="394">
        <v>80</v>
      </c>
      <c r="I3388" s="394" t="s">
        <v>13362</v>
      </c>
      <c r="J3388" s="373">
        <f t="shared" si="1082"/>
        <v>4.4400000000000004</v>
      </c>
      <c r="K3388" s="373"/>
      <c r="L3388" s="373"/>
      <c r="M3388" s="373" t="e">
        <f>VLOOKUP(B3388,'INS-SIN-SD-09-2021'!A:D,4,0)</f>
        <v>#N/A</v>
      </c>
      <c r="N3388" s="3" t="e">
        <f t="shared" si="1083"/>
        <v>#N/A</v>
      </c>
    </row>
    <row r="3389" spans="1:15" s="387" customFormat="1" x14ac:dyDescent="0.25">
      <c r="A3389" s="389" t="str">
        <f t="shared" si="1063"/>
        <v>08615/ORSE</v>
      </c>
      <c r="B3389" s="390" t="s">
        <v>13696</v>
      </c>
      <c r="C3389" s="391" t="s">
        <v>13472</v>
      </c>
      <c r="D3389" s="391" t="s">
        <v>13697</v>
      </c>
      <c r="E3389" s="392" t="s">
        <v>1</v>
      </c>
      <c r="F3389" s="392" t="s">
        <v>29</v>
      </c>
      <c r="G3389" s="393">
        <v>5.8422000000000001</v>
      </c>
      <c r="H3389" s="394">
        <v>0.7</v>
      </c>
      <c r="I3389" s="394" t="s">
        <v>13362</v>
      </c>
      <c r="J3389" s="373">
        <f t="shared" si="1082"/>
        <v>4.08</v>
      </c>
      <c r="K3389" s="373"/>
      <c r="L3389" s="373"/>
      <c r="M3389" s="373" t="e">
        <f>VLOOKUP(B3389,'INS-SIN-SD-09-2021'!A:D,4,0)</f>
        <v>#N/A</v>
      </c>
      <c r="N3389" s="3" t="e">
        <f t="shared" si="1083"/>
        <v>#N/A</v>
      </c>
    </row>
    <row r="3390" spans="1:15" s="387" customFormat="1" ht="30" x14ac:dyDescent="0.25">
      <c r="A3390" s="389" t="str">
        <f t="shared" si="1063"/>
        <v>08615/ORSE</v>
      </c>
      <c r="B3390" s="390" t="s">
        <v>14272</v>
      </c>
      <c r="C3390" s="391" t="s">
        <v>13472</v>
      </c>
      <c r="D3390" s="391" t="s">
        <v>14273</v>
      </c>
      <c r="E3390" s="392" t="s">
        <v>1</v>
      </c>
      <c r="F3390" s="392" t="s">
        <v>23</v>
      </c>
      <c r="G3390" s="393">
        <v>1.14E-2</v>
      </c>
      <c r="H3390" s="394">
        <v>70.02</v>
      </c>
      <c r="I3390" s="394" t="s">
        <v>13362</v>
      </c>
      <c r="J3390" s="373">
        <f t="shared" si="1082"/>
        <v>0.79</v>
      </c>
      <c r="K3390" s="373"/>
      <c r="L3390" s="373"/>
      <c r="M3390" s="373" t="e">
        <f>VLOOKUP(B3390,'INS-SIN-SD-09-2021'!A:D,4,0)</f>
        <v>#N/A</v>
      </c>
      <c r="N3390" s="3" t="e">
        <f t="shared" si="1083"/>
        <v>#N/A</v>
      </c>
    </row>
    <row r="3391" spans="1:15" s="387" customFormat="1" ht="30" x14ac:dyDescent="0.25">
      <c r="A3391" s="389" t="str">
        <f t="shared" si="1063"/>
        <v>08615/ORSE</v>
      </c>
      <c r="B3391" s="390" t="s">
        <v>13962</v>
      </c>
      <c r="C3391" s="391" t="s">
        <v>13472</v>
      </c>
      <c r="D3391" s="391" t="s">
        <v>13963</v>
      </c>
      <c r="E3391" s="392" t="s">
        <v>1</v>
      </c>
      <c r="F3391" s="392" t="s">
        <v>23</v>
      </c>
      <c r="G3391" s="393">
        <v>3.8E-3</v>
      </c>
      <c r="H3391" s="394">
        <v>70.02</v>
      </c>
      <c r="I3391" s="394" t="s">
        <v>13362</v>
      </c>
      <c r="J3391" s="373">
        <f t="shared" si="1082"/>
        <v>0.26</v>
      </c>
      <c r="K3391" s="373"/>
      <c r="L3391" s="373"/>
      <c r="M3391" s="373" t="e">
        <f>VLOOKUP(B3391,'INS-SIN-SD-09-2021'!A:D,4,0)</f>
        <v>#N/A</v>
      </c>
      <c r="N3391" s="3" t="e">
        <f t="shared" si="1083"/>
        <v>#N/A</v>
      </c>
    </row>
    <row r="3392" spans="1:15" s="387" customFormat="1" ht="30" x14ac:dyDescent="0.25">
      <c r="A3392" s="440" t="str">
        <f t="shared" si="1063"/>
        <v>08615/ORSE</v>
      </c>
      <c r="B3392" s="441" t="s">
        <v>14645</v>
      </c>
      <c r="C3392" s="442" t="s">
        <v>13472</v>
      </c>
      <c r="D3392" s="442" t="s">
        <v>14646</v>
      </c>
      <c r="E3392" s="398" t="s">
        <v>1</v>
      </c>
      <c r="F3392" s="398" t="s">
        <v>9</v>
      </c>
      <c r="G3392" s="397">
        <v>1</v>
      </c>
      <c r="H3392" s="443">
        <v>207.66</v>
      </c>
      <c r="I3392" s="443" t="s">
        <v>13362</v>
      </c>
      <c r="J3392" s="373">
        <f t="shared" si="1082"/>
        <v>207.66</v>
      </c>
      <c r="K3392" s="373"/>
      <c r="L3392" s="373"/>
      <c r="M3392" s="373" t="e">
        <f>VLOOKUP(B3392,'INS-SIN-SD-09-2021'!A:D,4,0)</f>
        <v>#N/A</v>
      </c>
      <c r="N3392" s="3" t="e">
        <f t="shared" si="1083"/>
        <v>#N/A</v>
      </c>
    </row>
    <row r="3393" spans="1:15" s="387" customFormat="1" ht="45" x14ac:dyDescent="0.25">
      <c r="A3393" s="463">
        <f t="shared" si="1063"/>
        <v>100561</v>
      </c>
      <c r="B3393" s="434" t="s">
        <v>13359</v>
      </c>
      <c r="C3393" s="464" t="s">
        <v>727</v>
      </c>
      <c r="D3393" s="464" t="s">
        <v>13643</v>
      </c>
      <c r="E3393" s="425" t="s">
        <v>9</v>
      </c>
      <c r="F3393" s="425" t="s">
        <v>1</v>
      </c>
      <c r="G3393" s="424" t="s">
        <v>13361</v>
      </c>
      <c r="H3393" s="426" t="s">
        <v>13362</v>
      </c>
      <c r="I3393" s="465">
        <f>SUMIF(A:A,A3393,J:J)</f>
        <v>292.19</v>
      </c>
      <c r="K3393" s="373">
        <f>VLOOKUP(A3393,'CMP-SIN-SD-09-2021'!A:D,4,0)</f>
        <v>292.19</v>
      </c>
      <c r="L3393" s="373" t="b">
        <f>K3393=I3393</f>
        <v>1</v>
      </c>
      <c r="O3393" s="403">
        <v>100561</v>
      </c>
    </row>
    <row r="3394" spans="1:15" s="387" customFormat="1" ht="45" x14ac:dyDescent="0.25">
      <c r="A3394" s="450">
        <f t="shared" si="1063"/>
        <v>100561</v>
      </c>
      <c r="B3394" s="451">
        <v>87367</v>
      </c>
      <c r="C3394" s="452" t="s">
        <v>13643</v>
      </c>
      <c r="D3394" s="452" t="s">
        <v>14647</v>
      </c>
      <c r="E3394" s="400" t="s">
        <v>1</v>
      </c>
      <c r="F3394" s="400" t="s">
        <v>23</v>
      </c>
      <c r="G3394" s="399">
        <v>1.4E-2</v>
      </c>
      <c r="H3394" s="453">
        <f>VLOOKUP(B3394,'CMP-SIN-SD-09-2021'!A:D,4,0)</f>
        <v>585.80999999999995</v>
      </c>
      <c r="I3394" s="453" t="s">
        <v>13362</v>
      </c>
      <c r="J3394" s="373">
        <f t="shared" ref="J3394:J3397" si="1084">TRUNC((G3394*H3394),2)</f>
        <v>8.1999999999999993</v>
      </c>
      <c r="K3394" s="373"/>
      <c r="L3394" s="373"/>
      <c r="M3394" s="373">
        <f>VLOOKUP(B3394,'CMP-SIN-SD-09-2021'!A:D,4,0)</f>
        <v>585.80999999999995</v>
      </c>
      <c r="N3394" s="3" t="b">
        <f t="shared" ref="N3394:N3397" si="1085">M3394=H3394</f>
        <v>1</v>
      </c>
    </row>
    <row r="3395" spans="1:15" s="387" customFormat="1" x14ac:dyDescent="0.25">
      <c r="A3395" s="389">
        <f t="shared" si="1063"/>
        <v>100561</v>
      </c>
      <c r="B3395" s="390">
        <v>88247</v>
      </c>
      <c r="C3395" s="391" t="s">
        <v>13643</v>
      </c>
      <c r="D3395" s="391" t="s">
        <v>13702</v>
      </c>
      <c r="E3395" s="392" t="s">
        <v>1</v>
      </c>
      <c r="F3395" s="392" t="s">
        <v>7605</v>
      </c>
      <c r="G3395" s="393">
        <v>0.96499999999999997</v>
      </c>
      <c r="H3395" s="453">
        <f>VLOOKUP(B3395,'CMP-SIN-SD-09-2021'!A:D,4,0)</f>
        <v>18.739999999999998</v>
      </c>
      <c r="I3395" s="394" t="s">
        <v>13362</v>
      </c>
      <c r="J3395" s="373">
        <f t="shared" si="1084"/>
        <v>18.079999999999998</v>
      </c>
      <c r="K3395" s="373"/>
      <c r="L3395" s="373"/>
      <c r="M3395" s="373">
        <f>VLOOKUP(B3395,'CMP-SIN-SD-09-2021'!A:D,4,0)</f>
        <v>18.739999999999998</v>
      </c>
      <c r="N3395" s="3" t="b">
        <f t="shared" si="1085"/>
        <v>1</v>
      </c>
    </row>
    <row r="3396" spans="1:15" s="387" customFormat="1" x14ac:dyDescent="0.25">
      <c r="A3396" s="389">
        <f t="shared" si="1063"/>
        <v>100561</v>
      </c>
      <c r="B3396" s="390">
        <v>88264</v>
      </c>
      <c r="C3396" s="391" t="s">
        <v>13643</v>
      </c>
      <c r="D3396" s="391" t="s">
        <v>13703</v>
      </c>
      <c r="E3396" s="392" t="s">
        <v>1</v>
      </c>
      <c r="F3396" s="392" t="s">
        <v>7605</v>
      </c>
      <c r="G3396" s="393">
        <v>0.96499999999999997</v>
      </c>
      <c r="H3396" s="453">
        <f>VLOOKUP(B3396,'CMP-SIN-SD-09-2021'!A:D,4,0)</f>
        <v>24.1</v>
      </c>
      <c r="I3396" s="394" t="s">
        <v>13362</v>
      </c>
      <c r="J3396" s="373">
        <f t="shared" si="1084"/>
        <v>23.25</v>
      </c>
      <c r="K3396" s="373"/>
      <c r="L3396" s="373"/>
      <c r="M3396" s="373">
        <f>VLOOKUP(B3396,'CMP-SIN-SD-09-2021'!A:D,4,0)</f>
        <v>24.1</v>
      </c>
      <c r="N3396" s="3" t="b">
        <f t="shared" si="1085"/>
        <v>1</v>
      </c>
    </row>
    <row r="3397" spans="1:15" s="387" customFormat="1" ht="45" x14ac:dyDescent="0.25">
      <c r="A3397" s="440">
        <f t="shared" si="1063"/>
        <v>100561</v>
      </c>
      <c r="B3397" s="441">
        <v>11251</v>
      </c>
      <c r="C3397" s="442" t="s">
        <v>13643</v>
      </c>
      <c r="D3397" s="442" t="s">
        <v>14648</v>
      </c>
      <c r="E3397" s="398" t="s">
        <v>1</v>
      </c>
      <c r="F3397" s="398" t="s">
        <v>9</v>
      </c>
      <c r="G3397" s="397">
        <v>1</v>
      </c>
      <c r="H3397" s="443">
        <v>242.66</v>
      </c>
      <c r="I3397" s="443" t="s">
        <v>13362</v>
      </c>
      <c r="J3397" s="373">
        <f t="shared" si="1084"/>
        <v>242.66</v>
      </c>
      <c r="K3397" s="373"/>
      <c r="L3397" s="373"/>
      <c r="M3397" s="373">
        <f>VLOOKUP(B3397,'INS-SIN-SD-09-2021'!A:D,4,0)</f>
        <v>242.66</v>
      </c>
      <c r="N3397" s="3" t="b">
        <f t="shared" si="1085"/>
        <v>1</v>
      </c>
    </row>
    <row r="3398" spans="1:15" s="387" customFormat="1" ht="45" x14ac:dyDescent="0.25">
      <c r="A3398" s="463">
        <f t="shared" si="1063"/>
        <v>91943</v>
      </c>
      <c r="B3398" s="434" t="s">
        <v>13359</v>
      </c>
      <c r="C3398" s="464" t="s">
        <v>728</v>
      </c>
      <c r="D3398" s="464" t="s">
        <v>13432</v>
      </c>
      <c r="E3398" s="425" t="s">
        <v>9</v>
      </c>
      <c r="F3398" s="425" t="s">
        <v>1</v>
      </c>
      <c r="G3398" s="424" t="s">
        <v>13361</v>
      </c>
      <c r="H3398" s="426" t="s">
        <v>13362</v>
      </c>
      <c r="I3398" s="465">
        <f>SUMIF(A:A,A3398,J:J)</f>
        <v>17.55</v>
      </c>
      <c r="K3398" s="373">
        <f>VLOOKUP(A3398,'CMP-SIN-SD-09-2021'!A:D,4,0)</f>
        <v>17.55</v>
      </c>
      <c r="L3398" s="373" t="b">
        <f>K3398=I3398</f>
        <v>1</v>
      </c>
      <c r="O3398" s="403">
        <v>91943</v>
      </c>
    </row>
    <row r="3399" spans="1:15" s="387" customFormat="1" x14ac:dyDescent="0.25">
      <c r="A3399" s="450">
        <f t="shared" si="1063"/>
        <v>91943</v>
      </c>
      <c r="B3399" s="451">
        <v>88247</v>
      </c>
      <c r="C3399" s="452" t="s">
        <v>13432</v>
      </c>
      <c r="D3399" s="452" t="s">
        <v>13702</v>
      </c>
      <c r="E3399" s="400" t="s">
        <v>1</v>
      </c>
      <c r="F3399" s="400" t="s">
        <v>7605</v>
      </c>
      <c r="G3399" s="399">
        <v>0.28299999999999997</v>
      </c>
      <c r="H3399" s="453">
        <f>VLOOKUP(B3399,'CMP-SIN-SD-09-2021'!A:D,4,0)</f>
        <v>18.739999999999998</v>
      </c>
      <c r="I3399" s="453" t="s">
        <v>13362</v>
      </c>
      <c r="J3399" s="373">
        <f t="shared" ref="J3399:J3402" si="1086">TRUNC((G3399*H3399),2)</f>
        <v>5.3</v>
      </c>
      <c r="K3399" s="373"/>
      <c r="L3399" s="373"/>
      <c r="M3399" s="373">
        <f>VLOOKUP(B3399,'CMP-SIN-SD-09-2021'!A:D,4,0)</f>
        <v>18.739999999999998</v>
      </c>
      <c r="N3399" s="3" t="b">
        <f t="shared" ref="N3399:N3402" si="1087">M3399=H3399</f>
        <v>1</v>
      </c>
    </row>
    <row r="3400" spans="1:15" s="387" customFormat="1" x14ac:dyDescent="0.25">
      <c r="A3400" s="389">
        <f t="shared" si="1063"/>
        <v>91943</v>
      </c>
      <c r="B3400" s="390">
        <v>88264</v>
      </c>
      <c r="C3400" s="391" t="s">
        <v>13432</v>
      </c>
      <c r="D3400" s="391" t="s">
        <v>13703</v>
      </c>
      <c r="E3400" s="392" t="s">
        <v>1</v>
      </c>
      <c r="F3400" s="392" t="s">
        <v>7605</v>
      </c>
      <c r="G3400" s="393">
        <v>0.28299999999999997</v>
      </c>
      <c r="H3400" s="453">
        <f>VLOOKUP(B3400,'CMP-SIN-SD-09-2021'!A:D,4,0)</f>
        <v>24.1</v>
      </c>
      <c r="I3400" s="394" t="s">
        <v>13362</v>
      </c>
      <c r="J3400" s="373">
        <f t="shared" si="1086"/>
        <v>6.82</v>
      </c>
      <c r="K3400" s="373"/>
      <c r="L3400" s="373"/>
      <c r="M3400" s="373">
        <f>VLOOKUP(B3400,'CMP-SIN-SD-09-2021'!A:D,4,0)</f>
        <v>24.1</v>
      </c>
      <c r="N3400" s="3" t="b">
        <f t="shared" si="1087"/>
        <v>1</v>
      </c>
    </row>
    <row r="3401" spans="1:15" s="387" customFormat="1" ht="30" x14ac:dyDescent="0.25">
      <c r="A3401" s="389">
        <f t="shared" si="1063"/>
        <v>91943</v>
      </c>
      <c r="B3401" s="390">
        <v>88629</v>
      </c>
      <c r="C3401" s="391" t="s">
        <v>13432</v>
      </c>
      <c r="D3401" s="391" t="s">
        <v>13679</v>
      </c>
      <c r="E3401" s="392" t="s">
        <v>1</v>
      </c>
      <c r="F3401" s="392" t="s">
        <v>23</v>
      </c>
      <c r="G3401" s="393">
        <v>1.1999999999999999E-3</v>
      </c>
      <c r="H3401" s="453">
        <f>VLOOKUP(B3401,'CMP-SIN-SD-09-2021'!A:D,4,0)</f>
        <v>548.20000000000005</v>
      </c>
      <c r="I3401" s="394" t="s">
        <v>13362</v>
      </c>
      <c r="J3401" s="373">
        <f t="shared" si="1086"/>
        <v>0.65</v>
      </c>
      <c r="K3401" s="373"/>
      <c r="L3401" s="373"/>
      <c r="M3401" s="373">
        <f>VLOOKUP(B3401,'CMP-SIN-SD-09-2021'!A:D,4,0)</f>
        <v>548.20000000000005</v>
      </c>
      <c r="N3401" s="3" t="b">
        <f t="shared" si="1087"/>
        <v>1</v>
      </c>
    </row>
    <row r="3402" spans="1:15" s="387" customFormat="1" ht="30" x14ac:dyDescent="0.25">
      <c r="A3402" s="440">
        <f t="shared" si="1063"/>
        <v>91943</v>
      </c>
      <c r="B3402" s="441">
        <v>1873</v>
      </c>
      <c r="C3402" s="442" t="s">
        <v>13432</v>
      </c>
      <c r="D3402" s="442" t="s">
        <v>14649</v>
      </c>
      <c r="E3402" s="398" t="s">
        <v>1</v>
      </c>
      <c r="F3402" s="398" t="s">
        <v>9</v>
      </c>
      <c r="G3402" s="397">
        <v>1</v>
      </c>
      <c r="H3402" s="443">
        <v>4.78</v>
      </c>
      <c r="I3402" s="443" t="s">
        <v>13362</v>
      </c>
      <c r="J3402" s="373">
        <f t="shared" si="1086"/>
        <v>4.78</v>
      </c>
      <c r="K3402" s="373"/>
      <c r="L3402" s="373"/>
      <c r="M3402" s="373">
        <f>VLOOKUP(B3402,'INS-SIN-SD-09-2021'!A:D,4,0)</f>
        <v>4.78</v>
      </c>
      <c r="N3402" s="3" t="b">
        <f t="shared" si="1087"/>
        <v>1</v>
      </c>
    </row>
    <row r="3403" spans="1:15" s="387" customFormat="1" x14ac:dyDescent="0.25">
      <c r="A3403" s="463" t="str">
        <f t="shared" si="1063"/>
        <v>070646/AGETOP</v>
      </c>
      <c r="B3403" s="434" t="s">
        <v>13359</v>
      </c>
      <c r="C3403" s="464" t="s">
        <v>729</v>
      </c>
      <c r="D3403" s="464" t="s">
        <v>14650</v>
      </c>
      <c r="E3403" s="425" t="s">
        <v>372</v>
      </c>
      <c r="F3403" s="425" t="s">
        <v>1</v>
      </c>
      <c r="G3403" s="424" t="s">
        <v>13361</v>
      </c>
      <c r="H3403" s="426" t="s">
        <v>13362</v>
      </c>
      <c r="I3403" s="465">
        <f>SUMIF(A:A,A3403,J:J)</f>
        <v>68.38</v>
      </c>
      <c r="K3403" s="373" t="e">
        <f>VLOOKUP(A3403,'CMP-SIN-SD-09-2021'!A:D,4,0)</f>
        <v>#N/A</v>
      </c>
      <c r="L3403" s="373" t="e">
        <f>K3403=I3403</f>
        <v>#N/A</v>
      </c>
      <c r="O3403" s="387" t="s">
        <v>2021</v>
      </c>
    </row>
    <row r="3404" spans="1:15" s="387" customFormat="1" x14ac:dyDescent="0.25">
      <c r="A3404" s="450" t="str">
        <f t="shared" si="1063"/>
        <v>070646/AGETOP</v>
      </c>
      <c r="B3404" s="451">
        <v>88264</v>
      </c>
      <c r="C3404" s="452" t="s">
        <v>14650</v>
      </c>
      <c r="D3404" s="452" t="s">
        <v>13703</v>
      </c>
      <c r="E3404" s="400" t="s">
        <v>1</v>
      </c>
      <c r="F3404" s="400" t="s">
        <v>7605</v>
      </c>
      <c r="G3404" s="399">
        <v>1.25</v>
      </c>
      <c r="H3404" s="453">
        <f>VLOOKUP(B3404,'CMP-SIN-SD-09-2021'!A:D,4,0)</f>
        <v>24.1</v>
      </c>
      <c r="I3404" s="453" t="s">
        <v>13362</v>
      </c>
      <c r="J3404" s="373">
        <f t="shared" ref="J3404:J3406" si="1088">TRUNC((G3404*H3404),2)</f>
        <v>30.12</v>
      </c>
      <c r="K3404" s="373"/>
      <c r="L3404" s="373"/>
      <c r="M3404" s="373">
        <f>VLOOKUP(B3404,'CMP-SIN-SD-09-2021'!A:D,4,0)</f>
        <v>24.1</v>
      </c>
      <c r="N3404" s="3" t="b">
        <f t="shared" ref="N3404:N3406" si="1089">M3404=H3404</f>
        <v>1</v>
      </c>
    </row>
    <row r="3405" spans="1:15" s="387" customFormat="1" x14ac:dyDescent="0.25">
      <c r="A3405" s="389" t="str">
        <f t="shared" si="1063"/>
        <v>070646/AGETOP</v>
      </c>
      <c r="B3405" s="390">
        <v>88316</v>
      </c>
      <c r="C3405" s="391" t="s">
        <v>14650</v>
      </c>
      <c r="D3405" s="391" t="s">
        <v>13428</v>
      </c>
      <c r="E3405" s="392" t="s">
        <v>1</v>
      </c>
      <c r="F3405" s="392" t="s">
        <v>7605</v>
      </c>
      <c r="G3405" s="393">
        <v>1.25</v>
      </c>
      <c r="H3405" s="453">
        <f>VLOOKUP(B3405,'CMP-SIN-SD-09-2021'!A:D,4,0)</f>
        <v>17.61</v>
      </c>
      <c r="I3405" s="394" t="s">
        <v>13362</v>
      </c>
      <c r="J3405" s="373">
        <f t="shared" si="1088"/>
        <v>22.01</v>
      </c>
      <c r="K3405" s="373"/>
      <c r="L3405" s="373"/>
      <c r="M3405" s="373">
        <f>VLOOKUP(B3405,'CMP-SIN-SD-09-2021'!A:D,4,0)</f>
        <v>17.61</v>
      </c>
      <c r="N3405" s="3" t="b">
        <f t="shared" si="1089"/>
        <v>1</v>
      </c>
    </row>
    <row r="3406" spans="1:15" s="387" customFormat="1" x14ac:dyDescent="0.25">
      <c r="A3406" s="440" t="str">
        <f t="shared" si="1063"/>
        <v>070646/AGETOP</v>
      </c>
      <c r="B3406" s="441">
        <v>3129</v>
      </c>
      <c r="C3406" s="442" t="s">
        <v>14650</v>
      </c>
      <c r="D3406" s="442" t="s">
        <v>14651</v>
      </c>
      <c r="E3406" s="398" t="s">
        <v>1</v>
      </c>
      <c r="F3406" s="398" t="s">
        <v>13901</v>
      </c>
      <c r="G3406" s="397">
        <v>1</v>
      </c>
      <c r="H3406" s="443">
        <v>16.25</v>
      </c>
      <c r="I3406" s="443" t="s">
        <v>13362</v>
      </c>
      <c r="J3406" s="373">
        <f t="shared" si="1088"/>
        <v>16.25</v>
      </c>
      <c r="K3406" s="373"/>
      <c r="L3406" s="373"/>
      <c r="M3406" s="373" t="e">
        <f>VLOOKUP(B3406,'INS-SIN-SD-09-2021'!A:D,4,0)</f>
        <v>#N/A</v>
      </c>
      <c r="N3406" s="3" t="e">
        <f t="shared" si="1089"/>
        <v>#N/A</v>
      </c>
    </row>
    <row r="3407" spans="1:15" s="387" customFormat="1" ht="60" x14ac:dyDescent="0.25">
      <c r="A3407" s="463" t="str">
        <f t="shared" si="1063"/>
        <v>15.018.0550-0/EMOP</v>
      </c>
      <c r="B3407" s="434" t="s">
        <v>13359</v>
      </c>
      <c r="C3407" s="464" t="s">
        <v>730</v>
      </c>
      <c r="D3407" s="464" t="s">
        <v>13722</v>
      </c>
      <c r="E3407" s="425" t="s">
        <v>27</v>
      </c>
      <c r="F3407" s="425" t="s">
        <v>1</v>
      </c>
      <c r="G3407" s="424" t="s">
        <v>13361</v>
      </c>
      <c r="H3407" s="426" t="s">
        <v>13362</v>
      </c>
      <c r="I3407" s="465">
        <f>SUMIF(A:A,A3407,J:J)</f>
        <v>74.259999999999991</v>
      </c>
      <c r="K3407" s="373" t="e">
        <f>VLOOKUP(A3407,'CMP-SIN-SD-09-2021'!A:D,4,0)</f>
        <v>#N/A</v>
      </c>
      <c r="L3407" s="373" t="e">
        <f>K3407=I3407</f>
        <v>#N/A</v>
      </c>
      <c r="O3407" s="387" t="s">
        <v>15847</v>
      </c>
    </row>
    <row r="3408" spans="1:15" s="387" customFormat="1" x14ac:dyDescent="0.25">
      <c r="A3408" s="450" t="str">
        <f t="shared" si="1063"/>
        <v>15.018.0550-0/EMOP</v>
      </c>
      <c r="B3408" s="451">
        <v>88264</v>
      </c>
      <c r="C3408" s="452" t="s">
        <v>13722</v>
      </c>
      <c r="D3408" s="452" t="s">
        <v>13703</v>
      </c>
      <c r="E3408" s="400" t="s">
        <v>1</v>
      </c>
      <c r="F3408" s="400" t="s">
        <v>7605</v>
      </c>
      <c r="G3408" s="399">
        <v>1.03</v>
      </c>
      <c r="H3408" s="453">
        <f>VLOOKUP(B3408,'CMP-SIN-SD-09-2021'!A:D,4,0)</f>
        <v>24.1</v>
      </c>
      <c r="I3408" s="453" t="s">
        <v>13362</v>
      </c>
      <c r="J3408" s="373">
        <f t="shared" ref="J3408:J3417" si="1090">TRUNC((G3408*H3408),2)</f>
        <v>24.82</v>
      </c>
      <c r="K3408" s="373"/>
      <c r="L3408" s="373"/>
      <c r="M3408" s="373">
        <f>VLOOKUP(B3408,'CMP-SIN-SD-09-2021'!A:D,4,0)</f>
        <v>24.1</v>
      </c>
      <c r="N3408" s="3" t="b">
        <f t="shared" ref="N3408:N3417" si="1091">M3408=H3408</f>
        <v>1</v>
      </c>
    </row>
    <row r="3409" spans="1:15" s="387" customFormat="1" x14ac:dyDescent="0.25">
      <c r="A3409" s="389" t="str">
        <f t="shared" ref="A3409:A3472" si="1092">IF(O3409&lt;&gt;0,O3409,A3408)</f>
        <v>15.018.0550-0/EMOP</v>
      </c>
      <c r="B3409" s="390">
        <v>88316</v>
      </c>
      <c r="C3409" s="391" t="s">
        <v>13722</v>
      </c>
      <c r="D3409" s="391" t="s">
        <v>13428</v>
      </c>
      <c r="E3409" s="392" t="s">
        <v>1</v>
      </c>
      <c r="F3409" s="392" t="s">
        <v>7605</v>
      </c>
      <c r="G3409" s="393">
        <v>1.03</v>
      </c>
      <c r="H3409" s="453">
        <f>VLOOKUP(B3409,'CMP-SIN-SD-09-2021'!A:D,4,0)</f>
        <v>17.61</v>
      </c>
      <c r="I3409" s="394" t="s">
        <v>13362</v>
      </c>
      <c r="J3409" s="373">
        <f t="shared" si="1090"/>
        <v>18.13</v>
      </c>
      <c r="K3409" s="373"/>
      <c r="L3409" s="373"/>
      <c r="M3409" s="373">
        <f>VLOOKUP(B3409,'CMP-SIN-SD-09-2021'!A:D,4,0)</f>
        <v>17.61</v>
      </c>
      <c r="N3409" s="3" t="b">
        <f t="shared" si="1091"/>
        <v>1</v>
      </c>
    </row>
    <row r="3410" spans="1:15" s="387" customFormat="1" ht="30" x14ac:dyDescent="0.25">
      <c r="A3410" s="389" t="str">
        <f t="shared" si="1092"/>
        <v>15.018.0550-0/EMOP</v>
      </c>
      <c r="B3410" s="390">
        <v>5565</v>
      </c>
      <c r="C3410" s="391" t="s">
        <v>13722</v>
      </c>
      <c r="D3410" s="391" t="s">
        <v>14563</v>
      </c>
      <c r="E3410" s="392" t="s">
        <v>1</v>
      </c>
      <c r="F3410" s="392" t="s">
        <v>9</v>
      </c>
      <c r="G3410" s="393">
        <v>1.5959999999999998E-2</v>
      </c>
      <c r="H3410" s="394">
        <v>26</v>
      </c>
      <c r="I3410" s="394" t="s">
        <v>13362</v>
      </c>
      <c r="J3410" s="373">
        <f t="shared" si="1090"/>
        <v>0.41</v>
      </c>
      <c r="K3410" s="373"/>
      <c r="L3410" s="373"/>
      <c r="M3410" s="373" t="e">
        <f>VLOOKUP(B3410,'INS-SIN-SD-09-2021'!A:D,4,0)</f>
        <v>#N/A</v>
      </c>
      <c r="N3410" s="3" t="e">
        <f t="shared" si="1091"/>
        <v>#N/A</v>
      </c>
    </row>
    <row r="3411" spans="1:15" s="387" customFormat="1" x14ac:dyDescent="0.25">
      <c r="A3411" s="389" t="str">
        <f t="shared" si="1092"/>
        <v>15.018.0550-0/EMOP</v>
      </c>
      <c r="B3411" s="390">
        <v>5568</v>
      </c>
      <c r="C3411" s="391" t="s">
        <v>13722</v>
      </c>
      <c r="D3411" s="391" t="s">
        <v>14564</v>
      </c>
      <c r="E3411" s="392" t="s">
        <v>1</v>
      </c>
      <c r="F3411" s="392" t="s">
        <v>9</v>
      </c>
      <c r="G3411" s="393">
        <v>3.1920000000000002</v>
      </c>
      <c r="H3411" s="394">
        <v>0.06</v>
      </c>
      <c r="I3411" s="394" t="s">
        <v>13362</v>
      </c>
      <c r="J3411" s="373">
        <f t="shared" si="1090"/>
        <v>0.19</v>
      </c>
      <c r="K3411" s="373"/>
      <c r="L3411" s="373"/>
      <c r="M3411" s="373" t="e">
        <f>VLOOKUP(B3411,'INS-SIN-SD-09-2021'!A:D,4,0)</f>
        <v>#N/A</v>
      </c>
      <c r="N3411" s="3" t="e">
        <f t="shared" si="1091"/>
        <v>#N/A</v>
      </c>
    </row>
    <row r="3412" spans="1:15" s="387" customFormat="1" x14ac:dyDescent="0.25">
      <c r="A3412" s="389" t="str">
        <f t="shared" si="1092"/>
        <v>15.018.0550-0/EMOP</v>
      </c>
      <c r="B3412" s="390">
        <v>7637</v>
      </c>
      <c r="C3412" s="391" t="s">
        <v>13722</v>
      </c>
      <c r="D3412" s="391" t="s">
        <v>14565</v>
      </c>
      <c r="E3412" s="392" t="s">
        <v>1</v>
      </c>
      <c r="F3412" s="392" t="s">
        <v>9</v>
      </c>
      <c r="G3412" s="393">
        <v>0.79920000000000002</v>
      </c>
      <c r="H3412" s="394">
        <v>6.6</v>
      </c>
      <c r="I3412" s="394" t="s">
        <v>13362</v>
      </c>
      <c r="J3412" s="373">
        <f t="shared" si="1090"/>
        <v>5.27</v>
      </c>
      <c r="K3412" s="373"/>
      <c r="L3412" s="373"/>
      <c r="M3412" s="373" t="e">
        <f>VLOOKUP(B3412,'INS-SIN-SD-09-2021'!A:D,4,0)</f>
        <v>#N/A</v>
      </c>
      <c r="N3412" s="3" t="e">
        <f t="shared" si="1091"/>
        <v>#N/A</v>
      </c>
    </row>
    <row r="3413" spans="1:15" s="387" customFormat="1" x14ac:dyDescent="0.25">
      <c r="A3413" s="389" t="str">
        <f t="shared" si="1092"/>
        <v>15.018.0550-0/EMOP</v>
      </c>
      <c r="B3413" s="390">
        <v>7639</v>
      </c>
      <c r="C3413" s="391" t="s">
        <v>13722</v>
      </c>
      <c r="D3413" s="391" t="s">
        <v>14566</v>
      </c>
      <c r="E3413" s="392" t="s">
        <v>1</v>
      </c>
      <c r="F3413" s="392" t="s">
        <v>9</v>
      </c>
      <c r="G3413" s="393">
        <v>1.5960000000000001</v>
      </c>
      <c r="H3413" s="394">
        <v>1.55</v>
      </c>
      <c r="I3413" s="394" t="s">
        <v>13362</v>
      </c>
      <c r="J3413" s="373">
        <f t="shared" si="1090"/>
        <v>2.4700000000000002</v>
      </c>
      <c r="K3413" s="373"/>
      <c r="L3413" s="373"/>
      <c r="M3413" s="373" t="e">
        <f>VLOOKUP(B3413,'INS-SIN-SD-09-2021'!A:D,4,0)</f>
        <v>#N/A</v>
      </c>
      <c r="N3413" s="3" t="e">
        <f t="shared" si="1091"/>
        <v>#N/A</v>
      </c>
    </row>
    <row r="3414" spans="1:15" s="387" customFormat="1" x14ac:dyDescent="0.25">
      <c r="A3414" s="389" t="str">
        <f t="shared" si="1092"/>
        <v>15.018.0550-0/EMOP</v>
      </c>
      <c r="B3414" s="390">
        <v>7641</v>
      </c>
      <c r="C3414" s="391" t="s">
        <v>13722</v>
      </c>
      <c r="D3414" s="391" t="s">
        <v>14567</v>
      </c>
      <c r="E3414" s="392" t="s">
        <v>1</v>
      </c>
      <c r="F3414" s="392" t="s">
        <v>9</v>
      </c>
      <c r="G3414" s="393">
        <v>3.1920000000000002</v>
      </c>
      <c r="H3414" s="394">
        <v>0.05</v>
      </c>
      <c r="I3414" s="394" t="s">
        <v>13362</v>
      </c>
      <c r="J3414" s="373">
        <f t="shared" si="1090"/>
        <v>0.15</v>
      </c>
      <c r="K3414" s="373"/>
      <c r="L3414" s="373"/>
      <c r="M3414" s="373" t="e">
        <f>VLOOKUP(B3414,'INS-SIN-SD-09-2021'!A:D,4,0)</f>
        <v>#N/A</v>
      </c>
      <c r="N3414" s="3" t="e">
        <f t="shared" si="1091"/>
        <v>#N/A</v>
      </c>
    </row>
    <row r="3415" spans="1:15" s="387" customFormat="1" ht="30" x14ac:dyDescent="0.25">
      <c r="A3415" s="389" t="str">
        <f t="shared" si="1092"/>
        <v>15.018.0550-0/EMOP</v>
      </c>
      <c r="B3415" s="390" t="s">
        <v>12255</v>
      </c>
      <c r="C3415" s="391" t="s">
        <v>13722</v>
      </c>
      <c r="D3415" s="391" t="s">
        <v>14652</v>
      </c>
      <c r="E3415" s="392" t="s">
        <v>1</v>
      </c>
      <c r="F3415" s="392" t="s">
        <v>9</v>
      </c>
      <c r="G3415" s="393">
        <v>0.39600000000000002</v>
      </c>
      <c r="H3415" s="394">
        <v>27.79</v>
      </c>
      <c r="I3415" s="394" t="s">
        <v>13362</v>
      </c>
      <c r="J3415" s="373">
        <f t="shared" si="1090"/>
        <v>11</v>
      </c>
      <c r="K3415" s="373"/>
      <c r="L3415" s="373"/>
      <c r="M3415" s="373" t="e">
        <f>VLOOKUP(B3415,'INS-SIN-SD-09-2021'!A:D,4,0)</f>
        <v>#N/A</v>
      </c>
      <c r="N3415" s="3" t="e">
        <f t="shared" si="1091"/>
        <v>#N/A</v>
      </c>
    </row>
    <row r="3416" spans="1:15" s="387" customFormat="1" ht="30" x14ac:dyDescent="0.25">
      <c r="A3416" s="389" t="str">
        <f t="shared" si="1092"/>
        <v>15.018.0550-0/EMOP</v>
      </c>
      <c r="B3416" s="390">
        <v>13874</v>
      </c>
      <c r="C3416" s="391" t="s">
        <v>13722</v>
      </c>
      <c r="D3416" s="391" t="s">
        <v>14653</v>
      </c>
      <c r="E3416" s="392" t="s">
        <v>1</v>
      </c>
      <c r="F3416" s="392" t="s">
        <v>9</v>
      </c>
      <c r="G3416" s="393">
        <v>0.79920000000000002</v>
      </c>
      <c r="H3416" s="394">
        <v>2.39</v>
      </c>
      <c r="I3416" s="394" t="s">
        <v>13362</v>
      </c>
      <c r="J3416" s="373">
        <f t="shared" si="1090"/>
        <v>1.91</v>
      </c>
      <c r="K3416" s="373"/>
      <c r="L3416" s="373"/>
      <c r="M3416" s="373" t="e">
        <f>VLOOKUP(B3416,'INS-SIN-SD-09-2021'!A:D,4,0)</f>
        <v>#N/A</v>
      </c>
      <c r="N3416" s="3" t="e">
        <f t="shared" si="1091"/>
        <v>#N/A</v>
      </c>
    </row>
    <row r="3417" spans="1:15" s="387" customFormat="1" ht="30" x14ac:dyDescent="0.25">
      <c r="A3417" s="440" t="str">
        <f t="shared" si="1092"/>
        <v>15.018.0550-0/EMOP</v>
      </c>
      <c r="B3417" s="441">
        <v>13885</v>
      </c>
      <c r="C3417" s="442" t="s">
        <v>13722</v>
      </c>
      <c r="D3417" s="442" t="s">
        <v>14654</v>
      </c>
      <c r="E3417" s="398" t="s">
        <v>1</v>
      </c>
      <c r="F3417" s="398" t="s">
        <v>9</v>
      </c>
      <c r="G3417" s="397">
        <v>0.39600000000000002</v>
      </c>
      <c r="H3417" s="443">
        <v>25.04</v>
      </c>
      <c r="I3417" s="443" t="s">
        <v>13362</v>
      </c>
      <c r="J3417" s="373">
        <f t="shared" si="1090"/>
        <v>9.91</v>
      </c>
      <c r="K3417" s="373"/>
      <c r="L3417" s="373"/>
      <c r="M3417" s="373" t="e">
        <f>VLOOKUP(B3417,'INS-SIN-SD-09-2021'!A:D,4,0)</f>
        <v>#N/A</v>
      </c>
      <c r="N3417" s="3" t="e">
        <f t="shared" si="1091"/>
        <v>#N/A</v>
      </c>
    </row>
    <row r="3418" spans="1:15" s="387" customFormat="1" ht="30" x14ac:dyDescent="0.25">
      <c r="A3418" s="463" t="str">
        <f t="shared" si="1092"/>
        <v>15.018.0750-0/EMOP</v>
      </c>
      <c r="B3418" s="434" t="s">
        <v>13359</v>
      </c>
      <c r="C3418" s="464" t="s">
        <v>732</v>
      </c>
      <c r="D3418" s="464" t="s">
        <v>13561</v>
      </c>
      <c r="E3418" s="425" t="s">
        <v>9</v>
      </c>
      <c r="F3418" s="425" t="s">
        <v>1</v>
      </c>
      <c r="G3418" s="424" t="s">
        <v>13361</v>
      </c>
      <c r="H3418" s="426" t="s">
        <v>13362</v>
      </c>
      <c r="I3418" s="465">
        <f>SUMIF(A:A,A3418,J:J)</f>
        <v>42.019999999999996</v>
      </c>
      <c r="K3418" s="373" t="e">
        <f>VLOOKUP(A3418,'CMP-SIN-SD-09-2021'!A:D,4,0)</f>
        <v>#N/A</v>
      </c>
      <c r="L3418" s="373" t="e">
        <f>K3418=I3418</f>
        <v>#N/A</v>
      </c>
      <c r="O3418" s="387" t="s">
        <v>15850</v>
      </c>
    </row>
    <row r="3419" spans="1:15" s="387" customFormat="1" x14ac:dyDescent="0.25">
      <c r="A3419" s="450" t="str">
        <f t="shared" si="1092"/>
        <v>15.018.0750-0/EMOP</v>
      </c>
      <c r="B3419" s="451">
        <v>88264</v>
      </c>
      <c r="C3419" s="452" t="s">
        <v>13561</v>
      </c>
      <c r="D3419" s="452" t="s">
        <v>13703</v>
      </c>
      <c r="E3419" s="400" t="s">
        <v>1</v>
      </c>
      <c r="F3419" s="400" t="s">
        <v>7605</v>
      </c>
      <c r="G3419" s="399">
        <v>0.51500000000000001</v>
      </c>
      <c r="H3419" s="453">
        <f>VLOOKUP(B3419,'CMP-SIN-SD-09-2021'!A:D,4,0)</f>
        <v>24.1</v>
      </c>
      <c r="I3419" s="453" t="s">
        <v>13362</v>
      </c>
      <c r="J3419" s="373">
        <f t="shared" ref="J3419:J3421" si="1093">TRUNC((G3419*H3419),2)</f>
        <v>12.41</v>
      </c>
      <c r="K3419" s="373"/>
      <c r="L3419" s="373"/>
      <c r="M3419" s="373">
        <f>VLOOKUP(B3419,'CMP-SIN-SD-09-2021'!A:D,4,0)</f>
        <v>24.1</v>
      </c>
      <c r="N3419" s="3" t="b">
        <f t="shared" ref="N3419:N3421" si="1094">M3419=H3419</f>
        <v>1</v>
      </c>
    </row>
    <row r="3420" spans="1:15" s="387" customFormat="1" x14ac:dyDescent="0.25">
      <c r="A3420" s="389" t="str">
        <f t="shared" si="1092"/>
        <v>15.018.0750-0/EMOP</v>
      </c>
      <c r="B3420" s="390">
        <v>88316</v>
      </c>
      <c r="C3420" s="391" t="s">
        <v>13561</v>
      </c>
      <c r="D3420" s="391" t="s">
        <v>13428</v>
      </c>
      <c r="E3420" s="392" t="s">
        <v>1</v>
      </c>
      <c r="F3420" s="392" t="s">
        <v>7605</v>
      </c>
      <c r="G3420" s="393">
        <v>0.51499680999999997</v>
      </c>
      <c r="H3420" s="453">
        <f>VLOOKUP(B3420,'CMP-SIN-SD-09-2021'!A:D,4,0)</f>
        <v>17.61</v>
      </c>
      <c r="I3420" s="394" t="s">
        <v>13362</v>
      </c>
      <c r="J3420" s="373">
        <f t="shared" si="1093"/>
        <v>9.06</v>
      </c>
      <c r="K3420" s="373"/>
      <c r="L3420" s="373"/>
      <c r="M3420" s="373">
        <f>VLOOKUP(B3420,'CMP-SIN-SD-09-2021'!A:D,4,0)</f>
        <v>17.61</v>
      </c>
      <c r="N3420" s="3" t="b">
        <f t="shared" si="1094"/>
        <v>1</v>
      </c>
    </row>
    <row r="3421" spans="1:15" s="387" customFormat="1" ht="30" x14ac:dyDescent="0.25">
      <c r="A3421" s="440" t="str">
        <f t="shared" si="1092"/>
        <v>15.018.0750-0/EMOP</v>
      </c>
      <c r="B3421" s="441">
        <v>12124</v>
      </c>
      <c r="C3421" s="442" t="s">
        <v>13561</v>
      </c>
      <c r="D3421" s="442" t="s">
        <v>14655</v>
      </c>
      <c r="E3421" s="398" t="s">
        <v>1</v>
      </c>
      <c r="F3421" s="398" t="s">
        <v>9</v>
      </c>
      <c r="G3421" s="397">
        <v>1</v>
      </c>
      <c r="H3421" s="443">
        <v>20.55</v>
      </c>
      <c r="I3421" s="443" t="s">
        <v>13362</v>
      </c>
      <c r="J3421" s="373">
        <f t="shared" si="1093"/>
        <v>20.55</v>
      </c>
      <c r="K3421" s="373"/>
      <c r="L3421" s="373"/>
      <c r="M3421" s="373" t="e">
        <f>VLOOKUP(B3421,'INS-SIN-SD-09-2021'!A:D,4,0)</f>
        <v>#N/A</v>
      </c>
      <c r="N3421" s="3" t="e">
        <f t="shared" si="1094"/>
        <v>#N/A</v>
      </c>
    </row>
    <row r="3422" spans="1:15" s="387" customFormat="1" ht="30" x14ac:dyDescent="0.25">
      <c r="A3422" s="463" t="str">
        <f t="shared" si="1092"/>
        <v>15.018.0670-0/EMOP</v>
      </c>
      <c r="B3422" s="434" t="s">
        <v>13359</v>
      </c>
      <c r="C3422" s="464" t="s">
        <v>734</v>
      </c>
      <c r="D3422" s="464" t="s">
        <v>13508</v>
      </c>
      <c r="E3422" s="425" t="s">
        <v>9</v>
      </c>
      <c r="F3422" s="425" t="s">
        <v>1</v>
      </c>
      <c r="G3422" s="424" t="s">
        <v>13361</v>
      </c>
      <c r="H3422" s="426" t="s">
        <v>13362</v>
      </c>
      <c r="I3422" s="465">
        <f>SUMIF(A:A,A3422,J:J)</f>
        <v>33.25</v>
      </c>
      <c r="K3422" s="373" t="e">
        <f>VLOOKUP(A3422,'CMP-SIN-SD-09-2021'!A:D,4,0)</f>
        <v>#N/A</v>
      </c>
      <c r="L3422" s="373" t="e">
        <f>K3422=I3422</f>
        <v>#N/A</v>
      </c>
      <c r="O3422" s="387" t="s">
        <v>15851</v>
      </c>
    </row>
    <row r="3423" spans="1:15" s="387" customFormat="1" x14ac:dyDescent="0.25">
      <c r="A3423" s="450" t="str">
        <f t="shared" si="1092"/>
        <v>15.018.0670-0/EMOP</v>
      </c>
      <c r="B3423" s="451">
        <v>88264</v>
      </c>
      <c r="C3423" s="452" t="s">
        <v>13508</v>
      </c>
      <c r="D3423" s="452" t="s">
        <v>13703</v>
      </c>
      <c r="E3423" s="400" t="s">
        <v>1</v>
      </c>
      <c r="F3423" s="400" t="s">
        <v>7605</v>
      </c>
      <c r="G3423" s="399">
        <v>0.51500000000000001</v>
      </c>
      <c r="H3423" s="453">
        <f>VLOOKUP(B3423,'CMP-SIN-SD-09-2021'!A:D,4,0)</f>
        <v>24.1</v>
      </c>
      <c r="I3423" s="453" t="s">
        <v>13362</v>
      </c>
      <c r="J3423" s="373">
        <f t="shared" ref="J3423:J3425" si="1095">TRUNC((G3423*H3423),2)</f>
        <v>12.41</v>
      </c>
      <c r="K3423" s="373"/>
      <c r="L3423" s="373"/>
      <c r="M3423" s="373">
        <f>VLOOKUP(B3423,'CMP-SIN-SD-09-2021'!A:D,4,0)</f>
        <v>24.1</v>
      </c>
      <c r="N3423" s="3" t="b">
        <f t="shared" ref="N3423:N3425" si="1096">M3423=H3423</f>
        <v>1</v>
      </c>
    </row>
    <row r="3424" spans="1:15" s="387" customFormat="1" x14ac:dyDescent="0.25">
      <c r="A3424" s="389" t="str">
        <f t="shared" si="1092"/>
        <v>15.018.0670-0/EMOP</v>
      </c>
      <c r="B3424" s="390">
        <v>88316</v>
      </c>
      <c r="C3424" s="391" t="s">
        <v>13508</v>
      </c>
      <c r="D3424" s="391" t="s">
        <v>13428</v>
      </c>
      <c r="E3424" s="392" t="s">
        <v>1</v>
      </c>
      <c r="F3424" s="392" t="s">
        <v>7605</v>
      </c>
      <c r="G3424" s="393">
        <v>0.51499680999999997</v>
      </c>
      <c r="H3424" s="453">
        <f>VLOOKUP(B3424,'CMP-SIN-SD-09-2021'!A:D,4,0)</f>
        <v>17.61</v>
      </c>
      <c r="I3424" s="394" t="s">
        <v>13362</v>
      </c>
      <c r="J3424" s="373">
        <f t="shared" si="1095"/>
        <v>9.06</v>
      </c>
      <c r="K3424" s="373"/>
      <c r="L3424" s="373"/>
      <c r="M3424" s="373">
        <f>VLOOKUP(B3424,'CMP-SIN-SD-09-2021'!A:D,4,0)</f>
        <v>17.61</v>
      </c>
      <c r="N3424" s="3" t="b">
        <f t="shared" si="1096"/>
        <v>1</v>
      </c>
    </row>
    <row r="3425" spans="1:15" s="387" customFormat="1" ht="30" x14ac:dyDescent="0.25">
      <c r="A3425" s="440" t="str">
        <f t="shared" si="1092"/>
        <v>15.018.0670-0/EMOP</v>
      </c>
      <c r="B3425" s="441">
        <v>12052</v>
      </c>
      <c r="C3425" s="442" t="s">
        <v>13508</v>
      </c>
      <c r="D3425" s="442" t="s">
        <v>14656</v>
      </c>
      <c r="E3425" s="398" t="s">
        <v>1</v>
      </c>
      <c r="F3425" s="398" t="s">
        <v>9</v>
      </c>
      <c r="G3425" s="397">
        <v>1</v>
      </c>
      <c r="H3425" s="443">
        <v>11.78</v>
      </c>
      <c r="I3425" s="443" t="s">
        <v>13362</v>
      </c>
      <c r="J3425" s="373">
        <f t="shared" si="1095"/>
        <v>11.78</v>
      </c>
      <c r="K3425" s="373"/>
      <c r="L3425" s="373"/>
      <c r="M3425" s="373" t="e">
        <f>VLOOKUP(B3425,'INS-SIN-SD-09-2021'!A:D,4,0)</f>
        <v>#N/A</v>
      </c>
      <c r="N3425" s="3" t="e">
        <f t="shared" si="1096"/>
        <v>#N/A</v>
      </c>
    </row>
    <row r="3426" spans="1:15" s="387" customFormat="1" ht="30" x14ac:dyDescent="0.25">
      <c r="A3426" s="463" t="str">
        <f t="shared" si="1092"/>
        <v>15.018.0940-0/EMOP</v>
      </c>
      <c r="B3426" s="434" t="s">
        <v>13359</v>
      </c>
      <c r="C3426" s="464" t="s">
        <v>736</v>
      </c>
      <c r="D3426" s="464" t="s">
        <v>13593</v>
      </c>
      <c r="E3426" s="425" t="s">
        <v>9</v>
      </c>
      <c r="F3426" s="425" t="s">
        <v>1</v>
      </c>
      <c r="G3426" s="424" t="s">
        <v>13361</v>
      </c>
      <c r="H3426" s="426" t="s">
        <v>13362</v>
      </c>
      <c r="I3426" s="465">
        <f>SUMIF(A:A,A3426,J:J)</f>
        <v>10.39</v>
      </c>
      <c r="K3426" s="373" t="e">
        <f>VLOOKUP(A3426,'CMP-SIN-SD-09-2021'!A:D,4,0)</f>
        <v>#N/A</v>
      </c>
      <c r="L3426" s="373" t="e">
        <f>K3426=I3426</f>
        <v>#N/A</v>
      </c>
      <c r="O3426" s="387" t="s">
        <v>15852</v>
      </c>
    </row>
    <row r="3427" spans="1:15" s="387" customFormat="1" x14ac:dyDescent="0.25">
      <c r="A3427" s="450" t="str">
        <f t="shared" si="1092"/>
        <v>15.018.0940-0/EMOP</v>
      </c>
      <c r="B3427" s="451">
        <v>88264</v>
      </c>
      <c r="C3427" s="452" t="s">
        <v>13593</v>
      </c>
      <c r="D3427" s="452" t="s">
        <v>13703</v>
      </c>
      <c r="E3427" s="400" t="s">
        <v>1</v>
      </c>
      <c r="F3427" s="400" t="s">
        <v>7605</v>
      </c>
      <c r="G3427" s="399">
        <v>0.20599999999999999</v>
      </c>
      <c r="H3427" s="453">
        <f>VLOOKUP(B3427,'CMP-SIN-SD-09-2021'!A:D,4,0)</f>
        <v>24.1</v>
      </c>
      <c r="I3427" s="453" t="s">
        <v>13362</v>
      </c>
      <c r="J3427" s="373">
        <f t="shared" ref="J3427:J3429" si="1097">TRUNC((G3427*H3427),2)</f>
        <v>4.96</v>
      </c>
      <c r="K3427" s="373"/>
      <c r="L3427" s="373"/>
      <c r="M3427" s="373">
        <f>VLOOKUP(B3427,'CMP-SIN-SD-09-2021'!A:D,4,0)</f>
        <v>24.1</v>
      </c>
      <c r="N3427" s="3" t="b">
        <f t="shared" ref="N3427:N3429" si="1098">M3427=H3427</f>
        <v>1</v>
      </c>
    </row>
    <row r="3428" spans="1:15" s="387" customFormat="1" x14ac:dyDescent="0.25">
      <c r="A3428" s="389" t="str">
        <f t="shared" si="1092"/>
        <v>15.018.0940-0/EMOP</v>
      </c>
      <c r="B3428" s="390">
        <v>88316</v>
      </c>
      <c r="C3428" s="391" t="s">
        <v>13593</v>
      </c>
      <c r="D3428" s="391" t="s">
        <v>13428</v>
      </c>
      <c r="E3428" s="392" t="s">
        <v>1</v>
      </c>
      <c r="F3428" s="392" t="s">
        <v>7605</v>
      </c>
      <c r="G3428" s="393">
        <v>0.20599999999999999</v>
      </c>
      <c r="H3428" s="453">
        <f>VLOOKUP(B3428,'CMP-SIN-SD-09-2021'!A:D,4,0)</f>
        <v>17.61</v>
      </c>
      <c r="I3428" s="394" t="s">
        <v>13362</v>
      </c>
      <c r="J3428" s="373">
        <f t="shared" si="1097"/>
        <v>3.62</v>
      </c>
      <c r="K3428" s="373"/>
      <c r="L3428" s="373"/>
      <c r="M3428" s="373">
        <f>VLOOKUP(B3428,'CMP-SIN-SD-09-2021'!A:D,4,0)</f>
        <v>17.61</v>
      </c>
      <c r="N3428" s="3" t="b">
        <f t="shared" si="1098"/>
        <v>1</v>
      </c>
    </row>
    <row r="3429" spans="1:15" s="387" customFormat="1" ht="30" x14ac:dyDescent="0.25">
      <c r="A3429" s="440" t="str">
        <f t="shared" si="1092"/>
        <v>15.018.0940-0/EMOP</v>
      </c>
      <c r="B3429" s="441">
        <v>12290</v>
      </c>
      <c r="C3429" s="442" t="s">
        <v>13593</v>
      </c>
      <c r="D3429" s="442" t="s">
        <v>14657</v>
      </c>
      <c r="E3429" s="398" t="s">
        <v>1</v>
      </c>
      <c r="F3429" s="398" t="s">
        <v>9</v>
      </c>
      <c r="G3429" s="397">
        <v>1</v>
      </c>
      <c r="H3429" s="443">
        <v>1.81</v>
      </c>
      <c r="I3429" s="443" t="s">
        <v>13362</v>
      </c>
      <c r="J3429" s="373">
        <f t="shared" si="1097"/>
        <v>1.81</v>
      </c>
      <c r="K3429" s="373"/>
      <c r="L3429" s="373"/>
      <c r="M3429" s="373" t="e">
        <f>VLOOKUP(B3429,'INS-SIN-SD-09-2021'!A:D,4,0)</f>
        <v>#N/A</v>
      </c>
      <c r="N3429" s="3" t="e">
        <f t="shared" si="1098"/>
        <v>#N/A</v>
      </c>
    </row>
    <row r="3430" spans="1:15" s="387" customFormat="1" ht="30" x14ac:dyDescent="0.25">
      <c r="A3430" s="463">
        <f t="shared" si="1092"/>
        <v>97667</v>
      </c>
      <c r="B3430" s="434" t="s">
        <v>13359</v>
      </c>
      <c r="C3430" s="464" t="s">
        <v>738</v>
      </c>
      <c r="D3430" s="464" t="s">
        <v>13937</v>
      </c>
      <c r="E3430" s="425" t="s">
        <v>27</v>
      </c>
      <c r="F3430" s="425" t="s">
        <v>1</v>
      </c>
      <c r="G3430" s="424" t="s">
        <v>13361</v>
      </c>
      <c r="H3430" s="426" t="s">
        <v>13362</v>
      </c>
      <c r="I3430" s="465">
        <f>SUMIF(A:A,A3430,J:J)</f>
        <v>7.84</v>
      </c>
      <c r="K3430" s="373">
        <f>VLOOKUP(A3430,'CMP-SIN-SD-09-2021'!A:D,4,0)</f>
        <v>7.84</v>
      </c>
      <c r="L3430" s="373" t="b">
        <f>K3430=I3430</f>
        <v>1</v>
      </c>
      <c r="O3430" s="403">
        <v>97667</v>
      </c>
    </row>
    <row r="3431" spans="1:15" s="387" customFormat="1" x14ac:dyDescent="0.25">
      <c r="A3431" s="450">
        <f t="shared" si="1092"/>
        <v>97667</v>
      </c>
      <c r="B3431" s="451">
        <v>88247</v>
      </c>
      <c r="C3431" s="452" t="s">
        <v>13937</v>
      </c>
      <c r="D3431" s="452" t="s">
        <v>13702</v>
      </c>
      <c r="E3431" s="400" t="s">
        <v>1</v>
      </c>
      <c r="F3431" s="400" t="s">
        <v>7605</v>
      </c>
      <c r="G3431" s="399">
        <v>6.2E-2</v>
      </c>
      <c r="H3431" s="453">
        <f>VLOOKUP(B3431,'CMP-SIN-SD-09-2021'!A:D,4,0)</f>
        <v>18.739999999999998</v>
      </c>
      <c r="I3431" s="453" t="s">
        <v>13362</v>
      </c>
      <c r="J3431" s="373">
        <f t="shared" ref="J3431:J3433" si="1099">TRUNC((G3431*H3431),2)</f>
        <v>1.1599999999999999</v>
      </c>
      <c r="K3431" s="373"/>
      <c r="L3431" s="373"/>
      <c r="M3431" s="373">
        <f>VLOOKUP(B3431,'CMP-SIN-SD-09-2021'!A:D,4,0)</f>
        <v>18.739999999999998</v>
      </c>
      <c r="N3431" s="3" t="b">
        <f t="shared" ref="N3431:N3433" si="1100">M3431=H3431</f>
        <v>1</v>
      </c>
    </row>
    <row r="3432" spans="1:15" s="387" customFormat="1" x14ac:dyDescent="0.25">
      <c r="A3432" s="389">
        <f t="shared" si="1092"/>
        <v>97667</v>
      </c>
      <c r="B3432" s="390">
        <v>88264</v>
      </c>
      <c r="C3432" s="391" t="s">
        <v>13937</v>
      </c>
      <c r="D3432" s="391" t="s">
        <v>13703</v>
      </c>
      <c r="E3432" s="392" t="s">
        <v>1</v>
      </c>
      <c r="F3432" s="392" t="s">
        <v>7605</v>
      </c>
      <c r="G3432" s="393">
        <v>6.2E-2</v>
      </c>
      <c r="H3432" s="453">
        <f>VLOOKUP(B3432,'CMP-SIN-SD-09-2021'!A:D,4,0)</f>
        <v>24.1</v>
      </c>
      <c r="I3432" s="394" t="s">
        <v>13362</v>
      </c>
      <c r="J3432" s="373">
        <f t="shared" si="1099"/>
        <v>1.49</v>
      </c>
      <c r="K3432" s="373"/>
      <c r="L3432" s="373"/>
      <c r="M3432" s="373">
        <f>VLOOKUP(B3432,'CMP-SIN-SD-09-2021'!A:D,4,0)</f>
        <v>24.1</v>
      </c>
      <c r="N3432" s="3" t="b">
        <f t="shared" si="1100"/>
        <v>1</v>
      </c>
    </row>
    <row r="3433" spans="1:15" s="387" customFormat="1" ht="45" x14ac:dyDescent="0.25">
      <c r="A3433" s="440">
        <f t="shared" si="1092"/>
        <v>97667</v>
      </c>
      <c r="B3433" s="441">
        <v>39246</v>
      </c>
      <c r="C3433" s="442" t="s">
        <v>13937</v>
      </c>
      <c r="D3433" s="442" t="s">
        <v>14658</v>
      </c>
      <c r="E3433" s="398" t="s">
        <v>1</v>
      </c>
      <c r="F3433" s="398" t="s">
        <v>27</v>
      </c>
      <c r="G3433" s="397">
        <v>1.1000000000000001</v>
      </c>
      <c r="H3433" s="443">
        <v>4.72</v>
      </c>
      <c r="I3433" s="443" t="s">
        <v>13362</v>
      </c>
      <c r="J3433" s="373">
        <f t="shared" si="1099"/>
        <v>5.19</v>
      </c>
      <c r="K3433" s="373"/>
      <c r="L3433" s="373"/>
      <c r="M3433" s="373">
        <f>VLOOKUP(B3433,'INS-SIN-SD-09-2021'!A:D,4,0)</f>
        <v>4.72</v>
      </c>
      <c r="N3433" s="3" t="b">
        <f t="shared" si="1100"/>
        <v>1</v>
      </c>
    </row>
    <row r="3434" spans="1:15" s="387" customFormat="1" ht="45" x14ac:dyDescent="0.25">
      <c r="A3434" s="463">
        <f t="shared" si="1092"/>
        <v>92341</v>
      </c>
      <c r="B3434" s="434" t="s">
        <v>13359</v>
      </c>
      <c r="C3434" s="464" t="s">
        <v>741</v>
      </c>
      <c r="D3434" s="464" t="s">
        <v>13663</v>
      </c>
      <c r="E3434" s="425" t="s">
        <v>27</v>
      </c>
      <c r="F3434" s="425" t="s">
        <v>1</v>
      </c>
      <c r="G3434" s="424" t="s">
        <v>13361</v>
      </c>
      <c r="H3434" s="426" t="s">
        <v>13362</v>
      </c>
      <c r="I3434" s="465">
        <f>SUMIF(A:A,A3434,J:J)</f>
        <v>125.76</v>
      </c>
      <c r="K3434" s="373">
        <f>VLOOKUP(A3434,'CMP-SIN-SD-09-2021'!A:D,4,0)</f>
        <v>125.76</v>
      </c>
      <c r="L3434" s="373" t="b">
        <f>K3434=I3434</f>
        <v>1</v>
      </c>
      <c r="O3434" s="403">
        <v>92341</v>
      </c>
    </row>
    <row r="3435" spans="1:15" s="387" customFormat="1" ht="30" x14ac:dyDescent="0.25">
      <c r="A3435" s="450">
        <f t="shared" si="1092"/>
        <v>92341</v>
      </c>
      <c r="B3435" s="451">
        <v>88248</v>
      </c>
      <c r="C3435" s="452" t="s">
        <v>13663</v>
      </c>
      <c r="D3435" s="452" t="s">
        <v>13495</v>
      </c>
      <c r="E3435" s="400" t="s">
        <v>1</v>
      </c>
      <c r="F3435" s="400" t="s">
        <v>7605</v>
      </c>
      <c r="G3435" s="399">
        <v>0.47799999999999998</v>
      </c>
      <c r="H3435" s="453">
        <f>VLOOKUP(B3435,'CMP-SIN-SD-09-2021'!A:D,4,0)</f>
        <v>18.23</v>
      </c>
      <c r="I3435" s="453" t="s">
        <v>13362</v>
      </c>
      <c r="J3435" s="373">
        <f t="shared" ref="J3435:J3437" si="1101">TRUNC((G3435*H3435),2)</f>
        <v>8.7100000000000009</v>
      </c>
      <c r="K3435" s="373"/>
      <c r="L3435" s="373"/>
      <c r="M3435" s="373">
        <f>VLOOKUP(B3435,'CMP-SIN-SD-09-2021'!A:D,4,0)</f>
        <v>18.23</v>
      </c>
      <c r="N3435" s="3" t="b">
        <f t="shared" ref="N3435:N3437" si="1102">M3435=H3435</f>
        <v>1</v>
      </c>
    </row>
    <row r="3436" spans="1:15" s="387" customFormat="1" ht="30" x14ac:dyDescent="0.25">
      <c r="A3436" s="389">
        <f t="shared" si="1092"/>
        <v>92341</v>
      </c>
      <c r="B3436" s="390">
        <v>88267</v>
      </c>
      <c r="C3436" s="391" t="s">
        <v>13663</v>
      </c>
      <c r="D3436" s="391" t="s">
        <v>13455</v>
      </c>
      <c r="E3436" s="392" t="s">
        <v>1</v>
      </c>
      <c r="F3436" s="392" t="s">
        <v>7605</v>
      </c>
      <c r="G3436" s="393">
        <v>0.47799999999999998</v>
      </c>
      <c r="H3436" s="453">
        <f>VLOOKUP(B3436,'CMP-SIN-SD-09-2021'!A:D,4,0)</f>
        <v>23.41</v>
      </c>
      <c r="I3436" s="394" t="s">
        <v>13362</v>
      </c>
      <c r="J3436" s="373">
        <f t="shared" si="1101"/>
        <v>11.18</v>
      </c>
      <c r="K3436" s="373"/>
      <c r="L3436" s="373"/>
      <c r="M3436" s="373">
        <f>VLOOKUP(B3436,'CMP-SIN-SD-09-2021'!A:D,4,0)</f>
        <v>23.41</v>
      </c>
      <c r="N3436" s="3" t="b">
        <f t="shared" si="1102"/>
        <v>1</v>
      </c>
    </row>
    <row r="3437" spans="1:15" s="387" customFormat="1" ht="30" x14ac:dyDescent="0.25">
      <c r="A3437" s="440">
        <f t="shared" si="1092"/>
        <v>92341</v>
      </c>
      <c r="B3437" s="441">
        <v>7696</v>
      </c>
      <c r="C3437" s="442" t="s">
        <v>13663</v>
      </c>
      <c r="D3437" s="442" t="s">
        <v>14100</v>
      </c>
      <c r="E3437" s="398" t="s">
        <v>1</v>
      </c>
      <c r="F3437" s="398" t="s">
        <v>27</v>
      </c>
      <c r="G3437" s="397">
        <v>1.0389999999999999</v>
      </c>
      <c r="H3437" s="443">
        <v>101.9</v>
      </c>
      <c r="I3437" s="443" t="s">
        <v>13362</v>
      </c>
      <c r="J3437" s="373">
        <f t="shared" si="1101"/>
        <v>105.87</v>
      </c>
      <c r="K3437" s="373"/>
      <c r="L3437" s="373"/>
      <c r="M3437" s="373">
        <f>VLOOKUP(B3437,'INS-SIN-SD-09-2021'!A:D,4,0)</f>
        <v>101.9</v>
      </c>
      <c r="N3437" s="3" t="b">
        <f t="shared" si="1102"/>
        <v>1</v>
      </c>
    </row>
    <row r="3438" spans="1:15" s="387" customFormat="1" x14ac:dyDescent="0.25">
      <c r="A3438" s="463" t="str">
        <f t="shared" si="1092"/>
        <v>072325/AGETOP</v>
      </c>
      <c r="B3438" s="434" t="s">
        <v>13359</v>
      </c>
      <c r="C3438" s="464" t="s">
        <v>743</v>
      </c>
      <c r="D3438" s="464" t="s">
        <v>13999</v>
      </c>
      <c r="E3438" s="425" t="s">
        <v>9</v>
      </c>
      <c r="F3438" s="425" t="s">
        <v>1</v>
      </c>
      <c r="G3438" s="424" t="s">
        <v>13361</v>
      </c>
      <c r="H3438" s="426" t="s">
        <v>13362</v>
      </c>
      <c r="I3438" s="465">
        <f>SUMIF(A:A,A3438,J:J)</f>
        <v>6.02</v>
      </c>
      <c r="K3438" s="373" t="e">
        <f>VLOOKUP(A3438,'CMP-SIN-SD-09-2021'!A:D,4,0)</f>
        <v>#N/A</v>
      </c>
      <c r="L3438" s="373" t="e">
        <f>K3438=I3438</f>
        <v>#N/A</v>
      </c>
      <c r="O3438" s="387" t="s">
        <v>2030</v>
      </c>
    </row>
    <row r="3439" spans="1:15" s="387" customFormat="1" x14ac:dyDescent="0.25">
      <c r="A3439" s="450" t="str">
        <f t="shared" si="1092"/>
        <v>072325/AGETOP</v>
      </c>
      <c r="B3439" s="451">
        <v>88264</v>
      </c>
      <c r="C3439" s="452" t="s">
        <v>13999</v>
      </c>
      <c r="D3439" s="452" t="s">
        <v>13703</v>
      </c>
      <c r="E3439" s="400" t="s">
        <v>1</v>
      </c>
      <c r="F3439" s="400" t="s">
        <v>7605</v>
      </c>
      <c r="G3439" s="399">
        <v>0.12</v>
      </c>
      <c r="H3439" s="453">
        <f>VLOOKUP(B3439,'CMP-SIN-SD-09-2021'!A:D,4,0)</f>
        <v>24.1</v>
      </c>
      <c r="I3439" s="453" t="s">
        <v>13362</v>
      </c>
      <c r="J3439" s="373">
        <f t="shared" ref="J3439:J3441" si="1103">TRUNC((G3439*H3439),2)</f>
        <v>2.89</v>
      </c>
      <c r="K3439" s="373"/>
      <c r="L3439" s="373"/>
      <c r="M3439" s="373">
        <f>VLOOKUP(B3439,'CMP-SIN-SD-09-2021'!A:D,4,0)</f>
        <v>24.1</v>
      </c>
      <c r="N3439" s="3" t="b">
        <f t="shared" ref="N3439:N3441" si="1104">M3439=H3439</f>
        <v>1</v>
      </c>
    </row>
    <row r="3440" spans="1:15" s="387" customFormat="1" x14ac:dyDescent="0.25">
      <c r="A3440" s="389" t="str">
        <f t="shared" si="1092"/>
        <v>072325/AGETOP</v>
      </c>
      <c r="B3440" s="390">
        <v>88316</v>
      </c>
      <c r="C3440" s="391" t="s">
        <v>13999</v>
      </c>
      <c r="D3440" s="391" t="s">
        <v>13428</v>
      </c>
      <c r="E3440" s="392" t="s">
        <v>1</v>
      </c>
      <c r="F3440" s="392" t="s">
        <v>7605</v>
      </c>
      <c r="G3440" s="393">
        <v>0.12</v>
      </c>
      <c r="H3440" s="453">
        <f>VLOOKUP(B3440,'CMP-SIN-SD-09-2021'!A:D,4,0)</f>
        <v>17.61</v>
      </c>
      <c r="I3440" s="394" t="s">
        <v>13362</v>
      </c>
      <c r="J3440" s="373">
        <f t="shared" si="1103"/>
        <v>2.11</v>
      </c>
      <c r="K3440" s="373"/>
      <c r="L3440" s="373"/>
      <c r="M3440" s="373">
        <f>VLOOKUP(B3440,'CMP-SIN-SD-09-2021'!A:D,4,0)</f>
        <v>17.61</v>
      </c>
      <c r="N3440" s="3" t="b">
        <f t="shared" si="1104"/>
        <v>1</v>
      </c>
    </row>
    <row r="3441" spans="1:15" s="387" customFormat="1" x14ac:dyDescent="0.25">
      <c r="A3441" s="440" t="str">
        <f t="shared" si="1092"/>
        <v>072325/AGETOP</v>
      </c>
      <c r="B3441" s="441">
        <v>3809</v>
      </c>
      <c r="C3441" s="442" t="s">
        <v>13999</v>
      </c>
      <c r="D3441" s="442" t="s">
        <v>14659</v>
      </c>
      <c r="E3441" s="398" t="s">
        <v>1</v>
      </c>
      <c r="F3441" s="398" t="s">
        <v>13901</v>
      </c>
      <c r="G3441" s="397">
        <v>1</v>
      </c>
      <c r="H3441" s="443">
        <v>1.02</v>
      </c>
      <c r="I3441" s="443" t="s">
        <v>13362</v>
      </c>
      <c r="J3441" s="373">
        <f t="shared" si="1103"/>
        <v>1.02</v>
      </c>
      <c r="K3441" s="373"/>
      <c r="L3441" s="373"/>
      <c r="M3441" s="373" t="e">
        <f>VLOOKUP(B3441,'INS-SIN-SD-09-2021'!A:D,4,0)</f>
        <v>#N/A</v>
      </c>
      <c r="N3441" s="3" t="e">
        <f t="shared" si="1104"/>
        <v>#N/A</v>
      </c>
    </row>
    <row r="3442" spans="1:15" s="387" customFormat="1" x14ac:dyDescent="0.25">
      <c r="A3442" s="463" t="str">
        <f t="shared" si="1092"/>
        <v>070335/AGETOP</v>
      </c>
      <c r="B3442" s="434" t="s">
        <v>13359</v>
      </c>
      <c r="C3442" s="464" t="s">
        <v>745</v>
      </c>
      <c r="D3442" s="464" t="s">
        <v>14587</v>
      </c>
      <c r="E3442" s="425" t="s">
        <v>9</v>
      </c>
      <c r="F3442" s="425" t="s">
        <v>1</v>
      </c>
      <c r="G3442" s="424" t="s">
        <v>13361</v>
      </c>
      <c r="H3442" s="426" t="s">
        <v>13362</v>
      </c>
      <c r="I3442" s="465">
        <f>SUMIF(A:A,A3442,J:J)</f>
        <v>4.5199999999999996</v>
      </c>
      <c r="K3442" s="373" t="e">
        <f>VLOOKUP(A3442,'CMP-SIN-SD-09-2021'!A:D,4,0)</f>
        <v>#N/A</v>
      </c>
      <c r="L3442" s="373" t="e">
        <f>K3442=I3442</f>
        <v>#N/A</v>
      </c>
      <c r="O3442" s="387" t="s">
        <v>2032</v>
      </c>
    </row>
    <row r="3443" spans="1:15" s="387" customFormat="1" x14ac:dyDescent="0.25">
      <c r="A3443" s="450" t="str">
        <f t="shared" si="1092"/>
        <v>070335/AGETOP</v>
      </c>
      <c r="B3443" s="451">
        <v>88264</v>
      </c>
      <c r="C3443" s="452" t="s">
        <v>14587</v>
      </c>
      <c r="D3443" s="452" t="s">
        <v>13703</v>
      </c>
      <c r="E3443" s="400" t="s">
        <v>1</v>
      </c>
      <c r="F3443" s="400" t="s">
        <v>7605</v>
      </c>
      <c r="G3443" s="399">
        <v>0.05</v>
      </c>
      <c r="H3443" s="453">
        <f>VLOOKUP(B3443,'CMP-SIN-SD-09-2021'!A:D,4,0)</f>
        <v>24.1</v>
      </c>
      <c r="I3443" s="453" t="s">
        <v>13362</v>
      </c>
      <c r="J3443" s="373">
        <f t="shared" ref="J3443:J3445" si="1105">TRUNC((G3443*H3443),2)</f>
        <v>1.2</v>
      </c>
      <c r="K3443" s="373"/>
      <c r="L3443" s="373"/>
      <c r="M3443" s="373">
        <f>VLOOKUP(B3443,'CMP-SIN-SD-09-2021'!A:D,4,0)</f>
        <v>24.1</v>
      </c>
      <c r="N3443" s="3" t="b">
        <f t="shared" ref="N3443:N3445" si="1106">M3443=H3443</f>
        <v>1</v>
      </c>
    </row>
    <row r="3444" spans="1:15" s="387" customFormat="1" x14ac:dyDescent="0.25">
      <c r="A3444" s="389" t="str">
        <f t="shared" si="1092"/>
        <v>070335/AGETOP</v>
      </c>
      <c r="B3444" s="390">
        <v>88316</v>
      </c>
      <c r="C3444" s="391" t="s">
        <v>14587</v>
      </c>
      <c r="D3444" s="391" t="s">
        <v>13428</v>
      </c>
      <c r="E3444" s="392" t="s">
        <v>1</v>
      </c>
      <c r="F3444" s="392" t="s">
        <v>7605</v>
      </c>
      <c r="G3444" s="393">
        <v>0.05</v>
      </c>
      <c r="H3444" s="453">
        <f>VLOOKUP(B3444,'CMP-SIN-SD-09-2021'!A:D,4,0)</f>
        <v>17.61</v>
      </c>
      <c r="I3444" s="394" t="s">
        <v>13362</v>
      </c>
      <c r="J3444" s="373">
        <f t="shared" si="1105"/>
        <v>0.88</v>
      </c>
      <c r="K3444" s="373"/>
      <c r="L3444" s="373"/>
      <c r="M3444" s="373">
        <f>VLOOKUP(B3444,'CMP-SIN-SD-09-2021'!A:D,4,0)</f>
        <v>17.61</v>
      </c>
      <c r="N3444" s="3" t="b">
        <f t="shared" si="1106"/>
        <v>1</v>
      </c>
    </row>
    <row r="3445" spans="1:15" s="387" customFormat="1" x14ac:dyDescent="0.25">
      <c r="A3445" s="440" t="str">
        <f t="shared" si="1092"/>
        <v>070335/AGETOP</v>
      </c>
      <c r="B3445" s="441">
        <v>3046</v>
      </c>
      <c r="C3445" s="442" t="s">
        <v>14587</v>
      </c>
      <c r="D3445" s="442" t="s">
        <v>14660</v>
      </c>
      <c r="E3445" s="398" t="s">
        <v>1</v>
      </c>
      <c r="F3445" s="398" t="s">
        <v>13901</v>
      </c>
      <c r="G3445" s="397">
        <v>1</v>
      </c>
      <c r="H3445" s="443">
        <v>2.44</v>
      </c>
      <c r="I3445" s="443" t="s">
        <v>13362</v>
      </c>
      <c r="J3445" s="373">
        <f t="shared" si="1105"/>
        <v>2.44</v>
      </c>
      <c r="K3445" s="373"/>
      <c r="L3445" s="373"/>
      <c r="M3445" s="373" t="e">
        <f>VLOOKUP(B3445,'INS-SIN-SD-09-2021'!A:D,4,0)</f>
        <v>#N/A</v>
      </c>
      <c r="N3445" s="3" t="e">
        <f t="shared" si="1106"/>
        <v>#N/A</v>
      </c>
    </row>
    <row r="3446" spans="1:15" s="387" customFormat="1" x14ac:dyDescent="0.25">
      <c r="A3446" s="463" t="str">
        <f t="shared" si="1092"/>
        <v>090533/PREFSP</v>
      </c>
      <c r="B3446" s="434" t="s">
        <v>13359</v>
      </c>
      <c r="C3446" s="464" t="s">
        <v>747</v>
      </c>
      <c r="D3446" s="464" t="s">
        <v>13706</v>
      </c>
      <c r="E3446" s="425" t="s">
        <v>9</v>
      </c>
      <c r="F3446" s="425" t="s">
        <v>1</v>
      </c>
      <c r="G3446" s="424" t="s">
        <v>13361</v>
      </c>
      <c r="H3446" s="426" t="s">
        <v>13362</v>
      </c>
      <c r="I3446" s="465">
        <f>SUMIF(A:A,A3446,J:J)</f>
        <v>71.16</v>
      </c>
      <c r="K3446" s="373" t="e">
        <f>VLOOKUP(A3446,'CMP-SIN-SD-09-2021'!A:D,4,0)</f>
        <v>#N/A</v>
      </c>
      <c r="L3446" s="373" t="e">
        <f>K3446=I3446</f>
        <v>#N/A</v>
      </c>
      <c r="O3446" s="387" t="s">
        <v>2034</v>
      </c>
    </row>
    <row r="3447" spans="1:15" s="387" customFormat="1" x14ac:dyDescent="0.25">
      <c r="A3447" s="450" t="str">
        <f t="shared" si="1092"/>
        <v>090533/PREFSP</v>
      </c>
      <c r="B3447" s="451">
        <v>88264</v>
      </c>
      <c r="C3447" s="452" t="s">
        <v>13847</v>
      </c>
      <c r="D3447" s="452" t="s">
        <v>13703</v>
      </c>
      <c r="E3447" s="400" t="s">
        <v>1</v>
      </c>
      <c r="F3447" s="400" t="s">
        <v>7605</v>
      </c>
      <c r="G3447" s="399">
        <v>0.50005999999999995</v>
      </c>
      <c r="H3447" s="453">
        <f>VLOOKUP(B3447,'CMP-SIN-SD-09-2021'!A:D,4,0)</f>
        <v>24.1</v>
      </c>
      <c r="I3447" s="453" t="s">
        <v>13362</v>
      </c>
      <c r="J3447" s="373">
        <f t="shared" ref="J3447:J3448" si="1107">TRUNC((G3447*H3447),2)</f>
        <v>12.05</v>
      </c>
      <c r="K3447" s="373"/>
      <c r="L3447" s="373"/>
      <c r="M3447" s="373">
        <f>VLOOKUP(B3447,'CMP-SIN-SD-09-2021'!A:D,4,0)</f>
        <v>24.1</v>
      </c>
      <c r="N3447" s="3" t="b">
        <f t="shared" ref="N3447:N3448" si="1108">M3447=H3447</f>
        <v>1</v>
      </c>
    </row>
    <row r="3448" spans="1:15" s="387" customFormat="1" x14ac:dyDescent="0.25">
      <c r="A3448" s="440" t="str">
        <f t="shared" si="1092"/>
        <v>090533/PREFSP</v>
      </c>
      <c r="B3448" s="441">
        <v>54867</v>
      </c>
      <c r="C3448" s="442" t="s">
        <v>13847</v>
      </c>
      <c r="D3448" s="442" t="s">
        <v>14661</v>
      </c>
      <c r="E3448" s="398" t="s">
        <v>1</v>
      </c>
      <c r="F3448" s="398" t="s">
        <v>372</v>
      </c>
      <c r="G3448" s="397">
        <v>1</v>
      </c>
      <c r="H3448" s="443">
        <v>59.11</v>
      </c>
      <c r="I3448" s="443" t="s">
        <v>13362</v>
      </c>
      <c r="J3448" s="373">
        <f t="shared" si="1107"/>
        <v>59.11</v>
      </c>
      <c r="K3448" s="373"/>
      <c r="L3448" s="373"/>
      <c r="M3448" s="373" t="e">
        <f>VLOOKUP(B3448,'INS-SIN-SD-09-2021'!A:D,4,0)</f>
        <v>#N/A</v>
      </c>
      <c r="N3448" s="3" t="e">
        <f t="shared" si="1108"/>
        <v>#N/A</v>
      </c>
    </row>
    <row r="3449" spans="1:15" s="387" customFormat="1" ht="30" x14ac:dyDescent="0.25">
      <c r="A3449" s="463" t="str">
        <f t="shared" si="1092"/>
        <v>07861/ORSE</v>
      </c>
      <c r="B3449" s="434" t="s">
        <v>13359</v>
      </c>
      <c r="C3449" s="464" t="s">
        <v>749</v>
      </c>
      <c r="D3449" s="464" t="s">
        <v>13975</v>
      </c>
      <c r="E3449" s="425" t="s">
        <v>9</v>
      </c>
      <c r="F3449" s="425" t="s">
        <v>1</v>
      </c>
      <c r="G3449" s="424" t="s">
        <v>13361</v>
      </c>
      <c r="H3449" s="426" t="s">
        <v>13362</v>
      </c>
      <c r="I3449" s="465">
        <f>SUMIF(A:A,A3449,J:J)</f>
        <v>109.22999999999999</v>
      </c>
      <c r="K3449" s="373" t="e">
        <f>VLOOKUP(A3449,'CMP-SIN-SD-09-2021'!A:D,4,0)</f>
        <v>#N/A</v>
      </c>
      <c r="L3449" s="373" t="e">
        <f>K3449=I3449</f>
        <v>#N/A</v>
      </c>
      <c r="O3449" s="387" t="s">
        <v>2036</v>
      </c>
    </row>
    <row r="3450" spans="1:15" s="387" customFormat="1" x14ac:dyDescent="0.25">
      <c r="A3450" s="450" t="str">
        <f t="shared" si="1092"/>
        <v>07861/ORSE</v>
      </c>
      <c r="B3450" s="451">
        <v>88264</v>
      </c>
      <c r="C3450" s="452" t="s">
        <v>13975</v>
      </c>
      <c r="D3450" s="452" t="s">
        <v>13703</v>
      </c>
      <c r="E3450" s="400" t="s">
        <v>1</v>
      </c>
      <c r="F3450" s="400" t="s">
        <v>7605</v>
      </c>
      <c r="G3450" s="399">
        <v>0.5</v>
      </c>
      <c r="H3450" s="453">
        <f>VLOOKUP(B3450,'CMP-SIN-SD-09-2021'!A:D,4,0)</f>
        <v>24.1</v>
      </c>
      <c r="I3450" s="453" t="s">
        <v>13362</v>
      </c>
      <c r="J3450" s="373">
        <f t="shared" ref="J3450:J3452" si="1109">TRUNC((G3450*H3450),2)</f>
        <v>12.05</v>
      </c>
      <c r="K3450" s="373"/>
      <c r="L3450" s="373"/>
      <c r="M3450" s="373">
        <f>VLOOKUP(B3450,'CMP-SIN-SD-09-2021'!A:D,4,0)</f>
        <v>24.1</v>
      </c>
      <c r="N3450" s="3" t="b">
        <f t="shared" ref="N3450:N3452" si="1110">M3450=H3450</f>
        <v>1</v>
      </c>
    </row>
    <row r="3451" spans="1:15" s="387" customFormat="1" x14ac:dyDescent="0.25">
      <c r="A3451" s="389" t="str">
        <f t="shared" si="1092"/>
        <v>07861/ORSE</v>
      </c>
      <c r="B3451" s="390">
        <v>88316</v>
      </c>
      <c r="C3451" s="391" t="s">
        <v>13975</v>
      </c>
      <c r="D3451" s="391" t="s">
        <v>13428</v>
      </c>
      <c r="E3451" s="392" t="s">
        <v>1</v>
      </c>
      <c r="F3451" s="392" t="s">
        <v>7605</v>
      </c>
      <c r="G3451" s="393">
        <v>0.5</v>
      </c>
      <c r="H3451" s="453">
        <f>VLOOKUP(B3451,'CMP-SIN-SD-09-2021'!A:D,4,0)</f>
        <v>17.61</v>
      </c>
      <c r="I3451" s="394" t="s">
        <v>13362</v>
      </c>
      <c r="J3451" s="373">
        <f t="shared" si="1109"/>
        <v>8.8000000000000007</v>
      </c>
      <c r="K3451" s="373"/>
      <c r="L3451" s="373"/>
      <c r="M3451" s="373">
        <f>VLOOKUP(B3451,'CMP-SIN-SD-09-2021'!A:D,4,0)</f>
        <v>17.61</v>
      </c>
      <c r="N3451" s="3" t="b">
        <f t="shared" si="1110"/>
        <v>1</v>
      </c>
    </row>
    <row r="3452" spans="1:15" s="387" customFormat="1" ht="30" x14ac:dyDescent="0.25">
      <c r="A3452" s="440" t="str">
        <f t="shared" si="1092"/>
        <v>07861/ORSE</v>
      </c>
      <c r="B3452" s="441" t="s">
        <v>14662</v>
      </c>
      <c r="C3452" s="442" t="s">
        <v>13975</v>
      </c>
      <c r="D3452" s="442" t="s">
        <v>14663</v>
      </c>
      <c r="E3452" s="398" t="s">
        <v>1</v>
      </c>
      <c r="F3452" s="398" t="s">
        <v>9</v>
      </c>
      <c r="G3452" s="397">
        <v>1</v>
      </c>
      <c r="H3452" s="443">
        <v>88.38</v>
      </c>
      <c r="I3452" s="443" t="s">
        <v>13362</v>
      </c>
      <c r="J3452" s="373">
        <f t="shared" si="1109"/>
        <v>88.38</v>
      </c>
      <c r="K3452" s="373"/>
      <c r="L3452" s="373"/>
      <c r="M3452" s="373" t="e">
        <f>VLOOKUP(B3452,'INS-SIN-SD-09-2021'!A:D,4,0)</f>
        <v>#N/A</v>
      </c>
      <c r="N3452" s="3" t="e">
        <f t="shared" si="1110"/>
        <v>#N/A</v>
      </c>
    </row>
    <row r="3453" spans="1:15" s="387" customFormat="1" ht="30" x14ac:dyDescent="0.25">
      <c r="A3453" s="463" t="str">
        <f t="shared" si="1092"/>
        <v>18.038.0030-0/EMOP</v>
      </c>
      <c r="B3453" s="434" t="s">
        <v>13359</v>
      </c>
      <c r="C3453" s="464" t="s">
        <v>750</v>
      </c>
      <c r="D3453" s="464" t="s">
        <v>14664</v>
      </c>
      <c r="E3453" s="425" t="s">
        <v>9</v>
      </c>
      <c r="F3453" s="425" t="s">
        <v>1</v>
      </c>
      <c r="G3453" s="424" t="s">
        <v>13361</v>
      </c>
      <c r="H3453" s="426" t="s">
        <v>13362</v>
      </c>
      <c r="I3453" s="465">
        <f>SUMIF(A:A,A3453,J:J)</f>
        <v>52.94</v>
      </c>
      <c r="K3453" s="373" t="e">
        <f>VLOOKUP(A3453,'CMP-SIN-SD-09-2021'!A:D,4,0)</f>
        <v>#N/A</v>
      </c>
      <c r="L3453" s="373" t="e">
        <f>K3453=I3453</f>
        <v>#N/A</v>
      </c>
      <c r="O3453" s="387" t="s">
        <v>15869</v>
      </c>
    </row>
    <row r="3454" spans="1:15" s="387" customFormat="1" x14ac:dyDescent="0.25">
      <c r="A3454" s="450" t="str">
        <f t="shared" si="1092"/>
        <v>18.038.0030-0/EMOP</v>
      </c>
      <c r="B3454" s="451">
        <v>88264</v>
      </c>
      <c r="C3454" s="452" t="s">
        <v>14664</v>
      </c>
      <c r="D3454" s="452" t="s">
        <v>13703</v>
      </c>
      <c r="E3454" s="400" t="s">
        <v>1</v>
      </c>
      <c r="F3454" s="400" t="s">
        <v>7605</v>
      </c>
      <c r="G3454" s="399">
        <v>0.51500000000000001</v>
      </c>
      <c r="H3454" s="453">
        <f>VLOOKUP(B3454,'CMP-SIN-SD-09-2021'!A:D,4,0)</f>
        <v>24.1</v>
      </c>
      <c r="I3454" s="453" t="s">
        <v>13362</v>
      </c>
      <c r="J3454" s="373">
        <f t="shared" ref="J3454:J3456" si="1111">TRUNC((G3454*H3454),2)</f>
        <v>12.41</v>
      </c>
      <c r="K3454" s="373"/>
      <c r="L3454" s="373"/>
      <c r="M3454" s="373">
        <f>VLOOKUP(B3454,'CMP-SIN-SD-09-2021'!A:D,4,0)</f>
        <v>24.1</v>
      </c>
      <c r="N3454" s="3" t="b">
        <f t="shared" ref="N3454:N3456" si="1112">M3454=H3454</f>
        <v>1</v>
      </c>
    </row>
    <row r="3455" spans="1:15" s="387" customFormat="1" x14ac:dyDescent="0.25">
      <c r="A3455" s="389" t="str">
        <f t="shared" si="1092"/>
        <v>18.038.0030-0/EMOP</v>
      </c>
      <c r="B3455" s="390">
        <v>88316</v>
      </c>
      <c r="C3455" s="391" t="s">
        <v>14664</v>
      </c>
      <c r="D3455" s="391" t="s">
        <v>13428</v>
      </c>
      <c r="E3455" s="392" t="s">
        <v>1</v>
      </c>
      <c r="F3455" s="392" t="s">
        <v>7605</v>
      </c>
      <c r="G3455" s="393">
        <v>0.51499680999999997</v>
      </c>
      <c r="H3455" s="453">
        <f>VLOOKUP(B3455,'CMP-SIN-SD-09-2021'!A:D,4,0)</f>
        <v>17.61</v>
      </c>
      <c r="I3455" s="394" t="s">
        <v>13362</v>
      </c>
      <c r="J3455" s="373">
        <f t="shared" si="1111"/>
        <v>9.06</v>
      </c>
      <c r="K3455" s="373"/>
      <c r="L3455" s="373"/>
      <c r="M3455" s="373">
        <f>VLOOKUP(B3455,'CMP-SIN-SD-09-2021'!A:D,4,0)</f>
        <v>17.61</v>
      </c>
      <c r="N3455" s="3" t="b">
        <f t="shared" si="1112"/>
        <v>1</v>
      </c>
    </row>
    <row r="3456" spans="1:15" s="387" customFormat="1" x14ac:dyDescent="0.25">
      <c r="A3456" s="440" t="str">
        <f t="shared" si="1092"/>
        <v>18.038.0030-0/EMOP</v>
      </c>
      <c r="B3456" s="441">
        <v>13297</v>
      </c>
      <c r="C3456" s="442" t="s">
        <v>14664</v>
      </c>
      <c r="D3456" s="442" t="s">
        <v>14665</v>
      </c>
      <c r="E3456" s="398" t="s">
        <v>1</v>
      </c>
      <c r="F3456" s="398" t="s">
        <v>9</v>
      </c>
      <c r="G3456" s="397">
        <v>1</v>
      </c>
      <c r="H3456" s="443">
        <v>31.47</v>
      </c>
      <c r="I3456" s="443" t="s">
        <v>13362</v>
      </c>
      <c r="J3456" s="373">
        <f t="shared" si="1111"/>
        <v>31.47</v>
      </c>
      <c r="K3456" s="373"/>
      <c r="L3456" s="373"/>
      <c r="M3456" s="373" t="e">
        <f>VLOOKUP(B3456,'INS-SIN-SD-09-2021'!A:D,4,0)</f>
        <v>#N/A</v>
      </c>
      <c r="N3456" s="3" t="e">
        <f t="shared" si="1112"/>
        <v>#N/A</v>
      </c>
    </row>
    <row r="3457" spans="1:15" s="387" customFormat="1" ht="45" x14ac:dyDescent="0.25">
      <c r="A3457" s="463" t="str">
        <f t="shared" si="1092"/>
        <v>11820/ORSE</v>
      </c>
      <c r="B3457" s="434" t="s">
        <v>13359</v>
      </c>
      <c r="C3457" s="464" t="s">
        <v>751</v>
      </c>
      <c r="D3457" s="464" t="s">
        <v>13513</v>
      </c>
      <c r="E3457" s="425" t="s">
        <v>9</v>
      </c>
      <c r="F3457" s="425" t="s">
        <v>1</v>
      </c>
      <c r="G3457" s="424" t="s">
        <v>13361</v>
      </c>
      <c r="H3457" s="426" t="s">
        <v>13362</v>
      </c>
      <c r="I3457" s="465">
        <f>SUMIF(A:A,A3457,J:J)</f>
        <v>4442.6100000000006</v>
      </c>
      <c r="K3457" s="373" t="e">
        <f>VLOOKUP(A3457,'CMP-SIN-SD-09-2021'!A:D,4,0)</f>
        <v>#N/A</v>
      </c>
      <c r="L3457" s="373" t="e">
        <f>K3457=I3457</f>
        <v>#N/A</v>
      </c>
      <c r="O3457" s="387" t="s">
        <v>2039</v>
      </c>
    </row>
    <row r="3458" spans="1:15" s="387" customFormat="1" x14ac:dyDescent="0.25">
      <c r="A3458" s="450" t="str">
        <f t="shared" si="1092"/>
        <v>11820/ORSE</v>
      </c>
      <c r="B3458" s="451">
        <v>88264</v>
      </c>
      <c r="C3458" s="452" t="s">
        <v>13513</v>
      </c>
      <c r="D3458" s="452" t="s">
        <v>13703</v>
      </c>
      <c r="E3458" s="400" t="s">
        <v>1</v>
      </c>
      <c r="F3458" s="400" t="s">
        <v>7605</v>
      </c>
      <c r="G3458" s="399">
        <v>1</v>
      </c>
      <c r="H3458" s="453">
        <f>VLOOKUP(B3458,'CMP-SIN-SD-09-2021'!A:D,4,0)</f>
        <v>24.1</v>
      </c>
      <c r="I3458" s="453" t="s">
        <v>13362</v>
      </c>
      <c r="J3458" s="373">
        <f t="shared" ref="J3458:J3459" si="1113">TRUNC((G3458*H3458),2)</f>
        <v>24.1</v>
      </c>
      <c r="K3458" s="373"/>
      <c r="L3458" s="373"/>
      <c r="M3458" s="373">
        <f>VLOOKUP(B3458,'CMP-SIN-SD-09-2021'!A:D,4,0)</f>
        <v>24.1</v>
      </c>
      <c r="N3458" s="3" t="b">
        <f t="shared" ref="N3458:N3459" si="1114">M3458=H3458</f>
        <v>1</v>
      </c>
    </row>
    <row r="3459" spans="1:15" s="387" customFormat="1" ht="30" x14ac:dyDescent="0.25">
      <c r="A3459" s="440" t="str">
        <f t="shared" si="1092"/>
        <v>11820/ORSE</v>
      </c>
      <c r="B3459" s="441" t="s">
        <v>14666</v>
      </c>
      <c r="C3459" s="442" t="s">
        <v>13513</v>
      </c>
      <c r="D3459" s="442" t="s">
        <v>14667</v>
      </c>
      <c r="E3459" s="398" t="s">
        <v>1</v>
      </c>
      <c r="F3459" s="398" t="s">
        <v>9</v>
      </c>
      <c r="G3459" s="397">
        <v>1</v>
      </c>
      <c r="H3459" s="443">
        <v>4418.51</v>
      </c>
      <c r="I3459" s="443" t="s">
        <v>13362</v>
      </c>
      <c r="J3459" s="373">
        <f t="shared" si="1113"/>
        <v>4418.51</v>
      </c>
      <c r="K3459" s="373"/>
      <c r="L3459" s="373"/>
      <c r="M3459" s="373" t="e">
        <f>VLOOKUP(B3459,'INS-SIN-SD-09-2021'!A:D,4,0)</f>
        <v>#N/A</v>
      </c>
      <c r="N3459" s="3" t="e">
        <f t="shared" si="1114"/>
        <v>#N/A</v>
      </c>
    </row>
    <row r="3460" spans="1:15" s="387" customFormat="1" ht="30" x14ac:dyDescent="0.25">
      <c r="A3460" s="463" t="str">
        <f t="shared" si="1092"/>
        <v>11855/ORSE</v>
      </c>
      <c r="B3460" s="434" t="s">
        <v>13359</v>
      </c>
      <c r="C3460" s="464" t="s">
        <v>752</v>
      </c>
      <c r="D3460" s="464" t="s">
        <v>13847</v>
      </c>
      <c r="E3460" s="425" t="s">
        <v>27</v>
      </c>
      <c r="F3460" s="425" t="s">
        <v>1</v>
      </c>
      <c r="G3460" s="424" t="s">
        <v>13361</v>
      </c>
      <c r="H3460" s="426" t="s">
        <v>13362</v>
      </c>
      <c r="I3460" s="465">
        <f>SUMIF(A:A,A3460,J:J)</f>
        <v>15.27</v>
      </c>
      <c r="K3460" s="373" t="e">
        <f>VLOOKUP(A3460,'CMP-SIN-SD-09-2021'!A:D,4,0)</f>
        <v>#N/A</v>
      </c>
      <c r="L3460" s="373" t="e">
        <f>K3460=I3460</f>
        <v>#N/A</v>
      </c>
      <c r="O3460" s="387" t="s">
        <v>2041</v>
      </c>
    </row>
    <row r="3461" spans="1:15" s="387" customFormat="1" x14ac:dyDescent="0.25">
      <c r="A3461" s="450" t="str">
        <f t="shared" si="1092"/>
        <v>11855/ORSE</v>
      </c>
      <c r="B3461" s="451">
        <v>88264</v>
      </c>
      <c r="C3461" s="452" t="s">
        <v>13847</v>
      </c>
      <c r="D3461" s="452" t="s">
        <v>13703</v>
      </c>
      <c r="E3461" s="400" t="s">
        <v>1</v>
      </c>
      <c r="F3461" s="400" t="s">
        <v>7605</v>
      </c>
      <c r="G3461" s="399">
        <v>0.15</v>
      </c>
      <c r="H3461" s="453">
        <f>VLOOKUP(B3461,'CMP-SIN-SD-09-2021'!A:D,4,0)</f>
        <v>24.1</v>
      </c>
      <c r="I3461" s="453" t="s">
        <v>13362</v>
      </c>
      <c r="J3461" s="373">
        <f t="shared" ref="J3461:J3463" si="1115">TRUNC((G3461*H3461),2)</f>
        <v>3.61</v>
      </c>
      <c r="K3461" s="373"/>
      <c r="L3461" s="373"/>
      <c r="M3461" s="373">
        <f>VLOOKUP(B3461,'CMP-SIN-SD-09-2021'!A:D,4,0)</f>
        <v>24.1</v>
      </c>
      <c r="N3461" s="3" t="b">
        <f t="shared" ref="N3461:N3463" si="1116">M3461=H3461</f>
        <v>1</v>
      </c>
    </row>
    <row r="3462" spans="1:15" s="387" customFormat="1" x14ac:dyDescent="0.25">
      <c r="A3462" s="389" t="str">
        <f t="shared" si="1092"/>
        <v>11855/ORSE</v>
      </c>
      <c r="B3462" s="390">
        <v>88316</v>
      </c>
      <c r="C3462" s="391" t="s">
        <v>13847</v>
      </c>
      <c r="D3462" s="391" t="s">
        <v>13428</v>
      </c>
      <c r="E3462" s="392" t="s">
        <v>1</v>
      </c>
      <c r="F3462" s="392" t="s">
        <v>7605</v>
      </c>
      <c r="G3462" s="393">
        <v>0.15</v>
      </c>
      <c r="H3462" s="453">
        <f>VLOOKUP(B3462,'CMP-SIN-SD-09-2021'!A:D,4,0)</f>
        <v>17.61</v>
      </c>
      <c r="I3462" s="394" t="s">
        <v>13362</v>
      </c>
      <c r="J3462" s="373">
        <f t="shared" si="1115"/>
        <v>2.64</v>
      </c>
      <c r="K3462" s="373"/>
      <c r="L3462" s="373"/>
      <c r="M3462" s="373">
        <f>VLOOKUP(B3462,'CMP-SIN-SD-09-2021'!A:D,4,0)</f>
        <v>17.61</v>
      </c>
      <c r="N3462" s="3" t="b">
        <f t="shared" si="1116"/>
        <v>1</v>
      </c>
    </row>
    <row r="3463" spans="1:15" s="387" customFormat="1" ht="30" x14ac:dyDescent="0.25">
      <c r="A3463" s="440" t="str">
        <f t="shared" si="1092"/>
        <v>11855/ORSE</v>
      </c>
      <c r="B3463" s="441" t="s">
        <v>14668</v>
      </c>
      <c r="C3463" s="442" t="s">
        <v>13847</v>
      </c>
      <c r="D3463" s="442" t="s">
        <v>752</v>
      </c>
      <c r="E3463" s="398" t="s">
        <v>1</v>
      </c>
      <c r="F3463" s="398" t="s">
        <v>27</v>
      </c>
      <c r="G3463" s="397">
        <v>1.02</v>
      </c>
      <c r="H3463" s="443">
        <v>8.85</v>
      </c>
      <c r="I3463" s="443" t="s">
        <v>13362</v>
      </c>
      <c r="J3463" s="373">
        <f t="shared" si="1115"/>
        <v>9.02</v>
      </c>
      <c r="K3463" s="373"/>
      <c r="L3463" s="373"/>
      <c r="M3463" s="373" t="e">
        <f>VLOOKUP(B3463,'INS-SIN-SD-09-2021'!A:D,4,0)</f>
        <v>#N/A</v>
      </c>
      <c r="N3463" s="3" t="e">
        <f t="shared" si="1116"/>
        <v>#N/A</v>
      </c>
    </row>
    <row r="3464" spans="1:15" s="387" customFormat="1" ht="60" x14ac:dyDescent="0.25">
      <c r="A3464" s="463">
        <f t="shared" si="1092"/>
        <v>97328</v>
      </c>
      <c r="B3464" s="434" t="s">
        <v>13359</v>
      </c>
      <c r="C3464" s="464" t="s">
        <v>761</v>
      </c>
      <c r="D3464" s="464" t="s">
        <v>13724</v>
      </c>
      <c r="E3464" s="425" t="s">
        <v>27</v>
      </c>
      <c r="F3464" s="425" t="s">
        <v>1</v>
      </c>
      <c r="G3464" s="424" t="s">
        <v>13361</v>
      </c>
      <c r="H3464" s="426" t="s">
        <v>13362</v>
      </c>
      <c r="I3464" s="465">
        <f>SUMIF(A:A,A3464,J:J)</f>
        <v>51.15</v>
      </c>
      <c r="K3464" s="373">
        <f>VLOOKUP(A3464,'CMP-SIN-SD-09-2021'!A:D,4,0)</f>
        <v>51.15</v>
      </c>
      <c r="L3464" s="373" t="b">
        <f>K3464=I3464</f>
        <v>1</v>
      </c>
      <c r="O3464" s="403">
        <v>97328</v>
      </c>
    </row>
    <row r="3465" spans="1:15" s="387" customFormat="1" ht="30" x14ac:dyDescent="0.25">
      <c r="A3465" s="450">
        <f t="shared" si="1092"/>
        <v>97328</v>
      </c>
      <c r="B3465" s="451">
        <v>88248</v>
      </c>
      <c r="C3465" s="452" t="s">
        <v>13724</v>
      </c>
      <c r="D3465" s="452" t="s">
        <v>13495</v>
      </c>
      <c r="E3465" s="400" t="s">
        <v>1</v>
      </c>
      <c r="F3465" s="400" t="s">
        <v>7605</v>
      </c>
      <c r="G3465" s="399">
        <v>5.7000000000000002E-2</v>
      </c>
      <c r="H3465" s="453">
        <f>VLOOKUP(B3465,'CMP-SIN-SD-09-2021'!A:D,4,0)</f>
        <v>18.23</v>
      </c>
      <c r="I3465" s="453" t="s">
        <v>13362</v>
      </c>
      <c r="J3465" s="373">
        <f t="shared" ref="J3465:J3468" si="1117">TRUNC((G3465*H3465),2)</f>
        <v>1.03</v>
      </c>
      <c r="K3465" s="373"/>
      <c r="L3465" s="373"/>
      <c r="M3465" s="373">
        <f>VLOOKUP(B3465,'CMP-SIN-SD-09-2021'!A:D,4,0)</f>
        <v>18.23</v>
      </c>
      <c r="N3465" s="3" t="b">
        <f t="shared" ref="N3465:N3468" si="1118">M3465=H3465</f>
        <v>1</v>
      </c>
    </row>
    <row r="3466" spans="1:15" s="387" customFormat="1" ht="30" x14ac:dyDescent="0.25">
      <c r="A3466" s="389">
        <f t="shared" si="1092"/>
        <v>97328</v>
      </c>
      <c r="B3466" s="390">
        <v>88267</v>
      </c>
      <c r="C3466" s="391" t="s">
        <v>13724</v>
      </c>
      <c r="D3466" s="391" t="s">
        <v>13455</v>
      </c>
      <c r="E3466" s="392" t="s">
        <v>1</v>
      </c>
      <c r="F3466" s="392" t="s">
        <v>7605</v>
      </c>
      <c r="G3466" s="393">
        <v>5.7000000000000002E-2</v>
      </c>
      <c r="H3466" s="453">
        <f>VLOOKUP(B3466,'CMP-SIN-SD-09-2021'!A:D,4,0)</f>
        <v>23.41</v>
      </c>
      <c r="I3466" s="394" t="s">
        <v>13362</v>
      </c>
      <c r="J3466" s="373">
        <f t="shared" si="1117"/>
        <v>1.33</v>
      </c>
      <c r="K3466" s="373"/>
      <c r="L3466" s="373"/>
      <c r="M3466" s="373">
        <f>VLOOKUP(B3466,'CMP-SIN-SD-09-2021'!A:D,4,0)</f>
        <v>23.41</v>
      </c>
      <c r="N3466" s="3" t="b">
        <f t="shared" si="1118"/>
        <v>1</v>
      </c>
    </row>
    <row r="3467" spans="1:15" s="387" customFormat="1" ht="30" x14ac:dyDescent="0.25">
      <c r="A3467" s="389">
        <f t="shared" si="1092"/>
        <v>97328</v>
      </c>
      <c r="B3467" s="390">
        <v>39664</v>
      </c>
      <c r="C3467" s="391" t="s">
        <v>13724</v>
      </c>
      <c r="D3467" s="391" t="s">
        <v>14669</v>
      </c>
      <c r="E3467" s="392" t="s">
        <v>1</v>
      </c>
      <c r="F3467" s="392" t="s">
        <v>27</v>
      </c>
      <c r="G3467" s="393">
        <v>1.0210999999999999</v>
      </c>
      <c r="H3467" s="394">
        <v>32.43</v>
      </c>
      <c r="I3467" s="394" t="s">
        <v>13362</v>
      </c>
      <c r="J3467" s="373">
        <f t="shared" si="1117"/>
        <v>33.11</v>
      </c>
      <c r="K3467" s="373"/>
      <c r="L3467" s="373"/>
      <c r="M3467" s="373">
        <f>VLOOKUP(B3467,'INS-SIN-SD-09-2021'!A:D,4,0)</f>
        <v>32.43</v>
      </c>
      <c r="N3467" s="3" t="b">
        <f t="shared" si="1118"/>
        <v>1</v>
      </c>
    </row>
    <row r="3468" spans="1:15" s="387" customFormat="1" ht="60" x14ac:dyDescent="0.25">
      <c r="A3468" s="440">
        <f t="shared" si="1092"/>
        <v>97328</v>
      </c>
      <c r="B3468" s="441">
        <v>39741</v>
      </c>
      <c r="C3468" s="442" t="s">
        <v>13724</v>
      </c>
      <c r="D3468" s="442" t="s">
        <v>14670</v>
      </c>
      <c r="E3468" s="398" t="s">
        <v>1</v>
      </c>
      <c r="F3468" s="398" t="s">
        <v>27</v>
      </c>
      <c r="G3468" s="397">
        <v>1.0210999999999999</v>
      </c>
      <c r="H3468" s="443">
        <v>15.36</v>
      </c>
      <c r="I3468" s="443" t="s">
        <v>13362</v>
      </c>
      <c r="J3468" s="373">
        <f t="shared" si="1117"/>
        <v>15.68</v>
      </c>
      <c r="K3468" s="373"/>
      <c r="L3468" s="373"/>
      <c r="M3468" s="373">
        <f>VLOOKUP(B3468,'INS-SIN-SD-09-2021'!A:D,4,0)</f>
        <v>15.36</v>
      </c>
      <c r="N3468" s="3" t="b">
        <f t="shared" si="1118"/>
        <v>1</v>
      </c>
    </row>
    <row r="3469" spans="1:15" s="387" customFormat="1" ht="60" x14ac:dyDescent="0.25">
      <c r="A3469" s="463">
        <f t="shared" si="1092"/>
        <v>97330</v>
      </c>
      <c r="B3469" s="434" t="s">
        <v>13359</v>
      </c>
      <c r="C3469" s="464" t="s">
        <v>763</v>
      </c>
      <c r="D3469" s="464" t="s">
        <v>13724</v>
      </c>
      <c r="E3469" s="425" t="s">
        <v>27</v>
      </c>
      <c r="F3469" s="425" t="s">
        <v>1</v>
      </c>
      <c r="G3469" s="424" t="s">
        <v>13361</v>
      </c>
      <c r="H3469" s="426" t="s">
        <v>13362</v>
      </c>
      <c r="I3469" s="465">
        <f>SUMIF(A:A,A3469,J:J)</f>
        <v>79.12</v>
      </c>
      <c r="K3469" s="373">
        <f>VLOOKUP(A3469,'CMP-SIN-SD-09-2021'!A:D,4,0)</f>
        <v>79.12</v>
      </c>
      <c r="L3469" s="373" t="b">
        <f>K3469=I3469</f>
        <v>1</v>
      </c>
      <c r="O3469" s="403">
        <v>97330</v>
      </c>
    </row>
    <row r="3470" spans="1:15" s="387" customFormat="1" ht="30" x14ac:dyDescent="0.25">
      <c r="A3470" s="450">
        <f t="shared" si="1092"/>
        <v>97330</v>
      </c>
      <c r="B3470" s="451">
        <v>88248</v>
      </c>
      <c r="C3470" s="452" t="s">
        <v>13724</v>
      </c>
      <c r="D3470" s="452" t="s">
        <v>13495</v>
      </c>
      <c r="E3470" s="400" t="s">
        <v>1</v>
      </c>
      <c r="F3470" s="400" t="s">
        <v>7605</v>
      </c>
      <c r="G3470" s="399">
        <v>6.4000000000000001E-2</v>
      </c>
      <c r="H3470" s="453">
        <f>VLOOKUP(B3470,'CMP-SIN-SD-09-2021'!A:D,4,0)</f>
        <v>18.23</v>
      </c>
      <c r="I3470" s="453" t="s">
        <v>13362</v>
      </c>
      <c r="J3470" s="373">
        <f t="shared" ref="J3470:J3473" si="1119">TRUNC((G3470*H3470),2)</f>
        <v>1.1599999999999999</v>
      </c>
      <c r="K3470" s="373"/>
      <c r="L3470" s="373"/>
      <c r="M3470" s="373">
        <f>VLOOKUP(B3470,'CMP-SIN-SD-09-2021'!A:D,4,0)</f>
        <v>18.23</v>
      </c>
      <c r="N3470" s="3" t="b">
        <f t="shared" ref="N3470:N3473" si="1120">M3470=H3470</f>
        <v>1</v>
      </c>
    </row>
    <row r="3471" spans="1:15" s="387" customFormat="1" ht="30" x14ac:dyDescent="0.25">
      <c r="A3471" s="389">
        <f t="shared" si="1092"/>
        <v>97330</v>
      </c>
      <c r="B3471" s="390">
        <v>88267</v>
      </c>
      <c r="C3471" s="391" t="s">
        <v>13724</v>
      </c>
      <c r="D3471" s="391" t="s">
        <v>13455</v>
      </c>
      <c r="E3471" s="392" t="s">
        <v>1</v>
      </c>
      <c r="F3471" s="392" t="s">
        <v>7605</v>
      </c>
      <c r="G3471" s="393">
        <v>6.4000000000000001E-2</v>
      </c>
      <c r="H3471" s="453">
        <f>VLOOKUP(B3471,'CMP-SIN-SD-09-2021'!A:D,4,0)</f>
        <v>23.41</v>
      </c>
      <c r="I3471" s="394" t="s">
        <v>13362</v>
      </c>
      <c r="J3471" s="373">
        <f t="shared" si="1119"/>
        <v>1.49</v>
      </c>
      <c r="K3471" s="373"/>
      <c r="L3471" s="373"/>
      <c r="M3471" s="373">
        <f>VLOOKUP(B3471,'CMP-SIN-SD-09-2021'!A:D,4,0)</f>
        <v>23.41</v>
      </c>
      <c r="N3471" s="3" t="b">
        <f t="shared" si="1120"/>
        <v>1</v>
      </c>
    </row>
    <row r="3472" spans="1:15" s="387" customFormat="1" ht="30" x14ac:dyDescent="0.25">
      <c r="A3472" s="389">
        <f t="shared" si="1092"/>
        <v>97330</v>
      </c>
      <c r="B3472" s="390">
        <v>39665</v>
      </c>
      <c r="C3472" s="391" t="s">
        <v>13724</v>
      </c>
      <c r="D3472" s="391" t="s">
        <v>14671</v>
      </c>
      <c r="E3472" s="392" t="s">
        <v>1</v>
      </c>
      <c r="F3472" s="392" t="s">
        <v>27</v>
      </c>
      <c r="G3472" s="393">
        <v>1.0210999999999999</v>
      </c>
      <c r="H3472" s="394">
        <v>54.72</v>
      </c>
      <c r="I3472" s="394" t="s">
        <v>13362</v>
      </c>
      <c r="J3472" s="373">
        <f t="shared" si="1119"/>
        <v>55.87</v>
      </c>
      <c r="K3472" s="373"/>
      <c r="L3472" s="373"/>
      <c r="M3472" s="373">
        <f>VLOOKUP(B3472,'INS-SIN-SD-09-2021'!A:D,4,0)</f>
        <v>54.72</v>
      </c>
      <c r="N3472" s="3" t="b">
        <f t="shared" si="1120"/>
        <v>1</v>
      </c>
    </row>
    <row r="3473" spans="1:15" s="387" customFormat="1" ht="60" x14ac:dyDescent="0.25">
      <c r="A3473" s="440">
        <f t="shared" ref="A3473:A3536" si="1121">IF(O3473&lt;&gt;0,O3473,A3472)</f>
        <v>97330</v>
      </c>
      <c r="B3473" s="441">
        <v>39853</v>
      </c>
      <c r="C3473" s="442" t="s">
        <v>13724</v>
      </c>
      <c r="D3473" s="442" t="s">
        <v>14672</v>
      </c>
      <c r="E3473" s="398" t="s">
        <v>1</v>
      </c>
      <c r="F3473" s="398" t="s">
        <v>27</v>
      </c>
      <c r="G3473" s="397">
        <v>1.0210999999999999</v>
      </c>
      <c r="H3473" s="443">
        <v>20.18</v>
      </c>
      <c r="I3473" s="443" t="s">
        <v>13362</v>
      </c>
      <c r="J3473" s="373">
        <f t="shared" si="1119"/>
        <v>20.6</v>
      </c>
      <c r="K3473" s="373"/>
      <c r="L3473" s="373"/>
      <c r="M3473" s="373">
        <f>VLOOKUP(B3473,'INS-SIN-SD-09-2021'!A:D,4,0)</f>
        <v>20.18</v>
      </c>
      <c r="N3473" s="3" t="b">
        <f t="shared" si="1120"/>
        <v>1</v>
      </c>
    </row>
    <row r="3474" spans="1:15" s="387" customFormat="1" ht="60" x14ac:dyDescent="0.25">
      <c r="A3474" s="463">
        <f t="shared" si="1121"/>
        <v>97331</v>
      </c>
      <c r="B3474" s="434" t="s">
        <v>13359</v>
      </c>
      <c r="C3474" s="464" t="s">
        <v>765</v>
      </c>
      <c r="D3474" s="464" t="s">
        <v>14085</v>
      </c>
      <c r="E3474" s="425" t="s">
        <v>27</v>
      </c>
      <c r="F3474" s="425" t="s">
        <v>1</v>
      </c>
      <c r="G3474" s="424" t="s">
        <v>13361</v>
      </c>
      <c r="H3474" s="426" t="s">
        <v>13362</v>
      </c>
      <c r="I3474" s="465">
        <f>SUMIF(A:A,A3474,J:J)</f>
        <v>30.189999999999998</v>
      </c>
      <c r="K3474" s="373">
        <f>VLOOKUP(A3474,'CMP-SIN-SD-09-2021'!A:D,4,0)</f>
        <v>30.19</v>
      </c>
      <c r="L3474" s="373" t="b">
        <f>K3474=I3474</f>
        <v>1</v>
      </c>
      <c r="O3474" s="403">
        <v>97331</v>
      </c>
    </row>
    <row r="3475" spans="1:15" s="387" customFormat="1" ht="30" x14ac:dyDescent="0.25">
      <c r="A3475" s="450">
        <f t="shared" si="1121"/>
        <v>97331</v>
      </c>
      <c r="B3475" s="451">
        <v>88248</v>
      </c>
      <c r="C3475" s="452" t="s">
        <v>14085</v>
      </c>
      <c r="D3475" s="452" t="s">
        <v>13495</v>
      </c>
      <c r="E3475" s="400" t="s">
        <v>1</v>
      </c>
      <c r="F3475" s="400" t="s">
        <v>7605</v>
      </c>
      <c r="G3475" s="399">
        <v>5.8999999999999997E-2</v>
      </c>
      <c r="H3475" s="453">
        <f>VLOOKUP(B3475,'CMP-SIN-SD-09-2021'!A:D,4,0)</f>
        <v>18.23</v>
      </c>
      <c r="I3475" s="453" t="s">
        <v>13362</v>
      </c>
      <c r="J3475" s="373">
        <f t="shared" ref="J3475:J3478" si="1122">TRUNC((G3475*H3475),2)</f>
        <v>1.07</v>
      </c>
      <c r="K3475" s="373"/>
      <c r="L3475" s="373"/>
      <c r="M3475" s="373">
        <f>VLOOKUP(B3475,'CMP-SIN-SD-09-2021'!A:D,4,0)</f>
        <v>18.23</v>
      </c>
      <c r="N3475" s="3" t="b">
        <f t="shared" ref="N3475:N3478" si="1123">M3475=H3475</f>
        <v>1</v>
      </c>
    </row>
    <row r="3476" spans="1:15" s="387" customFormat="1" ht="30" x14ac:dyDescent="0.25">
      <c r="A3476" s="389">
        <f t="shared" si="1121"/>
        <v>97331</v>
      </c>
      <c r="B3476" s="390">
        <v>88267</v>
      </c>
      <c r="C3476" s="391" t="s">
        <v>14085</v>
      </c>
      <c r="D3476" s="391" t="s">
        <v>13455</v>
      </c>
      <c r="E3476" s="392" t="s">
        <v>1</v>
      </c>
      <c r="F3476" s="392" t="s">
        <v>7605</v>
      </c>
      <c r="G3476" s="393">
        <v>5.8999999999999997E-2</v>
      </c>
      <c r="H3476" s="453">
        <f>VLOOKUP(B3476,'CMP-SIN-SD-09-2021'!A:D,4,0)</f>
        <v>23.41</v>
      </c>
      <c r="I3476" s="394" t="s">
        <v>13362</v>
      </c>
      <c r="J3476" s="373">
        <f t="shared" si="1122"/>
        <v>1.38</v>
      </c>
      <c r="K3476" s="373"/>
      <c r="L3476" s="373"/>
      <c r="M3476" s="373">
        <f>VLOOKUP(B3476,'CMP-SIN-SD-09-2021'!A:D,4,0)</f>
        <v>23.41</v>
      </c>
      <c r="N3476" s="3" t="b">
        <f t="shared" si="1123"/>
        <v>1</v>
      </c>
    </row>
    <row r="3477" spans="1:15" s="387" customFormat="1" ht="30" x14ac:dyDescent="0.25">
      <c r="A3477" s="389">
        <f t="shared" si="1121"/>
        <v>97331</v>
      </c>
      <c r="B3477" s="390">
        <v>39662</v>
      </c>
      <c r="C3477" s="391" t="s">
        <v>14085</v>
      </c>
      <c r="D3477" s="391" t="s">
        <v>14673</v>
      </c>
      <c r="E3477" s="392" t="s">
        <v>1</v>
      </c>
      <c r="F3477" s="392" t="s">
        <v>27</v>
      </c>
      <c r="G3477" s="393">
        <v>1.0210999999999999</v>
      </c>
      <c r="H3477" s="394">
        <v>21.08</v>
      </c>
      <c r="I3477" s="394" t="s">
        <v>13362</v>
      </c>
      <c r="J3477" s="373">
        <f t="shared" si="1122"/>
        <v>21.52</v>
      </c>
      <c r="K3477" s="373"/>
      <c r="L3477" s="373"/>
      <c r="M3477" s="373">
        <f>VLOOKUP(B3477,'INS-SIN-SD-09-2021'!A:D,4,0)</f>
        <v>21.08</v>
      </c>
      <c r="N3477" s="3" t="b">
        <f t="shared" si="1123"/>
        <v>1</v>
      </c>
    </row>
    <row r="3478" spans="1:15" s="387" customFormat="1" ht="60" x14ac:dyDescent="0.25">
      <c r="A3478" s="440">
        <f t="shared" si="1121"/>
        <v>97331</v>
      </c>
      <c r="B3478" s="441">
        <v>39738</v>
      </c>
      <c r="C3478" s="442" t="s">
        <v>14085</v>
      </c>
      <c r="D3478" s="442" t="s">
        <v>14674</v>
      </c>
      <c r="E3478" s="398" t="s">
        <v>1</v>
      </c>
      <c r="F3478" s="398" t="s">
        <v>27</v>
      </c>
      <c r="G3478" s="397">
        <v>1.0210999999999999</v>
      </c>
      <c r="H3478" s="443">
        <v>6.1</v>
      </c>
      <c r="I3478" s="443" t="s">
        <v>13362</v>
      </c>
      <c r="J3478" s="373">
        <f t="shared" si="1122"/>
        <v>6.22</v>
      </c>
      <c r="K3478" s="373"/>
      <c r="L3478" s="373"/>
      <c r="M3478" s="373">
        <f>VLOOKUP(B3478,'INS-SIN-SD-09-2021'!A:D,4,0)</f>
        <v>6.1</v>
      </c>
      <c r="N3478" s="3" t="b">
        <f t="shared" si="1123"/>
        <v>1</v>
      </c>
    </row>
    <row r="3479" spans="1:15" s="387" customFormat="1" ht="60" x14ac:dyDescent="0.25">
      <c r="A3479" s="463" t="str">
        <f t="shared" si="1121"/>
        <v>18.030.0003-0/EMOP</v>
      </c>
      <c r="B3479" s="434" t="s">
        <v>13359</v>
      </c>
      <c r="C3479" s="464" t="s">
        <v>774</v>
      </c>
      <c r="D3479" s="464" t="s">
        <v>14121</v>
      </c>
      <c r="E3479" s="425" t="s">
        <v>9</v>
      </c>
      <c r="F3479" s="425" t="s">
        <v>1</v>
      </c>
      <c r="G3479" s="424" t="s">
        <v>13361</v>
      </c>
      <c r="H3479" s="426" t="s">
        <v>13362</v>
      </c>
      <c r="I3479" s="465">
        <f>SUMIF(A:A,A3479,J:J)</f>
        <v>1703.98</v>
      </c>
      <c r="K3479" s="373" t="e">
        <f>VLOOKUP(A3479,'CMP-SIN-SD-09-2021'!A:D,4,0)</f>
        <v>#N/A</v>
      </c>
      <c r="L3479" s="373" t="e">
        <f>K3479=I3479</f>
        <v>#N/A</v>
      </c>
      <c r="O3479" s="387" t="s">
        <v>15896</v>
      </c>
    </row>
    <row r="3480" spans="1:15" s="387" customFormat="1" ht="30" x14ac:dyDescent="0.25">
      <c r="A3480" s="444" t="str">
        <f t="shared" si="1121"/>
        <v>18.030.0003-0/EMOP</v>
      </c>
      <c r="B3480" s="445" t="s">
        <v>12256</v>
      </c>
      <c r="C3480" s="446" t="s">
        <v>14121</v>
      </c>
      <c r="D3480" s="446" t="s">
        <v>14675</v>
      </c>
      <c r="E3480" s="447" t="s">
        <v>1</v>
      </c>
      <c r="F3480" s="447" t="s">
        <v>9</v>
      </c>
      <c r="G3480" s="448">
        <v>1</v>
      </c>
      <c r="H3480" s="449">
        <v>1703.98</v>
      </c>
      <c r="I3480" s="449" t="s">
        <v>13362</v>
      </c>
      <c r="J3480" s="373">
        <f t="shared" ref="J3480" si="1124">TRUNC((G3480*H3480),2)</f>
        <v>1703.98</v>
      </c>
      <c r="K3480" s="373"/>
      <c r="L3480" s="373"/>
      <c r="M3480" s="373" t="e">
        <f>VLOOKUP(B3480,'INS-SIN-SD-09-2021'!A:D,4,0)</f>
        <v>#N/A</v>
      </c>
      <c r="N3480" s="3" t="e">
        <f t="shared" ref="N3480" si="1125">M3480=H3480</f>
        <v>#N/A</v>
      </c>
    </row>
    <row r="3481" spans="1:15" s="387" customFormat="1" ht="60" x14ac:dyDescent="0.25">
      <c r="A3481" s="463" t="str">
        <f t="shared" si="1121"/>
        <v>18.030.0005-0/EMOP</v>
      </c>
      <c r="B3481" s="434" t="s">
        <v>13359</v>
      </c>
      <c r="C3481" s="464" t="s">
        <v>14676</v>
      </c>
      <c r="D3481" s="464" t="s">
        <v>14121</v>
      </c>
      <c r="E3481" s="425" t="s">
        <v>9</v>
      </c>
      <c r="F3481" s="425" t="s">
        <v>1</v>
      </c>
      <c r="G3481" s="424" t="s">
        <v>13361</v>
      </c>
      <c r="H3481" s="426" t="s">
        <v>13362</v>
      </c>
      <c r="I3481" s="465">
        <f>SUMIF(A:A,A3481,J:J)</f>
        <v>2522.6799999999998</v>
      </c>
      <c r="K3481" s="373" t="e">
        <f>VLOOKUP(A3481,'CMP-SIN-SD-09-2021'!A:D,4,0)</f>
        <v>#N/A</v>
      </c>
      <c r="L3481" s="373" t="e">
        <f>K3481=I3481</f>
        <v>#N/A</v>
      </c>
      <c r="O3481" s="387" t="s">
        <v>15897</v>
      </c>
    </row>
    <row r="3482" spans="1:15" s="387" customFormat="1" ht="30" x14ac:dyDescent="0.25">
      <c r="A3482" s="444" t="str">
        <f t="shared" si="1121"/>
        <v>18.030.0005-0/EMOP</v>
      </c>
      <c r="B3482" s="445">
        <v>7780</v>
      </c>
      <c r="C3482" s="446" t="s">
        <v>14121</v>
      </c>
      <c r="D3482" s="446" t="s">
        <v>14677</v>
      </c>
      <c r="E3482" s="447" t="s">
        <v>1</v>
      </c>
      <c r="F3482" s="447" t="s">
        <v>9</v>
      </c>
      <c r="G3482" s="448">
        <v>1</v>
      </c>
      <c r="H3482" s="449">
        <v>2522.6799999999998</v>
      </c>
      <c r="I3482" s="449" t="s">
        <v>13362</v>
      </c>
      <c r="J3482" s="373">
        <f t="shared" ref="J3482" si="1126">TRUNC((G3482*H3482),2)</f>
        <v>2522.6799999999998</v>
      </c>
      <c r="K3482" s="373"/>
      <c r="L3482" s="373"/>
      <c r="M3482" s="373" t="e">
        <f>VLOOKUP(B3482,'INS-SIN-SD-09-2021'!A:D,4,0)</f>
        <v>#N/A</v>
      </c>
      <c r="N3482" s="3" t="e">
        <f t="shared" ref="N3482" si="1127">M3482=H3482</f>
        <v>#N/A</v>
      </c>
    </row>
    <row r="3483" spans="1:15" s="387" customFormat="1" ht="60" x14ac:dyDescent="0.25">
      <c r="A3483" s="463" t="str">
        <f t="shared" si="1121"/>
        <v>18.030.0008-0/EMOP</v>
      </c>
      <c r="B3483" s="434" t="s">
        <v>13359</v>
      </c>
      <c r="C3483" s="464" t="s">
        <v>777</v>
      </c>
      <c r="D3483" s="464" t="s">
        <v>13780</v>
      </c>
      <c r="E3483" s="425" t="s">
        <v>9</v>
      </c>
      <c r="F3483" s="425" t="s">
        <v>1</v>
      </c>
      <c r="G3483" s="424" t="s">
        <v>13361</v>
      </c>
      <c r="H3483" s="426" t="s">
        <v>13362</v>
      </c>
      <c r="I3483" s="465">
        <f>SUMIF(A:A,A3483,J:J)</f>
        <v>4794.55</v>
      </c>
      <c r="K3483" s="373" t="e">
        <f>VLOOKUP(A3483,'CMP-SIN-SD-09-2021'!A:D,4,0)</f>
        <v>#N/A</v>
      </c>
      <c r="L3483" s="373" t="e">
        <f>K3483=I3483</f>
        <v>#N/A</v>
      </c>
      <c r="O3483" s="387" t="s">
        <v>15899</v>
      </c>
    </row>
    <row r="3484" spans="1:15" s="387" customFormat="1" ht="30" x14ac:dyDescent="0.25">
      <c r="A3484" s="444" t="str">
        <f t="shared" si="1121"/>
        <v>18.030.0008-0/EMOP</v>
      </c>
      <c r="B3484" s="445" t="s">
        <v>12257</v>
      </c>
      <c r="C3484" s="446" t="s">
        <v>13780</v>
      </c>
      <c r="D3484" s="446" t="s">
        <v>14678</v>
      </c>
      <c r="E3484" s="447" t="s">
        <v>1</v>
      </c>
      <c r="F3484" s="447" t="s">
        <v>9</v>
      </c>
      <c r="G3484" s="448">
        <v>1</v>
      </c>
      <c r="H3484" s="449">
        <v>4794.55</v>
      </c>
      <c r="I3484" s="449" t="s">
        <v>13362</v>
      </c>
      <c r="J3484" s="373">
        <f t="shared" ref="J3484" si="1128">TRUNC((G3484*H3484),2)</f>
        <v>4794.55</v>
      </c>
      <c r="K3484" s="373"/>
      <c r="L3484" s="373"/>
      <c r="M3484" s="373" t="e">
        <f>VLOOKUP(B3484,'INS-SIN-SD-09-2021'!A:D,4,0)</f>
        <v>#N/A</v>
      </c>
      <c r="N3484" s="3" t="e">
        <f t="shared" ref="N3484" si="1129">M3484=H3484</f>
        <v>#N/A</v>
      </c>
    </row>
    <row r="3485" spans="1:15" s="387" customFormat="1" ht="30" x14ac:dyDescent="0.25">
      <c r="A3485" s="463" t="str">
        <f t="shared" si="1121"/>
        <v>04467/ORSE</v>
      </c>
      <c r="B3485" s="434" t="s">
        <v>13359</v>
      </c>
      <c r="C3485" s="464" t="s">
        <v>779</v>
      </c>
      <c r="D3485" s="464" t="s">
        <v>13975</v>
      </c>
      <c r="E3485" s="425" t="s">
        <v>9</v>
      </c>
      <c r="F3485" s="425" t="s">
        <v>1</v>
      </c>
      <c r="G3485" s="424" t="s">
        <v>13361</v>
      </c>
      <c r="H3485" s="426" t="s">
        <v>13362</v>
      </c>
      <c r="I3485" s="465">
        <f>SUMIF(A:A,A3485,J:J)</f>
        <v>450</v>
      </c>
      <c r="K3485" s="373" t="e">
        <f>VLOOKUP(A3485,'CMP-SIN-SD-09-2021'!A:D,4,0)</f>
        <v>#N/A</v>
      </c>
      <c r="L3485" s="373" t="e">
        <f>K3485=I3485</f>
        <v>#N/A</v>
      </c>
      <c r="O3485" s="387" t="s">
        <v>2052</v>
      </c>
    </row>
    <row r="3486" spans="1:15" s="387" customFormat="1" ht="30" x14ac:dyDescent="0.25">
      <c r="A3486" s="444" t="str">
        <f t="shared" si="1121"/>
        <v>04467/ORSE</v>
      </c>
      <c r="B3486" s="445" t="s">
        <v>14679</v>
      </c>
      <c r="C3486" s="446" t="s">
        <v>13975</v>
      </c>
      <c r="D3486" s="446" t="s">
        <v>14680</v>
      </c>
      <c r="E3486" s="447" t="s">
        <v>1</v>
      </c>
      <c r="F3486" s="447" t="s">
        <v>9</v>
      </c>
      <c r="G3486" s="448">
        <v>1</v>
      </c>
      <c r="H3486" s="449">
        <v>450</v>
      </c>
      <c r="I3486" s="449" t="s">
        <v>13362</v>
      </c>
      <c r="J3486" s="373">
        <f t="shared" ref="J3486" si="1130">TRUNC((G3486*H3486),2)</f>
        <v>450</v>
      </c>
      <c r="K3486" s="373"/>
      <c r="L3486" s="373"/>
      <c r="M3486" s="373" t="e">
        <f>VLOOKUP(B3486,'INS-SIN-SD-09-2021'!A:D,4,0)</f>
        <v>#N/A</v>
      </c>
      <c r="N3486" s="3" t="e">
        <f t="shared" ref="N3486" si="1131">M3486=H3486</f>
        <v>#N/A</v>
      </c>
    </row>
    <row r="3487" spans="1:15" s="387" customFormat="1" ht="30" x14ac:dyDescent="0.25">
      <c r="A3487" s="463" t="str">
        <f t="shared" si="1121"/>
        <v>04469/ORSE</v>
      </c>
      <c r="B3487" s="434" t="s">
        <v>13359</v>
      </c>
      <c r="C3487" s="464" t="s">
        <v>14681</v>
      </c>
      <c r="D3487" s="464" t="s">
        <v>13975</v>
      </c>
      <c r="E3487" s="425" t="s">
        <v>9</v>
      </c>
      <c r="F3487" s="425" t="s">
        <v>1</v>
      </c>
      <c r="G3487" s="424" t="s">
        <v>13361</v>
      </c>
      <c r="H3487" s="426" t="s">
        <v>13362</v>
      </c>
      <c r="I3487" s="465">
        <f>SUMIF(A:A,A3487,J:J)</f>
        <v>500</v>
      </c>
      <c r="K3487" s="373" t="e">
        <f>VLOOKUP(A3487,'CMP-SIN-SD-09-2021'!A:D,4,0)</f>
        <v>#N/A</v>
      </c>
      <c r="L3487" s="373" t="e">
        <f>K3487=I3487</f>
        <v>#N/A</v>
      </c>
      <c r="O3487" s="387" t="s">
        <v>15904</v>
      </c>
    </row>
    <row r="3488" spans="1:15" s="387" customFormat="1" ht="30" x14ac:dyDescent="0.25">
      <c r="A3488" s="444" t="str">
        <f t="shared" si="1121"/>
        <v>04469/ORSE</v>
      </c>
      <c r="B3488" s="445" t="s">
        <v>14682</v>
      </c>
      <c r="C3488" s="446" t="s">
        <v>13975</v>
      </c>
      <c r="D3488" s="446" t="s">
        <v>14683</v>
      </c>
      <c r="E3488" s="447" t="s">
        <v>1</v>
      </c>
      <c r="F3488" s="447" t="s">
        <v>9</v>
      </c>
      <c r="G3488" s="448">
        <v>1</v>
      </c>
      <c r="H3488" s="449">
        <v>500</v>
      </c>
      <c r="I3488" s="449" t="s">
        <v>13362</v>
      </c>
      <c r="J3488" s="373">
        <f t="shared" ref="J3488" si="1132">TRUNC((G3488*H3488),2)</f>
        <v>500</v>
      </c>
      <c r="K3488" s="373"/>
      <c r="L3488" s="373"/>
      <c r="M3488" s="373" t="e">
        <f>VLOOKUP(B3488,'INS-SIN-SD-09-2021'!A:D,4,0)</f>
        <v>#N/A</v>
      </c>
      <c r="N3488" s="3" t="e">
        <f t="shared" ref="N3488" si="1133">M3488=H3488</f>
        <v>#N/A</v>
      </c>
    </row>
    <row r="3489" spans="1:15" s="387" customFormat="1" ht="30" x14ac:dyDescent="0.25">
      <c r="A3489" s="463" t="str">
        <f t="shared" si="1121"/>
        <v>04473/ORSE</v>
      </c>
      <c r="B3489" s="434" t="s">
        <v>13359</v>
      </c>
      <c r="C3489" s="464" t="s">
        <v>780</v>
      </c>
      <c r="D3489" s="464" t="s">
        <v>13975</v>
      </c>
      <c r="E3489" s="425" t="s">
        <v>9</v>
      </c>
      <c r="F3489" s="425" t="s">
        <v>1</v>
      </c>
      <c r="G3489" s="424" t="s">
        <v>13361</v>
      </c>
      <c r="H3489" s="426" t="s">
        <v>13362</v>
      </c>
      <c r="I3489" s="465">
        <f>SUMIF(A:A,A3489,J:J)</f>
        <v>650</v>
      </c>
      <c r="K3489" s="373" t="e">
        <f>VLOOKUP(A3489,'CMP-SIN-SD-09-2021'!A:D,4,0)</f>
        <v>#N/A</v>
      </c>
      <c r="L3489" s="373" t="e">
        <f>K3489=I3489</f>
        <v>#N/A</v>
      </c>
      <c r="O3489" s="387" t="s">
        <v>2054</v>
      </c>
    </row>
    <row r="3490" spans="1:15" s="387" customFormat="1" ht="30" x14ac:dyDescent="0.25">
      <c r="A3490" s="444" t="str">
        <f t="shared" si="1121"/>
        <v>04473/ORSE</v>
      </c>
      <c r="B3490" s="445" t="s">
        <v>14684</v>
      </c>
      <c r="C3490" s="446" t="s">
        <v>13975</v>
      </c>
      <c r="D3490" s="446" t="s">
        <v>14685</v>
      </c>
      <c r="E3490" s="447" t="s">
        <v>1</v>
      </c>
      <c r="F3490" s="447" t="s">
        <v>9</v>
      </c>
      <c r="G3490" s="448">
        <v>1</v>
      </c>
      <c r="H3490" s="449">
        <v>650</v>
      </c>
      <c r="I3490" s="449" t="s">
        <v>13362</v>
      </c>
      <c r="J3490" s="373">
        <f t="shared" ref="J3490" si="1134">TRUNC((G3490*H3490),2)</f>
        <v>650</v>
      </c>
      <c r="K3490" s="373"/>
      <c r="L3490" s="373"/>
      <c r="M3490" s="373" t="e">
        <f>VLOOKUP(B3490,'INS-SIN-SD-09-2021'!A:D,4,0)</f>
        <v>#N/A</v>
      </c>
      <c r="N3490" s="3" t="e">
        <f t="shared" ref="N3490" si="1135">M3490=H3490</f>
        <v>#N/A</v>
      </c>
    </row>
    <row r="3491" spans="1:15" s="387" customFormat="1" ht="60" x14ac:dyDescent="0.25">
      <c r="A3491" s="463">
        <f t="shared" si="1121"/>
        <v>92688</v>
      </c>
      <c r="B3491" s="434" t="s">
        <v>13359</v>
      </c>
      <c r="C3491" s="464" t="s">
        <v>781</v>
      </c>
      <c r="D3491" s="464" t="s">
        <v>13640</v>
      </c>
      <c r="E3491" s="425" t="s">
        <v>27</v>
      </c>
      <c r="F3491" s="425" t="s">
        <v>1</v>
      </c>
      <c r="G3491" s="424" t="s">
        <v>13361</v>
      </c>
      <c r="H3491" s="426" t="s">
        <v>13362</v>
      </c>
      <c r="I3491" s="465">
        <f>SUMIF(A:A,A3491,J:J)</f>
        <v>46.13</v>
      </c>
      <c r="K3491" s="373">
        <f>VLOOKUP(A3491,'CMP-SIN-SD-09-2021'!A:D,4,0)</f>
        <v>46.13</v>
      </c>
      <c r="L3491" s="373" t="b">
        <f>K3491=I3491</f>
        <v>1</v>
      </c>
      <c r="O3491" s="403">
        <v>92688</v>
      </c>
    </row>
    <row r="3492" spans="1:15" s="387" customFormat="1" ht="30" x14ac:dyDescent="0.25">
      <c r="A3492" s="450">
        <f t="shared" si="1121"/>
        <v>92688</v>
      </c>
      <c r="B3492" s="451">
        <v>88248</v>
      </c>
      <c r="C3492" s="452" t="s">
        <v>13640</v>
      </c>
      <c r="D3492" s="452" t="s">
        <v>13495</v>
      </c>
      <c r="E3492" s="400" t="s">
        <v>1</v>
      </c>
      <c r="F3492" s="400" t="s">
        <v>7605</v>
      </c>
      <c r="G3492" s="399">
        <v>0.29699999999999999</v>
      </c>
      <c r="H3492" s="453">
        <f>VLOOKUP(B3492,'CMP-SIN-SD-09-2021'!A:D,4,0)</f>
        <v>18.23</v>
      </c>
      <c r="I3492" s="453" t="s">
        <v>13362</v>
      </c>
      <c r="J3492" s="373">
        <f t="shared" ref="J3492:J3494" si="1136">TRUNC((G3492*H3492),2)</f>
        <v>5.41</v>
      </c>
      <c r="K3492" s="373"/>
      <c r="L3492" s="373"/>
      <c r="M3492" s="373">
        <f>VLOOKUP(B3492,'CMP-SIN-SD-09-2021'!A:D,4,0)</f>
        <v>18.23</v>
      </c>
      <c r="N3492" s="3" t="b">
        <f t="shared" ref="N3492:N3494" si="1137">M3492=H3492</f>
        <v>1</v>
      </c>
    </row>
    <row r="3493" spans="1:15" s="387" customFormat="1" ht="30" x14ac:dyDescent="0.25">
      <c r="A3493" s="389">
        <f t="shared" si="1121"/>
        <v>92688</v>
      </c>
      <c r="B3493" s="390">
        <v>88267</v>
      </c>
      <c r="C3493" s="391" t="s">
        <v>13640</v>
      </c>
      <c r="D3493" s="391" t="s">
        <v>13455</v>
      </c>
      <c r="E3493" s="392" t="s">
        <v>1</v>
      </c>
      <c r="F3493" s="392" t="s">
        <v>7605</v>
      </c>
      <c r="G3493" s="393">
        <v>0.29699999999999999</v>
      </c>
      <c r="H3493" s="453">
        <f>VLOOKUP(B3493,'CMP-SIN-SD-09-2021'!A:D,4,0)</f>
        <v>23.41</v>
      </c>
      <c r="I3493" s="394" t="s">
        <v>13362</v>
      </c>
      <c r="J3493" s="373">
        <f t="shared" si="1136"/>
        <v>6.95</v>
      </c>
      <c r="K3493" s="373"/>
      <c r="L3493" s="373"/>
      <c r="M3493" s="373">
        <f>VLOOKUP(B3493,'CMP-SIN-SD-09-2021'!A:D,4,0)</f>
        <v>23.41</v>
      </c>
      <c r="N3493" s="3" t="b">
        <f t="shared" si="1137"/>
        <v>1</v>
      </c>
    </row>
    <row r="3494" spans="1:15" s="387" customFormat="1" ht="30" x14ac:dyDescent="0.25">
      <c r="A3494" s="440">
        <f t="shared" si="1121"/>
        <v>92688</v>
      </c>
      <c r="B3494" s="441">
        <v>7700</v>
      </c>
      <c r="C3494" s="442" t="s">
        <v>13640</v>
      </c>
      <c r="D3494" s="442" t="s">
        <v>14686</v>
      </c>
      <c r="E3494" s="398" t="s">
        <v>1</v>
      </c>
      <c r="F3494" s="398" t="s">
        <v>27</v>
      </c>
      <c r="G3494" s="397">
        <v>1.0389999999999999</v>
      </c>
      <c r="H3494" s="443">
        <v>32.51</v>
      </c>
      <c r="I3494" s="443" t="s">
        <v>13362</v>
      </c>
      <c r="J3494" s="373">
        <f t="shared" si="1136"/>
        <v>33.770000000000003</v>
      </c>
      <c r="K3494" s="373"/>
      <c r="L3494" s="373"/>
      <c r="M3494" s="373">
        <f>VLOOKUP(B3494,'INS-SIN-SD-09-2021'!A:D,4,0)</f>
        <v>32.51</v>
      </c>
      <c r="N3494" s="3" t="b">
        <f t="shared" si="1137"/>
        <v>1</v>
      </c>
    </row>
    <row r="3495" spans="1:15" s="387" customFormat="1" ht="30" x14ac:dyDescent="0.25">
      <c r="A3495" s="463" t="str">
        <f t="shared" si="1121"/>
        <v>09018/ORSE</v>
      </c>
      <c r="B3495" s="434" t="s">
        <v>13359</v>
      </c>
      <c r="C3495" s="464" t="s">
        <v>782</v>
      </c>
      <c r="D3495" s="464" t="s">
        <v>13591</v>
      </c>
      <c r="E3495" s="425" t="s">
        <v>9</v>
      </c>
      <c r="F3495" s="425" t="s">
        <v>1</v>
      </c>
      <c r="G3495" s="424" t="s">
        <v>13361</v>
      </c>
      <c r="H3495" s="426" t="s">
        <v>13362</v>
      </c>
      <c r="I3495" s="465">
        <f>SUMIF(A:A,A3495,J:J)</f>
        <v>22.39</v>
      </c>
      <c r="K3495" s="373" t="e">
        <f>VLOOKUP(A3495,'CMP-SIN-SD-09-2021'!A:D,4,0)</f>
        <v>#N/A</v>
      </c>
      <c r="L3495" s="373" t="e">
        <f>K3495=I3495</f>
        <v>#N/A</v>
      </c>
      <c r="O3495" s="387" t="s">
        <v>2058</v>
      </c>
    </row>
    <row r="3496" spans="1:15" s="387" customFormat="1" ht="30" x14ac:dyDescent="0.25">
      <c r="A3496" s="450" t="str">
        <f t="shared" si="1121"/>
        <v>09018/ORSE</v>
      </c>
      <c r="B3496" s="451">
        <v>88267</v>
      </c>
      <c r="C3496" s="452" t="s">
        <v>13591</v>
      </c>
      <c r="D3496" s="452" t="s">
        <v>13455</v>
      </c>
      <c r="E3496" s="400" t="s">
        <v>1</v>
      </c>
      <c r="F3496" s="400" t="s">
        <v>7605</v>
      </c>
      <c r="G3496" s="399">
        <v>0.12</v>
      </c>
      <c r="H3496" s="453">
        <f>VLOOKUP(B3496,'CMP-SIN-SD-09-2021'!A:D,4,0)</f>
        <v>23.41</v>
      </c>
      <c r="I3496" s="453" t="s">
        <v>13362</v>
      </c>
      <c r="J3496" s="373">
        <f t="shared" ref="J3496:J3497" si="1138">TRUNC((G3496*H3496),2)</f>
        <v>2.8</v>
      </c>
      <c r="K3496" s="373"/>
      <c r="L3496" s="373"/>
      <c r="M3496" s="373">
        <f>VLOOKUP(B3496,'CMP-SIN-SD-09-2021'!A:D,4,0)</f>
        <v>23.41</v>
      </c>
      <c r="N3496" s="3" t="b">
        <f t="shared" ref="N3496:N3497" si="1139">M3496=H3496</f>
        <v>1</v>
      </c>
    </row>
    <row r="3497" spans="1:15" s="387" customFormat="1" ht="45" x14ac:dyDescent="0.25">
      <c r="A3497" s="440" t="str">
        <f t="shared" si="1121"/>
        <v>09018/ORSE</v>
      </c>
      <c r="B3497" s="441" t="s">
        <v>14687</v>
      </c>
      <c r="C3497" s="442" t="s">
        <v>13591</v>
      </c>
      <c r="D3497" s="442" t="s">
        <v>14688</v>
      </c>
      <c r="E3497" s="398" t="s">
        <v>1</v>
      </c>
      <c r="F3497" s="398" t="s">
        <v>9</v>
      </c>
      <c r="G3497" s="397">
        <v>1</v>
      </c>
      <c r="H3497" s="443">
        <v>19.59</v>
      </c>
      <c r="I3497" s="443" t="s">
        <v>13362</v>
      </c>
      <c r="J3497" s="373">
        <f t="shared" si="1138"/>
        <v>19.59</v>
      </c>
      <c r="K3497" s="373"/>
      <c r="L3497" s="373"/>
      <c r="M3497" s="373" t="e">
        <f>VLOOKUP(B3497,'INS-SIN-SD-09-2021'!A:D,4,0)</f>
        <v>#N/A</v>
      </c>
      <c r="N3497" s="3" t="e">
        <f t="shared" si="1139"/>
        <v>#N/A</v>
      </c>
    </row>
    <row r="3498" spans="1:15" s="387" customFormat="1" ht="45" x14ac:dyDescent="0.25">
      <c r="A3498" s="463">
        <f t="shared" si="1121"/>
        <v>92699</v>
      </c>
      <c r="B3498" s="434" t="s">
        <v>13359</v>
      </c>
      <c r="C3498" s="464" t="s">
        <v>783</v>
      </c>
      <c r="D3498" s="464" t="s">
        <v>13774</v>
      </c>
      <c r="E3498" s="425" t="s">
        <v>9</v>
      </c>
      <c r="F3498" s="425" t="s">
        <v>1</v>
      </c>
      <c r="G3498" s="424" t="s">
        <v>13361</v>
      </c>
      <c r="H3498" s="426" t="s">
        <v>13362</v>
      </c>
      <c r="I3498" s="465">
        <f>SUMIF(A:A,A3498,J:J)</f>
        <v>17.64</v>
      </c>
      <c r="K3498" s="373">
        <f>VLOOKUP(A3498,'CMP-SIN-SD-09-2021'!A:D,4,0)</f>
        <v>17.64</v>
      </c>
      <c r="L3498" s="373" t="b">
        <f>K3498=I3498</f>
        <v>1</v>
      </c>
      <c r="O3498" s="403">
        <v>92699</v>
      </c>
    </row>
    <row r="3499" spans="1:15" s="387" customFormat="1" ht="30" x14ac:dyDescent="0.25">
      <c r="A3499" s="450">
        <f t="shared" si="1121"/>
        <v>92699</v>
      </c>
      <c r="B3499" s="451">
        <v>88248</v>
      </c>
      <c r="C3499" s="452" t="s">
        <v>13774</v>
      </c>
      <c r="D3499" s="452" t="s">
        <v>13495</v>
      </c>
      <c r="E3499" s="400" t="s">
        <v>1</v>
      </c>
      <c r="F3499" s="400" t="s">
        <v>7605</v>
      </c>
      <c r="G3499" s="399">
        <v>0.25900000000000001</v>
      </c>
      <c r="H3499" s="453">
        <f>VLOOKUP(B3499,'CMP-SIN-SD-09-2021'!A:D,4,0)</f>
        <v>18.23</v>
      </c>
      <c r="I3499" s="453" t="s">
        <v>13362</v>
      </c>
      <c r="J3499" s="373">
        <f t="shared" ref="J3499:J3503" si="1140">TRUNC((G3499*H3499),2)</f>
        <v>4.72</v>
      </c>
      <c r="K3499" s="373"/>
      <c r="L3499" s="373"/>
      <c r="M3499" s="373">
        <f>VLOOKUP(B3499,'CMP-SIN-SD-09-2021'!A:D,4,0)</f>
        <v>18.23</v>
      </c>
      <c r="N3499" s="3" t="b">
        <f t="shared" ref="N3499:N3503" si="1141">M3499=H3499</f>
        <v>1</v>
      </c>
    </row>
    <row r="3500" spans="1:15" s="387" customFormat="1" ht="30" x14ac:dyDescent="0.25">
      <c r="A3500" s="389">
        <f t="shared" si="1121"/>
        <v>92699</v>
      </c>
      <c r="B3500" s="390">
        <v>88267</v>
      </c>
      <c r="C3500" s="391" t="s">
        <v>13774</v>
      </c>
      <c r="D3500" s="391" t="s">
        <v>13455</v>
      </c>
      <c r="E3500" s="392" t="s">
        <v>1</v>
      </c>
      <c r="F3500" s="392" t="s">
        <v>7605</v>
      </c>
      <c r="G3500" s="393">
        <v>0.25900000000000001</v>
      </c>
      <c r="H3500" s="453">
        <f>VLOOKUP(B3500,'CMP-SIN-SD-09-2021'!A:D,4,0)</f>
        <v>23.41</v>
      </c>
      <c r="I3500" s="394" t="s">
        <v>13362</v>
      </c>
      <c r="J3500" s="373">
        <f t="shared" si="1140"/>
        <v>6.06</v>
      </c>
      <c r="K3500" s="373"/>
      <c r="L3500" s="373"/>
      <c r="M3500" s="373">
        <f>VLOOKUP(B3500,'CMP-SIN-SD-09-2021'!A:D,4,0)</f>
        <v>23.41</v>
      </c>
      <c r="N3500" s="3" t="b">
        <f t="shared" si="1141"/>
        <v>1</v>
      </c>
    </row>
    <row r="3501" spans="1:15" s="387" customFormat="1" x14ac:dyDescent="0.25">
      <c r="A3501" s="389">
        <f t="shared" si="1121"/>
        <v>92699</v>
      </c>
      <c r="B3501" s="390">
        <v>3148</v>
      </c>
      <c r="C3501" s="391" t="s">
        <v>13774</v>
      </c>
      <c r="D3501" s="391" t="s">
        <v>14182</v>
      </c>
      <c r="E3501" s="392" t="s">
        <v>1</v>
      </c>
      <c r="F3501" s="392" t="s">
        <v>9</v>
      </c>
      <c r="G3501" s="393">
        <v>8.0000000000000002E-3</v>
      </c>
      <c r="H3501" s="394">
        <v>12.9</v>
      </c>
      <c r="I3501" s="394" t="s">
        <v>13362</v>
      </c>
      <c r="J3501" s="373">
        <f t="shared" si="1140"/>
        <v>0.1</v>
      </c>
      <c r="K3501" s="373"/>
      <c r="L3501" s="373"/>
      <c r="M3501" s="373">
        <f>VLOOKUP(B3501,'INS-SIN-SD-09-2021'!A:D,4,0)</f>
        <v>12.9</v>
      </c>
      <c r="N3501" s="3" t="b">
        <f t="shared" si="1141"/>
        <v>1</v>
      </c>
    </row>
    <row r="3502" spans="1:15" s="387" customFormat="1" x14ac:dyDescent="0.25">
      <c r="A3502" s="389">
        <f t="shared" si="1121"/>
        <v>92699</v>
      </c>
      <c r="B3502" s="390">
        <v>7307</v>
      </c>
      <c r="C3502" s="391" t="s">
        <v>13774</v>
      </c>
      <c r="D3502" s="391" t="s">
        <v>13870</v>
      </c>
      <c r="E3502" s="392" t="s">
        <v>1</v>
      </c>
      <c r="F3502" s="392" t="s">
        <v>7596</v>
      </c>
      <c r="G3502" s="393">
        <v>2E-3</v>
      </c>
      <c r="H3502" s="394">
        <v>33.81</v>
      </c>
      <c r="I3502" s="394" t="s">
        <v>13362</v>
      </c>
      <c r="J3502" s="373">
        <f t="shared" si="1140"/>
        <v>0.06</v>
      </c>
      <c r="K3502" s="373"/>
      <c r="L3502" s="373"/>
      <c r="M3502" s="373">
        <f>VLOOKUP(B3502,'INS-SIN-SD-09-2021'!A:D,4,0)</f>
        <v>33.81</v>
      </c>
      <c r="N3502" s="3" t="b">
        <f t="shared" si="1141"/>
        <v>1</v>
      </c>
    </row>
    <row r="3503" spans="1:15" s="387" customFormat="1" ht="30" x14ac:dyDescent="0.25">
      <c r="A3503" s="440">
        <f t="shared" si="1121"/>
        <v>92699</v>
      </c>
      <c r="B3503" s="441">
        <v>3455</v>
      </c>
      <c r="C3503" s="442" t="s">
        <v>13774</v>
      </c>
      <c r="D3503" s="442" t="s">
        <v>14689</v>
      </c>
      <c r="E3503" s="398" t="s">
        <v>1</v>
      </c>
      <c r="F3503" s="398" t="s">
        <v>9</v>
      </c>
      <c r="G3503" s="397">
        <v>1</v>
      </c>
      <c r="H3503" s="443">
        <v>6.7</v>
      </c>
      <c r="I3503" s="443" t="s">
        <v>13362</v>
      </c>
      <c r="J3503" s="373">
        <f t="shared" si="1140"/>
        <v>6.7</v>
      </c>
      <c r="K3503" s="373"/>
      <c r="L3503" s="373"/>
      <c r="M3503" s="373">
        <f>VLOOKUP(B3503,'INS-SIN-SD-09-2021'!A:D,4,0)</f>
        <v>6.7</v>
      </c>
      <c r="N3503" s="3" t="b">
        <f t="shared" si="1141"/>
        <v>1</v>
      </c>
    </row>
    <row r="3504" spans="1:15" s="387" customFormat="1" ht="45" x14ac:dyDescent="0.25">
      <c r="A3504" s="463">
        <f t="shared" si="1121"/>
        <v>92701</v>
      </c>
      <c r="B3504" s="434" t="s">
        <v>13359</v>
      </c>
      <c r="C3504" s="464" t="s">
        <v>785</v>
      </c>
      <c r="D3504" s="464" t="s">
        <v>13774</v>
      </c>
      <c r="E3504" s="425" t="s">
        <v>9</v>
      </c>
      <c r="F3504" s="425" t="s">
        <v>1</v>
      </c>
      <c r="G3504" s="424" t="s">
        <v>13361</v>
      </c>
      <c r="H3504" s="426" t="s">
        <v>13362</v>
      </c>
      <c r="I3504" s="465">
        <f>SUMIF(A:A,A3504,J:J)</f>
        <v>28.78</v>
      </c>
      <c r="K3504" s="373">
        <f>VLOOKUP(A3504,'CMP-SIN-SD-09-2021'!A:D,4,0)</f>
        <v>28.78</v>
      </c>
      <c r="L3504" s="373" t="b">
        <f>K3504=I3504</f>
        <v>1</v>
      </c>
      <c r="O3504" s="403">
        <v>92701</v>
      </c>
    </row>
    <row r="3505" spans="1:15" s="387" customFormat="1" ht="30" x14ac:dyDescent="0.25">
      <c r="A3505" s="450">
        <f t="shared" si="1121"/>
        <v>92701</v>
      </c>
      <c r="B3505" s="451">
        <v>88248</v>
      </c>
      <c r="C3505" s="452" t="s">
        <v>13774</v>
      </c>
      <c r="D3505" s="452" t="s">
        <v>13495</v>
      </c>
      <c r="E3505" s="400" t="s">
        <v>1</v>
      </c>
      <c r="F3505" s="400" t="s">
        <v>7605</v>
      </c>
      <c r="G3505" s="399">
        <v>0.44500000000000001</v>
      </c>
      <c r="H3505" s="453">
        <f>VLOOKUP(B3505,'CMP-SIN-SD-09-2021'!A:D,4,0)</f>
        <v>18.23</v>
      </c>
      <c r="I3505" s="453" t="s">
        <v>13362</v>
      </c>
      <c r="J3505" s="373">
        <f t="shared" ref="J3505:J3509" si="1142">TRUNC((G3505*H3505),2)</f>
        <v>8.11</v>
      </c>
      <c r="K3505" s="373"/>
      <c r="L3505" s="373"/>
      <c r="M3505" s="373">
        <f>VLOOKUP(B3505,'CMP-SIN-SD-09-2021'!A:D,4,0)</f>
        <v>18.23</v>
      </c>
      <c r="N3505" s="3" t="b">
        <f t="shared" ref="N3505:N3509" si="1143">M3505=H3505</f>
        <v>1</v>
      </c>
    </row>
    <row r="3506" spans="1:15" s="387" customFormat="1" ht="30" x14ac:dyDescent="0.25">
      <c r="A3506" s="389">
        <f t="shared" si="1121"/>
        <v>92701</v>
      </c>
      <c r="B3506" s="390">
        <v>88267</v>
      </c>
      <c r="C3506" s="391" t="s">
        <v>13774</v>
      </c>
      <c r="D3506" s="391" t="s">
        <v>13455</v>
      </c>
      <c r="E3506" s="392" t="s">
        <v>1</v>
      </c>
      <c r="F3506" s="392" t="s">
        <v>7605</v>
      </c>
      <c r="G3506" s="393">
        <v>0.44500000000000001</v>
      </c>
      <c r="H3506" s="453">
        <f>VLOOKUP(B3506,'CMP-SIN-SD-09-2021'!A:D,4,0)</f>
        <v>23.41</v>
      </c>
      <c r="I3506" s="394" t="s">
        <v>13362</v>
      </c>
      <c r="J3506" s="373">
        <f t="shared" si="1142"/>
        <v>10.41</v>
      </c>
      <c r="K3506" s="373"/>
      <c r="L3506" s="373"/>
      <c r="M3506" s="373">
        <f>VLOOKUP(B3506,'CMP-SIN-SD-09-2021'!A:D,4,0)</f>
        <v>23.41</v>
      </c>
      <c r="N3506" s="3" t="b">
        <f t="shared" si="1143"/>
        <v>1</v>
      </c>
    </row>
    <row r="3507" spans="1:15" s="387" customFormat="1" x14ac:dyDescent="0.25">
      <c r="A3507" s="389">
        <f t="shared" si="1121"/>
        <v>92701</v>
      </c>
      <c r="B3507" s="390">
        <v>3148</v>
      </c>
      <c r="C3507" s="391" t="s">
        <v>13774</v>
      </c>
      <c r="D3507" s="391" t="s">
        <v>14182</v>
      </c>
      <c r="E3507" s="392" t="s">
        <v>1</v>
      </c>
      <c r="F3507" s="392" t="s">
        <v>9</v>
      </c>
      <c r="G3507" s="393">
        <v>1.0999999999999999E-2</v>
      </c>
      <c r="H3507" s="394">
        <v>12.9</v>
      </c>
      <c r="I3507" s="394" t="s">
        <v>13362</v>
      </c>
      <c r="J3507" s="373">
        <f t="shared" si="1142"/>
        <v>0.14000000000000001</v>
      </c>
      <c r="K3507" s="373"/>
      <c r="L3507" s="373"/>
      <c r="M3507" s="373">
        <f>VLOOKUP(B3507,'INS-SIN-SD-09-2021'!A:D,4,0)</f>
        <v>12.9</v>
      </c>
      <c r="N3507" s="3" t="b">
        <f t="shared" si="1143"/>
        <v>1</v>
      </c>
    </row>
    <row r="3508" spans="1:15" s="387" customFormat="1" x14ac:dyDescent="0.25">
      <c r="A3508" s="389">
        <f t="shared" si="1121"/>
        <v>92701</v>
      </c>
      <c r="B3508" s="390">
        <v>7307</v>
      </c>
      <c r="C3508" s="391" t="s">
        <v>13774</v>
      </c>
      <c r="D3508" s="391" t="s">
        <v>13870</v>
      </c>
      <c r="E3508" s="392" t="s">
        <v>1</v>
      </c>
      <c r="F3508" s="392" t="s">
        <v>7596</v>
      </c>
      <c r="G3508" s="393">
        <v>3.0000000000000001E-3</v>
      </c>
      <c r="H3508" s="394">
        <v>33.81</v>
      </c>
      <c r="I3508" s="394" t="s">
        <v>13362</v>
      </c>
      <c r="J3508" s="373">
        <f t="shared" si="1142"/>
        <v>0.1</v>
      </c>
      <c r="K3508" s="373"/>
      <c r="L3508" s="373"/>
      <c r="M3508" s="373">
        <f>VLOOKUP(B3508,'INS-SIN-SD-09-2021'!A:D,4,0)</f>
        <v>33.81</v>
      </c>
      <c r="N3508" s="3" t="b">
        <f t="shared" si="1143"/>
        <v>1</v>
      </c>
    </row>
    <row r="3509" spans="1:15" s="387" customFormat="1" ht="30" x14ac:dyDescent="0.25">
      <c r="A3509" s="440">
        <f t="shared" si="1121"/>
        <v>92701</v>
      </c>
      <c r="B3509" s="441">
        <v>3456</v>
      </c>
      <c r="C3509" s="442" t="s">
        <v>13774</v>
      </c>
      <c r="D3509" s="442" t="s">
        <v>14690</v>
      </c>
      <c r="E3509" s="398" t="s">
        <v>1</v>
      </c>
      <c r="F3509" s="398" t="s">
        <v>9</v>
      </c>
      <c r="G3509" s="397">
        <v>1</v>
      </c>
      <c r="H3509" s="443">
        <v>10.02</v>
      </c>
      <c r="I3509" s="443" t="s">
        <v>13362</v>
      </c>
      <c r="J3509" s="373">
        <f t="shared" si="1142"/>
        <v>10.02</v>
      </c>
      <c r="K3509" s="373"/>
      <c r="L3509" s="373"/>
      <c r="M3509" s="373">
        <f>VLOOKUP(B3509,'INS-SIN-SD-09-2021'!A:D,4,0)</f>
        <v>10.02</v>
      </c>
      <c r="N3509" s="3" t="b">
        <f t="shared" si="1143"/>
        <v>1</v>
      </c>
    </row>
    <row r="3510" spans="1:15" s="387" customFormat="1" ht="45" x14ac:dyDescent="0.25">
      <c r="A3510" s="463">
        <f t="shared" si="1121"/>
        <v>92694</v>
      </c>
      <c r="B3510" s="434" t="s">
        <v>13359</v>
      </c>
      <c r="C3510" s="464" t="s">
        <v>787</v>
      </c>
      <c r="D3510" s="464" t="s">
        <v>13589</v>
      </c>
      <c r="E3510" s="425" t="s">
        <v>9</v>
      </c>
      <c r="F3510" s="425" t="s">
        <v>1</v>
      </c>
      <c r="G3510" s="424" t="s">
        <v>13361</v>
      </c>
      <c r="H3510" s="426" t="s">
        <v>13362</v>
      </c>
      <c r="I3510" s="465">
        <f>SUMIF(A:A,A3510,J:J)</f>
        <v>20.170000000000002</v>
      </c>
      <c r="K3510" s="373">
        <f>VLOOKUP(A3510,'CMP-SIN-SD-09-2021'!A:D,4,0)</f>
        <v>20.170000000000002</v>
      </c>
      <c r="L3510" s="373" t="b">
        <f>K3510=I3510</f>
        <v>1</v>
      </c>
      <c r="O3510" s="403">
        <v>92694</v>
      </c>
    </row>
    <row r="3511" spans="1:15" s="387" customFormat="1" ht="30" x14ac:dyDescent="0.25">
      <c r="A3511" s="450">
        <f t="shared" si="1121"/>
        <v>92694</v>
      </c>
      <c r="B3511" s="451">
        <v>88248</v>
      </c>
      <c r="C3511" s="452" t="s">
        <v>13589</v>
      </c>
      <c r="D3511" s="452" t="s">
        <v>13495</v>
      </c>
      <c r="E3511" s="400" t="s">
        <v>1</v>
      </c>
      <c r="F3511" s="400" t="s">
        <v>7605</v>
      </c>
      <c r="G3511" s="399">
        <v>0.29699999999999999</v>
      </c>
      <c r="H3511" s="453">
        <f>VLOOKUP(B3511,'CMP-SIN-SD-09-2021'!A:D,4,0)</f>
        <v>18.23</v>
      </c>
      <c r="I3511" s="453" t="s">
        <v>13362</v>
      </c>
      <c r="J3511" s="373">
        <f t="shared" ref="J3511:J3515" si="1144">TRUNC((G3511*H3511),2)</f>
        <v>5.41</v>
      </c>
      <c r="K3511" s="373"/>
      <c r="L3511" s="373"/>
      <c r="M3511" s="373">
        <f>VLOOKUP(B3511,'CMP-SIN-SD-09-2021'!A:D,4,0)</f>
        <v>18.23</v>
      </c>
      <c r="N3511" s="3" t="b">
        <f t="shared" ref="N3511:N3515" si="1145">M3511=H3511</f>
        <v>1</v>
      </c>
    </row>
    <row r="3512" spans="1:15" s="387" customFormat="1" ht="30" x14ac:dyDescent="0.25">
      <c r="A3512" s="389">
        <f t="shared" si="1121"/>
        <v>92694</v>
      </c>
      <c r="B3512" s="390">
        <v>88267</v>
      </c>
      <c r="C3512" s="391" t="s">
        <v>13589</v>
      </c>
      <c r="D3512" s="391" t="s">
        <v>13455</v>
      </c>
      <c r="E3512" s="392" t="s">
        <v>1</v>
      </c>
      <c r="F3512" s="392" t="s">
        <v>7605</v>
      </c>
      <c r="G3512" s="393">
        <v>0.29699999999999999</v>
      </c>
      <c r="H3512" s="453">
        <f>VLOOKUP(B3512,'CMP-SIN-SD-09-2021'!A:D,4,0)</f>
        <v>23.41</v>
      </c>
      <c r="I3512" s="394" t="s">
        <v>13362</v>
      </c>
      <c r="J3512" s="373">
        <f t="shared" si="1144"/>
        <v>6.95</v>
      </c>
      <c r="K3512" s="373"/>
      <c r="L3512" s="373"/>
      <c r="M3512" s="373">
        <f>VLOOKUP(B3512,'CMP-SIN-SD-09-2021'!A:D,4,0)</f>
        <v>23.41</v>
      </c>
      <c r="N3512" s="3" t="b">
        <f t="shared" si="1145"/>
        <v>1</v>
      </c>
    </row>
    <row r="3513" spans="1:15" s="387" customFormat="1" x14ac:dyDescent="0.25">
      <c r="A3513" s="389">
        <f t="shared" si="1121"/>
        <v>92694</v>
      </c>
      <c r="B3513" s="390">
        <v>3148</v>
      </c>
      <c r="C3513" s="391" t="s">
        <v>13589</v>
      </c>
      <c r="D3513" s="391" t="s">
        <v>14182</v>
      </c>
      <c r="E3513" s="392" t="s">
        <v>1</v>
      </c>
      <c r="F3513" s="392" t="s">
        <v>9</v>
      </c>
      <c r="G3513" s="393">
        <v>1.0999999999999999E-2</v>
      </c>
      <c r="H3513" s="394">
        <v>12.9</v>
      </c>
      <c r="I3513" s="394" t="s">
        <v>13362</v>
      </c>
      <c r="J3513" s="373">
        <f t="shared" si="1144"/>
        <v>0.14000000000000001</v>
      </c>
      <c r="K3513" s="373"/>
      <c r="L3513" s="373"/>
      <c r="M3513" s="373">
        <f>VLOOKUP(B3513,'INS-SIN-SD-09-2021'!A:D,4,0)</f>
        <v>12.9</v>
      </c>
      <c r="N3513" s="3" t="b">
        <f t="shared" si="1145"/>
        <v>1</v>
      </c>
    </row>
    <row r="3514" spans="1:15" s="387" customFormat="1" x14ac:dyDescent="0.25">
      <c r="A3514" s="389">
        <f t="shared" si="1121"/>
        <v>92694</v>
      </c>
      <c r="B3514" s="390">
        <v>7307</v>
      </c>
      <c r="C3514" s="391" t="s">
        <v>13589</v>
      </c>
      <c r="D3514" s="391" t="s">
        <v>13870</v>
      </c>
      <c r="E3514" s="392" t="s">
        <v>1</v>
      </c>
      <c r="F3514" s="392" t="s">
        <v>7596</v>
      </c>
      <c r="G3514" s="393">
        <v>3.0000000000000001E-3</v>
      </c>
      <c r="H3514" s="394">
        <v>33.81</v>
      </c>
      <c r="I3514" s="394" t="s">
        <v>13362</v>
      </c>
      <c r="J3514" s="373">
        <f t="shared" si="1144"/>
        <v>0.1</v>
      </c>
      <c r="K3514" s="373"/>
      <c r="L3514" s="373"/>
      <c r="M3514" s="373">
        <f>VLOOKUP(B3514,'INS-SIN-SD-09-2021'!A:D,4,0)</f>
        <v>33.81</v>
      </c>
      <c r="N3514" s="3" t="b">
        <f t="shared" si="1145"/>
        <v>1</v>
      </c>
    </row>
    <row r="3515" spans="1:15" s="387" customFormat="1" x14ac:dyDescent="0.25">
      <c r="A3515" s="440">
        <f t="shared" si="1121"/>
        <v>92694</v>
      </c>
      <c r="B3515" s="441">
        <v>4178</v>
      </c>
      <c r="C3515" s="442" t="s">
        <v>13589</v>
      </c>
      <c r="D3515" s="442" t="s">
        <v>14691</v>
      </c>
      <c r="E3515" s="398" t="s">
        <v>1</v>
      </c>
      <c r="F3515" s="398" t="s">
        <v>9</v>
      </c>
      <c r="G3515" s="397">
        <v>1</v>
      </c>
      <c r="H3515" s="443">
        <v>7.57</v>
      </c>
      <c r="I3515" s="443" t="s">
        <v>13362</v>
      </c>
      <c r="J3515" s="373">
        <f t="shared" si="1144"/>
        <v>7.57</v>
      </c>
      <c r="K3515" s="373"/>
      <c r="L3515" s="373"/>
      <c r="M3515" s="373">
        <f>VLOOKUP(B3515,'INS-SIN-SD-09-2021'!A:D,4,0)</f>
        <v>7.57</v>
      </c>
      <c r="N3515" s="3" t="b">
        <f t="shared" si="1145"/>
        <v>1</v>
      </c>
    </row>
    <row r="3516" spans="1:15" s="387" customFormat="1" ht="45" x14ac:dyDescent="0.25">
      <c r="A3516" s="463">
        <f t="shared" si="1121"/>
        <v>92692</v>
      </c>
      <c r="B3516" s="434" t="s">
        <v>13359</v>
      </c>
      <c r="C3516" s="464" t="s">
        <v>789</v>
      </c>
      <c r="D3516" s="464" t="s">
        <v>13589</v>
      </c>
      <c r="E3516" s="425" t="s">
        <v>9</v>
      </c>
      <c r="F3516" s="425" t="s">
        <v>1</v>
      </c>
      <c r="G3516" s="424" t="s">
        <v>13361</v>
      </c>
      <c r="H3516" s="426" t="s">
        <v>13362</v>
      </c>
      <c r="I3516" s="465">
        <f>SUMIF(A:A,A3516,J:J)</f>
        <v>12.809999999999999</v>
      </c>
      <c r="K3516" s="373">
        <f>VLOOKUP(A3516,'CMP-SIN-SD-09-2021'!A:D,4,0)</f>
        <v>12.81</v>
      </c>
      <c r="L3516" s="373" t="b">
        <f>K3516=I3516</f>
        <v>1</v>
      </c>
      <c r="O3516" s="403">
        <v>92692</v>
      </c>
    </row>
    <row r="3517" spans="1:15" s="387" customFormat="1" ht="30" x14ac:dyDescent="0.25">
      <c r="A3517" s="450">
        <f t="shared" si="1121"/>
        <v>92692</v>
      </c>
      <c r="B3517" s="451">
        <v>88248</v>
      </c>
      <c r="C3517" s="452" t="s">
        <v>13589</v>
      </c>
      <c r="D3517" s="452" t="s">
        <v>13495</v>
      </c>
      <c r="E3517" s="400" t="s">
        <v>1</v>
      </c>
      <c r="F3517" s="400" t="s">
        <v>7605</v>
      </c>
      <c r="G3517" s="399">
        <v>0.17299999999999999</v>
      </c>
      <c r="H3517" s="453">
        <f>VLOOKUP(B3517,'CMP-SIN-SD-09-2021'!A:D,4,0)</f>
        <v>18.23</v>
      </c>
      <c r="I3517" s="453" t="s">
        <v>13362</v>
      </c>
      <c r="J3517" s="373">
        <f t="shared" ref="J3517:J3521" si="1146">TRUNC((G3517*H3517),2)</f>
        <v>3.15</v>
      </c>
      <c r="K3517" s="373"/>
      <c r="L3517" s="373"/>
      <c r="M3517" s="373">
        <f>VLOOKUP(B3517,'CMP-SIN-SD-09-2021'!A:D,4,0)</f>
        <v>18.23</v>
      </c>
      <c r="N3517" s="3" t="b">
        <f t="shared" ref="N3517:N3521" si="1147">M3517=H3517</f>
        <v>1</v>
      </c>
    </row>
    <row r="3518" spans="1:15" s="387" customFormat="1" ht="30" x14ac:dyDescent="0.25">
      <c r="A3518" s="389">
        <f t="shared" si="1121"/>
        <v>92692</v>
      </c>
      <c r="B3518" s="390">
        <v>88267</v>
      </c>
      <c r="C3518" s="391" t="s">
        <v>13589</v>
      </c>
      <c r="D3518" s="391" t="s">
        <v>13455</v>
      </c>
      <c r="E3518" s="392" t="s">
        <v>1</v>
      </c>
      <c r="F3518" s="392" t="s">
        <v>7605</v>
      </c>
      <c r="G3518" s="393">
        <v>0.17299999999999999</v>
      </c>
      <c r="H3518" s="453">
        <f>VLOOKUP(B3518,'CMP-SIN-SD-09-2021'!A:D,4,0)</f>
        <v>23.41</v>
      </c>
      <c r="I3518" s="394" t="s">
        <v>13362</v>
      </c>
      <c r="J3518" s="373">
        <f t="shared" si="1146"/>
        <v>4.04</v>
      </c>
      <c r="K3518" s="373"/>
      <c r="L3518" s="373"/>
      <c r="M3518" s="373">
        <f>VLOOKUP(B3518,'CMP-SIN-SD-09-2021'!A:D,4,0)</f>
        <v>23.41</v>
      </c>
      <c r="N3518" s="3" t="b">
        <f t="shared" si="1147"/>
        <v>1</v>
      </c>
    </row>
    <row r="3519" spans="1:15" s="387" customFormat="1" x14ac:dyDescent="0.25">
      <c r="A3519" s="389">
        <f t="shared" si="1121"/>
        <v>92692</v>
      </c>
      <c r="B3519" s="390">
        <v>3148</v>
      </c>
      <c r="C3519" s="391" t="s">
        <v>13589</v>
      </c>
      <c r="D3519" s="391" t="s">
        <v>14182</v>
      </c>
      <c r="E3519" s="392" t="s">
        <v>1</v>
      </c>
      <c r="F3519" s="392" t="s">
        <v>9</v>
      </c>
      <c r="G3519" s="393">
        <v>8.0000000000000002E-3</v>
      </c>
      <c r="H3519" s="394">
        <v>12.9</v>
      </c>
      <c r="I3519" s="394" t="s">
        <v>13362</v>
      </c>
      <c r="J3519" s="373">
        <f t="shared" si="1146"/>
        <v>0.1</v>
      </c>
      <c r="K3519" s="373"/>
      <c r="L3519" s="373"/>
      <c r="M3519" s="373">
        <f>VLOOKUP(B3519,'INS-SIN-SD-09-2021'!A:D,4,0)</f>
        <v>12.9</v>
      </c>
      <c r="N3519" s="3" t="b">
        <f t="shared" si="1147"/>
        <v>1</v>
      </c>
    </row>
    <row r="3520" spans="1:15" s="387" customFormat="1" x14ac:dyDescent="0.25">
      <c r="A3520" s="389">
        <f t="shared" si="1121"/>
        <v>92692</v>
      </c>
      <c r="B3520" s="390">
        <v>7307</v>
      </c>
      <c r="C3520" s="391" t="s">
        <v>13589</v>
      </c>
      <c r="D3520" s="391" t="s">
        <v>13870</v>
      </c>
      <c r="E3520" s="392" t="s">
        <v>1</v>
      </c>
      <c r="F3520" s="392" t="s">
        <v>7596</v>
      </c>
      <c r="G3520" s="393">
        <v>2E-3</v>
      </c>
      <c r="H3520" s="394">
        <v>33.81</v>
      </c>
      <c r="I3520" s="394" t="s">
        <v>13362</v>
      </c>
      <c r="J3520" s="373">
        <f t="shared" si="1146"/>
        <v>0.06</v>
      </c>
      <c r="K3520" s="373"/>
      <c r="L3520" s="373"/>
      <c r="M3520" s="373">
        <f>VLOOKUP(B3520,'INS-SIN-SD-09-2021'!A:D,4,0)</f>
        <v>33.81</v>
      </c>
      <c r="N3520" s="3" t="b">
        <f t="shared" si="1147"/>
        <v>1</v>
      </c>
    </row>
    <row r="3521" spans="1:15" s="387" customFormat="1" x14ac:dyDescent="0.25">
      <c r="A3521" s="440">
        <f t="shared" si="1121"/>
        <v>92692</v>
      </c>
      <c r="B3521" s="441">
        <v>4177</v>
      </c>
      <c r="C3521" s="442" t="s">
        <v>13589</v>
      </c>
      <c r="D3521" s="442" t="s">
        <v>14692</v>
      </c>
      <c r="E3521" s="398" t="s">
        <v>1</v>
      </c>
      <c r="F3521" s="398" t="s">
        <v>9</v>
      </c>
      <c r="G3521" s="397">
        <v>1</v>
      </c>
      <c r="H3521" s="443">
        <v>5.46</v>
      </c>
      <c r="I3521" s="443" t="s">
        <v>13362</v>
      </c>
      <c r="J3521" s="373">
        <f t="shared" si="1146"/>
        <v>5.46</v>
      </c>
      <c r="K3521" s="373"/>
      <c r="L3521" s="373"/>
      <c r="M3521" s="373">
        <f>VLOOKUP(B3521,'INS-SIN-SD-09-2021'!A:D,4,0)</f>
        <v>5.46</v>
      </c>
      <c r="N3521" s="3" t="b">
        <f t="shared" si="1147"/>
        <v>1</v>
      </c>
    </row>
    <row r="3522" spans="1:15" s="387" customFormat="1" ht="30" x14ac:dyDescent="0.25">
      <c r="A3522" s="463" t="str">
        <f t="shared" si="1121"/>
        <v>01009/ORSE</v>
      </c>
      <c r="B3522" s="434" t="s">
        <v>13359</v>
      </c>
      <c r="C3522" s="464" t="s">
        <v>791</v>
      </c>
      <c r="D3522" s="464" t="s">
        <v>14007</v>
      </c>
      <c r="E3522" s="425" t="s">
        <v>9</v>
      </c>
      <c r="F3522" s="425" t="s">
        <v>1</v>
      </c>
      <c r="G3522" s="424" t="s">
        <v>13361</v>
      </c>
      <c r="H3522" s="426" t="s">
        <v>13362</v>
      </c>
      <c r="I3522" s="465">
        <f>SUMIF(A:A,A3522,J:J)</f>
        <v>16.310000000000002</v>
      </c>
      <c r="K3522" s="373" t="e">
        <f>VLOOKUP(A3522,'CMP-SIN-SD-09-2021'!A:D,4,0)</f>
        <v>#N/A</v>
      </c>
      <c r="L3522" s="373" t="e">
        <f>K3522=I3522</f>
        <v>#N/A</v>
      </c>
      <c r="O3522" s="387" t="s">
        <v>2069</v>
      </c>
    </row>
    <row r="3523" spans="1:15" s="387" customFormat="1" ht="30" x14ac:dyDescent="0.25">
      <c r="A3523" s="450" t="str">
        <f t="shared" si="1121"/>
        <v>01009/ORSE</v>
      </c>
      <c r="B3523" s="451">
        <v>88267</v>
      </c>
      <c r="C3523" s="452" t="s">
        <v>14007</v>
      </c>
      <c r="D3523" s="452" t="s">
        <v>13455</v>
      </c>
      <c r="E3523" s="400" t="s">
        <v>1</v>
      </c>
      <c r="F3523" s="400" t="s">
        <v>7605</v>
      </c>
      <c r="G3523" s="399">
        <v>0.17</v>
      </c>
      <c r="H3523" s="453">
        <f>VLOOKUP(B3523,'CMP-SIN-SD-09-2021'!A:D,4,0)</f>
        <v>23.41</v>
      </c>
      <c r="I3523" s="453" t="s">
        <v>13362</v>
      </c>
      <c r="J3523" s="373">
        <f t="shared" ref="J3523:J3525" si="1148">TRUNC((G3523*H3523),2)</f>
        <v>3.97</v>
      </c>
      <c r="K3523" s="373"/>
      <c r="L3523" s="373"/>
      <c r="M3523" s="373">
        <f>VLOOKUP(B3523,'CMP-SIN-SD-09-2021'!A:D,4,0)</f>
        <v>23.41</v>
      </c>
      <c r="N3523" s="3" t="b">
        <f t="shared" ref="N3523:N3525" si="1149">M3523=H3523</f>
        <v>1</v>
      </c>
    </row>
    <row r="3524" spans="1:15" s="387" customFormat="1" x14ac:dyDescent="0.25">
      <c r="A3524" s="389" t="str">
        <f t="shared" si="1121"/>
        <v>01009/ORSE</v>
      </c>
      <c r="B3524" s="390">
        <v>88316</v>
      </c>
      <c r="C3524" s="391" t="s">
        <v>14007</v>
      </c>
      <c r="D3524" s="391" t="s">
        <v>13428</v>
      </c>
      <c r="E3524" s="392" t="s">
        <v>1</v>
      </c>
      <c r="F3524" s="392" t="s">
        <v>7605</v>
      </c>
      <c r="G3524" s="393">
        <v>0.17</v>
      </c>
      <c r="H3524" s="453">
        <f>VLOOKUP(B3524,'CMP-SIN-SD-09-2021'!A:D,4,0)</f>
        <v>17.61</v>
      </c>
      <c r="I3524" s="394" t="s">
        <v>13362</v>
      </c>
      <c r="J3524" s="373">
        <f t="shared" si="1148"/>
        <v>2.99</v>
      </c>
      <c r="K3524" s="373"/>
      <c r="L3524" s="373"/>
      <c r="M3524" s="373">
        <f>VLOOKUP(B3524,'CMP-SIN-SD-09-2021'!A:D,4,0)</f>
        <v>17.61</v>
      </c>
      <c r="N3524" s="3" t="b">
        <f t="shared" si="1149"/>
        <v>1</v>
      </c>
    </row>
    <row r="3525" spans="1:15" s="387" customFormat="1" x14ac:dyDescent="0.25">
      <c r="A3525" s="440" t="str">
        <f t="shared" si="1121"/>
        <v>01009/ORSE</v>
      </c>
      <c r="B3525" s="441" t="s">
        <v>14693</v>
      </c>
      <c r="C3525" s="442" t="s">
        <v>14007</v>
      </c>
      <c r="D3525" s="442" t="s">
        <v>14694</v>
      </c>
      <c r="E3525" s="398" t="s">
        <v>1</v>
      </c>
      <c r="F3525" s="398" t="s">
        <v>9</v>
      </c>
      <c r="G3525" s="397">
        <v>1</v>
      </c>
      <c r="H3525" s="443">
        <v>9.35</v>
      </c>
      <c r="I3525" s="443" t="s">
        <v>13362</v>
      </c>
      <c r="J3525" s="373">
        <f t="shared" si="1148"/>
        <v>9.35</v>
      </c>
      <c r="K3525" s="373"/>
      <c r="L3525" s="373"/>
      <c r="M3525" s="373" t="e">
        <f>VLOOKUP(B3525,'INS-SIN-SD-09-2021'!A:D,4,0)</f>
        <v>#N/A</v>
      </c>
      <c r="N3525" s="3" t="e">
        <f t="shared" si="1149"/>
        <v>#N/A</v>
      </c>
    </row>
    <row r="3526" spans="1:15" s="387" customFormat="1" ht="45" x14ac:dyDescent="0.25">
      <c r="A3526" s="463">
        <f t="shared" si="1121"/>
        <v>92705</v>
      </c>
      <c r="B3526" s="434" t="s">
        <v>13359</v>
      </c>
      <c r="C3526" s="464" t="s">
        <v>793</v>
      </c>
      <c r="D3526" s="464" t="s">
        <v>13792</v>
      </c>
      <c r="E3526" s="425" t="s">
        <v>9</v>
      </c>
      <c r="F3526" s="425" t="s">
        <v>1</v>
      </c>
      <c r="G3526" s="424" t="s">
        <v>13361</v>
      </c>
      <c r="H3526" s="426" t="s">
        <v>13362</v>
      </c>
      <c r="I3526" s="465">
        <f>SUMIF(A:A,A3526,J:J)</f>
        <v>37.99</v>
      </c>
      <c r="K3526" s="373">
        <f>VLOOKUP(A3526,'CMP-SIN-SD-09-2021'!A:D,4,0)</f>
        <v>37.99</v>
      </c>
      <c r="L3526" s="373" t="b">
        <f>K3526=I3526</f>
        <v>1</v>
      </c>
      <c r="O3526" s="403">
        <v>92705</v>
      </c>
    </row>
    <row r="3527" spans="1:15" s="387" customFormat="1" ht="30" x14ac:dyDescent="0.25">
      <c r="A3527" s="450">
        <f t="shared" si="1121"/>
        <v>92705</v>
      </c>
      <c r="B3527" s="451">
        <v>88248</v>
      </c>
      <c r="C3527" s="452" t="s">
        <v>13792</v>
      </c>
      <c r="D3527" s="452" t="s">
        <v>13495</v>
      </c>
      <c r="E3527" s="400" t="s">
        <v>1</v>
      </c>
      <c r="F3527" s="400" t="s">
        <v>7605</v>
      </c>
      <c r="G3527" s="399">
        <v>0.59299999999999997</v>
      </c>
      <c r="H3527" s="453">
        <f>VLOOKUP(B3527,'CMP-SIN-SD-09-2021'!A:D,4,0)</f>
        <v>18.23</v>
      </c>
      <c r="I3527" s="453" t="s">
        <v>13362</v>
      </c>
      <c r="J3527" s="373">
        <f t="shared" ref="J3527:J3531" si="1150">TRUNC((G3527*H3527),2)</f>
        <v>10.81</v>
      </c>
      <c r="K3527" s="373"/>
      <c r="L3527" s="373"/>
      <c r="M3527" s="373">
        <f>VLOOKUP(B3527,'CMP-SIN-SD-09-2021'!A:D,4,0)</f>
        <v>18.23</v>
      </c>
      <c r="N3527" s="3" t="b">
        <f t="shared" ref="N3527:N3531" si="1151">M3527=H3527</f>
        <v>1</v>
      </c>
    </row>
    <row r="3528" spans="1:15" s="387" customFormat="1" ht="30" x14ac:dyDescent="0.25">
      <c r="A3528" s="389">
        <f t="shared" si="1121"/>
        <v>92705</v>
      </c>
      <c r="B3528" s="390">
        <v>88267</v>
      </c>
      <c r="C3528" s="391" t="s">
        <v>13792</v>
      </c>
      <c r="D3528" s="391" t="s">
        <v>13455</v>
      </c>
      <c r="E3528" s="392" t="s">
        <v>1</v>
      </c>
      <c r="F3528" s="392" t="s">
        <v>7605</v>
      </c>
      <c r="G3528" s="393">
        <v>0.59299999999999997</v>
      </c>
      <c r="H3528" s="453">
        <f>VLOOKUP(B3528,'CMP-SIN-SD-09-2021'!A:D,4,0)</f>
        <v>23.41</v>
      </c>
      <c r="I3528" s="394" t="s">
        <v>13362</v>
      </c>
      <c r="J3528" s="373">
        <f t="shared" si="1150"/>
        <v>13.88</v>
      </c>
      <c r="K3528" s="373"/>
      <c r="L3528" s="373"/>
      <c r="M3528" s="373">
        <f>VLOOKUP(B3528,'CMP-SIN-SD-09-2021'!A:D,4,0)</f>
        <v>23.41</v>
      </c>
      <c r="N3528" s="3" t="b">
        <f t="shared" si="1151"/>
        <v>1</v>
      </c>
    </row>
    <row r="3529" spans="1:15" s="387" customFormat="1" x14ac:dyDescent="0.25">
      <c r="A3529" s="389">
        <f t="shared" si="1121"/>
        <v>92705</v>
      </c>
      <c r="B3529" s="390">
        <v>3148</v>
      </c>
      <c r="C3529" s="391" t="s">
        <v>13792</v>
      </c>
      <c r="D3529" s="391" t="s">
        <v>14182</v>
      </c>
      <c r="E3529" s="392" t="s">
        <v>1</v>
      </c>
      <c r="F3529" s="392" t="s">
        <v>9</v>
      </c>
      <c r="G3529" s="393">
        <v>1.6E-2</v>
      </c>
      <c r="H3529" s="394">
        <v>12.9</v>
      </c>
      <c r="I3529" s="394" t="s">
        <v>13362</v>
      </c>
      <c r="J3529" s="373">
        <f t="shared" si="1150"/>
        <v>0.2</v>
      </c>
      <c r="K3529" s="373"/>
      <c r="L3529" s="373"/>
      <c r="M3529" s="373">
        <f>VLOOKUP(B3529,'INS-SIN-SD-09-2021'!A:D,4,0)</f>
        <v>12.9</v>
      </c>
      <c r="N3529" s="3" t="b">
        <f t="shared" si="1151"/>
        <v>1</v>
      </c>
    </row>
    <row r="3530" spans="1:15" s="387" customFormat="1" x14ac:dyDescent="0.25">
      <c r="A3530" s="389">
        <f t="shared" si="1121"/>
        <v>92705</v>
      </c>
      <c r="B3530" s="390">
        <v>7307</v>
      </c>
      <c r="C3530" s="391" t="s">
        <v>13792</v>
      </c>
      <c r="D3530" s="391" t="s">
        <v>13870</v>
      </c>
      <c r="E3530" s="392" t="s">
        <v>1</v>
      </c>
      <c r="F3530" s="392" t="s">
        <v>7596</v>
      </c>
      <c r="G3530" s="393">
        <v>4.0000000000000001E-3</v>
      </c>
      <c r="H3530" s="394">
        <v>33.81</v>
      </c>
      <c r="I3530" s="394" t="s">
        <v>13362</v>
      </c>
      <c r="J3530" s="373">
        <f t="shared" si="1150"/>
        <v>0.13</v>
      </c>
      <c r="K3530" s="373"/>
      <c r="L3530" s="373"/>
      <c r="M3530" s="373">
        <f>VLOOKUP(B3530,'INS-SIN-SD-09-2021'!A:D,4,0)</f>
        <v>33.81</v>
      </c>
      <c r="N3530" s="3" t="b">
        <f t="shared" si="1151"/>
        <v>1</v>
      </c>
    </row>
    <row r="3531" spans="1:15" s="387" customFormat="1" x14ac:dyDescent="0.25">
      <c r="A3531" s="440">
        <f t="shared" si="1121"/>
        <v>92705</v>
      </c>
      <c r="B3531" s="441">
        <v>6295</v>
      </c>
      <c r="C3531" s="442" t="s">
        <v>13792</v>
      </c>
      <c r="D3531" s="442" t="s">
        <v>14695</v>
      </c>
      <c r="E3531" s="398" t="s">
        <v>1</v>
      </c>
      <c r="F3531" s="398" t="s">
        <v>9</v>
      </c>
      <c r="G3531" s="397">
        <v>1</v>
      </c>
      <c r="H3531" s="443">
        <v>12.97</v>
      </c>
      <c r="I3531" s="443" t="s">
        <v>13362</v>
      </c>
      <c r="J3531" s="373">
        <f t="shared" si="1150"/>
        <v>12.97</v>
      </c>
      <c r="K3531" s="373"/>
      <c r="L3531" s="373"/>
      <c r="M3531" s="373">
        <f>VLOOKUP(B3531,'INS-SIN-SD-09-2021'!A:D,4,0)</f>
        <v>12.97</v>
      </c>
      <c r="N3531" s="3" t="b">
        <f t="shared" si="1151"/>
        <v>1</v>
      </c>
    </row>
    <row r="3532" spans="1:15" s="387" customFormat="1" ht="45" x14ac:dyDescent="0.25">
      <c r="A3532" s="463">
        <f t="shared" si="1121"/>
        <v>92905</v>
      </c>
      <c r="B3532" s="434" t="s">
        <v>13359</v>
      </c>
      <c r="C3532" s="464" t="s">
        <v>795</v>
      </c>
      <c r="D3532" s="464" t="s">
        <v>13589</v>
      </c>
      <c r="E3532" s="425" t="s">
        <v>9</v>
      </c>
      <c r="F3532" s="425" t="s">
        <v>1</v>
      </c>
      <c r="G3532" s="424" t="s">
        <v>13361</v>
      </c>
      <c r="H3532" s="426" t="s">
        <v>13362</v>
      </c>
      <c r="I3532" s="465">
        <f>SUMIF(A:A,A3532,J:J)</f>
        <v>43.68</v>
      </c>
      <c r="K3532" s="373">
        <f>VLOOKUP(A3532,'CMP-SIN-SD-09-2021'!A:D,4,0)</f>
        <v>43.68</v>
      </c>
      <c r="L3532" s="373" t="b">
        <f>K3532=I3532</f>
        <v>1</v>
      </c>
      <c r="O3532" s="403">
        <v>92905</v>
      </c>
    </row>
    <row r="3533" spans="1:15" s="387" customFormat="1" ht="30" x14ac:dyDescent="0.25">
      <c r="A3533" s="450">
        <f t="shared" si="1121"/>
        <v>92905</v>
      </c>
      <c r="B3533" s="451">
        <v>88248</v>
      </c>
      <c r="C3533" s="452" t="s">
        <v>13589</v>
      </c>
      <c r="D3533" s="452" t="s">
        <v>13495</v>
      </c>
      <c r="E3533" s="400" t="s">
        <v>1</v>
      </c>
      <c r="F3533" s="400" t="s">
        <v>7605</v>
      </c>
      <c r="G3533" s="399">
        <v>0.29699999999999999</v>
      </c>
      <c r="H3533" s="453">
        <f>VLOOKUP(B3533,'CMP-SIN-SD-09-2021'!A:D,4,0)</f>
        <v>18.23</v>
      </c>
      <c r="I3533" s="453" t="s">
        <v>13362</v>
      </c>
      <c r="J3533" s="373">
        <f t="shared" ref="J3533:J3537" si="1152">TRUNC((G3533*H3533),2)</f>
        <v>5.41</v>
      </c>
      <c r="K3533" s="373"/>
      <c r="L3533" s="373"/>
      <c r="M3533" s="373">
        <f>VLOOKUP(B3533,'CMP-SIN-SD-09-2021'!A:D,4,0)</f>
        <v>18.23</v>
      </c>
      <c r="N3533" s="3" t="b">
        <f t="shared" ref="N3533:N3537" si="1153">M3533=H3533</f>
        <v>1</v>
      </c>
    </row>
    <row r="3534" spans="1:15" s="387" customFormat="1" ht="30" x14ac:dyDescent="0.25">
      <c r="A3534" s="389">
        <f t="shared" si="1121"/>
        <v>92905</v>
      </c>
      <c r="B3534" s="390">
        <v>88267</v>
      </c>
      <c r="C3534" s="391" t="s">
        <v>13589</v>
      </c>
      <c r="D3534" s="391" t="s">
        <v>13455</v>
      </c>
      <c r="E3534" s="392" t="s">
        <v>1</v>
      </c>
      <c r="F3534" s="392" t="s">
        <v>7605</v>
      </c>
      <c r="G3534" s="393">
        <v>0.29699999999999999</v>
      </c>
      <c r="H3534" s="453">
        <f>VLOOKUP(B3534,'CMP-SIN-SD-09-2021'!A:D,4,0)</f>
        <v>23.41</v>
      </c>
      <c r="I3534" s="394" t="s">
        <v>13362</v>
      </c>
      <c r="J3534" s="373">
        <f t="shared" si="1152"/>
        <v>6.95</v>
      </c>
      <c r="K3534" s="373"/>
      <c r="L3534" s="373"/>
      <c r="M3534" s="373">
        <f>VLOOKUP(B3534,'CMP-SIN-SD-09-2021'!A:D,4,0)</f>
        <v>23.41</v>
      </c>
      <c r="N3534" s="3" t="b">
        <f t="shared" si="1153"/>
        <v>1</v>
      </c>
    </row>
    <row r="3535" spans="1:15" s="387" customFormat="1" x14ac:dyDescent="0.25">
      <c r="A3535" s="389">
        <f t="shared" si="1121"/>
        <v>92905</v>
      </c>
      <c r="B3535" s="390">
        <v>3148</v>
      </c>
      <c r="C3535" s="391" t="s">
        <v>13589</v>
      </c>
      <c r="D3535" s="391" t="s">
        <v>14182</v>
      </c>
      <c r="E3535" s="392" t="s">
        <v>1</v>
      </c>
      <c r="F3535" s="392" t="s">
        <v>9</v>
      </c>
      <c r="G3535" s="393">
        <v>1.0999999999999999E-2</v>
      </c>
      <c r="H3535" s="394">
        <v>12.9</v>
      </c>
      <c r="I3535" s="394" t="s">
        <v>13362</v>
      </c>
      <c r="J3535" s="373">
        <f t="shared" si="1152"/>
        <v>0.14000000000000001</v>
      </c>
      <c r="K3535" s="373"/>
      <c r="L3535" s="373"/>
      <c r="M3535" s="373">
        <f>VLOOKUP(B3535,'INS-SIN-SD-09-2021'!A:D,4,0)</f>
        <v>12.9</v>
      </c>
      <c r="N3535" s="3" t="b">
        <f t="shared" si="1153"/>
        <v>1</v>
      </c>
    </row>
    <row r="3536" spans="1:15" s="387" customFormat="1" x14ac:dyDescent="0.25">
      <c r="A3536" s="389">
        <f t="shared" si="1121"/>
        <v>92905</v>
      </c>
      <c r="B3536" s="390">
        <v>7307</v>
      </c>
      <c r="C3536" s="391" t="s">
        <v>13589</v>
      </c>
      <c r="D3536" s="391" t="s">
        <v>13870</v>
      </c>
      <c r="E3536" s="392" t="s">
        <v>1</v>
      </c>
      <c r="F3536" s="392" t="s">
        <v>7596</v>
      </c>
      <c r="G3536" s="393">
        <v>3.0000000000000001E-3</v>
      </c>
      <c r="H3536" s="394">
        <v>33.81</v>
      </c>
      <c r="I3536" s="394" t="s">
        <v>13362</v>
      </c>
      <c r="J3536" s="373">
        <f t="shared" si="1152"/>
        <v>0.1</v>
      </c>
      <c r="K3536" s="373"/>
      <c r="L3536" s="373"/>
      <c r="M3536" s="373">
        <f>VLOOKUP(B3536,'INS-SIN-SD-09-2021'!A:D,4,0)</f>
        <v>33.81</v>
      </c>
      <c r="N3536" s="3" t="b">
        <f t="shared" si="1153"/>
        <v>1</v>
      </c>
    </row>
    <row r="3537" spans="1:15" s="387" customFormat="1" ht="30" x14ac:dyDescent="0.25">
      <c r="A3537" s="440">
        <f t="shared" ref="A3537:A3600" si="1154">IF(O3537&lt;&gt;0,O3537,A3536)</f>
        <v>92905</v>
      </c>
      <c r="B3537" s="441">
        <v>9885</v>
      </c>
      <c r="C3537" s="442" t="s">
        <v>13589</v>
      </c>
      <c r="D3537" s="442" t="s">
        <v>14696</v>
      </c>
      <c r="E3537" s="398" t="s">
        <v>1</v>
      </c>
      <c r="F3537" s="398" t="s">
        <v>9</v>
      </c>
      <c r="G3537" s="397">
        <v>1</v>
      </c>
      <c r="H3537" s="443">
        <v>31.08</v>
      </c>
      <c r="I3537" s="443" t="s">
        <v>13362</v>
      </c>
      <c r="J3537" s="373">
        <f t="shared" si="1152"/>
        <v>31.08</v>
      </c>
      <c r="K3537" s="373"/>
      <c r="L3537" s="373"/>
      <c r="M3537" s="373">
        <f>VLOOKUP(B3537,'INS-SIN-SD-09-2021'!A:D,4,0)</f>
        <v>31.08</v>
      </c>
      <c r="N3537" s="3" t="b">
        <f t="shared" si="1153"/>
        <v>1</v>
      </c>
    </row>
    <row r="3538" spans="1:15" s="387" customFormat="1" ht="45" x14ac:dyDescent="0.25">
      <c r="A3538" s="463">
        <f t="shared" si="1154"/>
        <v>92953</v>
      </c>
      <c r="B3538" s="434" t="s">
        <v>13359</v>
      </c>
      <c r="C3538" s="464" t="s">
        <v>797</v>
      </c>
      <c r="D3538" s="464" t="s">
        <v>13526</v>
      </c>
      <c r="E3538" s="425" t="s">
        <v>9</v>
      </c>
      <c r="F3538" s="425" t="s">
        <v>1</v>
      </c>
      <c r="G3538" s="424" t="s">
        <v>13361</v>
      </c>
      <c r="H3538" s="426" t="s">
        <v>13362</v>
      </c>
      <c r="I3538" s="465">
        <f>SUMIF(A:A,A3538,J:J)</f>
        <v>21.86</v>
      </c>
      <c r="K3538" s="373">
        <f>VLOOKUP(A3538,'CMP-SIN-SD-09-2021'!A:D,4,0)</f>
        <v>21.86</v>
      </c>
      <c r="L3538" s="373" t="b">
        <f>K3538=I3538</f>
        <v>1</v>
      </c>
      <c r="O3538" s="403">
        <v>92953</v>
      </c>
    </row>
    <row r="3539" spans="1:15" s="387" customFormat="1" ht="30" x14ac:dyDescent="0.25">
      <c r="A3539" s="450">
        <f t="shared" si="1154"/>
        <v>92953</v>
      </c>
      <c r="B3539" s="451">
        <v>88248</v>
      </c>
      <c r="C3539" s="452" t="s">
        <v>13526</v>
      </c>
      <c r="D3539" s="452" t="s">
        <v>13495</v>
      </c>
      <c r="E3539" s="400" t="s">
        <v>1</v>
      </c>
      <c r="F3539" s="400" t="s">
        <v>7605</v>
      </c>
      <c r="G3539" s="399">
        <v>0.29699999999999999</v>
      </c>
      <c r="H3539" s="453">
        <f>VLOOKUP(B3539,'CMP-SIN-SD-09-2021'!A:D,4,0)</f>
        <v>18.23</v>
      </c>
      <c r="I3539" s="453" t="s">
        <v>13362</v>
      </c>
      <c r="J3539" s="373">
        <f t="shared" ref="J3539:J3543" si="1155">TRUNC((G3539*H3539),2)</f>
        <v>5.41</v>
      </c>
      <c r="K3539" s="373"/>
      <c r="L3539" s="373"/>
      <c r="M3539" s="373">
        <f>VLOOKUP(B3539,'CMP-SIN-SD-09-2021'!A:D,4,0)</f>
        <v>18.23</v>
      </c>
      <c r="N3539" s="3" t="b">
        <f t="shared" ref="N3539:N3543" si="1156">M3539=H3539</f>
        <v>1</v>
      </c>
    </row>
    <row r="3540" spans="1:15" s="387" customFormat="1" ht="30" x14ac:dyDescent="0.25">
      <c r="A3540" s="389">
        <f t="shared" si="1154"/>
        <v>92953</v>
      </c>
      <c r="B3540" s="390">
        <v>88267</v>
      </c>
      <c r="C3540" s="391" t="s">
        <v>13526</v>
      </c>
      <c r="D3540" s="391" t="s">
        <v>13455</v>
      </c>
      <c r="E3540" s="392" t="s">
        <v>1</v>
      </c>
      <c r="F3540" s="392" t="s">
        <v>7605</v>
      </c>
      <c r="G3540" s="393">
        <v>0.29699999999999999</v>
      </c>
      <c r="H3540" s="453">
        <f>VLOOKUP(B3540,'CMP-SIN-SD-09-2021'!A:D,4,0)</f>
        <v>23.41</v>
      </c>
      <c r="I3540" s="394" t="s">
        <v>13362</v>
      </c>
      <c r="J3540" s="373">
        <f t="shared" si="1155"/>
        <v>6.95</v>
      </c>
      <c r="K3540" s="373"/>
      <c r="L3540" s="373"/>
      <c r="M3540" s="373">
        <f>VLOOKUP(B3540,'CMP-SIN-SD-09-2021'!A:D,4,0)</f>
        <v>23.41</v>
      </c>
      <c r="N3540" s="3" t="b">
        <f t="shared" si="1156"/>
        <v>1</v>
      </c>
    </row>
    <row r="3541" spans="1:15" s="387" customFormat="1" x14ac:dyDescent="0.25">
      <c r="A3541" s="389">
        <f t="shared" si="1154"/>
        <v>92953</v>
      </c>
      <c r="B3541" s="390">
        <v>3148</v>
      </c>
      <c r="C3541" s="391" t="s">
        <v>13526</v>
      </c>
      <c r="D3541" s="391" t="s">
        <v>14182</v>
      </c>
      <c r="E3541" s="392" t="s">
        <v>1</v>
      </c>
      <c r="F3541" s="392" t="s">
        <v>9</v>
      </c>
      <c r="G3541" s="393">
        <v>1.0999999999999999E-2</v>
      </c>
      <c r="H3541" s="394">
        <v>12.9</v>
      </c>
      <c r="I3541" s="394" t="s">
        <v>13362</v>
      </c>
      <c r="J3541" s="373">
        <f t="shared" si="1155"/>
        <v>0.14000000000000001</v>
      </c>
      <c r="K3541" s="373"/>
      <c r="L3541" s="373"/>
      <c r="M3541" s="373">
        <f>VLOOKUP(B3541,'INS-SIN-SD-09-2021'!A:D,4,0)</f>
        <v>12.9</v>
      </c>
      <c r="N3541" s="3" t="b">
        <f t="shared" si="1156"/>
        <v>1</v>
      </c>
    </row>
    <row r="3542" spans="1:15" s="387" customFormat="1" x14ac:dyDescent="0.25">
      <c r="A3542" s="389">
        <f t="shared" si="1154"/>
        <v>92953</v>
      </c>
      <c r="B3542" s="390">
        <v>7307</v>
      </c>
      <c r="C3542" s="391" t="s">
        <v>13526</v>
      </c>
      <c r="D3542" s="391" t="s">
        <v>13870</v>
      </c>
      <c r="E3542" s="392" t="s">
        <v>1</v>
      </c>
      <c r="F3542" s="392" t="s">
        <v>7596</v>
      </c>
      <c r="G3542" s="393">
        <v>3.0000000000000001E-3</v>
      </c>
      <c r="H3542" s="394">
        <v>33.81</v>
      </c>
      <c r="I3542" s="394" t="s">
        <v>13362</v>
      </c>
      <c r="J3542" s="373">
        <f t="shared" si="1155"/>
        <v>0.1</v>
      </c>
      <c r="K3542" s="373"/>
      <c r="L3542" s="373"/>
      <c r="M3542" s="373">
        <f>VLOOKUP(B3542,'INS-SIN-SD-09-2021'!A:D,4,0)</f>
        <v>33.81</v>
      </c>
      <c r="N3542" s="3" t="b">
        <f t="shared" si="1156"/>
        <v>1</v>
      </c>
    </row>
    <row r="3543" spans="1:15" s="387" customFormat="1" ht="30" x14ac:dyDescent="0.25">
      <c r="A3543" s="440">
        <f t="shared" si="1154"/>
        <v>92953</v>
      </c>
      <c r="B3543" s="441">
        <v>12406</v>
      </c>
      <c r="C3543" s="442" t="s">
        <v>13526</v>
      </c>
      <c r="D3543" s="442" t="s">
        <v>14697</v>
      </c>
      <c r="E3543" s="398" t="s">
        <v>1</v>
      </c>
      <c r="F3543" s="398" t="s">
        <v>9</v>
      </c>
      <c r="G3543" s="397">
        <v>1</v>
      </c>
      <c r="H3543" s="443">
        <v>9.26</v>
      </c>
      <c r="I3543" s="443" t="s">
        <v>13362</v>
      </c>
      <c r="J3543" s="373">
        <f t="shared" si="1155"/>
        <v>9.26</v>
      </c>
      <c r="K3543" s="373"/>
      <c r="L3543" s="373"/>
      <c r="M3543" s="373">
        <f>VLOOKUP(B3543,'INS-SIN-SD-09-2021'!A:D,4,0)</f>
        <v>9.26</v>
      </c>
      <c r="N3543" s="3" t="b">
        <f t="shared" si="1156"/>
        <v>1</v>
      </c>
    </row>
    <row r="3544" spans="1:15" s="387" customFormat="1" ht="30" x14ac:dyDescent="0.25">
      <c r="A3544" s="463" t="str">
        <f t="shared" si="1154"/>
        <v>00972/ORSE</v>
      </c>
      <c r="B3544" s="434" t="s">
        <v>13359</v>
      </c>
      <c r="C3544" s="464" t="s">
        <v>799</v>
      </c>
      <c r="D3544" s="464" t="s">
        <v>13564</v>
      </c>
      <c r="E3544" s="425" t="s">
        <v>9</v>
      </c>
      <c r="F3544" s="425" t="s">
        <v>1</v>
      </c>
      <c r="G3544" s="424" t="s">
        <v>13361</v>
      </c>
      <c r="H3544" s="426" t="s">
        <v>13362</v>
      </c>
      <c r="I3544" s="465">
        <f>SUMIF(A:A,A3544,J:J)</f>
        <v>12.39</v>
      </c>
      <c r="K3544" s="373" t="e">
        <f>VLOOKUP(A3544,'CMP-SIN-SD-09-2021'!A:D,4,0)</f>
        <v>#N/A</v>
      </c>
      <c r="L3544" s="373" t="e">
        <f>K3544=I3544</f>
        <v>#N/A</v>
      </c>
      <c r="O3544" s="387" t="s">
        <v>2077</v>
      </c>
    </row>
    <row r="3545" spans="1:15" s="387" customFormat="1" ht="30" x14ac:dyDescent="0.25">
      <c r="A3545" s="450" t="str">
        <f t="shared" si="1154"/>
        <v>00972/ORSE</v>
      </c>
      <c r="B3545" s="451">
        <v>88267</v>
      </c>
      <c r="C3545" s="452" t="s">
        <v>13564</v>
      </c>
      <c r="D3545" s="452" t="s">
        <v>13455</v>
      </c>
      <c r="E3545" s="400" t="s">
        <v>1</v>
      </c>
      <c r="F3545" s="400" t="s">
        <v>7605</v>
      </c>
      <c r="G3545" s="399">
        <v>0.2</v>
      </c>
      <c r="H3545" s="453">
        <f>VLOOKUP(B3545,'CMP-SIN-SD-09-2021'!A:D,4,0)</f>
        <v>23.41</v>
      </c>
      <c r="I3545" s="453" t="s">
        <v>13362</v>
      </c>
      <c r="J3545" s="373">
        <f t="shared" ref="J3545:J3547" si="1157">TRUNC((G3545*H3545),2)</f>
        <v>4.68</v>
      </c>
      <c r="K3545" s="373"/>
      <c r="L3545" s="373"/>
      <c r="M3545" s="373">
        <f>VLOOKUP(B3545,'CMP-SIN-SD-09-2021'!A:D,4,0)</f>
        <v>23.41</v>
      </c>
      <c r="N3545" s="3" t="b">
        <f t="shared" ref="N3545:N3547" si="1158">M3545=H3545</f>
        <v>1</v>
      </c>
    </row>
    <row r="3546" spans="1:15" s="387" customFormat="1" x14ac:dyDescent="0.25">
      <c r="A3546" s="389" t="str">
        <f t="shared" si="1154"/>
        <v>00972/ORSE</v>
      </c>
      <c r="B3546" s="390">
        <v>88316</v>
      </c>
      <c r="C3546" s="391" t="s">
        <v>13564</v>
      </c>
      <c r="D3546" s="391" t="s">
        <v>13428</v>
      </c>
      <c r="E3546" s="392" t="s">
        <v>1</v>
      </c>
      <c r="F3546" s="392" t="s">
        <v>7605</v>
      </c>
      <c r="G3546" s="393">
        <v>0.2</v>
      </c>
      <c r="H3546" s="453">
        <f>VLOOKUP(B3546,'CMP-SIN-SD-09-2021'!A:D,4,0)</f>
        <v>17.61</v>
      </c>
      <c r="I3546" s="394" t="s">
        <v>13362</v>
      </c>
      <c r="J3546" s="373">
        <f t="shared" si="1157"/>
        <v>3.52</v>
      </c>
      <c r="K3546" s="373"/>
      <c r="L3546" s="373"/>
      <c r="M3546" s="373">
        <f>VLOOKUP(B3546,'CMP-SIN-SD-09-2021'!A:D,4,0)</f>
        <v>17.61</v>
      </c>
      <c r="N3546" s="3" t="b">
        <f t="shared" si="1158"/>
        <v>1</v>
      </c>
    </row>
    <row r="3547" spans="1:15" s="387" customFormat="1" x14ac:dyDescent="0.25">
      <c r="A3547" s="440" t="str">
        <f t="shared" si="1154"/>
        <v>00972/ORSE</v>
      </c>
      <c r="B3547" s="441" t="s">
        <v>14698</v>
      </c>
      <c r="C3547" s="442" t="s">
        <v>13564</v>
      </c>
      <c r="D3547" s="442" t="s">
        <v>14699</v>
      </c>
      <c r="E3547" s="398" t="s">
        <v>1</v>
      </c>
      <c r="F3547" s="398" t="s">
        <v>9</v>
      </c>
      <c r="G3547" s="397">
        <v>1</v>
      </c>
      <c r="H3547" s="443">
        <v>4.1900000000000004</v>
      </c>
      <c r="I3547" s="443" t="s">
        <v>13362</v>
      </c>
      <c r="J3547" s="373">
        <f t="shared" si="1157"/>
        <v>4.1900000000000004</v>
      </c>
      <c r="K3547" s="373"/>
      <c r="L3547" s="373"/>
      <c r="M3547" s="373" t="e">
        <f>VLOOKUP(B3547,'INS-SIN-SD-09-2021'!A:D,4,0)</f>
        <v>#N/A</v>
      </c>
      <c r="N3547" s="3" t="e">
        <f t="shared" si="1158"/>
        <v>#N/A</v>
      </c>
    </row>
    <row r="3548" spans="1:15" s="387" customFormat="1" ht="30" x14ac:dyDescent="0.25">
      <c r="A3548" s="463">
        <f t="shared" si="1154"/>
        <v>89353</v>
      </c>
      <c r="B3548" s="434" t="s">
        <v>13359</v>
      </c>
      <c r="C3548" s="464" t="s">
        <v>801</v>
      </c>
      <c r="D3548" s="464" t="s">
        <v>13763</v>
      </c>
      <c r="E3548" s="425" t="s">
        <v>9</v>
      </c>
      <c r="F3548" s="425" t="s">
        <v>1</v>
      </c>
      <c r="G3548" s="424" t="s">
        <v>13361</v>
      </c>
      <c r="H3548" s="426" t="s">
        <v>13362</v>
      </c>
      <c r="I3548" s="465">
        <f>SUMIF(A:A,A3548,J:J)</f>
        <v>33.35</v>
      </c>
      <c r="K3548" s="373">
        <f>VLOOKUP(A3548,'CMP-SIN-SD-09-2021'!A:D,4,0)</f>
        <v>33.35</v>
      </c>
      <c r="L3548" s="373" t="b">
        <f>K3548=I3548</f>
        <v>1</v>
      </c>
      <c r="O3548" s="403">
        <v>89353</v>
      </c>
    </row>
    <row r="3549" spans="1:15" s="387" customFormat="1" ht="30" x14ac:dyDescent="0.25">
      <c r="A3549" s="450">
        <f t="shared" si="1154"/>
        <v>89353</v>
      </c>
      <c r="B3549" s="451">
        <v>88248</v>
      </c>
      <c r="C3549" s="452" t="s">
        <v>13763</v>
      </c>
      <c r="D3549" s="452" t="s">
        <v>13495</v>
      </c>
      <c r="E3549" s="400" t="s">
        <v>1</v>
      </c>
      <c r="F3549" s="400" t="s">
        <v>7605</v>
      </c>
      <c r="G3549" s="399">
        <v>0.11020000000000001</v>
      </c>
      <c r="H3549" s="453">
        <f>VLOOKUP(B3549,'CMP-SIN-SD-09-2021'!A:D,4,0)</f>
        <v>18.23</v>
      </c>
      <c r="I3549" s="453" t="s">
        <v>13362</v>
      </c>
      <c r="J3549" s="373">
        <f t="shared" ref="J3549:J3552" si="1159">TRUNC((G3549*H3549),2)</f>
        <v>2</v>
      </c>
      <c r="K3549" s="373"/>
      <c r="L3549" s="373"/>
      <c r="M3549" s="373">
        <f>VLOOKUP(B3549,'CMP-SIN-SD-09-2021'!A:D,4,0)</f>
        <v>18.23</v>
      </c>
      <c r="N3549" s="3" t="b">
        <f t="shared" ref="N3549:N3552" si="1160">M3549=H3549</f>
        <v>1</v>
      </c>
    </row>
    <row r="3550" spans="1:15" s="387" customFormat="1" ht="30" x14ac:dyDescent="0.25">
      <c r="A3550" s="389">
        <f t="shared" si="1154"/>
        <v>89353</v>
      </c>
      <c r="B3550" s="390">
        <v>88267</v>
      </c>
      <c r="C3550" s="391" t="s">
        <v>13763</v>
      </c>
      <c r="D3550" s="391" t="s">
        <v>13455</v>
      </c>
      <c r="E3550" s="392" t="s">
        <v>1</v>
      </c>
      <c r="F3550" s="392" t="s">
        <v>7605</v>
      </c>
      <c r="G3550" s="393">
        <v>0.11020000000000001</v>
      </c>
      <c r="H3550" s="453">
        <f>VLOOKUP(B3550,'CMP-SIN-SD-09-2021'!A:D,4,0)</f>
        <v>23.41</v>
      </c>
      <c r="I3550" s="394" t="s">
        <v>13362</v>
      </c>
      <c r="J3550" s="373">
        <f t="shared" si="1159"/>
        <v>2.57</v>
      </c>
      <c r="K3550" s="373"/>
      <c r="L3550" s="373"/>
      <c r="M3550" s="373">
        <f>VLOOKUP(B3550,'CMP-SIN-SD-09-2021'!A:D,4,0)</f>
        <v>23.41</v>
      </c>
      <c r="N3550" s="3" t="b">
        <f t="shared" si="1160"/>
        <v>1</v>
      </c>
    </row>
    <row r="3551" spans="1:15" s="387" customFormat="1" x14ac:dyDescent="0.25">
      <c r="A3551" s="389">
        <f t="shared" si="1154"/>
        <v>89353</v>
      </c>
      <c r="B3551" s="390">
        <v>3148</v>
      </c>
      <c r="C3551" s="391" t="s">
        <v>13763</v>
      </c>
      <c r="D3551" s="391" t="s">
        <v>14182</v>
      </c>
      <c r="E3551" s="392" t="s">
        <v>1</v>
      </c>
      <c r="F3551" s="392" t="s">
        <v>9</v>
      </c>
      <c r="G3551" s="393">
        <v>1.06E-2</v>
      </c>
      <c r="H3551" s="394">
        <v>12.9</v>
      </c>
      <c r="I3551" s="394" t="s">
        <v>13362</v>
      </c>
      <c r="J3551" s="373">
        <f t="shared" si="1159"/>
        <v>0.13</v>
      </c>
      <c r="K3551" s="373"/>
      <c r="L3551" s="373"/>
      <c r="M3551" s="373">
        <f>VLOOKUP(B3551,'INS-SIN-SD-09-2021'!A:D,4,0)</f>
        <v>12.9</v>
      </c>
      <c r="N3551" s="3" t="b">
        <f t="shared" si="1160"/>
        <v>1</v>
      </c>
    </row>
    <row r="3552" spans="1:15" s="387" customFormat="1" ht="30" x14ac:dyDescent="0.25">
      <c r="A3552" s="440">
        <f t="shared" si="1154"/>
        <v>89353</v>
      </c>
      <c r="B3552" s="441">
        <v>6016</v>
      </c>
      <c r="C3552" s="442" t="s">
        <v>13763</v>
      </c>
      <c r="D3552" s="442" t="s">
        <v>14700</v>
      </c>
      <c r="E3552" s="398" t="s">
        <v>1</v>
      </c>
      <c r="F3552" s="398" t="s">
        <v>9</v>
      </c>
      <c r="G3552" s="397">
        <v>1</v>
      </c>
      <c r="H3552" s="443">
        <v>28.65</v>
      </c>
      <c r="I3552" s="443" t="s">
        <v>13362</v>
      </c>
      <c r="J3552" s="373">
        <f t="shared" si="1159"/>
        <v>28.65</v>
      </c>
      <c r="K3552" s="373"/>
      <c r="L3552" s="373"/>
      <c r="M3552" s="373">
        <f>VLOOKUP(B3552,'INS-SIN-SD-09-2021'!A:D,4,0)</f>
        <v>28.65</v>
      </c>
      <c r="N3552" s="3" t="b">
        <f t="shared" si="1160"/>
        <v>1</v>
      </c>
    </row>
    <row r="3553" spans="1:15" s="387" customFormat="1" x14ac:dyDescent="0.25">
      <c r="A3553" s="463" t="str">
        <f t="shared" si="1154"/>
        <v>10339/ORSE</v>
      </c>
      <c r="B3553" s="434" t="s">
        <v>13359</v>
      </c>
      <c r="C3553" s="464" t="s">
        <v>802</v>
      </c>
      <c r="D3553" s="464" t="s">
        <v>13706</v>
      </c>
      <c r="E3553" s="425" t="s">
        <v>9</v>
      </c>
      <c r="F3553" s="425" t="s">
        <v>1</v>
      </c>
      <c r="G3553" s="424" t="s">
        <v>13361</v>
      </c>
      <c r="H3553" s="426" t="s">
        <v>13362</v>
      </c>
      <c r="I3553" s="465">
        <f>SUMIF(A:A,A3553,J:J)</f>
        <v>16.5</v>
      </c>
      <c r="K3553" s="373" t="e">
        <f>VLOOKUP(A3553,'CMP-SIN-SD-09-2021'!A:D,4,0)</f>
        <v>#N/A</v>
      </c>
      <c r="L3553" s="373" t="e">
        <f>K3553=I3553</f>
        <v>#N/A</v>
      </c>
      <c r="O3553" s="387" t="s">
        <v>2081</v>
      </c>
    </row>
    <row r="3554" spans="1:15" s="387" customFormat="1" ht="30" x14ac:dyDescent="0.25">
      <c r="A3554" s="450" t="str">
        <f t="shared" si="1154"/>
        <v>10339/ORSE</v>
      </c>
      <c r="B3554" s="451">
        <v>88267</v>
      </c>
      <c r="C3554" s="452" t="s">
        <v>13847</v>
      </c>
      <c r="D3554" s="452" t="s">
        <v>13455</v>
      </c>
      <c r="E3554" s="400" t="s">
        <v>1</v>
      </c>
      <c r="F3554" s="400" t="s">
        <v>7605</v>
      </c>
      <c r="G3554" s="399">
        <v>0.03</v>
      </c>
      <c r="H3554" s="453">
        <f>VLOOKUP(B3554,'CMP-SIN-SD-09-2021'!A:D,4,0)</f>
        <v>23.41</v>
      </c>
      <c r="I3554" s="453" t="s">
        <v>13362</v>
      </c>
      <c r="J3554" s="373">
        <f t="shared" ref="J3554:J3555" si="1161">TRUNC((G3554*H3554),2)</f>
        <v>0.7</v>
      </c>
      <c r="K3554" s="373"/>
      <c r="L3554" s="373"/>
      <c r="M3554" s="373">
        <f>VLOOKUP(B3554,'CMP-SIN-SD-09-2021'!A:D,4,0)</f>
        <v>23.41</v>
      </c>
      <c r="N3554" s="3" t="b">
        <f t="shared" ref="N3554:N3555" si="1162">M3554=H3554</f>
        <v>1</v>
      </c>
    </row>
    <row r="3555" spans="1:15" s="387" customFormat="1" x14ac:dyDescent="0.25">
      <c r="A3555" s="440" t="str">
        <f t="shared" si="1154"/>
        <v>10339/ORSE</v>
      </c>
      <c r="B3555" s="441" t="s">
        <v>14701</v>
      </c>
      <c r="C3555" s="442" t="s">
        <v>13847</v>
      </c>
      <c r="D3555" s="442" t="s">
        <v>14702</v>
      </c>
      <c r="E3555" s="398" t="s">
        <v>1</v>
      </c>
      <c r="F3555" s="398" t="s">
        <v>9</v>
      </c>
      <c r="G3555" s="397">
        <v>1</v>
      </c>
      <c r="H3555" s="443">
        <v>15.8</v>
      </c>
      <c r="I3555" s="443" t="s">
        <v>13362</v>
      </c>
      <c r="J3555" s="373">
        <f t="shared" si="1161"/>
        <v>15.8</v>
      </c>
      <c r="K3555" s="373"/>
      <c r="L3555" s="373"/>
      <c r="M3555" s="373" t="e">
        <f>VLOOKUP(B3555,'INS-SIN-SD-09-2021'!A:D,4,0)</f>
        <v>#N/A</v>
      </c>
      <c r="N3555" s="3" t="e">
        <f t="shared" si="1162"/>
        <v>#N/A</v>
      </c>
    </row>
    <row r="3556" spans="1:15" s="387" customFormat="1" ht="30" x14ac:dyDescent="0.25">
      <c r="A3556" s="463" t="str">
        <f t="shared" si="1154"/>
        <v>09093/ORSE</v>
      </c>
      <c r="B3556" s="434" t="s">
        <v>13359</v>
      </c>
      <c r="C3556" s="464" t="s">
        <v>803</v>
      </c>
      <c r="D3556" s="464" t="s">
        <v>13813</v>
      </c>
      <c r="E3556" s="425" t="s">
        <v>9</v>
      </c>
      <c r="F3556" s="425" t="s">
        <v>1</v>
      </c>
      <c r="G3556" s="424" t="s">
        <v>13361</v>
      </c>
      <c r="H3556" s="426" t="s">
        <v>13362</v>
      </c>
      <c r="I3556" s="465">
        <f>SUMIF(A:A,A3556,J:J)</f>
        <v>498.63</v>
      </c>
      <c r="K3556" s="373" t="e">
        <f>VLOOKUP(A3556,'CMP-SIN-SD-09-2021'!A:D,4,0)</f>
        <v>#N/A</v>
      </c>
      <c r="L3556" s="373" t="e">
        <f>K3556=I3556</f>
        <v>#N/A</v>
      </c>
      <c r="O3556" s="387" t="s">
        <v>2083</v>
      </c>
    </row>
    <row r="3557" spans="1:15" s="387" customFormat="1" ht="30" x14ac:dyDescent="0.25">
      <c r="A3557" s="450" t="str">
        <f t="shared" si="1154"/>
        <v>09093/ORSE</v>
      </c>
      <c r="B3557" s="451">
        <v>88267</v>
      </c>
      <c r="C3557" s="452" t="s">
        <v>13813</v>
      </c>
      <c r="D3557" s="452" t="s">
        <v>13455</v>
      </c>
      <c r="E3557" s="400" t="s">
        <v>1</v>
      </c>
      <c r="F3557" s="400" t="s">
        <v>7605</v>
      </c>
      <c r="G3557" s="399">
        <v>0.5</v>
      </c>
      <c r="H3557" s="453">
        <f>VLOOKUP(B3557,'CMP-SIN-SD-09-2021'!A:D,4,0)</f>
        <v>23.41</v>
      </c>
      <c r="I3557" s="453" t="s">
        <v>13362</v>
      </c>
      <c r="J3557" s="373">
        <f t="shared" ref="J3557:J3559" si="1163">TRUNC((G3557*H3557),2)</f>
        <v>11.7</v>
      </c>
      <c r="K3557" s="373"/>
      <c r="L3557" s="373"/>
      <c r="M3557" s="373">
        <f>VLOOKUP(B3557,'CMP-SIN-SD-09-2021'!A:D,4,0)</f>
        <v>23.41</v>
      </c>
      <c r="N3557" s="3" t="b">
        <f t="shared" ref="N3557:N3559" si="1164">M3557=H3557</f>
        <v>1</v>
      </c>
    </row>
    <row r="3558" spans="1:15" s="387" customFormat="1" x14ac:dyDescent="0.25">
      <c r="A3558" s="389" t="str">
        <f t="shared" si="1154"/>
        <v>09093/ORSE</v>
      </c>
      <c r="B3558" s="390">
        <v>88316</v>
      </c>
      <c r="C3558" s="391" t="s">
        <v>13813</v>
      </c>
      <c r="D3558" s="391" t="s">
        <v>13428</v>
      </c>
      <c r="E3558" s="392" t="s">
        <v>1</v>
      </c>
      <c r="F3558" s="392" t="s">
        <v>7605</v>
      </c>
      <c r="G3558" s="393">
        <v>0.5</v>
      </c>
      <c r="H3558" s="453">
        <f>VLOOKUP(B3558,'CMP-SIN-SD-09-2021'!A:D,4,0)</f>
        <v>17.61</v>
      </c>
      <c r="I3558" s="394" t="s">
        <v>13362</v>
      </c>
      <c r="J3558" s="373">
        <f t="shared" si="1163"/>
        <v>8.8000000000000007</v>
      </c>
      <c r="K3558" s="373"/>
      <c r="L3558" s="373"/>
      <c r="M3558" s="373">
        <f>VLOOKUP(B3558,'CMP-SIN-SD-09-2021'!A:D,4,0)</f>
        <v>17.61</v>
      </c>
      <c r="N3558" s="3" t="b">
        <f t="shared" si="1164"/>
        <v>1</v>
      </c>
    </row>
    <row r="3559" spans="1:15" s="387" customFormat="1" ht="30" x14ac:dyDescent="0.25">
      <c r="A3559" s="440" t="str">
        <f t="shared" si="1154"/>
        <v>09093/ORSE</v>
      </c>
      <c r="B3559" s="441" t="s">
        <v>14703</v>
      </c>
      <c r="C3559" s="442" t="s">
        <v>13813</v>
      </c>
      <c r="D3559" s="442" t="s">
        <v>14704</v>
      </c>
      <c r="E3559" s="398" t="s">
        <v>1</v>
      </c>
      <c r="F3559" s="398" t="s">
        <v>9</v>
      </c>
      <c r="G3559" s="397">
        <v>1</v>
      </c>
      <c r="H3559" s="443">
        <v>478.13</v>
      </c>
      <c r="I3559" s="443" t="s">
        <v>13362</v>
      </c>
      <c r="J3559" s="373">
        <f t="shared" si="1163"/>
        <v>478.13</v>
      </c>
      <c r="K3559" s="373"/>
      <c r="L3559" s="373"/>
      <c r="M3559" s="373" t="e">
        <f>VLOOKUP(B3559,'INS-SIN-SD-09-2021'!A:D,4,0)</f>
        <v>#N/A</v>
      </c>
      <c r="N3559" s="3" t="e">
        <f t="shared" si="1164"/>
        <v>#N/A</v>
      </c>
    </row>
    <row r="3560" spans="1:15" s="387" customFormat="1" ht="30" x14ac:dyDescent="0.25">
      <c r="A3560" s="463" t="str">
        <f t="shared" si="1154"/>
        <v>09092/ORSE</v>
      </c>
      <c r="B3560" s="434" t="s">
        <v>13359</v>
      </c>
      <c r="C3560" s="464" t="s">
        <v>804</v>
      </c>
      <c r="D3560" s="464" t="s">
        <v>14203</v>
      </c>
      <c r="E3560" s="425" t="s">
        <v>9</v>
      </c>
      <c r="F3560" s="425" t="s">
        <v>1</v>
      </c>
      <c r="G3560" s="424" t="s">
        <v>13361</v>
      </c>
      <c r="H3560" s="426" t="s">
        <v>13362</v>
      </c>
      <c r="I3560" s="465">
        <f>SUMIF(A:A,A3560,J:J)</f>
        <v>528.57999999999993</v>
      </c>
      <c r="K3560" s="373" t="e">
        <f>VLOOKUP(A3560,'CMP-SIN-SD-09-2021'!A:D,4,0)</f>
        <v>#N/A</v>
      </c>
      <c r="L3560" s="373" t="e">
        <f>K3560=I3560</f>
        <v>#N/A</v>
      </c>
      <c r="O3560" s="387" t="s">
        <v>2085</v>
      </c>
    </row>
    <row r="3561" spans="1:15" s="387" customFormat="1" ht="30" x14ac:dyDescent="0.25">
      <c r="A3561" s="450" t="str">
        <f t="shared" si="1154"/>
        <v>09092/ORSE</v>
      </c>
      <c r="B3561" s="451">
        <v>88267</v>
      </c>
      <c r="C3561" s="452" t="s">
        <v>14203</v>
      </c>
      <c r="D3561" s="452" t="s">
        <v>13455</v>
      </c>
      <c r="E3561" s="400" t="s">
        <v>1</v>
      </c>
      <c r="F3561" s="400" t="s">
        <v>7605</v>
      </c>
      <c r="G3561" s="399">
        <v>0.5</v>
      </c>
      <c r="H3561" s="453">
        <f>VLOOKUP(B3561,'CMP-SIN-SD-09-2021'!A:D,4,0)</f>
        <v>23.41</v>
      </c>
      <c r="I3561" s="453" t="s">
        <v>13362</v>
      </c>
      <c r="J3561" s="373">
        <f t="shared" ref="J3561:J3563" si="1165">TRUNC((G3561*H3561),2)</f>
        <v>11.7</v>
      </c>
      <c r="K3561" s="373"/>
      <c r="L3561" s="373"/>
      <c r="M3561" s="373">
        <f>VLOOKUP(B3561,'CMP-SIN-SD-09-2021'!A:D,4,0)</f>
        <v>23.41</v>
      </c>
      <c r="N3561" s="3" t="b">
        <f t="shared" ref="N3561:N3563" si="1166">M3561=H3561</f>
        <v>1</v>
      </c>
    </row>
    <row r="3562" spans="1:15" s="387" customFormat="1" x14ac:dyDescent="0.25">
      <c r="A3562" s="389" t="str">
        <f t="shared" si="1154"/>
        <v>09092/ORSE</v>
      </c>
      <c r="B3562" s="390">
        <v>88316</v>
      </c>
      <c r="C3562" s="391" t="s">
        <v>14203</v>
      </c>
      <c r="D3562" s="391" t="s">
        <v>13428</v>
      </c>
      <c r="E3562" s="392" t="s">
        <v>1</v>
      </c>
      <c r="F3562" s="392" t="s">
        <v>7605</v>
      </c>
      <c r="G3562" s="393">
        <v>0.5</v>
      </c>
      <c r="H3562" s="453">
        <f>VLOOKUP(B3562,'CMP-SIN-SD-09-2021'!A:D,4,0)</f>
        <v>17.61</v>
      </c>
      <c r="I3562" s="394" t="s">
        <v>13362</v>
      </c>
      <c r="J3562" s="373">
        <f t="shared" si="1165"/>
        <v>8.8000000000000007</v>
      </c>
      <c r="K3562" s="373"/>
      <c r="L3562" s="373"/>
      <c r="M3562" s="373">
        <f>VLOOKUP(B3562,'CMP-SIN-SD-09-2021'!A:D,4,0)</f>
        <v>17.61</v>
      </c>
      <c r="N3562" s="3" t="b">
        <f t="shared" si="1166"/>
        <v>1</v>
      </c>
    </row>
    <row r="3563" spans="1:15" s="387" customFormat="1" ht="30" x14ac:dyDescent="0.25">
      <c r="A3563" s="440" t="str">
        <f t="shared" si="1154"/>
        <v>09092/ORSE</v>
      </c>
      <c r="B3563" s="441" t="s">
        <v>14705</v>
      </c>
      <c r="C3563" s="442" t="s">
        <v>14203</v>
      </c>
      <c r="D3563" s="442" t="s">
        <v>14706</v>
      </c>
      <c r="E3563" s="398" t="s">
        <v>1</v>
      </c>
      <c r="F3563" s="398" t="s">
        <v>9</v>
      </c>
      <c r="G3563" s="397">
        <v>1</v>
      </c>
      <c r="H3563" s="443">
        <v>508.08</v>
      </c>
      <c r="I3563" s="443" t="s">
        <v>13362</v>
      </c>
      <c r="J3563" s="373">
        <f t="shared" si="1165"/>
        <v>508.08</v>
      </c>
      <c r="K3563" s="373"/>
      <c r="L3563" s="373"/>
      <c r="M3563" s="373" t="e">
        <f>VLOOKUP(B3563,'INS-SIN-SD-09-2021'!A:D,4,0)</f>
        <v>#N/A</v>
      </c>
      <c r="N3563" s="3" t="e">
        <f t="shared" si="1166"/>
        <v>#N/A</v>
      </c>
    </row>
    <row r="3564" spans="1:15" s="387" customFormat="1" ht="60" x14ac:dyDescent="0.25">
      <c r="A3564" s="463">
        <f t="shared" si="1154"/>
        <v>95248</v>
      </c>
      <c r="B3564" s="434" t="s">
        <v>13359</v>
      </c>
      <c r="C3564" s="464" t="s">
        <v>805</v>
      </c>
      <c r="D3564" s="464" t="s">
        <v>13454</v>
      </c>
      <c r="E3564" s="425" t="s">
        <v>9</v>
      </c>
      <c r="F3564" s="425" t="s">
        <v>1</v>
      </c>
      <c r="G3564" s="424" t="s">
        <v>13361</v>
      </c>
      <c r="H3564" s="426" t="s">
        <v>13362</v>
      </c>
      <c r="I3564" s="465">
        <f>SUMIF(A:A,A3564,J:J)</f>
        <v>43.81</v>
      </c>
      <c r="K3564" s="373">
        <f>VLOOKUP(A3564,'CMP-SIN-SD-09-2021'!A:D,4,0)</f>
        <v>43.81</v>
      </c>
      <c r="L3564" s="373" t="b">
        <f>K3564=I3564</f>
        <v>1</v>
      </c>
      <c r="O3564" s="403">
        <v>95248</v>
      </c>
    </row>
    <row r="3565" spans="1:15" s="387" customFormat="1" ht="30" x14ac:dyDescent="0.25">
      <c r="A3565" s="450">
        <f t="shared" si="1154"/>
        <v>95248</v>
      </c>
      <c r="B3565" s="451">
        <v>88248</v>
      </c>
      <c r="C3565" s="452" t="s">
        <v>13454</v>
      </c>
      <c r="D3565" s="452" t="s">
        <v>13495</v>
      </c>
      <c r="E3565" s="400" t="s">
        <v>1</v>
      </c>
      <c r="F3565" s="400" t="s">
        <v>7605</v>
      </c>
      <c r="G3565" s="399">
        <v>7.1900000000000006E-2</v>
      </c>
      <c r="H3565" s="453">
        <f>VLOOKUP(B3565,'CMP-SIN-SD-09-2021'!A:D,4,0)</f>
        <v>18.23</v>
      </c>
      <c r="I3565" s="453" t="s">
        <v>13362</v>
      </c>
      <c r="J3565" s="373">
        <f t="shared" ref="J3565:J3568" si="1167">TRUNC((G3565*H3565),2)</f>
        <v>1.31</v>
      </c>
      <c r="K3565" s="373"/>
      <c r="L3565" s="373"/>
      <c r="M3565" s="373">
        <f>VLOOKUP(B3565,'CMP-SIN-SD-09-2021'!A:D,4,0)</f>
        <v>18.23</v>
      </c>
      <c r="N3565" s="3" t="b">
        <f t="shared" ref="N3565:N3568" si="1168">M3565=H3565</f>
        <v>1</v>
      </c>
    </row>
    <row r="3566" spans="1:15" s="387" customFormat="1" ht="30" x14ac:dyDescent="0.25">
      <c r="A3566" s="389">
        <f t="shared" si="1154"/>
        <v>95248</v>
      </c>
      <c r="B3566" s="390">
        <v>88267</v>
      </c>
      <c r="C3566" s="391" t="s">
        <v>13454</v>
      </c>
      <c r="D3566" s="391" t="s">
        <v>13455</v>
      </c>
      <c r="E3566" s="392" t="s">
        <v>1</v>
      </c>
      <c r="F3566" s="392" t="s">
        <v>7605</v>
      </c>
      <c r="G3566" s="393">
        <v>7.1900000000000006E-2</v>
      </c>
      <c r="H3566" s="453">
        <f>VLOOKUP(B3566,'CMP-SIN-SD-09-2021'!A:D,4,0)</f>
        <v>23.41</v>
      </c>
      <c r="I3566" s="394" t="s">
        <v>13362</v>
      </c>
      <c r="J3566" s="373">
        <f t="shared" si="1167"/>
        <v>1.68</v>
      </c>
      <c r="K3566" s="373"/>
      <c r="L3566" s="373"/>
      <c r="M3566" s="373">
        <f>VLOOKUP(B3566,'CMP-SIN-SD-09-2021'!A:D,4,0)</f>
        <v>23.41</v>
      </c>
      <c r="N3566" s="3" t="b">
        <f t="shared" si="1168"/>
        <v>1</v>
      </c>
    </row>
    <row r="3567" spans="1:15" s="387" customFormat="1" x14ac:dyDescent="0.25">
      <c r="A3567" s="389">
        <f t="shared" si="1154"/>
        <v>95248</v>
      </c>
      <c r="B3567" s="390">
        <v>3148</v>
      </c>
      <c r="C3567" s="391" t="s">
        <v>13454</v>
      </c>
      <c r="D3567" s="391" t="s">
        <v>14182</v>
      </c>
      <c r="E3567" s="392" t="s">
        <v>1</v>
      </c>
      <c r="F3567" s="392" t="s">
        <v>9</v>
      </c>
      <c r="G3567" s="393">
        <v>8.3999999999999995E-3</v>
      </c>
      <c r="H3567" s="394">
        <v>12.9</v>
      </c>
      <c r="I3567" s="394" t="s">
        <v>13362</v>
      </c>
      <c r="J3567" s="373">
        <f t="shared" si="1167"/>
        <v>0.1</v>
      </c>
      <c r="K3567" s="373"/>
      <c r="L3567" s="373"/>
      <c r="M3567" s="373">
        <f>VLOOKUP(B3567,'INS-SIN-SD-09-2021'!A:D,4,0)</f>
        <v>12.9</v>
      </c>
      <c r="N3567" s="3" t="b">
        <f t="shared" si="1168"/>
        <v>1</v>
      </c>
    </row>
    <row r="3568" spans="1:15" s="387" customFormat="1" x14ac:dyDescent="0.25">
      <c r="A3568" s="440">
        <f t="shared" si="1154"/>
        <v>95248</v>
      </c>
      <c r="B3568" s="441">
        <v>11748</v>
      </c>
      <c r="C3568" s="442" t="s">
        <v>13454</v>
      </c>
      <c r="D3568" s="442" t="s">
        <v>14707</v>
      </c>
      <c r="E3568" s="398" t="s">
        <v>1</v>
      </c>
      <c r="F3568" s="398" t="s">
        <v>9</v>
      </c>
      <c r="G3568" s="397">
        <v>1</v>
      </c>
      <c r="H3568" s="443">
        <v>40.72</v>
      </c>
      <c r="I3568" s="443" t="s">
        <v>13362</v>
      </c>
      <c r="J3568" s="373">
        <f t="shared" si="1167"/>
        <v>40.72</v>
      </c>
      <c r="K3568" s="373"/>
      <c r="L3568" s="373"/>
      <c r="M3568" s="373">
        <f>VLOOKUP(B3568,'INS-SIN-SD-09-2021'!A:D,4,0)</f>
        <v>40.72</v>
      </c>
      <c r="N3568" s="3" t="b">
        <f t="shared" si="1168"/>
        <v>1</v>
      </c>
    </row>
    <row r="3569" spans="1:15" s="387" customFormat="1" ht="60" x14ac:dyDescent="0.25">
      <c r="A3569" s="463">
        <f t="shared" si="1154"/>
        <v>95249</v>
      </c>
      <c r="B3569" s="434" t="s">
        <v>13359</v>
      </c>
      <c r="C3569" s="464" t="s">
        <v>806</v>
      </c>
      <c r="D3569" s="464" t="s">
        <v>13454</v>
      </c>
      <c r="E3569" s="425" t="s">
        <v>9</v>
      </c>
      <c r="F3569" s="425" t="s">
        <v>1</v>
      </c>
      <c r="G3569" s="424" t="s">
        <v>13361</v>
      </c>
      <c r="H3569" s="426" t="s">
        <v>13362</v>
      </c>
      <c r="I3569" s="465">
        <f>SUMIF(A:A,A3569,J:J)</f>
        <v>51.7</v>
      </c>
      <c r="K3569" s="373">
        <f>VLOOKUP(A3569,'CMP-SIN-SD-09-2021'!A:D,4,0)</f>
        <v>51.7</v>
      </c>
      <c r="L3569" s="373" t="b">
        <f>K3569=I3569</f>
        <v>1</v>
      </c>
      <c r="O3569" s="403">
        <v>95249</v>
      </c>
    </row>
    <row r="3570" spans="1:15" s="387" customFormat="1" ht="30" x14ac:dyDescent="0.25">
      <c r="A3570" s="450">
        <f t="shared" si="1154"/>
        <v>95249</v>
      </c>
      <c r="B3570" s="451">
        <v>88248</v>
      </c>
      <c r="C3570" s="452" t="s">
        <v>13454</v>
      </c>
      <c r="D3570" s="452" t="s">
        <v>13495</v>
      </c>
      <c r="E3570" s="400" t="s">
        <v>1</v>
      </c>
      <c r="F3570" s="400" t="s">
        <v>7605</v>
      </c>
      <c r="G3570" s="399">
        <v>0.11020000000000001</v>
      </c>
      <c r="H3570" s="453">
        <f>VLOOKUP(B3570,'CMP-SIN-SD-09-2021'!A:D,4,0)</f>
        <v>18.23</v>
      </c>
      <c r="I3570" s="453" t="s">
        <v>13362</v>
      </c>
      <c r="J3570" s="373">
        <f t="shared" ref="J3570:J3573" si="1169">TRUNC((G3570*H3570),2)</f>
        <v>2</v>
      </c>
      <c r="K3570" s="373"/>
      <c r="L3570" s="373"/>
      <c r="M3570" s="373">
        <f>VLOOKUP(B3570,'CMP-SIN-SD-09-2021'!A:D,4,0)</f>
        <v>18.23</v>
      </c>
      <c r="N3570" s="3" t="b">
        <f t="shared" ref="N3570:N3573" si="1170">M3570=H3570</f>
        <v>1</v>
      </c>
    </row>
    <row r="3571" spans="1:15" s="387" customFormat="1" ht="30" x14ac:dyDescent="0.25">
      <c r="A3571" s="389">
        <f t="shared" si="1154"/>
        <v>95249</v>
      </c>
      <c r="B3571" s="390">
        <v>88267</v>
      </c>
      <c r="C3571" s="391" t="s">
        <v>13454</v>
      </c>
      <c r="D3571" s="391" t="s">
        <v>13455</v>
      </c>
      <c r="E3571" s="392" t="s">
        <v>1</v>
      </c>
      <c r="F3571" s="392" t="s">
        <v>7605</v>
      </c>
      <c r="G3571" s="393">
        <v>0.11020000000000001</v>
      </c>
      <c r="H3571" s="453">
        <f>VLOOKUP(B3571,'CMP-SIN-SD-09-2021'!A:D,4,0)</f>
        <v>23.41</v>
      </c>
      <c r="I3571" s="394" t="s">
        <v>13362</v>
      </c>
      <c r="J3571" s="373">
        <f t="shared" si="1169"/>
        <v>2.57</v>
      </c>
      <c r="K3571" s="373"/>
      <c r="L3571" s="373"/>
      <c r="M3571" s="373">
        <f>VLOOKUP(B3571,'CMP-SIN-SD-09-2021'!A:D,4,0)</f>
        <v>23.41</v>
      </c>
      <c r="N3571" s="3" t="b">
        <f t="shared" si="1170"/>
        <v>1</v>
      </c>
    </row>
    <row r="3572" spans="1:15" s="387" customFormat="1" x14ac:dyDescent="0.25">
      <c r="A3572" s="389">
        <f t="shared" si="1154"/>
        <v>95249</v>
      </c>
      <c r="B3572" s="390">
        <v>3148</v>
      </c>
      <c r="C3572" s="391" t="s">
        <v>13454</v>
      </c>
      <c r="D3572" s="391" t="s">
        <v>14182</v>
      </c>
      <c r="E3572" s="392" t="s">
        <v>1</v>
      </c>
      <c r="F3572" s="392" t="s">
        <v>9</v>
      </c>
      <c r="G3572" s="393">
        <v>1.06E-2</v>
      </c>
      <c r="H3572" s="394">
        <v>12.9</v>
      </c>
      <c r="I3572" s="394" t="s">
        <v>13362</v>
      </c>
      <c r="J3572" s="373">
        <f t="shared" si="1169"/>
        <v>0.13</v>
      </c>
      <c r="K3572" s="373"/>
      <c r="L3572" s="373"/>
      <c r="M3572" s="373">
        <f>VLOOKUP(B3572,'INS-SIN-SD-09-2021'!A:D,4,0)</f>
        <v>12.9</v>
      </c>
      <c r="N3572" s="3" t="b">
        <f t="shared" si="1170"/>
        <v>1</v>
      </c>
    </row>
    <row r="3573" spans="1:15" s="387" customFormat="1" x14ac:dyDescent="0.25">
      <c r="A3573" s="440">
        <f t="shared" si="1154"/>
        <v>95249</v>
      </c>
      <c r="B3573" s="441">
        <v>11749</v>
      </c>
      <c r="C3573" s="442" t="s">
        <v>13454</v>
      </c>
      <c r="D3573" s="442" t="s">
        <v>14708</v>
      </c>
      <c r="E3573" s="398" t="s">
        <v>1</v>
      </c>
      <c r="F3573" s="398" t="s">
        <v>9</v>
      </c>
      <c r="G3573" s="397">
        <v>1</v>
      </c>
      <c r="H3573" s="443">
        <v>47</v>
      </c>
      <c r="I3573" s="443" t="s">
        <v>13362</v>
      </c>
      <c r="J3573" s="373">
        <f t="shared" si="1169"/>
        <v>47</v>
      </c>
      <c r="K3573" s="373"/>
      <c r="L3573" s="373"/>
      <c r="M3573" s="373">
        <f>VLOOKUP(B3573,'INS-SIN-SD-09-2021'!A:D,4,0)</f>
        <v>47</v>
      </c>
      <c r="N3573" s="3" t="b">
        <f t="shared" si="1170"/>
        <v>1</v>
      </c>
    </row>
    <row r="3574" spans="1:15" s="387" customFormat="1" ht="30" x14ac:dyDescent="0.25">
      <c r="A3574" s="463">
        <f t="shared" si="1154"/>
        <v>85120</v>
      </c>
      <c r="B3574" s="434" t="s">
        <v>13359</v>
      </c>
      <c r="C3574" s="464" t="s">
        <v>807</v>
      </c>
      <c r="D3574" s="464" t="s">
        <v>13939</v>
      </c>
      <c r="E3574" s="425" t="s">
        <v>9</v>
      </c>
      <c r="F3574" s="425" t="s">
        <v>1</v>
      </c>
      <c r="G3574" s="424" t="s">
        <v>13361</v>
      </c>
      <c r="H3574" s="426" t="s">
        <v>13362</v>
      </c>
      <c r="I3574" s="465">
        <f>SUMIF(A:A,A3574,J:J)</f>
        <v>115.38000000000001</v>
      </c>
      <c r="K3574" s="373" t="e">
        <f>VLOOKUP(A3574,'CMP-SIN-SD-09-2021'!A:D,4,0)</f>
        <v>#N/A</v>
      </c>
      <c r="L3574" s="373" t="e">
        <f>K3574=I3574</f>
        <v>#N/A</v>
      </c>
      <c r="O3574" s="403">
        <v>85120</v>
      </c>
    </row>
    <row r="3575" spans="1:15" s="387" customFormat="1" ht="30" x14ac:dyDescent="0.25">
      <c r="A3575" s="450">
        <f t="shared" si="1154"/>
        <v>85120</v>
      </c>
      <c r="B3575" s="451">
        <v>88248</v>
      </c>
      <c r="C3575" s="452" t="s">
        <v>13939</v>
      </c>
      <c r="D3575" s="452" t="s">
        <v>13495</v>
      </c>
      <c r="E3575" s="400" t="s">
        <v>1</v>
      </c>
      <c r="F3575" s="400" t="s">
        <v>7605</v>
      </c>
      <c r="G3575" s="399">
        <v>0.65</v>
      </c>
      <c r="H3575" s="453">
        <f>VLOOKUP(B3575,'CMP-SIN-SD-09-2021'!A:D,4,0)</f>
        <v>18.23</v>
      </c>
      <c r="I3575" s="453" t="s">
        <v>13362</v>
      </c>
      <c r="J3575" s="373">
        <f t="shared" ref="J3575:J3578" si="1171">TRUNC((G3575*H3575),2)</f>
        <v>11.84</v>
      </c>
      <c r="K3575" s="373"/>
      <c r="L3575" s="373"/>
      <c r="M3575" s="373">
        <f>VLOOKUP(B3575,'CMP-SIN-SD-09-2021'!A:D,4,0)</f>
        <v>18.23</v>
      </c>
      <c r="N3575" s="3" t="b">
        <f t="shared" ref="N3575:N3578" si="1172">M3575=H3575</f>
        <v>1</v>
      </c>
    </row>
    <row r="3576" spans="1:15" s="387" customFormat="1" ht="30" x14ac:dyDescent="0.25">
      <c r="A3576" s="389">
        <f t="shared" si="1154"/>
        <v>85120</v>
      </c>
      <c r="B3576" s="390">
        <v>88267</v>
      </c>
      <c r="C3576" s="391" t="s">
        <v>13939</v>
      </c>
      <c r="D3576" s="391" t="s">
        <v>13455</v>
      </c>
      <c r="E3576" s="392" t="s">
        <v>1</v>
      </c>
      <c r="F3576" s="392" t="s">
        <v>7605</v>
      </c>
      <c r="G3576" s="393">
        <v>0.65</v>
      </c>
      <c r="H3576" s="453">
        <f>VLOOKUP(B3576,'CMP-SIN-SD-09-2021'!A:D,4,0)</f>
        <v>23.41</v>
      </c>
      <c r="I3576" s="394" t="s">
        <v>13362</v>
      </c>
      <c r="J3576" s="373">
        <f t="shared" si="1171"/>
        <v>15.21</v>
      </c>
      <c r="K3576" s="373"/>
      <c r="L3576" s="373"/>
      <c r="M3576" s="373">
        <f>VLOOKUP(B3576,'CMP-SIN-SD-09-2021'!A:D,4,0)</f>
        <v>23.41</v>
      </c>
      <c r="N3576" s="3" t="b">
        <f t="shared" si="1172"/>
        <v>1</v>
      </c>
    </row>
    <row r="3577" spans="1:15" s="387" customFormat="1" x14ac:dyDescent="0.25">
      <c r="A3577" s="389">
        <f t="shared" si="1154"/>
        <v>85120</v>
      </c>
      <c r="B3577" s="390">
        <v>3146</v>
      </c>
      <c r="C3577" s="391" t="s">
        <v>13939</v>
      </c>
      <c r="D3577" s="391" t="s">
        <v>13500</v>
      </c>
      <c r="E3577" s="392" t="s">
        <v>1</v>
      </c>
      <c r="F3577" s="392" t="s">
        <v>9</v>
      </c>
      <c r="G3577" s="393">
        <v>0.02</v>
      </c>
      <c r="H3577" s="394">
        <v>3.5</v>
      </c>
      <c r="I3577" s="394" t="s">
        <v>13362</v>
      </c>
      <c r="J3577" s="373">
        <f t="shared" si="1171"/>
        <v>7.0000000000000007E-2</v>
      </c>
      <c r="K3577" s="373"/>
      <c r="L3577" s="373"/>
      <c r="M3577" s="373">
        <f>VLOOKUP(B3577,'INS-SIN-SD-09-2021'!A:D,4,0)</f>
        <v>3.5</v>
      </c>
      <c r="N3577" s="3" t="b">
        <f t="shared" si="1172"/>
        <v>1</v>
      </c>
    </row>
    <row r="3578" spans="1:15" s="387" customFormat="1" ht="45" x14ac:dyDescent="0.25">
      <c r="A3578" s="440">
        <f t="shared" si="1154"/>
        <v>85120</v>
      </c>
      <c r="B3578" s="441">
        <v>12899</v>
      </c>
      <c r="C3578" s="442" t="s">
        <v>13939</v>
      </c>
      <c r="D3578" s="442" t="s">
        <v>14709</v>
      </c>
      <c r="E3578" s="398" t="s">
        <v>1</v>
      </c>
      <c r="F3578" s="398" t="s">
        <v>9</v>
      </c>
      <c r="G3578" s="397">
        <v>1</v>
      </c>
      <c r="H3578" s="443">
        <v>88.26</v>
      </c>
      <c r="I3578" s="443" t="s">
        <v>13362</v>
      </c>
      <c r="J3578" s="373">
        <f t="shared" si="1171"/>
        <v>88.26</v>
      </c>
      <c r="K3578" s="373"/>
      <c r="L3578" s="373"/>
      <c r="M3578" s="373">
        <f>VLOOKUP(B3578,'INS-SIN-SD-09-2021'!A:D,4,0)</f>
        <v>88.26</v>
      </c>
      <c r="N3578" s="3" t="b">
        <f t="shared" si="1172"/>
        <v>1</v>
      </c>
    </row>
    <row r="3579" spans="1:15" s="387" customFormat="1" ht="30" x14ac:dyDescent="0.25">
      <c r="A3579" s="463" t="str">
        <f t="shared" si="1154"/>
        <v>18.033.0015-0/EMOP</v>
      </c>
      <c r="B3579" s="434" t="s">
        <v>13359</v>
      </c>
      <c r="C3579" s="464" t="s">
        <v>808</v>
      </c>
      <c r="D3579" s="464" t="s">
        <v>13622</v>
      </c>
      <c r="E3579" s="425" t="s">
        <v>9</v>
      </c>
      <c r="F3579" s="425" t="s">
        <v>1</v>
      </c>
      <c r="G3579" s="424" t="s">
        <v>13361</v>
      </c>
      <c r="H3579" s="426" t="s">
        <v>13362</v>
      </c>
      <c r="I3579" s="465">
        <f>SUMIF(A:A,A3579,J:J)</f>
        <v>705.55</v>
      </c>
      <c r="K3579" s="373" t="e">
        <f>VLOOKUP(A3579,'CMP-SIN-SD-09-2021'!A:D,4,0)</f>
        <v>#N/A</v>
      </c>
      <c r="L3579" s="373" t="e">
        <f>K3579=I3579</f>
        <v>#N/A</v>
      </c>
      <c r="O3579" s="387" t="s">
        <v>15933</v>
      </c>
    </row>
    <row r="3580" spans="1:15" s="387" customFormat="1" x14ac:dyDescent="0.25">
      <c r="A3580" s="444" t="str">
        <f t="shared" si="1154"/>
        <v>18.033.0015-0/EMOP</v>
      </c>
      <c r="B3580" s="445">
        <v>2478</v>
      </c>
      <c r="C3580" s="446" t="s">
        <v>13622</v>
      </c>
      <c r="D3580" s="446" t="s">
        <v>14710</v>
      </c>
      <c r="E3580" s="447" t="s">
        <v>1</v>
      </c>
      <c r="F3580" s="447" t="s">
        <v>9</v>
      </c>
      <c r="G3580" s="448">
        <v>1</v>
      </c>
      <c r="H3580" s="449">
        <v>705.55</v>
      </c>
      <c r="I3580" s="449" t="s">
        <v>13362</v>
      </c>
      <c r="J3580" s="373">
        <f t="shared" ref="J3580" si="1173">TRUNC((G3580*H3580),2)</f>
        <v>705.55</v>
      </c>
      <c r="K3580" s="373"/>
      <c r="L3580" s="373"/>
      <c r="M3580" s="373" t="e">
        <f>VLOOKUP(B3580,'INS-SIN-SD-09-2021'!A:D,4,0)</f>
        <v>#N/A</v>
      </c>
      <c r="N3580" s="3" t="e">
        <f t="shared" ref="N3580" si="1174">M3580=H3580</f>
        <v>#N/A</v>
      </c>
    </row>
    <row r="3581" spans="1:15" s="387" customFormat="1" ht="45" x14ac:dyDescent="0.25">
      <c r="A3581" s="463">
        <f t="shared" si="1154"/>
        <v>92336</v>
      </c>
      <c r="B3581" s="434" t="s">
        <v>13359</v>
      </c>
      <c r="C3581" s="464" t="s">
        <v>810</v>
      </c>
      <c r="D3581" s="464" t="s">
        <v>14711</v>
      </c>
      <c r="E3581" s="425" t="s">
        <v>27</v>
      </c>
      <c r="F3581" s="425" t="s">
        <v>1</v>
      </c>
      <c r="G3581" s="424" t="s">
        <v>13361</v>
      </c>
      <c r="H3581" s="426" t="s">
        <v>13362</v>
      </c>
      <c r="I3581" s="465">
        <f>SUMIF(A:A,A3581,J:J)</f>
        <v>144.11999999999998</v>
      </c>
      <c r="K3581" s="373">
        <f>VLOOKUP(A3581,'CMP-SIN-SD-09-2021'!A:D,4,0)</f>
        <v>144.12</v>
      </c>
      <c r="L3581" s="373" t="b">
        <f>K3581=I3581</f>
        <v>1</v>
      </c>
      <c r="O3581" s="403">
        <v>92336</v>
      </c>
    </row>
    <row r="3582" spans="1:15" s="387" customFormat="1" ht="30" x14ac:dyDescent="0.25">
      <c r="A3582" s="450">
        <f t="shared" si="1154"/>
        <v>92336</v>
      </c>
      <c r="B3582" s="451">
        <v>88248</v>
      </c>
      <c r="C3582" s="452" t="s">
        <v>14711</v>
      </c>
      <c r="D3582" s="452" t="s">
        <v>13495</v>
      </c>
      <c r="E3582" s="400" t="s">
        <v>1</v>
      </c>
      <c r="F3582" s="400" t="s">
        <v>7605</v>
      </c>
      <c r="G3582" s="399">
        <v>0.30599999999999999</v>
      </c>
      <c r="H3582" s="453">
        <f>VLOOKUP(B3582,'CMP-SIN-SD-09-2021'!A:D,4,0)</f>
        <v>18.23</v>
      </c>
      <c r="I3582" s="453" t="s">
        <v>13362</v>
      </c>
      <c r="J3582" s="373">
        <f t="shared" ref="J3582:J3584" si="1175">TRUNC((G3582*H3582),2)</f>
        <v>5.57</v>
      </c>
      <c r="K3582" s="373"/>
      <c r="L3582" s="373"/>
      <c r="M3582" s="373">
        <f>VLOOKUP(B3582,'CMP-SIN-SD-09-2021'!A:D,4,0)</f>
        <v>18.23</v>
      </c>
      <c r="N3582" s="3" t="b">
        <f t="shared" ref="N3582:N3584" si="1176">M3582=H3582</f>
        <v>1</v>
      </c>
    </row>
    <row r="3583" spans="1:15" s="387" customFormat="1" ht="30" x14ac:dyDescent="0.25">
      <c r="A3583" s="389">
        <f t="shared" si="1154"/>
        <v>92336</v>
      </c>
      <c r="B3583" s="390">
        <v>88267</v>
      </c>
      <c r="C3583" s="391" t="s">
        <v>14711</v>
      </c>
      <c r="D3583" s="391" t="s">
        <v>13455</v>
      </c>
      <c r="E3583" s="392" t="s">
        <v>1</v>
      </c>
      <c r="F3583" s="392" t="s">
        <v>7605</v>
      </c>
      <c r="G3583" s="393">
        <v>0.30599999999999999</v>
      </c>
      <c r="H3583" s="453">
        <f>VLOOKUP(B3583,'CMP-SIN-SD-09-2021'!A:D,4,0)</f>
        <v>23.41</v>
      </c>
      <c r="I3583" s="394" t="s">
        <v>13362</v>
      </c>
      <c r="J3583" s="373">
        <f t="shared" si="1175"/>
        <v>7.16</v>
      </c>
      <c r="K3583" s="373"/>
      <c r="L3583" s="373"/>
      <c r="M3583" s="373">
        <f>VLOOKUP(B3583,'CMP-SIN-SD-09-2021'!A:D,4,0)</f>
        <v>23.41</v>
      </c>
      <c r="N3583" s="3" t="b">
        <f t="shared" si="1176"/>
        <v>1</v>
      </c>
    </row>
    <row r="3584" spans="1:15" s="387" customFormat="1" ht="30" x14ac:dyDescent="0.25">
      <c r="A3584" s="440">
        <f t="shared" si="1154"/>
        <v>92336</v>
      </c>
      <c r="B3584" s="441">
        <v>7701</v>
      </c>
      <c r="C3584" s="442" t="s">
        <v>14711</v>
      </c>
      <c r="D3584" s="442" t="s">
        <v>14712</v>
      </c>
      <c r="E3584" s="398" t="s">
        <v>1</v>
      </c>
      <c r="F3584" s="398" t="s">
        <v>27</v>
      </c>
      <c r="G3584" s="397">
        <v>1.0389999999999999</v>
      </c>
      <c r="H3584" s="443">
        <v>126.46</v>
      </c>
      <c r="I3584" s="443" t="s">
        <v>13362</v>
      </c>
      <c r="J3584" s="373">
        <f t="shared" si="1175"/>
        <v>131.38999999999999</v>
      </c>
      <c r="K3584" s="373"/>
      <c r="L3584" s="373"/>
      <c r="M3584" s="373">
        <f>VLOOKUP(B3584,'INS-SIN-SD-09-2021'!A:D,4,0)</f>
        <v>126.46</v>
      </c>
      <c r="N3584" s="3" t="b">
        <f t="shared" si="1176"/>
        <v>1</v>
      </c>
    </row>
    <row r="3585" spans="1:15" s="387" customFormat="1" ht="75" x14ac:dyDescent="0.25">
      <c r="A3585" s="463">
        <f t="shared" si="1154"/>
        <v>94473</v>
      </c>
      <c r="B3585" s="434" t="s">
        <v>13359</v>
      </c>
      <c r="C3585" s="464" t="s">
        <v>811</v>
      </c>
      <c r="D3585" s="464" t="s">
        <v>14713</v>
      </c>
      <c r="E3585" s="425" t="s">
        <v>9</v>
      </c>
      <c r="F3585" s="425" t="s">
        <v>1</v>
      </c>
      <c r="G3585" s="424" t="s">
        <v>13361</v>
      </c>
      <c r="H3585" s="426" t="s">
        <v>13362</v>
      </c>
      <c r="I3585" s="465">
        <f>SUMIF(A:A,A3585,J:J)</f>
        <v>109.93</v>
      </c>
      <c r="K3585" s="373">
        <f>VLOOKUP(A3585,'CMP-SIN-SD-09-2021'!A:D,4,0)</f>
        <v>109.93</v>
      </c>
      <c r="L3585" s="373" t="b">
        <f>K3585=I3585</f>
        <v>1</v>
      </c>
      <c r="O3585" s="403">
        <v>94473</v>
      </c>
    </row>
    <row r="3586" spans="1:15" s="387" customFormat="1" ht="30" x14ac:dyDescent="0.25">
      <c r="A3586" s="450">
        <f t="shared" si="1154"/>
        <v>94473</v>
      </c>
      <c r="B3586" s="451">
        <v>88248</v>
      </c>
      <c r="C3586" s="452" t="s">
        <v>14713</v>
      </c>
      <c r="D3586" s="452" t="s">
        <v>13495</v>
      </c>
      <c r="E3586" s="400" t="s">
        <v>1</v>
      </c>
      <c r="F3586" s="400" t="s">
        <v>7605</v>
      </c>
      <c r="G3586" s="399">
        <v>0.52200000000000002</v>
      </c>
      <c r="H3586" s="453">
        <f>VLOOKUP(B3586,'CMP-SIN-SD-09-2021'!A:D,4,0)</f>
        <v>18.23</v>
      </c>
      <c r="I3586" s="453" t="s">
        <v>13362</v>
      </c>
      <c r="J3586" s="373">
        <f t="shared" ref="J3586:J3590" si="1177">TRUNC((G3586*H3586),2)</f>
        <v>9.51</v>
      </c>
      <c r="K3586" s="373"/>
      <c r="L3586" s="373"/>
      <c r="M3586" s="373">
        <f>VLOOKUP(B3586,'CMP-SIN-SD-09-2021'!A:D,4,0)</f>
        <v>18.23</v>
      </c>
      <c r="N3586" s="3" t="b">
        <f t="shared" ref="N3586:N3590" si="1178">M3586=H3586</f>
        <v>1</v>
      </c>
    </row>
    <row r="3587" spans="1:15" s="387" customFormat="1" ht="30" x14ac:dyDescent="0.25">
      <c r="A3587" s="389">
        <f t="shared" si="1154"/>
        <v>94473</v>
      </c>
      <c r="B3587" s="390">
        <v>88267</v>
      </c>
      <c r="C3587" s="391" t="s">
        <v>14713</v>
      </c>
      <c r="D3587" s="391" t="s">
        <v>13455</v>
      </c>
      <c r="E3587" s="392" t="s">
        <v>1</v>
      </c>
      <c r="F3587" s="392" t="s">
        <v>7605</v>
      </c>
      <c r="G3587" s="393">
        <v>0.52200000000000002</v>
      </c>
      <c r="H3587" s="453">
        <f>VLOOKUP(B3587,'CMP-SIN-SD-09-2021'!A:D,4,0)</f>
        <v>23.41</v>
      </c>
      <c r="I3587" s="394" t="s">
        <v>13362</v>
      </c>
      <c r="J3587" s="373">
        <f t="shared" si="1177"/>
        <v>12.22</v>
      </c>
      <c r="K3587" s="373"/>
      <c r="L3587" s="373"/>
      <c r="M3587" s="373">
        <f>VLOOKUP(B3587,'CMP-SIN-SD-09-2021'!A:D,4,0)</f>
        <v>23.41</v>
      </c>
      <c r="N3587" s="3" t="b">
        <f t="shared" si="1178"/>
        <v>1</v>
      </c>
    </row>
    <row r="3588" spans="1:15" s="387" customFormat="1" x14ac:dyDescent="0.25">
      <c r="A3588" s="389">
        <f t="shared" si="1154"/>
        <v>94473</v>
      </c>
      <c r="B3588" s="390">
        <v>3148</v>
      </c>
      <c r="C3588" s="391" t="s">
        <v>14713</v>
      </c>
      <c r="D3588" s="391" t="s">
        <v>14182</v>
      </c>
      <c r="E3588" s="392" t="s">
        <v>1</v>
      </c>
      <c r="F3588" s="392" t="s">
        <v>9</v>
      </c>
      <c r="G3588" s="393">
        <v>2.7E-2</v>
      </c>
      <c r="H3588" s="394">
        <v>12.9</v>
      </c>
      <c r="I3588" s="394" t="s">
        <v>13362</v>
      </c>
      <c r="J3588" s="373">
        <f t="shared" si="1177"/>
        <v>0.34</v>
      </c>
      <c r="K3588" s="373"/>
      <c r="L3588" s="373"/>
      <c r="M3588" s="373">
        <f>VLOOKUP(B3588,'INS-SIN-SD-09-2021'!A:D,4,0)</f>
        <v>12.9</v>
      </c>
      <c r="N3588" s="3" t="b">
        <f t="shared" si="1178"/>
        <v>1</v>
      </c>
    </row>
    <row r="3589" spans="1:15" s="387" customFormat="1" x14ac:dyDescent="0.25">
      <c r="A3589" s="389">
        <f t="shared" si="1154"/>
        <v>94473</v>
      </c>
      <c r="B3589" s="390">
        <v>7307</v>
      </c>
      <c r="C3589" s="391" t="s">
        <v>14713</v>
      </c>
      <c r="D3589" s="391" t="s">
        <v>13870</v>
      </c>
      <c r="E3589" s="392" t="s">
        <v>1</v>
      </c>
      <c r="F3589" s="392" t="s">
        <v>7596</v>
      </c>
      <c r="G3589" s="393">
        <v>3.0000000000000001E-3</v>
      </c>
      <c r="H3589" s="394">
        <v>33.81</v>
      </c>
      <c r="I3589" s="394" t="s">
        <v>13362</v>
      </c>
      <c r="J3589" s="373">
        <f t="shared" si="1177"/>
        <v>0.1</v>
      </c>
      <c r="K3589" s="373"/>
      <c r="L3589" s="373"/>
      <c r="M3589" s="373">
        <f>VLOOKUP(B3589,'INS-SIN-SD-09-2021'!A:D,4,0)</f>
        <v>33.81</v>
      </c>
      <c r="N3589" s="3" t="b">
        <f t="shared" si="1178"/>
        <v>1</v>
      </c>
    </row>
    <row r="3590" spans="1:15" s="387" customFormat="1" ht="30" x14ac:dyDescent="0.25">
      <c r="A3590" s="440">
        <f t="shared" si="1154"/>
        <v>94473</v>
      </c>
      <c r="B3590" s="441">
        <v>3470</v>
      </c>
      <c r="C3590" s="442" t="s">
        <v>14713</v>
      </c>
      <c r="D3590" s="442" t="s">
        <v>14714</v>
      </c>
      <c r="E3590" s="398" t="s">
        <v>1</v>
      </c>
      <c r="F3590" s="398" t="s">
        <v>9</v>
      </c>
      <c r="G3590" s="397">
        <v>1</v>
      </c>
      <c r="H3590" s="443">
        <v>87.76</v>
      </c>
      <c r="I3590" s="443" t="s">
        <v>13362</v>
      </c>
      <c r="J3590" s="373">
        <f t="shared" si="1177"/>
        <v>87.76</v>
      </c>
      <c r="K3590" s="373"/>
      <c r="L3590" s="373"/>
      <c r="M3590" s="373">
        <f>VLOOKUP(B3590,'INS-SIN-SD-09-2021'!A:D,4,0)</f>
        <v>87.76</v>
      </c>
      <c r="N3590" s="3" t="b">
        <f t="shared" si="1178"/>
        <v>1</v>
      </c>
    </row>
    <row r="3591" spans="1:15" s="387" customFormat="1" ht="45" x14ac:dyDescent="0.25">
      <c r="A3591" s="463">
        <f t="shared" si="1154"/>
        <v>97488</v>
      </c>
      <c r="B3591" s="434" t="s">
        <v>13359</v>
      </c>
      <c r="C3591" s="464" t="s">
        <v>812</v>
      </c>
      <c r="D3591" s="464" t="s">
        <v>13663</v>
      </c>
      <c r="E3591" s="425" t="s">
        <v>9</v>
      </c>
      <c r="F3591" s="425" t="s">
        <v>1</v>
      </c>
      <c r="G3591" s="424" t="s">
        <v>13361</v>
      </c>
      <c r="H3591" s="426" t="s">
        <v>13362</v>
      </c>
      <c r="I3591" s="465">
        <f>SUMIF(A:A,A3591,J:J)</f>
        <v>279.94</v>
      </c>
      <c r="K3591" s="373">
        <f>VLOOKUP(A3591,'CMP-SIN-SD-09-2021'!A:D,4,0)</f>
        <v>279.94</v>
      </c>
      <c r="L3591" s="373" t="b">
        <f>K3591=I3591</f>
        <v>1</v>
      </c>
      <c r="O3591" s="403">
        <v>97488</v>
      </c>
    </row>
    <row r="3592" spans="1:15" s="387" customFormat="1" ht="30" x14ac:dyDescent="0.25">
      <c r="A3592" s="450">
        <f t="shared" si="1154"/>
        <v>97488</v>
      </c>
      <c r="B3592" s="451">
        <v>88248</v>
      </c>
      <c r="C3592" s="452" t="s">
        <v>13663</v>
      </c>
      <c r="D3592" s="452" t="s">
        <v>13495</v>
      </c>
      <c r="E3592" s="400" t="s">
        <v>1</v>
      </c>
      <c r="F3592" s="400" t="s">
        <v>7605</v>
      </c>
      <c r="G3592" s="399">
        <v>0.58599999999999997</v>
      </c>
      <c r="H3592" s="453">
        <f>VLOOKUP(B3592,'CMP-SIN-SD-09-2021'!A:D,4,0)</f>
        <v>18.23</v>
      </c>
      <c r="I3592" s="453" t="s">
        <v>13362</v>
      </c>
      <c r="J3592" s="373">
        <f t="shared" ref="J3592:J3596" si="1179">TRUNC((G3592*H3592),2)</f>
        <v>10.68</v>
      </c>
      <c r="K3592" s="373"/>
      <c r="L3592" s="373"/>
      <c r="M3592" s="373">
        <f>VLOOKUP(B3592,'CMP-SIN-SD-09-2021'!A:D,4,0)</f>
        <v>18.23</v>
      </c>
      <c r="N3592" s="3" t="b">
        <f t="shared" ref="N3592:N3596" si="1180">M3592=H3592</f>
        <v>1</v>
      </c>
    </row>
    <row r="3593" spans="1:15" s="387" customFormat="1" ht="30" x14ac:dyDescent="0.25">
      <c r="A3593" s="389">
        <f t="shared" si="1154"/>
        <v>97488</v>
      </c>
      <c r="B3593" s="390">
        <v>88267</v>
      </c>
      <c r="C3593" s="391" t="s">
        <v>13663</v>
      </c>
      <c r="D3593" s="391" t="s">
        <v>13455</v>
      </c>
      <c r="E3593" s="392" t="s">
        <v>1</v>
      </c>
      <c r="F3593" s="392" t="s">
        <v>7605</v>
      </c>
      <c r="G3593" s="393">
        <v>0.58599999999999997</v>
      </c>
      <c r="H3593" s="453">
        <f>VLOOKUP(B3593,'CMP-SIN-SD-09-2021'!A:D,4,0)</f>
        <v>23.41</v>
      </c>
      <c r="I3593" s="394" t="s">
        <v>13362</v>
      </c>
      <c r="J3593" s="373">
        <f t="shared" si="1179"/>
        <v>13.71</v>
      </c>
      <c r="K3593" s="373"/>
      <c r="L3593" s="373"/>
      <c r="M3593" s="373">
        <f>VLOOKUP(B3593,'CMP-SIN-SD-09-2021'!A:D,4,0)</f>
        <v>23.41</v>
      </c>
      <c r="N3593" s="3" t="b">
        <f t="shared" si="1180"/>
        <v>1</v>
      </c>
    </row>
    <row r="3594" spans="1:15" s="387" customFormat="1" x14ac:dyDescent="0.25">
      <c r="A3594" s="389">
        <f t="shared" si="1154"/>
        <v>97488</v>
      </c>
      <c r="B3594" s="390">
        <v>88317</v>
      </c>
      <c r="C3594" s="391" t="s">
        <v>13663</v>
      </c>
      <c r="D3594" s="391" t="s">
        <v>13871</v>
      </c>
      <c r="E3594" s="392" t="s">
        <v>1</v>
      </c>
      <c r="F3594" s="392" t="s">
        <v>7605</v>
      </c>
      <c r="G3594" s="393">
        <v>0.58599999999999997</v>
      </c>
      <c r="H3594" s="453">
        <f>VLOOKUP(B3594,'CMP-SIN-SD-09-2021'!A:D,4,0)</f>
        <v>24.44</v>
      </c>
      <c r="I3594" s="394" t="s">
        <v>13362</v>
      </c>
      <c r="J3594" s="373">
        <f t="shared" si="1179"/>
        <v>14.32</v>
      </c>
      <c r="K3594" s="373"/>
      <c r="L3594" s="373"/>
      <c r="M3594" s="373">
        <f>VLOOKUP(B3594,'CMP-SIN-SD-09-2021'!A:D,4,0)</f>
        <v>24.44</v>
      </c>
      <c r="N3594" s="3" t="b">
        <f t="shared" si="1180"/>
        <v>1</v>
      </c>
    </row>
    <row r="3595" spans="1:15" s="387" customFormat="1" x14ac:dyDescent="0.25">
      <c r="A3595" s="389">
        <f t="shared" si="1154"/>
        <v>97488</v>
      </c>
      <c r="B3595" s="390">
        <v>11002</v>
      </c>
      <c r="C3595" s="391" t="s">
        <v>13663</v>
      </c>
      <c r="D3595" s="391" t="s">
        <v>13864</v>
      </c>
      <c r="E3595" s="392" t="s">
        <v>1</v>
      </c>
      <c r="F3595" s="392" t="s">
        <v>29</v>
      </c>
      <c r="G3595" s="393">
        <v>6.7000000000000004E-2</v>
      </c>
      <c r="H3595" s="394">
        <v>22.55</v>
      </c>
      <c r="I3595" s="394" t="s">
        <v>13362</v>
      </c>
      <c r="J3595" s="373">
        <f t="shared" si="1179"/>
        <v>1.51</v>
      </c>
      <c r="K3595" s="373"/>
      <c r="L3595" s="373"/>
      <c r="M3595" s="373">
        <f>VLOOKUP(B3595,'INS-SIN-SD-09-2021'!A:D,4,0)</f>
        <v>22.55</v>
      </c>
      <c r="N3595" s="3" t="b">
        <f t="shared" si="1180"/>
        <v>1</v>
      </c>
    </row>
    <row r="3596" spans="1:15" s="387" customFormat="1" ht="30" x14ac:dyDescent="0.25">
      <c r="A3596" s="440">
        <f t="shared" si="1154"/>
        <v>97488</v>
      </c>
      <c r="B3596" s="441">
        <v>40422</v>
      </c>
      <c r="C3596" s="442" t="s">
        <v>13663</v>
      </c>
      <c r="D3596" s="442" t="s">
        <v>14715</v>
      </c>
      <c r="E3596" s="398" t="s">
        <v>1</v>
      </c>
      <c r="F3596" s="398" t="s">
        <v>9</v>
      </c>
      <c r="G3596" s="397">
        <v>1</v>
      </c>
      <c r="H3596" s="443">
        <v>239.72</v>
      </c>
      <c r="I3596" s="443" t="s">
        <v>13362</v>
      </c>
      <c r="J3596" s="373">
        <f t="shared" si="1179"/>
        <v>239.72</v>
      </c>
      <c r="K3596" s="373"/>
      <c r="L3596" s="373"/>
      <c r="M3596" s="373">
        <f>VLOOKUP(B3596,'INS-SIN-SD-09-2021'!A:D,4,0)</f>
        <v>239.72</v>
      </c>
      <c r="N3596" s="3" t="b">
        <f t="shared" si="1180"/>
        <v>1</v>
      </c>
    </row>
    <row r="3597" spans="1:15" s="387" customFormat="1" ht="45" x14ac:dyDescent="0.25">
      <c r="A3597" s="463">
        <f t="shared" si="1154"/>
        <v>92642</v>
      </c>
      <c r="B3597" s="434" t="s">
        <v>13359</v>
      </c>
      <c r="C3597" s="464" t="s">
        <v>813</v>
      </c>
      <c r="D3597" s="464" t="s">
        <v>14711</v>
      </c>
      <c r="E3597" s="425" t="s">
        <v>9</v>
      </c>
      <c r="F3597" s="425" t="s">
        <v>1</v>
      </c>
      <c r="G3597" s="424" t="s">
        <v>13361</v>
      </c>
      <c r="H3597" s="426" t="s">
        <v>13362</v>
      </c>
      <c r="I3597" s="465">
        <f>SUMIF(A:A,A3597,J:J)</f>
        <v>183.92</v>
      </c>
      <c r="K3597" s="373">
        <f>VLOOKUP(A3597,'CMP-SIN-SD-09-2021'!A:D,4,0)</f>
        <v>183.92</v>
      </c>
      <c r="L3597" s="373" t="b">
        <f>K3597=I3597</f>
        <v>1</v>
      </c>
      <c r="O3597" s="403">
        <v>92642</v>
      </c>
    </row>
    <row r="3598" spans="1:15" s="387" customFormat="1" ht="30" x14ac:dyDescent="0.25">
      <c r="A3598" s="450">
        <f t="shared" si="1154"/>
        <v>92642</v>
      </c>
      <c r="B3598" s="451">
        <v>88248</v>
      </c>
      <c r="C3598" s="452" t="s">
        <v>14711</v>
      </c>
      <c r="D3598" s="452" t="s">
        <v>13495</v>
      </c>
      <c r="E3598" s="400" t="s">
        <v>1</v>
      </c>
      <c r="F3598" s="400" t="s">
        <v>7605</v>
      </c>
      <c r="G3598" s="399">
        <v>1.4710000000000001</v>
      </c>
      <c r="H3598" s="453">
        <f>VLOOKUP(B3598,'CMP-SIN-SD-09-2021'!A:D,4,0)</f>
        <v>18.23</v>
      </c>
      <c r="I3598" s="453" t="s">
        <v>13362</v>
      </c>
      <c r="J3598" s="373">
        <f t="shared" ref="J3598:J3602" si="1181">TRUNC((G3598*H3598),2)</f>
        <v>26.81</v>
      </c>
      <c r="K3598" s="373"/>
      <c r="L3598" s="373"/>
      <c r="M3598" s="373">
        <f>VLOOKUP(B3598,'CMP-SIN-SD-09-2021'!A:D,4,0)</f>
        <v>18.23</v>
      </c>
      <c r="N3598" s="3" t="b">
        <f t="shared" ref="N3598:N3602" si="1182">M3598=H3598</f>
        <v>1</v>
      </c>
    </row>
    <row r="3599" spans="1:15" s="387" customFormat="1" ht="30" x14ac:dyDescent="0.25">
      <c r="A3599" s="389">
        <f t="shared" si="1154"/>
        <v>92642</v>
      </c>
      <c r="B3599" s="390">
        <v>88267</v>
      </c>
      <c r="C3599" s="391" t="s">
        <v>14711</v>
      </c>
      <c r="D3599" s="391" t="s">
        <v>13455</v>
      </c>
      <c r="E3599" s="392" t="s">
        <v>1</v>
      </c>
      <c r="F3599" s="392" t="s">
        <v>7605</v>
      </c>
      <c r="G3599" s="393">
        <v>1.4710000000000001</v>
      </c>
      <c r="H3599" s="453">
        <f>VLOOKUP(B3599,'CMP-SIN-SD-09-2021'!A:D,4,0)</f>
        <v>23.41</v>
      </c>
      <c r="I3599" s="394" t="s">
        <v>13362</v>
      </c>
      <c r="J3599" s="373">
        <f t="shared" si="1181"/>
        <v>34.43</v>
      </c>
      <c r="K3599" s="373"/>
      <c r="L3599" s="373"/>
      <c r="M3599" s="373">
        <f>VLOOKUP(B3599,'CMP-SIN-SD-09-2021'!A:D,4,0)</f>
        <v>23.41</v>
      </c>
      <c r="N3599" s="3" t="b">
        <f t="shared" si="1182"/>
        <v>1</v>
      </c>
    </row>
    <row r="3600" spans="1:15" s="387" customFormat="1" x14ac:dyDescent="0.25">
      <c r="A3600" s="389">
        <f t="shared" si="1154"/>
        <v>92642</v>
      </c>
      <c r="B3600" s="390">
        <v>3148</v>
      </c>
      <c r="C3600" s="391" t="s">
        <v>14711</v>
      </c>
      <c r="D3600" s="391" t="s">
        <v>14182</v>
      </c>
      <c r="E3600" s="392" t="s">
        <v>1</v>
      </c>
      <c r="F3600" s="392" t="s">
        <v>9</v>
      </c>
      <c r="G3600" s="393">
        <v>4.4999999999999998E-2</v>
      </c>
      <c r="H3600" s="394">
        <v>12.9</v>
      </c>
      <c r="I3600" s="394" t="s">
        <v>13362</v>
      </c>
      <c r="J3600" s="373">
        <f t="shared" si="1181"/>
        <v>0.57999999999999996</v>
      </c>
      <c r="K3600" s="373"/>
      <c r="L3600" s="373"/>
      <c r="M3600" s="373">
        <f>VLOOKUP(B3600,'INS-SIN-SD-09-2021'!A:D,4,0)</f>
        <v>12.9</v>
      </c>
      <c r="N3600" s="3" t="b">
        <f t="shared" si="1182"/>
        <v>1</v>
      </c>
    </row>
    <row r="3601" spans="1:15" s="387" customFormat="1" x14ac:dyDescent="0.25">
      <c r="A3601" s="389">
        <f t="shared" ref="A3601:A3664" si="1183">IF(O3601&lt;&gt;0,O3601,A3600)</f>
        <v>92642</v>
      </c>
      <c r="B3601" s="390">
        <v>7307</v>
      </c>
      <c r="C3601" s="391" t="s">
        <v>14711</v>
      </c>
      <c r="D3601" s="391" t="s">
        <v>13870</v>
      </c>
      <c r="E3601" s="392" t="s">
        <v>1</v>
      </c>
      <c r="F3601" s="392" t="s">
        <v>7596</v>
      </c>
      <c r="G3601" s="393">
        <v>1.0999999999999999E-2</v>
      </c>
      <c r="H3601" s="394">
        <v>33.81</v>
      </c>
      <c r="I3601" s="394" t="s">
        <v>13362</v>
      </c>
      <c r="J3601" s="373">
        <f t="shared" si="1181"/>
        <v>0.37</v>
      </c>
      <c r="K3601" s="373"/>
      <c r="L3601" s="373"/>
      <c r="M3601" s="373">
        <f>VLOOKUP(B3601,'INS-SIN-SD-09-2021'!A:D,4,0)</f>
        <v>33.81</v>
      </c>
      <c r="N3601" s="3" t="b">
        <f t="shared" si="1182"/>
        <v>1</v>
      </c>
    </row>
    <row r="3602" spans="1:15" s="387" customFormat="1" x14ac:dyDescent="0.25">
      <c r="A3602" s="440">
        <f t="shared" si="1183"/>
        <v>92642</v>
      </c>
      <c r="B3602" s="441">
        <v>6299</v>
      </c>
      <c r="C3602" s="442" t="s">
        <v>14711</v>
      </c>
      <c r="D3602" s="442" t="s">
        <v>14716</v>
      </c>
      <c r="E3602" s="398" t="s">
        <v>1</v>
      </c>
      <c r="F3602" s="398" t="s">
        <v>9</v>
      </c>
      <c r="G3602" s="397">
        <v>1</v>
      </c>
      <c r="H3602" s="443">
        <v>121.73</v>
      </c>
      <c r="I3602" s="443" t="s">
        <v>13362</v>
      </c>
      <c r="J3602" s="373">
        <f t="shared" si="1181"/>
        <v>121.73</v>
      </c>
      <c r="K3602" s="373"/>
      <c r="L3602" s="373"/>
      <c r="M3602" s="373">
        <f>VLOOKUP(B3602,'INS-SIN-SD-09-2021'!A:D,4,0)</f>
        <v>121.73</v>
      </c>
      <c r="N3602" s="3" t="b">
        <f t="shared" si="1182"/>
        <v>1</v>
      </c>
    </row>
    <row r="3603" spans="1:15" s="387" customFormat="1" ht="45" x14ac:dyDescent="0.25">
      <c r="A3603" s="463">
        <f t="shared" si="1183"/>
        <v>92377</v>
      </c>
      <c r="B3603" s="434" t="s">
        <v>13359</v>
      </c>
      <c r="C3603" s="464" t="s">
        <v>814</v>
      </c>
      <c r="D3603" s="464" t="s">
        <v>13526</v>
      </c>
      <c r="E3603" s="425" t="s">
        <v>9</v>
      </c>
      <c r="F3603" s="425" t="s">
        <v>1</v>
      </c>
      <c r="G3603" s="424" t="s">
        <v>13361</v>
      </c>
      <c r="H3603" s="426" t="s">
        <v>13362</v>
      </c>
      <c r="I3603" s="465">
        <f>SUMIF(A:A,A3603,J:J)</f>
        <v>83.23</v>
      </c>
      <c r="K3603" s="373">
        <f>VLOOKUP(A3603,'CMP-SIN-SD-09-2021'!A:D,4,0)</f>
        <v>83.23</v>
      </c>
      <c r="L3603" s="373" t="b">
        <f>K3603=I3603</f>
        <v>1</v>
      </c>
      <c r="O3603" s="403">
        <v>92377</v>
      </c>
    </row>
    <row r="3604" spans="1:15" s="387" customFormat="1" ht="30" x14ac:dyDescent="0.25">
      <c r="A3604" s="450">
        <f t="shared" si="1183"/>
        <v>92377</v>
      </c>
      <c r="B3604" s="451">
        <v>88248</v>
      </c>
      <c r="C3604" s="452" t="s">
        <v>13526</v>
      </c>
      <c r="D3604" s="452" t="s">
        <v>13495</v>
      </c>
      <c r="E3604" s="400" t="s">
        <v>1</v>
      </c>
      <c r="F3604" s="400" t="s">
        <v>7605</v>
      </c>
      <c r="G3604" s="399">
        <v>0.73599999999999999</v>
      </c>
      <c r="H3604" s="453">
        <f>VLOOKUP(B3604,'CMP-SIN-SD-09-2021'!A:D,4,0)</f>
        <v>18.23</v>
      </c>
      <c r="I3604" s="453" t="s">
        <v>13362</v>
      </c>
      <c r="J3604" s="373">
        <f t="shared" ref="J3604:J3608" si="1184">TRUNC((G3604*H3604),2)</f>
        <v>13.41</v>
      </c>
      <c r="K3604" s="373"/>
      <c r="L3604" s="373"/>
      <c r="M3604" s="373">
        <f>VLOOKUP(B3604,'CMP-SIN-SD-09-2021'!A:D,4,0)</f>
        <v>18.23</v>
      </c>
      <c r="N3604" s="3" t="b">
        <f t="shared" ref="N3604:N3608" si="1185">M3604=H3604</f>
        <v>1</v>
      </c>
    </row>
    <row r="3605" spans="1:15" s="387" customFormat="1" ht="30" x14ac:dyDescent="0.25">
      <c r="A3605" s="389">
        <f t="shared" si="1183"/>
        <v>92377</v>
      </c>
      <c r="B3605" s="390">
        <v>88267</v>
      </c>
      <c r="C3605" s="391" t="s">
        <v>13526</v>
      </c>
      <c r="D3605" s="391" t="s">
        <v>13455</v>
      </c>
      <c r="E3605" s="392" t="s">
        <v>1</v>
      </c>
      <c r="F3605" s="392" t="s">
        <v>7605</v>
      </c>
      <c r="G3605" s="393">
        <v>0.73599999999999999</v>
      </c>
      <c r="H3605" s="453">
        <f>VLOOKUP(B3605,'CMP-SIN-SD-09-2021'!A:D,4,0)</f>
        <v>23.41</v>
      </c>
      <c r="I3605" s="394" t="s">
        <v>13362</v>
      </c>
      <c r="J3605" s="373">
        <f t="shared" si="1184"/>
        <v>17.22</v>
      </c>
      <c r="K3605" s="373"/>
      <c r="L3605" s="373"/>
      <c r="M3605" s="373">
        <f>VLOOKUP(B3605,'CMP-SIN-SD-09-2021'!A:D,4,0)</f>
        <v>23.41</v>
      </c>
      <c r="N3605" s="3" t="b">
        <f t="shared" si="1185"/>
        <v>1</v>
      </c>
    </row>
    <row r="3606" spans="1:15" s="387" customFormat="1" x14ac:dyDescent="0.25">
      <c r="A3606" s="389">
        <f t="shared" si="1183"/>
        <v>92377</v>
      </c>
      <c r="B3606" s="390">
        <v>3148</v>
      </c>
      <c r="C3606" s="391" t="s">
        <v>13526</v>
      </c>
      <c r="D3606" s="391" t="s">
        <v>14182</v>
      </c>
      <c r="E3606" s="392" t="s">
        <v>1</v>
      </c>
      <c r="F3606" s="392" t="s">
        <v>9</v>
      </c>
      <c r="G3606" s="393">
        <v>0.03</v>
      </c>
      <c r="H3606" s="394">
        <v>12.9</v>
      </c>
      <c r="I3606" s="394" t="s">
        <v>13362</v>
      </c>
      <c r="J3606" s="373">
        <f t="shared" si="1184"/>
        <v>0.38</v>
      </c>
      <c r="K3606" s="373"/>
      <c r="L3606" s="373"/>
      <c r="M3606" s="373">
        <f>VLOOKUP(B3606,'INS-SIN-SD-09-2021'!A:D,4,0)</f>
        <v>12.9</v>
      </c>
      <c r="N3606" s="3" t="b">
        <f t="shared" si="1185"/>
        <v>1</v>
      </c>
    </row>
    <row r="3607" spans="1:15" s="387" customFormat="1" x14ac:dyDescent="0.25">
      <c r="A3607" s="389">
        <f t="shared" si="1183"/>
        <v>92377</v>
      </c>
      <c r="B3607" s="390">
        <v>7307</v>
      </c>
      <c r="C3607" s="391" t="s">
        <v>13526</v>
      </c>
      <c r="D3607" s="391" t="s">
        <v>13870</v>
      </c>
      <c r="E3607" s="392" t="s">
        <v>1</v>
      </c>
      <c r="F3607" s="392" t="s">
        <v>7596</v>
      </c>
      <c r="G3607" s="393">
        <v>7.0000000000000001E-3</v>
      </c>
      <c r="H3607" s="394">
        <v>33.81</v>
      </c>
      <c r="I3607" s="394" t="s">
        <v>13362</v>
      </c>
      <c r="J3607" s="373">
        <f t="shared" si="1184"/>
        <v>0.23</v>
      </c>
      <c r="K3607" s="373"/>
      <c r="L3607" s="373"/>
      <c r="M3607" s="373">
        <f>VLOOKUP(B3607,'INS-SIN-SD-09-2021'!A:D,4,0)</f>
        <v>33.81</v>
      </c>
      <c r="N3607" s="3" t="b">
        <f t="shared" si="1185"/>
        <v>1</v>
      </c>
    </row>
    <row r="3608" spans="1:15" s="387" customFormat="1" x14ac:dyDescent="0.25">
      <c r="A3608" s="440">
        <f t="shared" si="1183"/>
        <v>92377</v>
      </c>
      <c r="B3608" s="441">
        <v>4208</v>
      </c>
      <c r="C3608" s="442" t="s">
        <v>13526</v>
      </c>
      <c r="D3608" s="442" t="s">
        <v>14717</v>
      </c>
      <c r="E3608" s="398" t="s">
        <v>1</v>
      </c>
      <c r="F3608" s="398" t="s">
        <v>9</v>
      </c>
      <c r="G3608" s="397">
        <v>1</v>
      </c>
      <c r="H3608" s="443">
        <v>51.99</v>
      </c>
      <c r="I3608" s="443" t="s">
        <v>13362</v>
      </c>
      <c r="J3608" s="373">
        <f t="shared" si="1184"/>
        <v>51.99</v>
      </c>
      <c r="K3608" s="373"/>
      <c r="L3608" s="373"/>
      <c r="M3608" s="373">
        <f>VLOOKUP(B3608,'INS-SIN-SD-09-2021'!A:D,4,0)</f>
        <v>51.99</v>
      </c>
      <c r="N3608" s="3" t="b">
        <f t="shared" si="1185"/>
        <v>1</v>
      </c>
    </row>
    <row r="3609" spans="1:15" s="387" customFormat="1" ht="60" x14ac:dyDescent="0.25">
      <c r="A3609" s="463">
        <f t="shared" si="1183"/>
        <v>72283</v>
      </c>
      <c r="B3609" s="434" t="s">
        <v>13359</v>
      </c>
      <c r="C3609" s="464" t="s">
        <v>815</v>
      </c>
      <c r="D3609" s="464" t="s">
        <v>14718</v>
      </c>
      <c r="E3609" s="425" t="s">
        <v>9</v>
      </c>
      <c r="F3609" s="425" t="s">
        <v>1</v>
      </c>
      <c r="G3609" s="424" t="s">
        <v>13361</v>
      </c>
      <c r="H3609" s="426" t="s">
        <v>13362</v>
      </c>
      <c r="I3609" s="465">
        <f>SUMIF(A:A,A3609,J:J)</f>
        <v>1014.04</v>
      </c>
      <c r="K3609" s="373" t="e">
        <f>VLOOKUP(A3609,'CMP-SIN-SD-09-2021'!A:D,4,0)</f>
        <v>#N/A</v>
      </c>
      <c r="L3609" s="373" t="e">
        <f>K3609=I3609</f>
        <v>#N/A</v>
      </c>
      <c r="O3609" s="403">
        <v>72283</v>
      </c>
    </row>
    <row r="3610" spans="1:15" s="387" customFormat="1" ht="30" x14ac:dyDescent="0.25">
      <c r="A3610" s="450">
        <f t="shared" si="1183"/>
        <v>72283</v>
      </c>
      <c r="B3610" s="451">
        <v>88267</v>
      </c>
      <c r="C3610" s="452" t="s">
        <v>14718</v>
      </c>
      <c r="D3610" s="452" t="s">
        <v>13455</v>
      </c>
      <c r="E3610" s="400" t="s">
        <v>1</v>
      </c>
      <c r="F3610" s="400" t="s">
        <v>7605</v>
      </c>
      <c r="G3610" s="399">
        <v>3.5</v>
      </c>
      <c r="H3610" s="453">
        <f>VLOOKUP(B3610,'CMP-SIN-SD-09-2021'!A:D,4,0)</f>
        <v>23.41</v>
      </c>
      <c r="I3610" s="453" t="s">
        <v>13362</v>
      </c>
      <c r="J3610" s="373">
        <f t="shared" ref="J3610:J3617" si="1186">TRUNC((G3610*H3610),2)</f>
        <v>81.93</v>
      </c>
      <c r="K3610" s="373"/>
      <c r="L3610" s="373"/>
      <c r="M3610" s="373">
        <f>VLOOKUP(B3610,'CMP-SIN-SD-09-2021'!A:D,4,0)</f>
        <v>23.41</v>
      </c>
      <c r="N3610" s="3" t="b">
        <f t="shared" ref="N3610:N3617" si="1187">M3610=H3610</f>
        <v>1</v>
      </c>
    </row>
    <row r="3611" spans="1:15" s="387" customFormat="1" x14ac:dyDescent="0.25">
      <c r="A3611" s="389">
        <f t="shared" si="1183"/>
        <v>72283</v>
      </c>
      <c r="B3611" s="390">
        <v>88316</v>
      </c>
      <c r="C3611" s="391" t="s">
        <v>14718</v>
      </c>
      <c r="D3611" s="391" t="s">
        <v>13428</v>
      </c>
      <c r="E3611" s="392" t="s">
        <v>1</v>
      </c>
      <c r="F3611" s="392" t="s">
        <v>7605</v>
      </c>
      <c r="G3611" s="393">
        <v>3.5</v>
      </c>
      <c r="H3611" s="453">
        <f>VLOOKUP(B3611,'CMP-SIN-SD-09-2021'!A:D,4,0)</f>
        <v>17.61</v>
      </c>
      <c r="I3611" s="394" t="s">
        <v>13362</v>
      </c>
      <c r="J3611" s="373">
        <f t="shared" si="1186"/>
        <v>61.63</v>
      </c>
      <c r="K3611" s="373"/>
      <c r="L3611" s="373"/>
      <c r="M3611" s="373">
        <f>VLOOKUP(B3611,'CMP-SIN-SD-09-2021'!A:D,4,0)</f>
        <v>17.61</v>
      </c>
      <c r="N3611" s="3" t="b">
        <f t="shared" si="1187"/>
        <v>1</v>
      </c>
    </row>
    <row r="3612" spans="1:15" s="387" customFormat="1" ht="45" x14ac:dyDescent="0.25">
      <c r="A3612" s="389">
        <f t="shared" si="1183"/>
        <v>72283</v>
      </c>
      <c r="B3612" s="390">
        <v>10899</v>
      </c>
      <c r="C3612" s="391" t="s">
        <v>14718</v>
      </c>
      <c r="D3612" s="391" t="s">
        <v>14719</v>
      </c>
      <c r="E3612" s="392" t="s">
        <v>1</v>
      </c>
      <c r="F3612" s="392" t="s">
        <v>9</v>
      </c>
      <c r="G3612" s="393">
        <v>1</v>
      </c>
      <c r="H3612" s="394">
        <v>65.709999999999994</v>
      </c>
      <c r="I3612" s="394" t="s">
        <v>13362</v>
      </c>
      <c r="J3612" s="373">
        <f t="shared" si="1186"/>
        <v>65.709999999999994</v>
      </c>
      <c r="K3612" s="373"/>
      <c r="L3612" s="373"/>
      <c r="M3612" s="373">
        <f>VLOOKUP(B3612,'INS-SIN-SD-09-2021'!A:D,4,0)</f>
        <v>65.709999999999994</v>
      </c>
      <c r="N3612" s="3" t="b">
        <f t="shared" si="1187"/>
        <v>1</v>
      </c>
    </row>
    <row r="3613" spans="1:15" s="387" customFormat="1" ht="75" x14ac:dyDescent="0.25">
      <c r="A3613" s="389">
        <f t="shared" si="1183"/>
        <v>72283</v>
      </c>
      <c r="B3613" s="390">
        <v>10521</v>
      </c>
      <c r="C3613" s="391" t="s">
        <v>14718</v>
      </c>
      <c r="D3613" s="391" t="s">
        <v>14720</v>
      </c>
      <c r="E3613" s="392" t="s">
        <v>1</v>
      </c>
      <c r="F3613" s="392" t="s">
        <v>9</v>
      </c>
      <c r="G3613" s="393">
        <v>1</v>
      </c>
      <c r="H3613" s="394">
        <v>233.86</v>
      </c>
      <c r="I3613" s="394" t="s">
        <v>13362</v>
      </c>
      <c r="J3613" s="373">
        <f t="shared" si="1186"/>
        <v>233.86</v>
      </c>
      <c r="K3613" s="373"/>
      <c r="L3613" s="373"/>
      <c r="M3613" s="373">
        <f>VLOOKUP(B3613,'INS-SIN-SD-09-2021'!A:D,4,0)</f>
        <v>233.86</v>
      </c>
      <c r="N3613" s="3" t="b">
        <f t="shared" si="1187"/>
        <v>1</v>
      </c>
    </row>
    <row r="3614" spans="1:15" s="387" customFormat="1" ht="45" x14ac:dyDescent="0.25">
      <c r="A3614" s="389">
        <f t="shared" si="1183"/>
        <v>72283</v>
      </c>
      <c r="B3614" s="390">
        <v>10902</v>
      </c>
      <c r="C3614" s="391" t="s">
        <v>14718</v>
      </c>
      <c r="D3614" s="391" t="s">
        <v>14721</v>
      </c>
      <c r="E3614" s="392" t="s">
        <v>1</v>
      </c>
      <c r="F3614" s="392" t="s">
        <v>9</v>
      </c>
      <c r="G3614" s="393">
        <v>1</v>
      </c>
      <c r="H3614" s="394">
        <v>53.77</v>
      </c>
      <c r="I3614" s="394" t="s">
        <v>13362</v>
      </c>
      <c r="J3614" s="373">
        <f t="shared" si="1186"/>
        <v>53.77</v>
      </c>
      <c r="K3614" s="373"/>
      <c r="L3614" s="373"/>
      <c r="M3614" s="373">
        <f>VLOOKUP(B3614,'INS-SIN-SD-09-2021'!A:D,4,0)</f>
        <v>53.77</v>
      </c>
      <c r="N3614" s="3" t="b">
        <f t="shared" si="1187"/>
        <v>1</v>
      </c>
    </row>
    <row r="3615" spans="1:15" s="387" customFormat="1" ht="45" x14ac:dyDescent="0.25">
      <c r="A3615" s="389">
        <f t="shared" si="1183"/>
        <v>72283</v>
      </c>
      <c r="B3615" s="390">
        <v>21029</v>
      </c>
      <c r="C3615" s="391" t="s">
        <v>14718</v>
      </c>
      <c r="D3615" s="391" t="s">
        <v>14722</v>
      </c>
      <c r="E3615" s="392" t="s">
        <v>1</v>
      </c>
      <c r="F3615" s="392" t="s">
        <v>9</v>
      </c>
      <c r="G3615" s="393">
        <v>1</v>
      </c>
      <c r="H3615" s="394">
        <v>260</v>
      </c>
      <c r="I3615" s="394" t="s">
        <v>13362</v>
      </c>
      <c r="J3615" s="373">
        <f t="shared" si="1186"/>
        <v>260</v>
      </c>
      <c r="K3615" s="373"/>
      <c r="L3615" s="373"/>
      <c r="M3615" s="373">
        <f>VLOOKUP(B3615,'INS-SIN-SD-09-2021'!A:D,4,0)</f>
        <v>260</v>
      </c>
      <c r="N3615" s="3" t="b">
        <f t="shared" si="1187"/>
        <v>1</v>
      </c>
    </row>
    <row r="3616" spans="1:15" s="387" customFormat="1" ht="45" x14ac:dyDescent="0.25">
      <c r="A3616" s="389">
        <f t="shared" si="1183"/>
        <v>72283</v>
      </c>
      <c r="B3616" s="390">
        <v>20972</v>
      </c>
      <c r="C3616" s="391" t="s">
        <v>14718</v>
      </c>
      <c r="D3616" s="391" t="s">
        <v>14723</v>
      </c>
      <c r="E3616" s="392" t="s">
        <v>1</v>
      </c>
      <c r="F3616" s="392" t="s">
        <v>9</v>
      </c>
      <c r="G3616" s="393">
        <v>1</v>
      </c>
      <c r="H3616" s="394">
        <v>107.14</v>
      </c>
      <c r="I3616" s="394" t="s">
        <v>13362</v>
      </c>
      <c r="J3616" s="373">
        <f t="shared" si="1186"/>
        <v>107.14</v>
      </c>
      <c r="K3616" s="373"/>
      <c r="L3616" s="373"/>
      <c r="M3616" s="373">
        <f>VLOOKUP(B3616,'INS-SIN-SD-09-2021'!A:D,4,0)</f>
        <v>107.14</v>
      </c>
      <c r="N3616" s="3" t="b">
        <f t="shared" si="1187"/>
        <v>1</v>
      </c>
    </row>
    <row r="3617" spans="1:15" s="387" customFormat="1" ht="60" x14ac:dyDescent="0.25">
      <c r="A3617" s="440">
        <f t="shared" si="1183"/>
        <v>72283</v>
      </c>
      <c r="B3617" s="441">
        <v>10904</v>
      </c>
      <c r="C3617" s="442" t="s">
        <v>14718</v>
      </c>
      <c r="D3617" s="442" t="s">
        <v>14724</v>
      </c>
      <c r="E3617" s="398" t="s">
        <v>1</v>
      </c>
      <c r="F3617" s="398" t="s">
        <v>9</v>
      </c>
      <c r="G3617" s="397">
        <v>1</v>
      </c>
      <c r="H3617" s="443">
        <v>150</v>
      </c>
      <c r="I3617" s="443" t="s">
        <v>13362</v>
      </c>
      <c r="J3617" s="373">
        <f t="shared" si="1186"/>
        <v>150</v>
      </c>
      <c r="K3617" s="373"/>
      <c r="L3617" s="373"/>
      <c r="M3617" s="373">
        <f>VLOOKUP(B3617,'INS-SIN-SD-09-2021'!A:D,4,0)</f>
        <v>150</v>
      </c>
      <c r="N3617" s="3" t="b">
        <f t="shared" si="1187"/>
        <v>1</v>
      </c>
    </row>
    <row r="3618" spans="1:15" s="387" customFormat="1" ht="30" x14ac:dyDescent="0.25">
      <c r="A3618" s="463">
        <f t="shared" si="1183"/>
        <v>83633</v>
      </c>
      <c r="B3618" s="434" t="s">
        <v>13359</v>
      </c>
      <c r="C3618" s="464" t="s">
        <v>816</v>
      </c>
      <c r="D3618" s="464" t="s">
        <v>13975</v>
      </c>
      <c r="E3618" s="425" t="s">
        <v>9</v>
      </c>
      <c r="F3618" s="425" t="s">
        <v>1</v>
      </c>
      <c r="G3618" s="424" t="s">
        <v>13361</v>
      </c>
      <c r="H3618" s="426" t="s">
        <v>13362</v>
      </c>
      <c r="I3618" s="465">
        <f>SUMIF(A:A,A3618,J:J)</f>
        <v>2652.87</v>
      </c>
      <c r="K3618" s="373" t="e">
        <f>VLOOKUP(A3618,'CMP-SIN-SD-09-2021'!A:D,4,0)</f>
        <v>#N/A</v>
      </c>
      <c r="L3618" s="373" t="e">
        <f>K3618=I3618</f>
        <v>#N/A</v>
      </c>
      <c r="O3618" s="403">
        <v>83633</v>
      </c>
    </row>
    <row r="3619" spans="1:15" s="387" customFormat="1" ht="30" x14ac:dyDescent="0.25">
      <c r="A3619" s="450">
        <f t="shared" si="1183"/>
        <v>83633</v>
      </c>
      <c r="B3619" s="451">
        <v>88248</v>
      </c>
      <c r="C3619" s="452" t="s">
        <v>13975</v>
      </c>
      <c r="D3619" s="452" t="s">
        <v>13495</v>
      </c>
      <c r="E3619" s="400" t="s">
        <v>1</v>
      </c>
      <c r="F3619" s="400" t="s">
        <v>7605</v>
      </c>
      <c r="G3619" s="399">
        <v>1.1499999999999999</v>
      </c>
      <c r="H3619" s="453">
        <f>VLOOKUP(B3619,'CMP-SIN-SD-09-2021'!A:D,4,0)</f>
        <v>18.23</v>
      </c>
      <c r="I3619" s="453" t="s">
        <v>13362</v>
      </c>
      <c r="J3619" s="373">
        <f t="shared" ref="J3619:J3622" si="1188">TRUNC((G3619*H3619),2)</f>
        <v>20.96</v>
      </c>
      <c r="K3619" s="373"/>
      <c r="L3619" s="373"/>
      <c r="M3619" s="373">
        <f>VLOOKUP(B3619,'CMP-SIN-SD-09-2021'!A:D,4,0)</f>
        <v>18.23</v>
      </c>
      <c r="N3619" s="3" t="b">
        <f t="shared" ref="N3619:N3622" si="1189">M3619=H3619</f>
        <v>1</v>
      </c>
    </row>
    <row r="3620" spans="1:15" s="387" customFormat="1" ht="30" x14ac:dyDescent="0.25">
      <c r="A3620" s="389">
        <f t="shared" si="1183"/>
        <v>83633</v>
      </c>
      <c r="B3620" s="390">
        <v>88267</v>
      </c>
      <c r="C3620" s="391" t="s">
        <v>13975</v>
      </c>
      <c r="D3620" s="391" t="s">
        <v>13455</v>
      </c>
      <c r="E3620" s="392" t="s">
        <v>1</v>
      </c>
      <c r="F3620" s="392" t="s">
        <v>7605</v>
      </c>
      <c r="G3620" s="393">
        <v>1.1499999999999999</v>
      </c>
      <c r="H3620" s="453">
        <f>VLOOKUP(B3620,'CMP-SIN-SD-09-2021'!A:D,4,0)</f>
        <v>23.41</v>
      </c>
      <c r="I3620" s="394" t="s">
        <v>13362</v>
      </c>
      <c r="J3620" s="373">
        <f t="shared" si="1188"/>
        <v>26.92</v>
      </c>
      <c r="K3620" s="373"/>
      <c r="L3620" s="373"/>
      <c r="M3620" s="373">
        <f>VLOOKUP(B3620,'CMP-SIN-SD-09-2021'!A:D,4,0)</f>
        <v>23.41</v>
      </c>
      <c r="N3620" s="3" t="b">
        <f t="shared" si="1189"/>
        <v>1</v>
      </c>
    </row>
    <row r="3621" spans="1:15" s="387" customFormat="1" x14ac:dyDescent="0.25">
      <c r="A3621" s="389">
        <f t="shared" si="1183"/>
        <v>83633</v>
      </c>
      <c r="B3621" s="390">
        <v>3148</v>
      </c>
      <c r="C3621" s="391" t="s">
        <v>13975</v>
      </c>
      <c r="D3621" s="391" t="s">
        <v>14182</v>
      </c>
      <c r="E3621" s="392" t="s">
        <v>1</v>
      </c>
      <c r="F3621" s="392" t="s">
        <v>9</v>
      </c>
      <c r="G3621" s="393">
        <v>2.8000000000000001E-2</v>
      </c>
      <c r="H3621" s="394">
        <v>12.9</v>
      </c>
      <c r="I3621" s="394" t="s">
        <v>13362</v>
      </c>
      <c r="J3621" s="373">
        <f t="shared" si="1188"/>
        <v>0.36</v>
      </c>
      <c r="K3621" s="373"/>
      <c r="L3621" s="373"/>
      <c r="M3621" s="373">
        <f>VLOOKUP(B3621,'INS-SIN-SD-09-2021'!A:D,4,0)</f>
        <v>12.9</v>
      </c>
      <c r="N3621" s="3" t="b">
        <f t="shared" si="1189"/>
        <v>1</v>
      </c>
    </row>
    <row r="3622" spans="1:15" s="387" customFormat="1" ht="30" x14ac:dyDescent="0.25">
      <c r="A3622" s="440">
        <f t="shared" si="1183"/>
        <v>83633</v>
      </c>
      <c r="B3622" s="441">
        <v>10924</v>
      </c>
      <c r="C3622" s="442" t="s">
        <v>13975</v>
      </c>
      <c r="D3622" s="442" t="s">
        <v>14725</v>
      </c>
      <c r="E3622" s="398" t="s">
        <v>1</v>
      </c>
      <c r="F3622" s="398" t="s">
        <v>9</v>
      </c>
      <c r="G3622" s="397">
        <v>1</v>
      </c>
      <c r="H3622" s="443">
        <v>2604.63</v>
      </c>
      <c r="I3622" s="443" t="s">
        <v>13362</v>
      </c>
      <c r="J3622" s="373">
        <f t="shared" si="1188"/>
        <v>2604.63</v>
      </c>
      <c r="K3622" s="373"/>
      <c r="L3622" s="373"/>
      <c r="M3622" s="373">
        <f>VLOOKUP(B3622,'INS-SIN-SD-09-2021'!A:D,4,0)</f>
        <v>2604.63</v>
      </c>
      <c r="N3622" s="3" t="b">
        <f t="shared" si="1189"/>
        <v>1</v>
      </c>
    </row>
    <row r="3623" spans="1:15" s="387" customFormat="1" ht="60" x14ac:dyDescent="0.25">
      <c r="A3623" s="463">
        <f t="shared" si="1183"/>
        <v>97498</v>
      </c>
      <c r="B3623" s="434" t="s">
        <v>13359</v>
      </c>
      <c r="C3623" s="464" t="s">
        <v>817</v>
      </c>
      <c r="D3623" s="464" t="s">
        <v>14562</v>
      </c>
      <c r="E3623" s="425" t="s">
        <v>27</v>
      </c>
      <c r="F3623" s="425" t="s">
        <v>1</v>
      </c>
      <c r="G3623" s="424" t="s">
        <v>13361</v>
      </c>
      <c r="H3623" s="426" t="s">
        <v>13362</v>
      </c>
      <c r="I3623" s="465">
        <f>SUMIF(A:A,A3623,J:J)</f>
        <v>56.89</v>
      </c>
      <c r="K3623" s="373">
        <f>VLOOKUP(A3623,'CMP-SIN-SD-09-2021'!A:D,4,0)</f>
        <v>56.89</v>
      </c>
      <c r="L3623" s="373" t="b">
        <f>K3623=I3623</f>
        <v>1</v>
      </c>
      <c r="O3623" s="403">
        <v>97498</v>
      </c>
    </row>
    <row r="3624" spans="1:15" s="387" customFormat="1" ht="30" x14ac:dyDescent="0.25">
      <c r="A3624" s="450">
        <f t="shared" si="1183"/>
        <v>97498</v>
      </c>
      <c r="B3624" s="451">
        <v>88248</v>
      </c>
      <c r="C3624" s="452" t="s">
        <v>14562</v>
      </c>
      <c r="D3624" s="452" t="s">
        <v>13495</v>
      </c>
      <c r="E3624" s="400" t="s">
        <v>1</v>
      </c>
      <c r="F3624" s="400" t="s">
        <v>7605</v>
      </c>
      <c r="G3624" s="399">
        <v>0.16300000000000001</v>
      </c>
      <c r="H3624" s="453">
        <f>VLOOKUP(B3624,'CMP-SIN-SD-09-2021'!A:D,4,0)</f>
        <v>18.23</v>
      </c>
      <c r="I3624" s="453" t="s">
        <v>13362</v>
      </c>
      <c r="J3624" s="373">
        <f t="shared" ref="J3624:J3626" si="1190">TRUNC((G3624*H3624),2)</f>
        <v>2.97</v>
      </c>
      <c r="K3624" s="373"/>
      <c r="L3624" s="373"/>
      <c r="M3624" s="373">
        <f>VLOOKUP(B3624,'CMP-SIN-SD-09-2021'!A:D,4,0)</f>
        <v>18.23</v>
      </c>
      <c r="N3624" s="3" t="b">
        <f t="shared" ref="N3624:N3626" si="1191">M3624=H3624</f>
        <v>1</v>
      </c>
    </row>
    <row r="3625" spans="1:15" s="387" customFormat="1" ht="30" x14ac:dyDescent="0.25">
      <c r="A3625" s="389">
        <f t="shared" si="1183"/>
        <v>97498</v>
      </c>
      <c r="B3625" s="390">
        <v>88267</v>
      </c>
      <c r="C3625" s="391" t="s">
        <v>14562</v>
      </c>
      <c r="D3625" s="391" t="s">
        <v>13455</v>
      </c>
      <c r="E3625" s="392" t="s">
        <v>1</v>
      </c>
      <c r="F3625" s="392" t="s">
        <v>7605</v>
      </c>
      <c r="G3625" s="393">
        <v>0.16300000000000001</v>
      </c>
      <c r="H3625" s="453">
        <f>VLOOKUP(B3625,'CMP-SIN-SD-09-2021'!A:D,4,0)</f>
        <v>23.41</v>
      </c>
      <c r="I3625" s="394" t="s">
        <v>13362</v>
      </c>
      <c r="J3625" s="373">
        <f t="shared" si="1190"/>
        <v>3.81</v>
      </c>
      <c r="K3625" s="373"/>
      <c r="L3625" s="373"/>
      <c r="M3625" s="373">
        <f>VLOOKUP(B3625,'CMP-SIN-SD-09-2021'!A:D,4,0)</f>
        <v>23.41</v>
      </c>
      <c r="N3625" s="3" t="b">
        <f t="shared" si="1191"/>
        <v>1</v>
      </c>
    </row>
    <row r="3626" spans="1:15" s="387" customFormat="1" ht="30" x14ac:dyDescent="0.25">
      <c r="A3626" s="440">
        <f t="shared" si="1183"/>
        <v>97498</v>
      </c>
      <c r="B3626" s="441">
        <v>40626</v>
      </c>
      <c r="C3626" s="442" t="s">
        <v>14562</v>
      </c>
      <c r="D3626" s="442" t="s">
        <v>14726</v>
      </c>
      <c r="E3626" s="398" t="s">
        <v>1</v>
      </c>
      <c r="F3626" s="398" t="s">
        <v>27</v>
      </c>
      <c r="G3626" s="397">
        <v>1.0389999999999999</v>
      </c>
      <c r="H3626" s="443">
        <v>48.23</v>
      </c>
      <c r="I3626" s="443" t="s">
        <v>13362</v>
      </c>
      <c r="J3626" s="373">
        <f t="shared" si="1190"/>
        <v>50.11</v>
      </c>
      <c r="K3626" s="373"/>
      <c r="L3626" s="373"/>
      <c r="M3626" s="373">
        <f>VLOOKUP(B3626,'INS-SIN-SD-09-2021'!A:D,4,0)</f>
        <v>48.23</v>
      </c>
      <c r="N3626" s="3" t="b">
        <f t="shared" si="1191"/>
        <v>1</v>
      </c>
    </row>
    <row r="3627" spans="1:15" s="387" customFormat="1" ht="60" x14ac:dyDescent="0.25">
      <c r="A3627" s="463">
        <f t="shared" si="1183"/>
        <v>92364</v>
      </c>
      <c r="B3627" s="434" t="s">
        <v>13359</v>
      </c>
      <c r="C3627" s="464" t="s">
        <v>819</v>
      </c>
      <c r="D3627" s="464" t="s">
        <v>14727</v>
      </c>
      <c r="E3627" s="425" t="s">
        <v>27</v>
      </c>
      <c r="F3627" s="425" t="s">
        <v>1</v>
      </c>
      <c r="G3627" s="424" t="s">
        <v>13361</v>
      </c>
      <c r="H3627" s="426" t="s">
        <v>13362</v>
      </c>
      <c r="I3627" s="465">
        <f>SUMIF(A:A,A3627,J:J)</f>
        <v>70.600000000000009</v>
      </c>
      <c r="K3627" s="373">
        <f>VLOOKUP(A3627,'CMP-SIN-SD-09-2021'!A:D,4,0)</f>
        <v>70.599999999999994</v>
      </c>
      <c r="L3627" s="373" t="b">
        <f>K3627=I3627</f>
        <v>1</v>
      </c>
      <c r="O3627" s="403">
        <v>92364</v>
      </c>
    </row>
    <row r="3628" spans="1:15" s="387" customFormat="1" ht="30" x14ac:dyDescent="0.25">
      <c r="A3628" s="450">
        <f t="shared" si="1183"/>
        <v>92364</v>
      </c>
      <c r="B3628" s="451">
        <v>88248</v>
      </c>
      <c r="C3628" s="452" t="s">
        <v>14727</v>
      </c>
      <c r="D3628" s="452" t="s">
        <v>13495</v>
      </c>
      <c r="E3628" s="400" t="s">
        <v>1</v>
      </c>
      <c r="F3628" s="400" t="s">
        <v>7605</v>
      </c>
      <c r="G3628" s="399">
        <v>0.17799999999999999</v>
      </c>
      <c r="H3628" s="453">
        <f>VLOOKUP(B3628,'CMP-SIN-SD-09-2021'!A:D,4,0)</f>
        <v>18.23</v>
      </c>
      <c r="I3628" s="453" t="s">
        <v>13362</v>
      </c>
      <c r="J3628" s="373">
        <f t="shared" ref="J3628:J3630" si="1192">TRUNC((G3628*H3628),2)</f>
        <v>3.24</v>
      </c>
      <c r="K3628" s="373"/>
      <c r="L3628" s="373"/>
      <c r="M3628" s="373">
        <f>VLOOKUP(B3628,'CMP-SIN-SD-09-2021'!A:D,4,0)</f>
        <v>18.23</v>
      </c>
      <c r="N3628" s="3" t="b">
        <f t="shared" ref="N3628:N3630" si="1193">M3628=H3628</f>
        <v>1</v>
      </c>
    </row>
    <row r="3629" spans="1:15" s="387" customFormat="1" ht="30" x14ac:dyDescent="0.25">
      <c r="A3629" s="389">
        <f t="shared" si="1183"/>
        <v>92364</v>
      </c>
      <c r="B3629" s="390">
        <v>88267</v>
      </c>
      <c r="C3629" s="391" t="s">
        <v>14727</v>
      </c>
      <c r="D3629" s="391" t="s">
        <v>13455</v>
      </c>
      <c r="E3629" s="392" t="s">
        <v>1</v>
      </c>
      <c r="F3629" s="392" t="s">
        <v>7605</v>
      </c>
      <c r="G3629" s="393">
        <v>0.17799999999999999</v>
      </c>
      <c r="H3629" s="453">
        <f>VLOOKUP(B3629,'CMP-SIN-SD-09-2021'!A:D,4,0)</f>
        <v>23.41</v>
      </c>
      <c r="I3629" s="394" t="s">
        <v>13362</v>
      </c>
      <c r="J3629" s="373">
        <f t="shared" si="1192"/>
        <v>4.16</v>
      </c>
      <c r="K3629" s="373"/>
      <c r="L3629" s="373"/>
      <c r="M3629" s="373">
        <f>VLOOKUP(B3629,'CMP-SIN-SD-09-2021'!A:D,4,0)</f>
        <v>23.41</v>
      </c>
      <c r="N3629" s="3" t="b">
        <f t="shared" si="1193"/>
        <v>1</v>
      </c>
    </row>
    <row r="3630" spans="1:15" s="387" customFormat="1" ht="30" x14ac:dyDescent="0.25">
      <c r="A3630" s="440">
        <f t="shared" si="1183"/>
        <v>92364</v>
      </c>
      <c r="B3630" s="441">
        <v>7698</v>
      </c>
      <c r="C3630" s="442" t="s">
        <v>14727</v>
      </c>
      <c r="D3630" s="442" t="s">
        <v>14728</v>
      </c>
      <c r="E3630" s="398" t="s">
        <v>1</v>
      </c>
      <c r="F3630" s="398" t="s">
        <v>27</v>
      </c>
      <c r="G3630" s="397">
        <v>1.0389999999999999</v>
      </c>
      <c r="H3630" s="443">
        <v>60.83</v>
      </c>
      <c r="I3630" s="443" t="s">
        <v>13362</v>
      </c>
      <c r="J3630" s="373">
        <f t="shared" si="1192"/>
        <v>63.2</v>
      </c>
      <c r="K3630" s="373"/>
      <c r="L3630" s="373"/>
      <c r="M3630" s="373">
        <f>VLOOKUP(B3630,'INS-SIN-SD-09-2021'!A:D,4,0)</f>
        <v>60.83</v>
      </c>
      <c r="N3630" s="3" t="b">
        <f t="shared" si="1193"/>
        <v>1</v>
      </c>
    </row>
    <row r="3631" spans="1:15" s="387" customFormat="1" ht="60" x14ac:dyDescent="0.25">
      <c r="A3631" s="463">
        <f t="shared" si="1183"/>
        <v>92365</v>
      </c>
      <c r="B3631" s="434" t="s">
        <v>13359</v>
      </c>
      <c r="C3631" s="464" t="s">
        <v>821</v>
      </c>
      <c r="D3631" s="464" t="s">
        <v>14727</v>
      </c>
      <c r="E3631" s="425" t="s">
        <v>27</v>
      </c>
      <c r="F3631" s="425" t="s">
        <v>1</v>
      </c>
      <c r="G3631" s="424" t="s">
        <v>13361</v>
      </c>
      <c r="H3631" s="426" t="s">
        <v>13362</v>
      </c>
      <c r="I3631" s="465">
        <f>SUMIF(A:A,A3631,J:J)</f>
        <v>81.47999999999999</v>
      </c>
      <c r="K3631" s="373">
        <f>VLOOKUP(A3631,'CMP-SIN-SD-09-2021'!A:D,4,0)</f>
        <v>81.48</v>
      </c>
      <c r="L3631" s="373" t="b">
        <f>K3631=I3631</f>
        <v>1</v>
      </c>
      <c r="O3631" s="403">
        <v>92365</v>
      </c>
    </row>
    <row r="3632" spans="1:15" s="387" customFormat="1" ht="30" x14ac:dyDescent="0.25">
      <c r="A3632" s="450">
        <f t="shared" si="1183"/>
        <v>92365</v>
      </c>
      <c r="B3632" s="451">
        <v>88248</v>
      </c>
      <c r="C3632" s="452" t="s">
        <v>14727</v>
      </c>
      <c r="D3632" s="452" t="s">
        <v>13495</v>
      </c>
      <c r="E3632" s="400" t="s">
        <v>1</v>
      </c>
      <c r="F3632" s="400" t="s">
        <v>7605</v>
      </c>
      <c r="G3632" s="399">
        <v>0.19400000000000001</v>
      </c>
      <c r="H3632" s="453">
        <f>VLOOKUP(B3632,'CMP-SIN-SD-09-2021'!A:D,4,0)</f>
        <v>18.23</v>
      </c>
      <c r="I3632" s="453" t="s">
        <v>13362</v>
      </c>
      <c r="J3632" s="373">
        <f t="shared" ref="J3632:J3634" si="1194">TRUNC((G3632*H3632),2)</f>
        <v>3.53</v>
      </c>
      <c r="K3632" s="373"/>
      <c r="L3632" s="373"/>
      <c r="M3632" s="373">
        <f>VLOOKUP(B3632,'CMP-SIN-SD-09-2021'!A:D,4,0)</f>
        <v>18.23</v>
      </c>
      <c r="N3632" s="3" t="b">
        <f t="shared" ref="N3632:N3634" si="1195">M3632=H3632</f>
        <v>1</v>
      </c>
    </row>
    <row r="3633" spans="1:15" s="387" customFormat="1" ht="30" x14ac:dyDescent="0.25">
      <c r="A3633" s="389">
        <f t="shared" si="1183"/>
        <v>92365</v>
      </c>
      <c r="B3633" s="390">
        <v>88267</v>
      </c>
      <c r="C3633" s="391" t="s">
        <v>14727</v>
      </c>
      <c r="D3633" s="391" t="s">
        <v>13455</v>
      </c>
      <c r="E3633" s="392" t="s">
        <v>1</v>
      </c>
      <c r="F3633" s="392" t="s">
        <v>7605</v>
      </c>
      <c r="G3633" s="393">
        <v>0.19400000000000001</v>
      </c>
      <c r="H3633" s="453">
        <f>VLOOKUP(B3633,'CMP-SIN-SD-09-2021'!A:D,4,0)</f>
        <v>23.41</v>
      </c>
      <c r="I3633" s="394" t="s">
        <v>13362</v>
      </c>
      <c r="J3633" s="373">
        <f t="shared" si="1194"/>
        <v>4.54</v>
      </c>
      <c r="K3633" s="373"/>
      <c r="L3633" s="373"/>
      <c r="M3633" s="373">
        <f>VLOOKUP(B3633,'CMP-SIN-SD-09-2021'!A:D,4,0)</f>
        <v>23.41</v>
      </c>
      <c r="N3633" s="3" t="b">
        <f t="shared" si="1195"/>
        <v>1</v>
      </c>
    </row>
    <row r="3634" spans="1:15" s="387" customFormat="1" ht="30" x14ac:dyDescent="0.25">
      <c r="A3634" s="440">
        <f t="shared" si="1183"/>
        <v>92365</v>
      </c>
      <c r="B3634" s="441">
        <v>7697</v>
      </c>
      <c r="C3634" s="442" t="s">
        <v>14727</v>
      </c>
      <c r="D3634" s="442" t="s">
        <v>13887</v>
      </c>
      <c r="E3634" s="398" t="s">
        <v>1</v>
      </c>
      <c r="F3634" s="398" t="s">
        <v>27</v>
      </c>
      <c r="G3634" s="397">
        <v>1.0389999999999999</v>
      </c>
      <c r="H3634" s="443">
        <v>70.66</v>
      </c>
      <c r="I3634" s="443" t="s">
        <v>13362</v>
      </c>
      <c r="J3634" s="373">
        <f t="shared" si="1194"/>
        <v>73.41</v>
      </c>
      <c r="K3634" s="373"/>
      <c r="L3634" s="373"/>
      <c r="M3634" s="373">
        <f>VLOOKUP(B3634,'INS-SIN-SD-09-2021'!A:D,4,0)</f>
        <v>70.66</v>
      </c>
      <c r="N3634" s="3" t="b">
        <f t="shared" si="1195"/>
        <v>1</v>
      </c>
    </row>
    <row r="3635" spans="1:15" s="387" customFormat="1" ht="45" x14ac:dyDescent="0.25">
      <c r="A3635" s="463">
        <f t="shared" si="1183"/>
        <v>92337</v>
      </c>
      <c r="B3635" s="434" t="s">
        <v>13359</v>
      </c>
      <c r="C3635" s="464" t="s">
        <v>824</v>
      </c>
      <c r="D3635" s="464" t="s">
        <v>13663</v>
      </c>
      <c r="E3635" s="425" t="s">
        <v>27</v>
      </c>
      <c r="F3635" s="425" t="s">
        <v>1</v>
      </c>
      <c r="G3635" s="424" t="s">
        <v>13361</v>
      </c>
      <c r="H3635" s="426" t="s">
        <v>13362</v>
      </c>
      <c r="I3635" s="465">
        <f>SUMIF(A:A,A3635,J:J)</f>
        <v>191.19</v>
      </c>
      <c r="K3635" s="373">
        <f>VLOOKUP(A3635,'CMP-SIN-SD-09-2021'!A:D,4,0)</f>
        <v>191.19</v>
      </c>
      <c r="L3635" s="373" t="b">
        <f>K3635=I3635</f>
        <v>1</v>
      </c>
      <c r="O3635" s="403">
        <v>92337</v>
      </c>
    </row>
    <row r="3636" spans="1:15" s="387" customFormat="1" ht="30" x14ac:dyDescent="0.25">
      <c r="A3636" s="450">
        <f t="shared" si="1183"/>
        <v>92337</v>
      </c>
      <c r="B3636" s="451">
        <v>88248</v>
      </c>
      <c r="C3636" s="452" t="s">
        <v>13663</v>
      </c>
      <c r="D3636" s="452" t="s">
        <v>13495</v>
      </c>
      <c r="E3636" s="400" t="s">
        <v>1</v>
      </c>
      <c r="F3636" s="400" t="s">
        <v>7605</v>
      </c>
      <c r="G3636" s="399">
        <v>0.34599999999999997</v>
      </c>
      <c r="H3636" s="453">
        <f>VLOOKUP(B3636,'CMP-SIN-SD-09-2021'!A:D,4,0)</f>
        <v>18.23</v>
      </c>
      <c r="I3636" s="453" t="s">
        <v>13362</v>
      </c>
      <c r="J3636" s="373">
        <f t="shared" ref="J3636:J3638" si="1196">TRUNC((G3636*H3636),2)</f>
        <v>6.3</v>
      </c>
      <c r="K3636" s="373"/>
      <c r="L3636" s="373"/>
      <c r="M3636" s="373">
        <f>VLOOKUP(B3636,'CMP-SIN-SD-09-2021'!A:D,4,0)</f>
        <v>18.23</v>
      </c>
      <c r="N3636" s="3" t="b">
        <f t="shared" ref="N3636:N3638" si="1197">M3636=H3636</f>
        <v>1</v>
      </c>
    </row>
    <row r="3637" spans="1:15" s="387" customFormat="1" ht="30" x14ac:dyDescent="0.25">
      <c r="A3637" s="389">
        <f t="shared" si="1183"/>
        <v>92337</v>
      </c>
      <c r="B3637" s="390">
        <v>88267</v>
      </c>
      <c r="C3637" s="391" t="s">
        <v>13663</v>
      </c>
      <c r="D3637" s="391" t="s">
        <v>13455</v>
      </c>
      <c r="E3637" s="392" t="s">
        <v>1</v>
      </c>
      <c r="F3637" s="392" t="s">
        <v>7605</v>
      </c>
      <c r="G3637" s="393">
        <v>0.34599999999999997</v>
      </c>
      <c r="H3637" s="453">
        <f>VLOOKUP(B3637,'CMP-SIN-SD-09-2021'!A:D,4,0)</f>
        <v>23.41</v>
      </c>
      <c r="I3637" s="394" t="s">
        <v>13362</v>
      </c>
      <c r="J3637" s="373">
        <f t="shared" si="1196"/>
        <v>8.09</v>
      </c>
      <c r="K3637" s="373"/>
      <c r="L3637" s="373"/>
      <c r="M3637" s="373">
        <f>VLOOKUP(B3637,'CMP-SIN-SD-09-2021'!A:D,4,0)</f>
        <v>23.41</v>
      </c>
      <c r="N3637" s="3" t="b">
        <f t="shared" si="1197"/>
        <v>1</v>
      </c>
    </row>
    <row r="3638" spans="1:15" s="387" customFormat="1" ht="30" x14ac:dyDescent="0.25">
      <c r="A3638" s="440">
        <f t="shared" si="1183"/>
        <v>92337</v>
      </c>
      <c r="B3638" s="441">
        <v>7694</v>
      </c>
      <c r="C3638" s="442" t="s">
        <v>13663</v>
      </c>
      <c r="D3638" s="442" t="s">
        <v>14729</v>
      </c>
      <c r="E3638" s="398" t="s">
        <v>1</v>
      </c>
      <c r="F3638" s="398" t="s">
        <v>27</v>
      </c>
      <c r="G3638" s="397">
        <v>1.0389999999999999</v>
      </c>
      <c r="H3638" s="443">
        <v>170.17</v>
      </c>
      <c r="I3638" s="443" t="s">
        <v>13362</v>
      </c>
      <c r="J3638" s="373">
        <f t="shared" si="1196"/>
        <v>176.8</v>
      </c>
      <c r="K3638" s="373"/>
      <c r="L3638" s="373"/>
      <c r="M3638" s="373">
        <f>VLOOKUP(B3638,'INS-SIN-SD-09-2021'!A:D,4,0)</f>
        <v>170.17</v>
      </c>
      <c r="N3638" s="3" t="b">
        <f t="shared" si="1197"/>
        <v>1</v>
      </c>
    </row>
    <row r="3639" spans="1:15" s="387" customFormat="1" ht="45" x14ac:dyDescent="0.25">
      <c r="A3639" s="463">
        <f t="shared" si="1183"/>
        <v>92920</v>
      </c>
      <c r="B3639" s="434" t="s">
        <v>13359</v>
      </c>
      <c r="C3639" s="464" t="s">
        <v>826</v>
      </c>
      <c r="D3639" s="464" t="s">
        <v>13646</v>
      </c>
      <c r="E3639" s="425" t="s">
        <v>9</v>
      </c>
      <c r="F3639" s="425" t="s">
        <v>1</v>
      </c>
      <c r="G3639" s="424" t="s">
        <v>13361</v>
      </c>
      <c r="H3639" s="426" t="s">
        <v>13362</v>
      </c>
      <c r="I3639" s="465">
        <f>SUMIF(A:A,A3639,J:J)</f>
        <v>33.71</v>
      </c>
      <c r="K3639" s="373">
        <f>VLOOKUP(A3639,'CMP-SIN-SD-09-2021'!A:D,4,0)</f>
        <v>33.71</v>
      </c>
      <c r="L3639" s="373" t="b">
        <f>K3639=I3639</f>
        <v>1</v>
      </c>
      <c r="O3639" s="403">
        <v>92920</v>
      </c>
    </row>
    <row r="3640" spans="1:15" s="387" customFormat="1" ht="30" x14ac:dyDescent="0.25">
      <c r="A3640" s="450">
        <f t="shared" si="1183"/>
        <v>92920</v>
      </c>
      <c r="B3640" s="451">
        <v>88248</v>
      </c>
      <c r="C3640" s="452" t="s">
        <v>13646</v>
      </c>
      <c r="D3640" s="452" t="s">
        <v>13495</v>
      </c>
      <c r="E3640" s="400" t="s">
        <v>1</v>
      </c>
      <c r="F3640" s="400" t="s">
        <v>7605</v>
      </c>
      <c r="G3640" s="399">
        <v>0.49</v>
      </c>
      <c r="H3640" s="453">
        <f>VLOOKUP(B3640,'CMP-SIN-SD-09-2021'!A:D,4,0)</f>
        <v>18.23</v>
      </c>
      <c r="I3640" s="453" t="s">
        <v>13362</v>
      </c>
      <c r="J3640" s="373">
        <f t="shared" ref="J3640:J3644" si="1198">TRUNC((G3640*H3640),2)</f>
        <v>8.93</v>
      </c>
      <c r="K3640" s="373"/>
      <c r="L3640" s="373"/>
      <c r="M3640" s="373">
        <f>VLOOKUP(B3640,'CMP-SIN-SD-09-2021'!A:D,4,0)</f>
        <v>18.23</v>
      </c>
      <c r="N3640" s="3" t="b">
        <f t="shared" ref="N3640:N3644" si="1199">M3640=H3640</f>
        <v>1</v>
      </c>
    </row>
    <row r="3641" spans="1:15" s="387" customFormat="1" ht="30" x14ac:dyDescent="0.25">
      <c r="A3641" s="389">
        <f t="shared" si="1183"/>
        <v>92920</v>
      </c>
      <c r="B3641" s="390">
        <v>88267</v>
      </c>
      <c r="C3641" s="391" t="s">
        <v>13646</v>
      </c>
      <c r="D3641" s="391" t="s">
        <v>13455</v>
      </c>
      <c r="E3641" s="392" t="s">
        <v>1</v>
      </c>
      <c r="F3641" s="392" t="s">
        <v>7605</v>
      </c>
      <c r="G3641" s="393">
        <v>0.49</v>
      </c>
      <c r="H3641" s="453">
        <f>VLOOKUP(B3641,'CMP-SIN-SD-09-2021'!A:D,4,0)</f>
        <v>23.41</v>
      </c>
      <c r="I3641" s="394" t="s">
        <v>13362</v>
      </c>
      <c r="J3641" s="373">
        <f t="shared" si="1198"/>
        <v>11.47</v>
      </c>
      <c r="K3641" s="373"/>
      <c r="L3641" s="373"/>
      <c r="M3641" s="373">
        <f>VLOOKUP(B3641,'CMP-SIN-SD-09-2021'!A:D,4,0)</f>
        <v>23.41</v>
      </c>
      <c r="N3641" s="3" t="b">
        <f t="shared" si="1199"/>
        <v>1</v>
      </c>
    </row>
    <row r="3642" spans="1:15" s="387" customFormat="1" x14ac:dyDescent="0.25">
      <c r="A3642" s="389">
        <f t="shared" si="1183"/>
        <v>92920</v>
      </c>
      <c r="B3642" s="390">
        <v>3148</v>
      </c>
      <c r="C3642" s="391" t="s">
        <v>13646</v>
      </c>
      <c r="D3642" s="391" t="s">
        <v>14182</v>
      </c>
      <c r="E3642" s="392" t="s">
        <v>1</v>
      </c>
      <c r="F3642" s="392" t="s">
        <v>9</v>
      </c>
      <c r="G3642" s="393">
        <v>1.2999999999999999E-2</v>
      </c>
      <c r="H3642" s="394">
        <v>12.9</v>
      </c>
      <c r="I3642" s="394" t="s">
        <v>13362</v>
      </c>
      <c r="J3642" s="373">
        <f t="shared" si="1198"/>
        <v>0.16</v>
      </c>
      <c r="K3642" s="373"/>
      <c r="L3642" s="373"/>
      <c r="M3642" s="373">
        <f>VLOOKUP(B3642,'INS-SIN-SD-09-2021'!A:D,4,0)</f>
        <v>12.9</v>
      </c>
      <c r="N3642" s="3" t="b">
        <f t="shared" si="1199"/>
        <v>1</v>
      </c>
    </row>
    <row r="3643" spans="1:15" s="387" customFormat="1" x14ac:dyDescent="0.25">
      <c r="A3643" s="389">
        <f t="shared" si="1183"/>
        <v>92920</v>
      </c>
      <c r="B3643" s="390">
        <v>7307</v>
      </c>
      <c r="C3643" s="391" t="s">
        <v>13646</v>
      </c>
      <c r="D3643" s="391" t="s">
        <v>13870</v>
      </c>
      <c r="E3643" s="392" t="s">
        <v>1</v>
      </c>
      <c r="F3643" s="392" t="s">
        <v>7596</v>
      </c>
      <c r="G3643" s="393">
        <v>3.0000000000000001E-3</v>
      </c>
      <c r="H3643" s="394">
        <v>33.81</v>
      </c>
      <c r="I3643" s="394" t="s">
        <v>13362</v>
      </c>
      <c r="J3643" s="373">
        <f t="shared" si="1198"/>
        <v>0.1</v>
      </c>
      <c r="K3643" s="373"/>
      <c r="L3643" s="373"/>
      <c r="M3643" s="373">
        <f>VLOOKUP(B3643,'INS-SIN-SD-09-2021'!A:D,4,0)</f>
        <v>33.81</v>
      </c>
      <c r="N3643" s="3" t="b">
        <f t="shared" si="1199"/>
        <v>1</v>
      </c>
    </row>
    <row r="3644" spans="1:15" s="387" customFormat="1" ht="30" x14ac:dyDescent="0.25">
      <c r="A3644" s="440">
        <f t="shared" si="1183"/>
        <v>92920</v>
      </c>
      <c r="B3644" s="441">
        <v>3919</v>
      </c>
      <c r="C3644" s="442" t="s">
        <v>13646</v>
      </c>
      <c r="D3644" s="442" t="s">
        <v>14730</v>
      </c>
      <c r="E3644" s="398" t="s">
        <v>1</v>
      </c>
      <c r="F3644" s="398" t="s">
        <v>9</v>
      </c>
      <c r="G3644" s="397">
        <v>1</v>
      </c>
      <c r="H3644" s="443">
        <v>13.05</v>
      </c>
      <c r="I3644" s="443" t="s">
        <v>13362</v>
      </c>
      <c r="J3644" s="373">
        <f t="shared" si="1198"/>
        <v>13.05</v>
      </c>
      <c r="K3644" s="373"/>
      <c r="L3644" s="373"/>
      <c r="M3644" s="373">
        <f>VLOOKUP(B3644,'INS-SIN-SD-09-2021'!A:D,4,0)</f>
        <v>13.05</v>
      </c>
      <c r="N3644" s="3" t="b">
        <f t="shared" si="1199"/>
        <v>1</v>
      </c>
    </row>
    <row r="3645" spans="1:15" s="387" customFormat="1" ht="45" x14ac:dyDescent="0.25">
      <c r="A3645" s="463">
        <f t="shared" si="1183"/>
        <v>92927</v>
      </c>
      <c r="B3645" s="434" t="s">
        <v>13359</v>
      </c>
      <c r="C3645" s="464" t="s">
        <v>828</v>
      </c>
      <c r="D3645" s="464" t="s">
        <v>14121</v>
      </c>
      <c r="E3645" s="425" t="s">
        <v>9</v>
      </c>
      <c r="F3645" s="425" t="s">
        <v>1</v>
      </c>
      <c r="G3645" s="424" t="s">
        <v>13361</v>
      </c>
      <c r="H3645" s="426" t="s">
        <v>13362</v>
      </c>
      <c r="I3645" s="465">
        <f>SUMIF(A:A,A3645,J:J)</f>
        <v>41.94</v>
      </c>
      <c r="K3645" s="373">
        <f>VLOOKUP(A3645,'CMP-SIN-SD-09-2021'!A:D,4,0)</f>
        <v>41.94</v>
      </c>
      <c r="L3645" s="373" t="b">
        <f>K3645=I3645</f>
        <v>1</v>
      </c>
      <c r="O3645" s="403">
        <v>92927</v>
      </c>
    </row>
    <row r="3646" spans="1:15" s="387" customFormat="1" ht="30" x14ac:dyDescent="0.25">
      <c r="A3646" s="450">
        <f t="shared" si="1183"/>
        <v>92927</v>
      </c>
      <c r="B3646" s="451">
        <v>88248</v>
      </c>
      <c r="C3646" s="452" t="s">
        <v>14121</v>
      </c>
      <c r="D3646" s="452" t="s">
        <v>13495</v>
      </c>
      <c r="E3646" s="400" t="s">
        <v>1</v>
      </c>
      <c r="F3646" s="400" t="s">
        <v>7605</v>
      </c>
      <c r="G3646" s="399">
        <v>0.53300000000000003</v>
      </c>
      <c r="H3646" s="453">
        <f>VLOOKUP(B3646,'CMP-SIN-SD-09-2021'!A:D,4,0)</f>
        <v>18.23</v>
      </c>
      <c r="I3646" s="453" t="s">
        <v>13362</v>
      </c>
      <c r="J3646" s="373">
        <f t="shared" ref="J3646:J3650" si="1200">TRUNC((G3646*H3646),2)</f>
        <v>9.7100000000000009</v>
      </c>
      <c r="K3646" s="373"/>
      <c r="L3646" s="373"/>
      <c r="M3646" s="373">
        <f>VLOOKUP(B3646,'CMP-SIN-SD-09-2021'!A:D,4,0)</f>
        <v>18.23</v>
      </c>
      <c r="N3646" s="3" t="b">
        <f t="shared" ref="N3646:N3650" si="1201">M3646=H3646</f>
        <v>1</v>
      </c>
    </row>
    <row r="3647" spans="1:15" s="387" customFormat="1" ht="30" x14ac:dyDescent="0.25">
      <c r="A3647" s="389">
        <f t="shared" si="1183"/>
        <v>92927</v>
      </c>
      <c r="B3647" s="390">
        <v>88267</v>
      </c>
      <c r="C3647" s="391" t="s">
        <v>14121</v>
      </c>
      <c r="D3647" s="391" t="s">
        <v>13455</v>
      </c>
      <c r="E3647" s="392" t="s">
        <v>1</v>
      </c>
      <c r="F3647" s="392" t="s">
        <v>7605</v>
      </c>
      <c r="G3647" s="393">
        <v>0.53300000000000003</v>
      </c>
      <c r="H3647" s="453">
        <f>VLOOKUP(B3647,'CMP-SIN-SD-09-2021'!A:D,4,0)</f>
        <v>23.41</v>
      </c>
      <c r="I3647" s="394" t="s">
        <v>13362</v>
      </c>
      <c r="J3647" s="373">
        <f t="shared" si="1200"/>
        <v>12.47</v>
      </c>
      <c r="K3647" s="373"/>
      <c r="L3647" s="373"/>
      <c r="M3647" s="373">
        <f>VLOOKUP(B3647,'CMP-SIN-SD-09-2021'!A:D,4,0)</f>
        <v>23.41</v>
      </c>
      <c r="N3647" s="3" t="b">
        <f t="shared" si="1201"/>
        <v>1</v>
      </c>
    </row>
    <row r="3648" spans="1:15" s="387" customFormat="1" x14ac:dyDescent="0.25">
      <c r="A3648" s="389">
        <f t="shared" si="1183"/>
        <v>92927</v>
      </c>
      <c r="B3648" s="390">
        <v>3148</v>
      </c>
      <c r="C3648" s="391" t="s">
        <v>14121</v>
      </c>
      <c r="D3648" s="391" t="s">
        <v>14182</v>
      </c>
      <c r="E3648" s="392" t="s">
        <v>1</v>
      </c>
      <c r="F3648" s="392" t="s">
        <v>9</v>
      </c>
      <c r="G3648" s="393">
        <v>1.7000000000000001E-2</v>
      </c>
      <c r="H3648" s="394">
        <v>12.9</v>
      </c>
      <c r="I3648" s="394" t="s">
        <v>13362</v>
      </c>
      <c r="J3648" s="373">
        <f t="shared" si="1200"/>
        <v>0.21</v>
      </c>
      <c r="K3648" s="373"/>
      <c r="L3648" s="373"/>
      <c r="M3648" s="373">
        <f>VLOOKUP(B3648,'INS-SIN-SD-09-2021'!A:D,4,0)</f>
        <v>12.9</v>
      </c>
      <c r="N3648" s="3" t="b">
        <f t="shared" si="1201"/>
        <v>1</v>
      </c>
    </row>
    <row r="3649" spans="1:15" s="387" customFormat="1" x14ac:dyDescent="0.25">
      <c r="A3649" s="389">
        <f t="shared" si="1183"/>
        <v>92927</v>
      </c>
      <c r="B3649" s="390">
        <v>7307</v>
      </c>
      <c r="C3649" s="391" t="s">
        <v>14121</v>
      </c>
      <c r="D3649" s="391" t="s">
        <v>13870</v>
      </c>
      <c r="E3649" s="392" t="s">
        <v>1</v>
      </c>
      <c r="F3649" s="392" t="s">
        <v>7596</v>
      </c>
      <c r="G3649" s="393">
        <v>4.0000000000000001E-3</v>
      </c>
      <c r="H3649" s="394">
        <v>33.81</v>
      </c>
      <c r="I3649" s="394" t="s">
        <v>13362</v>
      </c>
      <c r="J3649" s="373">
        <f t="shared" si="1200"/>
        <v>0.13</v>
      </c>
      <c r="K3649" s="373"/>
      <c r="L3649" s="373"/>
      <c r="M3649" s="373">
        <f>VLOOKUP(B3649,'INS-SIN-SD-09-2021'!A:D,4,0)</f>
        <v>33.81</v>
      </c>
      <c r="N3649" s="3" t="b">
        <f t="shared" si="1201"/>
        <v>1</v>
      </c>
    </row>
    <row r="3650" spans="1:15" s="387" customFormat="1" ht="30" x14ac:dyDescent="0.25">
      <c r="A3650" s="440">
        <f t="shared" si="1183"/>
        <v>92927</v>
      </c>
      <c r="B3650" s="441">
        <v>3920</v>
      </c>
      <c r="C3650" s="442" t="s">
        <v>14121</v>
      </c>
      <c r="D3650" s="442" t="s">
        <v>14731</v>
      </c>
      <c r="E3650" s="398" t="s">
        <v>1</v>
      </c>
      <c r="F3650" s="398" t="s">
        <v>9</v>
      </c>
      <c r="G3650" s="397">
        <v>1</v>
      </c>
      <c r="H3650" s="443">
        <v>19.420000000000002</v>
      </c>
      <c r="I3650" s="443" t="s">
        <v>13362</v>
      </c>
      <c r="J3650" s="373">
        <f t="shared" si="1200"/>
        <v>19.420000000000002</v>
      </c>
      <c r="K3650" s="373"/>
      <c r="L3650" s="373"/>
      <c r="M3650" s="373">
        <f>VLOOKUP(B3650,'INS-SIN-SD-09-2021'!A:D,4,0)</f>
        <v>19.420000000000002</v>
      </c>
      <c r="N3650" s="3" t="b">
        <f t="shared" si="1201"/>
        <v>1</v>
      </c>
    </row>
    <row r="3651" spans="1:15" s="387" customFormat="1" ht="45" x14ac:dyDescent="0.25">
      <c r="A3651" s="463">
        <f t="shared" si="1183"/>
        <v>92910</v>
      </c>
      <c r="B3651" s="434" t="s">
        <v>13359</v>
      </c>
      <c r="C3651" s="464" t="s">
        <v>830</v>
      </c>
      <c r="D3651" s="464" t="s">
        <v>14575</v>
      </c>
      <c r="E3651" s="425" t="s">
        <v>9</v>
      </c>
      <c r="F3651" s="425" t="s">
        <v>1</v>
      </c>
      <c r="G3651" s="424" t="s">
        <v>13361</v>
      </c>
      <c r="H3651" s="426" t="s">
        <v>13362</v>
      </c>
      <c r="I3651" s="465">
        <f>SUMIF(A:A,A3651,J:J)</f>
        <v>95.95</v>
      </c>
      <c r="K3651" s="373">
        <f>VLOOKUP(A3651,'CMP-SIN-SD-09-2021'!A:D,4,0)</f>
        <v>95.95</v>
      </c>
      <c r="L3651" s="373" t="b">
        <f>K3651=I3651</f>
        <v>1</v>
      </c>
      <c r="O3651" s="403">
        <v>92910</v>
      </c>
    </row>
    <row r="3652" spans="1:15" s="387" customFormat="1" ht="30" x14ac:dyDescent="0.25">
      <c r="A3652" s="450">
        <f t="shared" si="1183"/>
        <v>92910</v>
      </c>
      <c r="B3652" s="451">
        <v>88248</v>
      </c>
      <c r="C3652" s="452" t="s">
        <v>14575</v>
      </c>
      <c r="D3652" s="452" t="s">
        <v>13495</v>
      </c>
      <c r="E3652" s="400" t="s">
        <v>1</v>
      </c>
      <c r="F3652" s="400" t="s">
        <v>7605</v>
      </c>
      <c r="G3652" s="399">
        <v>0.70199999999999996</v>
      </c>
      <c r="H3652" s="453">
        <f>VLOOKUP(B3652,'CMP-SIN-SD-09-2021'!A:D,4,0)</f>
        <v>18.23</v>
      </c>
      <c r="I3652" s="453" t="s">
        <v>13362</v>
      </c>
      <c r="J3652" s="373">
        <f t="shared" ref="J3652:J3656" si="1202">TRUNC((G3652*H3652),2)</f>
        <v>12.79</v>
      </c>
      <c r="K3652" s="373"/>
      <c r="L3652" s="373"/>
      <c r="M3652" s="373">
        <f>VLOOKUP(B3652,'CMP-SIN-SD-09-2021'!A:D,4,0)</f>
        <v>18.23</v>
      </c>
      <c r="N3652" s="3" t="b">
        <f t="shared" ref="N3652:N3656" si="1203">M3652=H3652</f>
        <v>1</v>
      </c>
    </row>
    <row r="3653" spans="1:15" s="387" customFormat="1" ht="30" x14ac:dyDescent="0.25">
      <c r="A3653" s="389">
        <f t="shared" si="1183"/>
        <v>92910</v>
      </c>
      <c r="B3653" s="390">
        <v>88267</v>
      </c>
      <c r="C3653" s="391" t="s">
        <v>14575</v>
      </c>
      <c r="D3653" s="391" t="s">
        <v>13455</v>
      </c>
      <c r="E3653" s="392" t="s">
        <v>1</v>
      </c>
      <c r="F3653" s="392" t="s">
        <v>7605</v>
      </c>
      <c r="G3653" s="393">
        <v>0.70199999999999996</v>
      </c>
      <c r="H3653" s="453">
        <f>VLOOKUP(B3653,'CMP-SIN-SD-09-2021'!A:D,4,0)</f>
        <v>23.41</v>
      </c>
      <c r="I3653" s="394" t="s">
        <v>13362</v>
      </c>
      <c r="J3653" s="373">
        <f t="shared" si="1202"/>
        <v>16.43</v>
      </c>
      <c r="K3653" s="373"/>
      <c r="L3653" s="373"/>
      <c r="M3653" s="373">
        <f>VLOOKUP(B3653,'CMP-SIN-SD-09-2021'!A:D,4,0)</f>
        <v>23.41</v>
      </c>
      <c r="N3653" s="3" t="b">
        <f t="shared" si="1203"/>
        <v>1</v>
      </c>
    </row>
    <row r="3654" spans="1:15" s="387" customFormat="1" x14ac:dyDescent="0.25">
      <c r="A3654" s="389">
        <f t="shared" si="1183"/>
        <v>92910</v>
      </c>
      <c r="B3654" s="390">
        <v>3148</v>
      </c>
      <c r="C3654" s="391" t="s">
        <v>14575</v>
      </c>
      <c r="D3654" s="391" t="s">
        <v>14182</v>
      </c>
      <c r="E3654" s="392" t="s">
        <v>1</v>
      </c>
      <c r="F3654" s="392" t="s">
        <v>9</v>
      </c>
      <c r="G3654" s="393">
        <v>0.03</v>
      </c>
      <c r="H3654" s="394">
        <v>12.9</v>
      </c>
      <c r="I3654" s="394" t="s">
        <v>13362</v>
      </c>
      <c r="J3654" s="373">
        <f t="shared" si="1202"/>
        <v>0.38</v>
      </c>
      <c r="K3654" s="373"/>
      <c r="L3654" s="373"/>
      <c r="M3654" s="373">
        <f>VLOOKUP(B3654,'INS-SIN-SD-09-2021'!A:D,4,0)</f>
        <v>12.9</v>
      </c>
      <c r="N3654" s="3" t="b">
        <f t="shared" si="1203"/>
        <v>1</v>
      </c>
    </row>
    <row r="3655" spans="1:15" s="387" customFormat="1" x14ac:dyDescent="0.25">
      <c r="A3655" s="389">
        <f t="shared" si="1183"/>
        <v>92910</v>
      </c>
      <c r="B3655" s="390">
        <v>7307</v>
      </c>
      <c r="C3655" s="391" t="s">
        <v>14575</v>
      </c>
      <c r="D3655" s="391" t="s">
        <v>13870</v>
      </c>
      <c r="E3655" s="392" t="s">
        <v>1</v>
      </c>
      <c r="F3655" s="392" t="s">
        <v>7596</v>
      </c>
      <c r="G3655" s="393">
        <v>7.0000000000000001E-3</v>
      </c>
      <c r="H3655" s="394">
        <v>33.81</v>
      </c>
      <c r="I3655" s="394" t="s">
        <v>13362</v>
      </c>
      <c r="J3655" s="373">
        <f t="shared" si="1202"/>
        <v>0.23</v>
      </c>
      <c r="K3655" s="373"/>
      <c r="L3655" s="373"/>
      <c r="M3655" s="373">
        <f>VLOOKUP(B3655,'INS-SIN-SD-09-2021'!A:D,4,0)</f>
        <v>33.81</v>
      </c>
      <c r="N3655" s="3" t="b">
        <f t="shared" si="1203"/>
        <v>1</v>
      </c>
    </row>
    <row r="3656" spans="1:15" s="387" customFormat="1" ht="30" x14ac:dyDescent="0.25">
      <c r="A3656" s="440">
        <f t="shared" si="1183"/>
        <v>92910</v>
      </c>
      <c r="B3656" s="441">
        <v>3927</v>
      </c>
      <c r="C3656" s="442" t="s">
        <v>14575</v>
      </c>
      <c r="D3656" s="442" t="s">
        <v>14732</v>
      </c>
      <c r="E3656" s="398" t="s">
        <v>1</v>
      </c>
      <c r="F3656" s="398" t="s">
        <v>9</v>
      </c>
      <c r="G3656" s="397">
        <v>1</v>
      </c>
      <c r="H3656" s="443">
        <v>66.12</v>
      </c>
      <c r="I3656" s="443" t="s">
        <v>13362</v>
      </c>
      <c r="J3656" s="373">
        <f t="shared" si="1202"/>
        <v>66.12</v>
      </c>
      <c r="K3656" s="373"/>
      <c r="L3656" s="373"/>
      <c r="M3656" s="373">
        <f>VLOOKUP(B3656,'INS-SIN-SD-09-2021'!A:D,4,0)</f>
        <v>66.12</v>
      </c>
      <c r="N3656" s="3" t="b">
        <f t="shared" si="1203"/>
        <v>1</v>
      </c>
    </row>
    <row r="3657" spans="1:15" s="387" customFormat="1" ht="45" x14ac:dyDescent="0.25">
      <c r="A3657" s="463">
        <f t="shared" si="1183"/>
        <v>92914</v>
      </c>
      <c r="B3657" s="434" t="s">
        <v>13359</v>
      </c>
      <c r="C3657" s="464" t="s">
        <v>832</v>
      </c>
      <c r="D3657" s="464" t="s">
        <v>13472</v>
      </c>
      <c r="E3657" s="425" t="s">
        <v>9</v>
      </c>
      <c r="F3657" s="425" t="s">
        <v>1</v>
      </c>
      <c r="G3657" s="424" t="s">
        <v>13361</v>
      </c>
      <c r="H3657" s="426" t="s">
        <v>13362</v>
      </c>
      <c r="I3657" s="465">
        <f>SUMIF(A:A,A3657,J:J)</f>
        <v>133.01</v>
      </c>
      <c r="K3657" s="373">
        <f>VLOOKUP(A3657,'CMP-SIN-SD-09-2021'!A:D,4,0)</f>
        <v>133.01</v>
      </c>
      <c r="L3657" s="373" t="b">
        <f>K3657=I3657</f>
        <v>1</v>
      </c>
      <c r="O3657" s="403">
        <v>92914</v>
      </c>
    </row>
    <row r="3658" spans="1:15" s="387" customFormat="1" ht="30" x14ac:dyDescent="0.25">
      <c r="A3658" s="450">
        <f t="shared" si="1183"/>
        <v>92914</v>
      </c>
      <c r="B3658" s="451">
        <v>88248</v>
      </c>
      <c r="C3658" s="452" t="s">
        <v>13472</v>
      </c>
      <c r="D3658" s="452" t="s">
        <v>13495</v>
      </c>
      <c r="E3658" s="400" t="s">
        <v>1</v>
      </c>
      <c r="F3658" s="400" t="s">
        <v>7605</v>
      </c>
      <c r="G3658" s="399">
        <v>0.75800000000000001</v>
      </c>
      <c r="H3658" s="453">
        <f>VLOOKUP(B3658,'CMP-SIN-SD-09-2021'!A:D,4,0)</f>
        <v>18.23</v>
      </c>
      <c r="I3658" s="453" t="s">
        <v>13362</v>
      </c>
      <c r="J3658" s="373">
        <f t="shared" ref="J3658:J3662" si="1204">TRUNC((G3658*H3658),2)</f>
        <v>13.81</v>
      </c>
      <c r="K3658" s="373"/>
      <c r="L3658" s="373"/>
      <c r="M3658" s="373">
        <f>VLOOKUP(B3658,'CMP-SIN-SD-09-2021'!A:D,4,0)</f>
        <v>18.23</v>
      </c>
      <c r="N3658" s="3" t="b">
        <f t="shared" ref="N3658:N3662" si="1205">M3658=H3658</f>
        <v>1</v>
      </c>
    </row>
    <row r="3659" spans="1:15" s="387" customFormat="1" ht="30" x14ac:dyDescent="0.25">
      <c r="A3659" s="389">
        <f t="shared" si="1183"/>
        <v>92914</v>
      </c>
      <c r="B3659" s="390">
        <v>88267</v>
      </c>
      <c r="C3659" s="391" t="s">
        <v>13472</v>
      </c>
      <c r="D3659" s="391" t="s">
        <v>13455</v>
      </c>
      <c r="E3659" s="392" t="s">
        <v>1</v>
      </c>
      <c r="F3659" s="392" t="s">
        <v>7605</v>
      </c>
      <c r="G3659" s="393">
        <v>0.75800000000000001</v>
      </c>
      <c r="H3659" s="453">
        <f>VLOOKUP(B3659,'CMP-SIN-SD-09-2021'!A:D,4,0)</f>
        <v>23.41</v>
      </c>
      <c r="I3659" s="394" t="s">
        <v>13362</v>
      </c>
      <c r="J3659" s="373">
        <f t="shared" si="1204"/>
        <v>17.739999999999998</v>
      </c>
      <c r="K3659" s="373"/>
      <c r="L3659" s="373"/>
      <c r="M3659" s="373">
        <f>VLOOKUP(B3659,'CMP-SIN-SD-09-2021'!A:D,4,0)</f>
        <v>23.41</v>
      </c>
      <c r="N3659" s="3" t="b">
        <f t="shared" si="1205"/>
        <v>1</v>
      </c>
    </row>
    <row r="3660" spans="1:15" s="387" customFormat="1" x14ac:dyDescent="0.25">
      <c r="A3660" s="389">
        <f t="shared" si="1183"/>
        <v>92914</v>
      </c>
      <c r="B3660" s="390">
        <v>3148</v>
      </c>
      <c r="C3660" s="391" t="s">
        <v>13472</v>
      </c>
      <c r="D3660" s="391" t="s">
        <v>14182</v>
      </c>
      <c r="E3660" s="392" t="s">
        <v>1</v>
      </c>
      <c r="F3660" s="392" t="s">
        <v>9</v>
      </c>
      <c r="G3660" s="393">
        <v>3.5000000000000003E-2</v>
      </c>
      <c r="H3660" s="394">
        <v>12.9</v>
      </c>
      <c r="I3660" s="394" t="s">
        <v>13362</v>
      </c>
      <c r="J3660" s="373">
        <f t="shared" si="1204"/>
        <v>0.45</v>
      </c>
      <c r="K3660" s="373"/>
      <c r="L3660" s="373"/>
      <c r="M3660" s="373">
        <f>VLOOKUP(B3660,'INS-SIN-SD-09-2021'!A:D,4,0)</f>
        <v>12.9</v>
      </c>
      <c r="N3660" s="3" t="b">
        <f t="shared" si="1205"/>
        <v>1</v>
      </c>
    </row>
    <row r="3661" spans="1:15" s="387" customFormat="1" x14ac:dyDescent="0.25">
      <c r="A3661" s="389">
        <f t="shared" si="1183"/>
        <v>92914</v>
      </c>
      <c r="B3661" s="390">
        <v>7307</v>
      </c>
      <c r="C3661" s="391" t="s">
        <v>13472</v>
      </c>
      <c r="D3661" s="391" t="s">
        <v>13870</v>
      </c>
      <c r="E3661" s="392" t="s">
        <v>1</v>
      </c>
      <c r="F3661" s="392" t="s">
        <v>7596</v>
      </c>
      <c r="G3661" s="393">
        <v>8.0000000000000002E-3</v>
      </c>
      <c r="H3661" s="394">
        <v>33.81</v>
      </c>
      <c r="I3661" s="394" t="s">
        <v>13362</v>
      </c>
      <c r="J3661" s="373">
        <f t="shared" si="1204"/>
        <v>0.27</v>
      </c>
      <c r="K3661" s="373"/>
      <c r="L3661" s="373"/>
      <c r="M3661" s="373">
        <f>VLOOKUP(B3661,'INS-SIN-SD-09-2021'!A:D,4,0)</f>
        <v>33.81</v>
      </c>
      <c r="N3661" s="3" t="b">
        <f t="shared" si="1205"/>
        <v>1</v>
      </c>
    </row>
    <row r="3662" spans="1:15" s="387" customFormat="1" ht="30" x14ac:dyDescent="0.25">
      <c r="A3662" s="440">
        <f t="shared" si="1183"/>
        <v>92914</v>
      </c>
      <c r="B3662" s="441">
        <v>3930</v>
      </c>
      <c r="C3662" s="442" t="s">
        <v>13472</v>
      </c>
      <c r="D3662" s="442" t="s">
        <v>14733</v>
      </c>
      <c r="E3662" s="398" t="s">
        <v>1</v>
      </c>
      <c r="F3662" s="398" t="s">
        <v>9</v>
      </c>
      <c r="G3662" s="397">
        <v>1</v>
      </c>
      <c r="H3662" s="443">
        <v>100.74</v>
      </c>
      <c r="I3662" s="443" t="s">
        <v>13362</v>
      </c>
      <c r="J3662" s="373">
        <f t="shared" si="1204"/>
        <v>100.74</v>
      </c>
      <c r="K3662" s="373"/>
      <c r="L3662" s="373"/>
      <c r="M3662" s="373">
        <f>VLOOKUP(B3662,'INS-SIN-SD-09-2021'!A:D,4,0)</f>
        <v>100.74</v>
      </c>
      <c r="N3662" s="3" t="b">
        <f t="shared" si="1205"/>
        <v>1</v>
      </c>
    </row>
    <row r="3663" spans="1:15" s="387" customFormat="1" ht="45" x14ac:dyDescent="0.25">
      <c r="A3663" s="463">
        <f t="shared" si="1183"/>
        <v>92913</v>
      </c>
      <c r="B3663" s="434" t="s">
        <v>13359</v>
      </c>
      <c r="C3663" s="464" t="s">
        <v>834</v>
      </c>
      <c r="D3663" s="464" t="s">
        <v>14042</v>
      </c>
      <c r="E3663" s="425" t="s">
        <v>9</v>
      </c>
      <c r="F3663" s="425" t="s">
        <v>1</v>
      </c>
      <c r="G3663" s="424" t="s">
        <v>13361</v>
      </c>
      <c r="H3663" s="426" t="s">
        <v>13362</v>
      </c>
      <c r="I3663" s="465">
        <f>SUMIF(A:A,A3663,J:J)</f>
        <v>133.01</v>
      </c>
      <c r="K3663" s="373">
        <f>VLOOKUP(A3663,'CMP-SIN-SD-09-2021'!A:D,4,0)</f>
        <v>133.01</v>
      </c>
      <c r="L3663" s="373" t="b">
        <f>K3663=I3663</f>
        <v>1</v>
      </c>
      <c r="O3663" s="403">
        <v>92913</v>
      </c>
    </row>
    <row r="3664" spans="1:15" s="387" customFormat="1" ht="30" x14ac:dyDescent="0.25">
      <c r="A3664" s="450">
        <f t="shared" si="1183"/>
        <v>92913</v>
      </c>
      <c r="B3664" s="451">
        <v>88248</v>
      </c>
      <c r="C3664" s="452" t="s">
        <v>14042</v>
      </c>
      <c r="D3664" s="452" t="s">
        <v>13495</v>
      </c>
      <c r="E3664" s="400" t="s">
        <v>1</v>
      </c>
      <c r="F3664" s="400" t="s">
        <v>7605</v>
      </c>
      <c r="G3664" s="399">
        <v>0.75800000000000001</v>
      </c>
      <c r="H3664" s="453">
        <f>VLOOKUP(B3664,'CMP-SIN-SD-09-2021'!A:D,4,0)</f>
        <v>18.23</v>
      </c>
      <c r="I3664" s="453" t="s">
        <v>13362</v>
      </c>
      <c r="J3664" s="373">
        <f t="shared" ref="J3664:J3668" si="1206">TRUNC((G3664*H3664),2)</f>
        <v>13.81</v>
      </c>
      <c r="K3664" s="373"/>
      <c r="L3664" s="373"/>
      <c r="M3664" s="373">
        <f>VLOOKUP(B3664,'CMP-SIN-SD-09-2021'!A:D,4,0)</f>
        <v>18.23</v>
      </c>
      <c r="N3664" s="3" t="b">
        <f t="shared" ref="N3664:N3668" si="1207">M3664=H3664</f>
        <v>1</v>
      </c>
    </row>
    <row r="3665" spans="1:15" s="387" customFormat="1" ht="30" x14ac:dyDescent="0.25">
      <c r="A3665" s="389">
        <f t="shared" ref="A3665:A3728" si="1208">IF(O3665&lt;&gt;0,O3665,A3664)</f>
        <v>92913</v>
      </c>
      <c r="B3665" s="390">
        <v>88267</v>
      </c>
      <c r="C3665" s="391" t="s">
        <v>14042</v>
      </c>
      <c r="D3665" s="391" t="s">
        <v>13455</v>
      </c>
      <c r="E3665" s="392" t="s">
        <v>1</v>
      </c>
      <c r="F3665" s="392" t="s">
        <v>7605</v>
      </c>
      <c r="G3665" s="393">
        <v>0.75800000000000001</v>
      </c>
      <c r="H3665" s="453">
        <f>VLOOKUP(B3665,'CMP-SIN-SD-09-2021'!A:D,4,0)</f>
        <v>23.41</v>
      </c>
      <c r="I3665" s="394" t="s">
        <v>13362</v>
      </c>
      <c r="J3665" s="373">
        <f t="shared" si="1206"/>
        <v>17.739999999999998</v>
      </c>
      <c r="K3665" s="373"/>
      <c r="L3665" s="373"/>
      <c r="M3665" s="373">
        <f>VLOOKUP(B3665,'CMP-SIN-SD-09-2021'!A:D,4,0)</f>
        <v>23.41</v>
      </c>
      <c r="N3665" s="3" t="b">
        <f t="shared" si="1207"/>
        <v>1</v>
      </c>
    </row>
    <row r="3666" spans="1:15" s="387" customFormat="1" x14ac:dyDescent="0.25">
      <c r="A3666" s="389">
        <f t="shared" si="1208"/>
        <v>92913</v>
      </c>
      <c r="B3666" s="390">
        <v>3148</v>
      </c>
      <c r="C3666" s="391" t="s">
        <v>14042</v>
      </c>
      <c r="D3666" s="391" t="s">
        <v>14182</v>
      </c>
      <c r="E3666" s="392" t="s">
        <v>1</v>
      </c>
      <c r="F3666" s="392" t="s">
        <v>9</v>
      </c>
      <c r="G3666" s="393">
        <v>3.5000000000000003E-2</v>
      </c>
      <c r="H3666" s="394">
        <v>12.9</v>
      </c>
      <c r="I3666" s="394" t="s">
        <v>13362</v>
      </c>
      <c r="J3666" s="373">
        <f t="shared" si="1206"/>
        <v>0.45</v>
      </c>
      <c r="K3666" s="373"/>
      <c r="L3666" s="373"/>
      <c r="M3666" s="373">
        <f>VLOOKUP(B3666,'INS-SIN-SD-09-2021'!A:D,4,0)</f>
        <v>12.9</v>
      </c>
      <c r="N3666" s="3" t="b">
        <f t="shared" si="1207"/>
        <v>1</v>
      </c>
    </row>
    <row r="3667" spans="1:15" s="387" customFormat="1" x14ac:dyDescent="0.25">
      <c r="A3667" s="389">
        <f t="shared" si="1208"/>
        <v>92913</v>
      </c>
      <c r="B3667" s="390">
        <v>7307</v>
      </c>
      <c r="C3667" s="391" t="s">
        <v>14042</v>
      </c>
      <c r="D3667" s="391" t="s">
        <v>13870</v>
      </c>
      <c r="E3667" s="392" t="s">
        <v>1</v>
      </c>
      <c r="F3667" s="392" t="s">
        <v>7596</v>
      </c>
      <c r="G3667" s="393">
        <v>8.0000000000000002E-3</v>
      </c>
      <c r="H3667" s="394">
        <v>33.81</v>
      </c>
      <c r="I3667" s="394" t="s">
        <v>13362</v>
      </c>
      <c r="J3667" s="373">
        <f t="shared" si="1206"/>
        <v>0.27</v>
      </c>
      <c r="K3667" s="373"/>
      <c r="L3667" s="373"/>
      <c r="M3667" s="373">
        <f>VLOOKUP(B3667,'INS-SIN-SD-09-2021'!A:D,4,0)</f>
        <v>33.81</v>
      </c>
      <c r="N3667" s="3" t="b">
        <f t="shared" si="1207"/>
        <v>1</v>
      </c>
    </row>
    <row r="3668" spans="1:15" s="387" customFormat="1" ht="30" x14ac:dyDescent="0.25">
      <c r="A3668" s="440">
        <f t="shared" si="1208"/>
        <v>92913</v>
      </c>
      <c r="B3668" s="441">
        <v>3931</v>
      </c>
      <c r="C3668" s="442" t="s">
        <v>14042</v>
      </c>
      <c r="D3668" s="442" t="s">
        <v>14734</v>
      </c>
      <c r="E3668" s="398" t="s">
        <v>1</v>
      </c>
      <c r="F3668" s="398" t="s">
        <v>9</v>
      </c>
      <c r="G3668" s="397">
        <v>1</v>
      </c>
      <c r="H3668" s="443">
        <v>100.74</v>
      </c>
      <c r="I3668" s="443" t="s">
        <v>13362</v>
      </c>
      <c r="J3668" s="373">
        <f t="shared" si="1206"/>
        <v>100.74</v>
      </c>
      <c r="K3668" s="373"/>
      <c r="L3668" s="373"/>
      <c r="M3668" s="373">
        <f>VLOOKUP(B3668,'INS-SIN-SD-09-2021'!A:D,4,0)</f>
        <v>100.74</v>
      </c>
      <c r="N3668" s="3" t="b">
        <f t="shared" si="1207"/>
        <v>1</v>
      </c>
    </row>
    <row r="3669" spans="1:15" s="387" customFormat="1" ht="45" x14ac:dyDescent="0.25">
      <c r="A3669" s="463">
        <f t="shared" si="1208"/>
        <v>92357</v>
      </c>
      <c r="B3669" s="434" t="s">
        <v>13359</v>
      </c>
      <c r="C3669" s="464" t="s">
        <v>836</v>
      </c>
      <c r="D3669" s="464" t="s">
        <v>14526</v>
      </c>
      <c r="E3669" s="425" t="s">
        <v>9</v>
      </c>
      <c r="F3669" s="425" t="s">
        <v>1</v>
      </c>
      <c r="G3669" s="424" t="s">
        <v>13361</v>
      </c>
      <c r="H3669" s="426" t="s">
        <v>13362</v>
      </c>
      <c r="I3669" s="465">
        <f>SUMIF(A:A,A3669,J:J)</f>
        <v>181.09</v>
      </c>
      <c r="K3669" s="373">
        <f>VLOOKUP(A3669,'CMP-SIN-SD-09-2021'!A:D,4,0)</f>
        <v>181.09</v>
      </c>
      <c r="L3669" s="373" t="b">
        <f>K3669=I3669</f>
        <v>1</v>
      </c>
      <c r="O3669" s="403">
        <v>92357</v>
      </c>
    </row>
    <row r="3670" spans="1:15" s="387" customFormat="1" ht="30" x14ac:dyDescent="0.25">
      <c r="A3670" s="450">
        <f t="shared" si="1208"/>
        <v>92357</v>
      </c>
      <c r="B3670" s="451">
        <v>88248</v>
      </c>
      <c r="C3670" s="452" t="s">
        <v>14526</v>
      </c>
      <c r="D3670" s="452" t="s">
        <v>13495</v>
      </c>
      <c r="E3670" s="400" t="s">
        <v>1</v>
      </c>
      <c r="F3670" s="400" t="s">
        <v>7605</v>
      </c>
      <c r="G3670" s="399">
        <v>1.403</v>
      </c>
      <c r="H3670" s="453">
        <f>VLOOKUP(B3670,'CMP-SIN-SD-09-2021'!A:D,4,0)</f>
        <v>18.23</v>
      </c>
      <c r="I3670" s="453" t="s">
        <v>13362</v>
      </c>
      <c r="J3670" s="373">
        <f t="shared" ref="J3670:J3674" si="1209">TRUNC((G3670*H3670),2)</f>
        <v>25.57</v>
      </c>
      <c r="K3670" s="373"/>
      <c r="L3670" s="373"/>
      <c r="M3670" s="373">
        <f>VLOOKUP(B3670,'CMP-SIN-SD-09-2021'!A:D,4,0)</f>
        <v>18.23</v>
      </c>
      <c r="N3670" s="3" t="b">
        <f t="shared" ref="N3670:N3674" si="1210">M3670=H3670</f>
        <v>1</v>
      </c>
    </row>
    <row r="3671" spans="1:15" s="387" customFormat="1" ht="30" x14ac:dyDescent="0.25">
      <c r="A3671" s="389">
        <f t="shared" si="1208"/>
        <v>92357</v>
      </c>
      <c r="B3671" s="390">
        <v>88267</v>
      </c>
      <c r="C3671" s="391" t="s">
        <v>14526</v>
      </c>
      <c r="D3671" s="391" t="s">
        <v>13455</v>
      </c>
      <c r="E3671" s="392" t="s">
        <v>1</v>
      </c>
      <c r="F3671" s="392" t="s">
        <v>7605</v>
      </c>
      <c r="G3671" s="393">
        <v>1.403</v>
      </c>
      <c r="H3671" s="453">
        <f>VLOOKUP(B3671,'CMP-SIN-SD-09-2021'!A:D,4,0)</f>
        <v>23.41</v>
      </c>
      <c r="I3671" s="394" t="s">
        <v>13362</v>
      </c>
      <c r="J3671" s="373">
        <f t="shared" si="1209"/>
        <v>32.840000000000003</v>
      </c>
      <c r="K3671" s="373"/>
      <c r="L3671" s="373"/>
      <c r="M3671" s="373">
        <f>VLOOKUP(B3671,'CMP-SIN-SD-09-2021'!A:D,4,0)</f>
        <v>23.41</v>
      </c>
      <c r="N3671" s="3" t="b">
        <f t="shared" si="1210"/>
        <v>1</v>
      </c>
    </row>
    <row r="3672" spans="1:15" s="387" customFormat="1" x14ac:dyDescent="0.25">
      <c r="A3672" s="389">
        <f t="shared" si="1208"/>
        <v>92357</v>
      </c>
      <c r="B3672" s="390">
        <v>3148</v>
      </c>
      <c r="C3672" s="391" t="s">
        <v>14526</v>
      </c>
      <c r="D3672" s="391" t="s">
        <v>14182</v>
      </c>
      <c r="E3672" s="392" t="s">
        <v>1</v>
      </c>
      <c r="F3672" s="392" t="s">
        <v>9</v>
      </c>
      <c r="G3672" s="393">
        <v>4.4999999999999998E-2</v>
      </c>
      <c r="H3672" s="394">
        <v>12.9</v>
      </c>
      <c r="I3672" s="394" t="s">
        <v>13362</v>
      </c>
      <c r="J3672" s="373">
        <f t="shared" si="1209"/>
        <v>0.57999999999999996</v>
      </c>
      <c r="K3672" s="373"/>
      <c r="L3672" s="373"/>
      <c r="M3672" s="373">
        <f>VLOOKUP(B3672,'INS-SIN-SD-09-2021'!A:D,4,0)</f>
        <v>12.9</v>
      </c>
      <c r="N3672" s="3" t="b">
        <f t="shared" si="1210"/>
        <v>1</v>
      </c>
    </row>
    <row r="3673" spans="1:15" s="387" customFormat="1" x14ac:dyDescent="0.25">
      <c r="A3673" s="389">
        <f t="shared" si="1208"/>
        <v>92357</v>
      </c>
      <c r="B3673" s="390">
        <v>7307</v>
      </c>
      <c r="C3673" s="391" t="s">
        <v>14526</v>
      </c>
      <c r="D3673" s="391" t="s">
        <v>13870</v>
      </c>
      <c r="E3673" s="392" t="s">
        <v>1</v>
      </c>
      <c r="F3673" s="392" t="s">
        <v>7596</v>
      </c>
      <c r="G3673" s="393">
        <v>1.0999999999999999E-2</v>
      </c>
      <c r="H3673" s="394">
        <v>33.81</v>
      </c>
      <c r="I3673" s="394" t="s">
        <v>13362</v>
      </c>
      <c r="J3673" s="373">
        <f t="shared" si="1209"/>
        <v>0.37</v>
      </c>
      <c r="K3673" s="373"/>
      <c r="L3673" s="373"/>
      <c r="M3673" s="373">
        <f>VLOOKUP(B3673,'INS-SIN-SD-09-2021'!A:D,4,0)</f>
        <v>33.81</v>
      </c>
      <c r="N3673" s="3" t="b">
        <f t="shared" si="1210"/>
        <v>1</v>
      </c>
    </row>
    <row r="3674" spans="1:15" s="387" customFormat="1" x14ac:dyDescent="0.25">
      <c r="A3674" s="440">
        <f t="shared" si="1208"/>
        <v>92357</v>
      </c>
      <c r="B3674" s="441">
        <v>6299</v>
      </c>
      <c r="C3674" s="442" t="s">
        <v>14526</v>
      </c>
      <c r="D3674" s="442" t="s">
        <v>14716</v>
      </c>
      <c r="E3674" s="398" t="s">
        <v>1</v>
      </c>
      <c r="F3674" s="398" t="s">
        <v>9</v>
      </c>
      <c r="G3674" s="397">
        <v>1</v>
      </c>
      <c r="H3674" s="443">
        <v>121.73</v>
      </c>
      <c r="I3674" s="443" t="s">
        <v>13362</v>
      </c>
      <c r="J3674" s="373">
        <f t="shared" si="1209"/>
        <v>121.73</v>
      </c>
      <c r="K3674" s="373"/>
      <c r="L3674" s="373"/>
      <c r="M3674" s="373">
        <f>VLOOKUP(B3674,'INS-SIN-SD-09-2021'!A:D,4,0)</f>
        <v>121.73</v>
      </c>
      <c r="N3674" s="3" t="b">
        <f t="shared" si="1210"/>
        <v>1</v>
      </c>
    </row>
    <row r="3675" spans="1:15" s="387" customFormat="1" ht="45" x14ac:dyDescent="0.25">
      <c r="A3675" s="463">
        <f t="shared" si="1208"/>
        <v>92358</v>
      </c>
      <c r="B3675" s="434" t="s">
        <v>13359</v>
      </c>
      <c r="C3675" s="464" t="s">
        <v>838</v>
      </c>
      <c r="D3675" s="464" t="s">
        <v>13617</v>
      </c>
      <c r="E3675" s="425" t="s">
        <v>9</v>
      </c>
      <c r="F3675" s="425" t="s">
        <v>1</v>
      </c>
      <c r="G3675" s="424" t="s">
        <v>13361</v>
      </c>
      <c r="H3675" s="426" t="s">
        <v>13362</v>
      </c>
      <c r="I3675" s="465">
        <f>SUMIF(A:A,A3675,J:J)</f>
        <v>227.26</v>
      </c>
      <c r="K3675" s="373">
        <f>VLOOKUP(A3675,'CMP-SIN-SD-09-2021'!A:D,4,0)</f>
        <v>227.26</v>
      </c>
      <c r="L3675" s="373" t="b">
        <f>K3675=I3675</f>
        <v>1</v>
      </c>
      <c r="O3675" s="403">
        <v>92358</v>
      </c>
    </row>
    <row r="3676" spans="1:15" s="387" customFormat="1" ht="30" x14ac:dyDescent="0.25">
      <c r="A3676" s="450">
        <f t="shared" si="1208"/>
        <v>92358</v>
      </c>
      <c r="B3676" s="451">
        <v>88248</v>
      </c>
      <c r="C3676" s="452" t="s">
        <v>13617</v>
      </c>
      <c r="D3676" s="452" t="s">
        <v>13495</v>
      </c>
      <c r="E3676" s="400" t="s">
        <v>1</v>
      </c>
      <c r="F3676" s="400" t="s">
        <v>7605</v>
      </c>
      <c r="G3676" s="399">
        <v>1.516</v>
      </c>
      <c r="H3676" s="453">
        <f>VLOOKUP(B3676,'CMP-SIN-SD-09-2021'!A:D,4,0)</f>
        <v>18.23</v>
      </c>
      <c r="I3676" s="453" t="s">
        <v>13362</v>
      </c>
      <c r="J3676" s="373">
        <f t="shared" ref="J3676:J3680" si="1211">TRUNC((G3676*H3676),2)</f>
        <v>27.63</v>
      </c>
      <c r="K3676" s="373"/>
      <c r="L3676" s="373"/>
      <c r="M3676" s="373">
        <f>VLOOKUP(B3676,'CMP-SIN-SD-09-2021'!A:D,4,0)</f>
        <v>18.23</v>
      </c>
      <c r="N3676" s="3" t="b">
        <f t="shared" ref="N3676:N3680" si="1212">M3676=H3676</f>
        <v>1</v>
      </c>
    </row>
    <row r="3677" spans="1:15" s="387" customFormat="1" ht="30" x14ac:dyDescent="0.25">
      <c r="A3677" s="389">
        <f t="shared" si="1208"/>
        <v>92358</v>
      </c>
      <c r="B3677" s="390">
        <v>88267</v>
      </c>
      <c r="C3677" s="391" t="s">
        <v>13617</v>
      </c>
      <c r="D3677" s="391" t="s">
        <v>13455</v>
      </c>
      <c r="E3677" s="392" t="s">
        <v>1</v>
      </c>
      <c r="F3677" s="392" t="s">
        <v>7605</v>
      </c>
      <c r="G3677" s="393">
        <v>1.516</v>
      </c>
      <c r="H3677" s="453">
        <f>VLOOKUP(B3677,'CMP-SIN-SD-09-2021'!A:D,4,0)</f>
        <v>23.41</v>
      </c>
      <c r="I3677" s="394" t="s">
        <v>13362</v>
      </c>
      <c r="J3677" s="373">
        <f t="shared" si="1211"/>
        <v>35.479999999999997</v>
      </c>
      <c r="K3677" s="373"/>
      <c r="L3677" s="373"/>
      <c r="M3677" s="373">
        <f>VLOOKUP(B3677,'CMP-SIN-SD-09-2021'!A:D,4,0)</f>
        <v>23.41</v>
      </c>
      <c r="N3677" s="3" t="b">
        <f t="shared" si="1212"/>
        <v>1</v>
      </c>
    </row>
    <row r="3678" spans="1:15" s="387" customFormat="1" x14ac:dyDescent="0.25">
      <c r="A3678" s="389">
        <f t="shared" si="1208"/>
        <v>92358</v>
      </c>
      <c r="B3678" s="390">
        <v>3148</v>
      </c>
      <c r="C3678" s="391" t="s">
        <v>13617</v>
      </c>
      <c r="D3678" s="391" t="s">
        <v>14182</v>
      </c>
      <c r="E3678" s="392" t="s">
        <v>1</v>
      </c>
      <c r="F3678" s="392" t="s">
        <v>9</v>
      </c>
      <c r="G3678" s="393">
        <v>5.2999999999999999E-2</v>
      </c>
      <c r="H3678" s="394">
        <v>12.9</v>
      </c>
      <c r="I3678" s="394" t="s">
        <v>13362</v>
      </c>
      <c r="J3678" s="373">
        <f t="shared" si="1211"/>
        <v>0.68</v>
      </c>
      <c r="K3678" s="373"/>
      <c r="L3678" s="373"/>
      <c r="M3678" s="373">
        <f>VLOOKUP(B3678,'INS-SIN-SD-09-2021'!A:D,4,0)</f>
        <v>12.9</v>
      </c>
      <c r="N3678" s="3" t="b">
        <f t="shared" si="1212"/>
        <v>1</v>
      </c>
    </row>
    <row r="3679" spans="1:15" s="387" customFormat="1" x14ac:dyDescent="0.25">
      <c r="A3679" s="389">
        <f t="shared" si="1208"/>
        <v>92358</v>
      </c>
      <c r="B3679" s="390">
        <v>7307</v>
      </c>
      <c r="C3679" s="391" t="s">
        <v>13617</v>
      </c>
      <c r="D3679" s="391" t="s">
        <v>13870</v>
      </c>
      <c r="E3679" s="392" t="s">
        <v>1</v>
      </c>
      <c r="F3679" s="392" t="s">
        <v>7596</v>
      </c>
      <c r="G3679" s="393">
        <v>1.2999999999999999E-2</v>
      </c>
      <c r="H3679" s="394">
        <v>33.81</v>
      </c>
      <c r="I3679" s="394" t="s">
        <v>13362</v>
      </c>
      <c r="J3679" s="373">
        <f t="shared" si="1211"/>
        <v>0.43</v>
      </c>
      <c r="K3679" s="373"/>
      <c r="L3679" s="373"/>
      <c r="M3679" s="373">
        <f>VLOOKUP(B3679,'INS-SIN-SD-09-2021'!A:D,4,0)</f>
        <v>33.81</v>
      </c>
      <c r="N3679" s="3" t="b">
        <f t="shared" si="1212"/>
        <v>1</v>
      </c>
    </row>
    <row r="3680" spans="1:15" s="387" customFormat="1" x14ac:dyDescent="0.25">
      <c r="A3680" s="440">
        <f t="shared" si="1208"/>
        <v>92358</v>
      </c>
      <c r="B3680" s="441">
        <v>6322</v>
      </c>
      <c r="C3680" s="442" t="s">
        <v>13617</v>
      </c>
      <c r="D3680" s="442" t="s">
        <v>14735</v>
      </c>
      <c r="E3680" s="398" t="s">
        <v>1</v>
      </c>
      <c r="F3680" s="398" t="s">
        <v>9</v>
      </c>
      <c r="G3680" s="397">
        <v>1</v>
      </c>
      <c r="H3680" s="443">
        <v>163.04</v>
      </c>
      <c r="I3680" s="443" t="s">
        <v>13362</v>
      </c>
      <c r="J3680" s="373">
        <f t="shared" si="1211"/>
        <v>163.04</v>
      </c>
      <c r="K3680" s="373"/>
      <c r="L3680" s="373"/>
      <c r="M3680" s="373">
        <f>VLOOKUP(B3680,'INS-SIN-SD-09-2021'!A:D,4,0)</f>
        <v>163.04</v>
      </c>
      <c r="N3680" s="3" t="b">
        <f t="shared" si="1212"/>
        <v>1</v>
      </c>
    </row>
    <row r="3681" spans="1:15" s="387" customFormat="1" ht="30" x14ac:dyDescent="0.25">
      <c r="A3681" s="463" t="str">
        <f t="shared" si="1208"/>
        <v>01012/ORSE</v>
      </c>
      <c r="B3681" s="434" t="s">
        <v>13359</v>
      </c>
      <c r="C3681" s="464" t="s">
        <v>840</v>
      </c>
      <c r="D3681" s="464" t="s">
        <v>14007</v>
      </c>
      <c r="E3681" s="425" t="s">
        <v>9</v>
      </c>
      <c r="F3681" s="425" t="s">
        <v>1</v>
      </c>
      <c r="G3681" s="424" t="s">
        <v>13361</v>
      </c>
      <c r="H3681" s="426" t="s">
        <v>13362</v>
      </c>
      <c r="I3681" s="465">
        <f>SUMIF(A:A,A3681,J:J)</f>
        <v>40.620000000000005</v>
      </c>
      <c r="K3681" s="373" t="e">
        <f>VLOOKUP(A3681,'CMP-SIN-SD-09-2021'!A:D,4,0)</f>
        <v>#N/A</v>
      </c>
      <c r="L3681" s="373" t="e">
        <f>K3681=I3681</f>
        <v>#N/A</v>
      </c>
      <c r="O3681" s="387" t="s">
        <v>2134</v>
      </c>
    </row>
    <row r="3682" spans="1:15" s="387" customFormat="1" ht="30" x14ac:dyDescent="0.25">
      <c r="A3682" s="450" t="str">
        <f t="shared" si="1208"/>
        <v>01012/ORSE</v>
      </c>
      <c r="B3682" s="451">
        <v>88267</v>
      </c>
      <c r="C3682" s="452" t="s">
        <v>14007</v>
      </c>
      <c r="D3682" s="452" t="s">
        <v>13455</v>
      </c>
      <c r="E3682" s="400" t="s">
        <v>1</v>
      </c>
      <c r="F3682" s="400" t="s">
        <v>7605</v>
      </c>
      <c r="G3682" s="399">
        <v>0.27</v>
      </c>
      <c r="H3682" s="453">
        <f>VLOOKUP(B3682,'CMP-SIN-SD-09-2021'!A:D,4,0)</f>
        <v>23.41</v>
      </c>
      <c r="I3682" s="453" t="s">
        <v>13362</v>
      </c>
      <c r="J3682" s="373">
        <f t="shared" ref="J3682:J3684" si="1213">TRUNC((G3682*H3682),2)</f>
        <v>6.32</v>
      </c>
      <c r="K3682" s="373"/>
      <c r="L3682" s="373"/>
      <c r="M3682" s="373">
        <f>VLOOKUP(B3682,'CMP-SIN-SD-09-2021'!A:D,4,0)</f>
        <v>23.41</v>
      </c>
      <c r="N3682" s="3" t="b">
        <f t="shared" ref="N3682:N3684" si="1214">M3682=H3682</f>
        <v>1</v>
      </c>
    </row>
    <row r="3683" spans="1:15" s="387" customFormat="1" x14ac:dyDescent="0.25">
      <c r="A3683" s="389" t="str">
        <f t="shared" si="1208"/>
        <v>01012/ORSE</v>
      </c>
      <c r="B3683" s="390">
        <v>88316</v>
      </c>
      <c r="C3683" s="391" t="s">
        <v>14007</v>
      </c>
      <c r="D3683" s="391" t="s">
        <v>13428</v>
      </c>
      <c r="E3683" s="392" t="s">
        <v>1</v>
      </c>
      <c r="F3683" s="392" t="s">
        <v>7605</v>
      </c>
      <c r="G3683" s="393">
        <v>0.27</v>
      </c>
      <c r="H3683" s="453">
        <f>VLOOKUP(B3683,'CMP-SIN-SD-09-2021'!A:D,4,0)</f>
        <v>17.61</v>
      </c>
      <c r="I3683" s="394" t="s">
        <v>13362</v>
      </c>
      <c r="J3683" s="373">
        <f t="shared" si="1213"/>
        <v>4.75</v>
      </c>
      <c r="K3683" s="373"/>
      <c r="L3683" s="373"/>
      <c r="M3683" s="373">
        <f>VLOOKUP(B3683,'CMP-SIN-SD-09-2021'!A:D,4,0)</f>
        <v>17.61</v>
      </c>
      <c r="N3683" s="3" t="b">
        <f t="shared" si="1214"/>
        <v>1</v>
      </c>
    </row>
    <row r="3684" spans="1:15" s="387" customFormat="1" x14ac:dyDescent="0.25">
      <c r="A3684" s="440" t="str">
        <f t="shared" si="1208"/>
        <v>01012/ORSE</v>
      </c>
      <c r="B3684" s="441" t="s">
        <v>14736</v>
      </c>
      <c r="C3684" s="442" t="s">
        <v>14007</v>
      </c>
      <c r="D3684" s="442" t="s">
        <v>14737</v>
      </c>
      <c r="E3684" s="398" t="s">
        <v>1</v>
      </c>
      <c r="F3684" s="398" t="s">
        <v>9</v>
      </c>
      <c r="G3684" s="397">
        <v>1</v>
      </c>
      <c r="H3684" s="443">
        <v>29.55</v>
      </c>
      <c r="I3684" s="443" t="s">
        <v>13362</v>
      </c>
      <c r="J3684" s="373">
        <f t="shared" si="1213"/>
        <v>29.55</v>
      </c>
      <c r="K3684" s="373"/>
      <c r="L3684" s="373"/>
      <c r="M3684" s="373" t="e">
        <f>VLOOKUP(B3684,'INS-SIN-SD-09-2021'!A:D,4,0)</f>
        <v>#N/A</v>
      </c>
      <c r="N3684" s="3" t="e">
        <f t="shared" si="1214"/>
        <v>#N/A</v>
      </c>
    </row>
    <row r="3685" spans="1:15" s="387" customFormat="1" ht="30" x14ac:dyDescent="0.25">
      <c r="A3685" s="463" t="str">
        <f t="shared" si="1208"/>
        <v>10613/ORSE</v>
      </c>
      <c r="B3685" s="434" t="s">
        <v>13359</v>
      </c>
      <c r="C3685" s="464" t="s">
        <v>842</v>
      </c>
      <c r="D3685" s="464" t="s">
        <v>14007</v>
      </c>
      <c r="E3685" s="425" t="s">
        <v>9</v>
      </c>
      <c r="F3685" s="425" t="s">
        <v>1</v>
      </c>
      <c r="G3685" s="424" t="s">
        <v>13361</v>
      </c>
      <c r="H3685" s="426" t="s">
        <v>13362</v>
      </c>
      <c r="I3685" s="465">
        <f>SUMIF(A:A,A3685,J:J)</f>
        <v>98.169999999999987</v>
      </c>
      <c r="K3685" s="373" t="e">
        <f>VLOOKUP(A3685,'CMP-SIN-SD-09-2021'!A:D,4,0)</f>
        <v>#N/A</v>
      </c>
      <c r="L3685" s="373" t="e">
        <f>K3685=I3685</f>
        <v>#N/A</v>
      </c>
      <c r="O3685" s="387" t="s">
        <v>2136</v>
      </c>
    </row>
    <row r="3686" spans="1:15" s="387" customFormat="1" ht="30" x14ac:dyDescent="0.25">
      <c r="A3686" s="450" t="str">
        <f t="shared" si="1208"/>
        <v>10613/ORSE</v>
      </c>
      <c r="B3686" s="451">
        <v>88267</v>
      </c>
      <c r="C3686" s="452" t="s">
        <v>14007</v>
      </c>
      <c r="D3686" s="452" t="s">
        <v>13455</v>
      </c>
      <c r="E3686" s="400" t="s">
        <v>1</v>
      </c>
      <c r="F3686" s="400" t="s">
        <v>7605</v>
      </c>
      <c r="G3686" s="399">
        <v>0.4</v>
      </c>
      <c r="H3686" s="453">
        <f>VLOOKUP(B3686,'CMP-SIN-SD-09-2021'!A:D,4,0)</f>
        <v>23.41</v>
      </c>
      <c r="I3686" s="453" t="s">
        <v>13362</v>
      </c>
      <c r="J3686" s="373">
        <f t="shared" ref="J3686:J3688" si="1215">TRUNC((G3686*H3686),2)</f>
        <v>9.36</v>
      </c>
      <c r="K3686" s="373"/>
      <c r="L3686" s="373"/>
      <c r="M3686" s="373">
        <f>VLOOKUP(B3686,'CMP-SIN-SD-09-2021'!A:D,4,0)</f>
        <v>23.41</v>
      </c>
      <c r="N3686" s="3" t="b">
        <f t="shared" ref="N3686:N3688" si="1216">M3686=H3686</f>
        <v>1</v>
      </c>
    </row>
    <row r="3687" spans="1:15" s="387" customFormat="1" x14ac:dyDescent="0.25">
      <c r="A3687" s="389" t="str">
        <f t="shared" si="1208"/>
        <v>10613/ORSE</v>
      </c>
      <c r="B3687" s="390">
        <v>88316</v>
      </c>
      <c r="C3687" s="391" t="s">
        <v>14007</v>
      </c>
      <c r="D3687" s="391" t="s">
        <v>13428</v>
      </c>
      <c r="E3687" s="392" t="s">
        <v>1</v>
      </c>
      <c r="F3687" s="392" t="s">
        <v>7605</v>
      </c>
      <c r="G3687" s="393">
        <v>0.4</v>
      </c>
      <c r="H3687" s="453">
        <f>VLOOKUP(B3687,'CMP-SIN-SD-09-2021'!A:D,4,0)</f>
        <v>17.61</v>
      </c>
      <c r="I3687" s="394" t="s">
        <v>13362</v>
      </c>
      <c r="J3687" s="373">
        <f t="shared" si="1215"/>
        <v>7.04</v>
      </c>
      <c r="K3687" s="373"/>
      <c r="L3687" s="373"/>
      <c r="M3687" s="373">
        <f>VLOOKUP(B3687,'CMP-SIN-SD-09-2021'!A:D,4,0)</f>
        <v>17.61</v>
      </c>
      <c r="N3687" s="3" t="b">
        <f t="shared" si="1216"/>
        <v>1</v>
      </c>
    </row>
    <row r="3688" spans="1:15" s="387" customFormat="1" x14ac:dyDescent="0.25">
      <c r="A3688" s="440" t="str">
        <f t="shared" si="1208"/>
        <v>10613/ORSE</v>
      </c>
      <c r="B3688" s="441" t="s">
        <v>14738</v>
      </c>
      <c r="C3688" s="442" t="s">
        <v>14007</v>
      </c>
      <c r="D3688" s="442" t="s">
        <v>14739</v>
      </c>
      <c r="E3688" s="398" t="s">
        <v>1</v>
      </c>
      <c r="F3688" s="398" t="s">
        <v>9</v>
      </c>
      <c r="G3688" s="397">
        <v>1</v>
      </c>
      <c r="H3688" s="443">
        <v>81.77</v>
      </c>
      <c r="I3688" s="443" t="s">
        <v>13362</v>
      </c>
      <c r="J3688" s="373">
        <f t="shared" si="1215"/>
        <v>81.77</v>
      </c>
      <c r="K3688" s="373"/>
      <c r="L3688" s="373"/>
      <c r="M3688" s="373" t="e">
        <f>VLOOKUP(B3688,'INS-SIN-SD-09-2021'!A:D,4,0)</f>
        <v>#N/A</v>
      </c>
      <c r="N3688" s="3" t="e">
        <f t="shared" si="1216"/>
        <v>#N/A</v>
      </c>
    </row>
    <row r="3689" spans="1:15" s="387" customFormat="1" ht="45" x14ac:dyDescent="0.25">
      <c r="A3689" s="463">
        <f t="shared" si="1208"/>
        <v>92369</v>
      </c>
      <c r="B3689" s="434" t="s">
        <v>13359</v>
      </c>
      <c r="C3689" s="464" t="s">
        <v>845</v>
      </c>
      <c r="D3689" s="464" t="s">
        <v>13814</v>
      </c>
      <c r="E3689" s="425" t="s">
        <v>9</v>
      </c>
      <c r="F3689" s="425" t="s">
        <v>1</v>
      </c>
      <c r="G3689" s="424" t="s">
        <v>13361</v>
      </c>
      <c r="H3689" s="426" t="s">
        <v>13362</v>
      </c>
      <c r="I3689" s="465">
        <f>SUMIF(A:A,A3689,J:J)</f>
        <v>31.83</v>
      </c>
      <c r="K3689" s="373">
        <f>VLOOKUP(A3689,'CMP-SIN-SD-09-2021'!A:D,4,0)</f>
        <v>31.83</v>
      </c>
      <c r="L3689" s="373" t="b">
        <f>K3689=I3689</f>
        <v>1</v>
      </c>
      <c r="O3689" s="403">
        <v>92369</v>
      </c>
    </row>
    <row r="3690" spans="1:15" s="387" customFormat="1" ht="30" x14ac:dyDescent="0.25">
      <c r="A3690" s="450">
        <f t="shared" si="1208"/>
        <v>92369</v>
      </c>
      <c r="B3690" s="451">
        <v>88248</v>
      </c>
      <c r="C3690" s="452" t="s">
        <v>13814</v>
      </c>
      <c r="D3690" s="452" t="s">
        <v>13495</v>
      </c>
      <c r="E3690" s="400" t="s">
        <v>1</v>
      </c>
      <c r="F3690" s="400" t="s">
        <v>7605</v>
      </c>
      <c r="G3690" s="399">
        <v>0.49</v>
      </c>
      <c r="H3690" s="453">
        <f>VLOOKUP(B3690,'CMP-SIN-SD-09-2021'!A:D,4,0)</f>
        <v>18.23</v>
      </c>
      <c r="I3690" s="453" t="s">
        <v>13362</v>
      </c>
      <c r="J3690" s="373">
        <f t="shared" ref="J3690:J3694" si="1217">TRUNC((G3690*H3690),2)</f>
        <v>8.93</v>
      </c>
      <c r="K3690" s="373"/>
      <c r="L3690" s="373"/>
      <c r="M3690" s="373">
        <f>VLOOKUP(B3690,'CMP-SIN-SD-09-2021'!A:D,4,0)</f>
        <v>18.23</v>
      </c>
      <c r="N3690" s="3" t="b">
        <f t="shared" ref="N3690:N3694" si="1218">M3690=H3690</f>
        <v>1</v>
      </c>
    </row>
    <row r="3691" spans="1:15" s="387" customFormat="1" ht="30" x14ac:dyDescent="0.25">
      <c r="A3691" s="389">
        <f t="shared" si="1208"/>
        <v>92369</v>
      </c>
      <c r="B3691" s="390">
        <v>88267</v>
      </c>
      <c r="C3691" s="391" t="s">
        <v>13814</v>
      </c>
      <c r="D3691" s="391" t="s">
        <v>13455</v>
      </c>
      <c r="E3691" s="392" t="s">
        <v>1</v>
      </c>
      <c r="F3691" s="392" t="s">
        <v>7605</v>
      </c>
      <c r="G3691" s="393">
        <v>0.49</v>
      </c>
      <c r="H3691" s="453">
        <f>VLOOKUP(B3691,'CMP-SIN-SD-09-2021'!A:D,4,0)</f>
        <v>23.41</v>
      </c>
      <c r="I3691" s="394" t="s">
        <v>13362</v>
      </c>
      <c r="J3691" s="373">
        <f t="shared" si="1217"/>
        <v>11.47</v>
      </c>
      <c r="K3691" s="373"/>
      <c r="L3691" s="373"/>
      <c r="M3691" s="373">
        <f>VLOOKUP(B3691,'CMP-SIN-SD-09-2021'!A:D,4,0)</f>
        <v>23.41</v>
      </c>
      <c r="N3691" s="3" t="b">
        <f t="shared" si="1218"/>
        <v>1</v>
      </c>
    </row>
    <row r="3692" spans="1:15" s="387" customFormat="1" x14ac:dyDescent="0.25">
      <c r="A3692" s="389">
        <f t="shared" si="1208"/>
        <v>92369</v>
      </c>
      <c r="B3692" s="390">
        <v>3148</v>
      </c>
      <c r="C3692" s="391" t="s">
        <v>13814</v>
      </c>
      <c r="D3692" s="391" t="s">
        <v>14182</v>
      </c>
      <c r="E3692" s="392" t="s">
        <v>1</v>
      </c>
      <c r="F3692" s="392" t="s">
        <v>9</v>
      </c>
      <c r="G3692" s="393">
        <v>1.2999999999999999E-2</v>
      </c>
      <c r="H3692" s="394">
        <v>12.9</v>
      </c>
      <c r="I3692" s="394" t="s">
        <v>13362</v>
      </c>
      <c r="J3692" s="373">
        <f t="shared" si="1217"/>
        <v>0.16</v>
      </c>
      <c r="K3692" s="373"/>
      <c r="L3692" s="373"/>
      <c r="M3692" s="373">
        <f>VLOOKUP(B3692,'INS-SIN-SD-09-2021'!A:D,4,0)</f>
        <v>12.9</v>
      </c>
      <c r="N3692" s="3" t="b">
        <f t="shared" si="1218"/>
        <v>1</v>
      </c>
    </row>
    <row r="3693" spans="1:15" s="387" customFormat="1" x14ac:dyDescent="0.25">
      <c r="A3693" s="389">
        <f t="shared" si="1208"/>
        <v>92369</v>
      </c>
      <c r="B3693" s="390">
        <v>7307</v>
      </c>
      <c r="C3693" s="391" t="s">
        <v>13814</v>
      </c>
      <c r="D3693" s="391" t="s">
        <v>13870</v>
      </c>
      <c r="E3693" s="392" t="s">
        <v>1</v>
      </c>
      <c r="F3693" s="392" t="s">
        <v>7596</v>
      </c>
      <c r="G3693" s="393">
        <v>3.0000000000000001E-3</v>
      </c>
      <c r="H3693" s="394">
        <v>33.81</v>
      </c>
      <c r="I3693" s="394" t="s">
        <v>13362</v>
      </c>
      <c r="J3693" s="373">
        <f t="shared" si="1217"/>
        <v>0.1</v>
      </c>
      <c r="K3693" s="373"/>
      <c r="L3693" s="373"/>
      <c r="M3693" s="373">
        <f>VLOOKUP(B3693,'INS-SIN-SD-09-2021'!A:D,4,0)</f>
        <v>33.81</v>
      </c>
      <c r="N3693" s="3" t="b">
        <f t="shared" si="1218"/>
        <v>1</v>
      </c>
    </row>
    <row r="3694" spans="1:15" s="387" customFormat="1" x14ac:dyDescent="0.25">
      <c r="A3694" s="440">
        <f t="shared" si="1208"/>
        <v>92369</v>
      </c>
      <c r="B3694" s="441">
        <v>4179</v>
      </c>
      <c r="C3694" s="442" t="s">
        <v>13814</v>
      </c>
      <c r="D3694" s="442" t="s">
        <v>14740</v>
      </c>
      <c r="E3694" s="398" t="s">
        <v>1</v>
      </c>
      <c r="F3694" s="398" t="s">
        <v>9</v>
      </c>
      <c r="G3694" s="397">
        <v>1</v>
      </c>
      <c r="H3694" s="443">
        <v>11.17</v>
      </c>
      <c r="I3694" s="443" t="s">
        <v>13362</v>
      </c>
      <c r="J3694" s="373">
        <f t="shared" si="1217"/>
        <v>11.17</v>
      </c>
      <c r="K3694" s="373"/>
      <c r="L3694" s="373"/>
      <c r="M3694" s="373">
        <f>VLOOKUP(B3694,'INS-SIN-SD-09-2021'!A:D,4,0)</f>
        <v>11.17</v>
      </c>
      <c r="N3694" s="3" t="b">
        <f t="shared" si="1218"/>
        <v>1</v>
      </c>
    </row>
    <row r="3695" spans="1:15" s="387" customFormat="1" ht="45" x14ac:dyDescent="0.25">
      <c r="A3695" s="463">
        <f t="shared" si="1208"/>
        <v>92371</v>
      </c>
      <c r="B3695" s="434" t="s">
        <v>13359</v>
      </c>
      <c r="C3695" s="464" t="s">
        <v>847</v>
      </c>
      <c r="D3695" s="464" t="s">
        <v>13526</v>
      </c>
      <c r="E3695" s="425" t="s">
        <v>9</v>
      </c>
      <c r="F3695" s="425" t="s">
        <v>1</v>
      </c>
      <c r="G3695" s="424" t="s">
        <v>13361</v>
      </c>
      <c r="H3695" s="426" t="s">
        <v>13362</v>
      </c>
      <c r="I3695" s="465">
        <f>SUMIF(A:A,A3695,J:J)</f>
        <v>38.96</v>
      </c>
      <c r="K3695" s="373">
        <f>VLOOKUP(A3695,'CMP-SIN-SD-09-2021'!A:D,4,0)</f>
        <v>38.96</v>
      </c>
      <c r="L3695" s="373" t="b">
        <f>K3695=I3695</f>
        <v>1</v>
      </c>
      <c r="O3695" s="403">
        <v>92371</v>
      </c>
    </row>
    <row r="3696" spans="1:15" s="387" customFormat="1" ht="30" x14ac:dyDescent="0.25">
      <c r="A3696" s="450">
        <f t="shared" si="1208"/>
        <v>92371</v>
      </c>
      <c r="B3696" s="451">
        <v>88248</v>
      </c>
      <c r="C3696" s="452" t="s">
        <v>13526</v>
      </c>
      <c r="D3696" s="452" t="s">
        <v>13495</v>
      </c>
      <c r="E3696" s="400" t="s">
        <v>1</v>
      </c>
      <c r="F3696" s="400" t="s">
        <v>7605</v>
      </c>
      <c r="G3696" s="399">
        <v>0.53300000000000003</v>
      </c>
      <c r="H3696" s="453">
        <f>VLOOKUP(B3696,'CMP-SIN-SD-09-2021'!A:D,4,0)</f>
        <v>18.23</v>
      </c>
      <c r="I3696" s="453" t="s">
        <v>13362</v>
      </c>
      <c r="J3696" s="373">
        <f t="shared" ref="J3696:J3700" si="1219">TRUNC((G3696*H3696),2)</f>
        <v>9.7100000000000009</v>
      </c>
      <c r="K3696" s="373"/>
      <c r="L3696" s="373"/>
      <c r="M3696" s="373">
        <f>VLOOKUP(B3696,'CMP-SIN-SD-09-2021'!A:D,4,0)</f>
        <v>18.23</v>
      </c>
      <c r="N3696" s="3" t="b">
        <f t="shared" ref="N3696:N3700" si="1220">M3696=H3696</f>
        <v>1</v>
      </c>
    </row>
    <row r="3697" spans="1:15" s="387" customFormat="1" ht="30" x14ac:dyDescent="0.25">
      <c r="A3697" s="389">
        <f t="shared" si="1208"/>
        <v>92371</v>
      </c>
      <c r="B3697" s="390">
        <v>88267</v>
      </c>
      <c r="C3697" s="391" t="s">
        <v>13526</v>
      </c>
      <c r="D3697" s="391" t="s">
        <v>13455</v>
      </c>
      <c r="E3697" s="392" t="s">
        <v>1</v>
      </c>
      <c r="F3697" s="392" t="s">
        <v>7605</v>
      </c>
      <c r="G3697" s="393">
        <v>0.53300000000000003</v>
      </c>
      <c r="H3697" s="453">
        <f>VLOOKUP(B3697,'CMP-SIN-SD-09-2021'!A:D,4,0)</f>
        <v>23.41</v>
      </c>
      <c r="I3697" s="394" t="s">
        <v>13362</v>
      </c>
      <c r="J3697" s="373">
        <f t="shared" si="1219"/>
        <v>12.47</v>
      </c>
      <c r="K3697" s="373"/>
      <c r="L3697" s="373"/>
      <c r="M3697" s="373">
        <f>VLOOKUP(B3697,'CMP-SIN-SD-09-2021'!A:D,4,0)</f>
        <v>23.41</v>
      </c>
      <c r="N3697" s="3" t="b">
        <f t="shared" si="1220"/>
        <v>1</v>
      </c>
    </row>
    <row r="3698" spans="1:15" s="387" customFormat="1" x14ac:dyDescent="0.25">
      <c r="A3698" s="389">
        <f t="shared" si="1208"/>
        <v>92371</v>
      </c>
      <c r="B3698" s="390">
        <v>3148</v>
      </c>
      <c r="C3698" s="391" t="s">
        <v>13526</v>
      </c>
      <c r="D3698" s="391" t="s">
        <v>14182</v>
      </c>
      <c r="E3698" s="392" t="s">
        <v>1</v>
      </c>
      <c r="F3698" s="392" t="s">
        <v>9</v>
      </c>
      <c r="G3698" s="393">
        <v>1.7000000000000001E-2</v>
      </c>
      <c r="H3698" s="394">
        <v>12.9</v>
      </c>
      <c r="I3698" s="394" t="s">
        <v>13362</v>
      </c>
      <c r="J3698" s="373">
        <f t="shared" si="1219"/>
        <v>0.21</v>
      </c>
      <c r="K3698" s="373"/>
      <c r="L3698" s="373"/>
      <c r="M3698" s="373">
        <f>VLOOKUP(B3698,'INS-SIN-SD-09-2021'!A:D,4,0)</f>
        <v>12.9</v>
      </c>
      <c r="N3698" s="3" t="b">
        <f t="shared" si="1220"/>
        <v>1</v>
      </c>
    </row>
    <row r="3699" spans="1:15" s="387" customFormat="1" x14ac:dyDescent="0.25">
      <c r="A3699" s="389">
        <f t="shared" si="1208"/>
        <v>92371</v>
      </c>
      <c r="B3699" s="390">
        <v>7307</v>
      </c>
      <c r="C3699" s="391" t="s">
        <v>13526</v>
      </c>
      <c r="D3699" s="391" t="s">
        <v>13870</v>
      </c>
      <c r="E3699" s="392" t="s">
        <v>1</v>
      </c>
      <c r="F3699" s="392" t="s">
        <v>7596</v>
      </c>
      <c r="G3699" s="393">
        <v>4.0000000000000001E-3</v>
      </c>
      <c r="H3699" s="394">
        <v>33.81</v>
      </c>
      <c r="I3699" s="394" t="s">
        <v>13362</v>
      </c>
      <c r="J3699" s="373">
        <f t="shared" si="1219"/>
        <v>0.13</v>
      </c>
      <c r="K3699" s="373"/>
      <c r="L3699" s="373"/>
      <c r="M3699" s="373">
        <f>VLOOKUP(B3699,'INS-SIN-SD-09-2021'!A:D,4,0)</f>
        <v>33.81</v>
      </c>
      <c r="N3699" s="3" t="b">
        <f t="shared" si="1220"/>
        <v>1</v>
      </c>
    </row>
    <row r="3700" spans="1:15" s="387" customFormat="1" x14ac:dyDescent="0.25">
      <c r="A3700" s="440">
        <f t="shared" si="1208"/>
        <v>92371</v>
      </c>
      <c r="B3700" s="441">
        <v>4180</v>
      </c>
      <c r="C3700" s="442" t="s">
        <v>13526</v>
      </c>
      <c r="D3700" s="442" t="s">
        <v>14741</v>
      </c>
      <c r="E3700" s="398" t="s">
        <v>1</v>
      </c>
      <c r="F3700" s="398" t="s">
        <v>9</v>
      </c>
      <c r="G3700" s="397">
        <v>1</v>
      </c>
      <c r="H3700" s="443">
        <v>16.440000000000001</v>
      </c>
      <c r="I3700" s="443" t="s">
        <v>13362</v>
      </c>
      <c r="J3700" s="373">
        <f t="shared" si="1219"/>
        <v>16.440000000000001</v>
      </c>
      <c r="K3700" s="373"/>
      <c r="L3700" s="373"/>
      <c r="M3700" s="373">
        <f>VLOOKUP(B3700,'INS-SIN-SD-09-2021'!A:D,4,0)</f>
        <v>16.440000000000001</v>
      </c>
      <c r="N3700" s="3" t="b">
        <f t="shared" si="1220"/>
        <v>1</v>
      </c>
    </row>
    <row r="3701" spans="1:15" s="387" customFormat="1" ht="45" x14ac:dyDescent="0.25">
      <c r="A3701" s="463">
        <f t="shared" si="1208"/>
        <v>92373</v>
      </c>
      <c r="B3701" s="434" t="s">
        <v>13359</v>
      </c>
      <c r="C3701" s="464" t="s">
        <v>849</v>
      </c>
      <c r="D3701" s="464" t="s">
        <v>13526</v>
      </c>
      <c r="E3701" s="425" t="s">
        <v>9</v>
      </c>
      <c r="F3701" s="425" t="s">
        <v>1</v>
      </c>
      <c r="G3701" s="424" t="s">
        <v>13361</v>
      </c>
      <c r="H3701" s="426" t="s">
        <v>13362</v>
      </c>
      <c r="I3701" s="465">
        <f>SUMIF(A:A,A3701,J:J)</f>
        <v>46.459999999999994</v>
      </c>
      <c r="K3701" s="373">
        <f>VLOOKUP(A3701,'CMP-SIN-SD-09-2021'!A:D,4,0)</f>
        <v>46.46</v>
      </c>
      <c r="L3701" s="373" t="b">
        <f>K3701=I3701</f>
        <v>1</v>
      </c>
      <c r="O3701" s="403">
        <v>92373</v>
      </c>
    </row>
    <row r="3702" spans="1:15" s="387" customFormat="1" ht="30" x14ac:dyDescent="0.25">
      <c r="A3702" s="450">
        <f t="shared" si="1208"/>
        <v>92373</v>
      </c>
      <c r="B3702" s="451">
        <v>88248</v>
      </c>
      <c r="C3702" s="452" t="s">
        <v>13526</v>
      </c>
      <c r="D3702" s="452" t="s">
        <v>13495</v>
      </c>
      <c r="E3702" s="400" t="s">
        <v>1</v>
      </c>
      <c r="F3702" s="400" t="s">
        <v>7605</v>
      </c>
      <c r="G3702" s="399">
        <v>0.58199999999999996</v>
      </c>
      <c r="H3702" s="453">
        <f>VLOOKUP(B3702,'CMP-SIN-SD-09-2021'!A:D,4,0)</f>
        <v>18.23</v>
      </c>
      <c r="I3702" s="453" t="s">
        <v>13362</v>
      </c>
      <c r="J3702" s="373">
        <f t="shared" ref="J3702:J3706" si="1221">TRUNC((G3702*H3702),2)</f>
        <v>10.6</v>
      </c>
      <c r="K3702" s="373"/>
      <c r="L3702" s="373"/>
      <c r="M3702" s="373">
        <f>VLOOKUP(B3702,'CMP-SIN-SD-09-2021'!A:D,4,0)</f>
        <v>18.23</v>
      </c>
      <c r="N3702" s="3" t="b">
        <f t="shared" ref="N3702:N3706" si="1222">M3702=H3702</f>
        <v>1</v>
      </c>
    </row>
    <row r="3703" spans="1:15" s="387" customFormat="1" ht="30" x14ac:dyDescent="0.25">
      <c r="A3703" s="389">
        <f t="shared" si="1208"/>
        <v>92373</v>
      </c>
      <c r="B3703" s="390">
        <v>88267</v>
      </c>
      <c r="C3703" s="391" t="s">
        <v>13526</v>
      </c>
      <c r="D3703" s="391" t="s">
        <v>13455</v>
      </c>
      <c r="E3703" s="392" t="s">
        <v>1</v>
      </c>
      <c r="F3703" s="392" t="s">
        <v>7605</v>
      </c>
      <c r="G3703" s="393">
        <v>0.58199999999999996</v>
      </c>
      <c r="H3703" s="453">
        <f>VLOOKUP(B3703,'CMP-SIN-SD-09-2021'!A:D,4,0)</f>
        <v>23.41</v>
      </c>
      <c r="I3703" s="394" t="s">
        <v>13362</v>
      </c>
      <c r="J3703" s="373">
        <f t="shared" si="1221"/>
        <v>13.62</v>
      </c>
      <c r="K3703" s="373"/>
      <c r="L3703" s="373"/>
      <c r="M3703" s="373">
        <f>VLOOKUP(B3703,'CMP-SIN-SD-09-2021'!A:D,4,0)</f>
        <v>23.41</v>
      </c>
      <c r="N3703" s="3" t="b">
        <f t="shared" si="1222"/>
        <v>1</v>
      </c>
    </row>
    <row r="3704" spans="1:15" s="387" customFormat="1" x14ac:dyDescent="0.25">
      <c r="A3704" s="389">
        <f t="shared" si="1208"/>
        <v>92373</v>
      </c>
      <c r="B3704" s="390">
        <v>3148</v>
      </c>
      <c r="C3704" s="391" t="s">
        <v>13526</v>
      </c>
      <c r="D3704" s="391" t="s">
        <v>14182</v>
      </c>
      <c r="E3704" s="392" t="s">
        <v>1</v>
      </c>
      <c r="F3704" s="392" t="s">
        <v>9</v>
      </c>
      <c r="G3704" s="393">
        <v>1.9E-2</v>
      </c>
      <c r="H3704" s="394">
        <v>12.9</v>
      </c>
      <c r="I3704" s="394" t="s">
        <v>13362</v>
      </c>
      <c r="J3704" s="373">
        <f t="shared" si="1221"/>
        <v>0.24</v>
      </c>
      <c r="K3704" s="373"/>
      <c r="L3704" s="373"/>
      <c r="M3704" s="373">
        <f>VLOOKUP(B3704,'INS-SIN-SD-09-2021'!A:D,4,0)</f>
        <v>12.9</v>
      </c>
      <c r="N3704" s="3" t="b">
        <f t="shared" si="1222"/>
        <v>1</v>
      </c>
    </row>
    <row r="3705" spans="1:15" s="387" customFormat="1" x14ac:dyDescent="0.25">
      <c r="A3705" s="389">
        <f t="shared" si="1208"/>
        <v>92373</v>
      </c>
      <c r="B3705" s="390">
        <v>7307</v>
      </c>
      <c r="C3705" s="391" t="s">
        <v>13526</v>
      </c>
      <c r="D3705" s="391" t="s">
        <v>13870</v>
      </c>
      <c r="E3705" s="392" t="s">
        <v>1</v>
      </c>
      <c r="F3705" s="392" t="s">
        <v>7596</v>
      </c>
      <c r="G3705" s="393">
        <v>5.0000000000000001E-3</v>
      </c>
      <c r="H3705" s="394">
        <v>33.81</v>
      </c>
      <c r="I3705" s="394" t="s">
        <v>13362</v>
      </c>
      <c r="J3705" s="373">
        <f t="shared" si="1221"/>
        <v>0.16</v>
      </c>
      <c r="K3705" s="373"/>
      <c r="L3705" s="373"/>
      <c r="M3705" s="373">
        <f>VLOOKUP(B3705,'INS-SIN-SD-09-2021'!A:D,4,0)</f>
        <v>33.81</v>
      </c>
      <c r="N3705" s="3" t="b">
        <f t="shared" si="1222"/>
        <v>1</v>
      </c>
    </row>
    <row r="3706" spans="1:15" s="387" customFormat="1" x14ac:dyDescent="0.25">
      <c r="A3706" s="440">
        <f t="shared" si="1208"/>
        <v>92373</v>
      </c>
      <c r="B3706" s="441">
        <v>4209</v>
      </c>
      <c r="C3706" s="442" t="s">
        <v>13526</v>
      </c>
      <c r="D3706" s="442" t="s">
        <v>14742</v>
      </c>
      <c r="E3706" s="398" t="s">
        <v>1</v>
      </c>
      <c r="F3706" s="398" t="s">
        <v>9</v>
      </c>
      <c r="G3706" s="397">
        <v>1</v>
      </c>
      <c r="H3706" s="443">
        <v>21.84</v>
      </c>
      <c r="I3706" s="443" t="s">
        <v>13362</v>
      </c>
      <c r="J3706" s="373">
        <f t="shared" si="1221"/>
        <v>21.84</v>
      </c>
      <c r="K3706" s="373"/>
      <c r="L3706" s="373"/>
      <c r="M3706" s="373">
        <f>VLOOKUP(B3706,'INS-SIN-SD-09-2021'!A:D,4,0)</f>
        <v>21.84</v>
      </c>
      <c r="N3706" s="3" t="b">
        <f t="shared" si="1222"/>
        <v>1</v>
      </c>
    </row>
    <row r="3707" spans="1:15" s="387" customFormat="1" ht="45" x14ac:dyDescent="0.25">
      <c r="A3707" s="463">
        <f t="shared" si="1208"/>
        <v>92375</v>
      </c>
      <c r="B3707" s="434" t="s">
        <v>13359</v>
      </c>
      <c r="C3707" s="464" t="s">
        <v>851</v>
      </c>
      <c r="D3707" s="464" t="s">
        <v>13814</v>
      </c>
      <c r="E3707" s="425" t="s">
        <v>9</v>
      </c>
      <c r="F3707" s="425" t="s">
        <v>1</v>
      </c>
      <c r="G3707" s="424" t="s">
        <v>13361</v>
      </c>
      <c r="H3707" s="426" t="s">
        <v>13362</v>
      </c>
      <c r="I3707" s="465">
        <f>SUMIF(A:A,A3707,J:J)</f>
        <v>61.28</v>
      </c>
      <c r="K3707" s="373">
        <f>VLOOKUP(A3707,'CMP-SIN-SD-09-2021'!A:D,4,0)</f>
        <v>61.28</v>
      </c>
      <c r="L3707" s="373" t="b">
        <f>K3707=I3707</f>
        <v>1</v>
      </c>
      <c r="O3707" s="403">
        <v>92375</v>
      </c>
    </row>
    <row r="3708" spans="1:15" s="387" customFormat="1" ht="30" x14ac:dyDescent="0.25">
      <c r="A3708" s="450">
        <f t="shared" si="1208"/>
        <v>92375</v>
      </c>
      <c r="B3708" s="451">
        <v>88248</v>
      </c>
      <c r="C3708" s="452" t="s">
        <v>13814</v>
      </c>
      <c r="D3708" s="452" t="s">
        <v>13495</v>
      </c>
      <c r="E3708" s="400" t="s">
        <v>1</v>
      </c>
      <c r="F3708" s="400" t="s">
        <v>7605</v>
      </c>
      <c r="G3708" s="399">
        <v>0.64400000000000002</v>
      </c>
      <c r="H3708" s="453">
        <f>VLOOKUP(B3708,'CMP-SIN-SD-09-2021'!A:D,4,0)</f>
        <v>18.23</v>
      </c>
      <c r="I3708" s="453" t="s">
        <v>13362</v>
      </c>
      <c r="J3708" s="373">
        <f t="shared" ref="J3708:J3712" si="1223">TRUNC((G3708*H3708),2)</f>
        <v>11.74</v>
      </c>
      <c r="K3708" s="373"/>
      <c r="L3708" s="373"/>
      <c r="M3708" s="373">
        <f>VLOOKUP(B3708,'CMP-SIN-SD-09-2021'!A:D,4,0)</f>
        <v>18.23</v>
      </c>
      <c r="N3708" s="3" t="b">
        <f t="shared" ref="N3708:N3712" si="1224">M3708=H3708</f>
        <v>1</v>
      </c>
    </row>
    <row r="3709" spans="1:15" s="387" customFormat="1" ht="30" x14ac:dyDescent="0.25">
      <c r="A3709" s="389">
        <f t="shared" si="1208"/>
        <v>92375</v>
      </c>
      <c r="B3709" s="390">
        <v>88267</v>
      </c>
      <c r="C3709" s="391" t="s">
        <v>13814</v>
      </c>
      <c r="D3709" s="391" t="s">
        <v>13455</v>
      </c>
      <c r="E3709" s="392" t="s">
        <v>1</v>
      </c>
      <c r="F3709" s="392" t="s">
        <v>7605</v>
      </c>
      <c r="G3709" s="393">
        <v>0.64400000000000002</v>
      </c>
      <c r="H3709" s="453">
        <f>VLOOKUP(B3709,'CMP-SIN-SD-09-2021'!A:D,4,0)</f>
        <v>23.41</v>
      </c>
      <c r="I3709" s="394" t="s">
        <v>13362</v>
      </c>
      <c r="J3709" s="373">
        <f t="shared" si="1223"/>
        <v>15.07</v>
      </c>
      <c r="K3709" s="373"/>
      <c r="L3709" s="373"/>
      <c r="M3709" s="373">
        <f>VLOOKUP(B3709,'CMP-SIN-SD-09-2021'!A:D,4,0)</f>
        <v>23.41</v>
      </c>
      <c r="N3709" s="3" t="b">
        <f t="shared" si="1224"/>
        <v>1</v>
      </c>
    </row>
    <row r="3710" spans="1:15" s="387" customFormat="1" x14ac:dyDescent="0.25">
      <c r="A3710" s="389">
        <f t="shared" si="1208"/>
        <v>92375</v>
      </c>
      <c r="B3710" s="390">
        <v>3148</v>
      </c>
      <c r="C3710" s="391" t="s">
        <v>13814</v>
      </c>
      <c r="D3710" s="391" t="s">
        <v>14182</v>
      </c>
      <c r="E3710" s="392" t="s">
        <v>1</v>
      </c>
      <c r="F3710" s="392" t="s">
        <v>9</v>
      </c>
      <c r="G3710" s="393">
        <v>2.4E-2</v>
      </c>
      <c r="H3710" s="394">
        <v>12.9</v>
      </c>
      <c r="I3710" s="394" t="s">
        <v>13362</v>
      </c>
      <c r="J3710" s="373">
        <f t="shared" si="1223"/>
        <v>0.3</v>
      </c>
      <c r="K3710" s="373"/>
      <c r="L3710" s="373"/>
      <c r="M3710" s="373">
        <f>VLOOKUP(B3710,'INS-SIN-SD-09-2021'!A:D,4,0)</f>
        <v>12.9</v>
      </c>
      <c r="N3710" s="3" t="b">
        <f t="shared" si="1224"/>
        <v>1</v>
      </c>
    </row>
    <row r="3711" spans="1:15" s="387" customFormat="1" x14ac:dyDescent="0.25">
      <c r="A3711" s="389">
        <f t="shared" si="1208"/>
        <v>92375</v>
      </c>
      <c r="B3711" s="390">
        <v>7307</v>
      </c>
      <c r="C3711" s="391" t="s">
        <v>13814</v>
      </c>
      <c r="D3711" s="391" t="s">
        <v>13870</v>
      </c>
      <c r="E3711" s="392" t="s">
        <v>1</v>
      </c>
      <c r="F3711" s="392" t="s">
        <v>7596</v>
      </c>
      <c r="G3711" s="393">
        <v>6.0000000000000001E-3</v>
      </c>
      <c r="H3711" s="394">
        <v>33.81</v>
      </c>
      <c r="I3711" s="394" t="s">
        <v>13362</v>
      </c>
      <c r="J3711" s="373">
        <f t="shared" si="1223"/>
        <v>0.2</v>
      </c>
      <c r="K3711" s="373"/>
      <c r="L3711" s="373"/>
      <c r="M3711" s="373">
        <f>VLOOKUP(B3711,'INS-SIN-SD-09-2021'!A:D,4,0)</f>
        <v>33.81</v>
      </c>
      <c r="N3711" s="3" t="b">
        <f t="shared" si="1224"/>
        <v>1</v>
      </c>
    </row>
    <row r="3712" spans="1:15" s="387" customFormat="1" x14ac:dyDescent="0.25">
      <c r="A3712" s="440">
        <f t="shared" si="1208"/>
        <v>92375</v>
      </c>
      <c r="B3712" s="441">
        <v>4181</v>
      </c>
      <c r="C3712" s="442" t="s">
        <v>13814</v>
      </c>
      <c r="D3712" s="442" t="s">
        <v>14743</v>
      </c>
      <c r="E3712" s="398" t="s">
        <v>1</v>
      </c>
      <c r="F3712" s="398" t="s">
        <v>9</v>
      </c>
      <c r="G3712" s="397">
        <v>1</v>
      </c>
      <c r="H3712" s="443">
        <v>33.97</v>
      </c>
      <c r="I3712" s="443" t="s">
        <v>13362</v>
      </c>
      <c r="J3712" s="373">
        <f t="shared" si="1223"/>
        <v>33.97</v>
      </c>
      <c r="K3712" s="373"/>
      <c r="L3712" s="373"/>
      <c r="M3712" s="373">
        <f>VLOOKUP(B3712,'INS-SIN-SD-09-2021'!A:D,4,0)</f>
        <v>33.97</v>
      </c>
      <c r="N3712" s="3" t="b">
        <f t="shared" si="1224"/>
        <v>1</v>
      </c>
    </row>
    <row r="3713" spans="1:15" s="387" customFormat="1" ht="45" x14ac:dyDescent="0.25">
      <c r="A3713" s="463">
        <f t="shared" si="1208"/>
        <v>92346</v>
      </c>
      <c r="B3713" s="434" t="s">
        <v>13359</v>
      </c>
      <c r="C3713" s="464" t="s">
        <v>853</v>
      </c>
      <c r="D3713" s="464" t="s">
        <v>13977</v>
      </c>
      <c r="E3713" s="425" t="s">
        <v>9</v>
      </c>
      <c r="F3713" s="425" t="s">
        <v>1</v>
      </c>
      <c r="G3713" s="424" t="s">
        <v>13361</v>
      </c>
      <c r="H3713" s="426" t="s">
        <v>13362</v>
      </c>
      <c r="I3713" s="465">
        <f>SUMIF(A:A,A3713,J:J)</f>
        <v>81.819999999999993</v>
      </c>
      <c r="K3713" s="373">
        <f>VLOOKUP(A3713,'CMP-SIN-SD-09-2021'!A:D,4,0)</f>
        <v>81.819999999999993</v>
      </c>
      <c r="L3713" s="373" t="b">
        <f>K3713=I3713</f>
        <v>1</v>
      </c>
      <c r="O3713" s="403">
        <v>92346</v>
      </c>
    </row>
    <row r="3714" spans="1:15" s="387" customFormat="1" ht="30" x14ac:dyDescent="0.25">
      <c r="A3714" s="450">
        <f t="shared" si="1208"/>
        <v>92346</v>
      </c>
      <c r="B3714" s="451">
        <v>88248</v>
      </c>
      <c r="C3714" s="452" t="s">
        <v>13977</v>
      </c>
      <c r="D3714" s="452" t="s">
        <v>13495</v>
      </c>
      <c r="E3714" s="400" t="s">
        <v>1</v>
      </c>
      <c r="F3714" s="400" t="s">
        <v>7605</v>
      </c>
      <c r="G3714" s="399">
        <v>0.70199999999999996</v>
      </c>
      <c r="H3714" s="453">
        <f>VLOOKUP(B3714,'CMP-SIN-SD-09-2021'!A:D,4,0)</f>
        <v>18.23</v>
      </c>
      <c r="I3714" s="453" t="s">
        <v>13362</v>
      </c>
      <c r="J3714" s="373">
        <f t="shared" ref="J3714:J3718" si="1225">TRUNC((G3714*H3714),2)</f>
        <v>12.79</v>
      </c>
      <c r="K3714" s="373"/>
      <c r="L3714" s="373"/>
      <c r="M3714" s="373">
        <f>VLOOKUP(B3714,'CMP-SIN-SD-09-2021'!A:D,4,0)</f>
        <v>18.23</v>
      </c>
      <c r="N3714" s="3" t="b">
        <f t="shared" ref="N3714:N3718" si="1226">M3714=H3714</f>
        <v>1</v>
      </c>
    </row>
    <row r="3715" spans="1:15" s="387" customFormat="1" ht="30" x14ac:dyDescent="0.25">
      <c r="A3715" s="389">
        <f t="shared" si="1208"/>
        <v>92346</v>
      </c>
      <c r="B3715" s="390">
        <v>88267</v>
      </c>
      <c r="C3715" s="391" t="s">
        <v>13977</v>
      </c>
      <c r="D3715" s="391" t="s">
        <v>13455</v>
      </c>
      <c r="E3715" s="392" t="s">
        <v>1</v>
      </c>
      <c r="F3715" s="392" t="s">
        <v>7605</v>
      </c>
      <c r="G3715" s="393">
        <v>0.70199999999999996</v>
      </c>
      <c r="H3715" s="453">
        <f>VLOOKUP(B3715,'CMP-SIN-SD-09-2021'!A:D,4,0)</f>
        <v>23.41</v>
      </c>
      <c r="I3715" s="394" t="s">
        <v>13362</v>
      </c>
      <c r="J3715" s="373">
        <f t="shared" si="1225"/>
        <v>16.43</v>
      </c>
      <c r="K3715" s="373"/>
      <c r="L3715" s="373"/>
      <c r="M3715" s="373">
        <f>VLOOKUP(B3715,'CMP-SIN-SD-09-2021'!A:D,4,0)</f>
        <v>23.41</v>
      </c>
      <c r="N3715" s="3" t="b">
        <f t="shared" si="1226"/>
        <v>1</v>
      </c>
    </row>
    <row r="3716" spans="1:15" s="387" customFormat="1" x14ac:dyDescent="0.25">
      <c r="A3716" s="389">
        <f t="shared" si="1208"/>
        <v>92346</v>
      </c>
      <c r="B3716" s="390">
        <v>3148</v>
      </c>
      <c r="C3716" s="391" t="s">
        <v>13977</v>
      </c>
      <c r="D3716" s="391" t="s">
        <v>14182</v>
      </c>
      <c r="E3716" s="392" t="s">
        <v>1</v>
      </c>
      <c r="F3716" s="392" t="s">
        <v>9</v>
      </c>
      <c r="G3716" s="393">
        <v>0.03</v>
      </c>
      <c r="H3716" s="394">
        <v>12.9</v>
      </c>
      <c r="I3716" s="394" t="s">
        <v>13362</v>
      </c>
      <c r="J3716" s="373">
        <f t="shared" si="1225"/>
        <v>0.38</v>
      </c>
      <c r="K3716" s="373"/>
      <c r="L3716" s="373"/>
      <c r="M3716" s="373">
        <f>VLOOKUP(B3716,'INS-SIN-SD-09-2021'!A:D,4,0)</f>
        <v>12.9</v>
      </c>
      <c r="N3716" s="3" t="b">
        <f t="shared" si="1226"/>
        <v>1</v>
      </c>
    </row>
    <row r="3717" spans="1:15" s="387" customFormat="1" x14ac:dyDescent="0.25">
      <c r="A3717" s="389">
        <f t="shared" si="1208"/>
        <v>92346</v>
      </c>
      <c r="B3717" s="390">
        <v>7307</v>
      </c>
      <c r="C3717" s="391" t="s">
        <v>13977</v>
      </c>
      <c r="D3717" s="391" t="s">
        <v>13870</v>
      </c>
      <c r="E3717" s="392" t="s">
        <v>1</v>
      </c>
      <c r="F3717" s="392" t="s">
        <v>7596</v>
      </c>
      <c r="G3717" s="393">
        <v>7.0000000000000001E-3</v>
      </c>
      <c r="H3717" s="394">
        <v>33.81</v>
      </c>
      <c r="I3717" s="394" t="s">
        <v>13362</v>
      </c>
      <c r="J3717" s="373">
        <f t="shared" si="1225"/>
        <v>0.23</v>
      </c>
      <c r="K3717" s="373"/>
      <c r="L3717" s="373"/>
      <c r="M3717" s="373">
        <f>VLOOKUP(B3717,'INS-SIN-SD-09-2021'!A:D,4,0)</f>
        <v>33.81</v>
      </c>
      <c r="N3717" s="3" t="b">
        <f t="shared" si="1226"/>
        <v>1</v>
      </c>
    </row>
    <row r="3718" spans="1:15" s="387" customFormat="1" x14ac:dyDescent="0.25">
      <c r="A3718" s="440">
        <f t="shared" si="1208"/>
        <v>92346</v>
      </c>
      <c r="B3718" s="441">
        <v>4208</v>
      </c>
      <c r="C3718" s="442" t="s">
        <v>13977</v>
      </c>
      <c r="D3718" s="442" t="s">
        <v>14717</v>
      </c>
      <c r="E3718" s="398" t="s">
        <v>1</v>
      </c>
      <c r="F3718" s="398" t="s">
        <v>9</v>
      </c>
      <c r="G3718" s="397">
        <v>1</v>
      </c>
      <c r="H3718" s="443">
        <v>51.99</v>
      </c>
      <c r="I3718" s="443" t="s">
        <v>13362</v>
      </c>
      <c r="J3718" s="373">
        <f t="shared" si="1225"/>
        <v>51.99</v>
      </c>
      <c r="K3718" s="373"/>
      <c r="L3718" s="373"/>
      <c r="M3718" s="373">
        <f>VLOOKUP(B3718,'INS-SIN-SD-09-2021'!A:D,4,0)</f>
        <v>51.99</v>
      </c>
      <c r="N3718" s="3" t="b">
        <f t="shared" si="1226"/>
        <v>1</v>
      </c>
    </row>
    <row r="3719" spans="1:15" s="387" customFormat="1" ht="45" x14ac:dyDescent="0.25">
      <c r="A3719" s="463">
        <f t="shared" si="1208"/>
        <v>92348</v>
      </c>
      <c r="B3719" s="434" t="s">
        <v>13359</v>
      </c>
      <c r="C3719" s="464" t="s">
        <v>855</v>
      </c>
      <c r="D3719" s="464" t="s">
        <v>13612</v>
      </c>
      <c r="E3719" s="425" t="s">
        <v>9</v>
      </c>
      <c r="F3719" s="425" t="s">
        <v>1</v>
      </c>
      <c r="G3719" s="424" t="s">
        <v>13361</v>
      </c>
      <c r="H3719" s="426" t="s">
        <v>13362</v>
      </c>
      <c r="I3719" s="465">
        <f>SUMIF(A:A,A3719,J:J)</f>
        <v>116.85</v>
      </c>
      <c r="K3719" s="373">
        <f>VLOOKUP(A3719,'CMP-SIN-SD-09-2021'!A:D,4,0)</f>
        <v>116.85</v>
      </c>
      <c r="L3719" s="373" t="b">
        <f>K3719=I3719</f>
        <v>1</v>
      </c>
      <c r="O3719" s="403">
        <v>92348</v>
      </c>
    </row>
    <row r="3720" spans="1:15" s="387" customFormat="1" ht="30" x14ac:dyDescent="0.25">
      <c r="A3720" s="450">
        <f t="shared" si="1208"/>
        <v>92348</v>
      </c>
      <c r="B3720" s="451">
        <v>88248</v>
      </c>
      <c r="C3720" s="452" t="s">
        <v>13612</v>
      </c>
      <c r="D3720" s="452" t="s">
        <v>13495</v>
      </c>
      <c r="E3720" s="400" t="s">
        <v>1</v>
      </c>
      <c r="F3720" s="400" t="s">
        <v>7605</v>
      </c>
      <c r="G3720" s="399">
        <v>0.75800000000000001</v>
      </c>
      <c r="H3720" s="453">
        <f>VLOOKUP(B3720,'CMP-SIN-SD-09-2021'!A:D,4,0)</f>
        <v>18.23</v>
      </c>
      <c r="I3720" s="453" t="s">
        <v>13362</v>
      </c>
      <c r="J3720" s="373">
        <f t="shared" ref="J3720:J3724" si="1227">TRUNC((G3720*H3720),2)</f>
        <v>13.81</v>
      </c>
      <c r="K3720" s="373"/>
      <c r="L3720" s="373"/>
      <c r="M3720" s="373">
        <f>VLOOKUP(B3720,'CMP-SIN-SD-09-2021'!A:D,4,0)</f>
        <v>18.23</v>
      </c>
      <c r="N3720" s="3" t="b">
        <f t="shared" ref="N3720:N3724" si="1228">M3720=H3720</f>
        <v>1</v>
      </c>
    </row>
    <row r="3721" spans="1:15" s="387" customFormat="1" ht="30" x14ac:dyDescent="0.25">
      <c r="A3721" s="389">
        <f t="shared" si="1208"/>
        <v>92348</v>
      </c>
      <c r="B3721" s="390">
        <v>88267</v>
      </c>
      <c r="C3721" s="391" t="s">
        <v>13612</v>
      </c>
      <c r="D3721" s="391" t="s">
        <v>13455</v>
      </c>
      <c r="E3721" s="392" t="s">
        <v>1</v>
      </c>
      <c r="F3721" s="392" t="s">
        <v>7605</v>
      </c>
      <c r="G3721" s="393">
        <v>0.75800000000000001</v>
      </c>
      <c r="H3721" s="453">
        <f>VLOOKUP(B3721,'CMP-SIN-SD-09-2021'!A:D,4,0)</f>
        <v>23.41</v>
      </c>
      <c r="I3721" s="394" t="s">
        <v>13362</v>
      </c>
      <c r="J3721" s="373">
        <f t="shared" si="1227"/>
        <v>17.739999999999998</v>
      </c>
      <c r="K3721" s="373"/>
      <c r="L3721" s="373"/>
      <c r="M3721" s="373">
        <f>VLOOKUP(B3721,'CMP-SIN-SD-09-2021'!A:D,4,0)</f>
        <v>23.41</v>
      </c>
      <c r="N3721" s="3" t="b">
        <f t="shared" si="1228"/>
        <v>1</v>
      </c>
    </row>
    <row r="3722" spans="1:15" s="387" customFormat="1" x14ac:dyDescent="0.25">
      <c r="A3722" s="389">
        <f t="shared" si="1208"/>
        <v>92348</v>
      </c>
      <c r="B3722" s="390">
        <v>3148</v>
      </c>
      <c r="C3722" s="391" t="s">
        <v>13612</v>
      </c>
      <c r="D3722" s="391" t="s">
        <v>14182</v>
      </c>
      <c r="E3722" s="392" t="s">
        <v>1</v>
      </c>
      <c r="F3722" s="392" t="s">
        <v>9</v>
      </c>
      <c r="G3722" s="393">
        <v>3.5000000000000003E-2</v>
      </c>
      <c r="H3722" s="394">
        <v>12.9</v>
      </c>
      <c r="I3722" s="394" t="s">
        <v>13362</v>
      </c>
      <c r="J3722" s="373">
        <f t="shared" si="1227"/>
        <v>0.45</v>
      </c>
      <c r="K3722" s="373"/>
      <c r="L3722" s="373"/>
      <c r="M3722" s="373">
        <f>VLOOKUP(B3722,'INS-SIN-SD-09-2021'!A:D,4,0)</f>
        <v>12.9</v>
      </c>
      <c r="N3722" s="3" t="b">
        <f t="shared" si="1228"/>
        <v>1</v>
      </c>
    </row>
    <row r="3723" spans="1:15" s="387" customFormat="1" x14ac:dyDescent="0.25">
      <c r="A3723" s="389">
        <f t="shared" si="1208"/>
        <v>92348</v>
      </c>
      <c r="B3723" s="390">
        <v>7307</v>
      </c>
      <c r="C3723" s="391" t="s">
        <v>13612</v>
      </c>
      <c r="D3723" s="391" t="s">
        <v>13870</v>
      </c>
      <c r="E3723" s="392" t="s">
        <v>1</v>
      </c>
      <c r="F3723" s="392" t="s">
        <v>7596</v>
      </c>
      <c r="G3723" s="393">
        <v>8.0000000000000002E-3</v>
      </c>
      <c r="H3723" s="394">
        <v>33.81</v>
      </c>
      <c r="I3723" s="394" t="s">
        <v>13362</v>
      </c>
      <c r="J3723" s="373">
        <f t="shared" si="1227"/>
        <v>0.27</v>
      </c>
      <c r="K3723" s="373"/>
      <c r="L3723" s="373"/>
      <c r="M3723" s="373">
        <f>VLOOKUP(B3723,'INS-SIN-SD-09-2021'!A:D,4,0)</f>
        <v>33.81</v>
      </c>
      <c r="N3723" s="3" t="b">
        <f t="shared" si="1228"/>
        <v>1</v>
      </c>
    </row>
    <row r="3724" spans="1:15" s="387" customFormat="1" x14ac:dyDescent="0.25">
      <c r="A3724" s="440">
        <f t="shared" si="1208"/>
        <v>92348</v>
      </c>
      <c r="B3724" s="441">
        <v>4182</v>
      </c>
      <c r="C3724" s="442" t="s">
        <v>13612</v>
      </c>
      <c r="D3724" s="442" t="s">
        <v>14744</v>
      </c>
      <c r="E3724" s="398" t="s">
        <v>1</v>
      </c>
      <c r="F3724" s="398" t="s">
        <v>9</v>
      </c>
      <c r="G3724" s="397">
        <v>1</v>
      </c>
      <c r="H3724" s="443">
        <v>84.58</v>
      </c>
      <c r="I3724" s="443" t="s">
        <v>13362</v>
      </c>
      <c r="J3724" s="373">
        <f t="shared" si="1227"/>
        <v>84.58</v>
      </c>
      <c r="K3724" s="373"/>
      <c r="L3724" s="373"/>
      <c r="M3724" s="373">
        <f>VLOOKUP(B3724,'INS-SIN-SD-09-2021'!A:D,4,0)</f>
        <v>84.58</v>
      </c>
      <c r="N3724" s="3" t="b">
        <f t="shared" si="1228"/>
        <v>1</v>
      </c>
    </row>
    <row r="3725" spans="1:15" s="387" customFormat="1" ht="45" x14ac:dyDescent="0.25">
      <c r="A3725" s="463">
        <f t="shared" si="1208"/>
        <v>92892</v>
      </c>
      <c r="B3725" s="434" t="s">
        <v>13359</v>
      </c>
      <c r="C3725" s="464" t="s">
        <v>857</v>
      </c>
      <c r="D3725" s="464" t="s">
        <v>13814</v>
      </c>
      <c r="E3725" s="425" t="s">
        <v>9</v>
      </c>
      <c r="F3725" s="425" t="s">
        <v>1</v>
      </c>
      <c r="G3725" s="424" t="s">
        <v>13361</v>
      </c>
      <c r="H3725" s="426" t="s">
        <v>13362</v>
      </c>
      <c r="I3725" s="465">
        <f>SUMIF(A:A,A3725,J:J)</f>
        <v>52.81</v>
      </c>
      <c r="K3725" s="373">
        <f>VLOOKUP(A3725,'CMP-SIN-SD-09-2021'!A:D,4,0)</f>
        <v>52.81</v>
      </c>
      <c r="L3725" s="373" t="b">
        <f>K3725=I3725</f>
        <v>1</v>
      </c>
      <c r="O3725" s="403">
        <v>92892</v>
      </c>
    </row>
    <row r="3726" spans="1:15" s="387" customFormat="1" ht="30" x14ac:dyDescent="0.25">
      <c r="A3726" s="450">
        <f t="shared" si="1208"/>
        <v>92892</v>
      </c>
      <c r="B3726" s="451">
        <v>88248</v>
      </c>
      <c r="C3726" s="452" t="s">
        <v>13814</v>
      </c>
      <c r="D3726" s="452" t="s">
        <v>13495</v>
      </c>
      <c r="E3726" s="400" t="s">
        <v>1</v>
      </c>
      <c r="F3726" s="400" t="s">
        <v>7605</v>
      </c>
      <c r="G3726" s="399">
        <v>0.49</v>
      </c>
      <c r="H3726" s="453">
        <f>VLOOKUP(B3726,'CMP-SIN-SD-09-2021'!A:D,4,0)</f>
        <v>18.23</v>
      </c>
      <c r="I3726" s="453" t="s">
        <v>13362</v>
      </c>
      <c r="J3726" s="373">
        <f t="shared" ref="J3726:J3730" si="1229">TRUNC((G3726*H3726),2)</f>
        <v>8.93</v>
      </c>
      <c r="K3726" s="373"/>
      <c r="L3726" s="373"/>
      <c r="M3726" s="373">
        <f>VLOOKUP(B3726,'CMP-SIN-SD-09-2021'!A:D,4,0)</f>
        <v>18.23</v>
      </c>
      <c r="N3726" s="3" t="b">
        <f t="shared" ref="N3726:N3730" si="1230">M3726=H3726</f>
        <v>1</v>
      </c>
    </row>
    <row r="3727" spans="1:15" s="387" customFormat="1" ht="30" x14ac:dyDescent="0.25">
      <c r="A3727" s="389">
        <f t="shared" si="1208"/>
        <v>92892</v>
      </c>
      <c r="B3727" s="390">
        <v>88267</v>
      </c>
      <c r="C3727" s="391" t="s">
        <v>13814</v>
      </c>
      <c r="D3727" s="391" t="s">
        <v>13455</v>
      </c>
      <c r="E3727" s="392" t="s">
        <v>1</v>
      </c>
      <c r="F3727" s="392" t="s">
        <v>7605</v>
      </c>
      <c r="G3727" s="393">
        <v>0.49</v>
      </c>
      <c r="H3727" s="453">
        <f>VLOOKUP(B3727,'CMP-SIN-SD-09-2021'!A:D,4,0)</f>
        <v>23.41</v>
      </c>
      <c r="I3727" s="394" t="s">
        <v>13362</v>
      </c>
      <c r="J3727" s="373">
        <f t="shared" si="1229"/>
        <v>11.47</v>
      </c>
      <c r="K3727" s="373"/>
      <c r="L3727" s="373"/>
      <c r="M3727" s="373">
        <f>VLOOKUP(B3727,'CMP-SIN-SD-09-2021'!A:D,4,0)</f>
        <v>23.41</v>
      </c>
      <c r="N3727" s="3" t="b">
        <f t="shared" si="1230"/>
        <v>1</v>
      </c>
    </row>
    <row r="3728" spans="1:15" s="387" customFormat="1" x14ac:dyDescent="0.25">
      <c r="A3728" s="389">
        <f t="shared" si="1208"/>
        <v>92892</v>
      </c>
      <c r="B3728" s="390">
        <v>3148</v>
      </c>
      <c r="C3728" s="391" t="s">
        <v>13814</v>
      </c>
      <c r="D3728" s="391" t="s">
        <v>14182</v>
      </c>
      <c r="E3728" s="392" t="s">
        <v>1</v>
      </c>
      <c r="F3728" s="392" t="s">
        <v>9</v>
      </c>
      <c r="G3728" s="393">
        <v>1.2999999999999999E-2</v>
      </c>
      <c r="H3728" s="394">
        <v>12.9</v>
      </c>
      <c r="I3728" s="394" t="s">
        <v>13362</v>
      </c>
      <c r="J3728" s="373">
        <f t="shared" si="1229"/>
        <v>0.16</v>
      </c>
      <c r="K3728" s="373"/>
      <c r="L3728" s="373"/>
      <c r="M3728" s="373">
        <f>VLOOKUP(B3728,'INS-SIN-SD-09-2021'!A:D,4,0)</f>
        <v>12.9</v>
      </c>
      <c r="N3728" s="3" t="b">
        <f t="shared" si="1230"/>
        <v>1</v>
      </c>
    </row>
    <row r="3729" spans="1:15" s="387" customFormat="1" x14ac:dyDescent="0.25">
      <c r="A3729" s="389">
        <f t="shared" ref="A3729:A3792" si="1231">IF(O3729&lt;&gt;0,O3729,A3728)</f>
        <v>92892</v>
      </c>
      <c r="B3729" s="390">
        <v>7307</v>
      </c>
      <c r="C3729" s="391" t="s">
        <v>13814</v>
      </c>
      <c r="D3729" s="391" t="s">
        <v>13870</v>
      </c>
      <c r="E3729" s="392" t="s">
        <v>1</v>
      </c>
      <c r="F3729" s="392" t="s">
        <v>7596</v>
      </c>
      <c r="G3729" s="393">
        <v>3.0000000000000001E-3</v>
      </c>
      <c r="H3729" s="394">
        <v>33.81</v>
      </c>
      <c r="I3729" s="394" t="s">
        <v>13362</v>
      </c>
      <c r="J3729" s="373">
        <f t="shared" si="1229"/>
        <v>0.1</v>
      </c>
      <c r="K3729" s="373"/>
      <c r="L3729" s="373"/>
      <c r="M3729" s="373">
        <f>VLOOKUP(B3729,'INS-SIN-SD-09-2021'!A:D,4,0)</f>
        <v>33.81</v>
      </c>
      <c r="N3729" s="3" t="b">
        <f t="shared" si="1230"/>
        <v>1</v>
      </c>
    </row>
    <row r="3730" spans="1:15" s="387" customFormat="1" ht="30" x14ac:dyDescent="0.25">
      <c r="A3730" s="440">
        <f t="shared" si="1231"/>
        <v>92892</v>
      </c>
      <c r="B3730" s="441">
        <v>9886</v>
      </c>
      <c r="C3730" s="442" t="s">
        <v>13814</v>
      </c>
      <c r="D3730" s="442" t="s">
        <v>14745</v>
      </c>
      <c r="E3730" s="398" t="s">
        <v>1</v>
      </c>
      <c r="F3730" s="398" t="s">
        <v>9</v>
      </c>
      <c r="G3730" s="397">
        <v>1</v>
      </c>
      <c r="H3730" s="443">
        <v>32.15</v>
      </c>
      <c r="I3730" s="443" t="s">
        <v>13362</v>
      </c>
      <c r="J3730" s="373">
        <f t="shared" si="1229"/>
        <v>32.15</v>
      </c>
      <c r="K3730" s="373"/>
      <c r="L3730" s="373"/>
      <c r="M3730" s="373">
        <f>VLOOKUP(B3730,'INS-SIN-SD-09-2021'!A:D,4,0)</f>
        <v>32.15</v>
      </c>
      <c r="N3730" s="3" t="b">
        <f t="shared" si="1230"/>
        <v>1</v>
      </c>
    </row>
    <row r="3731" spans="1:15" s="387" customFormat="1" ht="45" x14ac:dyDescent="0.25">
      <c r="A3731" s="463">
        <f t="shared" si="1231"/>
        <v>92893</v>
      </c>
      <c r="B3731" s="434" t="s">
        <v>13359</v>
      </c>
      <c r="C3731" s="464" t="s">
        <v>859</v>
      </c>
      <c r="D3731" s="464" t="s">
        <v>13526</v>
      </c>
      <c r="E3731" s="425" t="s">
        <v>9</v>
      </c>
      <c r="F3731" s="425" t="s">
        <v>1</v>
      </c>
      <c r="G3731" s="424" t="s">
        <v>13361</v>
      </c>
      <c r="H3731" s="426" t="s">
        <v>13362</v>
      </c>
      <c r="I3731" s="465">
        <f>SUMIF(A:A,A3731,J:J)</f>
        <v>76.3</v>
      </c>
      <c r="K3731" s="373">
        <f>VLOOKUP(A3731,'CMP-SIN-SD-09-2021'!A:D,4,0)</f>
        <v>76.3</v>
      </c>
      <c r="L3731" s="373" t="b">
        <f>K3731=I3731</f>
        <v>1</v>
      </c>
      <c r="O3731" s="403">
        <v>92893</v>
      </c>
    </row>
    <row r="3732" spans="1:15" s="387" customFormat="1" ht="30" x14ac:dyDescent="0.25">
      <c r="A3732" s="450">
        <f t="shared" si="1231"/>
        <v>92893</v>
      </c>
      <c r="B3732" s="451">
        <v>88248</v>
      </c>
      <c r="C3732" s="452" t="s">
        <v>13526</v>
      </c>
      <c r="D3732" s="452" t="s">
        <v>13495</v>
      </c>
      <c r="E3732" s="400" t="s">
        <v>1</v>
      </c>
      <c r="F3732" s="400" t="s">
        <v>7605</v>
      </c>
      <c r="G3732" s="399">
        <v>0.53300000000000003</v>
      </c>
      <c r="H3732" s="453">
        <f>VLOOKUP(B3732,'CMP-SIN-SD-09-2021'!A:D,4,0)</f>
        <v>18.23</v>
      </c>
      <c r="I3732" s="453" t="s">
        <v>13362</v>
      </c>
      <c r="J3732" s="373">
        <f t="shared" ref="J3732:J3736" si="1232">TRUNC((G3732*H3732),2)</f>
        <v>9.7100000000000009</v>
      </c>
      <c r="K3732" s="373"/>
      <c r="L3732" s="373"/>
      <c r="M3732" s="373">
        <f>VLOOKUP(B3732,'CMP-SIN-SD-09-2021'!A:D,4,0)</f>
        <v>18.23</v>
      </c>
      <c r="N3732" s="3" t="b">
        <f t="shared" ref="N3732:N3736" si="1233">M3732=H3732</f>
        <v>1</v>
      </c>
    </row>
    <row r="3733" spans="1:15" s="387" customFormat="1" ht="30" x14ac:dyDescent="0.25">
      <c r="A3733" s="389">
        <f t="shared" si="1231"/>
        <v>92893</v>
      </c>
      <c r="B3733" s="390">
        <v>88267</v>
      </c>
      <c r="C3733" s="391" t="s">
        <v>13526</v>
      </c>
      <c r="D3733" s="391" t="s">
        <v>13455</v>
      </c>
      <c r="E3733" s="392" t="s">
        <v>1</v>
      </c>
      <c r="F3733" s="392" t="s">
        <v>7605</v>
      </c>
      <c r="G3733" s="393">
        <v>0.53300000000000003</v>
      </c>
      <c r="H3733" s="453">
        <f>VLOOKUP(B3733,'CMP-SIN-SD-09-2021'!A:D,4,0)</f>
        <v>23.41</v>
      </c>
      <c r="I3733" s="394" t="s">
        <v>13362</v>
      </c>
      <c r="J3733" s="373">
        <f t="shared" si="1232"/>
        <v>12.47</v>
      </c>
      <c r="K3733" s="373"/>
      <c r="L3733" s="373"/>
      <c r="M3733" s="373">
        <f>VLOOKUP(B3733,'CMP-SIN-SD-09-2021'!A:D,4,0)</f>
        <v>23.41</v>
      </c>
      <c r="N3733" s="3" t="b">
        <f t="shared" si="1233"/>
        <v>1</v>
      </c>
    </row>
    <row r="3734" spans="1:15" s="387" customFormat="1" x14ac:dyDescent="0.25">
      <c r="A3734" s="389">
        <f t="shared" si="1231"/>
        <v>92893</v>
      </c>
      <c r="B3734" s="390">
        <v>3148</v>
      </c>
      <c r="C3734" s="391" t="s">
        <v>13526</v>
      </c>
      <c r="D3734" s="391" t="s">
        <v>14182</v>
      </c>
      <c r="E3734" s="392" t="s">
        <v>1</v>
      </c>
      <c r="F3734" s="392" t="s">
        <v>9</v>
      </c>
      <c r="G3734" s="393">
        <v>1.7000000000000001E-2</v>
      </c>
      <c r="H3734" s="394">
        <v>12.9</v>
      </c>
      <c r="I3734" s="394" t="s">
        <v>13362</v>
      </c>
      <c r="J3734" s="373">
        <f t="shared" si="1232"/>
        <v>0.21</v>
      </c>
      <c r="K3734" s="373"/>
      <c r="L3734" s="373"/>
      <c r="M3734" s="373">
        <f>VLOOKUP(B3734,'INS-SIN-SD-09-2021'!A:D,4,0)</f>
        <v>12.9</v>
      </c>
      <c r="N3734" s="3" t="b">
        <f t="shared" si="1233"/>
        <v>1</v>
      </c>
    </row>
    <row r="3735" spans="1:15" s="387" customFormat="1" x14ac:dyDescent="0.25">
      <c r="A3735" s="389">
        <f t="shared" si="1231"/>
        <v>92893</v>
      </c>
      <c r="B3735" s="390">
        <v>7307</v>
      </c>
      <c r="C3735" s="391" t="s">
        <v>13526</v>
      </c>
      <c r="D3735" s="391" t="s">
        <v>13870</v>
      </c>
      <c r="E3735" s="392" t="s">
        <v>1</v>
      </c>
      <c r="F3735" s="392" t="s">
        <v>7596</v>
      </c>
      <c r="G3735" s="393">
        <v>4.0000000000000001E-3</v>
      </c>
      <c r="H3735" s="394">
        <v>33.81</v>
      </c>
      <c r="I3735" s="394" t="s">
        <v>13362</v>
      </c>
      <c r="J3735" s="373">
        <f t="shared" si="1232"/>
        <v>0.13</v>
      </c>
      <c r="K3735" s="373"/>
      <c r="L3735" s="373"/>
      <c r="M3735" s="373">
        <f>VLOOKUP(B3735,'INS-SIN-SD-09-2021'!A:D,4,0)</f>
        <v>33.81</v>
      </c>
      <c r="N3735" s="3" t="b">
        <f t="shared" si="1233"/>
        <v>1</v>
      </c>
    </row>
    <row r="3736" spans="1:15" s="387" customFormat="1" ht="30" x14ac:dyDescent="0.25">
      <c r="A3736" s="440">
        <f t="shared" si="1231"/>
        <v>92893</v>
      </c>
      <c r="B3736" s="441">
        <v>9888</v>
      </c>
      <c r="C3736" s="442" t="s">
        <v>13526</v>
      </c>
      <c r="D3736" s="442" t="s">
        <v>14746</v>
      </c>
      <c r="E3736" s="398" t="s">
        <v>1</v>
      </c>
      <c r="F3736" s="398" t="s">
        <v>9</v>
      </c>
      <c r="G3736" s="397">
        <v>1</v>
      </c>
      <c r="H3736" s="443">
        <v>53.78</v>
      </c>
      <c r="I3736" s="443" t="s">
        <v>13362</v>
      </c>
      <c r="J3736" s="373">
        <f t="shared" si="1232"/>
        <v>53.78</v>
      </c>
      <c r="K3736" s="373"/>
      <c r="L3736" s="373"/>
      <c r="M3736" s="373">
        <f>VLOOKUP(B3736,'INS-SIN-SD-09-2021'!A:D,4,0)</f>
        <v>53.78</v>
      </c>
      <c r="N3736" s="3" t="b">
        <f t="shared" si="1233"/>
        <v>1</v>
      </c>
    </row>
    <row r="3737" spans="1:15" s="387" customFormat="1" ht="45" x14ac:dyDescent="0.25">
      <c r="A3737" s="463">
        <f t="shared" si="1231"/>
        <v>92890</v>
      </c>
      <c r="B3737" s="434" t="s">
        <v>13359</v>
      </c>
      <c r="C3737" s="464" t="s">
        <v>861</v>
      </c>
      <c r="D3737" s="464" t="s">
        <v>13977</v>
      </c>
      <c r="E3737" s="425" t="s">
        <v>9</v>
      </c>
      <c r="F3737" s="425" t="s">
        <v>1</v>
      </c>
      <c r="G3737" s="424" t="s">
        <v>13361</v>
      </c>
      <c r="H3737" s="426" t="s">
        <v>13362</v>
      </c>
      <c r="I3737" s="465">
        <f>SUMIF(A:A,A3737,J:J)</f>
        <v>192.69</v>
      </c>
      <c r="K3737" s="373">
        <f>VLOOKUP(A3737,'CMP-SIN-SD-09-2021'!A:D,4,0)</f>
        <v>192.69</v>
      </c>
      <c r="L3737" s="373" t="b">
        <f>K3737=I3737</f>
        <v>1</v>
      </c>
      <c r="O3737" s="403">
        <v>92890</v>
      </c>
    </row>
    <row r="3738" spans="1:15" s="387" customFormat="1" ht="30" x14ac:dyDescent="0.25">
      <c r="A3738" s="450">
        <f t="shared" si="1231"/>
        <v>92890</v>
      </c>
      <c r="B3738" s="451">
        <v>88248</v>
      </c>
      <c r="C3738" s="452" t="s">
        <v>13977</v>
      </c>
      <c r="D3738" s="452" t="s">
        <v>13495</v>
      </c>
      <c r="E3738" s="400" t="s">
        <v>1</v>
      </c>
      <c r="F3738" s="400" t="s">
        <v>7605</v>
      </c>
      <c r="G3738" s="399">
        <v>0.70199999999999996</v>
      </c>
      <c r="H3738" s="453">
        <f>VLOOKUP(B3738,'CMP-SIN-SD-09-2021'!A:D,4,0)</f>
        <v>18.23</v>
      </c>
      <c r="I3738" s="453" t="s">
        <v>13362</v>
      </c>
      <c r="J3738" s="373">
        <f t="shared" ref="J3738:J3742" si="1234">TRUNC((G3738*H3738),2)</f>
        <v>12.79</v>
      </c>
      <c r="K3738" s="373"/>
      <c r="L3738" s="373"/>
      <c r="M3738" s="373">
        <f>VLOOKUP(B3738,'CMP-SIN-SD-09-2021'!A:D,4,0)</f>
        <v>18.23</v>
      </c>
      <c r="N3738" s="3" t="b">
        <f t="shared" ref="N3738:N3742" si="1235">M3738=H3738</f>
        <v>1</v>
      </c>
    </row>
    <row r="3739" spans="1:15" s="387" customFormat="1" ht="30" x14ac:dyDescent="0.25">
      <c r="A3739" s="389">
        <f t="shared" si="1231"/>
        <v>92890</v>
      </c>
      <c r="B3739" s="390">
        <v>88267</v>
      </c>
      <c r="C3739" s="391" t="s">
        <v>13977</v>
      </c>
      <c r="D3739" s="391" t="s">
        <v>13455</v>
      </c>
      <c r="E3739" s="392" t="s">
        <v>1</v>
      </c>
      <c r="F3739" s="392" t="s">
        <v>7605</v>
      </c>
      <c r="G3739" s="393">
        <v>0.70199999999999996</v>
      </c>
      <c r="H3739" s="453">
        <f>VLOOKUP(B3739,'CMP-SIN-SD-09-2021'!A:D,4,0)</f>
        <v>23.41</v>
      </c>
      <c r="I3739" s="394" t="s">
        <v>13362</v>
      </c>
      <c r="J3739" s="373">
        <f t="shared" si="1234"/>
        <v>16.43</v>
      </c>
      <c r="K3739" s="373"/>
      <c r="L3739" s="373"/>
      <c r="M3739" s="373">
        <f>VLOOKUP(B3739,'CMP-SIN-SD-09-2021'!A:D,4,0)</f>
        <v>23.41</v>
      </c>
      <c r="N3739" s="3" t="b">
        <f t="shared" si="1235"/>
        <v>1</v>
      </c>
    </row>
    <row r="3740" spans="1:15" s="387" customFormat="1" x14ac:dyDescent="0.25">
      <c r="A3740" s="389">
        <f t="shared" si="1231"/>
        <v>92890</v>
      </c>
      <c r="B3740" s="390">
        <v>3148</v>
      </c>
      <c r="C3740" s="391" t="s">
        <v>13977</v>
      </c>
      <c r="D3740" s="391" t="s">
        <v>14182</v>
      </c>
      <c r="E3740" s="392" t="s">
        <v>1</v>
      </c>
      <c r="F3740" s="392" t="s">
        <v>9</v>
      </c>
      <c r="G3740" s="393">
        <v>0.03</v>
      </c>
      <c r="H3740" s="394">
        <v>12.9</v>
      </c>
      <c r="I3740" s="394" t="s">
        <v>13362</v>
      </c>
      <c r="J3740" s="373">
        <f t="shared" si="1234"/>
        <v>0.38</v>
      </c>
      <c r="K3740" s="373"/>
      <c r="L3740" s="373"/>
      <c r="M3740" s="373">
        <f>VLOOKUP(B3740,'INS-SIN-SD-09-2021'!A:D,4,0)</f>
        <v>12.9</v>
      </c>
      <c r="N3740" s="3" t="b">
        <f t="shared" si="1235"/>
        <v>1</v>
      </c>
    </row>
    <row r="3741" spans="1:15" s="387" customFormat="1" x14ac:dyDescent="0.25">
      <c r="A3741" s="389">
        <f t="shared" si="1231"/>
        <v>92890</v>
      </c>
      <c r="B3741" s="390">
        <v>7307</v>
      </c>
      <c r="C3741" s="391" t="s">
        <v>13977</v>
      </c>
      <c r="D3741" s="391" t="s">
        <v>13870</v>
      </c>
      <c r="E3741" s="392" t="s">
        <v>1</v>
      </c>
      <c r="F3741" s="392" t="s">
        <v>7596</v>
      </c>
      <c r="G3741" s="393">
        <v>7.0000000000000001E-3</v>
      </c>
      <c r="H3741" s="394">
        <v>33.81</v>
      </c>
      <c r="I3741" s="394" t="s">
        <v>13362</v>
      </c>
      <c r="J3741" s="373">
        <f t="shared" si="1234"/>
        <v>0.23</v>
      </c>
      <c r="K3741" s="373"/>
      <c r="L3741" s="373"/>
      <c r="M3741" s="373">
        <f>VLOOKUP(B3741,'INS-SIN-SD-09-2021'!A:D,4,0)</f>
        <v>33.81</v>
      </c>
      <c r="N3741" s="3" t="b">
        <f t="shared" si="1235"/>
        <v>1</v>
      </c>
    </row>
    <row r="3742" spans="1:15" s="387" customFormat="1" ht="30" x14ac:dyDescent="0.25">
      <c r="A3742" s="440">
        <f t="shared" si="1231"/>
        <v>92890</v>
      </c>
      <c r="B3742" s="441">
        <v>9889</v>
      </c>
      <c r="C3742" s="442" t="s">
        <v>13977</v>
      </c>
      <c r="D3742" s="442" t="s">
        <v>14747</v>
      </c>
      <c r="E3742" s="398" t="s">
        <v>1</v>
      </c>
      <c r="F3742" s="398" t="s">
        <v>9</v>
      </c>
      <c r="G3742" s="397">
        <v>1</v>
      </c>
      <c r="H3742" s="443">
        <v>162.86000000000001</v>
      </c>
      <c r="I3742" s="443" t="s">
        <v>13362</v>
      </c>
      <c r="J3742" s="373">
        <f t="shared" si="1234"/>
        <v>162.86000000000001</v>
      </c>
      <c r="K3742" s="373"/>
      <c r="L3742" s="373"/>
      <c r="M3742" s="373">
        <f>VLOOKUP(B3742,'INS-SIN-SD-09-2021'!A:D,4,0)</f>
        <v>162.86000000000001</v>
      </c>
      <c r="N3742" s="3" t="b">
        <f t="shared" si="1235"/>
        <v>1</v>
      </c>
    </row>
    <row r="3743" spans="1:15" s="387" customFormat="1" ht="45" x14ac:dyDescent="0.25">
      <c r="A3743" s="463">
        <f t="shared" si="1231"/>
        <v>92891</v>
      </c>
      <c r="B3743" s="434" t="s">
        <v>13359</v>
      </c>
      <c r="C3743" s="464" t="s">
        <v>863</v>
      </c>
      <c r="D3743" s="464" t="s">
        <v>13612</v>
      </c>
      <c r="E3743" s="425" t="s">
        <v>9</v>
      </c>
      <c r="F3743" s="425" t="s">
        <v>1</v>
      </c>
      <c r="G3743" s="424" t="s">
        <v>13361</v>
      </c>
      <c r="H3743" s="426" t="s">
        <v>13362</v>
      </c>
      <c r="I3743" s="465">
        <f>SUMIF(A:A,A3743,J:J)</f>
        <v>284.58</v>
      </c>
      <c r="K3743" s="373">
        <f>VLOOKUP(A3743,'CMP-SIN-SD-09-2021'!A:D,4,0)</f>
        <v>284.58</v>
      </c>
      <c r="L3743" s="373" t="b">
        <f>K3743=I3743</f>
        <v>1</v>
      </c>
      <c r="O3743" s="403">
        <v>92891</v>
      </c>
    </row>
    <row r="3744" spans="1:15" s="387" customFormat="1" ht="30" x14ac:dyDescent="0.25">
      <c r="A3744" s="450">
        <f t="shared" si="1231"/>
        <v>92891</v>
      </c>
      <c r="B3744" s="451">
        <v>88248</v>
      </c>
      <c r="C3744" s="452" t="s">
        <v>13612</v>
      </c>
      <c r="D3744" s="452" t="s">
        <v>13495</v>
      </c>
      <c r="E3744" s="400" t="s">
        <v>1</v>
      </c>
      <c r="F3744" s="400" t="s">
        <v>7605</v>
      </c>
      <c r="G3744" s="399">
        <v>0.75800000000000001</v>
      </c>
      <c r="H3744" s="453">
        <f>VLOOKUP(B3744,'CMP-SIN-SD-09-2021'!A:D,4,0)</f>
        <v>18.23</v>
      </c>
      <c r="I3744" s="453" t="s">
        <v>13362</v>
      </c>
      <c r="J3744" s="373">
        <f t="shared" ref="J3744:J3748" si="1236">TRUNC((G3744*H3744),2)</f>
        <v>13.81</v>
      </c>
      <c r="K3744" s="373"/>
      <c r="L3744" s="373"/>
      <c r="M3744" s="373">
        <f>VLOOKUP(B3744,'CMP-SIN-SD-09-2021'!A:D,4,0)</f>
        <v>18.23</v>
      </c>
      <c r="N3744" s="3" t="b">
        <f t="shared" ref="N3744:N3748" si="1237">M3744=H3744</f>
        <v>1</v>
      </c>
    </row>
    <row r="3745" spans="1:15" s="387" customFormat="1" ht="30" x14ac:dyDescent="0.25">
      <c r="A3745" s="389">
        <f t="shared" si="1231"/>
        <v>92891</v>
      </c>
      <c r="B3745" s="390">
        <v>88267</v>
      </c>
      <c r="C3745" s="391" t="s">
        <v>13612</v>
      </c>
      <c r="D3745" s="391" t="s">
        <v>13455</v>
      </c>
      <c r="E3745" s="392" t="s">
        <v>1</v>
      </c>
      <c r="F3745" s="392" t="s">
        <v>7605</v>
      </c>
      <c r="G3745" s="393">
        <v>0.75800000000000001</v>
      </c>
      <c r="H3745" s="453">
        <f>VLOOKUP(B3745,'CMP-SIN-SD-09-2021'!A:D,4,0)</f>
        <v>23.41</v>
      </c>
      <c r="I3745" s="394" t="s">
        <v>13362</v>
      </c>
      <c r="J3745" s="373">
        <f t="shared" si="1236"/>
        <v>17.739999999999998</v>
      </c>
      <c r="K3745" s="373"/>
      <c r="L3745" s="373"/>
      <c r="M3745" s="373">
        <f>VLOOKUP(B3745,'CMP-SIN-SD-09-2021'!A:D,4,0)</f>
        <v>23.41</v>
      </c>
      <c r="N3745" s="3" t="b">
        <f t="shared" si="1237"/>
        <v>1</v>
      </c>
    </row>
    <row r="3746" spans="1:15" s="387" customFormat="1" x14ac:dyDescent="0.25">
      <c r="A3746" s="389">
        <f t="shared" si="1231"/>
        <v>92891</v>
      </c>
      <c r="B3746" s="390">
        <v>3148</v>
      </c>
      <c r="C3746" s="391" t="s">
        <v>13612</v>
      </c>
      <c r="D3746" s="391" t="s">
        <v>14182</v>
      </c>
      <c r="E3746" s="392" t="s">
        <v>1</v>
      </c>
      <c r="F3746" s="392" t="s">
        <v>9</v>
      </c>
      <c r="G3746" s="393">
        <v>3.5000000000000003E-2</v>
      </c>
      <c r="H3746" s="394">
        <v>12.9</v>
      </c>
      <c r="I3746" s="394" t="s">
        <v>13362</v>
      </c>
      <c r="J3746" s="373">
        <f t="shared" si="1236"/>
        <v>0.45</v>
      </c>
      <c r="K3746" s="373"/>
      <c r="L3746" s="373"/>
      <c r="M3746" s="373">
        <f>VLOOKUP(B3746,'INS-SIN-SD-09-2021'!A:D,4,0)</f>
        <v>12.9</v>
      </c>
      <c r="N3746" s="3" t="b">
        <f t="shared" si="1237"/>
        <v>1</v>
      </c>
    </row>
    <row r="3747" spans="1:15" s="387" customFormat="1" x14ac:dyDescent="0.25">
      <c r="A3747" s="389">
        <f t="shared" si="1231"/>
        <v>92891</v>
      </c>
      <c r="B3747" s="390">
        <v>7307</v>
      </c>
      <c r="C3747" s="391" t="s">
        <v>13612</v>
      </c>
      <c r="D3747" s="391" t="s">
        <v>13870</v>
      </c>
      <c r="E3747" s="392" t="s">
        <v>1</v>
      </c>
      <c r="F3747" s="392" t="s">
        <v>7596</v>
      </c>
      <c r="G3747" s="393">
        <v>8.0000000000000002E-3</v>
      </c>
      <c r="H3747" s="394">
        <v>33.81</v>
      </c>
      <c r="I3747" s="394" t="s">
        <v>13362</v>
      </c>
      <c r="J3747" s="373">
        <f t="shared" si="1236"/>
        <v>0.27</v>
      </c>
      <c r="K3747" s="373"/>
      <c r="L3747" s="373"/>
      <c r="M3747" s="373">
        <f>VLOOKUP(B3747,'INS-SIN-SD-09-2021'!A:D,4,0)</f>
        <v>33.81</v>
      </c>
      <c r="N3747" s="3" t="b">
        <f t="shared" si="1237"/>
        <v>1</v>
      </c>
    </row>
    <row r="3748" spans="1:15" s="387" customFormat="1" ht="30" x14ac:dyDescent="0.25">
      <c r="A3748" s="440">
        <f t="shared" si="1231"/>
        <v>92891</v>
      </c>
      <c r="B3748" s="441">
        <v>9890</v>
      </c>
      <c r="C3748" s="442" t="s">
        <v>13612</v>
      </c>
      <c r="D3748" s="442" t="s">
        <v>14748</v>
      </c>
      <c r="E3748" s="398" t="s">
        <v>1</v>
      </c>
      <c r="F3748" s="398" t="s">
        <v>9</v>
      </c>
      <c r="G3748" s="397">
        <v>1</v>
      </c>
      <c r="H3748" s="443">
        <v>252.31</v>
      </c>
      <c r="I3748" s="443" t="s">
        <v>13362</v>
      </c>
      <c r="J3748" s="373">
        <f t="shared" si="1236"/>
        <v>252.31</v>
      </c>
      <c r="K3748" s="373"/>
      <c r="L3748" s="373"/>
      <c r="M3748" s="373">
        <f>VLOOKUP(B3748,'INS-SIN-SD-09-2021'!A:D,4,0)</f>
        <v>252.31</v>
      </c>
      <c r="N3748" s="3" t="b">
        <f t="shared" si="1237"/>
        <v>1</v>
      </c>
    </row>
    <row r="3749" spans="1:15" s="387" customFormat="1" ht="45" x14ac:dyDescent="0.25">
      <c r="A3749" s="463">
        <f t="shared" si="1231"/>
        <v>92382</v>
      </c>
      <c r="B3749" s="434" t="s">
        <v>13359</v>
      </c>
      <c r="C3749" s="464" t="s">
        <v>865</v>
      </c>
      <c r="D3749" s="464" t="s">
        <v>13530</v>
      </c>
      <c r="E3749" s="425" t="s">
        <v>9</v>
      </c>
      <c r="F3749" s="425" t="s">
        <v>1</v>
      </c>
      <c r="G3749" s="424" t="s">
        <v>13361</v>
      </c>
      <c r="H3749" s="426" t="s">
        <v>13362</v>
      </c>
      <c r="I3749" s="465">
        <f>SUMIF(A:A,A3749,J:J)</f>
        <v>45.900000000000006</v>
      </c>
      <c r="K3749" s="373">
        <f>VLOOKUP(A3749,'CMP-SIN-SD-09-2021'!A:D,4,0)</f>
        <v>45.9</v>
      </c>
      <c r="L3749" s="373" t="b">
        <f>K3749=I3749</f>
        <v>1</v>
      </c>
      <c r="O3749" s="403">
        <v>92382</v>
      </c>
    </row>
    <row r="3750" spans="1:15" s="387" customFormat="1" ht="30" x14ac:dyDescent="0.25">
      <c r="A3750" s="450">
        <f t="shared" si="1231"/>
        <v>92382</v>
      </c>
      <c r="B3750" s="451">
        <v>88248</v>
      </c>
      <c r="C3750" s="452" t="s">
        <v>13530</v>
      </c>
      <c r="D3750" s="452" t="s">
        <v>13495</v>
      </c>
      <c r="E3750" s="400" t="s">
        <v>1</v>
      </c>
      <c r="F3750" s="400" t="s">
        <v>7605</v>
      </c>
      <c r="G3750" s="399">
        <v>0.73499999999999999</v>
      </c>
      <c r="H3750" s="453">
        <f>VLOOKUP(B3750,'CMP-SIN-SD-09-2021'!A:D,4,0)</f>
        <v>18.23</v>
      </c>
      <c r="I3750" s="453" t="s">
        <v>13362</v>
      </c>
      <c r="J3750" s="373">
        <f t="shared" ref="J3750:J3754" si="1238">TRUNC((G3750*H3750),2)</f>
        <v>13.39</v>
      </c>
      <c r="K3750" s="373"/>
      <c r="L3750" s="373"/>
      <c r="M3750" s="373">
        <f>VLOOKUP(B3750,'CMP-SIN-SD-09-2021'!A:D,4,0)</f>
        <v>18.23</v>
      </c>
      <c r="N3750" s="3" t="b">
        <f t="shared" ref="N3750:N3754" si="1239">M3750=H3750</f>
        <v>1</v>
      </c>
    </row>
    <row r="3751" spans="1:15" s="387" customFormat="1" ht="30" x14ac:dyDescent="0.25">
      <c r="A3751" s="389">
        <f t="shared" si="1231"/>
        <v>92382</v>
      </c>
      <c r="B3751" s="390">
        <v>88267</v>
      </c>
      <c r="C3751" s="391" t="s">
        <v>13530</v>
      </c>
      <c r="D3751" s="391" t="s">
        <v>13455</v>
      </c>
      <c r="E3751" s="392" t="s">
        <v>1</v>
      </c>
      <c r="F3751" s="392" t="s">
        <v>7605</v>
      </c>
      <c r="G3751" s="393">
        <v>0.73499999999999999</v>
      </c>
      <c r="H3751" s="453">
        <f>VLOOKUP(B3751,'CMP-SIN-SD-09-2021'!A:D,4,0)</f>
        <v>23.41</v>
      </c>
      <c r="I3751" s="394" t="s">
        <v>13362</v>
      </c>
      <c r="J3751" s="373">
        <f t="shared" si="1238"/>
        <v>17.2</v>
      </c>
      <c r="K3751" s="373"/>
      <c r="L3751" s="373"/>
      <c r="M3751" s="373">
        <f>VLOOKUP(B3751,'CMP-SIN-SD-09-2021'!A:D,4,0)</f>
        <v>23.41</v>
      </c>
      <c r="N3751" s="3" t="b">
        <f t="shared" si="1239"/>
        <v>1</v>
      </c>
    </row>
    <row r="3752" spans="1:15" s="387" customFormat="1" x14ac:dyDescent="0.25">
      <c r="A3752" s="389">
        <f t="shared" si="1231"/>
        <v>92382</v>
      </c>
      <c r="B3752" s="390">
        <v>3148</v>
      </c>
      <c r="C3752" s="391" t="s">
        <v>13530</v>
      </c>
      <c r="D3752" s="391" t="s">
        <v>14182</v>
      </c>
      <c r="E3752" s="392" t="s">
        <v>1</v>
      </c>
      <c r="F3752" s="392" t="s">
        <v>9</v>
      </c>
      <c r="G3752" s="393">
        <v>1.2999999999999999E-2</v>
      </c>
      <c r="H3752" s="394">
        <v>12.9</v>
      </c>
      <c r="I3752" s="394" t="s">
        <v>13362</v>
      </c>
      <c r="J3752" s="373">
        <f t="shared" si="1238"/>
        <v>0.16</v>
      </c>
      <c r="K3752" s="373"/>
      <c r="L3752" s="373"/>
      <c r="M3752" s="373">
        <f>VLOOKUP(B3752,'INS-SIN-SD-09-2021'!A:D,4,0)</f>
        <v>12.9</v>
      </c>
      <c r="N3752" s="3" t="b">
        <f t="shared" si="1239"/>
        <v>1</v>
      </c>
    </row>
    <row r="3753" spans="1:15" s="387" customFormat="1" x14ac:dyDescent="0.25">
      <c r="A3753" s="389">
        <f t="shared" si="1231"/>
        <v>92382</v>
      </c>
      <c r="B3753" s="390">
        <v>7307</v>
      </c>
      <c r="C3753" s="391" t="s">
        <v>13530</v>
      </c>
      <c r="D3753" s="391" t="s">
        <v>13870</v>
      </c>
      <c r="E3753" s="392" t="s">
        <v>1</v>
      </c>
      <c r="F3753" s="392" t="s">
        <v>7596</v>
      </c>
      <c r="G3753" s="393">
        <v>3.0000000000000001E-3</v>
      </c>
      <c r="H3753" s="394">
        <v>33.81</v>
      </c>
      <c r="I3753" s="394" t="s">
        <v>13362</v>
      </c>
      <c r="J3753" s="373">
        <f t="shared" si="1238"/>
        <v>0.1</v>
      </c>
      <c r="K3753" s="373"/>
      <c r="L3753" s="373"/>
      <c r="M3753" s="373">
        <f>VLOOKUP(B3753,'INS-SIN-SD-09-2021'!A:D,4,0)</f>
        <v>33.81</v>
      </c>
      <c r="N3753" s="3" t="b">
        <f t="shared" si="1239"/>
        <v>1</v>
      </c>
    </row>
    <row r="3754" spans="1:15" s="387" customFormat="1" ht="30" x14ac:dyDescent="0.25">
      <c r="A3754" s="440">
        <f t="shared" si="1231"/>
        <v>92382</v>
      </c>
      <c r="B3754" s="441">
        <v>3472</v>
      </c>
      <c r="C3754" s="442" t="s">
        <v>13530</v>
      </c>
      <c r="D3754" s="442" t="s">
        <v>14749</v>
      </c>
      <c r="E3754" s="398" t="s">
        <v>1</v>
      </c>
      <c r="F3754" s="398" t="s">
        <v>9</v>
      </c>
      <c r="G3754" s="397">
        <v>1</v>
      </c>
      <c r="H3754" s="443">
        <v>15.05</v>
      </c>
      <c r="I3754" s="443" t="s">
        <v>13362</v>
      </c>
      <c r="J3754" s="373">
        <f t="shared" si="1238"/>
        <v>15.05</v>
      </c>
      <c r="K3754" s="373"/>
      <c r="L3754" s="373"/>
      <c r="M3754" s="373">
        <f>VLOOKUP(B3754,'INS-SIN-SD-09-2021'!A:D,4,0)</f>
        <v>15.05</v>
      </c>
      <c r="N3754" s="3" t="b">
        <f t="shared" si="1239"/>
        <v>1</v>
      </c>
    </row>
    <row r="3755" spans="1:15" s="387" customFormat="1" ht="45" x14ac:dyDescent="0.25">
      <c r="A3755" s="463">
        <f t="shared" si="1231"/>
        <v>92386</v>
      </c>
      <c r="B3755" s="434" t="s">
        <v>13359</v>
      </c>
      <c r="C3755" s="464" t="s">
        <v>867</v>
      </c>
      <c r="D3755" s="464" t="s">
        <v>13780</v>
      </c>
      <c r="E3755" s="425" t="s">
        <v>9</v>
      </c>
      <c r="F3755" s="425" t="s">
        <v>1</v>
      </c>
      <c r="G3755" s="424" t="s">
        <v>13361</v>
      </c>
      <c r="H3755" s="426" t="s">
        <v>13362</v>
      </c>
      <c r="I3755" s="465">
        <f>SUMIF(A:A,A3755,J:J)</f>
        <v>68.110000000000014</v>
      </c>
      <c r="K3755" s="373">
        <f>VLOOKUP(A3755,'CMP-SIN-SD-09-2021'!A:D,4,0)</f>
        <v>68.11</v>
      </c>
      <c r="L3755" s="373" t="b">
        <f>K3755=I3755</f>
        <v>1</v>
      </c>
      <c r="O3755" s="403">
        <v>92386</v>
      </c>
    </row>
    <row r="3756" spans="1:15" s="387" customFormat="1" ht="30" x14ac:dyDescent="0.25">
      <c r="A3756" s="450">
        <f t="shared" si="1231"/>
        <v>92386</v>
      </c>
      <c r="B3756" s="451">
        <v>88248</v>
      </c>
      <c r="C3756" s="452" t="s">
        <v>13780</v>
      </c>
      <c r="D3756" s="452" t="s">
        <v>13495</v>
      </c>
      <c r="E3756" s="400" t="s">
        <v>1</v>
      </c>
      <c r="F3756" s="400" t="s">
        <v>7605</v>
      </c>
      <c r="G3756" s="399">
        <v>0.873</v>
      </c>
      <c r="H3756" s="453">
        <f>VLOOKUP(B3756,'CMP-SIN-SD-09-2021'!A:D,4,0)</f>
        <v>18.23</v>
      </c>
      <c r="I3756" s="453" t="s">
        <v>13362</v>
      </c>
      <c r="J3756" s="373">
        <f t="shared" ref="J3756:J3760" si="1240">TRUNC((G3756*H3756),2)</f>
        <v>15.91</v>
      </c>
      <c r="K3756" s="373"/>
      <c r="L3756" s="373"/>
      <c r="M3756" s="373">
        <f>VLOOKUP(B3756,'CMP-SIN-SD-09-2021'!A:D,4,0)</f>
        <v>18.23</v>
      </c>
      <c r="N3756" s="3" t="b">
        <f t="shared" ref="N3756:N3760" si="1241">M3756=H3756</f>
        <v>1</v>
      </c>
    </row>
    <row r="3757" spans="1:15" s="387" customFormat="1" ht="30" x14ac:dyDescent="0.25">
      <c r="A3757" s="389">
        <f t="shared" si="1231"/>
        <v>92386</v>
      </c>
      <c r="B3757" s="390">
        <v>88267</v>
      </c>
      <c r="C3757" s="391" t="s">
        <v>13780</v>
      </c>
      <c r="D3757" s="391" t="s">
        <v>13455</v>
      </c>
      <c r="E3757" s="392" t="s">
        <v>1</v>
      </c>
      <c r="F3757" s="392" t="s">
        <v>7605</v>
      </c>
      <c r="G3757" s="393">
        <v>0.873</v>
      </c>
      <c r="H3757" s="453">
        <f>VLOOKUP(B3757,'CMP-SIN-SD-09-2021'!A:D,4,0)</f>
        <v>23.41</v>
      </c>
      <c r="I3757" s="394" t="s">
        <v>13362</v>
      </c>
      <c r="J3757" s="373">
        <f t="shared" si="1240"/>
        <v>20.43</v>
      </c>
      <c r="K3757" s="373"/>
      <c r="L3757" s="373"/>
      <c r="M3757" s="373">
        <f>VLOOKUP(B3757,'CMP-SIN-SD-09-2021'!A:D,4,0)</f>
        <v>23.41</v>
      </c>
      <c r="N3757" s="3" t="b">
        <f t="shared" si="1241"/>
        <v>1</v>
      </c>
    </row>
    <row r="3758" spans="1:15" s="387" customFormat="1" x14ac:dyDescent="0.25">
      <c r="A3758" s="389">
        <f t="shared" si="1231"/>
        <v>92386</v>
      </c>
      <c r="B3758" s="390">
        <v>3148</v>
      </c>
      <c r="C3758" s="391" t="s">
        <v>13780</v>
      </c>
      <c r="D3758" s="391" t="s">
        <v>14182</v>
      </c>
      <c r="E3758" s="392" t="s">
        <v>1</v>
      </c>
      <c r="F3758" s="392" t="s">
        <v>9</v>
      </c>
      <c r="G3758" s="393">
        <v>1.7000000000000001E-2</v>
      </c>
      <c r="H3758" s="394">
        <v>12.9</v>
      </c>
      <c r="I3758" s="394" t="s">
        <v>13362</v>
      </c>
      <c r="J3758" s="373">
        <f t="shared" si="1240"/>
        <v>0.21</v>
      </c>
      <c r="K3758" s="373"/>
      <c r="L3758" s="373"/>
      <c r="M3758" s="373">
        <f>VLOOKUP(B3758,'INS-SIN-SD-09-2021'!A:D,4,0)</f>
        <v>12.9</v>
      </c>
      <c r="N3758" s="3" t="b">
        <f t="shared" si="1241"/>
        <v>1</v>
      </c>
    </row>
    <row r="3759" spans="1:15" s="387" customFormat="1" x14ac:dyDescent="0.25">
      <c r="A3759" s="389">
        <f t="shared" si="1231"/>
        <v>92386</v>
      </c>
      <c r="B3759" s="390">
        <v>7307</v>
      </c>
      <c r="C3759" s="391" t="s">
        <v>13780</v>
      </c>
      <c r="D3759" s="391" t="s">
        <v>13870</v>
      </c>
      <c r="E3759" s="392" t="s">
        <v>1</v>
      </c>
      <c r="F3759" s="392" t="s">
        <v>7596</v>
      </c>
      <c r="G3759" s="393">
        <v>4.0000000000000001E-3</v>
      </c>
      <c r="H3759" s="394">
        <v>33.81</v>
      </c>
      <c r="I3759" s="394" t="s">
        <v>13362</v>
      </c>
      <c r="J3759" s="373">
        <f t="shared" si="1240"/>
        <v>0.13</v>
      </c>
      <c r="K3759" s="373"/>
      <c r="L3759" s="373"/>
      <c r="M3759" s="373">
        <f>VLOOKUP(B3759,'INS-SIN-SD-09-2021'!A:D,4,0)</f>
        <v>33.81</v>
      </c>
      <c r="N3759" s="3" t="b">
        <f t="shared" si="1241"/>
        <v>1</v>
      </c>
    </row>
    <row r="3760" spans="1:15" s="387" customFormat="1" ht="30" x14ac:dyDescent="0.25">
      <c r="A3760" s="440">
        <f t="shared" si="1231"/>
        <v>92386</v>
      </c>
      <c r="B3760" s="441">
        <v>3458</v>
      </c>
      <c r="C3760" s="442" t="s">
        <v>13780</v>
      </c>
      <c r="D3760" s="442" t="s">
        <v>14750</v>
      </c>
      <c r="E3760" s="398" t="s">
        <v>1</v>
      </c>
      <c r="F3760" s="398" t="s">
        <v>9</v>
      </c>
      <c r="G3760" s="397">
        <v>1</v>
      </c>
      <c r="H3760" s="443">
        <v>31.43</v>
      </c>
      <c r="I3760" s="443" t="s">
        <v>13362</v>
      </c>
      <c r="J3760" s="373">
        <f t="shared" si="1240"/>
        <v>31.43</v>
      </c>
      <c r="K3760" s="373"/>
      <c r="L3760" s="373"/>
      <c r="M3760" s="373">
        <f>VLOOKUP(B3760,'INS-SIN-SD-09-2021'!A:D,4,0)</f>
        <v>31.43</v>
      </c>
      <c r="N3760" s="3" t="b">
        <f t="shared" si="1241"/>
        <v>1</v>
      </c>
    </row>
    <row r="3761" spans="1:15" s="387" customFormat="1" ht="45" x14ac:dyDescent="0.25">
      <c r="A3761" s="463">
        <f t="shared" si="1231"/>
        <v>92353</v>
      </c>
      <c r="B3761" s="434" t="s">
        <v>13359</v>
      </c>
      <c r="C3761" s="464" t="s">
        <v>869</v>
      </c>
      <c r="D3761" s="464" t="s">
        <v>13426</v>
      </c>
      <c r="E3761" s="425" t="s">
        <v>9</v>
      </c>
      <c r="F3761" s="425" t="s">
        <v>1</v>
      </c>
      <c r="G3761" s="424" t="s">
        <v>13361</v>
      </c>
      <c r="H3761" s="426" t="s">
        <v>13362</v>
      </c>
      <c r="I3761" s="465">
        <f>SUMIF(A:A,A3761,J:J)</f>
        <v>132.16000000000003</v>
      </c>
      <c r="K3761" s="373">
        <f>VLOOKUP(A3761,'CMP-SIN-SD-09-2021'!A:D,4,0)</f>
        <v>132.16</v>
      </c>
      <c r="L3761" s="373" t="b">
        <f>K3761=I3761</f>
        <v>1</v>
      </c>
      <c r="O3761" s="403">
        <v>92353</v>
      </c>
    </row>
    <row r="3762" spans="1:15" s="387" customFormat="1" ht="30" x14ac:dyDescent="0.25">
      <c r="A3762" s="450">
        <f t="shared" si="1231"/>
        <v>92353</v>
      </c>
      <c r="B3762" s="451">
        <v>88248</v>
      </c>
      <c r="C3762" s="452" t="s">
        <v>13426</v>
      </c>
      <c r="D3762" s="452" t="s">
        <v>13495</v>
      </c>
      <c r="E3762" s="400" t="s">
        <v>1</v>
      </c>
      <c r="F3762" s="400" t="s">
        <v>7605</v>
      </c>
      <c r="G3762" s="399">
        <v>1.052</v>
      </c>
      <c r="H3762" s="453">
        <f>VLOOKUP(B3762,'CMP-SIN-SD-09-2021'!A:D,4,0)</f>
        <v>18.23</v>
      </c>
      <c r="I3762" s="453" t="s">
        <v>13362</v>
      </c>
      <c r="J3762" s="373">
        <f t="shared" ref="J3762:J3766" si="1242">TRUNC((G3762*H3762),2)</f>
        <v>19.170000000000002</v>
      </c>
      <c r="K3762" s="373"/>
      <c r="L3762" s="373"/>
      <c r="M3762" s="373">
        <f>VLOOKUP(B3762,'CMP-SIN-SD-09-2021'!A:D,4,0)</f>
        <v>18.23</v>
      </c>
      <c r="N3762" s="3" t="b">
        <f t="shared" ref="N3762:N3766" si="1243">M3762=H3762</f>
        <v>1</v>
      </c>
    </row>
    <row r="3763" spans="1:15" s="387" customFormat="1" ht="30" x14ac:dyDescent="0.25">
      <c r="A3763" s="389">
        <f t="shared" si="1231"/>
        <v>92353</v>
      </c>
      <c r="B3763" s="390">
        <v>88267</v>
      </c>
      <c r="C3763" s="391" t="s">
        <v>13426</v>
      </c>
      <c r="D3763" s="391" t="s">
        <v>13455</v>
      </c>
      <c r="E3763" s="392" t="s">
        <v>1</v>
      </c>
      <c r="F3763" s="392" t="s">
        <v>7605</v>
      </c>
      <c r="G3763" s="393">
        <v>1.052</v>
      </c>
      <c r="H3763" s="453">
        <f>VLOOKUP(B3763,'CMP-SIN-SD-09-2021'!A:D,4,0)</f>
        <v>23.41</v>
      </c>
      <c r="I3763" s="394" t="s">
        <v>13362</v>
      </c>
      <c r="J3763" s="373">
        <f t="shared" si="1242"/>
        <v>24.62</v>
      </c>
      <c r="K3763" s="373"/>
      <c r="L3763" s="373"/>
      <c r="M3763" s="373">
        <f>VLOOKUP(B3763,'CMP-SIN-SD-09-2021'!A:D,4,0)</f>
        <v>23.41</v>
      </c>
      <c r="N3763" s="3" t="b">
        <f t="shared" si="1243"/>
        <v>1</v>
      </c>
    </row>
    <row r="3764" spans="1:15" s="387" customFormat="1" x14ac:dyDescent="0.25">
      <c r="A3764" s="389">
        <f t="shared" si="1231"/>
        <v>92353</v>
      </c>
      <c r="B3764" s="390">
        <v>3148</v>
      </c>
      <c r="C3764" s="391" t="s">
        <v>13426</v>
      </c>
      <c r="D3764" s="391" t="s">
        <v>14182</v>
      </c>
      <c r="E3764" s="392" t="s">
        <v>1</v>
      </c>
      <c r="F3764" s="392" t="s">
        <v>9</v>
      </c>
      <c r="G3764" s="393">
        <v>0.03</v>
      </c>
      <c r="H3764" s="394">
        <v>12.9</v>
      </c>
      <c r="I3764" s="394" t="s">
        <v>13362</v>
      </c>
      <c r="J3764" s="373">
        <f t="shared" si="1242"/>
        <v>0.38</v>
      </c>
      <c r="K3764" s="373"/>
      <c r="L3764" s="373"/>
      <c r="M3764" s="373">
        <f>VLOOKUP(B3764,'INS-SIN-SD-09-2021'!A:D,4,0)</f>
        <v>12.9</v>
      </c>
      <c r="N3764" s="3" t="b">
        <f t="shared" si="1243"/>
        <v>1</v>
      </c>
    </row>
    <row r="3765" spans="1:15" s="387" customFormat="1" x14ac:dyDescent="0.25">
      <c r="A3765" s="389">
        <f t="shared" si="1231"/>
        <v>92353</v>
      </c>
      <c r="B3765" s="390">
        <v>7307</v>
      </c>
      <c r="C3765" s="391" t="s">
        <v>13426</v>
      </c>
      <c r="D3765" s="391" t="s">
        <v>13870</v>
      </c>
      <c r="E3765" s="392" t="s">
        <v>1</v>
      </c>
      <c r="F3765" s="392" t="s">
        <v>7596</v>
      </c>
      <c r="G3765" s="393">
        <v>7.0000000000000001E-3</v>
      </c>
      <c r="H3765" s="394">
        <v>33.81</v>
      </c>
      <c r="I3765" s="394" t="s">
        <v>13362</v>
      </c>
      <c r="J3765" s="373">
        <f t="shared" si="1242"/>
        <v>0.23</v>
      </c>
      <c r="K3765" s="373"/>
      <c r="L3765" s="373"/>
      <c r="M3765" s="373">
        <f>VLOOKUP(B3765,'INS-SIN-SD-09-2021'!A:D,4,0)</f>
        <v>33.81</v>
      </c>
      <c r="N3765" s="3" t="b">
        <f t="shared" si="1243"/>
        <v>1</v>
      </c>
    </row>
    <row r="3766" spans="1:15" s="387" customFormat="1" ht="30" x14ac:dyDescent="0.25">
      <c r="A3766" s="440">
        <f t="shared" si="1231"/>
        <v>92353</v>
      </c>
      <c r="B3766" s="441">
        <v>3470</v>
      </c>
      <c r="C3766" s="442" t="s">
        <v>13426</v>
      </c>
      <c r="D3766" s="442" t="s">
        <v>14714</v>
      </c>
      <c r="E3766" s="398" t="s">
        <v>1</v>
      </c>
      <c r="F3766" s="398" t="s">
        <v>9</v>
      </c>
      <c r="G3766" s="397">
        <v>1</v>
      </c>
      <c r="H3766" s="443">
        <v>87.76</v>
      </c>
      <c r="I3766" s="443" t="s">
        <v>13362</v>
      </c>
      <c r="J3766" s="373">
        <f t="shared" si="1242"/>
        <v>87.76</v>
      </c>
      <c r="K3766" s="373"/>
      <c r="L3766" s="373"/>
      <c r="M3766" s="373">
        <f>VLOOKUP(B3766,'INS-SIN-SD-09-2021'!A:D,4,0)</f>
        <v>87.76</v>
      </c>
      <c r="N3766" s="3" t="b">
        <f t="shared" si="1243"/>
        <v>1</v>
      </c>
    </row>
    <row r="3767" spans="1:15" s="387" customFormat="1" ht="45" x14ac:dyDescent="0.25">
      <c r="A3767" s="463">
        <f t="shared" si="1231"/>
        <v>92355</v>
      </c>
      <c r="B3767" s="434" t="s">
        <v>13359</v>
      </c>
      <c r="C3767" s="464" t="s">
        <v>871</v>
      </c>
      <c r="D3767" s="464" t="s">
        <v>14534</v>
      </c>
      <c r="E3767" s="425" t="s">
        <v>9</v>
      </c>
      <c r="F3767" s="425" t="s">
        <v>1</v>
      </c>
      <c r="G3767" s="424" t="s">
        <v>13361</v>
      </c>
      <c r="H3767" s="426" t="s">
        <v>13362</v>
      </c>
      <c r="I3767" s="465">
        <f>SUMIF(A:A,A3767,J:J)</f>
        <v>171.83</v>
      </c>
      <c r="K3767" s="373">
        <f>VLOOKUP(A3767,'CMP-SIN-SD-09-2021'!A:D,4,0)</f>
        <v>171.83</v>
      </c>
      <c r="L3767" s="373" t="b">
        <f>K3767=I3767</f>
        <v>1</v>
      </c>
      <c r="O3767" s="403">
        <v>92355</v>
      </c>
    </row>
    <row r="3768" spans="1:15" s="387" customFormat="1" ht="30" x14ac:dyDescent="0.25">
      <c r="A3768" s="450">
        <f t="shared" si="1231"/>
        <v>92355</v>
      </c>
      <c r="B3768" s="451">
        <v>88248</v>
      </c>
      <c r="C3768" s="452" t="s">
        <v>14534</v>
      </c>
      <c r="D3768" s="452" t="s">
        <v>13495</v>
      </c>
      <c r="E3768" s="400" t="s">
        <v>1</v>
      </c>
      <c r="F3768" s="400" t="s">
        <v>7605</v>
      </c>
      <c r="G3768" s="399">
        <v>1.137</v>
      </c>
      <c r="H3768" s="453">
        <f>VLOOKUP(B3768,'CMP-SIN-SD-09-2021'!A:D,4,0)</f>
        <v>18.23</v>
      </c>
      <c r="I3768" s="453" t="s">
        <v>13362</v>
      </c>
      <c r="J3768" s="373">
        <f t="shared" ref="J3768:J3772" si="1244">TRUNC((G3768*H3768),2)</f>
        <v>20.72</v>
      </c>
      <c r="K3768" s="373"/>
      <c r="L3768" s="373"/>
      <c r="M3768" s="373">
        <f>VLOOKUP(B3768,'CMP-SIN-SD-09-2021'!A:D,4,0)</f>
        <v>18.23</v>
      </c>
      <c r="N3768" s="3" t="b">
        <f t="shared" ref="N3768:N3772" si="1245">M3768=H3768</f>
        <v>1</v>
      </c>
    </row>
    <row r="3769" spans="1:15" s="387" customFormat="1" ht="30" x14ac:dyDescent="0.25">
      <c r="A3769" s="389">
        <f t="shared" si="1231"/>
        <v>92355</v>
      </c>
      <c r="B3769" s="390">
        <v>88267</v>
      </c>
      <c r="C3769" s="391" t="s">
        <v>14534</v>
      </c>
      <c r="D3769" s="391" t="s">
        <v>13455</v>
      </c>
      <c r="E3769" s="392" t="s">
        <v>1</v>
      </c>
      <c r="F3769" s="392" t="s">
        <v>7605</v>
      </c>
      <c r="G3769" s="393">
        <v>1.137</v>
      </c>
      <c r="H3769" s="453">
        <f>VLOOKUP(B3769,'CMP-SIN-SD-09-2021'!A:D,4,0)</f>
        <v>23.41</v>
      </c>
      <c r="I3769" s="394" t="s">
        <v>13362</v>
      </c>
      <c r="J3769" s="373">
        <f t="shared" si="1244"/>
        <v>26.61</v>
      </c>
      <c r="K3769" s="373"/>
      <c r="L3769" s="373"/>
      <c r="M3769" s="373">
        <f>VLOOKUP(B3769,'CMP-SIN-SD-09-2021'!A:D,4,0)</f>
        <v>23.41</v>
      </c>
      <c r="N3769" s="3" t="b">
        <f t="shared" si="1245"/>
        <v>1</v>
      </c>
    </row>
    <row r="3770" spans="1:15" s="387" customFormat="1" x14ac:dyDescent="0.25">
      <c r="A3770" s="389">
        <f t="shared" si="1231"/>
        <v>92355</v>
      </c>
      <c r="B3770" s="390">
        <v>3148</v>
      </c>
      <c r="C3770" s="391" t="s">
        <v>14534</v>
      </c>
      <c r="D3770" s="391" t="s">
        <v>14182</v>
      </c>
      <c r="E3770" s="392" t="s">
        <v>1</v>
      </c>
      <c r="F3770" s="392" t="s">
        <v>9</v>
      </c>
      <c r="G3770" s="393">
        <v>3.5000000000000003E-2</v>
      </c>
      <c r="H3770" s="394">
        <v>12.9</v>
      </c>
      <c r="I3770" s="394" t="s">
        <v>13362</v>
      </c>
      <c r="J3770" s="373">
        <f t="shared" si="1244"/>
        <v>0.45</v>
      </c>
      <c r="K3770" s="373"/>
      <c r="L3770" s="373"/>
      <c r="M3770" s="373">
        <f>VLOOKUP(B3770,'INS-SIN-SD-09-2021'!A:D,4,0)</f>
        <v>12.9</v>
      </c>
      <c r="N3770" s="3" t="b">
        <f t="shared" si="1245"/>
        <v>1</v>
      </c>
    </row>
    <row r="3771" spans="1:15" s="387" customFormat="1" x14ac:dyDescent="0.25">
      <c r="A3771" s="389">
        <f t="shared" si="1231"/>
        <v>92355</v>
      </c>
      <c r="B3771" s="390">
        <v>7307</v>
      </c>
      <c r="C3771" s="391" t="s">
        <v>14534</v>
      </c>
      <c r="D3771" s="391" t="s">
        <v>13870</v>
      </c>
      <c r="E3771" s="392" t="s">
        <v>1</v>
      </c>
      <c r="F3771" s="392" t="s">
        <v>7596</v>
      </c>
      <c r="G3771" s="393">
        <v>8.0000000000000002E-3</v>
      </c>
      <c r="H3771" s="394">
        <v>33.81</v>
      </c>
      <c r="I3771" s="394" t="s">
        <v>13362</v>
      </c>
      <c r="J3771" s="373">
        <f t="shared" si="1244"/>
        <v>0.27</v>
      </c>
      <c r="K3771" s="373"/>
      <c r="L3771" s="373"/>
      <c r="M3771" s="373">
        <f>VLOOKUP(B3771,'INS-SIN-SD-09-2021'!A:D,4,0)</f>
        <v>33.81</v>
      </c>
      <c r="N3771" s="3" t="b">
        <f t="shared" si="1245"/>
        <v>1</v>
      </c>
    </row>
    <row r="3772" spans="1:15" s="387" customFormat="1" ht="30" x14ac:dyDescent="0.25">
      <c r="A3772" s="440">
        <f t="shared" si="1231"/>
        <v>92355</v>
      </c>
      <c r="B3772" s="441">
        <v>3459</v>
      </c>
      <c r="C3772" s="442" t="s">
        <v>14534</v>
      </c>
      <c r="D3772" s="442" t="s">
        <v>14751</v>
      </c>
      <c r="E3772" s="398" t="s">
        <v>1</v>
      </c>
      <c r="F3772" s="398" t="s">
        <v>9</v>
      </c>
      <c r="G3772" s="397">
        <v>1</v>
      </c>
      <c r="H3772" s="443">
        <v>123.78</v>
      </c>
      <c r="I3772" s="443" t="s">
        <v>13362</v>
      </c>
      <c r="J3772" s="373">
        <f t="shared" si="1244"/>
        <v>123.78</v>
      </c>
      <c r="K3772" s="373"/>
      <c r="L3772" s="373"/>
      <c r="M3772" s="373">
        <f>VLOOKUP(B3772,'INS-SIN-SD-09-2021'!A:D,4,0)</f>
        <v>123.78</v>
      </c>
      <c r="N3772" s="3" t="b">
        <f t="shared" si="1245"/>
        <v>1</v>
      </c>
    </row>
    <row r="3773" spans="1:15" s="387" customFormat="1" ht="30" x14ac:dyDescent="0.25">
      <c r="A3773" s="463" t="str">
        <f t="shared" si="1231"/>
        <v>00997/ORSE</v>
      </c>
      <c r="B3773" s="434" t="s">
        <v>13359</v>
      </c>
      <c r="C3773" s="464" t="s">
        <v>873</v>
      </c>
      <c r="D3773" s="464" t="s">
        <v>13580</v>
      </c>
      <c r="E3773" s="425" t="s">
        <v>9</v>
      </c>
      <c r="F3773" s="425" t="s">
        <v>1</v>
      </c>
      <c r="G3773" s="424" t="s">
        <v>13361</v>
      </c>
      <c r="H3773" s="426" t="s">
        <v>13362</v>
      </c>
      <c r="I3773" s="465">
        <f>SUMIF(A:A,A3773,J:J)</f>
        <v>106.77000000000001</v>
      </c>
      <c r="K3773" s="373" t="e">
        <f>VLOOKUP(A3773,'CMP-SIN-SD-09-2021'!A:D,4,0)</f>
        <v>#N/A</v>
      </c>
      <c r="L3773" s="373" t="e">
        <f>K3773=I3773</f>
        <v>#N/A</v>
      </c>
      <c r="O3773" s="387" t="s">
        <v>2164</v>
      </c>
    </row>
    <row r="3774" spans="1:15" s="387" customFormat="1" ht="30" x14ac:dyDescent="0.25">
      <c r="A3774" s="450" t="str">
        <f t="shared" si="1231"/>
        <v>00997/ORSE</v>
      </c>
      <c r="B3774" s="451">
        <v>88267</v>
      </c>
      <c r="C3774" s="452" t="s">
        <v>13580</v>
      </c>
      <c r="D3774" s="452" t="s">
        <v>13455</v>
      </c>
      <c r="E3774" s="400" t="s">
        <v>1</v>
      </c>
      <c r="F3774" s="400" t="s">
        <v>7605</v>
      </c>
      <c r="G3774" s="399">
        <v>0.65</v>
      </c>
      <c r="H3774" s="453">
        <f>VLOOKUP(B3774,'CMP-SIN-SD-09-2021'!A:D,4,0)</f>
        <v>23.41</v>
      </c>
      <c r="I3774" s="453" t="s">
        <v>13362</v>
      </c>
      <c r="J3774" s="373">
        <f t="shared" ref="J3774:J3776" si="1246">TRUNC((G3774*H3774),2)</f>
        <v>15.21</v>
      </c>
      <c r="K3774" s="373"/>
      <c r="L3774" s="373"/>
      <c r="M3774" s="373">
        <f>VLOOKUP(B3774,'CMP-SIN-SD-09-2021'!A:D,4,0)</f>
        <v>23.41</v>
      </c>
      <c r="N3774" s="3" t="b">
        <f t="shared" ref="N3774:N3776" si="1247">M3774=H3774</f>
        <v>1</v>
      </c>
    </row>
    <row r="3775" spans="1:15" s="387" customFormat="1" x14ac:dyDescent="0.25">
      <c r="A3775" s="389" t="str">
        <f t="shared" si="1231"/>
        <v>00997/ORSE</v>
      </c>
      <c r="B3775" s="390">
        <v>88316</v>
      </c>
      <c r="C3775" s="391" t="s">
        <v>13580</v>
      </c>
      <c r="D3775" s="391" t="s">
        <v>13428</v>
      </c>
      <c r="E3775" s="392" t="s">
        <v>1</v>
      </c>
      <c r="F3775" s="392" t="s">
        <v>7605</v>
      </c>
      <c r="G3775" s="393">
        <v>0.65</v>
      </c>
      <c r="H3775" s="453">
        <f>VLOOKUP(B3775,'CMP-SIN-SD-09-2021'!A:D,4,0)</f>
        <v>17.61</v>
      </c>
      <c r="I3775" s="394" t="s">
        <v>13362</v>
      </c>
      <c r="J3775" s="373">
        <f t="shared" si="1246"/>
        <v>11.44</v>
      </c>
      <c r="K3775" s="373"/>
      <c r="L3775" s="373"/>
      <c r="M3775" s="373">
        <f>VLOOKUP(B3775,'CMP-SIN-SD-09-2021'!A:D,4,0)</f>
        <v>17.61</v>
      </c>
      <c r="N3775" s="3" t="b">
        <f t="shared" si="1247"/>
        <v>1</v>
      </c>
    </row>
    <row r="3776" spans="1:15" s="387" customFormat="1" x14ac:dyDescent="0.25">
      <c r="A3776" s="440" t="str">
        <f t="shared" si="1231"/>
        <v>00997/ORSE</v>
      </c>
      <c r="B3776" s="441" t="s">
        <v>14752</v>
      </c>
      <c r="C3776" s="442" t="s">
        <v>13580</v>
      </c>
      <c r="D3776" s="442" t="s">
        <v>14753</v>
      </c>
      <c r="E3776" s="398" t="s">
        <v>1</v>
      </c>
      <c r="F3776" s="398" t="s">
        <v>9</v>
      </c>
      <c r="G3776" s="397">
        <v>1</v>
      </c>
      <c r="H3776" s="443">
        <v>80.12</v>
      </c>
      <c r="I3776" s="443" t="s">
        <v>13362</v>
      </c>
      <c r="J3776" s="373">
        <f t="shared" si="1246"/>
        <v>80.12</v>
      </c>
      <c r="K3776" s="373"/>
      <c r="L3776" s="373"/>
      <c r="M3776" s="373" t="e">
        <f>VLOOKUP(B3776,'INS-SIN-SD-09-2021'!A:D,4,0)</f>
        <v>#N/A</v>
      </c>
      <c r="N3776" s="3" t="e">
        <f t="shared" si="1247"/>
        <v>#N/A</v>
      </c>
    </row>
    <row r="3777" spans="1:15" s="387" customFormat="1" x14ac:dyDescent="0.25">
      <c r="A3777" s="463" t="str">
        <f t="shared" si="1231"/>
        <v>085083/AGETOP</v>
      </c>
      <c r="B3777" s="434" t="s">
        <v>13359</v>
      </c>
      <c r="C3777" s="464" t="s">
        <v>876</v>
      </c>
      <c r="D3777" s="464" t="s">
        <v>14754</v>
      </c>
      <c r="E3777" s="425" t="s">
        <v>9</v>
      </c>
      <c r="F3777" s="425" t="s">
        <v>1</v>
      </c>
      <c r="G3777" s="424" t="s">
        <v>13361</v>
      </c>
      <c r="H3777" s="426" t="s">
        <v>13362</v>
      </c>
      <c r="I3777" s="465">
        <f>SUMIF(A:A,A3777,J:J)</f>
        <v>131.61000000000001</v>
      </c>
      <c r="K3777" s="373" t="e">
        <f>VLOOKUP(A3777,'CMP-SIN-SD-09-2021'!A:D,4,0)</f>
        <v>#N/A</v>
      </c>
      <c r="L3777" s="373" t="e">
        <f>K3777=I3777</f>
        <v>#N/A</v>
      </c>
      <c r="O3777" s="387" t="s">
        <v>2166</v>
      </c>
    </row>
    <row r="3778" spans="1:15" s="387" customFormat="1" ht="30" x14ac:dyDescent="0.25">
      <c r="A3778" s="450" t="str">
        <f t="shared" si="1231"/>
        <v>085083/AGETOP</v>
      </c>
      <c r="B3778" s="451">
        <v>88267</v>
      </c>
      <c r="C3778" s="452" t="s">
        <v>14754</v>
      </c>
      <c r="D3778" s="452" t="s">
        <v>13455</v>
      </c>
      <c r="E3778" s="400" t="s">
        <v>1</v>
      </c>
      <c r="F3778" s="400" t="s">
        <v>7605</v>
      </c>
      <c r="G3778" s="399">
        <v>0.54</v>
      </c>
      <c r="H3778" s="453">
        <f>VLOOKUP(B3778,'CMP-SIN-SD-09-2021'!A:D,4,0)</f>
        <v>23.41</v>
      </c>
      <c r="I3778" s="453" t="s">
        <v>13362</v>
      </c>
      <c r="J3778" s="373">
        <f t="shared" ref="J3778:J3781" si="1248">TRUNC((G3778*H3778),2)</f>
        <v>12.64</v>
      </c>
      <c r="K3778" s="373"/>
      <c r="L3778" s="373"/>
      <c r="M3778" s="373">
        <f>VLOOKUP(B3778,'CMP-SIN-SD-09-2021'!A:D,4,0)</f>
        <v>23.41</v>
      </c>
      <c r="N3778" s="3" t="b">
        <f t="shared" ref="N3778:N3781" si="1249">M3778=H3778</f>
        <v>1</v>
      </c>
    </row>
    <row r="3779" spans="1:15" s="387" customFormat="1" x14ac:dyDescent="0.25">
      <c r="A3779" s="389" t="str">
        <f t="shared" si="1231"/>
        <v>085083/AGETOP</v>
      </c>
      <c r="B3779" s="390">
        <v>88316</v>
      </c>
      <c r="C3779" s="391" t="s">
        <v>14754</v>
      </c>
      <c r="D3779" s="391" t="s">
        <v>13428</v>
      </c>
      <c r="E3779" s="392" t="s">
        <v>1</v>
      </c>
      <c r="F3779" s="392" t="s">
        <v>7605</v>
      </c>
      <c r="G3779" s="393">
        <v>0.54</v>
      </c>
      <c r="H3779" s="453">
        <f>VLOOKUP(B3779,'CMP-SIN-SD-09-2021'!A:D,4,0)</f>
        <v>17.61</v>
      </c>
      <c r="I3779" s="394" t="s">
        <v>13362</v>
      </c>
      <c r="J3779" s="373">
        <f t="shared" si="1248"/>
        <v>9.5</v>
      </c>
      <c r="K3779" s="373"/>
      <c r="L3779" s="373"/>
      <c r="M3779" s="373">
        <f>VLOOKUP(B3779,'CMP-SIN-SD-09-2021'!A:D,4,0)</f>
        <v>17.61</v>
      </c>
      <c r="N3779" s="3" t="b">
        <f t="shared" si="1249"/>
        <v>1</v>
      </c>
    </row>
    <row r="3780" spans="1:15" s="387" customFormat="1" x14ac:dyDescent="0.25">
      <c r="A3780" s="389" t="str">
        <f t="shared" si="1231"/>
        <v>085083/AGETOP</v>
      </c>
      <c r="B3780" s="390" t="s">
        <v>13907</v>
      </c>
      <c r="C3780" s="391" t="s">
        <v>14754</v>
      </c>
      <c r="D3780" s="391" t="s">
        <v>13908</v>
      </c>
      <c r="E3780" s="392" t="s">
        <v>1</v>
      </c>
      <c r="F3780" s="392" t="s">
        <v>13909</v>
      </c>
      <c r="G3780" s="393">
        <v>0.4</v>
      </c>
      <c r="H3780" s="394">
        <v>0.28000000000000003</v>
      </c>
      <c r="I3780" s="394" t="s">
        <v>13362</v>
      </c>
      <c r="J3780" s="373">
        <f t="shared" si="1248"/>
        <v>0.11</v>
      </c>
      <c r="K3780" s="373"/>
      <c r="L3780" s="373"/>
      <c r="M3780" s="373" t="e">
        <f>VLOOKUP(B3780,'INS-SIN-SD-09-2021'!A:D,4,0)</f>
        <v>#N/A</v>
      </c>
      <c r="N3780" s="3" t="e">
        <f t="shared" si="1249"/>
        <v>#N/A</v>
      </c>
    </row>
    <row r="3781" spans="1:15" s="387" customFormat="1" x14ac:dyDescent="0.25">
      <c r="A3781" s="440" t="str">
        <f t="shared" si="1231"/>
        <v>085083/AGETOP</v>
      </c>
      <c r="B3781" s="441" t="s">
        <v>14755</v>
      </c>
      <c r="C3781" s="442" t="s">
        <v>14754</v>
      </c>
      <c r="D3781" s="442" t="s">
        <v>14756</v>
      </c>
      <c r="E3781" s="398" t="s">
        <v>1</v>
      </c>
      <c r="F3781" s="398" t="s">
        <v>13901</v>
      </c>
      <c r="G3781" s="397">
        <v>1</v>
      </c>
      <c r="H3781" s="443">
        <v>109.36</v>
      </c>
      <c r="I3781" s="443" t="s">
        <v>13362</v>
      </c>
      <c r="J3781" s="373">
        <f t="shared" si="1248"/>
        <v>109.36</v>
      </c>
      <c r="K3781" s="373"/>
      <c r="L3781" s="373"/>
      <c r="M3781" s="373" t="e">
        <f>VLOOKUP(B3781,'INS-SIN-SD-09-2021'!A:D,4,0)</f>
        <v>#N/A</v>
      </c>
      <c r="N3781" s="3" t="e">
        <f t="shared" si="1249"/>
        <v>#N/A</v>
      </c>
    </row>
    <row r="3782" spans="1:15" s="387" customFormat="1" x14ac:dyDescent="0.25">
      <c r="A3782" s="463" t="str">
        <f t="shared" si="1231"/>
        <v>09905/ORSE</v>
      </c>
      <c r="B3782" s="434" t="s">
        <v>13359</v>
      </c>
      <c r="C3782" s="464" t="s">
        <v>878</v>
      </c>
      <c r="D3782" s="464" t="s">
        <v>13706</v>
      </c>
      <c r="E3782" s="425" t="s">
        <v>9</v>
      </c>
      <c r="F3782" s="425" t="s">
        <v>1</v>
      </c>
      <c r="G3782" s="424" t="s">
        <v>13361</v>
      </c>
      <c r="H3782" s="426" t="s">
        <v>13362</v>
      </c>
      <c r="I3782" s="465">
        <f>SUMIF(A:A,A3782,J:J)</f>
        <v>1167.5999999999999</v>
      </c>
      <c r="K3782" s="373" t="e">
        <f>VLOOKUP(A3782,'CMP-SIN-SD-09-2021'!A:D,4,0)</f>
        <v>#N/A</v>
      </c>
      <c r="L3782" s="373" t="e">
        <f>K3782=I3782</f>
        <v>#N/A</v>
      </c>
      <c r="O3782" s="387" t="s">
        <v>2168</v>
      </c>
    </row>
    <row r="3783" spans="1:15" s="387" customFormat="1" ht="30" x14ac:dyDescent="0.25">
      <c r="A3783" s="450" t="str">
        <f t="shared" si="1231"/>
        <v>09905/ORSE</v>
      </c>
      <c r="B3783" s="451">
        <v>88267</v>
      </c>
      <c r="C3783" s="452" t="s">
        <v>13847</v>
      </c>
      <c r="D3783" s="452" t="s">
        <v>13455</v>
      </c>
      <c r="E3783" s="400" t="s">
        <v>1</v>
      </c>
      <c r="F3783" s="400" t="s">
        <v>7605</v>
      </c>
      <c r="G3783" s="399">
        <v>0.3</v>
      </c>
      <c r="H3783" s="453">
        <f>VLOOKUP(B3783,'CMP-SIN-SD-09-2021'!A:D,4,0)</f>
        <v>23.41</v>
      </c>
      <c r="I3783" s="453" t="s">
        <v>13362</v>
      </c>
      <c r="J3783" s="373">
        <f t="shared" ref="J3783:J3784" si="1250">TRUNC((G3783*H3783),2)</f>
        <v>7.02</v>
      </c>
      <c r="K3783" s="373"/>
      <c r="L3783" s="373"/>
      <c r="M3783" s="373">
        <f>VLOOKUP(B3783,'CMP-SIN-SD-09-2021'!A:D,4,0)</f>
        <v>23.41</v>
      </c>
      <c r="N3783" s="3" t="b">
        <f t="shared" ref="N3783:N3784" si="1251">M3783=H3783</f>
        <v>1</v>
      </c>
    </row>
    <row r="3784" spans="1:15" s="387" customFormat="1" x14ac:dyDescent="0.25">
      <c r="A3784" s="440" t="str">
        <f t="shared" si="1231"/>
        <v>09905/ORSE</v>
      </c>
      <c r="B3784" s="441" t="s">
        <v>14757</v>
      </c>
      <c r="C3784" s="442" t="s">
        <v>13847</v>
      </c>
      <c r="D3784" s="442" t="s">
        <v>14758</v>
      </c>
      <c r="E3784" s="398" t="s">
        <v>1</v>
      </c>
      <c r="F3784" s="398" t="s">
        <v>9</v>
      </c>
      <c r="G3784" s="397">
        <v>1</v>
      </c>
      <c r="H3784" s="443">
        <v>1160.58</v>
      </c>
      <c r="I3784" s="443" t="s">
        <v>13362</v>
      </c>
      <c r="J3784" s="373">
        <f t="shared" si="1250"/>
        <v>1160.58</v>
      </c>
      <c r="K3784" s="373"/>
      <c r="L3784" s="373"/>
      <c r="M3784" s="373" t="e">
        <f>VLOOKUP(B3784,'INS-SIN-SD-09-2021'!A:D,4,0)</f>
        <v>#N/A</v>
      </c>
      <c r="N3784" s="3" t="e">
        <f t="shared" si="1251"/>
        <v>#N/A</v>
      </c>
    </row>
    <row r="3785" spans="1:15" s="387" customFormat="1" ht="60" x14ac:dyDescent="0.25">
      <c r="A3785" s="463">
        <f t="shared" si="1231"/>
        <v>94496</v>
      </c>
      <c r="B3785" s="434" t="s">
        <v>13359</v>
      </c>
      <c r="C3785" s="464" t="s">
        <v>881</v>
      </c>
      <c r="D3785" s="464" t="s">
        <v>14189</v>
      </c>
      <c r="E3785" s="425" t="s">
        <v>9</v>
      </c>
      <c r="F3785" s="425" t="s">
        <v>1</v>
      </c>
      <c r="G3785" s="424" t="s">
        <v>13361</v>
      </c>
      <c r="H3785" s="426" t="s">
        <v>13362</v>
      </c>
      <c r="I3785" s="465">
        <f>SUMIF(A:A,A3785,J:J)</f>
        <v>70.260000000000005</v>
      </c>
      <c r="K3785" s="373">
        <f>VLOOKUP(A3785,'CMP-SIN-SD-09-2021'!A:D,4,0)</f>
        <v>70.260000000000005</v>
      </c>
      <c r="L3785" s="373" t="b">
        <f>K3785=I3785</f>
        <v>1</v>
      </c>
      <c r="O3785" s="403">
        <v>94496</v>
      </c>
    </row>
    <row r="3786" spans="1:15" s="387" customFormat="1" ht="30" x14ac:dyDescent="0.25">
      <c r="A3786" s="450">
        <f t="shared" si="1231"/>
        <v>94496</v>
      </c>
      <c r="B3786" s="451">
        <v>88248</v>
      </c>
      <c r="C3786" s="452" t="s">
        <v>14189</v>
      </c>
      <c r="D3786" s="452" t="s">
        <v>13495</v>
      </c>
      <c r="E3786" s="400" t="s">
        <v>1</v>
      </c>
      <c r="F3786" s="400" t="s">
        <v>7605</v>
      </c>
      <c r="G3786" s="399">
        <v>0.2021</v>
      </c>
      <c r="H3786" s="453">
        <f>VLOOKUP(B3786,'CMP-SIN-SD-09-2021'!A:D,4,0)</f>
        <v>18.23</v>
      </c>
      <c r="I3786" s="453" t="s">
        <v>13362</v>
      </c>
      <c r="J3786" s="373">
        <f t="shared" ref="J3786:J3789" si="1252">TRUNC((G3786*H3786),2)</f>
        <v>3.68</v>
      </c>
      <c r="K3786" s="373"/>
      <c r="L3786" s="373"/>
      <c r="M3786" s="373">
        <f>VLOOKUP(B3786,'CMP-SIN-SD-09-2021'!A:D,4,0)</f>
        <v>18.23</v>
      </c>
      <c r="N3786" s="3" t="b">
        <f t="shared" ref="N3786:N3789" si="1253">M3786=H3786</f>
        <v>1</v>
      </c>
    </row>
    <row r="3787" spans="1:15" s="387" customFormat="1" ht="30" x14ac:dyDescent="0.25">
      <c r="A3787" s="389">
        <f t="shared" si="1231"/>
        <v>94496</v>
      </c>
      <c r="B3787" s="390">
        <v>88267</v>
      </c>
      <c r="C3787" s="391" t="s">
        <v>14189</v>
      </c>
      <c r="D3787" s="391" t="s">
        <v>13455</v>
      </c>
      <c r="E3787" s="392" t="s">
        <v>1</v>
      </c>
      <c r="F3787" s="392" t="s">
        <v>7605</v>
      </c>
      <c r="G3787" s="393">
        <v>0.2021</v>
      </c>
      <c r="H3787" s="453">
        <f>VLOOKUP(B3787,'CMP-SIN-SD-09-2021'!A:D,4,0)</f>
        <v>23.41</v>
      </c>
      <c r="I3787" s="394" t="s">
        <v>13362</v>
      </c>
      <c r="J3787" s="373">
        <f t="shared" si="1252"/>
        <v>4.7300000000000004</v>
      </c>
      <c r="K3787" s="373"/>
      <c r="L3787" s="373"/>
      <c r="M3787" s="373">
        <f>VLOOKUP(B3787,'CMP-SIN-SD-09-2021'!A:D,4,0)</f>
        <v>23.41</v>
      </c>
      <c r="N3787" s="3" t="b">
        <f t="shared" si="1253"/>
        <v>1</v>
      </c>
    </row>
    <row r="3788" spans="1:15" s="387" customFormat="1" x14ac:dyDescent="0.25">
      <c r="A3788" s="389">
        <f t="shared" si="1231"/>
        <v>94496</v>
      </c>
      <c r="B3788" s="390">
        <v>3148</v>
      </c>
      <c r="C3788" s="391" t="s">
        <v>14189</v>
      </c>
      <c r="D3788" s="391" t="s">
        <v>14182</v>
      </c>
      <c r="E3788" s="392" t="s">
        <v>1</v>
      </c>
      <c r="F3788" s="392" t="s">
        <v>9</v>
      </c>
      <c r="G3788" s="393">
        <v>1.6799999999999999E-2</v>
      </c>
      <c r="H3788" s="394">
        <v>12.9</v>
      </c>
      <c r="I3788" s="394" t="s">
        <v>13362</v>
      </c>
      <c r="J3788" s="373">
        <f t="shared" si="1252"/>
        <v>0.21</v>
      </c>
      <c r="K3788" s="373"/>
      <c r="L3788" s="373"/>
      <c r="M3788" s="373">
        <f>VLOOKUP(B3788,'INS-SIN-SD-09-2021'!A:D,4,0)</f>
        <v>12.9</v>
      </c>
      <c r="N3788" s="3" t="b">
        <f t="shared" si="1253"/>
        <v>1</v>
      </c>
    </row>
    <row r="3789" spans="1:15" s="387" customFormat="1" ht="30" x14ac:dyDescent="0.25">
      <c r="A3789" s="440">
        <f t="shared" si="1231"/>
        <v>94496</v>
      </c>
      <c r="B3789" s="441">
        <v>6017</v>
      </c>
      <c r="C3789" s="442" t="s">
        <v>14189</v>
      </c>
      <c r="D3789" s="442" t="s">
        <v>14759</v>
      </c>
      <c r="E3789" s="398" t="s">
        <v>1</v>
      </c>
      <c r="F3789" s="398" t="s">
        <v>9</v>
      </c>
      <c r="G3789" s="397">
        <v>1</v>
      </c>
      <c r="H3789" s="443">
        <v>61.64</v>
      </c>
      <c r="I3789" s="443" t="s">
        <v>13362</v>
      </c>
      <c r="J3789" s="373">
        <f t="shared" si="1252"/>
        <v>61.64</v>
      </c>
      <c r="K3789" s="373"/>
      <c r="L3789" s="373"/>
      <c r="M3789" s="373">
        <f>VLOOKUP(B3789,'INS-SIN-SD-09-2021'!A:D,4,0)</f>
        <v>61.64</v>
      </c>
      <c r="N3789" s="3" t="b">
        <f t="shared" si="1253"/>
        <v>1</v>
      </c>
    </row>
    <row r="3790" spans="1:15" s="387" customFormat="1" ht="60" x14ac:dyDescent="0.25">
      <c r="A3790" s="463">
        <f t="shared" si="1231"/>
        <v>94499</v>
      </c>
      <c r="B3790" s="434" t="s">
        <v>13359</v>
      </c>
      <c r="C3790" s="464" t="s">
        <v>883</v>
      </c>
      <c r="D3790" s="464" t="s">
        <v>14189</v>
      </c>
      <c r="E3790" s="425" t="s">
        <v>9</v>
      </c>
      <c r="F3790" s="425" t="s">
        <v>1</v>
      </c>
      <c r="G3790" s="424" t="s">
        <v>13361</v>
      </c>
      <c r="H3790" s="426" t="s">
        <v>13362</v>
      </c>
      <c r="I3790" s="465">
        <f>SUMIF(A:A,A3790,J:J)</f>
        <v>244.09</v>
      </c>
      <c r="K3790" s="373">
        <f>VLOOKUP(A3790,'CMP-SIN-SD-09-2021'!A:D,4,0)</f>
        <v>244.09</v>
      </c>
      <c r="L3790" s="373" t="b">
        <f>K3790=I3790</f>
        <v>1</v>
      </c>
      <c r="O3790" s="403">
        <v>94499</v>
      </c>
    </row>
    <row r="3791" spans="1:15" s="387" customFormat="1" ht="30" x14ac:dyDescent="0.25">
      <c r="A3791" s="450">
        <f t="shared" si="1231"/>
        <v>94499</v>
      </c>
      <c r="B3791" s="451">
        <v>88248</v>
      </c>
      <c r="C3791" s="452" t="s">
        <v>14189</v>
      </c>
      <c r="D3791" s="452" t="s">
        <v>13495</v>
      </c>
      <c r="E3791" s="400" t="s">
        <v>1</v>
      </c>
      <c r="F3791" s="400" t="s">
        <v>7605</v>
      </c>
      <c r="G3791" s="399">
        <v>0.4546</v>
      </c>
      <c r="H3791" s="453">
        <f>VLOOKUP(B3791,'CMP-SIN-SD-09-2021'!A:D,4,0)</f>
        <v>18.23</v>
      </c>
      <c r="I3791" s="453" t="s">
        <v>13362</v>
      </c>
      <c r="J3791" s="373">
        <f t="shared" ref="J3791:J3794" si="1254">TRUNC((G3791*H3791),2)</f>
        <v>8.2799999999999994</v>
      </c>
      <c r="K3791" s="373"/>
      <c r="L3791" s="373"/>
      <c r="M3791" s="373">
        <f>VLOOKUP(B3791,'CMP-SIN-SD-09-2021'!A:D,4,0)</f>
        <v>18.23</v>
      </c>
      <c r="N3791" s="3" t="b">
        <f t="shared" ref="N3791:N3794" si="1255">M3791=H3791</f>
        <v>1</v>
      </c>
    </row>
    <row r="3792" spans="1:15" s="387" customFormat="1" ht="30" x14ac:dyDescent="0.25">
      <c r="A3792" s="389">
        <f t="shared" si="1231"/>
        <v>94499</v>
      </c>
      <c r="B3792" s="390">
        <v>88267</v>
      </c>
      <c r="C3792" s="391" t="s">
        <v>14189</v>
      </c>
      <c r="D3792" s="391" t="s">
        <v>13455</v>
      </c>
      <c r="E3792" s="392" t="s">
        <v>1</v>
      </c>
      <c r="F3792" s="392" t="s">
        <v>7605</v>
      </c>
      <c r="G3792" s="393">
        <v>0.4546</v>
      </c>
      <c r="H3792" s="453">
        <f>VLOOKUP(B3792,'CMP-SIN-SD-09-2021'!A:D,4,0)</f>
        <v>23.41</v>
      </c>
      <c r="I3792" s="394" t="s">
        <v>13362</v>
      </c>
      <c r="J3792" s="373">
        <f t="shared" si="1254"/>
        <v>10.64</v>
      </c>
      <c r="K3792" s="373"/>
      <c r="L3792" s="373"/>
      <c r="M3792" s="373">
        <f>VLOOKUP(B3792,'CMP-SIN-SD-09-2021'!A:D,4,0)</f>
        <v>23.41</v>
      </c>
      <c r="N3792" s="3" t="b">
        <f t="shared" si="1255"/>
        <v>1</v>
      </c>
    </row>
    <row r="3793" spans="1:15" s="387" customFormat="1" x14ac:dyDescent="0.25">
      <c r="A3793" s="389">
        <f t="shared" ref="A3793:A3856" si="1256">IF(O3793&lt;&gt;0,O3793,A3792)</f>
        <v>94499</v>
      </c>
      <c r="B3793" s="390">
        <v>3148</v>
      </c>
      <c r="C3793" s="391" t="s">
        <v>14189</v>
      </c>
      <c r="D3793" s="391" t="s">
        <v>14182</v>
      </c>
      <c r="E3793" s="392" t="s">
        <v>1</v>
      </c>
      <c r="F3793" s="392" t="s">
        <v>9</v>
      </c>
      <c r="G3793" s="393">
        <v>3.0200000000000001E-2</v>
      </c>
      <c r="H3793" s="394">
        <v>12.9</v>
      </c>
      <c r="I3793" s="394" t="s">
        <v>13362</v>
      </c>
      <c r="J3793" s="373">
        <f t="shared" si="1254"/>
        <v>0.38</v>
      </c>
      <c r="K3793" s="373"/>
      <c r="L3793" s="373"/>
      <c r="M3793" s="373">
        <f>VLOOKUP(B3793,'INS-SIN-SD-09-2021'!A:D,4,0)</f>
        <v>12.9</v>
      </c>
      <c r="N3793" s="3" t="b">
        <f t="shared" si="1255"/>
        <v>1</v>
      </c>
    </row>
    <row r="3794" spans="1:15" s="387" customFormat="1" ht="30" x14ac:dyDescent="0.25">
      <c r="A3794" s="440">
        <f t="shared" si="1256"/>
        <v>94499</v>
      </c>
      <c r="B3794" s="441">
        <v>6011</v>
      </c>
      <c r="C3794" s="442" t="s">
        <v>14189</v>
      </c>
      <c r="D3794" s="442" t="s">
        <v>14760</v>
      </c>
      <c r="E3794" s="398" t="s">
        <v>1</v>
      </c>
      <c r="F3794" s="398" t="s">
        <v>9</v>
      </c>
      <c r="G3794" s="397">
        <v>1</v>
      </c>
      <c r="H3794" s="443">
        <v>224.79</v>
      </c>
      <c r="I3794" s="443" t="s">
        <v>13362</v>
      </c>
      <c r="J3794" s="373">
        <f t="shared" si="1254"/>
        <v>224.79</v>
      </c>
      <c r="K3794" s="373"/>
      <c r="L3794" s="373"/>
      <c r="M3794" s="373">
        <f>VLOOKUP(B3794,'INS-SIN-SD-09-2021'!A:D,4,0)</f>
        <v>224.79</v>
      </c>
      <c r="N3794" s="3" t="b">
        <f t="shared" si="1255"/>
        <v>1</v>
      </c>
    </row>
    <row r="3795" spans="1:15" s="387" customFormat="1" ht="60" x14ac:dyDescent="0.25">
      <c r="A3795" s="463">
        <f t="shared" si="1256"/>
        <v>95250</v>
      </c>
      <c r="B3795" s="434" t="s">
        <v>13359</v>
      </c>
      <c r="C3795" s="464" t="s">
        <v>886</v>
      </c>
      <c r="D3795" s="464" t="s">
        <v>14098</v>
      </c>
      <c r="E3795" s="425" t="s">
        <v>9</v>
      </c>
      <c r="F3795" s="425" t="s">
        <v>1</v>
      </c>
      <c r="G3795" s="424" t="s">
        <v>13361</v>
      </c>
      <c r="H3795" s="426" t="s">
        <v>13362</v>
      </c>
      <c r="I3795" s="465">
        <f>SUMIF(A:A,A3795,J:J)</f>
        <v>69.790000000000006</v>
      </c>
      <c r="K3795" s="373">
        <f>VLOOKUP(A3795,'CMP-SIN-SD-09-2021'!A:D,4,0)</f>
        <v>69.790000000000006</v>
      </c>
      <c r="L3795" s="373" t="b">
        <f>K3795=I3795</f>
        <v>1</v>
      </c>
      <c r="O3795" s="403">
        <v>95250</v>
      </c>
    </row>
    <row r="3796" spans="1:15" s="387" customFormat="1" ht="30" x14ac:dyDescent="0.25">
      <c r="A3796" s="450">
        <f t="shared" si="1256"/>
        <v>95250</v>
      </c>
      <c r="B3796" s="451">
        <v>88248</v>
      </c>
      <c r="C3796" s="452" t="s">
        <v>14098</v>
      </c>
      <c r="D3796" s="452" t="s">
        <v>13495</v>
      </c>
      <c r="E3796" s="400" t="s">
        <v>1</v>
      </c>
      <c r="F3796" s="400" t="s">
        <v>7605</v>
      </c>
      <c r="G3796" s="399">
        <v>0.14849999999999999</v>
      </c>
      <c r="H3796" s="453">
        <f>VLOOKUP(B3796,'CMP-SIN-SD-09-2021'!A:D,4,0)</f>
        <v>18.23</v>
      </c>
      <c r="I3796" s="453" t="s">
        <v>13362</v>
      </c>
      <c r="J3796" s="373">
        <f t="shared" ref="J3796:J3799" si="1257">TRUNC((G3796*H3796),2)</f>
        <v>2.7</v>
      </c>
      <c r="K3796" s="373"/>
      <c r="L3796" s="373"/>
      <c r="M3796" s="373">
        <f>VLOOKUP(B3796,'CMP-SIN-SD-09-2021'!A:D,4,0)</f>
        <v>18.23</v>
      </c>
      <c r="N3796" s="3" t="b">
        <f t="shared" ref="N3796:N3799" si="1258">M3796=H3796</f>
        <v>1</v>
      </c>
    </row>
    <row r="3797" spans="1:15" s="387" customFormat="1" ht="30" x14ac:dyDescent="0.25">
      <c r="A3797" s="389">
        <f t="shared" si="1256"/>
        <v>95250</v>
      </c>
      <c r="B3797" s="390">
        <v>88267</v>
      </c>
      <c r="C3797" s="391" t="s">
        <v>14098</v>
      </c>
      <c r="D3797" s="391" t="s">
        <v>13455</v>
      </c>
      <c r="E3797" s="392" t="s">
        <v>1</v>
      </c>
      <c r="F3797" s="392" t="s">
        <v>7605</v>
      </c>
      <c r="G3797" s="393">
        <v>0.14849999999999999</v>
      </c>
      <c r="H3797" s="453">
        <f>VLOOKUP(B3797,'CMP-SIN-SD-09-2021'!A:D,4,0)</f>
        <v>23.41</v>
      </c>
      <c r="I3797" s="394" t="s">
        <v>13362</v>
      </c>
      <c r="J3797" s="373">
        <f t="shared" si="1257"/>
        <v>3.47</v>
      </c>
      <c r="K3797" s="373"/>
      <c r="L3797" s="373"/>
      <c r="M3797" s="373">
        <f>VLOOKUP(B3797,'CMP-SIN-SD-09-2021'!A:D,4,0)</f>
        <v>23.41</v>
      </c>
      <c r="N3797" s="3" t="b">
        <f t="shared" si="1258"/>
        <v>1</v>
      </c>
    </row>
    <row r="3798" spans="1:15" s="387" customFormat="1" x14ac:dyDescent="0.25">
      <c r="A3798" s="389">
        <f t="shared" si="1256"/>
        <v>95250</v>
      </c>
      <c r="B3798" s="390">
        <v>3148</v>
      </c>
      <c r="C3798" s="391" t="s">
        <v>14098</v>
      </c>
      <c r="D3798" s="391" t="s">
        <v>14182</v>
      </c>
      <c r="E3798" s="392" t="s">
        <v>1</v>
      </c>
      <c r="F3798" s="392" t="s">
        <v>9</v>
      </c>
      <c r="G3798" s="393">
        <v>1.32E-2</v>
      </c>
      <c r="H3798" s="394">
        <v>12.9</v>
      </c>
      <c r="I3798" s="394" t="s">
        <v>13362</v>
      </c>
      <c r="J3798" s="373">
        <f t="shared" si="1257"/>
        <v>0.17</v>
      </c>
      <c r="K3798" s="373"/>
      <c r="L3798" s="373"/>
      <c r="M3798" s="373">
        <f>VLOOKUP(B3798,'INS-SIN-SD-09-2021'!A:D,4,0)</f>
        <v>12.9</v>
      </c>
      <c r="N3798" s="3" t="b">
        <f t="shared" si="1258"/>
        <v>1</v>
      </c>
    </row>
    <row r="3799" spans="1:15" s="387" customFormat="1" x14ac:dyDescent="0.25">
      <c r="A3799" s="440">
        <f t="shared" si="1256"/>
        <v>95250</v>
      </c>
      <c r="B3799" s="441">
        <v>11746</v>
      </c>
      <c r="C3799" s="442" t="s">
        <v>14098</v>
      </c>
      <c r="D3799" s="442" t="s">
        <v>14761</v>
      </c>
      <c r="E3799" s="398" t="s">
        <v>1</v>
      </c>
      <c r="F3799" s="398" t="s">
        <v>9</v>
      </c>
      <c r="G3799" s="397">
        <v>1</v>
      </c>
      <c r="H3799" s="443">
        <v>63.45</v>
      </c>
      <c r="I3799" s="443" t="s">
        <v>13362</v>
      </c>
      <c r="J3799" s="373">
        <f t="shared" si="1257"/>
        <v>63.45</v>
      </c>
      <c r="K3799" s="373"/>
      <c r="L3799" s="373"/>
      <c r="M3799" s="373">
        <f>VLOOKUP(B3799,'INS-SIN-SD-09-2021'!A:D,4,0)</f>
        <v>63.45</v>
      </c>
      <c r="N3799" s="3" t="b">
        <f t="shared" si="1258"/>
        <v>1</v>
      </c>
    </row>
    <row r="3800" spans="1:15" s="387" customFormat="1" ht="60" x14ac:dyDescent="0.25">
      <c r="A3800" s="463">
        <f t="shared" si="1256"/>
        <v>95251</v>
      </c>
      <c r="B3800" s="434" t="s">
        <v>13359</v>
      </c>
      <c r="C3800" s="464" t="s">
        <v>888</v>
      </c>
      <c r="D3800" s="464" t="s">
        <v>14762</v>
      </c>
      <c r="E3800" s="425" t="s">
        <v>9</v>
      </c>
      <c r="F3800" s="425" t="s">
        <v>1</v>
      </c>
      <c r="G3800" s="424" t="s">
        <v>13361</v>
      </c>
      <c r="H3800" s="426" t="s">
        <v>13362</v>
      </c>
      <c r="I3800" s="465">
        <f>SUMIF(A:A,A3800,J:J)</f>
        <v>103.19</v>
      </c>
      <c r="K3800" s="373">
        <f>VLOOKUP(A3800,'CMP-SIN-SD-09-2021'!A:D,4,0)</f>
        <v>103.19</v>
      </c>
      <c r="L3800" s="373" t="b">
        <f>K3800=I3800</f>
        <v>1</v>
      </c>
      <c r="O3800" s="403">
        <v>95251</v>
      </c>
    </row>
    <row r="3801" spans="1:15" s="387" customFormat="1" ht="30" x14ac:dyDescent="0.25">
      <c r="A3801" s="450">
        <f t="shared" si="1256"/>
        <v>95251</v>
      </c>
      <c r="B3801" s="451">
        <v>88248</v>
      </c>
      <c r="C3801" s="452" t="s">
        <v>14762</v>
      </c>
      <c r="D3801" s="452" t="s">
        <v>13495</v>
      </c>
      <c r="E3801" s="400" t="s">
        <v>1</v>
      </c>
      <c r="F3801" s="400" t="s">
        <v>7605</v>
      </c>
      <c r="G3801" s="399">
        <v>0.2021</v>
      </c>
      <c r="H3801" s="453">
        <f>VLOOKUP(B3801,'CMP-SIN-SD-09-2021'!A:D,4,0)</f>
        <v>18.23</v>
      </c>
      <c r="I3801" s="453" t="s">
        <v>13362</v>
      </c>
      <c r="J3801" s="373">
        <f t="shared" ref="J3801:J3804" si="1259">TRUNC((G3801*H3801),2)</f>
        <v>3.68</v>
      </c>
      <c r="K3801" s="373"/>
      <c r="L3801" s="373"/>
      <c r="M3801" s="373">
        <f>VLOOKUP(B3801,'CMP-SIN-SD-09-2021'!A:D,4,0)</f>
        <v>18.23</v>
      </c>
      <c r="N3801" s="3" t="b">
        <f t="shared" ref="N3801:N3804" si="1260">M3801=H3801</f>
        <v>1</v>
      </c>
    </row>
    <row r="3802" spans="1:15" s="387" customFormat="1" ht="30" x14ac:dyDescent="0.25">
      <c r="A3802" s="389">
        <f t="shared" si="1256"/>
        <v>95251</v>
      </c>
      <c r="B3802" s="390">
        <v>88267</v>
      </c>
      <c r="C3802" s="391" t="s">
        <v>14762</v>
      </c>
      <c r="D3802" s="391" t="s">
        <v>13455</v>
      </c>
      <c r="E3802" s="392" t="s">
        <v>1</v>
      </c>
      <c r="F3802" s="392" t="s">
        <v>7605</v>
      </c>
      <c r="G3802" s="393">
        <v>0.2021</v>
      </c>
      <c r="H3802" s="453">
        <f>VLOOKUP(B3802,'CMP-SIN-SD-09-2021'!A:D,4,0)</f>
        <v>23.41</v>
      </c>
      <c r="I3802" s="394" t="s">
        <v>13362</v>
      </c>
      <c r="J3802" s="373">
        <f t="shared" si="1259"/>
        <v>4.7300000000000004</v>
      </c>
      <c r="K3802" s="373"/>
      <c r="L3802" s="373"/>
      <c r="M3802" s="373">
        <f>VLOOKUP(B3802,'CMP-SIN-SD-09-2021'!A:D,4,0)</f>
        <v>23.41</v>
      </c>
      <c r="N3802" s="3" t="b">
        <f t="shared" si="1260"/>
        <v>1</v>
      </c>
    </row>
    <row r="3803" spans="1:15" s="387" customFormat="1" x14ac:dyDescent="0.25">
      <c r="A3803" s="389">
        <f t="shared" si="1256"/>
        <v>95251</v>
      </c>
      <c r="B3803" s="390">
        <v>3148</v>
      </c>
      <c r="C3803" s="391" t="s">
        <v>14762</v>
      </c>
      <c r="D3803" s="391" t="s">
        <v>14182</v>
      </c>
      <c r="E3803" s="392" t="s">
        <v>1</v>
      </c>
      <c r="F3803" s="392" t="s">
        <v>9</v>
      </c>
      <c r="G3803" s="393">
        <v>1.6799999999999999E-2</v>
      </c>
      <c r="H3803" s="394">
        <v>12.9</v>
      </c>
      <c r="I3803" s="394" t="s">
        <v>13362</v>
      </c>
      <c r="J3803" s="373">
        <f t="shared" si="1259"/>
        <v>0.21</v>
      </c>
      <c r="K3803" s="373"/>
      <c r="L3803" s="373"/>
      <c r="M3803" s="373">
        <f>VLOOKUP(B3803,'INS-SIN-SD-09-2021'!A:D,4,0)</f>
        <v>12.9</v>
      </c>
      <c r="N3803" s="3" t="b">
        <f t="shared" si="1260"/>
        <v>1</v>
      </c>
    </row>
    <row r="3804" spans="1:15" s="387" customFormat="1" ht="30" x14ac:dyDescent="0.25">
      <c r="A3804" s="440">
        <f t="shared" si="1256"/>
        <v>95251</v>
      </c>
      <c r="B3804" s="441">
        <v>11750</v>
      </c>
      <c r="C3804" s="442" t="s">
        <v>14762</v>
      </c>
      <c r="D3804" s="442" t="s">
        <v>14763</v>
      </c>
      <c r="E3804" s="398" t="s">
        <v>1</v>
      </c>
      <c r="F3804" s="398" t="s">
        <v>9</v>
      </c>
      <c r="G3804" s="397">
        <v>1</v>
      </c>
      <c r="H3804" s="443">
        <v>94.57</v>
      </c>
      <c r="I3804" s="443" t="s">
        <v>13362</v>
      </c>
      <c r="J3804" s="373">
        <f t="shared" si="1259"/>
        <v>94.57</v>
      </c>
      <c r="K3804" s="373"/>
      <c r="L3804" s="373"/>
      <c r="M3804" s="373">
        <f>VLOOKUP(B3804,'INS-SIN-SD-09-2021'!A:D,4,0)</f>
        <v>94.57</v>
      </c>
      <c r="N3804" s="3" t="b">
        <f t="shared" si="1260"/>
        <v>1</v>
      </c>
    </row>
    <row r="3805" spans="1:15" s="387" customFormat="1" ht="30" x14ac:dyDescent="0.25">
      <c r="A3805" s="463">
        <f t="shared" si="1256"/>
        <v>99629</v>
      </c>
      <c r="B3805" s="434" t="s">
        <v>13359</v>
      </c>
      <c r="C3805" s="464" t="s">
        <v>890</v>
      </c>
      <c r="D3805" s="464" t="s">
        <v>13592</v>
      </c>
      <c r="E3805" s="425" t="s">
        <v>9</v>
      </c>
      <c r="F3805" s="425" t="s">
        <v>1</v>
      </c>
      <c r="G3805" s="424" t="s">
        <v>13361</v>
      </c>
      <c r="H3805" s="426" t="s">
        <v>13362</v>
      </c>
      <c r="I3805" s="465">
        <f>SUMIF(A:A,A3805,J:J)</f>
        <v>72.070000000000007</v>
      </c>
      <c r="K3805" s="373">
        <f>VLOOKUP(A3805,'CMP-SIN-SD-09-2021'!A:D,4,0)</f>
        <v>72.069999999999993</v>
      </c>
      <c r="L3805" s="373" t="b">
        <f>K3805=I3805</f>
        <v>1</v>
      </c>
      <c r="O3805" s="403">
        <v>99629</v>
      </c>
    </row>
    <row r="3806" spans="1:15" s="387" customFormat="1" ht="30" x14ac:dyDescent="0.25">
      <c r="A3806" s="450">
        <f t="shared" si="1256"/>
        <v>99629</v>
      </c>
      <c r="B3806" s="451">
        <v>88248</v>
      </c>
      <c r="C3806" s="452" t="s">
        <v>13592</v>
      </c>
      <c r="D3806" s="452" t="s">
        <v>13495</v>
      </c>
      <c r="E3806" s="400" t="s">
        <v>1</v>
      </c>
      <c r="F3806" s="400" t="s">
        <v>7605</v>
      </c>
      <c r="G3806" s="399">
        <v>0.14849999999999999</v>
      </c>
      <c r="H3806" s="453">
        <f>VLOOKUP(B3806,'CMP-SIN-SD-09-2021'!A:D,4,0)</f>
        <v>18.23</v>
      </c>
      <c r="I3806" s="453" t="s">
        <v>13362</v>
      </c>
      <c r="J3806" s="373">
        <f t="shared" ref="J3806:J3809" si="1261">TRUNC((G3806*H3806),2)</f>
        <v>2.7</v>
      </c>
      <c r="K3806" s="373"/>
      <c r="L3806" s="373"/>
      <c r="M3806" s="373">
        <f>VLOOKUP(B3806,'CMP-SIN-SD-09-2021'!A:D,4,0)</f>
        <v>18.23</v>
      </c>
      <c r="N3806" s="3" t="b">
        <f t="shared" ref="N3806:N3809" si="1262">M3806=H3806</f>
        <v>1</v>
      </c>
    </row>
    <row r="3807" spans="1:15" s="387" customFormat="1" ht="30" x14ac:dyDescent="0.25">
      <c r="A3807" s="389">
        <f t="shared" si="1256"/>
        <v>99629</v>
      </c>
      <c r="B3807" s="390">
        <v>88267</v>
      </c>
      <c r="C3807" s="391" t="s">
        <v>13592</v>
      </c>
      <c r="D3807" s="391" t="s">
        <v>13455</v>
      </c>
      <c r="E3807" s="392" t="s">
        <v>1</v>
      </c>
      <c r="F3807" s="392" t="s">
        <v>7605</v>
      </c>
      <c r="G3807" s="393">
        <v>0.14849999999999999</v>
      </c>
      <c r="H3807" s="453">
        <f>VLOOKUP(B3807,'CMP-SIN-SD-09-2021'!A:D,4,0)</f>
        <v>23.41</v>
      </c>
      <c r="I3807" s="394" t="s">
        <v>13362</v>
      </c>
      <c r="J3807" s="373">
        <f t="shared" si="1261"/>
        <v>3.47</v>
      </c>
      <c r="K3807" s="373"/>
      <c r="L3807" s="373"/>
      <c r="M3807" s="373">
        <f>VLOOKUP(B3807,'CMP-SIN-SD-09-2021'!A:D,4,0)</f>
        <v>23.41</v>
      </c>
      <c r="N3807" s="3" t="b">
        <f t="shared" si="1262"/>
        <v>1</v>
      </c>
    </row>
    <row r="3808" spans="1:15" s="387" customFormat="1" x14ac:dyDescent="0.25">
      <c r="A3808" s="389">
        <f t="shared" si="1256"/>
        <v>99629</v>
      </c>
      <c r="B3808" s="390">
        <v>3148</v>
      </c>
      <c r="C3808" s="391" t="s">
        <v>13592</v>
      </c>
      <c r="D3808" s="391" t="s">
        <v>14182</v>
      </c>
      <c r="E3808" s="392" t="s">
        <v>1</v>
      </c>
      <c r="F3808" s="392" t="s">
        <v>9</v>
      </c>
      <c r="G3808" s="393">
        <v>1.32E-2</v>
      </c>
      <c r="H3808" s="394">
        <v>12.9</v>
      </c>
      <c r="I3808" s="394" t="s">
        <v>13362</v>
      </c>
      <c r="J3808" s="373">
        <f t="shared" si="1261"/>
        <v>0.17</v>
      </c>
      <c r="K3808" s="373"/>
      <c r="L3808" s="373"/>
      <c r="M3808" s="373">
        <f>VLOOKUP(B3808,'INS-SIN-SD-09-2021'!A:D,4,0)</f>
        <v>12.9</v>
      </c>
      <c r="N3808" s="3" t="b">
        <f t="shared" si="1262"/>
        <v>1</v>
      </c>
    </row>
    <row r="3809" spans="1:15" s="387" customFormat="1" ht="30" x14ac:dyDescent="0.25">
      <c r="A3809" s="440">
        <f t="shared" si="1256"/>
        <v>99629</v>
      </c>
      <c r="B3809" s="441">
        <v>10418</v>
      </c>
      <c r="C3809" s="442" t="s">
        <v>13592</v>
      </c>
      <c r="D3809" s="442" t="s">
        <v>14764</v>
      </c>
      <c r="E3809" s="398" t="s">
        <v>1</v>
      </c>
      <c r="F3809" s="398" t="s">
        <v>9</v>
      </c>
      <c r="G3809" s="397">
        <v>1</v>
      </c>
      <c r="H3809" s="443">
        <v>65.73</v>
      </c>
      <c r="I3809" s="443" t="s">
        <v>13362</v>
      </c>
      <c r="J3809" s="373">
        <f t="shared" si="1261"/>
        <v>65.73</v>
      </c>
      <c r="K3809" s="373"/>
      <c r="L3809" s="373"/>
      <c r="M3809" s="373">
        <f>VLOOKUP(B3809,'INS-SIN-SD-09-2021'!A:D,4,0)</f>
        <v>65.73</v>
      </c>
      <c r="N3809" s="3" t="b">
        <f t="shared" si="1262"/>
        <v>1</v>
      </c>
    </row>
    <row r="3810" spans="1:15" s="387" customFormat="1" ht="30" x14ac:dyDescent="0.25">
      <c r="A3810" s="463">
        <f t="shared" si="1256"/>
        <v>99624</v>
      </c>
      <c r="B3810" s="434" t="s">
        <v>13359</v>
      </c>
      <c r="C3810" s="464" t="s">
        <v>892</v>
      </c>
      <c r="D3810" s="464" t="s">
        <v>13763</v>
      </c>
      <c r="E3810" s="425" t="s">
        <v>9</v>
      </c>
      <c r="F3810" s="425" t="s">
        <v>1</v>
      </c>
      <c r="G3810" s="424" t="s">
        <v>13361</v>
      </c>
      <c r="H3810" s="426" t="s">
        <v>13362</v>
      </c>
      <c r="I3810" s="465">
        <f>SUMIF(A:A,A3810,J:J)</f>
        <v>446.87</v>
      </c>
      <c r="K3810" s="373">
        <f>VLOOKUP(A3810,'CMP-SIN-SD-09-2021'!A:D,4,0)</f>
        <v>446.87</v>
      </c>
      <c r="L3810" s="373" t="b">
        <f>K3810=I3810</f>
        <v>1</v>
      </c>
      <c r="O3810" s="403">
        <v>99624</v>
      </c>
    </row>
    <row r="3811" spans="1:15" s="387" customFormat="1" ht="30" x14ac:dyDescent="0.25">
      <c r="A3811" s="450">
        <f t="shared" si="1256"/>
        <v>99624</v>
      </c>
      <c r="B3811" s="451">
        <v>88248</v>
      </c>
      <c r="C3811" s="452" t="s">
        <v>13763</v>
      </c>
      <c r="D3811" s="452" t="s">
        <v>13495</v>
      </c>
      <c r="E3811" s="400" t="s">
        <v>1</v>
      </c>
      <c r="F3811" s="400" t="s">
        <v>7605</v>
      </c>
      <c r="G3811" s="399">
        <v>0.4546</v>
      </c>
      <c r="H3811" s="453">
        <f>VLOOKUP(B3811,'CMP-SIN-SD-09-2021'!A:D,4,0)</f>
        <v>18.23</v>
      </c>
      <c r="I3811" s="453" t="s">
        <v>13362</v>
      </c>
      <c r="J3811" s="373">
        <f t="shared" ref="J3811:J3814" si="1263">TRUNC((G3811*H3811),2)</f>
        <v>8.2799999999999994</v>
      </c>
      <c r="K3811" s="373"/>
      <c r="L3811" s="373"/>
      <c r="M3811" s="373">
        <f>VLOOKUP(B3811,'CMP-SIN-SD-09-2021'!A:D,4,0)</f>
        <v>18.23</v>
      </c>
      <c r="N3811" s="3" t="b">
        <f t="shared" ref="N3811:N3814" si="1264">M3811=H3811</f>
        <v>1</v>
      </c>
    </row>
    <row r="3812" spans="1:15" s="387" customFormat="1" ht="30" x14ac:dyDescent="0.25">
      <c r="A3812" s="389">
        <f t="shared" si="1256"/>
        <v>99624</v>
      </c>
      <c r="B3812" s="390">
        <v>88267</v>
      </c>
      <c r="C3812" s="391" t="s">
        <v>13763</v>
      </c>
      <c r="D3812" s="391" t="s">
        <v>13455</v>
      </c>
      <c r="E3812" s="392" t="s">
        <v>1</v>
      </c>
      <c r="F3812" s="392" t="s">
        <v>7605</v>
      </c>
      <c r="G3812" s="393">
        <v>0.4546</v>
      </c>
      <c r="H3812" s="453">
        <f>VLOOKUP(B3812,'CMP-SIN-SD-09-2021'!A:D,4,0)</f>
        <v>23.41</v>
      </c>
      <c r="I3812" s="394" t="s">
        <v>13362</v>
      </c>
      <c r="J3812" s="373">
        <f t="shared" si="1263"/>
        <v>10.64</v>
      </c>
      <c r="K3812" s="373"/>
      <c r="L3812" s="373"/>
      <c r="M3812" s="373">
        <f>VLOOKUP(B3812,'CMP-SIN-SD-09-2021'!A:D,4,0)</f>
        <v>23.41</v>
      </c>
      <c r="N3812" s="3" t="b">
        <f t="shared" si="1264"/>
        <v>1</v>
      </c>
    </row>
    <row r="3813" spans="1:15" s="387" customFormat="1" x14ac:dyDescent="0.25">
      <c r="A3813" s="389">
        <f t="shared" si="1256"/>
        <v>99624</v>
      </c>
      <c r="B3813" s="390">
        <v>3148</v>
      </c>
      <c r="C3813" s="391" t="s">
        <v>13763</v>
      </c>
      <c r="D3813" s="391" t="s">
        <v>14182</v>
      </c>
      <c r="E3813" s="392" t="s">
        <v>1</v>
      </c>
      <c r="F3813" s="392" t="s">
        <v>9</v>
      </c>
      <c r="G3813" s="393">
        <v>3.0200000000000001E-2</v>
      </c>
      <c r="H3813" s="394">
        <v>12.9</v>
      </c>
      <c r="I3813" s="394" t="s">
        <v>13362</v>
      </c>
      <c r="J3813" s="373">
        <f t="shared" si="1263"/>
        <v>0.38</v>
      </c>
      <c r="K3813" s="373"/>
      <c r="L3813" s="373"/>
      <c r="M3813" s="373">
        <f>VLOOKUP(B3813,'INS-SIN-SD-09-2021'!A:D,4,0)</f>
        <v>12.9</v>
      </c>
      <c r="N3813" s="3" t="b">
        <f t="shared" si="1264"/>
        <v>1</v>
      </c>
    </row>
    <row r="3814" spans="1:15" s="387" customFormat="1" ht="30" x14ac:dyDescent="0.25">
      <c r="A3814" s="440">
        <f t="shared" si="1256"/>
        <v>99624</v>
      </c>
      <c r="B3814" s="441">
        <v>10405</v>
      </c>
      <c r="C3814" s="442" t="s">
        <v>13763</v>
      </c>
      <c r="D3814" s="442" t="s">
        <v>14765</v>
      </c>
      <c r="E3814" s="398" t="s">
        <v>1</v>
      </c>
      <c r="F3814" s="398" t="s">
        <v>9</v>
      </c>
      <c r="G3814" s="397">
        <v>1</v>
      </c>
      <c r="H3814" s="443">
        <v>427.57</v>
      </c>
      <c r="I3814" s="443" t="s">
        <v>13362</v>
      </c>
      <c r="J3814" s="373">
        <f t="shared" si="1263"/>
        <v>427.57</v>
      </c>
      <c r="K3814" s="373"/>
      <c r="L3814" s="373"/>
      <c r="M3814" s="373">
        <f>VLOOKUP(B3814,'INS-SIN-SD-09-2021'!A:D,4,0)</f>
        <v>427.57</v>
      </c>
      <c r="N3814" s="3" t="b">
        <f t="shared" si="1264"/>
        <v>1</v>
      </c>
    </row>
    <row r="3815" spans="1:15" s="387" customFormat="1" x14ac:dyDescent="0.25">
      <c r="A3815" s="463" t="str">
        <f t="shared" si="1256"/>
        <v>085039/AGETOP</v>
      </c>
      <c r="B3815" s="434" t="s">
        <v>13359</v>
      </c>
      <c r="C3815" s="464" t="s">
        <v>894</v>
      </c>
      <c r="D3815" s="464" t="s">
        <v>14766</v>
      </c>
      <c r="E3815" s="425" t="s">
        <v>9</v>
      </c>
      <c r="F3815" s="425" t="s">
        <v>1</v>
      </c>
      <c r="G3815" s="424" t="s">
        <v>13361</v>
      </c>
      <c r="H3815" s="426" t="s">
        <v>13362</v>
      </c>
      <c r="I3815" s="465">
        <f>SUMIF(A:A,A3815,J:J)</f>
        <v>78.7</v>
      </c>
      <c r="K3815" s="373" t="e">
        <f>VLOOKUP(A3815,'CMP-SIN-SD-09-2021'!A:D,4,0)</f>
        <v>#N/A</v>
      </c>
      <c r="L3815" s="373" t="e">
        <f>K3815=I3815</f>
        <v>#N/A</v>
      </c>
      <c r="O3815" s="387" t="s">
        <v>2182</v>
      </c>
    </row>
    <row r="3816" spans="1:15" s="387" customFormat="1" ht="30" x14ac:dyDescent="0.25">
      <c r="A3816" s="450" t="str">
        <f t="shared" si="1256"/>
        <v>085039/AGETOP</v>
      </c>
      <c r="B3816" s="451">
        <v>88267</v>
      </c>
      <c r="C3816" s="452" t="s">
        <v>14766</v>
      </c>
      <c r="D3816" s="452" t="s">
        <v>13455</v>
      </c>
      <c r="E3816" s="400" t="s">
        <v>1</v>
      </c>
      <c r="F3816" s="400" t="s">
        <v>7605</v>
      </c>
      <c r="G3816" s="399">
        <v>0.65</v>
      </c>
      <c r="H3816" s="453">
        <f>VLOOKUP(B3816,'CMP-SIN-SD-09-2021'!A:D,4,0)</f>
        <v>23.41</v>
      </c>
      <c r="I3816" s="453" t="s">
        <v>13362</v>
      </c>
      <c r="J3816" s="373">
        <f t="shared" ref="J3816:J3819" si="1265">TRUNC((G3816*H3816),2)</f>
        <v>15.21</v>
      </c>
      <c r="K3816" s="373"/>
      <c r="L3816" s="373"/>
      <c r="M3816" s="373">
        <f>VLOOKUP(B3816,'CMP-SIN-SD-09-2021'!A:D,4,0)</f>
        <v>23.41</v>
      </c>
      <c r="N3816" s="3" t="b">
        <f t="shared" ref="N3816:N3819" si="1266">M3816=H3816</f>
        <v>1</v>
      </c>
    </row>
    <row r="3817" spans="1:15" s="387" customFormat="1" x14ac:dyDescent="0.25">
      <c r="A3817" s="389" t="str">
        <f t="shared" si="1256"/>
        <v>085039/AGETOP</v>
      </c>
      <c r="B3817" s="390">
        <v>88316</v>
      </c>
      <c r="C3817" s="391" t="s">
        <v>14766</v>
      </c>
      <c r="D3817" s="391" t="s">
        <v>13428</v>
      </c>
      <c r="E3817" s="392" t="s">
        <v>1</v>
      </c>
      <c r="F3817" s="392" t="s">
        <v>7605</v>
      </c>
      <c r="G3817" s="393">
        <v>0.65</v>
      </c>
      <c r="H3817" s="453">
        <f>VLOOKUP(B3817,'CMP-SIN-SD-09-2021'!A:D,4,0)</f>
        <v>17.61</v>
      </c>
      <c r="I3817" s="394" t="s">
        <v>13362</v>
      </c>
      <c r="J3817" s="373">
        <f t="shared" si="1265"/>
        <v>11.44</v>
      </c>
      <c r="K3817" s="373"/>
      <c r="L3817" s="373"/>
      <c r="M3817" s="373">
        <f>VLOOKUP(B3817,'CMP-SIN-SD-09-2021'!A:D,4,0)</f>
        <v>17.61</v>
      </c>
      <c r="N3817" s="3" t="b">
        <f t="shared" si="1266"/>
        <v>1</v>
      </c>
    </row>
    <row r="3818" spans="1:15" s="387" customFormat="1" x14ac:dyDescent="0.25">
      <c r="A3818" s="389" t="str">
        <f t="shared" si="1256"/>
        <v>085039/AGETOP</v>
      </c>
      <c r="B3818" s="390" t="s">
        <v>13907</v>
      </c>
      <c r="C3818" s="391" t="s">
        <v>14766</v>
      </c>
      <c r="D3818" s="391" t="s">
        <v>13908</v>
      </c>
      <c r="E3818" s="392" t="s">
        <v>1</v>
      </c>
      <c r="F3818" s="392" t="s">
        <v>13909</v>
      </c>
      <c r="G3818" s="393">
        <v>0.2</v>
      </c>
      <c r="H3818" s="394">
        <v>0.28000000000000003</v>
      </c>
      <c r="I3818" s="394" t="s">
        <v>13362</v>
      </c>
      <c r="J3818" s="373">
        <f t="shared" si="1265"/>
        <v>0.05</v>
      </c>
      <c r="K3818" s="373"/>
      <c r="L3818" s="373"/>
      <c r="M3818" s="373" t="e">
        <f>VLOOKUP(B3818,'INS-SIN-SD-09-2021'!A:D,4,0)</f>
        <v>#N/A</v>
      </c>
      <c r="N3818" s="3" t="e">
        <f t="shared" si="1266"/>
        <v>#N/A</v>
      </c>
    </row>
    <row r="3819" spans="1:15" s="387" customFormat="1" x14ac:dyDescent="0.25">
      <c r="A3819" s="440" t="str">
        <f t="shared" si="1256"/>
        <v>085039/AGETOP</v>
      </c>
      <c r="B3819" s="441" t="s">
        <v>14767</v>
      </c>
      <c r="C3819" s="442" t="s">
        <v>14766</v>
      </c>
      <c r="D3819" s="442" t="s">
        <v>894</v>
      </c>
      <c r="E3819" s="398" t="s">
        <v>1</v>
      </c>
      <c r="F3819" s="398" t="s">
        <v>13901</v>
      </c>
      <c r="G3819" s="397">
        <v>1</v>
      </c>
      <c r="H3819" s="443">
        <v>52</v>
      </c>
      <c r="I3819" s="443" t="s">
        <v>13362</v>
      </c>
      <c r="J3819" s="373">
        <f t="shared" si="1265"/>
        <v>52</v>
      </c>
      <c r="K3819" s="373"/>
      <c r="L3819" s="373"/>
      <c r="M3819" s="373" t="e">
        <f>VLOOKUP(B3819,'INS-SIN-SD-09-2021'!A:D,4,0)</f>
        <v>#N/A</v>
      </c>
      <c r="N3819" s="3" t="e">
        <f t="shared" si="1266"/>
        <v>#N/A</v>
      </c>
    </row>
    <row r="3820" spans="1:15" s="387" customFormat="1" ht="30" x14ac:dyDescent="0.25">
      <c r="A3820" s="463" t="str">
        <f t="shared" si="1256"/>
        <v>07868/ORSE</v>
      </c>
      <c r="B3820" s="434" t="s">
        <v>13359</v>
      </c>
      <c r="C3820" s="464" t="s">
        <v>14768</v>
      </c>
      <c r="D3820" s="464" t="s">
        <v>14769</v>
      </c>
      <c r="E3820" s="425" t="s">
        <v>9</v>
      </c>
      <c r="F3820" s="425" t="s">
        <v>1</v>
      </c>
      <c r="G3820" s="424" t="s">
        <v>13361</v>
      </c>
      <c r="H3820" s="426" t="s">
        <v>13362</v>
      </c>
      <c r="I3820" s="465">
        <f>SUMIF(A:A,A3820,J:J)</f>
        <v>4294.5</v>
      </c>
      <c r="K3820" s="373" t="e">
        <f>VLOOKUP(A3820,'CMP-SIN-SD-09-2021'!A:D,4,0)</f>
        <v>#N/A</v>
      </c>
      <c r="L3820" s="373" t="e">
        <f>K3820=I3820</f>
        <v>#N/A</v>
      </c>
      <c r="O3820" s="387" t="s">
        <v>15973</v>
      </c>
    </row>
    <row r="3821" spans="1:15" s="387" customFormat="1" x14ac:dyDescent="0.25">
      <c r="A3821" s="450" t="str">
        <f t="shared" si="1256"/>
        <v>07868/ORSE</v>
      </c>
      <c r="B3821" s="451">
        <v>88264</v>
      </c>
      <c r="C3821" s="452" t="s">
        <v>14769</v>
      </c>
      <c r="D3821" s="452" t="s">
        <v>13703</v>
      </c>
      <c r="E3821" s="400" t="s">
        <v>1</v>
      </c>
      <c r="F3821" s="400" t="s">
        <v>7605</v>
      </c>
      <c r="G3821" s="399">
        <v>2.5</v>
      </c>
      <c r="H3821" s="453">
        <f>VLOOKUP(B3821,'CMP-SIN-SD-09-2021'!A:D,4,0)</f>
        <v>24.1</v>
      </c>
      <c r="I3821" s="453" t="s">
        <v>13362</v>
      </c>
      <c r="J3821" s="373">
        <f t="shared" ref="J3821:J3823" si="1267">TRUNC((G3821*H3821),2)</f>
        <v>60.25</v>
      </c>
      <c r="K3821" s="373"/>
      <c r="L3821" s="373"/>
      <c r="M3821" s="373">
        <f>VLOOKUP(B3821,'CMP-SIN-SD-09-2021'!A:D,4,0)</f>
        <v>24.1</v>
      </c>
      <c r="N3821" s="3" t="b">
        <f t="shared" ref="N3821:N3823" si="1268">M3821=H3821</f>
        <v>1</v>
      </c>
    </row>
    <row r="3822" spans="1:15" s="387" customFormat="1" x14ac:dyDescent="0.25">
      <c r="A3822" s="389" t="str">
        <f t="shared" si="1256"/>
        <v>07868/ORSE</v>
      </c>
      <c r="B3822" s="390">
        <v>88316</v>
      </c>
      <c r="C3822" s="391" t="s">
        <v>14769</v>
      </c>
      <c r="D3822" s="391" t="s">
        <v>13428</v>
      </c>
      <c r="E3822" s="392" t="s">
        <v>1</v>
      </c>
      <c r="F3822" s="392" t="s">
        <v>7605</v>
      </c>
      <c r="G3822" s="393">
        <v>2.5</v>
      </c>
      <c r="H3822" s="453">
        <f>VLOOKUP(B3822,'CMP-SIN-SD-09-2021'!A:D,4,0)</f>
        <v>17.61</v>
      </c>
      <c r="I3822" s="394" t="s">
        <v>13362</v>
      </c>
      <c r="J3822" s="373">
        <f t="shared" si="1267"/>
        <v>44.02</v>
      </c>
      <c r="K3822" s="373"/>
      <c r="L3822" s="373"/>
      <c r="M3822" s="373">
        <f>VLOOKUP(B3822,'CMP-SIN-SD-09-2021'!A:D,4,0)</f>
        <v>17.61</v>
      </c>
      <c r="N3822" s="3" t="b">
        <f t="shared" si="1268"/>
        <v>1</v>
      </c>
    </row>
    <row r="3823" spans="1:15" s="387" customFormat="1" ht="30" x14ac:dyDescent="0.25">
      <c r="A3823" s="440" t="str">
        <f t="shared" si="1256"/>
        <v>07868/ORSE</v>
      </c>
      <c r="B3823" s="441" t="s">
        <v>14770</v>
      </c>
      <c r="C3823" s="442" t="s">
        <v>14769</v>
      </c>
      <c r="D3823" s="442" t="s">
        <v>14771</v>
      </c>
      <c r="E3823" s="398" t="s">
        <v>1</v>
      </c>
      <c r="F3823" s="398" t="s">
        <v>9</v>
      </c>
      <c r="G3823" s="397">
        <v>1</v>
      </c>
      <c r="H3823" s="443">
        <v>4190.2299999999996</v>
      </c>
      <c r="I3823" s="443" t="s">
        <v>13362</v>
      </c>
      <c r="J3823" s="373">
        <f t="shared" si="1267"/>
        <v>4190.2299999999996</v>
      </c>
      <c r="K3823" s="373"/>
      <c r="L3823" s="373"/>
      <c r="M3823" s="373" t="e">
        <f>VLOOKUP(B3823,'INS-SIN-SD-09-2021'!A:D,4,0)</f>
        <v>#N/A</v>
      </c>
      <c r="N3823" s="3" t="e">
        <f t="shared" si="1268"/>
        <v>#N/A</v>
      </c>
    </row>
    <row r="3824" spans="1:15" s="387" customFormat="1" x14ac:dyDescent="0.25">
      <c r="A3824" s="463">
        <f t="shared" si="1256"/>
        <v>83486</v>
      </c>
      <c r="B3824" s="434" t="s">
        <v>13359</v>
      </c>
      <c r="C3824" s="464" t="s">
        <v>14772</v>
      </c>
      <c r="D3824" s="464" t="s">
        <v>14114</v>
      </c>
      <c r="E3824" s="425" t="s">
        <v>9</v>
      </c>
      <c r="F3824" s="425" t="s">
        <v>1</v>
      </c>
      <c r="G3824" s="424" t="s">
        <v>13361</v>
      </c>
      <c r="H3824" s="426" t="s">
        <v>13362</v>
      </c>
      <c r="I3824" s="465">
        <f>SUMIF(A:A,A3824,J:J)</f>
        <v>1776.8200000000002</v>
      </c>
      <c r="K3824" s="373" t="e">
        <f>VLOOKUP(A3824,'CMP-SIN-SD-09-2021'!A:D,4,0)</f>
        <v>#N/A</v>
      </c>
      <c r="L3824" s="373" t="e">
        <f>K3824=I3824</f>
        <v>#N/A</v>
      </c>
      <c r="O3824" s="403">
        <v>83486</v>
      </c>
    </row>
    <row r="3825" spans="1:15" s="387" customFormat="1" ht="30" x14ac:dyDescent="0.25">
      <c r="A3825" s="450">
        <f t="shared" si="1256"/>
        <v>83486</v>
      </c>
      <c r="B3825" s="451">
        <v>88248</v>
      </c>
      <c r="C3825" s="452" t="s">
        <v>14114</v>
      </c>
      <c r="D3825" s="452" t="s">
        <v>13495</v>
      </c>
      <c r="E3825" s="400" t="s">
        <v>1</v>
      </c>
      <c r="F3825" s="400" t="s">
        <v>7605</v>
      </c>
      <c r="G3825" s="399">
        <v>8</v>
      </c>
      <c r="H3825" s="453">
        <f>VLOOKUP(B3825,'CMP-SIN-SD-09-2021'!A:D,4,0)</f>
        <v>18.23</v>
      </c>
      <c r="I3825" s="453" t="s">
        <v>13362</v>
      </c>
      <c r="J3825" s="373">
        <f t="shared" ref="J3825:J3827" si="1269">TRUNC((G3825*H3825),2)</f>
        <v>145.84</v>
      </c>
      <c r="K3825" s="373"/>
      <c r="L3825" s="373"/>
      <c r="M3825" s="373">
        <f>VLOOKUP(B3825,'CMP-SIN-SD-09-2021'!A:D,4,0)</f>
        <v>18.23</v>
      </c>
      <c r="N3825" s="3" t="b">
        <f t="shared" ref="N3825:N3827" si="1270">M3825=H3825</f>
        <v>1</v>
      </c>
    </row>
    <row r="3826" spans="1:15" s="387" customFormat="1" ht="30" x14ac:dyDescent="0.25">
      <c r="A3826" s="389">
        <f t="shared" si="1256"/>
        <v>83486</v>
      </c>
      <c r="B3826" s="390">
        <v>88267</v>
      </c>
      <c r="C3826" s="391" t="s">
        <v>14114</v>
      </c>
      <c r="D3826" s="391" t="s">
        <v>13455</v>
      </c>
      <c r="E3826" s="392" t="s">
        <v>1</v>
      </c>
      <c r="F3826" s="392" t="s">
        <v>7605</v>
      </c>
      <c r="G3826" s="393">
        <v>8</v>
      </c>
      <c r="H3826" s="453">
        <f>VLOOKUP(B3826,'CMP-SIN-SD-09-2021'!A:D,4,0)</f>
        <v>23.41</v>
      </c>
      <c r="I3826" s="394" t="s">
        <v>13362</v>
      </c>
      <c r="J3826" s="373">
        <f t="shared" si="1269"/>
        <v>187.28</v>
      </c>
      <c r="K3826" s="373"/>
      <c r="L3826" s="373"/>
      <c r="M3826" s="373">
        <f>VLOOKUP(B3826,'CMP-SIN-SD-09-2021'!A:D,4,0)</f>
        <v>23.41</v>
      </c>
      <c r="N3826" s="3" t="b">
        <f t="shared" si="1270"/>
        <v>1</v>
      </c>
    </row>
    <row r="3827" spans="1:15" s="387" customFormat="1" ht="45" x14ac:dyDescent="0.25">
      <c r="A3827" s="440">
        <f t="shared" si="1256"/>
        <v>83486</v>
      </c>
      <c r="B3827" s="441">
        <v>732</v>
      </c>
      <c r="C3827" s="442" t="s">
        <v>14114</v>
      </c>
      <c r="D3827" s="442" t="s">
        <v>14773</v>
      </c>
      <c r="E3827" s="398" t="s">
        <v>1</v>
      </c>
      <c r="F3827" s="398" t="s">
        <v>9</v>
      </c>
      <c r="G3827" s="397">
        <v>1</v>
      </c>
      <c r="H3827" s="443">
        <v>1443.7</v>
      </c>
      <c r="I3827" s="443" t="s">
        <v>13362</v>
      </c>
      <c r="J3827" s="373">
        <f t="shared" si="1269"/>
        <v>1443.7</v>
      </c>
      <c r="K3827" s="373"/>
      <c r="L3827" s="373"/>
      <c r="M3827" s="373">
        <f>VLOOKUP(B3827,'INS-SIN-SD-09-2021'!A:D,4,0)</f>
        <v>1443.7</v>
      </c>
      <c r="N3827" s="3" t="b">
        <f t="shared" si="1270"/>
        <v>1</v>
      </c>
    </row>
    <row r="3828" spans="1:15" s="387" customFormat="1" ht="75" x14ac:dyDescent="0.25">
      <c r="A3828" s="463" t="str">
        <f t="shared" si="1256"/>
        <v>05.054.0104-0/EMOP</v>
      </c>
      <c r="B3828" s="434" t="s">
        <v>13359</v>
      </c>
      <c r="C3828" s="464" t="s">
        <v>898</v>
      </c>
      <c r="D3828" s="464" t="s">
        <v>14774</v>
      </c>
      <c r="E3828" s="425" t="s">
        <v>9</v>
      </c>
      <c r="F3828" s="425" t="s">
        <v>1</v>
      </c>
      <c r="G3828" s="424" t="s">
        <v>13361</v>
      </c>
      <c r="H3828" s="426" t="s">
        <v>13362</v>
      </c>
      <c r="I3828" s="465">
        <f>SUMIF(A:A,A3828,J:J)</f>
        <v>13.709999999999999</v>
      </c>
      <c r="K3828" s="373" t="e">
        <f>VLOOKUP(A3828,'CMP-SIN-SD-09-2021'!A:D,4,0)</f>
        <v>#N/A</v>
      </c>
      <c r="L3828" s="373" t="e">
        <f>K3828=I3828</f>
        <v>#N/A</v>
      </c>
      <c r="O3828" s="387" t="s">
        <v>15979</v>
      </c>
    </row>
    <row r="3829" spans="1:15" s="387" customFormat="1" x14ac:dyDescent="0.25">
      <c r="A3829" s="450" t="str">
        <f t="shared" si="1256"/>
        <v>05.054.0104-0/EMOP</v>
      </c>
      <c r="B3829" s="451">
        <v>88309</v>
      </c>
      <c r="C3829" s="452" t="s">
        <v>14774</v>
      </c>
      <c r="D3829" s="452" t="s">
        <v>13456</v>
      </c>
      <c r="E3829" s="400" t="s">
        <v>1</v>
      </c>
      <c r="F3829" s="400" t="s">
        <v>7605</v>
      </c>
      <c r="G3829" s="399">
        <v>0.20599999999999999</v>
      </c>
      <c r="H3829" s="453">
        <f>VLOOKUP(B3829,'CMP-SIN-SD-09-2021'!A:D,4,0)</f>
        <v>23.9</v>
      </c>
      <c r="I3829" s="453" t="s">
        <v>13362</v>
      </c>
      <c r="J3829" s="373">
        <f t="shared" ref="J3829:J3830" si="1271">TRUNC((G3829*H3829),2)</f>
        <v>4.92</v>
      </c>
      <c r="K3829" s="373"/>
      <c r="L3829" s="373"/>
      <c r="M3829" s="373">
        <f>VLOOKUP(B3829,'CMP-SIN-SD-09-2021'!A:D,4,0)</f>
        <v>23.9</v>
      </c>
      <c r="N3829" s="3" t="b">
        <f t="shared" ref="N3829:N3830" si="1272">M3829=H3829</f>
        <v>1</v>
      </c>
    </row>
    <row r="3830" spans="1:15" s="387" customFormat="1" ht="30" x14ac:dyDescent="0.25">
      <c r="A3830" s="440" t="str">
        <f t="shared" si="1256"/>
        <v>05.054.0104-0/EMOP</v>
      </c>
      <c r="B3830" s="441">
        <v>14734</v>
      </c>
      <c r="C3830" s="442" t="s">
        <v>14774</v>
      </c>
      <c r="D3830" s="442" t="s">
        <v>14775</v>
      </c>
      <c r="E3830" s="398" t="s">
        <v>1</v>
      </c>
      <c r="F3830" s="398" t="s">
        <v>9</v>
      </c>
      <c r="G3830" s="397">
        <v>1</v>
      </c>
      <c r="H3830" s="443">
        <v>8.7899999999999991</v>
      </c>
      <c r="I3830" s="443" t="s">
        <v>13362</v>
      </c>
      <c r="J3830" s="373">
        <f t="shared" si="1271"/>
        <v>8.7899999999999991</v>
      </c>
      <c r="K3830" s="373"/>
      <c r="L3830" s="373"/>
      <c r="M3830" s="373" t="e">
        <f>VLOOKUP(B3830,'INS-SIN-SD-09-2021'!A:D,4,0)</f>
        <v>#N/A</v>
      </c>
      <c r="N3830" s="3" t="e">
        <f t="shared" si="1272"/>
        <v>#N/A</v>
      </c>
    </row>
    <row r="3831" spans="1:15" s="387" customFormat="1" ht="60" x14ac:dyDescent="0.25">
      <c r="A3831" s="463" t="str">
        <f t="shared" si="1256"/>
        <v>05.054.0105-0/EMOP</v>
      </c>
      <c r="B3831" s="434" t="s">
        <v>13359</v>
      </c>
      <c r="C3831" s="464" t="s">
        <v>899</v>
      </c>
      <c r="D3831" s="464" t="s">
        <v>14189</v>
      </c>
      <c r="E3831" s="425" t="s">
        <v>9</v>
      </c>
      <c r="F3831" s="425" t="s">
        <v>1</v>
      </c>
      <c r="G3831" s="424" t="s">
        <v>13361</v>
      </c>
      <c r="H3831" s="426" t="s">
        <v>13362</v>
      </c>
      <c r="I3831" s="465">
        <f>SUMIF(A:A,A3831,J:J)</f>
        <v>10.07</v>
      </c>
      <c r="K3831" s="373" t="e">
        <f>VLOOKUP(A3831,'CMP-SIN-SD-09-2021'!A:D,4,0)</f>
        <v>#N/A</v>
      </c>
      <c r="L3831" s="373" t="e">
        <f>K3831=I3831</f>
        <v>#N/A</v>
      </c>
      <c r="O3831" s="387" t="s">
        <v>15981</v>
      </c>
    </row>
    <row r="3832" spans="1:15" s="387" customFormat="1" x14ac:dyDescent="0.25">
      <c r="A3832" s="450" t="str">
        <f t="shared" si="1256"/>
        <v>05.054.0105-0/EMOP</v>
      </c>
      <c r="B3832" s="451">
        <v>88309</v>
      </c>
      <c r="C3832" s="452" t="s">
        <v>14189</v>
      </c>
      <c r="D3832" s="452" t="s">
        <v>13456</v>
      </c>
      <c r="E3832" s="400" t="s">
        <v>1</v>
      </c>
      <c r="F3832" s="400" t="s">
        <v>7605</v>
      </c>
      <c r="G3832" s="399">
        <v>0.20599999999999999</v>
      </c>
      <c r="H3832" s="453">
        <f>VLOOKUP(B3832,'CMP-SIN-SD-09-2021'!A:D,4,0)</f>
        <v>23.9</v>
      </c>
      <c r="I3832" s="453" t="s">
        <v>13362</v>
      </c>
      <c r="J3832" s="373">
        <f t="shared" ref="J3832:J3833" si="1273">TRUNC((G3832*H3832),2)</f>
        <v>4.92</v>
      </c>
      <c r="K3832" s="373"/>
      <c r="L3832" s="373"/>
      <c r="M3832" s="373">
        <f>VLOOKUP(B3832,'CMP-SIN-SD-09-2021'!A:D,4,0)</f>
        <v>23.9</v>
      </c>
      <c r="N3832" s="3" t="b">
        <f t="shared" ref="N3832:N3833" si="1274">M3832=H3832</f>
        <v>1</v>
      </c>
    </row>
    <row r="3833" spans="1:15" s="387" customFormat="1" ht="30" x14ac:dyDescent="0.25">
      <c r="A3833" s="440" t="str">
        <f t="shared" si="1256"/>
        <v>05.054.0105-0/EMOP</v>
      </c>
      <c r="B3833" s="441">
        <v>14719</v>
      </c>
      <c r="C3833" s="442" t="s">
        <v>14189</v>
      </c>
      <c r="D3833" s="442" t="s">
        <v>14776</v>
      </c>
      <c r="E3833" s="398" t="s">
        <v>1</v>
      </c>
      <c r="F3833" s="398" t="s">
        <v>9</v>
      </c>
      <c r="G3833" s="397">
        <v>1</v>
      </c>
      <c r="H3833" s="443">
        <v>5.15</v>
      </c>
      <c r="I3833" s="443" t="s">
        <v>13362</v>
      </c>
      <c r="J3833" s="373">
        <f t="shared" si="1273"/>
        <v>5.15</v>
      </c>
      <c r="K3833" s="373"/>
      <c r="L3833" s="373"/>
      <c r="M3833" s="373" t="e">
        <f>VLOOKUP(B3833,'INS-SIN-SD-09-2021'!A:D,4,0)</f>
        <v>#N/A</v>
      </c>
      <c r="N3833" s="3" t="e">
        <f t="shared" si="1274"/>
        <v>#N/A</v>
      </c>
    </row>
    <row r="3834" spans="1:15" s="387" customFormat="1" ht="75" x14ac:dyDescent="0.25">
      <c r="A3834" s="463" t="str">
        <f t="shared" si="1256"/>
        <v>05.054.0103-0/EMOP</v>
      </c>
      <c r="B3834" s="434" t="s">
        <v>13359</v>
      </c>
      <c r="C3834" s="464" t="s">
        <v>900</v>
      </c>
      <c r="D3834" s="464" t="s">
        <v>14777</v>
      </c>
      <c r="E3834" s="425" t="s">
        <v>9</v>
      </c>
      <c r="F3834" s="425" t="s">
        <v>1</v>
      </c>
      <c r="G3834" s="424" t="s">
        <v>13361</v>
      </c>
      <c r="H3834" s="426" t="s">
        <v>13362</v>
      </c>
      <c r="I3834" s="465">
        <f>SUMIF(A:A,A3834,J:J)</f>
        <v>13.16</v>
      </c>
      <c r="K3834" s="373" t="e">
        <f>VLOOKUP(A3834,'CMP-SIN-SD-09-2021'!A:D,4,0)</f>
        <v>#N/A</v>
      </c>
      <c r="L3834" s="373" t="e">
        <f>K3834=I3834</f>
        <v>#N/A</v>
      </c>
      <c r="O3834" s="387" t="s">
        <v>15983</v>
      </c>
    </row>
    <row r="3835" spans="1:15" s="387" customFormat="1" x14ac:dyDescent="0.25">
      <c r="A3835" s="450" t="str">
        <f t="shared" si="1256"/>
        <v>05.054.0103-0/EMOP</v>
      </c>
      <c r="B3835" s="451">
        <v>88309</v>
      </c>
      <c r="C3835" s="452" t="s">
        <v>14777</v>
      </c>
      <c r="D3835" s="452" t="s">
        <v>13456</v>
      </c>
      <c r="E3835" s="400" t="s">
        <v>1</v>
      </c>
      <c r="F3835" s="400" t="s">
        <v>7605</v>
      </c>
      <c r="G3835" s="399">
        <v>0.20599999999999999</v>
      </c>
      <c r="H3835" s="453">
        <f>VLOOKUP(B3835,'CMP-SIN-SD-09-2021'!A:D,4,0)</f>
        <v>23.9</v>
      </c>
      <c r="I3835" s="453" t="s">
        <v>13362</v>
      </c>
      <c r="J3835" s="373">
        <f t="shared" ref="J3835:J3836" si="1275">TRUNC((G3835*H3835),2)</f>
        <v>4.92</v>
      </c>
      <c r="K3835" s="373"/>
      <c r="L3835" s="373"/>
      <c r="M3835" s="373">
        <f>VLOOKUP(B3835,'CMP-SIN-SD-09-2021'!A:D,4,0)</f>
        <v>23.9</v>
      </c>
      <c r="N3835" s="3" t="b">
        <f t="shared" ref="N3835:N3836" si="1276">M3835=H3835</f>
        <v>1</v>
      </c>
    </row>
    <row r="3836" spans="1:15" s="387" customFormat="1" ht="30" x14ac:dyDescent="0.25">
      <c r="A3836" s="440" t="str">
        <f t="shared" si="1256"/>
        <v>05.054.0103-0/EMOP</v>
      </c>
      <c r="B3836" s="441">
        <v>14733</v>
      </c>
      <c r="C3836" s="442" t="s">
        <v>14777</v>
      </c>
      <c r="D3836" s="442" t="s">
        <v>14778</v>
      </c>
      <c r="E3836" s="398" t="s">
        <v>1</v>
      </c>
      <c r="F3836" s="398" t="s">
        <v>9</v>
      </c>
      <c r="G3836" s="397">
        <v>1</v>
      </c>
      <c r="H3836" s="443">
        <v>8.24</v>
      </c>
      <c r="I3836" s="443" t="s">
        <v>13362</v>
      </c>
      <c r="J3836" s="373">
        <f t="shared" si="1275"/>
        <v>8.24</v>
      </c>
      <c r="K3836" s="373"/>
      <c r="L3836" s="373"/>
      <c r="M3836" s="373" t="e">
        <f>VLOOKUP(B3836,'INS-SIN-SD-09-2021'!A:D,4,0)</f>
        <v>#N/A</v>
      </c>
      <c r="N3836" s="3" t="e">
        <f t="shared" si="1276"/>
        <v>#N/A</v>
      </c>
    </row>
    <row r="3837" spans="1:15" s="387" customFormat="1" x14ac:dyDescent="0.25">
      <c r="A3837" s="463">
        <f t="shared" si="1256"/>
        <v>72554</v>
      </c>
      <c r="B3837" s="434" t="s">
        <v>13359</v>
      </c>
      <c r="C3837" s="464" t="s">
        <v>901</v>
      </c>
      <c r="D3837" s="464" t="s">
        <v>14779</v>
      </c>
      <c r="E3837" s="425" t="s">
        <v>9</v>
      </c>
      <c r="F3837" s="425" t="s">
        <v>1</v>
      </c>
      <c r="G3837" s="424" t="s">
        <v>13361</v>
      </c>
      <c r="H3837" s="426" t="s">
        <v>13362</v>
      </c>
      <c r="I3837" s="465">
        <f>SUMIF(A:A,A3837,J:J)</f>
        <v>582.75</v>
      </c>
      <c r="K3837" s="373" t="e">
        <f>VLOOKUP(A3837,'CMP-SIN-SD-09-2021'!A:D,4,0)</f>
        <v>#N/A</v>
      </c>
      <c r="L3837" s="373" t="e">
        <f>K3837=I3837</f>
        <v>#N/A</v>
      </c>
      <c r="O3837" s="403">
        <v>72554</v>
      </c>
    </row>
    <row r="3838" spans="1:15" s="387" customFormat="1" ht="30" x14ac:dyDescent="0.25">
      <c r="A3838" s="450">
        <f t="shared" si="1256"/>
        <v>72554</v>
      </c>
      <c r="B3838" s="451">
        <v>88267</v>
      </c>
      <c r="C3838" s="452" t="s">
        <v>14779</v>
      </c>
      <c r="D3838" s="452" t="s">
        <v>13455</v>
      </c>
      <c r="E3838" s="400" t="s">
        <v>1</v>
      </c>
      <c r="F3838" s="400" t="s">
        <v>7605</v>
      </c>
      <c r="G3838" s="399">
        <v>0.3</v>
      </c>
      <c r="H3838" s="453">
        <f>VLOOKUP(B3838,'CMP-SIN-SD-09-2021'!A:D,4,0)</f>
        <v>23.41</v>
      </c>
      <c r="I3838" s="453" t="s">
        <v>13362</v>
      </c>
      <c r="J3838" s="373">
        <f t="shared" ref="J3838:J3841" si="1277">TRUNC((G3838*H3838),2)</f>
        <v>7.02</v>
      </c>
      <c r="K3838" s="373"/>
      <c r="L3838" s="373"/>
      <c r="M3838" s="373">
        <f>VLOOKUP(B3838,'CMP-SIN-SD-09-2021'!A:D,4,0)</f>
        <v>23.41</v>
      </c>
      <c r="N3838" s="3" t="b">
        <f t="shared" ref="N3838:N3841" si="1278">M3838=H3838</f>
        <v>1</v>
      </c>
    </row>
    <row r="3839" spans="1:15" s="387" customFormat="1" x14ac:dyDescent="0.25">
      <c r="A3839" s="389">
        <f t="shared" si="1256"/>
        <v>72554</v>
      </c>
      <c r="B3839" s="390">
        <v>88316</v>
      </c>
      <c r="C3839" s="391" t="s">
        <v>14779</v>
      </c>
      <c r="D3839" s="391" t="s">
        <v>13428</v>
      </c>
      <c r="E3839" s="392" t="s">
        <v>1</v>
      </c>
      <c r="F3839" s="392" t="s">
        <v>7605</v>
      </c>
      <c r="G3839" s="393">
        <v>0.3</v>
      </c>
      <c r="H3839" s="453">
        <f>VLOOKUP(B3839,'CMP-SIN-SD-09-2021'!A:D,4,0)</f>
        <v>17.61</v>
      </c>
      <c r="I3839" s="394" t="s">
        <v>13362</v>
      </c>
      <c r="J3839" s="373">
        <f t="shared" si="1277"/>
        <v>5.28</v>
      </c>
      <c r="K3839" s="373"/>
      <c r="L3839" s="373"/>
      <c r="M3839" s="373">
        <f>VLOOKUP(B3839,'CMP-SIN-SD-09-2021'!A:D,4,0)</f>
        <v>17.61</v>
      </c>
      <c r="N3839" s="3" t="b">
        <f t="shared" si="1278"/>
        <v>1</v>
      </c>
    </row>
    <row r="3840" spans="1:15" s="387" customFormat="1" ht="45" x14ac:dyDescent="0.25">
      <c r="A3840" s="389">
        <f t="shared" si="1256"/>
        <v>72554</v>
      </c>
      <c r="B3840" s="390">
        <v>4350</v>
      </c>
      <c r="C3840" s="391" t="s">
        <v>14779</v>
      </c>
      <c r="D3840" s="391" t="s">
        <v>14780</v>
      </c>
      <c r="E3840" s="392" t="s">
        <v>1</v>
      </c>
      <c r="F3840" s="392" t="s">
        <v>9</v>
      </c>
      <c r="G3840" s="393">
        <v>1</v>
      </c>
      <c r="H3840" s="394">
        <v>0.45</v>
      </c>
      <c r="I3840" s="394" t="s">
        <v>13362</v>
      </c>
      <c r="J3840" s="373">
        <f t="shared" si="1277"/>
        <v>0.45</v>
      </c>
      <c r="K3840" s="373"/>
      <c r="L3840" s="373"/>
      <c r="M3840" s="373">
        <f>VLOOKUP(B3840,'INS-SIN-SD-09-2021'!A:D,4,0)</f>
        <v>0.45</v>
      </c>
      <c r="N3840" s="3" t="b">
        <f t="shared" si="1278"/>
        <v>1</v>
      </c>
    </row>
    <row r="3841" spans="1:15" s="387" customFormat="1" ht="30" x14ac:dyDescent="0.25">
      <c r="A3841" s="440">
        <f t="shared" si="1256"/>
        <v>72554</v>
      </c>
      <c r="B3841" s="441">
        <v>10889</v>
      </c>
      <c r="C3841" s="442" t="s">
        <v>14779</v>
      </c>
      <c r="D3841" s="442" t="s">
        <v>14781</v>
      </c>
      <c r="E3841" s="398" t="s">
        <v>1</v>
      </c>
      <c r="F3841" s="398" t="s">
        <v>9</v>
      </c>
      <c r="G3841" s="397">
        <v>1</v>
      </c>
      <c r="H3841" s="443">
        <v>570</v>
      </c>
      <c r="I3841" s="443" t="s">
        <v>13362</v>
      </c>
      <c r="J3841" s="373">
        <f t="shared" si="1277"/>
        <v>570</v>
      </c>
      <c r="K3841" s="373"/>
      <c r="L3841" s="373"/>
      <c r="M3841" s="373">
        <f>VLOOKUP(B3841,'INS-SIN-SD-09-2021'!A:D,4,0)</f>
        <v>570</v>
      </c>
      <c r="N3841" s="3" t="b">
        <f t="shared" si="1278"/>
        <v>1</v>
      </c>
    </row>
    <row r="3842" spans="1:15" s="387" customFormat="1" ht="30" x14ac:dyDescent="0.25">
      <c r="A3842" s="463" t="str">
        <f t="shared" si="1256"/>
        <v>73775/1</v>
      </c>
      <c r="B3842" s="434" t="s">
        <v>13359</v>
      </c>
      <c r="C3842" s="464" t="s">
        <v>902</v>
      </c>
      <c r="D3842" s="464" t="s">
        <v>13618</v>
      </c>
      <c r="E3842" s="425" t="s">
        <v>9</v>
      </c>
      <c r="F3842" s="425" t="s">
        <v>1</v>
      </c>
      <c r="G3842" s="424" t="s">
        <v>13361</v>
      </c>
      <c r="H3842" s="426" t="s">
        <v>13362</v>
      </c>
      <c r="I3842" s="465">
        <f>SUMIF(A:A,A3842,J:J)</f>
        <v>181.51</v>
      </c>
      <c r="K3842" s="373" t="e">
        <f>VLOOKUP(A3842,'CMP-SIN-SD-09-2021'!A:D,4,0)</f>
        <v>#N/A</v>
      </c>
      <c r="L3842" s="373" t="e">
        <f>K3842=I3842</f>
        <v>#N/A</v>
      </c>
      <c r="O3842" s="387" t="s">
        <v>2190</v>
      </c>
    </row>
    <row r="3843" spans="1:15" s="387" customFormat="1" x14ac:dyDescent="0.25">
      <c r="A3843" s="450" t="str">
        <f t="shared" si="1256"/>
        <v>73775/1</v>
      </c>
      <c r="B3843" s="451">
        <v>88309</v>
      </c>
      <c r="C3843" s="452" t="s">
        <v>13618</v>
      </c>
      <c r="D3843" s="452" t="s">
        <v>13456</v>
      </c>
      <c r="E3843" s="400" t="s">
        <v>1</v>
      </c>
      <c r="F3843" s="400" t="s">
        <v>7605</v>
      </c>
      <c r="G3843" s="399">
        <v>0.5</v>
      </c>
      <c r="H3843" s="453">
        <f>VLOOKUP(B3843,'CMP-SIN-SD-09-2021'!A:D,4,0)</f>
        <v>23.9</v>
      </c>
      <c r="I3843" s="453" t="s">
        <v>13362</v>
      </c>
      <c r="J3843" s="373">
        <f t="shared" ref="J3843:J3845" si="1279">TRUNC((G3843*H3843),2)</f>
        <v>11.95</v>
      </c>
      <c r="K3843" s="373"/>
      <c r="L3843" s="373"/>
      <c r="M3843" s="373">
        <f>VLOOKUP(B3843,'CMP-SIN-SD-09-2021'!A:D,4,0)</f>
        <v>23.9</v>
      </c>
      <c r="N3843" s="3" t="b">
        <f t="shared" ref="N3843:N3845" si="1280">M3843=H3843</f>
        <v>1</v>
      </c>
    </row>
    <row r="3844" spans="1:15" s="387" customFormat="1" x14ac:dyDescent="0.25">
      <c r="A3844" s="389" t="str">
        <f t="shared" si="1256"/>
        <v>73775/1</v>
      </c>
      <c r="B3844" s="390">
        <v>88316</v>
      </c>
      <c r="C3844" s="391" t="s">
        <v>13618</v>
      </c>
      <c r="D3844" s="391" t="s">
        <v>13428</v>
      </c>
      <c r="E3844" s="392" t="s">
        <v>1</v>
      </c>
      <c r="F3844" s="392" t="s">
        <v>7605</v>
      </c>
      <c r="G3844" s="393">
        <v>0.5</v>
      </c>
      <c r="H3844" s="453">
        <f>VLOOKUP(B3844,'CMP-SIN-SD-09-2021'!A:D,4,0)</f>
        <v>17.61</v>
      </c>
      <c r="I3844" s="394" t="s">
        <v>13362</v>
      </c>
      <c r="J3844" s="373">
        <f t="shared" si="1279"/>
        <v>8.8000000000000007</v>
      </c>
      <c r="K3844" s="373"/>
      <c r="L3844" s="373"/>
      <c r="M3844" s="373">
        <f>VLOOKUP(B3844,'CMP-SIN-SD-09-2021'!A:D,4,0)</f>
        <v>17.61</v>
      </c>
      <c r="N3844" s="3" t="b">
        <f t="shared" si="1280"/>
        <v>1</v>
      </c>
    </row>
    <row r="3845" spans="1:15" s="387" customFormat="1" ht="30" x14ac:dyDescent="0.25">
      <c r="A3845" s="440" t="str">
        <f t="shared" si="1256"/>
        <v>73775/1</v>
      </c>
      <c r="B3845" s="441">
        <v>10891</v>
      </c>
      <c r="C3845" s="442" t="s">
        <v>13618</v>
      </c>
      <c r="D3845" s="442" t="s">
        <v>13410</v>
      </c>
      <c r="E3845" s="398" t="s">
        <v>1</v>
      </c>
      <c r="F3845" s="398" t="s">
        <v>9</v>
      </c>
      <c r="G3845" s="397">
        <v>1</v>
      </c>
      <c r="H3845" s="443">
        <v>160.76</v>
      </c>
      <c r="I3845" s="443" t="s">
        <v>13362</v>
      </c>
      <c r="J3845" s="373">
        <f t="shared" si="1279"/>
        <v>160.76</v>
      </c>
      <c r="K3845" s="373"/>
      <c r="L3845" s="373"/>
      <c r="M3845" s="373">
        <f>VLOOKUP(B3845,'INS-SIN-SD-09-2021'!A:D,4,0)</f>
        <v>160.76</v>
      </c>
      <c r="N3845" s="3" t="b">
        <f t="shared" si="1280"/>
        <v>1</v>
      </c>
    </row>
    <row r="3846" spans="1:15" s="387" customFormat="1" ht="90" x14ac:dyDescent="0.25">
      <c r="A3846" s="463" t="str">
        <f t="shared" si="1256"/>
        <v>01.001.0150-0/EMOP</v>
      </c>
      <c r="B3846" s="434" t="s">
        <v>13359</v>
      </c>
      <c r="C3846" s="464" t="s">
        <v>903</v>
      </c>
      <c r="D3846" s="464" t="s">
        <v>14782</v>
      </c>
      <c r="E3846" s="425" t="s">
        <v>23</v>
      </c>
      <c r="F3846" s="425" t="s">
        <v>1</v>
      </c>
      <c r="G3846" s="424" t="s">
        <v>13361</v>
      </c>
      <c r="H3846" s="426" t="s">
        <v>13362</v>
      </c>
      <c r="I3846" s="465">
        <f>SUMIF(A:A,A3846,J:J)</f>
        <v>17.990000000000002</v>
      </c>
      <c r="K3846" s="373" t="e">
        <f>VLOOKUP(A3846,'CMP-SIN-SD-09-2021'!A:D,4,0)</f>
        <v>#N/A</v>
      </c>
      <c r="L3846" s="373" t="e">
        <f>K3846=I3846</f>
        <v>#N/A</v>
      </c>
      <c r="O3846" s="387" t="s">
        <v>15997</v>
      </c>
    </row>
    <row r="3847" spans="1:15" s="387" customFormat="1" x14ac:dyDescent="0.25">
      <c r="A3847" s="450" t="str">
        <f t="shared" si="1256"/>
        <v>01.001.0150-0/EMOP</v>
      </c>
      <c r="B3847" s="451" t="s">
        <v>14783</v>
      </c>
      <c r="C3847" s="452" t="s">
        <v>14782</v>
      </c>
      <c r="D3847" s="452" t="s">
        <v>14784</v>
      </c>
      <c r="E3847" s="400" t="s">
        <v>1</v>
      </c>
      <c r="F3847" s="400" t="s">
        <v>9</v>
      </c>
      <c r="G3847" s="399">
        <v>0.1</v>
      </c>
      <c r="H3847" s="453">
        <v>123.4</v>
      </c>
      <c r="I3847" s="453" t="s">
        <v>13362</v>
      </c>
      <c r="J3847" s="373">
        <f t="shared" ref="J3847:J3848" si="1281">TRUNC((G3847*H3847),2)</f>
        <v>12.34</v>
      </c>
      <c r="K3847" s="373"/>
      <c r="L3847" s="373"/>
      <c r="M3847" s="373" t="e">
        <f>VLOOKUP(B3847,'INS-SIN-SD-09-2021'!A:D,4,0)</f>
        <v>#N/A</v>
      </c>
      <c r="N3847" s="3" t="e">
        <f t="shared" ref="N3847:N3848" si="1282">M3847=H3847</f>
        <v>#N/A</v>
      </c>
    </row>
    <row r="3848" spans="1:15" s="387" customFormat="1" ht="30" x14ac:dyDescent="0.25">
      <c r="A3848" s="440" t="str">
        <f t="shared" si="1256"/>
        <v>01.001.0150-0/EMOP</v>
      </c>
      <c r="B3848" s="441" t="s">
        <v>14785</v>
      </c>
      <c r="C3848" s="442" t="s">
        <v>14782</v>
      </c>
      <c r="D3848" s="442" t="s">
        <v>14786</v>
      </c>
      <c r="E3848" s="398" t="s">
        <v>1</v>
      </c>
      <c r="F3848" s="398" t="s">
        <v>9</v>
      </c>
      <c r="G3848" s="397">
        <v>0.12</v>
      </c>
      <c r="H3848" s="443">
        <v>47.12</v>
      </c>
      <c r="I3848" s="443" t="s">
        <v>13362</v>
      </c>
      <c r="J3848" s="373">
        <f t="shared" si="1281"/>
        <v>5.65</v>
      </c>
      <c r="K3848" s="373"/>
      <c r="L3848" s="373"/>
      <c r="M3848" s="373" t="e">
        <f>VLOOKUP(B3848,'INS-SIN-SD-09-2021'!A:D,4,0)</f>
        <v>#N/A</v>
      </c>
      <c r="N3848" s="3" t="e">
        <f t="shared" si="1282"/>
        <v>#N/A</v>
      </c>
    </row>
    <row r="3849" spans="1:15" s="387" customFormat="1" x14ac:dyDescent="0.25">
      <c r="A3849" s="463" t="str">
        <f t="shared" si="1256"/>
        <v>CCU.09.0001</v>
      </c>
      <c r="B3849" s="434" t="s">
        <v>13359</v>
      </c>
      <c r="C3849" s="464" t="s">
        <v>904</v>
      </c>
      <c r="D3849" s="464" t="s">
        <v>14114</v>
      </c>
      <c r="E3849" s="425" t="s">
        <v>9</v>
      </c>
      <c r="F3849" s="425" t="s">
        <v>1</v>
      </c>
      <c r="G3849" s="424" t="s">
        <v>13361</v>
      </c>
      <c r="H3849" s="426" t="s">
        <v>13362</v>
      </c>
      <c r="I3849" s="465">
        <f>SUMIF(A:A,A3849,J:J)</f>
        <v>1000</v>
      </c>
      <c r="K3849" s="373" t="e">
        <f>VLOOKUP(A3849,'CMP-SIN-SD-09-2021'!A:D,4,0)</f>
        <v>#N/A</v>
      </c>
      <c r="L3849" s="373" t="e">
        <f>K3849=I3849</f>
        <v>#N/A</v>
      </c>
      <c r="O3849" s="387" t="s">
        <v>2193</v>
      </c>
    </row>
    <row r="3850" spans="1:15" s="387" customFormat="1" x14ac:dyDescent="0.25">
      <c r="A3850" s="444" t="str">
        <f t="shared" si="1256"/>
        <v>CCU.09.0001</v>
      </c>
      <c r="B3850" s="445" t="s">
        <v>14787</v>
      </c>
      <c r="C3850" s="446" t="s">
        <v>14114</v>
      </c>
      <c r="D3850" s="446" t="s">
        <v>904</v>
      </c>
      <c r="E3850" s="447" t="s">
        <v>1</v>
      </c>
      <c r="F3850" s="447" t="s">
        <v>9</v>
      </c>
      <c r="G3850" s="448">
        <v>1</v>
      </c>
      <c r="H3850" s="449">
        <v>1000</v>
      </c>
      <c r="I3850" s="449" t="s">
        <v>13362</v>
      </c>
      <c r="J3850" s="373">
        <f t="shared" ref="J3850" si="1283">TRUNC((G3850*H3850),2)</f>
        <v>1000</v>
      </c>
      <c r="K3850" s="373"/>
      <c r="L3850" s="373"/>
      <c r="M3850" s="373" t="e">
        <f>VLOOKUP(B3850,'INS-SIN-SD-09-2021'!A:D,4,0)</f>
        <v>#N/A</v>
      </c>
      <c r="N3850" s="3" t="e">
        <f t="shared" ref="N3850" si="1284">M3850=H3850</f>
        <v>#N/A</v>
      </c>
    </row>
    <row r="3851" spans="1:15" s="387" customFormat="1" x14ac:dyDescent="0.25">
      <c r="A3851" s="463" t="str">
        <f t="shared" si="1256"/>
        <v>CCU.09.0002</v>
      </c>
      <c r="B3851" s="434" t="s">
        <v>13359</v>
      </c>
      <c r="C3851" s="464" t="s">
        <v>905</v>
      </c>
      <c r="D3851" s="464" t="s">
        <v>13823</v>
      </c>
      <c r="E3851" s="425" t="s">
        <v>9</v>
      </c>
      <c r="F3851" s="425" t="s">
        <v>1</v>
      </c>
      <c r="G3851" s="424" t="s">
        <v>13361</v>
      </c>
      <c r="H3851" s="426" t="s">
        <v>13362</v>
      </c>
      <c r="I3851" s="465">
        <f>SUMIF(A:A,A3851,J:J)</f>
        <v>1000</v>
      </c>
      <c r="K3851" s="373" t="e">
        <f>VLOOKUP(A3851,'CMP-SIN-SD-09-2021'!A:D,4,0)</f>
        <v>#N/A</v>
      </c>
      <c r="L3851" s="373" t="e">
        <f>K3851=I3851</f>
        <v>#N/A</v>
      </c>
      <c r="O3851" s="387" t="s">
        <v>2195</v>
      </c>
    </row>
    <row r="3852" spans="1:15" s="387" customFormat="1" x14ac:dyDescent="0.25">
      <c r="A3852" s="444" t="str">
        <f t="shared" si="1256"/>
        <v>CCU.09.0002</v>
      </c>
      <c r="B3852" s="445" t="s">
        <v>14788</v>
      </c>
      <c r="C3852" s="446" t="s">
        <v>13823</v>
      </c>
      <c r="D3852" s="446" t="s">
        <v>905</v>
      </c>
      <c r="E3852" s="447" t="s">
        <v>1</v>
      </c>
      <c r="F3852" s="447" t="s">
        <v>9</v>
      </c>
      <c r="G3852" s="448">
        <v>1</v>
      </c>
      <c r="H3852" s="449">
        <v>1000</v>
      </c>
      <c r="I3852" s="449" t="s">
        <v>13362</v>
      </c>
      <c r="J3852" s="373">
        <f t="shared" ref="J3852" si="1285">TRUNC((G3852*H3852),2)</f>
        <v>1000</v>
      </c>
      <c r="K3852" s="373"/>
      <c r="L3852" s="373"/>
      <c r="M3852" s="373" t="e">
        <f>VLOOKUP(B3852,'INS-SIN-SD-09-2021'!A:D,4,0)</f>
        <v>#N/A</v>
      </c>
      <c r="N3852" s="3" t="e">
        <f t="shared" ref="N3852" si="1286">M3852=H3852</f>
        <v>#N/A</v>
      </c>
    </row>
    <row r="3853" spans="1:15" s="387" customFormat="1" x14ac:dyDescent="0.25">
      <c r="A3853" s="463" t="str">
        <f t="shared" si="1256"/>
        <v>02450/ORSE</v>
      </c>
      <c r="B3853" s="434" t="s">
        <v>13359</v>
      </c>
      <c r="C3853" s="464" t="s">
        <v>906</v>
      </c>
      <c r="D3853" s="464" t="s">
        <v>13706</v>
      </c>
      <c r="E3853" s="425" t="s">
        <v>3</v>
      </c>
      <c r="F3853" s="425" t="s">
        <v>1</v>
      </c>
      <c r="G3853" s="424" t="s">
        <v>13361</v>
      </c>
      <c r="H3853" s="426" t="s">
        <v>13362</v>
      </c>
      <c r="I3853" s="465">
        <f>SUMIF(A:A,A3853,J:J)</f>
        <v>2.1800000000000002</v>
      </c>
      <c r="K3853" s="373" t="e">
        <f>VLOOKUP(A3853,'CMP-SIN-SD-09-2021'!A:D,4,0)</f>
        <v>#N/A</v>
      </c>
      <c r="L3853" s="373" t="e">
        <f>K3853=I3853</f>
        <v>#N/A</v>
      </c>
      <c r="O3853" s="387" t="s">
        <v>2197</v>
      </c>
    </row>
    <row r="3854" spans="1:15" s="387" customFormat="1" x14ac:dyDescent="0.25">
      <c r="A3854" s="450" t="str">
        <f t="shared" si="1256"/>
        <v>02450/ORSE</v>
      </c>
      <c r="B3854" s="451">
        <v>88316</v>
      </c>
      <c r="C3854" s="452" t="s">
        <v>13847</v>
      </c>
      <c r="D3854" s="452" t="s">
        <v>13428</v>
      </c>
      <c r="E3854" s="400" t="s">
        <v>1</v>
      </c>
      <c r="F3854" s="400" t="s">
        <v>7605</v>
      </c>
      <c r="G3854" s="399">
        <v>0.1</v>
      </c>
      <c r="H3854" s="453">
        <f>VLOOKUP(B3854,'CMP-SIN-SD-09-2021'!A:D,4,0)</f>
        <v>17.61</v>
      </c>
      <c r="I3854" s="453" t="s">
        <v>13362</v>
      </c>
      <c r="J3854" s="373">
        <f t="shared" ref="J3854:J3856" si="1287">TRUNC((G3854*H3854),2)</f>
        <v>1.76</v>
      </c>
      <c r="K3854" s="373"/>
      <c r="L3854" s="373"/>
      <c r="M3854" s="373">
        <f>VLOOKUP(B3854,'CMP-SIN-SD-09-2021'!A:D,4,0)</f>
        <v>17.61</v>
      </c>
      <c r="N3854" s="3" t="b">
        <f t="shared" ref="N3854:N3856" si="1288">M3854=H3854</f>
        <v>1</v>
      </c>
    </row>
    <row r="3855" spans="1:15" s="387" customFormat="1" x14ac:dyDescent="0.25">
      <c r="A3855" s="389" t="str">
        <f t="shared" si="1256"/>
        <v>02450/ORSE</v>
      </c>
      <c r="B3855" s="390" t="s">
        <v>14789</v>
      </c>
      <c r="C3855" s="391" t="s">
        <v>13847</v>
      </c>
      <c r="D3855" s="391" t="s">
        <v>14790</v>
      </c>
      <c r="E3855" s="392" t="s">
        <v>1</v>
      </c>
      <c r="F3855" s="392" t="s">
        <v>29</v>
      </c>
      <c r="G3855" s="393">
        <v>5.0000000000000001E-3</v>
      </c>
      <c r="H3855" s="394">
        <v>7</v>
      </c>
      <c r="I3855" s="394" t="s">
        <v>13362</v>
      </c>
      <c r="J3855" s="373">
        <f t="shared" si="1287"/>
        <v>0.03</v>
      </c>
      <c r="K3855" s="373"/>
      <c r="L3855" s="373"/>
      <c r="M3855" s="373" t="e">
        <f>VLOOKUP(B3855,'INS-SIN-SD-09-2021'!A:D,4,0)</f>
        <v>#N/A</v>
      </c>
      <c r="N3855" s="3" t="e">
        <f t="shared" si="1288"/>
        <v>#N/A</v>
      </c>
    </row>
    <row r="3856" spans="1:15" s="387" customFormat="1" x14ac:dyDescent="0.25">
      <c r="A3856" s="440" t="str">
        <f t="shared" si="1256"/>
        <v>02450/ORSE</v>
      </c>
      <c r="B3856" s="441" t="s">
        <v>14791</v>
      </c>
      <c r="C3856" s="442" t="s">
        <v>13847</v>
      </c>
      <c r="D3856" s="442" t="s">
        <v>14792</v>
      </c>
      <c r="E3856" s="398" t="s">
        <v>1</v>
      </c>
      <c r="F3856" s="398" t="s">
        <v>9</v>
      </c>
      <c r="G3856" s="397">
        <v>0.05</v>
      </c>
      <c r="H3856" s="443">
        <v>7.9</v>
      </c>
      <c r="I3856" s="443" t="s">
        <v>13362</v>
      </c>
      <c r="J3856" s="373">
        <f t="shared" si="1287"/>
        <v>0.39</v>
      </c>
      <c r="K3856" s="373"/>
      <c r="L3856" s="373"/>
      <c r="M3856" s="373" t="e">
        <f>VLOOKUP(B3856,'INS-SIN-SD-09-2021'!A:D,4,0)</f>
        <v>#N/A</v>
      </c>
      <c r="N3856" s="3" t="e">
        <f t="shared" si="1288"/>
        <v>#N/A</v>
      </c>
    </row>
    <row r="3857" spans="1:15" s="387" customFormat="1" x14ac:dyDescent="0.25">
      <c r="A3857" s="463">
        <f t="shared" ref="A3857:A3877" si="1289">IF(O3857&lt;&gt;0,O3857,A3856)</f>
        <v>94295</v>
      </c>
      <c r="B3857" s="434" t="s">
        <v>13359</v>
      </c>
      <c r="C3857" s="464" t="s">
        <v>907</v>
      </c>
      <c r="D3857" s="464" t="s">
        <v>13823</v>
      </c>
      <c r="E3857" s="425" t="s">
        <v>908</v>
      </c>
      <c r="F3857" s="425" t="s">
        <v>1</v>
      </c>
      <c r="G3857" s="424" t="s">
        <v>13361</v>
      </c>
      <c r="H3857" s="426" t="s">
        <v>13362</v>
      </c>
      <c r="I3857" s="465">
        <f>SUMIF(A:A,A3857,J:J)</f>
        <v>5100.3999999999996</v>
      </c>
      <c r="K3857" s="373">
        <f>VLOOKUP(A3857,'CMP-SIN-SD-09-2021'!A:D,4,0)</f>
        <v>5100.3999999999996</v>
      </c>
      <c r="L3857" s="373" t="b">
        <f>K3857=I3857</f>
        <v>1</v>
      </c>
      <c r="O3857" s="403">
        <v>94295</v>
      </c>
    </row>
    <row r="3858" spans="1:15" s="387" customFormat="1" ht="30" x14ac:dyDescent="0.25">
      <c r="A3858" s="450">
        <f t="shared" si="1289"/>
        <v>94295</v>
      </c>
      <c r="B3858" s="451">
        <v>95423</v>
      </c>
      <c r="C3858" s="452" t="s">
        <v>13823</v>
      </c>
      <c r="D3858" s="452" t="s">
        <v>14793</v>
      </c>
      <c r="E3858" s="400" t="s">
        <v>1</v>
      </c>
      <c r="F3858" s="400" t="s">
        <v>908</v>
      </c>
      <c r="G3858" s="399">
        <v>1</v>
      </c>
      <c r="H3858" s="453">
        <f>VLOOKUP(B3858,'CMP-SIN-SD-09-2021'!A:D,4,0)</f>
        <v>54.96</v>
      </c>
      <c r="I3858" s="453" t="s">
        <v>13362</v>
      </c>
      <c r="J3858" s="373">
        <f t="shared" ref="J3858:J3863" si="1290">TRUNC((G3858*H3858),2)</f>
        <v>54.96</v>
      </c>
      <c r="K3858" s="373"/>
      <c r="L3858" s="373"/>
      <c r="M3858" s="373">
        <f>VLOOKUP(B3858,'CMP-SIN-SD-09-2021'!A:D,4,0)</f>
        <v>54.96</v>
      </c>
      <c r="N3858" s="3" t="b">
        <f t="shared" ref="N3858:N3863" si="1291">M3858=H3858</f>
        <v>1</v>
      </c>
    </row>
    <row r="3859" spans="1:15" s="387" customFormat="1" x14ac:dyDescent="0.25">
      <c r="A3859" s="389">
        <f t="shared" si="1289"/>
        <v>94295</v>
      </c>
      <c r="B3859" s="390">
        <v>40819</v>
      </c>
      <c r="C3859" s="391" t="s">
        <v>13823</v>
      </c>
      <c r="D3859" s="391" t="s">
        <v>14794</v>
      </c>
      <c r="E3859" s="392" t="s">
        <v>1</v>
      </c>
      <c r="F3859" s="392" t="s">
        <v>908</v>
      </c>
      <c r="G3859" s="393">
        <v>1</v>
      </c>
      <c r="H3859" s="394">
        <f>VLOOKUP(B3859,'INS-SIN-SD-09-2021'!A:D,4,0)</f>
        <v>4738.3999999999996</v>
      </c>
      <c r="I3859" s="394" t="s">
        <v>13362</v>
      </c>
      <c r="J3859" s="373">
        <f t="shared" si="1290"/>
        <v>4738.3999999999996</v>
      </c>
      <c r="K3859" s="373"/>
      <c r="L3859" s="373"/>
      <c r="M3859" s="373">
        <f>VLOOKUP(B3859,'INS-SIN-SD-09-2021'!A:D,4,0)</f>
        <v>4738.3999999999996</v>
      </c>
      <c r="N3859" s="3" t="b">
        <f t="shared" si="1291"/>
        <v>1</v>
      </c>
    </row>
    <row r="3860" spans="1:15" s="387" customFormat="1" ht="30" x14ac:dyDescent="0.25">
      <c r="A3860" s="389">
        <f t="shared" si="1289"/>
        <v>94295</v>
      </c>
      <c r="B3860" s="390">
        <v>40863</v>
      </c>
      <c r="C3860" s="391" t="s">
        <v>13823</v>
      </c>
      <c r="D3860" s="391" t="s">
        <v>14795</v>
      </c>
      <c r="E3860" s="392" t="s">
        <v>1</v>
      </c>
      <c r="F3860" s="392" t="s">
        <v>908</v>
      </c>
      <c r="G3860" s="393">
        <v>1</v>
      </c>
      <c r="H3860" s="394">
        <v>103.7</v>
      </c>
      <c r="I3860" s="394" t="s">
        <v>13362</v>
      </c>
      <c r="J3860" s="373">
        <f t="shared" si="1290"/>
        <v>103.7</v>
      </c>
      <c r="K3860" s="373"/>
      <c r="L3860" s="373"/>
      <c r="M3860" s="373">
        <f>VLOOKUP(B3860,'INS-SIN-SD-09-2021'!A:D,4,0)</f>
        <v>103.7</v>
      </c>
      <c r="N3860" s="3" t="b">
        <f t="shared" si="1291"/>
        <v>1</v>
      </c>
    </row>
    <row r="3861" spans="1:15" s="387" customFormat="1" ht="30" x14ac:dyDescent="0.25">
      <c r="A3861" s="389">
        <f t="shared" si="1289"/>
        <v>94295</v>
      </c>
      <c r="B3861" s="390">
        <v>40864</v>
      </c>
      <c r="C3861" s="391" t="s">
        <v>13823</v>
      </c>
      <c r="D3861" s="391" t="s">
        <v>14796</v>
      </c>
      <c r="E3861" s="392" t="s">
        <v>1</v>
      </c>
      <c r="F3861" s="392" t="s">
        <v>908</v>
      </c>
      <c r="G3861" s="393">
        <v>1</v>
      </c>
      <c r="H3861" s="394">
        <v>11.13</v>
      </c>
      <c r="I3861" s="394" t="s">
        <v>13362</v>
      </c>
      <c r="J3861" s="373">
        <f t="shared" si="1290"/>
        <v>11.13</v>
      </c>
      <c r="K3861" s="373"/>
      <c r="L3861" s="373"/>
      <c r="M3861" s="373">
        <f>VLOOKUP(B3861,'INS-SIN-SD-09-2021'!A:D,4,0)</f>
        <v>11.13</v>
      </c>
      <c r="N3861" s="3" t="b">
        <f t="shared" si="1291"/>
        <v>1</v>
      </c>
    </row>
    <row r="3862" spans="1:15" s="387" customFormat="1" ht="30" x14ac:dyDescent="0.25">
      <c r="A3862" s="389">
        <f t="shared" si="1289"/>
        <v>94295</v>
      </c>
      <c r="B3862" s="390">
        <v>43499</v>
      </c>
      <c r="C3862" s="391" t="s">
        <v>13823</v>
      </c>
      <c r="D3862" s="391" t="s">
        <v>14797</v>
      </c>
      <c r="E3862" s="392" t="s">
        <v>1</v>
      </c>
      <c r="F3862" s="392" t="s">
        <v>908</v>
      </c>
      <c r="G3862" s="393">
        <v>1</v>
      </c>
      <c r="H3862" s="394">
        <v>177.24</v>
      </c>
      <c r="I3862" s="394" t="s">
        <v>13362</v>
      </c>
      <c r="J3862" s="373">
        <f t="shared" si="1290"/>
        <v>177.24</v>
      </c>
      <c r="K3862" s="373"/>
      <c r="L3862" s="373"/>
      <c r="M3862" s="373">
        <f>VLOOKUP(B3862,'INS-SIN-SD-09-2021'!A:D,4,0)</f>
        <v>177.24</v>
      </c>
      <c r="N3862" s="3" t="b">
        <f t="shared" si="1291"/>
        <v>1</v>
      </c>
    </row>
    <row r="3863" spans="1:15" s="387" customFormat="1" ht="30" x14ac:dyDescent="0.25">
      <c r="A3863" s="440">
        <f t="shared" si="1289"/>
        <v>94295</v>
      </c>
      <c r="B3863" s="441">
        <v>43475</v>
      </c>
      <c r="C3863" s="442" t="s">
        <v>13823</v>
      </c>
      <c r="D3863" s="442" t="s">
        <v>14798</v>
      </c>
      <c r="E3863" s="398" t="s">
        <v>1</v>
      </c>
      <c r="F3863" s="398" t="s">
        <v>908</v>
      </c>
      <c r="G3863" s="397">
        <v>1</v>
      </c>
      <c r="H3863" s="443">
        <v>14.97</v>
      </c>
      <c r="I3863" s="443" t="s">
        <v>13362</v>
      </c>
      <c r="J3863" s="373">
        <f t="shared" si="1290"/>
        <v>14.97</v>
      </c>
      <c r="K3863" s="373"/>
      <c r="L3863" s="373"/>
      <c r="M3863" s="373">
        <f>VLOOKUP(B3863,'INS-SIN-SD-09-2021'!A:D,4,0)</f>
        <v>14.97</v>
      </c>
      <c r="N3863" s="3" t="b">
        <f t="shared" si="1291"/>
        <v>1</v>
      </c>
    </row>
    <row r="3864" spans="1:15" s="387" customFormat="1" ht="30" x14ac:dyDescent="0.25">
      <c r="A3864" s="463">
        <f t="shared" si="1289"/>
        <v>93567</v>
      </c>
      <c r="B3864" s="434" t="s">
        <v>13359</v>
      </c>
      <c r="C3864" s="464" t="s">
        <v>909</v>
      </c>
      <c r="D3864" s="464" t="s">
        <v>13706</v>
      </c>
      <c r="E3864" s="425" t="s">
        <v>908</v>
      </c>
      <c r="F3864" s="425" t="s">
        <v>1</v>
      </c>
      <c r="G3864" s="424" t="s">
        <v>13361</v>
      </c>
      <c r="H3864" s="426" t="s">
        <v>13362</v>
      </c>
      <c r="I3864" s="465">
        <f>SUMIF(A:A,A3864,J:J)</f>
        <v>18786.25</v>
      </c>
      <c r="K3864" s="373">
        <f>VLOOKUP(A3864,'CMP-SIN-SD-09-2021'!A:D,4,0)</f>
        <v>18786.25</v>
      </c>
      <c r="L3864" s="373" t="b">
        <f>K3864=I3864</f>
        <v>1</v>
      </c>
      <c r="O3864" s="403">
        <v>93567</v>
      </c>
    </row>
    <row r="3865" spans="1:15" s="387" customFormat="1" ht="30" x14ac:dyDescent="0.25">
      <c r="A3865" s="450">
        <f t="shared" si="1289"/>
        <v>93567</v>
      </c>
      <c r="B3865" s="451">
        <v>95417</v>
      </c>
      <c r="C3865" s="452" t="s">
        <v>13706</v>
      </c>
      <c r="D3865" s="452" t="s">
        <v>14799</v>
      </c>
      <c r="E3865" s="400" t="s">
        <v>1</v>
      </c>
      <c r="F3865" s="400" t="s">
        <v>908</v>
      </c>
      <c r="G3865" s="399">
        <v>1</v>
      </c>
      <c r="H3865" s="453">
        <f>VLOOKUP(B3865,'CMP-SIN-SD-09-2021'!A:D,4,0)</f>
        <v>149.18</v>
      </c>
      <c r="I3865" s="453" t="s">
        <v>13362</v>
      </c>
      <c r="J3865" s="373">
        <f t="shared" ref="J3865:J3870" si="1292">TRUNC((G3865*H3865),2)</f>
        <v>149.18</v>
      </c>
      <c r="K3865" s="373"/>
      <c r="L3865" s="373"/>
      <c r="M3865" s="373">
        <f>VLOOKUP(B3865,'CMP-SIN-SD-09-2021'!A:D,4,0)</f>
        <v>149.18</v>
      </c>
      <c r="N3865" s="3" t="b">
        <f t="shared" ref="N3865:N3870" si="1293">M3865=H3865</f>
        <v>1</v>
      </c>
    </row>
    <row r="3866" spans="1:15" s="387" customFormat="1" x14ac:dyDescent="0.25">
      <c r="A3866" s="389">
        <f t="shared" si="1289"/>
        <v>93567</v>
      </c>
      <c r="B3866" s="390">
        <v>40813</v>
      </c>
      <c r="C3866" s="391" t="s">
        <v>13706</v>
      </c>
      <c r="D3866" s="391" t="s">
        <v>14800</v>
      </c>
      <c r="E3866" s="392" t="s">
        <v>1</v>
      </c>
      <c r="F3866" s="392" t="s">
        <v>908</v>
      </c>
      <c r="G3866" s="393">
        <v>1</v>
      </c>
      <c r="H3866" s="394">
        <f>VLOOKUP(B3866,'INS-SIN-SD-09-2021'!A:D,4,0)</f>
        <v>18417.419999999998</v>
      </c>
      <c r="I3866" s="394" t="s">
        <v>13362</v>
      </c>
      <c r="J3866" s="373">
        <f t="shared" si="1292"/>
        <v>18417.419999999998</v>
      </c>
      <c r="K3866" s="373"/>
      <c r="L3866" s="373"/>
      <c r="M3866" s="373">
        <f>VLOOKUP(B3866,'INS-SIN-SD-09-2021'!A:D,4,0)</f>
        <v>18417.419999999998</v>
      </c>
      <c r="N3866" s="3" t="b">
        <f t="shared" si="1293"/>
        <v>1</v>
      </c>
    </row>
    <row r="3867" spans="1:15" s="387" customFormat="1" ht="30" x14ac:dyDescent="0.25">
      <c r="A3867" s="389">
        <f t="shared" si="1289"/>
        <v>93567</v>
      </c>
      <c r="B3867" s="390">
        <v>40863</v>
      </c>
      <c r="C3867" s="391" t="s">
        <v>13706</v>
      </c>
      <c r="D3867" s="391" t="s">
        <v>14795</v>
      </c>
      <c r="E3867" s="392" t="s">
        <v>1</v>
      </c>
      <c r="F3867" s="392" t="s">
        <v>908</v>
      </c>
      <c r="G3867" s="393">
        <v>1</v>
      </c>
      <c r="H3867" s="394">
        <v>103.7</v>
      </c>
      <c r="I3867" s="394" t="s">
        <v>13362</v>
      </c>
      <c r="J3867" s="373">
        <f t="shared" si="1292"/>
        <v>103.7</v>
      </c>
      <c r="K3867" s="373"/>
      <c r="L3867" s="373"/>
      <c r="M3867" s="373">
        <f>VLOOKUP(B3867,'INS-SIN-SD-09-2021'!A:D,4,0)</f>
        <v>103.7</v>
      </c>
      <c r="N3867" s="3" t="b">
        <f t="shared" si="1293"/>
        <v>1</v>
      </c>
    </row>
    <row r="3868" spans="1:15" s="387" customFormat="1" ht="30" x14ac:dyDescent="0.25">
      <c r="A3868" s="389">
        <f t="shared" si="1289"/>
        <v>93567</v>
      </c>
      <c r="B3868" s="390">
        <v>40864</v>
      </c>
      <c r="C3868" s="391" t="s">
        <v>13706</v>
      </c>
      <c r="D3868" s="391" t="s">
        <v>14796</v>
      </c>
      <c r="E3868" s="392" t="s">
        <v>1</v>
      </c>
      <c r="F3868" s="392" t="s">
        <v>908</v>
      </c>
      <c r="G3868" s="393">
        <v>1</v>
      </c>
      <c r="H3868" s="394">
        <v>11.13</v>
      </c>
      <c r="I3868" s="394" t="s">
        <v>13362</v>
      </c>
      <c r="J3868" s="373">
        <f t="shared" si="1292"/>
        <v>11.13</v>
      </c>
      <c r="K3868" s="373"/>
      <c r="L3868" s="373"/>
      <c r="M3868" s="373">
        <f>VLOOKUP(B3868,'INS-SIN-SD-09-2021'!A:D,4,0)</f>
        <v>11.13</v>
      </c>
      <c r="N3868" s="3" t="b">
        <f t="shared" si="1293"/>
        <v>1</v>
      </c>
    </row>
    <row r="3869" spans="1:15" s="387" customFormat="1" ht="30" x14ac:dyDescent="0.25">
      <c r="A3869" s="389">
        <f t="shared" si="1289"/>
        <v>93567</v>
      </c>
      <c r="B3869" s="390">
        <v>43498</v>
      </c>
      <c r="C3869" s="391" t="s">
        <v>13706</v>
      </c>
      <c r="D3869" s="391" t="s">
        <v>14801</v>
      </c>
      <c r="E3869" s="392" t="s">
        <v>1</v>
      </c>
      <c r="F3869" s="392" t="s">
        <v>908</v>
      </c>
      <c r="G3869" s="393">
        <v>1</v>
      </c>
      <c r="H3869" s="394">
        <v>103.22</v>
      </c>
      <c r="I3869" s="394" t="s">
        <v>13362</v>
      </c>
      <c r="J3869" s="373">
        <f t="shared" si="1292"/>
        <v>103.22</v>
      </c>
      <c r="K3869" s="373"/>
      <c r="L3869" s="373"/>
      <c r="M3869" s="373">
        <f>VLOOKUP(B3869,'INS-SIN-SD-09-2021'!A:D,4,0)</f>
        <v>103.22</v>
      </c>
      <c r="N3869" s="3" t="b">
        <f t="shared" si="1293"/>
        <v>1</v>
      </c>
    </row>
    <row r="3870" spans="1:15" s="387" customFormat="1" ht="30" x14ac:dyDescent="0.25">
      <c r="A3870" s="440">
        <f t="shared" si="1289"/>
        <v>93567</v>
      </c>
      <c r="B3870" s="441">
        <v>43474</v>
      </c>
      <c r="C3870" s="442" t="s">
        <v>13706</v>
      </c>
      <c r="D3870" s="442" t="s">
        <v>14802</v>
      </c>
      <c r="E3870" s="398" t="s">
        <v>1</v>
      </c>
      <c r="F3870" s="398" t="s">
        <v>908</v>
      </c>
      <c r="G3870" s="397">
        <v>1</v>
      </c>
      <c r="H3870" s="443">
        <v>1.6</v>
      </c>
      <c r="I3870" s="443" t="s">
        <v>13362</v>
      </c>
      <c r="J3870" s="373">
        <f t="shared" si="1292"/>
        <v>1.6</v>
      </c>
      <c r="K3870" s="373"/>
      <c r="L3870" s="373"/>
      <c r="M3870" s="373">
        <f>VLOOKUP(B3870,'INS-SIN-SD-09-2021'!A:D,4,0)</f>
        <v>1.6</v>
      </c>
      <c r="N3870" s="3" t="b">
        <f t="shared" si="1293"/>
        <v>1</v>
      </c>
    </row>
    <row r="3871" spans="1:15" s="387" customFormat="1" ht="30" x14ac:dyDescent="0.25">
      <c r="A3871" s="463">
        <f t="shared" si="1289"/>
        <v>100321</v>
      </c>
      <c r="B3871" s="434" t="s">
        <v>13359</v>
      </c>
      <c r="C3871" s="464" t="s">
        <v>910</v>
      </c>
      <c r="D3871" s="464" t="s">
        <v>13618</v>
      </c>
      <c r="E3871" s="425" t="s">
        <v>908</v>
      </c>
      <c r="F3871" s="425" t="s">
        <v>1</v>
      </c>
      <c r="G3871" s="424" t="s">
        <v>13361</v>
      </c>
      <c r="H3871" s="426" t="s">
        <v>13362</v>
      </c>
      <c r="I3871" s="465">
        <f>SUMIF(A:A,A3871,J:J)</f>
        <v>7342.71</v>
      </c>
      <c r="K3871" s="373">
        <f>VLOOKUP(A3871,'CMP-SIN-SD-09-2021'!A:D,4,0)</f>
        <v>7342.71</v>
      </c>
      <c r="L3871" s="373" t="b">
        <f>K3871=I3871</f>
        <v>1</v>
      </c>
      <c r="O3871" s="403">
        <v>100321</v>
      </c>
    </row>
    <row r="3872" spans="1:15" s="387" customFormat="1" ht="30" x14ac:dyDescent="0.25">
      <c r="A3872" s="450">
        <f t="shared" si="1289"/>
        <v>100321</v>
      </c>
      <c r="B3872" s="451">
        <v>100315</v>
      </c>
      <c r="C3872" s="452" t="s">
        <v>13618</v>
      </c>
      <c r="D3872" s="452" t="s">
        <v>14803</v>
      </c>
      <c r="E3872" s="400" t="s">
        <v>1</v>
      </c>
      <c r="F3872" s="400" t="s">
        <v>908</v>
      </c>
      <c r="G3872" s="399">
        <v>1</v>
      </c>
      <c r="H3872" s="453">
        <f>VLOOKUP(B3872,'CMP-SIN-SD-09-2021'!A:D,4,0)</f>
        <v>69.010000000000005</v>
      </c>
      <c r="I3872" s="453" t="s">
        <v>13362</v>
      </c>
      <c r="J3872" s="373">
        <f t="shared" ref="J3872:J3877" si="1294">TRUNC((G3872*H3872),2)</f>
        <v>69.010000000000005</v>
      </c>
      <c r="K3872" s="373"/>
      <c r="L3872" s="373"/>
      <c r="M3872" s="373">
        <f>VLOOKUP(B3872,'CMP-SIN-SD-09-2021'!A:D,4,0)</f>
        <v>69.010000000000005</v>
      </c>
      <c r="N3872" s="3" t="b">
        <f t="shared" ref="N3872:N3877" si="1295">M3872=H3872</f>
        <v>1</v>
      </c>
    </row>
    <row r="3873" spans="1:14" s="387" customFormat="1" ht="30" x14ac:dyDescent="0.25">
      <c r="A3873" s="389">
        <f t="shared" si="1289"/>
        <v>100321</v>
      </c>
      <c r="B3873" s="390">
        <v>40863</v>
      </c>
      <c r="C3873" s="391" t="s">
        <v>13618</v>
      </c>
      <c r="D3873" s="391" t="s">
        <v>14795</v>
      </c>
      <c r="E3873" s="392" t="s">
        <v>1</v>
      </c>
      <c r="F3873" s="392" t="s">
        <v>908</v>
      </c>
      <c r="G3873" s="393">
        <v>1</v>
      </c>
      <c r="H3873" s="394">
        <v>103.7</v>
      </c>
      <c r="I3873" s="394" t="s">
        <v>13362</v>
      </c>
      <c r="J3873" s="373">
        <f t="shared" si="1294"/>
        <v>103.7</v>
      </c>
      <c r="K3873" s="373"/>
      <c r="L3873" s="373"/>
      <c r="M3873" s="373">
        <f>VLOOKUP(B3873,'INS-SIN-SD-09-2021'!A:D,4,0)</f>
        <v>103.7</v>
      </c>
      <c r="N3873" s="3" t="b">
        <f t="shared" si="1295"/>
        <v>1</v>
      </c>
    </row>
    <row r="3874" spans="1:14" s="387" customFormat="1" ht="30" x14ac:dyDescent="0.25">
      <c r="A3874" s="389">
        <f t="shared" si="1289"/>
        <v>100321</v>
      </c>
      <c r="B3874" s="390">
        <v>40864</v>
      </c>
      <c r="C3874" s="391" t="s">
        <v>13618</v>
      </c>
      <c r="D3874" s="391" t="s">
        <v>14796</v>
      </c>
      <c r="E3874" s="392" t="s">
        <v>1</v>
      </c>
      <c r="F3874" s="392" t="s">
        <v>908</v>
      </c>
      <c r="G3874" s="393">
        <v>1</v>
      </c>
      <c r="H3874" s="394">
        <v>11.13</v>
      </c>
      <c r="I3874" s="394" t="s">
        <v>13362</v>
      </c>
      <c r="J3874" s="373">
        <f t="shared" si="1294"/>
        <v>11.13</v>
      </c>
      <c r="K3874" s="373"/>
      <c r="L3874" s="373"/>
      <c r="M3874" s="373">
        <f>VLOOKUP(B3874,'INS-SIN-SD-09-2021'!A:D,4,0)</f>
        <v>11.13</v>
      </c>
      <c r="N3874" s="3" t="b">
        <f t="shared" si="1295"/>
        <v>1</v>
      </c>
    </row>
    <row r="3875" spans="1:14" s="387" customFormat="1" x14ac:dyDescent="0.25">
      <c r="A3875" s="389">
        <f t="shared" si="1289"/>
        <v>100321</v>
      </c>
      <c r="B3875" s="390">
        <v>40944</v>
      </c>
      <c r="C3875" s="391" t="s">
        <v>13618</v>
      </c>
      <c r="D3875" s="391" t="s">
        <v>14804</v>
      </c>
      <c r="E3875" s="392" t="s">
        <v>1</v>
      </c>
      <c r="F3875" s="392" t="s">
        <v>908</v>
      </c>
      <c r="G3875" s="393">
        <v>1</v>
      </c>
      <c r="H3875" s="394">
        <f>VLOOKUP(B3875,'INS-SIN-SD-09-2021'!A:D,4,0)</f>
        <v>7042.17</v>
      </c>
      <c r="I3875" s="394" t="s">
        <v>13362</v>
      </c>
      <c r="J3875" s="373">
        <f t="shared" si="1294"/>
        <v>7042.17</v>
      </c>
      <c r="K3875" s="373"/>
      <c r="L3875" s="373"/>
      <c r="M3875" s="373">
        <f>VLOOKUP(B3875,'INS-SIN-SD-09-2021'!A:D,4,0)</f>
        <v>7042.17</v>
      </c>
      <c r="N3875" s="3" t="b">
        <f t="shared" si="1295"/>
        <v>1</v>
      </c>
    </row>
    <row r="3876" spans="1:14" s="387" customFormat="1" ht="30" x14ac:dyDescent="0.25">
      <c r="A3876" s="389">
        <f t="shared" si="1289"/>
        <v>100321</v>
      </c>
      <c r="B3876" s="390">
        <v>43494</v>
      </c>
      <c r="C3876" s="391" t="s">
        <v>13618</v>
      </c>
      <c r="D3876" s="391" t="s">
        <v>14805</v>
      </c>
      <c r="E3876" s="392" t="s">
        <v>1</v>
      </c>
      <c r="F3876" s="392" t="s">
        <v>908</v>
      </c>
      <c r="G3876" s="393">
        <v>1</v>
      </c>
      <c r="H3876" s="394">
        <v>108.8</v>
      </c>
      <c r="I3876" s="394" t="s">
        <v>13362</v>
      </c>
      <c r="J3876" s="373">
        <f t="shared" si="1294"/>
        <v>108.8</v>
      </c>
      <c r="K3876" s="373"/>
      <c r="L3876" s="373"/>
      <c r="M3876" s="373">
        <f>VLOOKUP(B3876,'INS-SIN-SD-09-2021'!A:D,4,0)</f>
        <v>108.8</v>
      </c>
      <c r="N3876" s="3" t="b">
        <f t="shared" si="1295"/>
        <v>1</v>
      </c>
    </row>
    <row r="3877" spans="1:14" s="387" customFormat="1" ht="30" x14ac:dyDescent="0.25">
      <c r="A3877" s="389">
        <f t="shared" si="1289"/>
        <v>100321</v>
      </c>
      <c r="B3877" s="390">
        <v>43470</v>
      </c>
      <c r="C3877" s="391" t="s">
        <v>13618</v>
      </c>
      <c r="D3877" s="391" t="s">
        <v>14806</v>
      </c>
      <c r="E3877" s="392" t="s">
        <v>1</v>
      </c>
      <c r="F3877" s="392" t="s">
        <v>908</v>
      </c>
      <c r="G3877" s="393">
        <v>1</v>
      </c>
      <c r="H3877" s="394">
        <v>7.9</v>
      </c>
      <c r="I3877" s="394" t="s">
        <v>13362</v>
      </c>
      <c r="J3877" s="373">
        <f t="shared" si="1294"/>
        <v>7.9</v>
      </c>
      <c r="K3877" s="373"/>
      <c r="L3877" s="373"/>
      <c r="M3877" s="373">
        <f>VLOOKUP(B3877,'INS-SIN-SD-09-2021'!A:D,4,0)</f>
        <v>7.9</v>
      </c>
      <c r="N3877" s="3" t="b">
        <f t="shared" si="1295"/>
        <v>1</v>
      </c>
    </row>
    <row r="4260" spans="1:15" s="2" customFormat="1" x14ac:dyDescent="0.25">
      <c r="A4260" s="270"/>
      <c r="B4260" s="270"/>
      <c r="C4260" s="379"/>
      <c r="D4260" s="379"/>
      <c r="E4260" s="269"/>
      <c r="F4260" s="269"/>
      <c r="G4260" s="3"/>
      <c r="H4260" s="373"/>
      <c r="I4260" s="373"/>
      <c r="J4260" s="373"/>
      <c r="K4260" s="373"/>
      <c r="L4260" s="373"/>
      <c r="M4260" s="373"/>
      <c r="N4260" s="3"/>
      <c r="O4260" s="3"/>
    </row>
    <row r="4261" spans="1:15" s="2" customFormat="1" x14ac:dyDescent="0.25">
      <c r="A4261" s="270"/>
      <c r="B4261" s="270"/>
      <c r="C4261" s="379"/>
      <c r="D4261" s="379"/>
      <c r="E4261" s="269"/>
      <c r="F4261" s="269"/>
      <c r="G4261" s="3"/>
      <c r="H4261" s="373"/>
      <c r="I4261" s="373"/>
      <c r="J4261" s="373"/>
      <c r="K4261" s="373"/>
      <c r="L4261" s="373"/>
      <c r="M4261" s="373"/>
      <c r="N4261" s="3"/>
      <c r="O4261" s="3"/>
    </row>
    <row r="4262" spans="1:15" s="2" customFormat="1" x14ac:dyDescent="0.25">
      <c r="A4262" s="270"/>
      <c r="B4262" s="270"/>
      <c r="C4262" s="379"/>
      <c r="D4262" s="379"/>
      <c r="E4262" s="269"/>
      <c r="F4262" s="269"/>
      <c r="G4262" s="3"/>
      <c r="H4262" s="373"/>
      <c r="I4262" s="373"/>
      <c r="J4262" s="373"/>
      <c r="K4262" s="373"/>
      <c r="L4262" s="373"/>
      <c r="M4262" s="373"/>
      <c r="N4262" s="3"/>
      <c r="O4262" s="3"/>
    </row>
    <row r="4263" spans="1:15" s="2" customFormat="1" x14ac:dyDescent="0.25">
      <c r="A4263" s="270"/>
      <c r="B4263" s="270"/>
      <c r="C4263" s="379"/>
      <c r="D4263" s="379"/>
      <c r="E4263" s="269"/>
      <c r="F4263" s="269"/>
      <c r="G4263" s="3"/>
      <c r="H4263" s="373"/>
      <c r="I4263" s="373"/>
      <c r="J4263" s="373"/>
      <c r="K4263" s="373"/>
      <c r="L4263" s="373"/>
      <c r="M4263" s="373"/>
      <c r="N4263" s="3"/>
      <c r="O4263" s="3"/>
    </row>
    <row r="4264" spans="1:15" s="2" customFormat="1" x14ac:dyDescent="0.25">
      <c r="A4264" s="270"/>
      <c r="B4264" s="270"/>
      <c r="C4264" s="379"/>
      <c r="D4264" s="379"/>
      <c r="E4264" s="269"/>
      <c r="F4264" s="269"/>
      <c r="G4264" s="3"/>
      <c r="H4264" s="373"/>
      <c r="I4264" s="373"/>
      <c r="J4264" s="373"/>
      <c r="K4264" s="373"/>
      <c r="L4264" s="373"/>
      <c r="M4264" s="373"/>
      <c r="N4264" s="3"/>
      <c r="O4264" s="3"/>
    </row>
    <row r="4265" spans="1:15" s="2" customFormat="1" x14ac:dyDescent="0.25">
      <c r="A4265" s="270"/>
      <c r="B4265" s="270"/>
      <c r="C4265" s="379"/>
      <c r="D4265" s="379"/>
      <c r="E4265" s="269"/>
      <c r="F4265" s="269"/>
      <c r="G4265" s="3"/>
      <c r="H4265" s="373"/>
      <c r="I4265" s="373"/>
      <c r="J4265" s="373"/>
      <c r="K4265" s="373"/>
      <c r="L4265" s="373"/>
      <c r="M4265" s="373"/>
      <c r="N4265" s="3"/>
      <c r="O4265" s="3"/>
    </row>
    <row r="4266" spans="1:15" s="2" customFormat="1" x14ac:dyDescent="0.25">
      <c r="A4266" s="270"/>
      <c r="B4266" s="270"/>
      <c r="C4266" s="379"/>
      <c r="D4266" s="379"/>
      <c r="E4266" s="269"/>
      <c r="F4266" s="269"/>
      <c r="G4266" s="3"/>
      <c r="H4266" s="373"/>
      <c r="I4266" s="373"/>
      <c r="J4266" s="373"/>
      <c r="K4266" s="373"/>
      <c r="L4266" s="373"/>
      <c r="M4266" s="373"/>
      <c r="N4266" s="3"/>
      <c r="O4266" s="3"/>
    </row>
    <row r="4267" spans="1:15" s="2" customFormat="1" x14ac:dyDescent="0.25">
      <c r="A4267" s="270"/>
      <c r="B4267" s="270"/>
      <c r="C4267" s="379"/>
      <c r="D4267" s="379"/>
      <c r="E4267" s="269"/>
      <c r="F4267" s="269"/>
      <c r="G4267" s="3"/>
      <c r="H4267" s="373"/>
      <c r="I4267" s="373"/>
      <c r="J4267" s="373"/>
      <c r="K4267" s="373"/>
      <c r="L4267" s="373"/>
      <c r="M4267" s="373"/>
      <c r="N4267" s="3"/>
      <c r="O4267" s="3"/>
    </row>
    <row r="4268" spans="1:15" s="2" customFormat="1" x14ac:dyDescent="0.25">
      <c r="A4268" s="270"/>
      <c r="B4268" s="270"/>
      <c r="C4268" s="379"/>
      <c r="D4268" s="379"/>
      <c r="E4268" s="269"/>
      <c r="F4268" s="269"/>
      <c r="G4268" s="3"/>
      <c r="H4268" s="373"/>
      <c r="I4268" s="373"/>
      <c r="J4268" s="373"/>
      <c r="K4268" s="373"/>
      <c r="L4268" s="373"/>
      <c r="M4268" s="373"/>
      <c r="N4268" s="3"/>
      <c r="O4268" s="3"/>
    </row>
    <row r="4269" spans="1:15" s="2" customFormat="1" x14ac:dyDescent="0.25">
      <c r="A4269" s="270"/>
      <c r="B4269" s="270"/>
      <c r="C4269" s="379"/>
      <c r="D4269" s="379"/>
      <c r="E4269" s="269"/>
      <c r="F4269" s="269"/>
      <c r="G4269" s="3"/>
      <c r="H4269" s="373"/>
      <c r="I4269" s="373"/>
      <c r="J4269" s="373"/>
      <c r="K4269" s="373"/>
      <c r="L4269" s="373"/>
      <c r="M4269" s="373"/>
      <c r="N4269" s="3"/>
      <c r="O4269" s="3"/>
    </row>
    <row r="4270" spans="1:15" s="2" customFormat="1" x14ac:dyDescent="0.25">
      <c r="A4270" s="270"/>
      <c r="B4270" s="270"/>
      <c r="C4270" s="379"/>
      <c r="D4270" s="379"/>
      <c r="E4270" s="269"/>
      <c r="F4270" s="269"/>
      <c r="G4270" s="3"/>
      <c r="H4270" s="373"/>
      <c r="I4270" s="373"/>
      <c r="J4270" s="373"/>
      <c r="K4270" s="373"/>
      <c r="L4270" s="373"/>
      <c r="M4270" s="373"/>
      <c r="N4270" s="3"/>
      <c r="O4270" s="3"/>
    </row>
    <row r="4271" spans="1:15" s="2" customFormat="1" x14ac:dyDescent="0.25">
      <c r="A4271" s="270"/>
      <c r="B4271" s="270"/>
      <c r="C4271" s="379"/>
      <c r="D4271" s="379"/>
      <c r="E4271" s="269"/>
      <c r="F4271" s="269"/>
      <c r="G4271" s="3"/>
      <c r="H4271" s="373"/>
      <c r="I4271" s="373"/>
      <c r="J4271" s="373"/>
      <c r="K4271" s="373"/>
      <c r="L4271" s="373"/>
      <c r="M4271" s="373"/>
      <c r="N4271" s="3"/>
      <c r="O4271" s="3"/>
    </row>
    <row r="4272" spans="1:15" s="2" customFormat="1" x14ac:dyDescent="0.25">
      <c r="A4272" s="270"/>
      <c r="B4272" s="270"/>
      <c r="C4272" s="379"/>
      <c r="D4272" s="379"/>
      <c r="E4272" s="269"/>
      <c r="F4272" s="269"/>
      <c r="G4272" s="3"/>
      <c r="H4272" s="373"/>
      <c r="I4272" s="373"/>
      <c r="J4272" s="373"/>
      <c r="K4272" s="373"/>
      <c r="L4272" s="373"/>
      <c r="M4272" s="373"/>
      <c r="N4272" s="3"/>
      <c r="O4272" s="3"/>
    </row>
    <row r="4273" spans="1:15" s="2" customFormat="1" x14ac:dyDescent="0.25">
      <c r="A4273" s="270"/>
      <c r="B4273" s="270"/>
      <c r="C4273" s="379"/>
      <c r="D4273" s="379"/>
      <c r="E4273" s="269"/>
      <c r="F4273" s="269"/>
      <c r="G4273" s="3"/>
      <c r="H4273" s="373"/>
      <c r="I4273" s="373"/>
      <c r="J4273" s="373"/>
      <c r="K4273" s="373"/>
      <c r="L4273" s="373"/>
      <c r="M4273" s="373"/>
      <c r="N4273" s="3"/>
      <c r="O4273" s="3"/>
    </row>
    <row r="4274" spans="1:15" s="2" customFormat="1" x14ac:dyDescent="0.25">
      <c r="A4274" s="270"/>
      <c r="B4274" s="270"/>
      <c r="C4274" s="379"/>
      <c r="D4274" s="379"/>
      <c r="E4274" s="269"/>
      <c r="F4274" s="269"/>
      <c r="G4274" s="3"/>
      <c r="H4274" s="373"/>
      <c r="I4274" s="373"/>
      <c r="J4274" s="373"/>
      <c r="K4274" s="373"/>
      <c r="L4274" s="373"/>
      <c r="M4274" s="373"/>
      <c r="N4274" s="3"/>
      <c r="O4274" s="3"/>
    </row>
    <row r="4275" spans="1:15" s="2" customFormat="1" x14ac:dyDescent="0.25">
      <c r="A4275" s="270"/>
      <c r="B4275" s="270"/>
      <c r="C4275" s="379"/>
      <c r="D4275" s="379"/>
      <c r="E4275" s="269"/>
      <c r="F4275" s="269"/>
      <c r="G4275" s="3"/>
      <c r="H4275" s="373"/>
      <c r="I4275" s="373"/>
      <c r="J4275" s="373"/>
      <c r="K4275" s="373"/>
      <c r="L4275" s="373"/>
      <c r="M4275" s="373"/>
      <c r="N4275" s="3"/>
      <c r="O4275" s="3"/>
    </row>
    <row r="4276" spans="1:15" s="2" customFormat="1" x14ac:dyDescent="0.25">
      <c r="A4276" s="270"/>
      <c r="B4276" s="270"/>
      <c r="C4276" s="379"/>
      <c r="D4276" s="379"/>
      <c r="E4276" s="269"/>
      <c r="F4276" s="269"/>
      <c r="G4276" s="3"/>
      <c r="H4276" s="373"/>
      <c r="I4276" s="373"/>
      <c r="J4276" s="373"/>
      <c r="K4276" s="373"/>
      <c r="L4276" s="373"/>
      <c r="M4276" s="373"/>
      <c r="N4276" s="3"/>
      <c r="O4276" s="3"/>
    </row>
    <row r="4277" spans="1:15" s="2" customFormat="1" x14ac:dyDescent="0.25">
      <c r="A4277" s="270"/>
      <c r="B4277" s="270"/>
      <c r="C4277" s="379"/>
      <c r="D4277" s="379"/>
      <c r="E4277" s="269"/>
      <c r="F4277" s="269"/>
      <c r="G4277" s="3"/>
      <c r="H4277" s="373"/>
      <c r="I4277" s="373"/>
      <c r="J4277" s="373"/>
      <c r="K4277" s="373"/>
      <c r="L4277" s="373"/>
      <c r="M4277" s="373"/>
      <c r="N4277" s="3"/>
      <c r="O4277" s="3"/>
    </row>
    <row r="4278" spans="1:15" s="2" customFormat="1" x14ac:dyDescent="0.25">
      <c r="A4278" s="270"/>
      <c r="B4278" s="270"/>
      <c r="C4278" s="379"/>
      <c r="D4278" s="379"/>
      <c r="E4278" s="269"/>
      <c r="F4278" s="269"/>
      <c r="G4278" s="3"/>
      <c r="H4278" s="373"/>
      <c r="I4278" s="373"/>
      <c r="J4278" s="373"/>
      <c r="K4278" s="373"/>
      <c r="L4278" s="373"/>
      <c r="M4278" s="373"/>
      <c r="N4278" s="3"/>
      <c r="O4278" s="3"/>
    </row>
    <row r="4279" spans="1:15" s="2" customFormat="1" x14ac:dyDescent="0.25">
      <c r="A4279" s="270"/>
      <c r="B4279" s="270"/>
      <c r="C4279" s="379"/>
      <c r="D4279" s="379"/>
      <c r="E4279" s="269"/>
      <c r="F4279" s="269"/>
      <c r="G4279" s="3"/>
      <c r="H4279" s="373"/>
      <c r="I4279" s="373"/>
      <c r="J4279" s="373"/>
      <c r="K4279" s="373"/>
      <c r="L4279" s="373"/>
      <c r="M4279" s="373"/>
      <c r="N4279" s="3"/>
      <c r="O4279" s="3"/>
    </row>
    <row r="4280" spans="1:15" s="2" customFormat="1" x14ac:dyDescent="0.25">
      <c r="A4280" s="270"/>
      <c r="B4280" s="270"/>
      <c r="C4280" s="379"/>
      <c r="D4280" s="379"/>
      <c r="E4280" s="269"/>
      <c r="F4280" s="269"/>
      <c r="G4280" s="3"/>
      <c r="H4280" s="373"/>
      <c r="I4280" s="373"/>
      <c r="J4280" s="373"/>
      <c r="K4280" s="373"/>
      <c r="L4280" s="373"/>
      <c r="M4280" s="373"/>
      <c r="N4280" s="3"/>
      <c r="O4280" s="3"/>
    </row>
    <row r="4281" spans="1:15" s="2" customFormat="1" x14ac:dyDescent="0.25">
      <c r="A4281" s="270"/>
      <c r="B4281" s="270"/>
      <c r="C4281" s="379"/>
      <c r="D4281" s="379"/>
      <c r="E4281" s="269"/>
      <c r="F4281" s="269"/>
      <c r="G4281" s="3"/>
      <c r="H4281" s="373"/>
      <c r="I4281" s="373"/>
      <c r="J4281" s="373"/>
      <c r="K4281" s="373"/>
      <c r="L4281" s="373"/>
      <c r="M4281" s="373"/>
      <c r="N4281" s="3"/>
      <c r="O4281" s="3"/>
    </row>
    <row r="4411" spans="1:15" s="2" customFormat="1" x14ac:dyDescent="0.25">
      <c r="A4411" s="270"/>
      <c r="B4411" s="270"/>
      <c r="C4411" s="379"/>
      <c r="D4411" s="379"/>
      <c r="E4411" s="269"/>
      <c r="F4411" s="269"/>
      <c r="G4411" s="3"/>
      <c r="H4411" s="373"/>
      <c r="I4411" s="373"/>
      <c r="J4411" s="373"/>
      <c r="K4411" s="373"/>
      <c r="L4411" s="373"/>
      <c r="M4411" s="373"/>
      <c r="N4411" s="3"/>
      <c r="O4411" s="3"/>
    </row>
    <row r="4412" spans="1:15" s="2" customFormat="1" x14ac:dyDescent="0.25">
      <c r="A4412" s="270"/>
      <c r="B4412" s="270"/>
      <c r="C4412" s="379"/>
      <c r="D4412" s="379"/>
      <c r="E4412" s="269"/>
      <c r="F4412" s="269"/>
      <c r="G4412" s="3"/>
      <c r="H4412" s="373"/>
      <c r="I4412" s="373"/>
      <c r="J4412" s="373"/>
      <c r="K4412" s="373"/>
      <c r="L4412" s="373"/>
      <c r="M4412" s="373"/>
      <c r="N4412" s="3"/>
      <c r="O4412" s="3"/>
    </row>
    <row r="4413" spans="1:15" s="2" customFormat="1" x14ac:dyDescent="0.25">
      <c r="A4413" s="270"/>
      <c r="B4413" s="270"/>
      <c r="C4413" s="379"/>
      <c r="D4413" s="379"/>
      <c r="E4413" s="269"/>
      <c r="F4413" s="269"/>
      <c r="G4413" s="3"/>
      <c r="H4413" s="373"/>
      <c r="I4413" s="373"/>
      <c r="J4413" s="373"/>
      <c r="K4413" s="373"/>
      <c r="L4413" s="373"/>
      <c r="M4413" s="373"/>
      <c r="N4413" s="3"/>
      <c r="O4413" s="3"/>
    </row>
    <row r="4414" spans="1:15" s="2" customFormat="1" x14ac:dyDescent="0.25">
      <c r="A4414" s="270"/>
      <c r="B4414" s="270"/>
      <c r="C4414" s="379"/>
      <c r="D4414" s="379"/>
      <c r="E4414" s="269"/>
      <c r="F4414" s="269"/>
      <c r="G4414" s="3"/>
      <c r="H4414" s="373"/>
      <c r="I4414" s="373"/>
      <c r="J4414" s="373"/>
      <c r="K4414" s="373"/>
      <c r="L4414" s="373"/>
      <c r="M4414" s="373"/>
      <c r="N4414" s="3"/>
      <c r="O4414" s="3"/>
    </row>
    <row r="4415" spans="1:15" s="2" customFormat="1" x14ac:dyDescent="0.25">
      <c r="A4415" s="270"/>
      <c r="B4415" s="270"/>
      <c r="C4415" s="379"/>
      <c r="D4415" s="379"/>
      <c r="E4415" s="269"/>
      <c r="F4415" s="269"/>
      <c r="G4415" s="3"/>
      <c r="H4415" s="373"/>
      <c r="I4415" s="373"/>
      <c r="J4415" s="373"/>
      <c r="K4415" s="373"/>
      <c r="L4415" s="373"/>
      <c r="M4415" s="373"/>
      <c r="N4415" s="3"/>
      <c r="O4415" s="3"/>
    </row>
    <row r="4416" spans="1:15" s="2" customFormat="1" x14ac:dyDescent="0.25">
      <c r="A4416" s="270"/>
      <c r="B4416" s="270"/>
      <c r="C4416" s="379"/>
      <c r="D4416" s="379"/>
      <c r="E4416" s="269"/>
      <c r="F4416" s="269"/>
      <c r="G4416" s="3"/>
      <c r="H4416" s="373"/>
      <c r="I4416" s="373"/>
      <c r="J4416" s="373"/>
      <c r="K4416" s="373"/>
      <c r="L4416" s="373"/>
      <c r="M4416" s="373"/>
      <c r="N4416" s="3"/>
      <c r="O4416" s="3"/>
    </row>
  </sheetData>
  <autoFilter ref="A11:O3877" xr:uid="{7BBE2D3B-52DB-4A67-889C-7B1563A0FA37}"/>
  <mergeCells count="3">
    <mergeCell ref="G1:H1"/>
    <mergeCell ref="G2:H2"/>
    <mergeCell ref="A10:I10"/>
  </mergeCells>
  <conditionalFormatting sqref="A10:A11">
    <cfRule type="duplicateValues" dxfId="4" priority="3"/>
  </conditionalFormatting>
  <conditionalFormatting sqref="M10:M11">
    <cfRule type="duplicateValues" dxfId="3" priority="2"/>
  </conditionalFormatting>
  <pageMargins left="0.511811024" right="0.511811024" top="0.78740157499999996" bottom="0.78740157499999996" header="0.31496062000000002" footer="0.31496062000000002"/>
  <pageSetup paperSize="9" scale="39" orientation="portrait" horizontalDpi="1200" verticalDpi="1200" r:id="rId1"/>
  <rowBreaks count="1" manualBreakCount="1">
    <brk id="3671" max="8" man="1"/>
  </rowBreaks>
  <colBreaks count="1" manualBreakCount="1">
    <brk id="9" max="377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4CA5-E83A-4D7A-B3CD-09B720C97148}">
  <sheetPr>
    <tabColor theme="5" tint="-0.249977111117893"/>
    <pageSetUpPr fitToPage="1"/>
  </sheetPr>
  <dimension ref="A1:AC73"/>
  <sheetViews>
    <sheetView showGridLines="0" view="pageBreakPreview" zoomScaleNormal="100" zoomScaleSheetLayoutView="100" workbookViewId="0">
      <selection activeCell="M6" sqref="M6"/>
    </sheetView>
  </sheetViews>
  <sheetFormatPr defaultRowHeight="12.75" x14ac:dyDescent="0.2"/>
  <cols>
    <col min="1" max="1" width="9.140625" style="166"/>
    <col min="2" max="2" width="9.85546875" style="166" customWidth="1"/>
    <col min="3" max="3" width="10.85546875" style="166" customWidth="1"/>
    <col min="4" max="4" width="13.5703125" style="166" customWidth="1"/>
    <col min="5" max="10" width="9.140625" style="166"/>
    <col min="11" max="11" width="13.85546875" style="166" customWidth="1"/>
    <col min="12" max="12" width="8.85546875" style="166" bestFit="1" customWidth="1"/>
    <col min="13" max="13" width="13.5703125" style="166" customWidth="1"/>
    <col min="14" max="14" width="13.7109375" style="166" customWidth="1"/>
    <col min="15" max="16384" width="9.140625" style="166"/>
  </cols>
  <sheetData>
    <row r="1" spans="1:29" s="139" customFormat="1" ht="15" x14ac:dyDescent="0.25">
      <c r="B1" s="136"/>
      <c r="C1" s="136"/>
      <c r="D1" s="137"/>
      <c r="E1" s="137"/>
      <c r="F1" s="137"/>
      <c r="G1" s="137"/>
      <c r="H1" s="138"/>
      <c r="K1" s="628" t="s">
        <v>12036</v>
      </c>
      <c r="L1" s="629"/>
      <c r="M1" s="140">
        <f>BDI_Materiais!$H$27</f>
        <v>0.2026</v>
      </c>
      <c r="W1" s="2"/>
      <c r="X1" s="142"/>
      <c r="Y1" s="142"/>
      <c r="Z1" s="142"/>
      <c r="AA1" s="142"/>
      <c r="AB1" s="142"/>
      <c r="AC1" s="142"/>
    </row>
    <row r="2" spans="1:29" s="139" customFormat="1" ht="15" x14ac:dyDescent="0.25">
      <c r="B2" s="136"/>
      <c r="C2" s="143"/>
      <c r="D2" s="143"/>
      <c r="E2" s="143"/>
      <c r="F2" s="143"/>
      <c r="G2" s="143"/>
      <c r="H2" s="144"/>
      <c r="J2" s="145"/>
      <c r="K2" s="628" t="s">
        <v>12037</v>
      </c>
      <c r="L2" s="629"/>
      <c r="M2" s="140">
        <f>BDI_Equipamentos!$H$27</f>
        <v>0.1326</v>
      </c>
      <c r="W2" s="2"/>
      <c r="X2" s="142"/>
      <c r="Y2" s="142"/>
      <c r="Z2" s="142"/>
      <c r="AA2" s="142"/>
      <c r="AB2" s="142"/>
      <c r="AC2" s="142"/>
    </row>
    <row r="3" spans="1:29" s="139" customFormat="1" ht="15" x14ac:dyDescent="0.25">
      <c r="B3" s="136"/>
      <c r="C3" s="143"/>
      <c r="D3" s="143"/>
      <c r="E3" s="143"/>
      <c r="F3" s="143"/>
      <c r="G3" s="143"/>
      <c r="H3" s="144"/>
      <c r="J3" s="145"/>
      <c r="K3" s="145"/>
      <c r="L3" s="145"/>
      <c r="M3" s="145"/>
      <c r="W3" s="2"/>
      <c r="X3" s="142"/>
      <c r="Y3" s="142"/>
      <c r="Z3" s="142"/>
      <c r="AA3" s="142"/>
      <c r="AB3" s="142"/>
      <c r="AC3" s="142"/>
    </row>
    <row r="4" spans="1:29" s="139" customFormat="1" ht="15" x14ac:dyDescent="0.25">
      <c r="B4" s="148"/>
      <c r="C4" s="148"/>
      <c r="D4" s="148"/>
      <c r="E4" s="148"/>
      <c r="F4" s="148"/>
      <c r="G4" s="148"/>
      <c r="H4" s="149"/>
      <c r="J4" s="145"/>
      <c r="K4" s="145"/>
      <c r="L4" s="145"/>
      <c r="W4" s="2"/>
      <c r="X4" s="142"/>
      <c r="Y4" s="142"/>
      <c r="Z4" s="142"/>
      <c r="AA4" s="142"/>
      <c r="AB4" s="142"/>
      <c r="AC4" s="142"/>
    </row>
    <row r="5" spans="1:29" s="139" customFormat="1" ht="15" x14ac:dyDescent="0.25">
      <c r="B5" s="152" t="s">
        <v>16029</v>
      </c>
      <c r="C5" s="153"/>
      <c r="D5" s="153"/>
      <c r="E5" s="154"/>
      <c r="F5" s="155"/>
      <c r="M5" s="157" t="s">
        <v>16931</v>
      </c>
      <c r="W5" s="2"/>
      <c r="X5" s="142"/>
      <c r="Y5" s="142"/>
      <c r="Z5" s="142"/>
      <c r="AA5" s="142"/>
      <c r="AB5" s="142"/>
      <c r="AC5" s="142"/>
    </row>
    <row r="6" spans="1:29" s="139" customFormat="1" ht="15" x14ac:dyDescent="0.25">
      <c r="B6" s="152" t="s">
        <v>16031</v>
      </c>
      <c r="C6" s="148"/>
      <c r="D6" s="148"/>
      <c r="E6" s="149"/>
      <c r="M6" s="159" t="s">
        <v>16034</v>
      </c>
      <c r="W6" s="2"/>
      <c r="X6" s="142"/>
      <c r="Y6" s="142"/>
      <c r="Z6" s="142"/>
      <c r="AA6" s="142"/>
      <c r="AB6" s="142"/>
      <c r="AC6" s="142"/>
    </row>
    <row r="7" spans="1:29" s="139" customFormat="1" ht="15" x14ac:dyDescent="0.25">
      <c r="B7" s="160" t="s">
        <v>12175</v>
      </c>
      <c r="C7" s="148"/>
      <c r="D7" s="148"/>
      <c r="E7" s="148"/>
      <c r="F7" s="148"/>
      <c r="G7" s="148"/>
      <c r="H7" s="149"/>
      <c r="M7" s="161" t="str">
        <f>IF('!Dados'!$G$3="Com Desoneração",'!Dados'!$E$6,'!Dados'!$E$7)</f>
        <v>LEIS SOCIAIS HORISTAS: 113,69%</v>
      </c>
      <c r="W7" s="2"/>
      <c r="X7" s="142"/>
      <c r="Y7" s="142"/>
      <c r="Z7" s="142"/>
      <c r="AA7" s="142"/>
      <c r="AB7" s="142"/>
      <c r="AC7" s="142"/>
    </row>
    <row r="8" spans="1:29" s="139" customFormat="1" ht="15" x14ac:dyDescent="0.25">
      <c r="B8" s="160" t="s">
        <v>12205</v>
      </c>
      <c r="C8" s="148"/>
      <c r="D8" s="148"/>
      <c r="E8" s="148"/>
      <c r="F8" s="148"/>
      <c r="G8" s="148"/>
      <c r="H8" s="149"/>
      <c r="M8" s="159" t="str">
        <f>IF('!Dados'!$G$3="Com Desoneração",'!Dados'!$G$6,'!Dados'!$G$7)</f>
        <v>LEIS SOCIAIS MENSALISTAS: 73,06%</v>
      </c>
      <c r="W8" s="2"/>
      <c r="X8" s="142"/>
      <c r="Y8" s="142"/>
      <c r="Z8" s="142"/>
      <c r="AA8" s="142"/>
      <c r="AB8" s="142"/>
      <c r="AC8" s="142"/>
    </row>
    <row r="9" spans="1:29" s="139" customFormat="1" ht="15" x14ac:dyDescent="0.25">
      <c r="B9" s="160" t="s">
        <v>12206</v>
      </c>
      <c r="C9" s="148"/>
      <c r="D9" s="148"/>
      <c r="E9" s="148"/>
      <c r="F9" s="148"/>
      <c r="G9" s="148"/>
      <c r="H9" s="138"/>
      <c r="M9" s="159" t="str">
        <f>IF('!Dados'!$G$3="Com Desoneração",'!Dados'!$I$6,'!Dados'!$I$7)</f>
        <v>TABELA DE REFERÊNCIA:. SINAPI - SETEMBRO DE 2021 SEM DESONERAÇÃO</v>
      </c>
      <c r="W9" s="2"/>
      <c r="X9" s="142"/>
      <c r="Y9" s="142"/>
      <c r="Z9" s="142"/>
      <c r="AA9" s="142"/>
      <c r="AB9" s="142"/>
      <c r="AC9" s="142"/>
    </row>
    <row r="10" spans="1:29" ht="15.75" x14ac:dyDescent="0.2">
      <c r="A10" s="218"/>
      <c r="B10" s="696" t="s">
        <v>12271</v>
      </c>
      <c r="C10" s="696"/>
      <c r="D10" s="696"/>
      <c r="E10" s="696"/>
      <c r="F10" s="696"/>
      <c r="G10" s="696"/>
      <c r="H10" s="696"/>
      <c r="I10" s="696"/>
      <c r="J10" s="696"/>
      <c r="K10" s="696"/>
      <c r="L10" s="696"/>
      <c r="M10" s="696"/>
      <c r="N10" s="163"/>
      <c r="Q10" s="219"/>
      <c r="R10" s="219"/>
      <c r="S10" s="219"/>
    </row>
    <row r="11" spans="1:29" x14ac:dyDescent="0.2">
      <c r="A11" s="218"/>
      <c r="B11" s="218"/>
      <c r="C11" s="218"/>
      <c r="D11" s="218"/>
      <c r="E11" s="218"/>
      <c r="F11" s="218"/>
      <c r="G11" s="697" t="s">
        <v>12272</v>
      </c>
      <c r="H11" s="697"/>
      <c r="I11" s="697"/>
      <c r="J11" s="697"/>
      <c r="K11" s="697" t="s">
        <v>12273</v>
      </c>
      <c r="L11" s="697"/>
      <c r="M11" s="220">
        <f>IF('!Dados'!G3="Com Desoneração",'!Dados'!F6,'!Dados'!F7)</f>
        <v>1.1369</v>
      </c>
      <c r="N11" s="221">
        <f>1+M11</f>
        <v>2.1368999999999998</v>
      </c>
      <c r="Q11" s="222"/>
      <c r="R11" s="222"/>
      <c r="S11" s="222"/>
    </row>
    <row r="12" spans="1:29" x14ac:dyDescent="0.2">
      <c r="A12" s="218"/>
      <c r="B12" s="218"/>
      <c r="C12" s="218"/>
      <c r="D12" s="218"/>
      <c r="E12" s="218"/>
      <c r="F12" s="218"/>
      <c r="G12" s="698"/>
      <c r="H12" s="698"/>
      <c r="I12" s="698"/>
      <c r="J12" s="698"/>
      <c r="K12" s="699" t="s">
        <v>12274</v>
      </c>
      <c r="L12" s="699"/>
      <c r="M12" s="223">
        <f>IF('!Dados'!G3="Com Desoneração",'!Dados'!H6,'!Dados'!H7)</f>
        <v>0.73060000000000003</v>
      </c>
      <c r="N12" s="221">
        <f>1+M12</f>
        <v>1.7305999999999999</v>
      </c>
      <c r="Q12" s="222"/>
      <c r="R12" s="222"/>
      <c r="S12" s="222"/>
    </row>
    <row r="13" spans="1:29" ht="25.5" x14ac:dyDescent="0.2">
      <c r="A13" s="218"/>
      <c r="B13" s="165" t="s">
        <v>12107</v>
      </c>
      <c r="C13" s="683" t="s">
        <v>12108</v>
      </c>
      <c r="D13" s="684"/>
      <c r="E13" s="684"/>
      <c r="F13" s="684"/>
      <c r="G13" s="684"/>
      <c r="H13" s="684"/>
      <c r="I13" s="685"/>
      <c r="J13" s="165" t="s">
        <v>12239</v>
      </c>
      <c r="K13" s="165" t="s">
        <v>12275</v>
      </c>
      <c r="L13" s="165" t="s">
        <v>12240</v>
      </c>
      <c r="M13" s="165" t="s">
        <v>12276</v>
      </c>
      <c r="N13" s="163"/>
      <c r="Q13" s="219"/>
      <c r="R13" s="219"/>
      <c r="S13" s="219"/>
    </row>
    <row r="14" spans="1:29" ht="25.5" x14ac:dyDescent="0.2">
      <c r="A14" s="201"/>
      <c r="B14" s="224" t="s">
        <v>2215</v>
      </c>
      <c r="C14" s="225" t="s">
        <v>12277</v>
      </c>
      <c r="D14" s="225"/>
      <c r="E14" s="225"/>
      <c r="F14" s="225"/>
      <c r="G14" s="225"/>
      <c r="H14" s="225"/>
      <c r="I14" s="225"/>
      <c r="J14" s="226" t="s">
        <v>12278</v>
      </c>
      <c r="K14" s="227">
        <f>L47</f>
        <v>3784.33268</v>
      </c>
      <c r="L14" s="228">
        <v>2</v>
      </c>
      <c r="M14" s="229">
        <f>L14*K14</f>
        <v>7568.66536</v>
      </c>
      <c r="N14" s="163"/>
      <c r="Q14" s="219"/>
      <c r="R14" s="219"/>
      <c r="S14" s="219"/>
    </row>
    <row r="15" spans="1:29" ht="12.75" customHeight="1" x14ac:dyDescent="0.2">
      <c r="A15" s="139"/>
      <c r="B15" s="230"/>
      <c r="C15" s="230"/>
      <c r="D15" s="230"/>
      <c r="E15" s="230"/>
      <c r="F15" s="230"/>
      <c r="G15" s="230"/>
      <c r="H15" s="230"/>
      <c r="I15" s="230"/>
      <c r="J15" s="230"/>
      <c r="K15" s="230"/>
      <c r="L15" s="230"/>
      <c r="M15" s="230"/>
      <c r="N15" s="163"/>
      <c r="Q15" s="219"/>
      <c r="R15" s="219"/>
      <c r="S15" s="219"/>
    </row>
    <row r="16" spans="1:29" ht="12.75" customHeight="1" x14ac:dyDescent="0.2">
      <c r="A16" s="139"/>
      <c r="B16" s="230"/>
      <c r="C16" s="230"/>
      <c r="D16" s="686"/>
      <c r="E16" s="687"/>
      <c r="F16" s="687"/>
      <c r="G16" s="688"/>
      <c r="H16" s="231" t="s">
        <v>12279</v>
      </c>
      <c r="I16" s="689" t="s">
        <v>12108</v>
      </c>
      <c r="J16" s="690"/>
      <c r="K16" s="691"/>
      <c r="L16" s="232" t="s">
        <v>12239</v>
      </c>
      <c r="M16" s="233" t="s">
        <v>12280</v>
      </c>
      <c r="N16" s="163"/>
      <c r="Q16" s="219"/>
      <c r="R16" s="219"/>
      <c r="S16" s="219"/>
    </row>
    <row r="17" spans="1:19" ht="12.75" customHeight="1" x14ac:dyDescent="0.2">
      <c r="A17" s="234"/>
      <c r="B17" s="235"/>
      <c r="C17" s="236"/>
      <c r="D17" s="649" t="s">
        <v>12281</v>
      </c>
      <c r="E17" s="650"/>
      <c r="F17" s="650"/>
      <c r="G17" s="651"/>
      <c r="H17" s="237">
        <v>41776</v>
      </c>
      <c r="I17" s="649" t="s">
        <v>12033</v>
      </c>
      <c r="J17" s="650"/>
      <c r="K17" s="651"/>
      <c r="L17" s="238" t="s">
        <v>986</v>
      </c>
      <c r="M17" s="239">
        <f>IF('!Dados'!$G$3="Com Desoneração",VLOOKUP(H17,'INS-SIN-CD-09-2021'!A:D,4,FALSE),VLOOKUP(H17,'INS-SIN-SD-09-2021'!A:D,4,FALSE))</f>
        <v>16.32</v>
      </c>
      <c r="N17" s="163"/>
      <c r="Q17" s="219"/>
      <c r="R17" s="219"/>
      <c r="S17" s="219"/>
    </row>
    <row r="18" spans="1:19" x14ac:dyDescent="0.2">
      <c r="A18" s="234"/>
      <c r="B18" s="235"/>
      <c r="C18" s="240"/>
      <c r="D18" s="241"/>
      <c r="E18" s="241"/>
      <c r="F18" s="241"/>
      <c r="G18" s="241"/>
      <c r="H18" s="242"/>
      <c r="I18" s="241"/>
      <c r="J18" s="241"/>
      <c r="K18" s="241"/>
      <c r="L18" s="243"/>
      <c r="M18" s="244"/>
      <c r="N18" s="163"/>
    </row>
    <row r="19" spans="1:19" ht="12.75" customHeight="1" x14ac:dyDescent="0.2">
      <c r="A19" s="234"/>
      <c r="B19" s="235"/>
      <c r="C19" s="236"/>
      <c r="D19" s="649" t="s">
        <v>12282</v>
      </c>
      <c r="E19" s="650"/>
      <c r="F19" s="650"/>
      <c r="G19" s="650"/>
      <c r="H19" s="651"/>
      <c r="I19" s="692">
        <v>0</v>
      </c>
      <c r="J19" s="693"/>
      <c r="K19" s="694">
        <v>0</v>
      </c>
      <c r="L19" s="695"/>
      <c r="M19" s="245"/>
      <c r="N19" s="163"/>
    </row>
    <row r="20" spans="1:19" ht="12.75" customHeight="1" x14ac:dyDescent="0.2">
      <c r="A20" s="234"/>
      <c r="B20" s="235"/>
      <c r="C20" s="236"/>
      <c r="D20" s="678" t="s">
        <v>12283</v>
      </c>
      <c r="E20" s="679"/>
      <c r="F20" s="679"/>
      <c r="G20" s="679"/>
      <c r="H20" s="679"/>
      <c r="I20" s="679"/>
      <c r="J20" s="679"/>
      <c r="K20" s="679"/>
      <c r="L20" s="680"/>
      <c r="M20" s="246">
        <f>ROUND(M17/$N$11,2)</f>
        <v>7.64</v>
      </c>
      <c r="N20" s="163"/>
    </row>
    <row r="21" spans="1:19" ht="12.75" customHeight="1" x14ac:dyDescent="0.2">
      <c r="A21" s="234"/>
      <c r="B21" s="235"/>
      <c r="C21" s="236"/>
      <c r="D21" s="649" t="s">
        <v>12284</v>
      </c>
      <c r="E21" s="650"/>
      <c r="F21" s="650"/>
      <c r="G21" s="650"/>
      <c r="H21" s="651"/>
      <c r="I21" s="692">
        <v>0</v>
      </c>
      <c r="J21" s="693"/>
      <c r="K21" s="694">
        <v>0</v>
      </c>
      <c r="L21" s="695"/>
      <c r="M21" s="247"/>
      <c r="N21" s="163"/>
    </row>
    <row r="22" spans="1:19" ht="12.75" customHeight="1" x14ac:dyDescent="0.2">
      <c r="A22" s="234"/>
      <c r="B22" s="235"/>
      <c r="C22" s="236"/>
      <c r="D22" s="678" t="s">
        <v>12285</v>
      </c>
      <c r="E22" s="679"/>
      <c r="F22" s="679"/>
      <c r="G22" s="679"/>
      <c r="H22" s="679"/>
      <c r="I22" s="679"/>
      <c r="J22" s="679"/>
      <c r="K22" s="679"/>
      <c r="L22" s="680"/>
      <c r="M22" s="246">
        <f>ROUND(M20*$N$12,2)</f>
        <v>13.22</v>
      </c>
      <c r="N22" s="163"/>
    </row>
    <row r="23" spans="1:19" x14ac:dyDescent="0.2">
      <c r="A23" s="234"/>
      <c r="B23" s="235"/>
      <c r="C23" s="236"/>
      <c r="D23" s="248"/>
      <c r="E23" s="248"/>
      <c r="F23" s="248"/>
      <c r="G23" s="248"/>
      <c r="H23" s="248"/>
      <c r="I23" s="248"/>
      <c r="J23" s="248"/>
      <c r="K23" s="248"/>
      <c r="L23" s="248"/>
      <c r="M23" s="248"/>
      <c r="N23" s="163"/>
    </row>
    <row r="24" spans="1:19" x14ac:dyDescent="0.2">
      <c r="A24" s="234"/>
      <c r="B24" s="235"/>
      <c r="C24" s="236"/>
      <c r="D24" s="664" t="s">
        <v>12286</v>
      </c>
      <c r="E24" s="665"/>
      <c r="F24" s="665"/>
      <c r="G24" s="665"/>
      <c r="H24" s="665"/>
      <c r="I24" s="665"/>
      <c r="J24" s="665"/>
      <c r="K24" s="666"/>
      <c r="L24" s="681">
        <v>7.33</v>
      </c>
      <c r="M24" s="682"/>
      <c r="N24" s="163"/>
    </row>
    <row r="25" spans="1:19" x14ac:dyDescent="0.2">
      <c r="A25" s="234"/>
      <c r="B25" s="235"/>
      <c r="C25" s="236"/>
      <c r="D25" s="664" t="s">
        <v>12287</v>
      </c>
      <c r="E25" s="665"/>
      <c r="F25" s="665"/>
      <c r="G25" s="665"/>
      <c r="H25" s="665"/>
      <c r="I25" s="665"/>
      <c r="J25" s="665"/>
      <c r="K25" s="666"/>
      <c r="L25" s="667"/>
      <c r="M25" s="668"/>
      <c r="N25" s="163"/>
    </row>
    <row r="26" spans="1:19" ht="12.75" customHeight="1" x14ac:dyDescent="0.2">
      <c r="A26" s="234"/>
      <c r="B26" s="235"/>
      <c r="C26" s="236"/>
      <c r="D26" s="664" t="s">
        <v>12288</v>
      </c>
      <c r="E26" s="665"/>
      <c r="F26" s="665"/>
      <c r="G26" s="665"/>
      <c r="H26" s="665"/>
      <c r="I26" s="665"/>
      <c r="J26" s="665"/>
      <c r="K26" s="666"/>
      <c r="L26" s="676">
        <v>30</v>
      </c>
      <c r="M26" s="677"/>
      <c r="N26" s="163"/>
    </row>
    <row r="27" spans="1:19" x14ac:dyDescent="0.2">
      <c r="A27" s="234"/>
      <c r="B27" s="235"/>
      <c r="C27" s="236"/>
      <c r="D27" s="678" t="s">
        <v>12289</v>
      </c>
      <c r="E27" s="679"/>
      <c r="F27" s="679"/>
      <c r="G27" s="679"/>
      <c r="H27" s="679"/>
      <c r="I27" s="679"/>
      <c r="J27" s="679"/>
      <c r="K27" s="680"/>
      <c r="L27" s="667">
        <f>ROUND(L24*L26,0)</f>
        <v>220</v>
      </c>
      <c r="M27" s="668"/>
      <c r="N27" s="163"/>
    </row>
    <row r="28" spans="1:19" ht="12.75" customHeight="1" x14ac:dyDescent="0.2">
      <c r="A28" s="234"/>
      <c r="B28" s="235"/>
      <c r="C28" s="236"/>
      <c r="D28" s="664" t="s">
        <v>12290</v>
      </c>
      <c r="E28" s="665"/>
      <c r="F28" s="665"/>
      <c r="G28" s="665"/>
      <c r="H28" s="665"/>
      <c r="I28" s="665"/>
      <c r="J28" s="665"/>
      <c r="K28" s="666"/>
      <c r="L28" s="667"/>
      <c r="M28" s="668"/>
      <c r="N28" s="163"/>
    </row>
    <row r="29" spans="1:19" ht="12.75" customHeight="1" x14ac:dyDescent="0.2">
      <c r="A29" s="234"/>
      <c r="B29" s="235"/>
      <c r="C29" s="236"/>
      <c r="D29" s="664" t="s">
        <v>12291</v>
      </c>
      <c r="E29" s="665"/>
      <c r="F29" s="665"/>
      <c r="G29" s="665"/>
      <c r="H29" s="665"/>
      <c r="I29" s="665"/>
      <c r="J29" s="665"/>
      <c r="K29" s="666"/>
      <c r="L29" s="669">
        <v>1</v>
      </c>
      <c r="M29" s="670"/>
      <c r="N29" s="163"/>
    </row>
    <row r="30" spans="1:19" x14ac:dyDescent="0.2">
      <c r="A30" s="234"/>
      <c r="B30" s="235"/>
      <c r="C30" s="236"/>
      <c r="D30" s="671" t="s">
        <v>12292</v>
      </c>
      <c r="E30" s="672"/>
      <c r="F30" s="672"/>
      <c r="G30" s="672"/>
      <c r="H30" s="672"/>
      <c r="I30" s="672"/>
      <c r="J30" s="672"/>
      <c r="K30" s="673"/>
      <c r="L30" s="674">
        <f>M22*L27*L29</f>
        <v>2908.4</v>
      </c>
      <c r="M30" s="675"/>
      <c r="N30" s="163"/>
    </row>
    <row r="31" spans="1:19" x14ac:dyDescent="0.2">
      <c r="A31" s="234"/>
      <c r="B31" s="235"/>
      <c r="C31" s="236"/>
      <c r="D31" s="248"/>
      <c r="E31" s="248"/>
      <c r="F31" s="249"/>
      <c r="G31" s="249"/>
      <c r="H31" s="249"/>
      <c r="I31" s="249"/>
      <c r="J31" s="249"/>
      <c r="K31" s="249"/>
      <c r="L31" s="249"/>
      <c r="M31" s="249"/>
      <c r="N31" s="163"/>
    </row>
    <row r="32" spans="1:19" ht="25.5" customHeight="1" x14ac:dyDescent="0.2">
      <c r="A32" s="201"/>
      <c r="B32" s="250" t="s">
        <v>12293</v>
      </c>
      <c r="C32" s="658" t="s">
        <v>12294</v>
      </c>
      <c r="D32" s="659"/>
      <c r="E32" s="659"/>
      <c r="F32" s="659"/>
      <c r="G32" s="659"/>
      <c r="H32" s="659"/>
      <c r="I32" s="660"/>
      <c r="J32" s="251" t="s">
        <v>12278</v>
      </c>
      <c r="K32" s="252">
        <f>L35*M35</f>
        <v>7.8526800000000003</v>
      </c>
      <c r="L32" s="253">
        <v>1</v>
      </c>
      <c r="M32" s="254">
        <f>L32*K32</f>
        <v>7.8526800000000003</v>
      </c>
      <c r="N32" s="163"/>
    </row>
    <row r="33" spans="1:14" x14ac:dyDescent="0.2">
      <c r="A33" s="234"/>
      <c r="B33" s="249"/>
      <c r="C33" s="249"/>
      <c r="D33" s="249"/>
      <c r="E33" s="249"/>
      <c r="F33" s="249"/>
      <c r="G33" s="249"/>
      <c r="H33" s="249"/>
      <c r="I33" s="249"/>
      <c r="J33" s="249"/>
      <c r="K33" s="249"/>
      <c r="L33" s="249"/>
      <c r="M33" s="249"/>
      <c r="N33" s="163"/>
    </row>
    <row r="34" spans="1:14" ht="12.75" customHeight="1" x14ac:dyDescent="0.2">
      <c r="A34" s="234"/>
      <c r="B34" s="235"/>
      <c r="C34" s="236"/>
      <c r="D34" s="255" t="s">
        <v>12279</v>
      </c>
      <c r="E34" s="661" t="s">
        <v>12108</v>
      </c>
      <c r="F34" s="662"/>
      <c r="G34" s="662"/>
      <c r="H34" s="662"/>
      <c r="I34" s="662"/>
      <c r="J34" s="662"/>
      <c r="K34" s="663"/>
      <c r="L34" s="256" t="s">
        <v>12295</v>
      </c>
      <c r="M34" s="257" t="s">
        <v>12280</v>
      </c>
      <c r="N34" s="163"/>
    </row>
    <row r="35" spans="1:14" ht="12.75" customHeight="1" x14ac:dyDescent="0.2">
      <c r="A35" s="234"/>
      <c r="B35" s="235"/>
      <c r="C35" s="236"/>
      <c r="D35" s="237" t="s">
        <v>12296</v>
      </c>
      <c r="E35" s="649" t="s">
        <v>12033</v>
      </c>
      <c r="F35" s="650"/>
      <c r="G35" s="650"/>
      <c r="H35" s="650"/>
      <c r="I35" s="650"/>
      <c r="J35" s="650"/>
      <c r="K35" s="651"/>
      <c r="L35" s="258">
        <v>2.7000000000000001E-3</v>
      </c>
      <c r="M35" s="259">
        <f>L30</f>
        <v>2908.4</v>
      </c>
      <c r="N35" s="163"/>
    </row>
    <row r="36" spans="1:14" x14ac:dyDescent="0.2">
      <c r="A36" s="234"/>
      <c r="B36" s="235"/>
      <c r="C36" s="236"/>
      <c r="D36" s="248"/>
      <c r="E36" s="248"/>
      <c r="F36" s="249"/>
      <c r="G36" s="249"/>
      <c r="H36" s="249"/>
      <c r="I36" s="249"/>
      <c r="J36" s="249"/>
      <c r="K36" s="249"/>
      <c r="L36" s="249"/>
      <c r="M36" s="249"/>
      <c r="N36" s="163"/>
    </row>
    <row r="37" spans="1:14" x14ac:dyDescent="0.2">
      <c r="A37" s="234"/>
      <c r="B37" s="235"/>
      <c r="C37" s="236"/>
      <c r="D37" s="248"/>
      <c r="E37" s="248"/>
      <c r="F37" s="249"/>
      <c r="G37" s="249"/>
      <c r="H37" s="249"/>
      <c r="I37" s="249"/>
      <c r="J37" s="249"/>
      <c r="K37" s="249"/>
      <c r="L37" s="249"/>
      <c r="M37" s="249"/>
      <c r="N37" s="163"/>
    </row>
    <row r="38" spans="1:14" ht="12.75" customHeight="1" x14ac:dyDescent="0.2">
      <c r="A38" s="234"/>
      <c r="B38" s="235"/>
      <c r="C38" s="260"/>
      <c r="D38" s="255" t="s">
        <v>12279</v>
      </c>
      <c r="E38" s="661" t="s">
        <v>12108</v>
      </c>
      <c r="F38" s="662"/>
      <c r="G38" s="662"/>
      <c r="H38" s="662"/>
      <c r="I38" s="662"/>
      <c r="J38" s="662"/>
      <c r="K38" s="663"/>
      <c r="L38" s="256" t="s">
        <v>12239</v>
      </c>
      <c r="M38" s="257" t="s">
        <v>12280</v>
      </c>
      <c r="N38" s="163"/>
    </row>
    <row r="39" spans="1:14" ht="12.75" customHeight="1" x14ac:dyDescent="0.2">
      <c r="A39" s="234"/>
      <c r="B39" s="235"/>
      <c r="C39" s="260"/>
      <c r="D39" s="237">
        <v>40862</v>
      </c>
      <c r="E39" s="649" t="s">
        <v>12297</v>
      </c>
      <c r="F39" s="650"/>
      <c r="G39" s="650"/>
      <c r="H39" s="650"/>
      <c r="I39" s="650"/>
      <c r="J39" s="650"/>
      <c r="K39" s="651"/>
      <c r="L39" s="238" t="s">
        <v>12278</v>
      </c>
      <c r="M39" s="239">
        <f>IF('!Dados'!$G$3="Com Desoneração",VLOOKUP(D39,'INS-SIN-CD-09-2021'!A:D,4,FALSE),VLOOKUP(D39,'INS-SIN-SD-09-2021'!A:D,4,FALSE))</f>
        <v>494.57</v>
      </c>
      <c r="N39" s="163"/>
    </row>
    <row r="40" spans="1:14" ht="12.75" customHeight="1" x14ac:dyDescent="0.2">
      <c r="A40" s="234"/>
      <c r="B40" s="235"/>
      <c r="C40" s="260"/>
      <c r="D40" s="237">
        <v>40861</v>
      </c>
      <c r="E40" s="649" t="s">
        <v>12298</v>
      </c>
      <c r="F40" s="650"/>
      <c r="G40" s="650"/>
      <c r="H40" s="650"/>
      <c r="I40" s="650"/>
      <c r="J40" s="650"/>
      <c r="K40" s="651"/>
      <c r="L40" s="238" t="s">
        <v>12278</v>
      </c>
      <c r="M40" s="239">
        <f>IF('!Dados'!$G$3="Com Desoneração",VLOOKUP(D40,'INS-SIN-CD-09-2021'!A:D,4,FALSE),VLOOKUP(D40,'INS-SIN-SD-09-2021'!A:D,4,FALSE))</f>
        <v>257.26</v>
      </c>
      <c r="N40" s="163"/>
    </row>
    <row r="41" spans="1:14" ht="12.75" customHeight="1" x14ac:dyDescent="0.2">
      <c r="A41" s="234"/>
      <c r="B41" s="235"/>
      <c r="C41" s="260"/>
      <c r="D41" s="237">
        <v>40863</v>
      </c>
      <c r="E41" s="649" t="s">
        <v>2202</v>
      </c>
      <c r="F41" s="650"/>
      <c r="G41" s="650"/>
      <c r="H41" s="650"/>
      <c r="I41" s="650"/>
      <c r="J41" s="650"/>
      <c r="K41" s="651"/>
      <c r="L41" s="238" t="s">
        <v>12278</v>
      </c>
      <c r="M41" s="239">
        <f>IF('!Dados'!$G$3="Com Desoneração",VLOOKUP(D41,'INS-SIN-CD-09-2021'!A:D,4,FALSE),VLOOKUP(D41,'INS-SIN-SD-09-2021'!A:D,4,FALSE))</f>
        <v>103.7</v>
      </c>
      <c r="N41" s="163"/>
    </row>
    <row r="42" spans="1:14" ht="12.75" customHeight="1" x14ac:dyDescent="0.2">
      <c r="A42" s="234"/>
      <c r="B42" s="235"/>
      <c r="C42" s="236"/>
      <c r="D42" s="237">
        <v>40864</v>
      </c>
      <c r="E42" s="649" t="s">
        <v>2203</v>
      </c>
      <c r="F42" s="650"/>
      <c r="G42" s="650"/>
      <c r="H42" s="650"/>
      <c r="I42" s="650"/>
      <c r="J42" s="650"/>
      <c r="K42" s="651"/>
      <c r="L42" s="238" t="s">
        <v>12278</v>
      </c>
      <c r="M42" s="239">
        <f>IF('!Dados'!$G$3="Com Desoneração",VLOOKUP(D42,'INS-SIN-CD-09-2021'!A:D,4,FALSE),VLOOKUP(D42,'INS-SIN-SD-09-2021'!A:D,4,FALSE))</f>
        <v>11.13</v>
      </c>
      <c r="N42" s="163"/>
    </row>
    <row r="43" spans="1:14" ht="12.75" customHeight="1" x14ac:dyDescent="0.2">
      <c r="A43" s="234"/>
      <c r="B43" s="235"/>
      <c r="C43" s="236"/>
      <c r="D43" s="237">
        <v>43467</v>
      </c>
      <c r="E43" s="649" t="s">
        <v>1451</v>
      </c>
      <c r="F43" s="650"/>
      <c r="G43" s="650"/>
      <c r="H43" s="650"/>
      <c r="I43" s="650"/>
      <c r="J43" s="650"/>
      <c r="K43" s="651"/>
      <c r="L43" s="238" t="s">
        <v>12278</v>
      </c>
      <c r="M43" s="239">
        <f>IF('!Dados'!$G$3="Com Desoneração",VLOOKUP(D43,'INS-SIN-CD-09-2021'!A:D,4,FALSE),VLOOKUP(D43,'INS-SIN-SD-09-2021'!A:D,4,FALSE))</f>
        <v>0.41</v>
      </c>
      <c r="N43" s="163"/>
    </row>
    <row r="44" spans="1:14" ht="12.75" customHeight="1" x14ac:dyDescent="0.2">
      <c r="A44" s="234"/>
      <c r="B44" s="235"/>
      <c r="C44" s="236"/>
      <c r="D44" s="237">
        <v>43491</v>
      </c>
      <c r="E44" s="649" t="s">
        <v>9446</v>
      </c>
      <c r="F44" s="650"/>
      <c r="G44" s="650"/>
      <c r="H44" s="650"/>
      <c r="I44" s="650"/>
      <c r="J44" s="650"/>
      <c r="K44" s="651"/>
      <c r="L44" s="238" t="s">
        <v>12278</v>
      </c>
      <c r="M44" s="239">
        <f>IF('!Dados'!$G$3="Com Desoneração",VLOOKUP(D44,'INS-SIN-CD-09-2021'!A:D,4,FALSE),VLOOKUP(D44,'INS-SIN-SD-09-2021'!A:D,4,FALSE))</f>
        <v>1.01</v>
      </c>
      <c r="N44" s="163"/>
    </row>
    <row r="45" spans="1:14" ht="12.75" customHeight="1" x14ac:dyDescent="0.2">
      <c r="A45" s="234"/>
      <c r="B45" s="235"/>
      <c r="C45" s="236"/>
      <c r="D45" s="237" t="str">
        <f>B32</f>
        <v>COMP. 95388-N</v>
      </c>
      <c r="E45" s="649" t="str">
        <f>C32</f>
        <v>CURSO DE CAPACITAÇÃO PARA VIGIA NOTURNO (ENCARGOS COMPLEMENTARES) - (MENSALISTA)</v>
      </c>
      <c r="F45" s="650"/>
      <c r="G45" s="650"/>
      <c r="H45" s="650"/>
      <c r="I45" s="650"/>
      <c r="J45" s="650"/>
      <c r="K45" s="651"/>
      <c r="L45" s="238" t="str">
        <f>J32</f>
        <v>MÊS</v>
      </c>
      <c r="M45" s="239">
        <f>M32</f>
        <v>7.8526800000000003</v>
      </c>
      <c r="N45" s="163"/>
    </row>
    <row r="46" spans="1:14" ht="12.75" customHeight="1" x14ac:dyDescent="0.2">
      <c r="A46" s="234"/>
      <c r="B46" s="235"/>
      <c r="C46" s="236"/>
      <c r="D46" s="237" t="s">
        <v>12296</v>
      </c>
      <c r="E46" s="649" t="s">
        <v>12033</v>
      </c>
      <c r="F46" s="650"/>
      <c r="G46" s="650"/>
      <c r="H46" s="650"/>
      <c r="I46" s="650"/>
      <c r="J46" s="650"/>
      <c r="K46" s="651"/>
      <c r="L46" s="238" t="s">
        <v>12278</v>
      </c>
      <c r="M46" s="239">
        <f>L30</f>
        <v>2908.4</v>
      </c>
      <c r="N46" s="163"/>
    </row>
    <row r="47" spans="1:14" x14ac:dyDescent="0.2">
      <c r="A47" s="234"/>
      <c r="B47" s="235"/>
      <c r="C47" s="236"/>
      <c r="D47" s="652" t="s">
        <v>12299</v>
      </c>
      <c r="E47" s="653"/>
      <c r="F47" s="653"/>
      <c r="G47" s="653"/>
      <c r="H47" s="653"/>
      <c r="I47" s="653"/>
      <c r="J47" s="653"/>
      <c r="K47" s="654"/>
      <c r="L47" s="655">
        <f>M46+M45+M42+M41+M40+M39+M43+M44</f>
        <v>3784.33268</v>
      </c>
      <c r="M47" s="656"/>
      <c r="N47" s="261"/>
    </row>
    <row r="48" spans="1:14" x14ac:dyDescent="0.2">
      <c r="A48" s="234"/>
      <c r="B48" s="235"/>
      <c r="C48" s="236"/>
      <c r="D48" s="248"/>
      <c r="E48" s="249"/>
      <c r="F48" s="249"/>
      <c r="G48" s="249"/>
      <c r="H48" s="249"/>
      <c r="I48" s="249"/>
      <c r="J48" s="249"/>
      <c r="K48" s="249"/>
      <c r="L48" s="249"/>
      <c r="M48" s="249"/>
      <c r="N48" s="163"/>
    </row>
    <row r="49" spans="1:14" x14ac:dyDescent="0.2">
      <c r="B49" s="262"/>
      <c r="C49" s="262"/>
      <c r="D49" s="262"/>
      <c r="E49" s="262"/>
      <c r="F49" s="262"/>
      <c r="G49" s="262"/>
      <c r="H49" s="262"/>
      <c r="I49" s="262"/>
      <c r="J49" s="262"/>
      <c r="K49" s="262"/>
      <c r="L49" s="262"/>
      <c r="M49" s="262"/>
      <c r="N49" s="163"/>
    </row>
    <row r="50" spans="1:14" x14ac:dyDescent="0.2">
      <c r="B50" s="262"/>
      <c r="C50" s="262"/>
      <c r="D50" s="262"/>
      <c r="E50" s="262"/>
      <c r="F50" s="262"/>
      <c r="G50" s="262"/>
      <c r="H50" s="262"/>
      <c r="I50" s="262"/>
      <c r="J50" s="262"/>
      <c r="K50" s="262"/>
      <c r="L50" s="262"/>
      <c r="M50" s="262"/>
      <c r="N50" s="163"/>
    </row>
    <row r="51" spans="1:14" ht="25.5" x14ac:dyDescent="0.2">
      <c r="A51" s="201"/>
      <c r="B51" s="224" t="s">
        <v>2216</v>
      </c>
      <c r="C51" s="225" t="s">
        <v>12300</v>
      </c>
      <c r="D51" s="225"/>
      <c r="E51" s="225"/>
      <c r="F51" s="225"/>
      <c r="G51" s="225"/>
      <c r="H51" s="225"/>
      <c r="I51" s="225"/>
      <c r="J51" s="226" t="s">
        <v>12278</v>
      </c>
      <c r="K51" s="227">
        <f>L69</f>
        <v>2997.3936660000004</v>
      </c>
      <c r="L51" s="228">
        <v>2</v>
      </c>
      <c r="M51" s="229">
        <f>L51*K51</f>
        <v>5994.7873320000008</v>
      </c>
      <c r="N51" s="163"/>
    </row>
    <row r="52" spans="1:14" x14ac:dyDescent="0.2">
      <c r="A52" s="139"/>
      <c r="B52" s="230"/>
      <c r="C52" s="230"/>
      <c r="D52" s="230"/>
      <c r="E52" s="230"/>
      <c r="F52" s="230"/>
      <c r="G52" s="230"/>
      <c r="H52" s="230"/>
      <c r="I52" s="230"/>
      <c r="J52" s="230"/>
      <c r="K52" s="230"/>
      <c r="L52" s="230"/>
      <c r="M52" s="230"/>
      <c r="N52" s="163"/>
    </row>
    <row r="53" spans="1:14" x14ac:dyDescent="0.2">
      <c r="A53" s="234"/>
      <c r="B53" s="235"/>
      <c r="C53" s="236"/>
      <c r="D53" s="248"/>
      <c r="E53" s="248"/>
      <c r="F53" s="249"/>
      <c r="G53" s="249"/>
      <c r="H53" s="249"/>
      <c r="I53" s="249"/>
      <c r="J53" s="249"/>
      <c r="K53" s="249"/>
      <c r="L53" s="249"/>
      <c r="M53" s="249"/>
      <c r="N53" s="163"/>
    </row>
    <row r="54" spans="1:14" ht="25.5" customHeight="1" x14ac:dyDescent="0.2">
      <c r="A54" s="201"/>
      <c r="B54" s="250" t="s">
        <v>12301</v>
      </c>
      <c r="C54" s="658" t="s">
        <v>12302</v>
      </c>
      <c r="D54" s="659"/>
      <c r="E54" s="659"/>
      <c r="F54" s="659"/>
      <c r="G54" s="659"/>
      <c r="H54" s="659"/>
      <c r="I54" s="660"/>
      <c r="J54" s="251" t="s">
        <v>12278</v>
      </c>
      <c r="K54" s="252">
        <f>L57*M57</f>
        <v>5.7336660000000004</v>
      </c>
      <c r="L54" s="253">
        <v>1</v>
      </c>
      <c r="M54" s="254">
        <f>L54*K54</f>
        <v>5.7336660000000004</v>
      </c>
      <c r="N54" s="163"/>
    </row>
    <row r="55" spans="1:14" x14ac:dyDescent="0.2">
      <c r="A55" s="234"/>
      <c r="B55" s="249"/>
      <c r="C55" s="249"/>
      <c r="D55" s="249"/>
      <c r="E55" s="249"/>
      <c r="F55" s="249"/>
      <c r="G55" s="249"/>
      <c r="H55" s="249"/>
      <c r="I55" s="249"/>
      <c r="J55" s="249"/>
      <c r="K55" s="249"/>
      <c r="L55" s="249"/>
      <c r="M55" s="249"/>
      <c r="N55" s="163"/>
    </row>
    <row r="56" spans="1:14" ht="12.75" customHeight="1" x14ac:dyDescent="0.2">
      <c r="A56" s="234"/>
      <c r="B56" s="235"/>
      <c r="C56" s="236"/>
      <c r="D56" s="255" t="s">
        <v>12279</v>
      </c>
      <c r="E56" s="661" t="s">
        <v>12108</v>
      </c>
      <c r="F56" s="662"/>
      <c r="G56" s="662"/>
      <c r="H56" s="662"/>
      <c r="I56" s="662"/>
      <c r="J56" s="662"/>
      <c r="K56" s="663"/>
      <c r="L56" s="256" t="s">
        <v>12295</v>
      </c>
      <c r="M56" s="257" t="s">
        <v>12280</v>
      </c>
      <c r="N56" s="163"/>
    </row>
    <row r="57" spans="1:14" ht="12.75" customHeight="1" x14ac:dyDescent="0.2">
      <c r="A57" s="234"/>
      <c r="B57" s="235"/>
      <c r="C57" s="236"/>
      <c r="D57" s="237">
        <v>41096</v>
      </c>
      <c r="E57" s="649" t="s">
        <v>12032</v>
      </c>
      <c r="F57" s="650"/>
      <c r="G57" s="650"/>
      <c r="H57" s="650"/>
      <c r="I57" s="650"/>
      <c r="J57" s="650"/>
      <c r="K57" s="651"/>
      <c r="L57" s="258">
        <v>2.7000000000000001E-3</v>
      </c>
      <c r="M57" s="239">
        <f>IF('!Dados'!$G$3="Com Desoneração",VLOOKUP(D57,'INS-SIN-CD-09-2021'!A:D,4,FALSE),VLOOKUP(D57,'INS-SIN-SD-09-2021'!A:D,4,FALSE))</f>
        <v>2123.58</v>
      </c>
      <c r="N57" s="163"/>
    </row>
    <row r="58" spans="1:14" x14ac:dyDescent="0.2">
      <c r="A58" s="234"/>
      <c r="B58" s="235"/>
      <c r="C58" s="236"/>
      <c r="D58" s="248"/>
      <c r="E58" s="248"/>
      <c r="F58" s="249"/>
      <c r="G58" s="249"/>
      <c r="H58" s="249"/>
      <c r="I58" s="249"/>
      <c r="J58" s="249"/>
      <c r="K58" s="249"/>
      <c r="L58" s="249"/>
      <c r="M58" s="249"/>
      <c r="N58" s="163"/>
    </row>
    <row r="59" spans="1:14" x14ac:dyDescent="0.2">
      <c r="A59" s="234"/>
      <c r="B59" s="235"/>
      <c r="C59" s="236"/>
      <c r="D59" s="248"/>
      <c r="E59" s="248"/>
      <c r="F59" s="249"/>
      <c r="G59" s="249"/>
      <c r="H59" s="249"/>
      <c r="I59" s="249"/>
      <c r="J59" s="249"/>
      <c r="K59" s="249"/>
      <c r="L59" s="249"/>
      <c r="M59" s="249"/>
      <c r="N59" s="163"/>
    </row>
    <row r="60" spans="1:14" ht="12.75" customHeight="1" x14ac:dyDescent="0.2">
      <c r="A60" s="234"/>
      <c r="B60" s="235"/>
      <c r="C60" s="260"/>
      <c r="D60" s="255" t="s">
        <v>12279</v>
      </c>
      <c r="E60" s="661" t="s">
        <v>12108</v>
      </c>
      <c r="F60" s="662"/>
      <c r="G60" s="662"/>
      <c r="H60" s="662"/>
      <c r="I60" s="662"/>
      <c r="J60" s="662"/>
      <c r="K60" s="663"/>
      <c r="L60" s="256" t="s">
        <v>12239</v>
      </c>
      <c r="M60" s="257" t="s">
        <v>12280</v>
      </c>
      <c r="N60" s="163"/>
    </row>
    <row r="61" spans="1:14" ht="12.75" customHeight="1" x14ac:dyDescent="0.2">
      <c r="A61" s="234"/>
      <c r="B61" s="235"/>
      <c r="C61" s="260"/>
      <c r="D61" s="237">
        <v>40862</v>
      </c>
      <c r="E61" s="649" t="s">
        <v>12297</v>
      </c>
      <c r="F61" s="650"/>
      <c r="G61" s="650"/>
      <c r="H61" s="650"/>
      <c r="I61" s="650"/>
      <c r="J61" s="650"/>
      <c r="K61" s="651"/>
      <c r="L61" s="238" t="s">
        <v>12278</v>
      </c>
      <c r="M61" s="239">
        <f>IF('!Dados'!$G$3="Com Desoneração",VLOOKUP(D61,'INS-SIN-CD-09-2021'!A:D,4,FALSE),VLOOKUP(D61,'INS-SIN-SD-09-2021'!A:D,4,FALSE))</f>
        <v>494.57</v>
      </c>
      <c r="N61" s="263"/>
    </row>
    <row r="62" spans="1:14" ht="12.75" customHeight="1" x14ac:dyDescent="0.2">
      <c r="A62" s="234"/>
      <c r="B62" s="235"/>
      <c r="C62" s="260"/>
      <c r="D62" s="237">
        <v>40861</v>
      </c>
      <c r="E62" s="649" t="s">
        <v>12298</v>
      </c>
      <c r="F62" s="650"/>
      <c r="G62" s="650"/>
      <c r="H62" s="650"/>
      <c r="I62" s="650"/>
      <c r="J62" s="650"/>
      <c r="K62" s="651"/>
      <c r="L62" s="238" t="s">
        <v>12278</v>
      </c>
      <c r="M62" s="239">
        <f>IF('!Dados'!$G$3="Com Desoneração",VLOOKUP(D62,'INS-SIN-CD-09-2021'!A:D,4,FALSE),VLOOKUP(D62,'INS-SIN-SD-09-2021'!A:D,4,FALSE))</f>
        <v>257.26</v>
      </c>
      <c r="N62" s="263"/>
    </row>
    <row r="63" spans="1:14" ht="12.75" customHeight="1" x14ac:dyDescent="0.2">
      <c r="A63" s="234"/>
      <c r="B63" s="235"/>
      <c r="C63" s="260"/>
      <c r="D63" s="237">
        <v>40863</v>
      </c>
      <c r="E63" s="649" t="s">
        <v>2202</v>
      </c>
      <c r="F63" s="650"/>
      <c r="G63" s="650"/>
      <c r="H63" s="650"/>
      <c r="I63" s="650"/>
      <c r="J63" s="650"/>
      <c r="K63" s="651"/>
      <c r="L63" s="238" t="s">
        <v>12278</v>
      </c>
      <c r="M63" s="239">
        <f>IF('!Dados'!$G$3="Com Desoneração",VLOOKUP(D63,'INS-SIN-CD-09-2021'!A:D,4,FALSE),VLOOKUP(D63,'INS-SIN-SD-09-2021'!A:D,4,FALSE))</f>
        <v>103.7</v>
      </c>
      <c r="N63" s="263"/>
    </row>
    <row r="64" spans="1:14" ht="12.75" customHeight="1" x14ac:dyDescent="0.2">
      <c r="A64" s="234"/>
      <c r="B64" s="235"/>
      <c r="C64" s="236"/>
      <c r="D64" s="237">
        <v>40864</v>
      </c>
      <c r="E64" s="649" t="s">
        <v>2203</v>
      </c>
      <c r="F64" s="650"/>
      <c r="G64" s="650"/>
      <c r="H64" s="650"/>
      <c r="I64" s="650"/>
      <c r="J64" s="650"/>
      <c r="K64" s="651"/>
      <c r="L64" s="238" t="s">
        <v>12278</v>
      </c>
      <c r="M64" s="239">
        <f>IF('!Dados'!$G$3="Com Desoneração",VLOOKUP(D64,'INS-SIN-CD-09-2021'!A:D,4,FALSE),VLOOKUP(D64,'INS-SIN-SD-09-2021'!A:D,4,FALSE))</f>
        <v>11.13</v>
      </c>
      <c r="N64" s="263"/>
    </row>
    <row r="65" spans="1:14" ht="12.75" customHeight="1" x14ac:dyDescent="0.2">
      <c r="A65" s="234"/>
      <c r="B65" s="235"/>
      <c r="C65" s="236"/>
      <c r="D65" s="237">
        <v>43467</v>
      </c>
      <c r="E65" s="649" t="s">
        <v>1451</v>
      </c>
      <c r="F65" s="650"/>
      <c r="G65" s="650"/>
      <c r="H65" s="650"/>
      <c r="I65" s="650"/>
      <c r="J65" s="650"/>
      <c r="K65" s="651"/>
      <c r="L65" s="238" t="s">
        <v>12278</v>
      </c>
      <c r="M65" s="239">
        <f>IF('!Dados'!$G$3="Com Desoneração",VLOOKUP(D65,'INS-SIN-CD-09-2021'!A:D,4,FALSE),VLOOKUP(D65,'INS-SIN-SD-09-2021'!A:D,4,FALSE))</f>
        <v>0.41</v>
      </c>
      <c r="N65" s="163"/>
    </row>
    <row r="66" spans="1:14" ht="12.75" customHeight="1" x14ac:dyDescent="0.2">
      <c r="A66" s="234"/>
      <c r="B66" s="235"/>
      <c r="C66" s="236"/>
      <c r="D66" s="237">
        <v>43491</v>
      </c>
      <c r="E66" s="649" t="s">
        <v>9446</v>
      </c>
      <c r="F66" s="650"/>
      <c r="G66" s="650"/>
      <c r="H66" s="650"/>
      <c r="I66" s="650"/>
      <c r="J66" s="650"/>
      <c r="K66" s="651"/>
      <c r="L66" s="238" t="s">
        <v>12278</v>
      </c>
      <c r="M66" s="239">
        <f>IF('!Dados'!$G$3="Com Desoneração",VLOOKUP(D66,'INS-SIN-CD-09-2021'!A:D,4,FALSE),VLOOKUP(D66,'INS-SIN-SD-09-2021'!A:D,4,FALSE))</f>
        <v>1.01</v>
      </c>
      <c r="N66" s="163"/>
    </row>
    <row r="67" spans="1:14" ht="12.75" customHeight="1" x14ac:dyDescent="0.2">
      <c r="A67" s="234"/>
      <c r="B67" s="235"/>
      <c r="C67" s="236"/>
      <c r="D67" s="237" t="str">
        <f>B54</f>
        <v>COMP. 95388-D</v>
      </c>
      <c r="E67" s="649" t="str">
        <f>C54</f>
        <v>CURSO DE CAPACITAÇÃO PARA VIGIA DIURNO (ENCARGOS COMPLEMENTARES) - (MENSALISTA)</v>
      </c>
      <c r="F67" s="650"/>
      <c r="G67" s="650"/>
      <c r="H67" s="650"/>
      <c r="I67" s="650"/>
      <c r="J67" s="650"/>
      <c r="K67" s="651"/>
      <c r="L67" s="238" t="s">
        <v>12278</v>
      </c>
      <c r="M67" s="239">
        <f>M54</f>
        <v>5.7336660000000004</v>
      </c>
      <c r="N67" s="263"/>
    </row>
    <row r="68" spans="1:14" ht="12.75" customHeight="1" x14ac:dyDescent="0.2">
      <c r="A68" s="234"/>
      <c r="B68" s="235"/>
      <c r="C68" s="236"/>
      <c r="D68" s="237">
        <v>41096</v>
      </c>
      <c r="E68" s="649" t="s">
        <v>12032</v>
      </c>
      <c r="F68" s="650"/>
      <c r="G68" s="650"/>
      <c r="H68" s="650"/>
      <c r="I68" s="650"/>
      <c r="J68" s="650"/>
      <c r="K68" s="651"/>
      <c r="L68" s="238" t="s">
        <v>12278</v>
      </c>
      <c r="M68" s="239">
        <f>IF('!Dados'!$G$3="Com Desoneração",VLOOKUP(D68,'INS-SIN-CD-09-2021'!A:D,4,FALSE),VLOOKUP(D68,'INS-SIN-SD-09-2021'!A:D,4,FALSE))</f>
        <v>2123.58</v>
      </c>
      <c r="N68" s="263"/>
    </row>
    <row r="69" spans="1:14" x14ac:dyDescent="0.2">
      <c r="A69" s="234"/>
      <c r="B69" s="235"/>
      <c r="C69" s="236"/>
      <c r="D69" s="652" t="s">
        <v>12299</v>
      </c>
      <c r="E69" s="653"/>
      <c r="F69" s="653"/>
      <c r="G69" s="653"/>
      <c r="H69" s="653"/>
      <c r="I69" s="653"/>
      <c r="J69" s="653"/>
      <c r="K69" s="654"/>
      <c r="L69" s="655">
        <f>M68+M67+M64+M63+M62+M61+M66+M65</f>
        <v>2997.3936660000004</v>
      </c>
      <c r="M69" s="656"/>
      <c r="N69" s="263"/>
    </row>
    <row r="70" spans="1:14" x14ac:dyDescent="0.2">
      <c r="B70" s="262"/>
      <c r="C70" s="262"/>
      <c r="D70" s="262"/>
      <c r="E70" s="262"/>
      <c r="F70" s="262"/>
      <c r="G70" s="262"/>
      <c r="H70" s="262"/>
      <c r="I70" s="262"/>
      <c r="J70" s="262"/>
      <c r="K70" s="262"/>
      <c r="L70" s="262"/>
      <c r="M70" s="262"/>
    </row>
    <row r="71" spans="1:14" x14ac:dyDescent="0.2">
      <c r="B71" s="262"/>
      <c r="C71" s="262"/>
      <c r="D71" s="262"/>
      <c r="E71" s="262"/>
      <c r="F71" s="262"/>
      <c r="G71" s="262"/>
      <c r="H71" s="262"/>
      <c r="I71" s="262"/>
      <c r="J71" s="262"/>
      <c r="K71" s="262"/>
      <c r="L71" s="262"/>
      <c r="M71" s="262"/>
    </row>
    <row r="72" spans="1:14" x14ac:dyDescent="0.2">
      <c r="B72" s="262"/>
      <c r="C72" s="262"/>
      <c r="D72" s="262"/>
      <c r="E72" s="262"/>
      <c r="F72" s="262"/>
      <c r="G72" s="262"/>
      <c r="H72" s="262"/>
      <c r="I72" s="262"/>
      <c r="J72" s="262"/>
      <c r="K72" s="262"/>
      <c r="L72" s="262"/>
      <c r="M72" s="262"/>
    </row>
    <row r="73" spans="1:14" x14ac:dyDescent="0.2">
      <c r="B73" s="657"/>
      <c r="C73" s="657"/>
      <c r="D73" s="657"/>
      <c r="E73" s="657"/>
      <c r="F73" s="657"/>
      <c r="G73" s="657"/>
      <c r="H73" s="657"/>
      <c r="I73" s="657"/>
      <c r="J73" s="657"/>
      <c r="K73" s="657"/>
      <c r="L73" s="657"/>
      <c r="M73" s="657"/>
      <c r="N73" s="264"/>
    </row>
  </sheetData>
  <mergeCells count="62">
    <mergeCell ref="K1:L1"/>
    <mergeCell ref="K2:L2"/>
    <mergeCell ref="B10:M10"/>
    <mergeCell ref="G11:J12"/>
    <mergeCell ref="K11:L11"/>
    <mergeCell ref="K12:L12"/>
    <mergeCell ref="D24:K24"/>
    <mergeCell ref="L24:M24"/>
    <mergeCell ref="C13:I13"/>
    <mergeCell ref="D16:G16"/>
    <mergeCell ref="I16:K16"/>
    <mergeCell ref="D17:G17"/>
    <mergeCell ref="I17:K17"/>
    <mergeCell ref="D19:H19"/>
    <mergeCell ref="I19:J19"/>
    <mergeCell ref="K19:L19"/>
    <mergeCell ref="D20:L20"/>
    <mergeCell ref="D21:H21"/>
    <mergeCell ref="I21:J21"/>
    <mergeCell ref="K21:L21"/>
    <mergeCell ref="D22:L22"/>
    <mergeCell ref="D25:K25"/>
    <mergeCell ref="L25:M25"/>
    <mergeCell ref="D26:K26"/>
    <mergeCell ref="L26:M26"/>
    <mergeCell ref="D27:K27"/>
    <mergeCell ref="L27:M27"/>
    <mergeCell ref="D28:K28"/>
    <mergeCell ref="L28:M28"/>
    <mergeCell ref="D29:K29"/>
    <mergeCell ref="L29:M29"/>
    <mergeCell ref="D30:K30"/>
    <mergeCell ref="L30:M30"/>
    <mergeCell ref="E46:K46"/>
    <mergeCell ref="C32:I32"/>
    <mergeCell ref="E34:K34"/>
    <mergeCell ref="E35:K35"/>
    <mergeCell ref="E38:K38"/>
    <mergeCell ref="E39:K39"/>
    <mergeCell ref="E40:K40"/>
    <mergeCell ref="E41:K41"/>
    <mergeCell ref="E42:K42"/>
    <mergeCell ref="E43:K43"/>
    <mergeCell ref="E44:K44"/>
    <mergeCell ref="E45:K45"/>
    <mergeCell ref="E66:K66"/>
    <mergeCell ref="D47:K47"/>
    <mergeCell ref="L47:M47"/>
    <mergeCell ref="C54:I54"/>
    <mergeCell ref="E56:K56"/>
    <mergeCell ref="E57:K57"/>
    <mergeCell ref="E60:K60"/>
    <mergeCell ref="E61:K61"/>
    <mergeCell ref="E62:K62"/>
    <mergeCell ref="E63:K63"/>
    <mergeCell ref="E64:K64"/>
    <mergeCell ref="E65:K65"/>
    <mergeCell ref="E67:K67"/>
    <mergeCell ref="E68:K68"/>
    <mergeCell ref="D69:K69"/>
    <mergeCell ref="L69:M69"/>
    <mergeCell ref="B73:M73"/>
  </mergeCells>
  <pageMargins left="0.19685039370078741" right="0.19685039370078741" top="0.59055118110236227" bottom="0.59055118110236227" header="0.39370078740157483" footer="0.39370078740157483"/>
  <pageSetup paperSize="9" scale="80" fitToHeight="0" orientation="portrait" r:id="rId1"/>
  <headerFooter>
    <oddFooter>&amp;CPágina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6C9EF-02C0-4411-A694-50C297782F13}">
  <sheetPr>
    <tabColor rgb="FFC00000"/>
    <pageSetUpPr autoPageBreaks="0" fitToPage="1"/>
  </sheetPr>
  <dimension ref="A1:AC234"/>
  <sheetViews>
    <sheetView showGridLines="0" view="pageBreakPreview" zoomScaleNormal="80" zoomScaleSheetLayoutView="100" workbookViewId="0">
      <selection activeCell="G13" sqref="G13"/>
    </sheetView>
  </sheetViews>
  <sheetFormatPr defaultRowHeight="12.75" x14ac:dyDescent="0.25"/>
  <cols>
    <col min="1" max="1" width="16" style="163" customWidth="1"/>
    <col min="2" max="2" width="40.7109375" style="362" customWidth="1"/>
    <col min="3" max="3" width="6.7109375" style="163" bestFit="1" customWidth="1"/>
    <col min="4" max="4" width="5.5703125" style="163" bestFit="1" customWidth="1"/>
    <col min="5" max="5" width="12.28515625" style="163" bestFit="1" customWidth="1"/>
    <col min="6" max="6" width="13.140625" style="163" bestFit="1" customWidth="1"/>
    <col min="7" max="7" width="24" style="201" bestFit="1" customWidth="1"/>
    <col min="8" max="8" width="17" style="163" bestFit="1" customWidth="1"/>
    <col min="9" max="9" width="38.85546875" style="201" bestFit="1" customWidth="1"/>
    <col min="10" max="10" width="28.7109375" style="163" bestFit="1" customWidth="1"/>
    <col min="11" max="11" width="13.42578125" style="363" customWidth="1"/>
    <col min="12" max="12" width="13.28515625" style="163" customWidth="1"/>
    <col min="13" max="13" width="4.140625" style="330" customWidth="1"/>
    <col min="14" max="16384" width="9.140625" style="163"/>
  </cols>
  <sheetData>
    <row r="1" spans="1:29" s="139" customFormat="1" ht="15" x14ac:dyDescent="0.25">
      <c r="A1" s="136"/>
      <c r="B1" s="136"/>
      <c r="C1" s="136"/>
      <c r="D1" s="136"/>
      <c r="E1" s="136"/>
      <c r="F1" s="137"/>
      <c r="G1" s="138"/>
      <c r="J1" s="628" t="s">
        <v>12036</v>
      </c>
      <c r="K1" s="629"/>
      <c r="L1" s="140">
        <f>BDI_Materiais!$H$27</f>
        <v>0.2026</v>
      </c>
      <c r="M1" s="141"/>
      <c r="N1" s="141"/>
      <c r="O1" s="141"/>
      <c r="P1" s="141"/>
      <c r="R1" s="142"/>
      <c r="S1" s="202"/>
      <c r="T1" s="2"/>
      <c r="U1" s="2"/>
      <c r="V1" s="2"/>
      <c r="W1" s="2"/>
      <c r="X1" s="142"/>
      <c r="Y1" s="142"/>
      <c r="Z1" s="142"/>
      <c r="AA1" s="142"/>
      <c r="AB1" s="142"/>
      <c r="AC1" s="142"/>
    </row>
    <row r="2" spans="1:29" s="139" customFormat="1" ht="15" x14ac:dyDescent="0.25">
      <c r="A2" s="136"/>
      <c r="B2" s="136"/>
      <c r="C2" s="136"/>
      <c r="D2" s="136"/>
      <c r="E2" s="143"/>
      <c r="F2" s="143"/>
      <c r="G2" s="144"/>
      <c r="I2" s="145"/>
      <c r="J2" s="628" t="s">
        <v>12037</v>
      </c>
      <c r="K2" s="629"/>
      <c r="L2" s="140">
        <f>BDI_Equipamentos!$H$27</f>
        <v>0.1326</v>
      </c>
      <c r="M2" s="141"/>
      <c r="N2" s="141"/>
      <c r="O2" s="141"/>
      <c r="P2" s="141"/>
      <c r="R2" s="142"/>
      <c r="S2" s="202"/>
      <c r="T2" s="2"/>
      <c r="U2" s="2"/>
      <c r="V2" s="2"/>
      <c r="W2" s="2"/>
      <c r="X2" s="142"/>
      <c r="Y2" s="142"/>
      <c r="Z2" s="142"/>
      <c r="AA2" s="142"/>
      <c r="AB2" s="142"/>
      <c r="AC2" s="142"/>
    </row>
    <row r="3" spans="1:29" s="139" customFormat="1" ht="15" x14ac:dyDescent="0.25">
      <c r="A3" s="136"/>
      <c r="B3" s="136"/>
      <c r="C3" s="136"/>
      <c r="D3" s="136"/>
      <c r="E3" s="143"/>
      <c r="F3" s="143"/>
      <c r="G3" s="144"/>
      <c r="I3" s="145"/>
      <c r="J3" s="145"/>
      <c r="K3" s="145"/>
      <c r="L3" s="145"/>
      <c r="M3" s="141"/>
      <c r="N3" s="141"/>
      <c r="O3" s="141"/>
      <c r="P3" s="141"/>
      <c r="R3" s="142"/>
      <c r="S3" s="202"/>
      <c r="T3" s="2"/>
      <c r="U3" s="2"/>
      <c r="V3" s="2"/>
      <c r="W3" s="2"/>
      <c r="X3" s="142"/>
      <c r="Y3" s="142"/>
      <c r="Z3" s="142"/>
      <c r="AA3" s="142"/>
      <c r="AB3" s="142"/>
      <c r="AC3" s="142"/>
    </row>
    <row r="4" spans="1:29" s="139" customFormat="1" ht="15" x14ac:dyDescent="0.25">
      <c r="A4" s="148"/>
      <c r="B4" s="148"/>
      <c r="C4" s="148"/>
      <c r="D4" s="148"/>
      <c r="E4" s="148"/>
      <c r="F4" s="148"/>
      <c r="G4" s="149"/>
      <c r="I4" s="145"/>
      <c r="J4" s="145"/>
      <c r="K4" s="145"/>
      <c r="M4" s="141"/>
      <c r="N4" s="141"/>
      <c r="O4" s="141"/>
      <c r="P4" s="141"/>
      <c r="R4" s="142"/>
      <c r="S4" s="202"/>
      <c r="T4" s="2"/>
      <c r="U4" s="2"/>
      <c r="V4" s="2"/>
      <c r="W4" s="2"/>
      <c r="X4" s="142"/>
      <c r="Y4" s="142"/>
      <c r="Z4" s="142"/>
      <c r="AA4" s="142"/>
      <c r="AB4" s="142"/>
      <c r="AC4" s="142"/>
    </row>
    <row r="5" spans="1:29" s="139" customFormat="1" ht="15" x14ac:dyDescent="0.25">
      <c r="A5" s="152" t="s">
        <v>16029</v>
      </c>
      <c r="B5" s="153"/>
      <c r="C5" s="153"/>
      <c r="D5" s="154"/>
      <c r="E5" s="155"/>
      <c r="L5" s="157" t="s">
        <v>16931</v>
      </c>
      <c r="M5" s="141"/>
      <c r="N5" s="141"/>
      <c r="O5" s="141"/>
      <c r="P5" s="141"/>
      <c r="R5" s="142"/>
      <c r="S5" s="202"/>
      <c r="T5" s="2"/>
      <c r="U5" s="2"/>
      <c r="V5" s="2"/>
      <c r="W5" s="2"/>
      <c r="X5" s="142"/>
      <c r="Y5" s="142"/>
      <c r="Z5" s="142"/>
      <c r="AA5" s="142"/>
      <c r="AB5" s="142"/>
      <c r="AC5" s="142"/>
    </row>
    <row r="6" spans="1:29" s="139" customFormat="1" ht="15" x14ac:dyDescent="0.25">
      <c r="A6" s="152" t="s">
        <v>16031</v>
      </c>
      <c r="B6" s="148"/>
      <c r="C6" s="148"/>
      <c r="D6" s="149"/>
      <c r="L6" s="159" t="s">
        <v>16034</v>
      </c>
      <c r="M6" s="141"/>
      <c r="N6" s="141"/>
      <c r="O6" s="141"/>
      <c r="P6" s="141"/>
      <c r="R6" s="142"/>
      <c r="S6" s="202"/>
      <c r="T6" s="2"/>
      <c r="U6" s="2"/>
      <c r="V6" s="2"/>
      <c r="W6" s="2"/>
      <c r="X6" s="142"/>
      <c r="Y6" s="142"/>
      <c r="Z6" s="142"/>
      <c r="AA6" s="142"/>
      <c r="AB6" s="142"/>
      <c r="AC6" s="142"/>
    </row>
    <row r="7" spans="1:29" s="139" customFormat="1" ht="15" x14ac:dyDescent="0.25">
      <c r="A7" s="160" t="s">
        <v>12175</v>
      </c>
      <c r="B7" s="160"/>
      <c r="C7" s="160"/>
      <c r="D7" s="160"/>
      <c r="E7" s="148"/>
      <c r="F7" s="148"/>
      <c r="G7" s="149"/>
      <c r="L7" s="161" t="str">
        <f>IF('!Dados'!$G$3="Com Desoneração",'!Dados'!$E$6,'!Dados'!$E$7)</f>
        <v>LEIS SOCIAIS HORISTAS: 113,69%</v>
      </c>
      <c r="M7" s="161"/>
      <c r="N7" s="161"/>
      <c r="O7" s="141"/>
      <c r="P7" s="141"/>
      <c r="R7" s="142"/>
      <c r="S7" s="202"/>
      <c r="T7" s="2"/>
      <c r="U7" s="2"/>
      <c r="V7" s="2"/>
      <c r="W7" s="2"/>
      <c r="X7" s="142"/>
      <c r="Y7" s="142"/>
      <c r="Z7" s="142"/>
      <c r="AA7" s="142"/>
      <c r="AB7" s="142"/>
      <c r="AC7" s="142"/>
    </row>
    <row r="8" spans="1:29" s="139" customFormat="1" ht="15" x14ac:dyDescent="0.25">
      <c r="A8" s="160" t="s">
        <v>12205</v>
      </c>
      <c r="B8" s="160"/>
      <c r="C8" s="160"/>
      <c r="D8" s="160"/>
      <c r="E8" s="148"/>
      <c r="F8" s="148"/>
      <c r="G8" s="149"/>
      <c r="L8" s="159" t="str">
        <f>IF('!Dados'!$G$3="Com Desoneração",'!Dados'!$G$6,'!Dados'!$G$7)</f>
        <v>LEIS SOCIAIS MENSALISTAS: 73,06%</v>
      </c>
      <c r="M8" s="141"/>
      <c r="N8" s="141"/>
      <c r="O8" s="141"/>
      <c r="P8" s="141"/>
      <c r="R8" s="142"/>
      <c r="S8" s="202"/>
      <c r="T8" s="2"/>
      <c r="U8" s="2"/>
      <c r="V8" s="2"/>
      <c r="W8" s="2"/>
      <c r="X8" s="142"/>
      <c r="Y8" s="142"/>
      <c r="Z8" s="142"/>
      <c r="AA8" s="142"/>
      <c r="AB8" s="142"/>
      <c r="AC8" s="142"/>
    </row>
    <row r="9" spans="1:29" s="139" customFormat="1" ht="15" x14ac:dyDescent="0.25">
      <c r="A9" s="160" t="s">
        <v>12206</v>
      </c>
      <c r="B9" s="160"/>
      <c r="C9" s="160"/>
      <c r="D9" s="160"/>
      <c r="E9" s="148"/>
      <c r="F9" s="148"/>
      <c r="G9" s="138"/>
      <c r="L9" s="159" t="str">
        <f>IF('!Dados'!$G$3="Com Desoneração",'!Dados'!$I$6,'!Dados'!$I$7)</f>
        <v>TABELA DE REFERÊNCIA:. SINAPI - SETEMBRO DE 2021 SEM DESONERAÇÃO</v>
      </c>
      <c r="M9" s="141"/>
      <c r="N9" s="141"/>
      <c r="O9" s="141"/>
      <c r="P9" s="141"/>
      <c r="R9" s="142"/>
      <c r="S9" s="202"/>
      <c r="T9" s="2"/>
      <c r="U9" s="2"/>
      <c r="V9" s="2"/>
      <c r="W9" s="2"/>
      <c r="X9" s="142"/>
      <c r="Y9" s="142"/>
      <c r="Z9" s="142"/>
      <c r="AA9" s="142"/>
      <c r="AB9" s="142"/>
      <c r="AC9" s="142"/>
    </row>
    <row r="10" spans="1:29" ht="18.75" x14ac:dyDescent="0.25">
      <c r="A10" s="702" t="s">
        <v>12320</v>
      </c>
      <c r="B10" s="633"/>
      <c r="C10" s="633"/>
      <c r="D10" s="633"/>
      <c r="E10" s="633"/>
      <c r="F10" s="633"/>
      <c r="G10" s="633"/>
      <c r="H10" s="633"/>
      <c r="I10" s="633"/>
      <c r="J10" s="633"/>
      <c r="K10" s="633"/>
      <c r="L10" s="703"/>
      <c r="M10" s="328"/>
    </row>
    <row r="11" spans="1:29" ht="25.5" customHeight="1" x14ac:dyDescent="0.25">
      <c r="A11" s="704" t="s">
        <v>12321</v>
      </c>
      <c r="B11" s="705"/>
      <c r="C11" s="329" t="s">
        <v>12322</v>
      </c>
      <c r="D11" s="329" t="s">
        <v>12323</v>
      </c>
      <c r="E11" s="706" t="s">
        <v>12324</v>
      </c>
      <c r="F11" s="705"/>
      <c r="G11" s="329" t="s">
        <v>12325</v>
      </c>
      <c r="H11" s="329" t="s">
        <v>12326</v>
      </c>
      <c r="I11" s="329" t="s">
        <v>12327</v>
      </c>
      <c r="J11" s="329" t="s">
        <v>12328</v>
      </c>
      <c r="K11" s="706" t="s">
        <v>12329</v>
      </c>
      <c r="L11" s="707"/>
    </row>
    <row r="12" spans="1:29" ht="25.5" x14ac:dyDescent="0.25">
      <c r="A12" s="331" t="s">
        <v>1221</v>
      </c>
      <c r="B12" s="332" t="s">
        <v>12330</v>
      </c>
      <c r="C12" s="333" t="s">
        <v>12331</v>
      </c>
      <c r="D12" s="334" t="s">
        <v>925</v>
      </c>
      <c r="E12" s="335">
        <f>IF(F13=0,0,IF(ISERR(SMALL(F13:F15,1)),SMALL(F13:F15,1),SMALL(F13:F15,1)))</f>
        <v>64.25</v>
      </c>
      <c r="F12" s="336"/>
      <c r="G12" s="337"/>
      <c r="H12" s="337"/>
      <c r="I12" s="337"/>
      <c r="J12" s="338"/>
      <c r="K12" s="339"/>
      <c r="L12" s="340"/>
      <c r="M12" s="163"/>
    </row>
    <row r="13" spans="1:29" ht="21.95" customHeight="1" x14ac:dyDescent="0.25">
      <c r="A13" s="341" t="str">
        <f t="shared" ref="A13:A43" si="0">A12</f>
        <v>COT.04.0001</v>
      </c>
      <c r="B13" s="342"/>
      <c r="C13" s="343"/>
      <c r="D13" s="343"/>
      <c r="E13" s="344"/>
      <c r="F13" s="345">
        <v>64.25</v>
      </c>
      <c r="G13" s="346" t="s">
        <v>12332</v>
      </c>
      <c r="H13" s="347"/>
      <c r="I13" s="348" t="s">
        <v>12333</v>
      </c>
      <c r="J13" s="347" t="s">
        <v>12334</v>
      </c>
      <c r="K13" s="349">
        <v>44088</v>
      </c>
      <c r="L13" s="350" t="s">
        <v>12335</v>
      </c>
      <c r="M13" s="163"/>
    </row>
    <row r="14" spans="1:29" ht="21.95" customHeight="1" x14ac:dyDescent="0.25">
      <c r="A14" s="341" t="str">
        <f t="shared" si="0"/>
        <v>COT.04.0001</v>
      </c>
      <c r="B14" s="342"/>
      <c r="C14" s="343"/>
      <c r="D14" s="343"/>
      <c r="E14" s="351"/>
      <c r="F14" s="345">
        <v>75.87</v>
      </c>
      <c r="G14" s="352" t="s">
        <v>12336</v>
      </c>
      <c r="H14" s="347"/>
      <c r="I14" s="348" t="s">
        <v>12337</v>
      </c>
      <c r="J14" s="347" t="s">
        <v>12338</v>
      </c>
      <c r="K14" s="349">
        <v>44088</v>
      </c>
      <c r="L14" s="350" t="s">
        <v>12339</v>
      </c>
      <c r="M14" s="163"/>
    </row>
    <row r="15" spans="1:29" ht="21.95" customHeight="1" x14ac:dyDescent="0.25">
      <c r="A15" s="353" t="str">
        <f t="shared" si="0"/>
        <v>COT.04.0001</v>
      </c>
      <c r="B15" s="354"/>
      <c r="C15" s="355"/>
      <c r="D15" s="355"/>
      <c r="E15" s="356"/>
      <c r="F15" s="345">
        <v>67</v>
      </c>
      <c r="G15" s="345" t="s">
        <v>12340</v>
      </c>
      <c r="H15" s="347"/>
      <c r="I15" s="357" t="s">
        <v>12341</v>
      </c>
      <c r="J15" s="347" t="s">
        <v>12342</v>
      </c>
      <c r="K15" s="349">
        <v>44088</v>
      </c>
      <c r="L15" s="350" t="s">
        <v>12343</v>
      </c>
      <c r="M15" s="163"/>
    </row>
    <row r="16" spans="1:29" ht="25.5" x14ac:dyDescent="0.25">
      <c r="A16" s="331" t="s">
        <v>12344</v>
      </c>
      <c r="B16" s="332" t="s">
        <v>12345</v>
      </c>
      <c r="C16" s="333" t="s">
        <v>12331</v>
      </c>
      <c r="D16" s="334" t="s">
        <v>913</v>
      </c>
      <c r="E16" s="335">
        <f>IF(F17=0,0,IF(ISERR(SMALL(F17:F19,1)),SMALL(F17:F19,1),SMALL(F17:F19,1)))</f>
        <v>365.43249112770803</v>
      </c>
      <c r="F16" s="336"/>
      <c r="G16" s="337"/>
      <c r="H16" s="337"/>
      <c r="I16" s="337"/>
      <c r="J16" s="338"/>
      <c r="K16" s="339"/>
      <c r="L16" s="340"/>
      <c r="M16" s="163"/>
    </row>
    <row r="17" spans="1:13" ht="20.100000000000001" customHeight="1" x14ac:dyDescent="0.25">
      <c r="A17" s="341" t="str">
        <f>A16</f>
        <v>COT.04.0002</v>
      </c>
      <c r="B17" s="342"/>
      <c r="C17" s="343"/>
      <c r="D17" s="343"/>
      <c r="E17" s="344"/>
      <c r="F17" s="345">
        <f>782.91/(2.17*0.87)</f>
        <v>414.69887176227553</v>
      </c>
      <c r="G17" s="346" t="s">
        <v>12346</v>
      </c>
      <c r="H17" s="347" t="s">
        <v>12347</v>
      </c>
      <c r="I17" s="348" t="s">
        <v>12348</v>
      </c>
      <c r="J17" s="347" t="s">
        <v>12349</v>
      </c>
      <c r="K17" s="349">
        <v>44102</v>
      </c>
      <c r="L17" s="350" t="s">
        <v>12335</v>
      </c>
      <c r="M17" s="163"/>
    </row>
    <row r="18" spans="1:13" ht="20.100000000000001" customHeight="1" x14ac:dyDescent="0.25">
      <c r="A18" s="341" t="str">
        <f>A17</f>
        <v>COT.04.0002</v>
      </c>
      <c r="B18" s="342"/>
      <c r="C18" s="343"/>
      <c r="D18" s="343"/>
      <c r="E18" s="351"/>
      <c r="F18" s="345">
        <f>689.9/(2.17*0.87)</f>
        <v>365.43249112770803</v>
      </c>
      <c r="G18" s="352" t="s">
        <v>12332</v>
      </c>
      <c r="H18" s="347"/>
      <c r="I18" s="348" t="s">
        <v>12333</v>
      </c>
      <c r="J18" s="347" t="s">
        <v>12334</v>
      </c>
      <c r="K18" s="349">
        <v>44103</v>
      </c>
      <c r="L18" s="350" t="s">
        <v>12339</v>
      </c>
      <c r="M18" s="163"/>
    </row>
    <row r="19" spans="1:13" ht="20.100000000000001" customHeight="1" x14ac:dyDescent="0.25">
      <c r="A19" s="353" t="str">
        <f>A18</f>
        <v>COT.04.0002</v>
      </c>
      <c r="B19" s="354"/>
      <c r="C19" s="355"/>
      <c r="D19" s="355"/>
      <c r="E19" s="356"/>
      <c r="F19" s="345"/>
      <c r="G19" s="345"/>
      <c r="H19" s="347"/>
      <c r="I19" s="347"/>
      <c r="J19" s="347"/>
      <c r="K19" s="349"/>
      <c r="L19" s="350"/>
      <c r="M19" s="163"/>
    </row>
    <row r="20" spans="1:13" ht="38.25" x14ac:dyDescent="0.25">
      <c r="A20" s="331" t="s">
        <v>12350</v>
      </c>
      <c r="B20" s="332" t="s">
        <v>12351</v>
      </c>
      <c r="C20" s="333" t="s">
        <v>12331</v>
      </c>
      <c r="D20" s="334" t="s">
        <v>12352</v>
      </c>
      <c r="E20" s="335">
        <f>IF(F21=0,0,IF(ISERR(SMALL(F21:F23,1)),SMALL(F21:F23,1),SMALL(F21:F23,1)))</f>
        <v>114.28571428571429</v>
      </c>
      <c r="F20" s="336"/>
      <c r="G20" s="337"/>
      <c r="H20" s="337"/>
      <c r="I20" s="337"/>
      <c r="J20" s="338"/>
      <c r="K20" s="339"/>
      <c r="L20" s="340"/>
      <c r="M20" s="163"/>
    </row>
    <row r="21" spans="1:13" ht="20.100000000000001" customHeight="1" x14ac:dyDescent="0.2">
      <c r="A21" s="341" t="str">
        <f>A20</f>
        <v>COT.04.0003</v>
      </c>
      <c r="B21" s="342"/>
      <c r="C21" s="343"/>
      <c r="D21" s="700"/>
      <c r="E21" s="701"/>
      <c r="F21" s="345">
        <f>(214.08/(2.1*0.8))*(0.8*1.6)</f>
        <v>163.10857142857145</v>
      </c>
      <c r="G21" s="346" t="s">
        <v>12353</v>
      </c>
      <c r="H21" s="358" t="s">
        <v>12354</v>
      </c>
      <c r="I21" s="348" t="s">
        <v>12341</v>
      </c>
      <c r="J21" s="347" t="s">
        <v>12342</v>
      </c>
      <c r="K21" s="349">
        <v>44102</v>
      </c>
      <c r="L21" s="350" t="s">
        <v>12335</v>
      </c>
      <c r="M21" s="163"/>
    </row>
    <row r="22" spans="1:13" ht="20.100000000000001" customHeight="1" x14ac:dyDescent="0.25">
      <c r="A22" s="341" t="str">
        <f>A21</f>
        <v>COT.04.0003</v>
      </c>
      <c r="B22" s="342"/>
      <c r="C22" s="343"/>
      <c r="D22" s="343"/>
      <c r="E22" s="351"/>
      <c r="F22" s="345">
        <f>(150/(2.1*0.8))*(0.8*1.6)</f>
        <v>114.28571428571429</v>
      </c>
      <c r="G22" s="352" t="s">
        <v>12355</v>
      </c>
      <c r="H22" s="347" t="s">
        <v>12356</v>
      </c>
      <c r="I22" s="348" t="s">
        <v>12357</v>
      </c>
      <c r="J22" s="347" t="s">
        <v>12358</v>
      </c>
      <c r="K22" s="349">
        <v>44102</v>
      </c>
      <c r="L22" s="350" t="s">
        <v>12339</v>
      </c>
      <c r="M22" s="163"/>
    </row>
    <row r="23" spans="1:13" ht="20.100000000000001" customHeight="1" x14ac:dyDescent="0.25">
      <c r="A23" s="353" t="str">
        <f>A22</f>
        <v>COT.04.0003</v>
      </c>
      <c r="B23" s="354"/>
      <c r="C23" s="355"/>
      <c r="D23" s="355"/>
      <c r="E23" s="356"/>
      <c r="F23" s="345"/>
      <c r="G23" s="345"/>
      <c r="H23" s="347"/>
      <c r="I23" s="347"/>
      <c r="J23" s="347"/>
      <c r="K23" s="349"/>
      <c r="L23" s="350"/>
      <c r="M23" s="163"/>
    </row>
    <row r="24" spans="1:13" ht="38.25" x14ac:dyDescent="0.25">
      <c r="A24" s="331" t="s">
        <v>12359</v>
      </c>
      <c r="B24" s="332" t="s">
        <v>12360</v>
      </c>
      <c r="C24" s="333" t="s">
        <v>12331</v>
      </c>
      <c r="D24" s="334" t="s">
        <v>12352</v>
      </c>
      <c r="E24" s="335">
        <f>IF(F25=0,0,IF(ISERR(SMALL(F25:F27,1)),SMALL(F25:F27,1),SMALL(F25:F27,1)))</f>
        <v>92.857142857142847</v>
      </c>
      <c r="F24" s="336"/>
      <c r="G24" s="337"/>
      <c r="H24" s="337"/>
      <c r="I24" s="337"/>
      <c r="J24" s="338"/>
      <c r="K24" s="339"/>
      <c r="L24" s="340"/>
      <c r="M24" s="163"/>
    </row>
    <row r="25" spans="1:13" ht="20.100000000000001" customHeight="1" x14ac:dyDescent="0.2">
      <c r="A25" s="341" t="str">
        <f>A24</f>
        <v>COT.04.0004</v>
      </c>
      <c r="B25" s="342"/>
      <c r="C25" s="343"/>
      <c r="D25" s="700"/>
      <c r="E25" s="701"/>
      <c r="F25" s="345">
        <f>(214.08/(2.1*0.8))*(0.8*1.3)</f>
        <v>132.52571428571429</v>
      </c>
      <c r="G25" s="346" t="s">
        <v>12353</v>
      </c>
      <c r="H25" s="358" t="s">
        <v>12354</v>
      </c>
      <c r="I25" s="348" t="s">
        <v>12341</v>
      </c>
      <c r="J25" s="347" t="s">
        <v>12342</v>
      </c>
      <c r="K25" s="349">
        <v>44102</v>
      </c>
      <c r="L25" s="350" t="s">
        <v>12335</v>
      </c>
      <c r="M25" s="163"/>
    </row>
    <row r="26" spans="1:13" ht="20.100000000000001" customHeight="1" x14ac:dyDescent="0.25">
      <c r="A26" s="341" t="str">
        <f>A25</f>
        <v>COT.04.0004</v>
      </c>
      <c r="B26" s="342"/>
      <c r="C26" s="343"/>
      <c r="D26" s="343"/>
      <c r="E26" s="351"/>
      <c r="F26" s="345">
        <f>(150/(2.1*0.8))*(0.8*1.3)</f>
        <v>92.857142857142847</v>
      </c>
      <c r="G26" s="352" t="s">
        <v>12355</v>
      </c>
      <c r="H26" s="347" t="s">
        <v>12356</v>
      </c>
      <c r="I26" s="348" t="s">
        <v>12357</v>
      </c>
      <c r="J26" s="347" t="s">
        <v>12358</v>
      </c>
      <c r="K26" s="349">
        <v>44102</v>
      </c>
      <c r="L26" s="350" t="s">
        <v>12339</v>
      </c>
      <c r="M26" s="163"/>
    </row>
    <row r="27" spans="1:13" ht="20.100000000000001" customHeight="1" x14ac:dyDescent="0.25">
      <c r="A27" s="353" t="str">
        <f>A26</f>
        <v>COT.04.0004</v>
      </c>
      <c r="B27" s="354"/>
      <c r="C27" s="355"/>
      <c r="D27" s="355"/>
      <c r="E27" s="356"/>
      <c r="F27" s="345"/>
      <c r="G27" s="345"/>
      <c r="H27" s="347"/>
      <c r="I27" s="347"/>
      <c r="J27" s="347"/>
      <c r="K27" s="349"/>
      <c r="L27" s="350"/>
      <c r="M27" s="163"/>
    </row>
    <row r="28" spans="1:13" ht="20.100000000000001" customHeight="1" x14ac:dyDescent="0.25">
      <c r="A28" s="331" t="s">
        <v>12361</v>
      </c>
      <c r="B28" s="332" t="s">
        <v>12362</v>
      </c>
      <c r="C28" s="333" t="s">
        <v>12331</v>
      </c>
      <c r="D28" s="334" t="s">
        <v>925</v>
      </c>
      <c r="E28" s="335">
        <f>IF(F29=0,0,IF(ISERR(SMALL(F29:F32,1)),SMALL(F29:F32,1),SMALL(F29:F32,1)))</f>
        <v>1388.92</v>
      </c>
      <c r="F28" s="336"/>
      <c r="G28" s="337"/>
      <c r="H28" s="337"/>
      <c r="I28" s="337"/>
      <c r="J28" s="338"/>
      <c r="K28" s="339"/>
      <c r="L28" s="340"/>
      <c r="M28" s="163"/>
    </row>
    <row r="29" spans="1:13" ht="20.100000000000001" customHeight="1" x14ac:dyDescent="0.25">
      <c r="A29" s="341" t="str">
        <f>A28</f>
        <v>COT.04.0005</v>
      </c>
      <c r="B29" s="342"/>
      <c r="C29" s="343"/>
      <c r="D29" s="343"/>
      <c r="E29" s="344"/>
      <c r="F29" s="345">
        <v>1547.94</v>
      </c>
      <c r="G29" s="346" t="s">
        <v>12363</v>
      </c>
      <c r="H29" s="347" t="s">
        <v>12364</v>
      </c>
      <c r="I29" s="348" t="s">
        <v>12365</v>
      </c>
      <c r="J29" s="347" t="s">
        <v>12366</v>
      </c>
      <c r="K29" s="349">
        <v>44102</v>
      </c>
      <c r="L29" s="350" t="s">
        <v>12335</v>
      </c>
      <c r="M29" s="163"/>
    </row>
    <row r="30" spans="1:13" ht="20.100000000000001" customHeight="1" x14ac:dyDescent="0.25">
      <c r="A30" s="341" t="str">
        <f>A29</f>
        <v>COT.04.0005</v>
      </c>
      <c r="B30" s="342"/>
      <c r="C30" s="343"/>
      <c r="D30" s="343"/>
      <c r="E30" s="351"/>
      <c r="F30" s="345">
        <v>1388.92</v>
      </c>
      <c r="G30" s="352" t="s">
        <v>12367</v>
      </c>
      <c r="H30" s="347" t="s">
        <v>12368</v>
      </c>
      <c r="I30" s="348" t="s">
        <v>12369</v>
      </c>
      <c r="J30" s="347" t="s">
        <v>12370</v>
      </c>
      <c r="K30" s="349">
        <v>44102</v>
      </c>
      <c r="L30" s="350" t="s">
        <v>12339</v>
      </c>
      <c r="M30" s="163"/>
    </row>
    <row r="31" spans="1:13" ht="20.100000000000001" customHeight="1" x14ac:dyDescent="0.25">
      <c r="A31" s="341" t="str">
        <f>A30</f>
        <v>COT.04.0005</v>
      </c>
      <c r="B31" s="342"/>
      <c r="C31" s="343"/>
      <c r="D31" s="343"/>
      <c r="E31" s="351"/>
      <c r="F31" s="345">
        <v>1796</v>
      </c>
      <c r="G31" s="352" t="s">
        <v>12371</v>
      </c>
      <c r="H31" s="347" t="s">
        <v>12372</v>
      </c>
      <c r="I31" s="348" t="s">
        <v>12373</v>
      </c>
      <c r="J31" s="347" t="s">
        <v>12374</v>
      </c>
      <c r="K31" s="349">
        <v>44102</v>
      </c>
      <c r="L31" s="350" t="s">
        <v>12343</v>
      </c>
      <c r="M31" s="163"/>
    </row>
    <row r="32" spans="1:13" ht="20.100000000000001" customHeight="1" x14ac:dyDescent="0.25">
      <c r="A32" s="331" t="s">
        <v>12375</v>
      </c>
      <c r="B32" s="332" t="s">
        <v>12376</v>
      </c>
      <c r="C32" s="333" t="s">
        <v>12331</v>
      </c>
      <c r="D32" s="334" t="s">
        <v>925</v>
      </c>
      <c r="E32" s="335">
        <f>IF(F33=0,0,IF(ISERR(SMALL(F33:F35,1)),SMALL(F33:F35,1),SMALL(F33:F35,1)))</f>
        <v>863</v>
      </c>
      <c r="F32" s="336"/>
      <c r="G32" s="337"/>
      <c r="H32" s="337"/>
      <c r="I32" s="337"/>
      <c r="J32" s="338"/>
      <c r="K32" s="339"/>
      <c r="L32" s="340"/>
      <c r="M32" s="163"/>
    </row>
    <row r="33" spans="1:13" ht="20.100000000000001" customHeight="1" x14ac:dyDescent="0.25">
      <c r="A33" s="341" t="str">
        <f>A32</f>
        <v>COT.04.0006</v>
      </c>
      <c r="B33" s="342"/>
      <c r="C33" s="343"/>
      <c r="D33" s="343"/>
      <c r="E33" s="344"/>
      <c r="F33" s="345">
        <v>3819.9</v>
      </c>
      <c r="G33" s="352" t="s">
        <v>12332</v>
      </c>
      <c r="H33" s="347"/>
      <c r="I33" s="348" t="s">
        <v>12333</v>
      </c>
      <c r="J33" s="347" t="s">
        <v>12334</v>
      </c>
      <c r="K33" s="349">
        <v>44102</v>
      </c>
      <c r="L33" s="350" t="s">
        <v>12335</v>
      </c>
      <c r="M33" s="163"/>
    </row>
    <row r="34" spans="1:13" ht="20.100000000000001" customHeight="1" x14ac:dyDescent="0.25">
      <c r="A34" s="341" t="str">
        <f>A33</f>
        <v>COT.04.0006</v>
      </c>
      <c r="B34" s="342"/>
      <c r="C34" s="343"/>
      <c r="D34" s="343"/>
      <c r="E34" s="351"/>
      <c r="F34" s="345">
        <v>863</v>
      </c>
      <c r="G34" s="352" t="s">
        <v>12336</v>
      </c>
      <c r="H34" s="347" t="s">
        <v>12377</v>
      </c>
      <c r="I34" s="348" t="s">
        <v>12337</v>
      </c>
      <c r="J34" s="347" t="s">
        <v>12338</v>
      </c>
      <c r="K34" s="349">
        <v>44103</v>
      </c>
      <c r="L34" s="350" t="s">
        <v>12339</v>
      </c>
      <c r="M34" s="163"/>
    </row>
    <row r="35" spans="1:13" ht="20.100000000000001" customHeight="1" x14ac:dyDescent="0.25">
      <c r="A35" s="353" t="str">
        <f>A34</f>
        <v>COT.04.0006</v>
      </c>
      <c r="B35" s="354"/>
      <c r="C35" s="355"/>
      <c r="D35" s="355"/>
      <c r="E35" s="356"/>
      <c r="F35" s="345"/>
      <c r="G35" s="345"/>
      <c r="H35" s="347"/>
      <c r="I35" s="347"/>
      <c r="J35" s="347"/>
      <c r="K35" s="349"/>
      <c r="L35" s="350"/>
      <c r="M35" s="163"/>
    </row>
    <row r="36" spans="1:13" ht="38.25" x14ac:dyDescent="0.25">
      <c r="A36" s="331" t="s">
        <v>12378</v>
      </c>
      <c r="B36" s="332" t="s">
        <v>12379</v>
      </c>
      <c r="C36" s="333" t="s">
        <v>12331</v>
      </c>
      <c r="D36" s="334" t="s">
        <v>925</v>
      </c>
      <c r="E36" s="335">
        <f>IF(F37=0,0,IF(ISERR(SMALL(F37:F39,1)),SMALL(F37:F39,1),SMALL(F37:F39,1)))</f>
        <v>13452.78</v>
      </c>
      <c r="F36" s="336"/>
      <c r="G36" s="337"/>
      <c r="H36" s="337"/>
      <c r="I36" s="337"/>
      <c r="J36" s="338"/>
      <c r="K36" s="339"/>
      <c r="L36" s="340"/>
      <c r="M36" s="163"/>
    </row>
    <row r="37" spans="1:13" ht="21.95" customHeight="1" x14ac:dyDescent="0.25">
      <c r="A37" s="341" t="str">
        <f t="shared" si="0"/>
        <v>COT.05.0001</v>
      </c>
      <c r="B37" s="342"/>
      <c r="C37" s="343"/>
      <c r="D37" s="343"/>
      <c r="E37" s="344"/>
      <c r="F37" s="345">
        <v>13452.78</v>
      </c>
      <c r="G37" s="346" t="s">
        <v>12380</v>
      </c>
      <c r="H37" s="347" t="s">
        <v>12381</v>
      </c>
      <c r="I37" s="348" t="s">
        <v>12382</v>
      </c>
      <c r="J37" s="347" t="s">
        <v>12383</v>
      </c>
      <c r="K37" s="349">
        <v>44096</v>
      </c>
      <c r="L37" s="350" t="s">
        <v>12335</v>
      </c>
      <c r="M37" s="163"/>
    </row>
    <row r="38" spans="1:13" ht="21.95" customHeight="1" x14ac:dyDescent="0.25">
      <c r="A38" s="341" t="str">
        <f t="shared" si="0"/>
        <v>COT.05.0001</v>
      </c>
      <c r="B38" s="342"/>
      <c r="C38" s="343"/>
      <c r="D38" s="343"/>
      <c r="E38" s="351"/>
      <c r="F38" s="345"/>
      <c r="G38" s="352"/>
      <c r="H38" s="347"/>
      <c r="I38" s="359"/>
      <c r="J38" s="347"/>
      <c r="K38" s="349"/>
      <c r="L38" s="350"/>
      <c r="M38" s="163"/>
    </row>
    <row r="39" spans="1:13" ht="21.95" customHeight="1" x14ac:dyDescent="0.25">
      <c r="A39" s="353" t="str">
        <f t="shared" si="0"/>
        <v>COT.05.0001</v>
      </c>
      <c r="B39" s="354"/>
      <c r="C39" s="355"/>
      <c r="D39" s="355"/>
      <c r="E39" s="356"/>
      <c r="F39" s="345"/>
      <c r="G39" s="345"/>
      <c r="H39" s="347"/>
      <c r="I39" s="347"/>
      <c r="J39" s="347"/>
      <c r="K39" s="349"/>
      <c r="L39" s="350"/>
      <c r="M39" s="163"/>
    </row>
    <row r="40" spans="1:13" ht="20.100000000000001" customHeight="1" x14ac:dyDescent="0.25">
      <c r="A40" s="331" t="s">
        <v>1739</v>
      </c>
      <c r="B40" s="332" t="s">
        <v>12384</v>
      </c>
      <c r="C40" s="333" t="s">
        <v>12331</v>
      </c>
      <c r="D40" s="334" t="s">
        <v>925</v>
      </c>
      <c r="E40" s="335">
        <f>IF(F41=0,0,IF(ISERR(SMALL(F41:F43,1)),SMALL(F41:F43,1),SMALL(F41:F43,1)))</f>
        <v>141.22999999999999</v>
      </c>
      <c r="F40" s="336"/>
      <c r="G40" s="337"/>
      <c r="H40" s="337"/>
      <c r="I40" s="337"/>
      <c r="J40" s="338"/>
      <c r="K40" s="339"/>
      <c r="L40" s="340"/>
      <c r="M40" s="163"/>
    </row>
    <row r="41" spans="1:13" ht="21.95" customHeight="1" x14ac:dyDescent="0.25">
      <c r="A41" s="341" t="str">
        <f t="shared" si="0"/>
        <v>COT.05.0002</v>
      </c>
      <c r="B41" s="342"/>
      <c r="C41" s="343"/>
      <c r="D41" s="343"/>
      <c r="E41" s="344"/>
      <c r="F41" s="345">
        <v>141.22999999999999</v>
      </c>
      <c r="G41" s="346" t="s">
        <v>12332</v>
      </c>
      <c r="H41" s="347"/>
      <c r="I41" s="348" t="s">
        <v>12333</v>
      </c>
      <c r="J41" s="347" t="s">
        <v>12334</v>
      </c>
      <c r="K41" s="349">
        <v>44096</v>
      </c>
      <c r="L41" s="350" t="s">
        <v>12335</v>
      </c>
      <c r="M41" s="163"/>
    </row>
    <row r="42" spans="1:13" ht="21.95" customHeight="1" x14ac:dyDescent="0.25">
      <c r="A42" s="341" t="str">
        <f t="shared" si="0"/>
        <v>COT.05.0002</v>
      </c>
      <c r="B42" s="342"/>
      <c r="C42" s="343"/>
      <c r="D42" s="343"/>
      <c r="E42" s="351"/>
      <c r="F42" s="345"/>
      <c r="G42" s="352"/>
      <c r="H42" s="347"/>
      <c r="I42" s="359"/>
      <c r="J42" s="347"/>
      <c r="K42" s="349"/>
      <c r="L42" s="350"/>
      <c r="M42" s="163"/>
    </row>
    <row r="43" spans="1:13" ht="21.95" customHeight="1" x14ac:dyDescent="0.25">
      <c r="A43" s="353" t="str">
        <f t="shared" si="0"/>
        <v>COT.05.0002</v>
      </c>
      <c r="B43" s="354"/>
      <c r="C43" s="355"/>
      <c r="D43" s="355"/>
      <c r="E43" s="356"/>
      <c r="F43" s="345"/>
      <c r="G43" s="345"/>
      <c r="H43" s="347"/>
      <c r="I43" s="347"/>
      <c r="J43" s="347"/>
      <c r="K43" s="349"/>
      <c r="L43" s="350"/>
      <c r="M43" s="163"/>
    </row>
    <row r="44" spans="1:13" ht="25.5" x14ac:dyDescent="0.25">
      <c r="A44" s="331" t="s">
        <v>1796</v>
      </c>
      <c r="B44" s="332" t="s">
        <v>1797</v>
      </c>
      <c r="C44" s="333" t="s">
        <v>12331</v>
      </c>
      <c r="D44" s="334" t="s">
        <v>934</v>
      </c>
      <c r="E44" s="335">
        <f>IF(F45=0,0,IF(ISERR(SMALL(F45:F47,1)),SMALL(F45:F47,1),SMALL(F45:F47,1)))</f>
        <v>57.633333333333333</v>
      </c>
      <c r="F44" s="336"/>
      <c r="G44" s="337"/>
      <c r="H44" s="337"/>
      <c r="I44" s="337"/>
      <c r="J44" s="338"/>
      <c r="K44" s="339"/>
      <c r="L44" s="340"/>
      <c r="M44" s="163"/>
    </row>
    <row r="45" spans="1:13" ht="15" x14ac:dyDescent="0.25">
      <c r="A45" s="341" t="str">
        <f t="shared" ref="A45:A75" si="1">A44</f>
        <v>COT.05.0003</v>
      </c>
      <c r="B45" s="342"/>
      <c r="C45" s="343"/>
      <c r="D45" s="343"/>
      <c r="E45" s="344"/>
      <c r="F45" s="345">
        <f>345.8/6</f>
        <v>57.633333333333333</v>
      </c>
      <c r="G45" s="346" t="s">
        <v>12385</v>
      </c>
      <c r="H45" s="347" t="s">
        <v>12386</v>
      </c>
      <c r="I45" s="348" t="s">
        <v>12387</v>
      </c>
      <c r="J45" s="347" t="s">
        <v>12388</v>
      </c>
      <c r="K45" s="349">
        <v>44102</v>
      </c>
      <c r="L45" s="350" t="s">
        <v>12335</v>
      </c>
      <c r="M45" s="163"/>
    </row>
    <row r="46" spans="1:13" ht="15" x14ac:dyDescent="0.25">
      <c r="A46" s="341" t="str">
        <f t="shared" si="1"/>
        <v>COT.05.0003</v>
      </c>
      <c r="B46" s="342"/>
      <c r="C46" s="343"/>
      <c r="D46" s="343"/>
      <c r="E46" s="351"/>
      <c r="F46" s="345">
        <f>360.05/6</f>
        <v>60.008333333333333</v>
      </c>
      <c r="G46" s="352" t="s">
        <v>12389</v>
      </c>
      <c r="H46" s="347" t="s">
        <v>12390</v>
      </c>
      <c r="I46" s="348" t="s">
        <v>12391</v>
      </c>
      <c r="J46" s="347" t="s">
        <v>12392</v>
      </c>
      <c r="K46" s="349">
        <v>44102</v>
      </c>
      <c r="L46" s="350" t="s">
        <v>12339</v>
      </c>
      <c r="M46" s="163"/>
    </row>
    <row r="47" spans="1:13" ht="15" x14ac:dyDescent="0.25">
      <c r="A47" s="353" t="str">
        <f t="shared" si="1"/>
        <v>COT.05.0003</v>
      </c>
      <c r="B47" s="354"/>
      <c r="C47" s="355"/>
      <c r="D47" s="355"/>
      <c r="E47" s="356"/>
      <c r="F47" s="345">
        <f>475.7/6</f>
        <v>79.283333333333331</v>
      </c>
      <c r="G47" s="345" t="s">
        <v>12393</v>
      </c>
      <c r="H47" s="347" t="s">
        <v>12394</v>
      </c>
      <c r="I47" s="357" t="s">
        <v>12395</v>
      </c>
      <c r="J47" s="347" t="s">
        <v>12396</v>
      </c>
      <c r="K47" s="349">
        <v>44102</v>
      </c>
      <c r="L47" s="350" t="s">
        <v>12343</v>
      </c>
      <c r="M47" s="163"/>
    </row>
    <row r="48" spans="1:13" ht="25.5" x14ac:dyDescent="0.25">
      <c r="A48" s="331" t="s">
        <v>12397</v>
      </c>
      <c r="B48" s="332" t="s">
        <v>12398</v>
      </c>
      <c r="C48" s="333" t="s">
        <v>12331</v>
      </c>
      <c r="D48" s="334" t="s">
        <v>934</v>
      </c>
      <c r="E48" s="335">
        <f>IF(F49=0,0,IF(ISERR(SMALL(F49:F51,1)),SMALL(F49:F51,1),SMALL(F49:F51,1)))</f>
        <v>73.649999999999991</v>
      </c>
      <c r="F48" s="336"/>
      <c r="G48" s="337"/>
      <c r="H48" s="337"/>
      <c r="I48" s="337"/>
      <c r="J48" s="338"/>
      <c r="K48" s="339"/>
      <c r="L48" s="340"/>
      <c r="M48" s="163"/>
    </row>
    <row r="49" spans="1:13" ht="15" x14ac:dyDescent="0.25">
      <c r="A49" s="341" t="str">
        <f t="shared" si="1"/>
        <v>COT.05.0004</v>
      </c>
      <c r="B49" s="342"/>
      <c r="C49" s="343"/>
      <c r="D49" s="343"/>
      <c r="E49" s="344"/>
      <c r="F49" s="345">
        <f>441.9/6</f>
        <v>73.649999999999991</v>
      </c>
      <c r="G49" s="346" t="s">
        <v>12385</v>
      </c>
      <c r="H49" s="347" t="s">
        <v>12386</v>
      </c>
      <c r="I49" s="348" t="s">
        <v>12387</v>
      </c>
      <c r="J49" s="347" t="s">
        <v>12388</v>
      </c>
      <c r="K49" s="349">
        <v>44102</v>
      </c>
      <c r="L49" s="350" t="s">
        <v>12335</v>
      </c>
      <c r="M49" s="163"/>
    </row>
    <row r="50" spans="1:13" ht="15" x14ac:dyDescent="0.2">
      <c r="A50" s="341" t="str">
        <f t="shared" si="1"/>
        <v>COT.05.0004</v>
      </c>
      <c r="B50" s="342"/>
      <c r="C50" s="343"/>
      <c r="D50" s="343"/>
      <c r="E50" s="351"/>
      <c r="F50" s="345">
        <f>533.9/6</f>
        <v>88.983333333333334</v>
      </c>
      <c r="G50" s="352" t="s">
        <v>12389</v>
      </c>
      <c r="H50" s="347" t="s">
        <v>12390</v>
      </c>
      <c r="I50" s="348" t="s">
        <v>12391</v>
      </c>
      <c r="J50" s="358" t="s">
        <v>12392</v>
      </c>
      <c r="K50" s="349">
        <v>44102</v>
      </c>
      <c r="L50" s="350" t="s">
        <v>12339</v>
      </c>
      <c r="M50" s="163"/>
    </row>
    <row r="51" spans="1:13" ht="20.100000000000001" customHeight="1" x14ac:dyDescent="0.25">
      <c r="A51" s="353" t="str">
        <f t="shared" si="1"/>
        <v>COT.05.0004</v>
      </c>
      <c r="B51" s="354"/>
      <c r="C51" s="355"/>
      <c r="D51" s="355"/>
      <c r="E51" s="356"/>
      <c r="F51" s="345"/>
      <c r="G51" s="345"/>
      <c r="H51" s="347"/>
      <c r="I51" s="347"/>
      <c r="J51" s="347"/>
      <c r="K51" s="349"/>
      <c r="L51" s="350"/>
      <c r="M51" s="163"/>
    </row>
    <row r="52" spans="1:13" ht="25.5" x14ac:dyDescent="0.25">
      <c r="A52" s="331" t="s">
        <v>1731</v>
      </c>
      <c r="B52" s="332" t="s">
        <v>1732</v>
      </c>
      <c r="C52" s="333" t="s">
        <v>12331</v>
      </c>
      <c r="D52" s="334" t="s">
        <v>934</v>
      </c>
      <c r="E52" s="335">
        <f>IF(F53=0,0,IF(ISERR(SMALL(F53:F55,1)),SMALL(F53:F55,1),SMALL(F53:F55,1)))</f>
        <v>81.816666666666663</v>
      </c>
      <c r="F52" s="336"/>
      <c r="G52" s="337"/>
      <c r="H52" s="337"/>
      <c r="I52" s="337"/>
      <c r="J52" s="338"/>
      <c r="K52" s="339"/>
      <c r="L52" s="340"/>
      <c r="M52" s="163"/>
    </row>
    <row r="53" spans="1:13" ht="20.100000000000001" customHeight="1" x14ac:dyDescent="0.2">
      <c r="A53" s="341" t="str">
        <f t="shared" si="1"/>
        <v>COT.05.0005</v>
      </c>
      <c r="B53" s="342"/>
      <c r="C53" s="343"/>
      <c r="D53" s="343"/>
      <c r="E53" s="344"/>
      <c r="F53" s="345">
        <f>490.9/6</f>
        <v>81.816666666666663</v>
      </c>
      <c r="G53" s="346" t="s">
        <v>12385</v>
      </c>
      <c r="H53" s="347" t="s">
        <v>12386</v>
      </c>
      <c r="I53" s="348" t="s">
        <v>12387</v>
      </c>
      <c r="J53" s="358" t="s">
        <v>12388</v>
      </c>
      <c r="K53" s="349">
        <v>44102</v>
      </c>
      <c r="L53" s="350" t="s">
        <v>12335</v>
      </c>
      <c r="M53" s="163"/>
    </row>
    <row r="54" spans="1:13" ht="20.100000000000001" customHeight="1" x14ac:dyDescent="0.25">
      <c r="A54" s="341" t="str">
        <f t="shared" si="1"/>
        <v>COT.05.0005</v>
      </c>
      <c r="B54" s="342"/>
      <c r="C54" s="343"/>
      <c r="D54" s="343"/>
      <c r="E54" s="351"/>
      <c r="F54" s="345"/>
      <c r="G54" s="352"/>
      <c r="H54" s="347"/>
      <c r="I54" s="359"/>
      <c r="J54" s="347"/>
      <c r="K54" s="349"/>
      <c r="L54" s="350"/>
      <c r="M54" s="163"/>
    </row>
    <row r="55" spans="1:13" ht="20.100000000000001" customHeight="1" x14ac:dyDescent="0.25">
      <c r="A55" s="353" t="str">
        <f t="shared" si="1"/>
        <v>COT.05.0005</v>
      </c>
      <c r="B55" s="354"/>
      <c r="C55" s="355"/>
      <c r="D55" s="355"/>
      <c r="E55" s="356"/>
      <c r="F55" s="345"/>
      <c r="G55" s="345"/>
      <c r="H55" s="347"/>
      <c r="I55" s="347"/>
      <c r="J55" s="347"/>
      <c r="K55" s="349"/>
      <c r="L55" s="350"/>
      <c r="M55" s="163"/>
    </row>
    <row r="56" spans="1:13" ht="59.25" customHeight="1" x14ac:dyDescent="0.25">
      <c r="A56" s="331" t="s">
        <v>1691</v>
      </c>
      <c r="B56" s="332" t="s">
        <v>12399</v>
      </c>
      <c r="C56" s="333" t="s">
        <v>12331</v>
      </c>
      <c r="D56" s="334" t="s">
        <v>925</v>
      </c>
      <c r="E56" s="335">
        <f>IF(F57=0,0,IF(ISERR(SMALL(F57:F59,1)),SMALL(F57:F59,1),SMALL(F57:F59,1)))</f>
        <v>24869</v>
      </c>
      <c r="F56" s="336"/>
      <c r="G56" s="337"/>
      <c r="H56" s="337"/>
      <c r="I56" s="337"/>
      <c r="J56" s="338"/>
      <c r="K56" s="339"/>
      <c r="L56" s="340"/>
      <c r="M56" s="163"/>
    </row>
    <row r="57" spans="1:13" ht="20.100000000000001" customHeight="1" x14ac:dyDescent="0.25">
      <c r="A57" s="341" t="str">
        <f>A56</f>
        <v>COT.05.0006</v>
      </c>
      <c r="B57" s="342"/>
      <c r="C57" s="343"/>
      <c r="D57" s="343"/>
      <c r="E57" s="344"/>
      <c r="F57" s="345">
        <v>24869</v>
      </c>
      <c r="G57" s="346" t="s">
        <v>12400</v>
      </c>
      <c r="H57" s="347" t="s">
        <v>12401</v>
      </c>
      <c r="I57" s="360" t="s">
        <v>12402</v>
      </c>
      <c r="J57" s="347" t="s">
        <v>12403</v>
      </c>
      <c r="K57" s="349">
        <v>43907</v>
      </c>
      <c r="L57" s="350" t="s">
        <v>12335</v>
      </c>
      <c r="M57" s="163"/>
    </row>
    <row r="58" spans="1:13" ht="20.100000000000001" customHeight="1" x14ac:dyDescent="0.25">
      <c r="A58" s="341" t="str">
        <f>A57</f>
        <v>COT.05.0006</v>
      </c>
      <c r="B58" s="342"/>
      <c r="C58" s="343"/>
      <c r="D58" s="343"/>
      <c r="E58" s="351"/>
      <c r="F58" s="345"/>
      <c r="G58" s="352"/>
      <c r="H58" s="347"/>
      <c r="I58" s="359"/>
      <c r="J58" s="347"/>
      <c r="K58" s="349"/>
      <c r="L58" s="350"/>
      <c r="M58" s="163"/>
    </row>
    <row r="59" spans="1:13" ht="20.100000000000001" customHeight="1" x14ac:dyDescent="0.25">
      <c r="A59" s="353" t="str">
        <f>A58</f>
        <v>COT.05.0006</v>
      </c>
      <c r="B59" s="354"/>
      <c r="C59" s="355"/>
      <c r="D59" s="355"/>
      <c r="E59" s="356"/>
      <c r="F59" s="345"/>
      <c r="G59" s="345"/>
      <c r="H59" s="347"/>
      <c r="I59" s="347"/>
      <c r="J59" s="347"/>
      <c r="K59" s="349"/>
      <c r="L59" s="350"/>
      <c r="M59" s="163"/>
    </row>
    <row r="60" spans="1:13" ht="59.25" customHeight="1" x14ac:dyDescent="0.25">
      <c r="A60" s="331" t="s">
        <v>1649</v>
      </c>
      <c r="B60" s="332" t="s">
        <v>12404</v>
      </c>
      <c r="C60" s="333" t="s">
        <v>12331</v>
      </c>
      <c r="D60" s="334" t="s">
        <v>925</v>
      </c>
      <c r="E60" s="335">
        <f>IF(F61=0,0,IF(ISERR(SMALL(F61:F63,1)),SMALL(F61:F63,1),SMALL(F61:F63,1)))</f>
        <v>54.9</v>
      </c>
      <c r="F60" s="336"/>
      <c r="G60" s="337"/>
      <c r="H60" s="337"/>
      <c r="I60" s="337"/>
      <c r="J60" s="338"/>
      <c r="K60" s="339"/>
      <c r="L60" s="340"/>
      <c r="M60" s="163"/>
    </row>
    <row r="61" spans="1:13" ht="20.100000000000001" customHeight="1" x14ac:dyDescent="0.25">
      <c r="A61" s="341" t="str">
        <f>A60</f>
        <v>COT.05.0007</v>
      </c>
      <c r="B61" s="342"/>
      <c r="C61" s="343"/>
      <c r="D61" s="343"/>
      <c r="E61" s="344"/>
      <c r="F61" s="345">
        <v>54.9</v>
      </c>
      <c r="G61" s="346" t="s">
        <v>12405</v>
      </c>
      <c r="H61" s="347" t="s">
        <v>12401</v>
      </c>
      <c r="I61" s="360" t="s">
        <v>12406</v>
      </c>
      <c r="J61" s="347" t="s">
        <v>12407</v>
      </c>
      <c r="K61" s="349">
        <v>44138</v>
      </c>
      <c r="L61" s="350" t="s">
        <v>12335</v>
      </c>
      <c r="M61" s="163"/>
    </row>
    <row r="62" spans="1:13" ht="20.100000000000001" customHeight="1" x14ac:dyDescent="0.25">
      <c r="A62" s="341" t="str">
        <f>A61</f>
        <v>COT.05.0007</v>
      </c>
      <c r="B62" s="342"/>
      <c r="C62" s="343"/>
      <c r="D62" s="343"/>
      <c r="E62" s="351"/>
      <c r="F62" s="345"/>
      <c r="G62" s="352"/>
      <c r="H62" s="347"/>
      <c r="I62" s="359"/>
      <c r="J62" s="347"/>
      <c r="K62" s="349"/>
      <c r="L62" s="350"/>
      <c r="M62" s="163"/>
    </row>
    <row r="63" spans="1:13" ht="20.100000000000001" customHeight="1" x14ac:dyDescent="0.25">
      <c r="A63" s="353" t="str">
        <f>A62</f>
        <v>COT.05.0007</v>
      </c>
      <c r="B63" s="354"/>
      <c r="C63" s="355"/>
      <c r="D63" s="355"/>
      <c r="E63" s="356"/>
      <c r="F63" s="345"/>
      <c r="G63" s="345"/>
      <c r="H63" s="347"/>
      <c r="I63" s="347"/>
      <c r="J63" s="347"/>
      <c r="K63" s="349"/>
      <c r="L63" s="350"/>
      <c r="M63" s="163"/>
    </row>
    <row r="64" spans="1:13" ht="25.5" x14ac:dyDescent="0.25">
      <c r="A64" s="331" t="s">
        <v>12408</v>
      </c>
      <c r="B64" s="332" t="s">
        <v>12409</v>
      </c>
      <c r="C64" s="333" t="s">
        <v>12331</v>
      </c>
      <c r="D64" s="334" t="s">
        <v>925</v>
      </c>
      <c r="E64" s="335">
        <f>IF(F65=0,0,IF(ISERR(SMALL(F65:F67,1)),SMALL(F65:F67,1),SMALL(F65:F67,1)))</f>
        <v>158.77000000000001</v>
      </c>
      <c r="F64" s="336"/>
      <c r="G64" s="337"/>
      <c r="H64" s="337"/>
      <c r="I64" s="337"/>
      <c r="J64" s="338"/>
      <c r="K64" s="339"/>
      <c r="L64" s="340"/>
      <c r="M64" s="163"/>
    </row>
    <row r="65" spans="1:13" ht="20.100000000000001" customHeight="1" x14ac:dyDescent="0.25">
      <c r="A65" s="341" t="str">
        <f t="shared" si="1"/>
        <v>COT.06.0001</v>
      </c>
      <c r="B65" s="342"/>
      <c r="C65" s="343"/>
      <c r="D65" s="343"/>
      <c r="E65" s="344"/>
      <c r="F65" s="345">
        <v>158.77000000000001</v>
      </c>
      <c r="G65" s="346" t="s">
        <v>12410</v>
      </c>
      <c r="H65" s="347" t="s">
        <v>12411</v>
      </c>
      <c r="I65" s="348" t="s">
        <v>12412</v>
      </c>
      <c r="J65" s="347" t="s">
        <v>12413</v>
      </c>
      <c r="K65" s="349">
        <v>44102</v>
      </c>
      <c r="L65" s="350" t="s">
        <v>12335</v>
      </c>
      <c r="M65" s="163"/>
    </row>
    <row r="66" spans="1:13" ht="20.100000000000001" customHeight="1" x14ac:dyDescent="0.25">
      <c r="A66" s="341" t="str">
        <f t="shared" si="1"/>
        <v>COT.06.0001</v>
      </c>
      <c r="B66" s="342"/>
      <c r="C66" s="343"/>
      <c r="D66" s="343"/>
      <c r="E66" s="351"/>
      <c r="F66" s="345">
        <v>220.9</v>
      </c>
      <c r="G66" s="352" t="s">
        <v>12414</v>
      </c>
      <c r="H66" s="347" t="s">
        <v>12415</v>
      </c>
      <c r="I66" s="348" t="s">
        <v>12416</v>
      </c>
      <c r="J66" s="347" t="s">
        <v>12417</v>
      </c>
      <c r="K66" s="349">
        <v>44102</v>
      </c>
      <c r="L66" s="350" t="s">
        <v>12339</v>
      </c>
      <c r="M66" s="163"/>
    </row>
    <row r="67" spans="1:13" ht="28.5" customHeight="1" x14ac:dyDescent="0.25">
      <c r="A67" s="353" t="str">
        <f t="shared" si="1"/>
        <v>COT.06.0001</v>
      </c>
      <c r="B67" s="354"/>
      <c r="C67" s="355"/>
      <c r="D67" s="355"/>
      <c r="E67" s="356"/>
      <c r="F67" s="345">
        <v>214.1</v>
      </c>
      <c r="G67" s="345" t="s">
        <v>12418</v>
      </c>
      <c r="H67" s="347" t="s">
        <v>12419</v>
      </c>
      <c r="I67" s="357" t="s">
        <v>12420</v>
      </c>
      <c r="J67" s="347" t="s">
        <v>12421</v>
      </c>
      <c r="K67" s="349">
        <v>44102</v>
      </c>
      <c r="L67" s="350" t="s">
        <v>12343</v>
      </c>
      <c r="M67" s="163"/>
    </row>
    <row r="68" spans="1:13" ht="20.100000000000001" customHeight="1" x14ac:dyDescent="0.25">
      <c r="A68" s="331" t="s">
        <v>12422</v>
      </c>
      <c r="B68" s="332" t="s">
        <v>12423</v>
      </c>
      <c r="C68" s="333" t="s">
        <v>12331</v>
      </c>
      <c r="D68" s="334" t="s">
        <v>925</v>
      </c>
      <c r="E68" s="335">
        <f>IF(F69=0,0,IF(ISERR(SMALL(F69:F71,1)),SMALL(F69:F71,1),SMALL(F69:F71,1)))</f>
        <v>0.39</v>
      </c>
      <c r="F68" s="336"/>
      <c r="G68" s="337"/>
      <c r="H68" s="337"/>
      <c r="I68" s="337"/>
      <c r="J68" s="338"/>
      <c r="K68" s="339"/>
      <c r="L68" s="340"/>
      <c r="M68" s="163"/>
    </row>
    <row r="69" spans="1:13" ht="20.100000000000001" customHeight="1" x14ac:dyDescent="0.25">
      <c r="A69" s="341" t="str">
        <f t="shared" si="1"/>
        <v>COT.06.0002</v>
      </c>
      <c r="B69" s="342"/>
      <c r="C69" s="343"/>
      <c r="D69" s="343"/>
      <c r="E69" s="344"/>
      <c r="F69" s="345">
        <v>0.39</v>
      </c>
      <c r="G69" s="352" t="s">
        <v>12414</v>
      </c>
      <c r="H69" s="347" t="s">
        <v>12415</v>
      </c>
      <c r="I69" s="348" t="s">
        <v>12416</v>
      </c>
      <c r="J69" s="347" t="s">
        <v>12417</v>
      </c>
      <c r="K69" s="349">
        <v>44102</v>
      </c>
      <c r="L69" s="350" t="s">
        <v>12335</v>
      </c>
      <c r="M69" s="163"/>
    </row>
    <row r="70" spans="1:13" ht="20.100000000000001" customHeight="1" x14ac:dyDescent="0.25">
      <c r="A70" s="341" t="str">
        <f t="shared" si="1"/>
        <v>COT.06.0002</v>
      </c>
      <c r="B70" s="342"/>
      <c r="C70" s="343"/>
      <c r="D70" s="343"/>
      <c r="E70" s="351"/>
      <c r="F70" s="345">
        <v>0.56999999999999995</v>
      </c>
      <c r="G70" s="352" t="s">
        <v>12332</v>
      </c>
      <c r="H70" s="347"/>
      <c r="I70" s="348" t="s">
        <v>12333</v>
      </c>
      <c r="J70" s="347" t="s">
        <v>12334</v>
      </c>
      <c r="K70" s="349">
        <v>44102</v>
      </c>
      <c r="L70" s="350" t="s">
        <v>12339</v>
      </c>
      <c r="M70" s="163"/>
    </row>
    <row r="71" spans="1:13" ht="20.100000000000001" customHeight="1" x14ac:dyDescent="0.25">
      <c r="A71" s="353" t="str">
        <f t="shared" si="1"/>
        <v>COT.06.0002</v>
      </c>
      <c r="B71" s="354"/>
      <c r="C71" s="355"/>
      <c r="D71" s="355"/>
      <c r="E71" s="356"/>
      <c r="F71" s="345">
        <v>0.75</v>
      </c>
      <c r="G71" s="345" t="s">
        <v>12424</v>
      </c>
      <c r="H71" s="347" t="s">
        <v>12425</v>
      </c>
      <c r="I71" s="357" t="s">
        <v>12426</v>
      </c>
      <c r="J71" s="347" t="s">
        <v>12427</v>
      </c>
      <c r="K71" s="349">
        <v>44102</v>
      </c>
      <c r="L71" s="350" t="s">
        <v>12343</v>
      </c>
      <c r="M71" s="163"/>
    </row>
    <row r="72" spans="1:13" ht="25.5" x14ac:dyDescent="0.25">
      <c r="A72" s="331" t="s">
        <v>12428</v>
      </c>
      <c r="B72" s="332" t="s">
        <v>12429</v>
      </c>
      <c r="C72" s="333" t="s">
        <v>12331</v>
      </c>
      <c r="D72" s="334" t="s">
        <v>925</v>
      </c>
      <c r="E72" s="335">
        <f>IF(F73=0,0,IF(ISERR(SMALL(F73:F75,1)),SMALL(F73:F75,1),SMALL(F73:F75,1)))</f>
        <v>119.64</v>
      </c>
      <c r="F72" s="336"/>
      <c r="G72" s="337"/>
      <c r="H72" s="337"/>
      <c r="I72" s="337"/>
      <c r="J72" s="338"/>
      <c r="K72" s="339"/>
      <c r="L72" s="340"/>
      <c r="M72" s="163"/>
    </row>
    <row r="73" spans="1:13" ht="20.100000000000001" customHeight="1" x14ac:dyDescent="0.25">
      <c r="A73" s="341" t="str">
        <f t="shared" si="1"/>
        <v>COT.06.0003</v>
      </c>
      <c r="B73" s="342"/>
      <c r="C73" s="343"/>
      <c r="D73" s="343"/>
      <c r="E73" s="344"/>
      <c r="F73" s="345">
        <v>119.64</v>
      </c>
      <c r="G73" s="346" t="s">
        <v>12332</v>
      </c>
      <c r="H73" s="361"/>
      <c r="I73" s="348" t="s">
        <v>12333</v>
      </c>
      <c r="J73" s="347" t="s">
        <v>12334</v>
      </c>
      <c r="K73" s="349">
        <v>44102</v>
      </c>
      <c r="L73" s="350" t="s">
        <v>12335</v>
      </c>
      <c r="M73" s="163"/>
    </row>
    <row r="74" spans="1:13" ht="20.100000000000001" customHeight="1" x14ac:dyDescent="0.25">
      <c r="A74" s="341" t="str">
        <f t="shared" si="1"/>
        <v>COT.06.0003</v>
      </c>
      <c r="B74" s="342"/>
      <c r="C74" s="343"/>
      <c r="D74" s="343"/>
      <c r="E74" s="351"/>
      <c r="F74" s="345"/>
      <c r="G74" s="352"/>
      <c r="H74" s="347"/>
      <c r="I74" s="359"/>
      <c r="J74" s="347"/>
      <c r="K74" s="349"/>
      <c r="L74" s="350"/>
      <c r="M74" s="163"/>
    </row>
    <row r="75" spans="1:13" ht="20.100000000000001" customHeight="1" x14ac:dyDescent="0.25">
      <c r="A75" s="353" t="str">
        <f t="shared" si="1"/>
        <v>COT.06.0003</v>
      </c>
      <c r="B75" s="354"/>
      <c r="C75" s="355"/>
      <c r="D75" s="355"/>
      <c r="E75" s="356"/>
      <c r="F75" s="345"/>
      <c r="G75" s="345"/>
      <c r="H75" s="347"/>
      <c r="I75" s="347"/>
      <c r="J75" s="347"/>
      <c r="K75" s="349"/>
      <c r="L75" s="350"/>
      <c r="M75" s="163"/>
    </row>
    <row r="76" spans="1:13" ht="20.100000000000001" customHeight="1" x14ac:dyDescent="0.25">
      <c r="A76" s="331" t="s">
        <v>12430</v>
      </c>
      <c r="B76" s="332" t="s">
        <v>12431</v>
      </c>
      <c r="C76" s="333" t="s">
        <v>12331</v>
      </c>
      <c r="D76" s="334" t="s">
        <v>925</v>
      </c>
      <c r="E76" s="335">
        <f>IF(F77=0,0,IF(ISERR(SMALL(F77:F79,1)),SMALL(F77:F79,1),SMALL(F77:F79,1)))</f>
        <v>850</v>
      </c>
      <c r="F76" s="336"/>
      <c r="G76" s="337"/>
      <c r="H76" s="337"/>
      <c r="I76" s="337"/>
      <c r="J76" s="338"/>
      <c r="K76" s="339"/>
      <c r="L76" s="340"/>
      <c r="M76" s="163"/>
    </row>
    <row r="77" spans="1:13" ht="21.95" customHeight="1" x14ac:dyDescent="0.25">
      <c r="A77" s="341" t="str">
        <f>A76</f>
        <v>COT.07.0001</v>
      </c>
      <c r="B77" s="342"/>
      <c r="C77" s="343"/>
      <c r="D77" s="343"/>
      <c r="E77" s="344"/>
      <c r="F77" s="345">
        <v>850</v>
      </c>
      <c r="G77" s="346" t="s">
        <v>12432</v>
      </c>
      <c r="H77" s="347" t="s">
        <v>12433</v>
      </c>
      <c r="I77" s="348" t="s">
        <v>12434</v>
      </c>
      <c r="J77" s="347" t="s">
        <v>12435</v>
      </c>
      <c r="K77" s="349">
        <v>44061</v>
      </c>
      <c r="L77" s="350" t="s">
        <v>12335</v>
      </c>
      <c r="M77" s="163"/>
    </row>
    <row r="78" spans="1:13" ht="21.95" customHeight="1" x14ac:dyDescent="0.25">
      <c r="A78" s="341" t="str">
        <f>A77</f>
        <v>COT.07.0001</v>
      </c>
      <c r="B78" s="342"/>
      <c r="C78" s="343"/>
      <c r="D78" s="343"/>
      <c r="E78" s="351"/>
      <c r="F78" s="345"/>
      <c r="G78" s="352"/>
      <c r="H78" s="347"/>
      <c r="I78" s="359"/>
      <c r="J78" s="347"/>
      <c r="K78" s="349"/>
      <c r="L78" s="350"/>
      <c r="M78" s="163"/>
    </row>
    <row r="79" spans="1:13" ht="21.95" customHeight="1" x14ac:dyDescent="0.25">
      <c r="A79" s="353" t="str">
        <f>A78</f>
        <v>COT.07.0001</v>
      </c>
      <c r="B79" s="354"/>
      <c r="C79" s="355"/>
      <c r="D79" s="355"/>
      <c r="E79" s="356"/>
      <c r="F79" s="345"/>
      <c r="G79" s="345"/>
      <c r="H79" s="347"/>
      <c r="I79" s="347"/>
      <c r="J79" s="347"/>
      <c r="K79" s="349"/>
      <c r="L79" s="350"/>
      <c r="M79" s="163"/>
    </row>
    <row r="80" spans="1:13" ht="20.100000000000001" customHeight="1" x14ac:dyDescent="0.25">
      <c r="A80" s="331" t="s">
        <v>12436</v>
      </c>
      <c r="B80" s="332" t="s">
        <v>12437</v>
      </c>
      <c r="C80" s="333" t="s">
        <v>12331</v>
      </c>
      <c r="D80" s="334" t="s">
        <v>925</v>
      </c>
      <c r="E80" s="335">
        <f>IF(F81=0,0,IF(ISERR(SMALL(F81:F83,1)),SMALL(F81:F83,1),SMALL(F81:F83,1)))</f>
        <v>1.19</v>
      </c>
      <c r="F80" s="336"/>
      <c r="G80" s="337"/>
      <c r="H80" s="337"/>
      <c r="I80" s="337"/>
      <c r="J80" s="338"/>
      <c r="K80" s="339"/>
      <c r="L80" s="340"/>
      <c r="M80" s="163"/>
    </row>
    <row r="81" spans="1:13" ht="20.100000000000001" customHeight="1" x14ac:dyDescent="0.25">
      <c r="A81" s="341" t="str">
        <f>A80</f>
        <v>COT.07.0002</v>
      </c>
      <c r="B81" s="342"/>
      <c r="C81" s="343"/>
      <c r="D81" s="343"/>
      <c r="E81" s="344"/>
      <c r="F81" s="345">
        <f>200/100</f>
        <v>2</v>
      </c>
      <c r="G81" s="346" t="s">
        <v>12332</v>
      </c>
      <c r="H81" s="347"/>
      <c r="I81" s="348" t="s">
        <v>12333</v>
      </c>
      <c r="J81" s="347" t="s">
        <v>12334</v>
      </c>
      <c r="K81" s="349">
        <v>44102</v>
      </c>
      <c r="L81" s="350" t="s">
        <v>12335</v>
      </c>
      <c r="M81" s="163"/>
    </row>
    <row r="82" spans="1:13" ht="20.100000000000001" customHeight="1" x14ac:dyDescent="0.25">
      <c r="A82" s="341" t="str">
        <f>A81</f>
        <v>COT.07.0002</v>
      </c>
      <c r="B82" s="342"/>
      <c r="C82" s="343"/>
      <c r="D82" s="343"/>
      <c r="E82" s="351"/>
      <c r="F82" s="345">
        <v>1.19</v>
      </c>
      <c r="G82" s="352" t="s">
        <v>12414</v>
      </c>
      <c r="H82" s="347" t="s">
        <v>12415</v>
      </c>
      <c r="I82" s="348" t="s">
        <v>12416</v>
      </c>
      <c r="J82" s="347" t="s">
        <v>12438</v>
      </c>
      <c r="K82" s="349">
        <v>44103</v>
      </c>
      <c r="L82" s="350" t="s">
        <v>12339</v>
      </c>
      <c r="M82" s="163"/>
    </row>
    <row r="83" spans="1:13" ht="20.100000000000001" customHeight="1" x14ac:dyDescent="0.25">
      <c r="A83" s="353" t="str">
        <f>A82</f>
        <v>COT.07.0002</v>
      </c>
      <c r="B83" s="354"/>
      <c r="C83" s="355"/>
      <c r="D83" s="355"/>
      <c r="E83" s="356"/>
      <c r="F83" s="345">
        <v>1.22</v>
      </c>
      <c r="G83" s="345" t="s">
        <v>12439</v>
      </c>
      <c r="H83" s="347" t="s">
        <v>12440</v>
      </c>
      <c r="I83" s="357" t="s">
        <v>12441</v>
      </c>
      <c r="J83" s="347" t="s">
        <v>12442</v>
      </c>
      <c r="K83" s="349">
        <v>44103</v>
      </c>
      <c r="L83" s="350" t="s">
        <v>12343</v>
      </c>
      <c r="M83" s="163"/>
    </row>
    <row r="84" spans="1:13" ht="20.100000000000001" customHeight="1" x14ac:dyDescent="0.25">
      <c r="A84" s="331" t="s">
        <v>12443</v>
      </c>
      <c r="B84" s="332" t="s">
        <v>12444</v>
      </c>
      <c r="C84" s="333" t="s">
        <v>12331</v>
      </c>
      <c r="D84" s="334" t="s">
        <v>925</v>
      </c>
      <c r="E84" s="335">
        <f>IF(F85=0,0,IF(ISERR(SMALL(F85:F87,1)),SMALL(F85:F87,1),SMALL(F85:F87,1)))</f>
        <v>594.92999999999995</v>
      </c>
      <c r="F84" s="336"/>
      <c r="G84" s="337"/>
      <c r="H84" s="337"/>
      <c r="I84" s="337"/>
      <c r="J84" s="338"/>
      <c r="K84" s="339"/>
      <c r="L84" s="340"/>
      <c r="M84" s="163"/>
    </row>
    <row r="85" spans="1:13" ht="20.100000000000001" customHeight="1" x14ac:dyDescent="0.25">
      <c r="A85" s="341" t="str">
        <f t="shared" ref="A85:A87" si="2">A84</f>
        <v>COT.08.0001</v>
      </c>
      <c r="B85" s="342"/>
      <c r="C85" s="343"/>
      <c r="D85" s="343"/>
      <c r="E85" s="344"/>
      <c r="F85" s="345">
        <v>680</v>
      </c>
      <c r="G85" s="346" t="s">
        <v>12445</v>
      </c>
      <c r="H85" s="347" t="s">
        <v>12446</v>
      </c>
      <c r="I85" s="348" t="s">
        <v>12447</v>
      </c>
      <c r="J85" s="347" t="s">
        <v>12448</v>
      </c>
      <c r="K85" s="349">
        <v>44083</v>
      </c>
      <c r="L85" s="350" t="s">
        <v>12335</v>
      </c>
      <c r="M85" s="163"/>
    </row>
    <row r="86" spans="1:13" ht="20.100000000000001" customHeight="1" x14ac:dyDescent="0.25">
      <c r="A86" s="341" t="str">
        <f t="shared" si="2"/>
        <v>COT.08.0001</v>
      </c>
      <c r="B86" s="342"/>
      <c r="C86" s="343"/>
      <c r="D86" s="343"/>
      <c r="E86" s="351"/>
      <c r="F86" s="345">
        <v>594.92999999999995</v>
      </c>
      <c r="G86" s="352" t="s">
        <v>12449</v>
      </c>
      <c r="H86" s="347" t="s">
        <v>12450</v>
      </c>
      <c r="I86" s="348" t="s">
        <v>12451</v>
      </c>
      <c r="J86" s="347" t="s">
        <v>12452</v>
      </c>
      <c r="K86" s="349">
        <v>44095</v>
      </c>
      <c r="L86" s="350" t="s">
        <v>12339</v>
      </c>
      <c r="M86" s="163"/>
    </row>
    <row r="87" spans="1:13" ht="20.100000000000001" customHeight="1" x14ac:dyDescent="0.25">
      <c r="A87" s="353" t="str">
        <f t="shared" si="2"/>
        <v>COT.08.0001</v>
      </c>
      <c r="B87" s="354"/>
      <c r="C87" s="355"/>
      <c r="D87" s="355"/>
      <c r="E87" s="356"/>
      <c r="F87" s="345"/>
      <c r="G87" s="345"/>
      <c r="H87" s="347"/>
      <c r="I87" s="347"/>
      <c r="J87" s="347"/>
      <c r="K87" s="349"/>
      <c r="L87" s="350"/>
      <c r="M87" s="163"/>
    </row>
    <row r="88" spans="1:13" x14ac:dyDescent="0.25">
      <c r="A88" s="330"/>
      <c r="B88" s="163"/>
      <c r="K88" s="163"/>
      <c r="M88" s="163"/>
    </row>
    <row r="89" spans="1:13" x14ac:dyDescent="0.25">
      <c r="A89" s="330"/>
      <c r="B89" s="163"/>
      <c r="K89" s="163"/>
      <c r="M89" s="163"/>
    </row>
    <row r="90" spans="1:13" x14ac:dyDescent="0.25">
      <c r="A90" s="330"/>
      <c r="B90" s="163"/>
      <c r="K90" s="163"/>
      <c r="M90" s="163"/>
    </row>
    <row r="91" spans="1:13" x14ac:dyDescent="0.25">
      <c r="A91" s="330"/>
      <c r="B91" s="163"/>
      <c r="K91" s="163"/>
      <c r="M91" s="163"/>
    </row>
    <row r="92" spans="1:13" x14ac:dyDescent="0.25">
      <c r="A92" s="330"/>
      <c r="B92" s="163"/>
      <c r="K92" s="163"/>
      <c r="M92" s="163"/>
    </row>
    <row r="93" spans="1:13" x14ac:dyDescent="0.25">
      <c r="A93" s="330"/>
      <c r="B93" s="163"/>
      <c r="K93" s="163"/>
      <c r="M93" s="163"/>
    </row>
    <row r="94" spans="1:13" x14ac:dyDescent="0.25">
      <c r="A94" s="330"/>
      <c r="B94" s="163"/>
      <c r="K94" s="163"/>
      <c r="M94" s="163"/>
    </row>
    <row r="95" spans="1:13" x14ac:dyDescent="0.25">
      <c r="A95" s="330"/>
      <c r="B95" s="163"/>
      <c r="K95" s="163"/>
      <c r="M95" s="163"/>
    </row>
    <row r="96" spans="1:13" x14ac:dyDescent="0.25">
      <c r="A96" s="330"/>
      <c r="B96" s="163"/>
      <c r="K96" s="163"/>
      <c r="M96" s="163"/>
    </row>
    <row r="97" spans="1:13" x14ac:dyDescent="0.25">
      <c r="A97" s="330"/>
      <c r="B97" s="163"/>
      <c r="K97" s="163"/>
      <c r="M97" s="163"/>
    </row>
    <row r="98" spans="1:13" x14ac:dyDescent="0.25">
      <c r="A98" s="330"/>
      <c r="B98" s="163"/>
      <c r="K98" s="163"/>
      <c r="M98" s="163"/>
    </row>
    <row r="99" spans="1:13" x14ac:dyDescent="0.25">
      <c r="A99" s="330"/>
      <c r="B99" s="163"/>
      <c r="K99" s="163"/>
      <c r="M99" s="163"/>
    </row>
    <row r="100" spans="1:13" x14ac:dyDescent="0.25">
      <c r="A100" s="330"/>
      <c r="B100" s="163"/>
      <c r="K100" s="163"/>
      <c r="M100" s="163"/>
    </row>
    <row r="101" spans="1:13" x14ac:dyDescent="0.25">
      <c r="A101" s="330"/>
      <c r="B101" s="163"/>
      <c r="K101" s="163"/>
      <c r="M101" s="163"/>
    </row>
    <row r="102" spans="1:13" x14ac:dyDescent="0.25">
      <c r="A102" s="330"/>
      <c r="B102" s="163"/>
      <c r="K102" s="163"/>
      <c r="M102" s="163"/>
    </row>
    <row r="103" spans="1:13" x14ac:dyDescent="0.25">
      <c r="A103" s="330"/>
      <c r="B103" s="163"/>
      <c r="K103" s="163"/>
      <c r="M103" s="163"/>
    </row>
    <row r="104" spans="1:13" x14ac:dyDescent="0.25">
      <c r="A104" s="330"/>
      <c r="B104" s="163"/>
      <c r="K104" s="163"/>
      <c r="M104" s="163"/>
    </row>
    <row r="105" spans="1:13" x14ac:dyDescent="0.25">
      <c r="A105" s="330"/>
      <c r="B105" s="163"/>
      <c r="K105" s="163"/>
      <c r="M105" s="163"/>
    </row>
    <row r="106" spans="1:13" x14ac:dyDescent="0.25">
      <c r="A106" s="330"/>
      <c r="B106" s="163"/>
      <c r="K106" s="163"/>
      <c r="M106" s="163"/>
    </row>
    <row r="107" spans="1:13" x14ac:dyDescent="0.25">
      <c r="A107" s="330"/>
      <c r="B107" s="163"/>
      <c r="K107" s="163"/>
      <c r="M107" s="163"/>
    </row>
    <row r="108" spans="1:13" x14ac:dyDescent="0.25">
      <c r="A108" s="330"/>
      <c r="B108" s="163"/>
      <c r="K108" s="163"/>
      <c r="M108" s="163"/>
    </row>
    <row r="109" spans="1:13" x14ac:dyDescent="0.25">
      <c r="A109" s="330"/>
      <c r="B109" s="163"/>
      <c r="K109" s="163"/>
      <c r="M109" s="163"/>
    </row>
    <row r="110" spans="1:13" x14ac:dyDescent="0.25">
      <c r="A110" s="330"/>
      <c r="B110" s="163"/>
      <c r="K110" s="163"/>
      <c r="M110" s="163"/>
    </row>
    <row r="111" spans="1:13" x14ac:dyDescent="0.25">
      <c r="A111" s="330"/>
      <c r="B111" s="163"/>
      <c r="K111" s="163"/>
      <c r="M111" s="163"/>
    </row>
    <row r="112" spans="1:13" x14ac:dyDescent="0.25">
      <c r="A112" s="330"/>
      <c r="B112" s="163"/>
      <c r="K112" s="163"/>
      <c r="M112" s="163"/>
    </row>
    <row r="113" spans="1:13" x14ac:dyDescent="0.25">
      <c r="A113" s="330"/>
      <c r="B113" s="163"/>
      <c r="K113" s="163"/>
      <c r="M113" s="163"/>
    </row>
    <row r="114" spans="1:13" x14ac:dyDescent="0.25">
      <c r="A114" s="330"/>
      <c r="B114" s="163"/>
      <c r="K114" s="163"/>
      <c r="M114" s="163"/>
    </row>
    <row r="115" spans="1:13" x14ac:dyDescent="0.25">
      <c r="A115" s="330"/>
      <c r="B115" s="163"/>
      <c r="K115" s="163"/>
      <c r="M115" s="163"/>
    </row>
    <row r="116" spans="1:13" x14ac:dyDescent="0.25">
      <c r="A116" s="330"/>
      <c r="B116" s="163"/>
      <c r="K116" s="163"/>
      <c r="M116" s="163"/>
    </row>
    <row r="117" spans="1:13" x14ac:dyDescent="0.25">
      <c r="A117" s="330"/>
      <c r="B117" s="163"/>
      <c r="K117" s="163"/>
      <c r="M117" s="163"/>
    </row>
    <row r="118" spans="1:13" x14ac:dyDescent="0.25">
      <c r="A118" s="330"/>
      <c r="B118" s="163"/>
      <c r="K118" s="163"/>
      <c r="M118" s="163"/>
    </row>
    <row r="119" spans="1:13" x14ac:dyDescent="0.25">
      <c r="A119" s="330"/>
      <c r="B119" s="163"/>
      <c r="K119" s="163"/>
      <c r="M119" s="163"/>
    </row>
    <row r="120" spans="1:13" x14ac:dyDescent="0.25">
      <c r="A120" s="330"/>
      <c r="B120" s="163"/>
      <c r="K120" s="163"/>
      <c r="M120" s="163"/>
    </row>
    <row r="121" spans="1:13" x14ac:dyDescent="0.25">
      <c r="A121" s="330"/>
      <c r="B121" s="163"/>
      <c r="K121" s="163"/>
      <c r="M121" s="163"/>
    </row>
    <row r="122" spans="1:13" x14ac:dyDescent="0.25">
      <c r="A122" s="330"/>
      <c r="B122" s="163"/>
      <c r="K122" s="163"/>
      <c r="M122" s="163"/>
    </row>
    <row r="123" spans="1:13" x14ac:dyDescent="0.25">
      <c r="A123" s="330"/>
      <c r="B123" s="163"/>
      <c r="K123" s="163"/>
      <c r="M123" s="163"/>
    </row>
    <row r="124" spans="1:13" x14ac:dyDescent="0.25">
      <c r="A124" s="330"/>
      <c r="B124" s="163"/>
      <c r="K124" s="163"/>
      <c r="M124" s="163"/>
    </row>
    <row r="125" spans="1:13" x14ac:dyDescent="0.25">
      <c r="A125" s="330"/>
      <c r="B125" s="163"/>
      <c r="K125" s="163"/>
      <c r="M125" s="163"/>
    </row>
    <row r="126" spans="1:13" x14ac:dyDescent="0.25">
      <c r="A126" s="330"/>
      <c r="B126" s="163"/>
      <c r="K126" s="163"/>
      <c r="M126" s="163"/>
    </row>
    <row r="127" spans="1:13" x14ac:dyDescent="0.25">
      <c r="A127" s="330"/>
      <c r="B127" s="163"/>
      <c r="K127" s="163"/>
      <c r="M127" s="163"/>
    </row>
    <row r="128" spans="1:13" x14ac:dyDescent="0.25">
      <c r="A128" s="330"/>
      <c r="B128" s="163"/>
      <c r="K128" s="163"/>
      <c r="M128" s="163"/>
    </row>
    <row r="129" spans="1:13" x14ac:dyDescent="0.25">
      <c r="A129" s="330"/>
      <c r="B129" s="163"/>
      <c r="K129" s="163"/>
      <c r="M129" s="163"/>
    </row>
    <row r="130" spans="1:13" x14ac:dyDescent="0.25">
      <c r="A130" s="330"/>
      <c r="B130" s="163"/>
      <c r="K130" s="163"/>
      <c r="M130" s="163"/>
    </row>
    <row r="131" spans="1:13" x14ac:dyDescent="0.25">
      <c r="A131" s="330"/>
      <c r="B131" s="163"/>
      <c r="K131" s="163"/>
      <c r="M131" s="163"/>
    </row>
    <row r="132" spans="1:13" x14ac:dyDescent="0.25">
      <c r="A132" s="330"/>
      <c r="B132" s="163"/>
      <c r="K132" s="163"/>
      <c r="M132" s="163"/>
    </row>
    <row r="133" spans="1:13" x14ac:dyDescent="0.25">
      <c r="A133" s="330"/>
      <c r="B133" s="163"/>
      <c r="K133" s="163"/>
      <c r="M133" s="163"/>
    </row>
    <row r="134" spans="1:13" x14ac:dyDescent="0.25">
      <c r="A134" s="330"/>
      <c r="B134" s="163"/>
      <c r="K134" s="163"/>
      <c r="M134" s="163"/>
    </row>
    <row r="135" spans="1:13" x14ac:dyDescent="0.25">
      <c r="A135" s="330"/>
      <c r="B135" s="163"/>
      <c r="K135" s="163"/>
      <c r="M135" s="163"/>
    </row>
    <row r="136" spans="1:13" x14ac:dyDescent="0.25">
      <c r="A136" s="330"/>
      <c r="B136" s="163"/>
      <c r="K136" s="163"/>
      <c r="M136" s="163"/>
    </row>
    <row r="137" spans="1:13" x14ac:dyDescent="0.25">
      <c r="A137" s="330"/>
      <c r="B137" s="163"/>
      <c r="K137" s="163"/>
      <c r="M137" s="163"/>
    </row>
    <row r="138" spans="1:13" x14ac:dyDescent="0.25">
      <c r="A138" s="330"/>
      <c r="B138" s="163"/>
      <c r="K138" s="163"/>
      <c r="M138" s="163"/>
    </row>
    <row r="139" spans="1:13" x14ac:dyDescent="0.25">
      <c r="A139" s="330"/>
      <c r="B139" s="163"/>
      <c r="K139" s="163"/>
      <c r="M139" s="163"/>
    </row>
    <row r="140" spans="1:13" x14ac:dyDescent="0.25">
      <c r="A140" s="330"/>
      <c r="B140" s="163"/>
      <c r="K140" s="163"/>
      <c r="M140" s="163"/>
    </row>
    <row r="141" spans="1:13" x14ac:dyDescent="0.25">
      <c r="A141" s="330"/>
      <c r="B141" s="163"/>
      <c r="K141" s="163"/>
      <c r="M141" s="163"/>
    </row>
    <row r="142" spans="1:13" x14ac:dyDescent="0.25">
      <c r="A142" s="330"/>
      <c r="B142" s="163"/>
      <c r="K142" s="163"/>
      <c r="M142" s="163"/>
    </row>
    <row r="143" spans="1:13" x14ac:dyDescent="0.25">
      <c r="A143" s="330"/>
      <c r="B143" s="163"/>
      <c r="K143" s="163"/>
      <c r="M143" s="163"/>
    </row>
    <row r="144" spans="1:13" x14ac:dyDescent="0.25">
      <c r="A144" s="330"/>
      <c r="B144" s="163"/>
      <c r="K144" s="163"/>
      <c r="M144" s="163"/>
    </row>
    <row r="145" spans="1:13" x14ac:dyDescent="0.25">
      <c r="A145" s="330"/>
      <c r="B145" s="163"/>
      <c r="K145" s="163"/>
      <c r="M145" s="163"/>
    </row>
    <row r="146" spans="1:13" x14ac:dyDescent="0.25">
      <c r="A146" s="330"/>
      <c r="B146" s="163"/>
      <c r="K146" s="163"/>
      <c r="M146" s="163"/>
    </row>
    <row r="147" spans="1:13" x14ac:dyDescent="0.25">
      <c r="A147" s="330"/>
      <c r="B147" s="163"/>
      <c r="K147" s="163"/>
      <c r="M147" s="163"/>
    </row>
    <row r="148" spans="1:13" x14ac:dyDescent="0.25">
      <c r="A148" s="330"/>
      <c r="B148" s="163"/>
      <c r="K148" s="163"/>
      <c r="M148" s="163"/>
    </row>
    <row r="149" spans="1:13" x14ac:dyDescent="0.25">
      <c r="A149" s="330"/>
      <c r="B149" s="163"/>
      <c r="K149" s="163"/>
      <c r="M149" s="163"/>
    </row>
    <row r="150" spans="1:13" x14ac:dyDescent="0.25">
      <c r="A150" s="330"/>
      <c r="B150" s="163"/>
      <c r="K150" s="163"/>
      <c r="M150" s="163"/>
    </row>
    <row r="151" spans="1:13" x14ac:dyDescent="0.25">
      <c r="A151" s="330"/>
      <c r="B151" s="163"/>
      <c r="K151" s="163"/>
      <c r="M151" s="163"/>
    </row>
    <row r="152" spans="1:13" x14ac:dyDescent="0.25">
      <c r="A152" s="330"/>
      <c r="B152" s="163"/>
      <c r="K152" s="163"/>
      <c r="M152" s="163"/>
    </row>
    <row r="153" spans="1:13" x14ac:dyDescent="0.25">
      <c r="A153" s="330"/>
      <c r="B153" s="163"/>
      <c r="K153" s="163"/>
      <c r="M153" s="163"/>
    </row>
    <row r="154" spans="1:13" x14ac:dyDescent="0.25">
      <c r="A154" s="330"/>
      <c r="B154" s="163"/>
      <c r="K154" s="163"/>
      <c r="M154" s="163"/>
    </row>
    <row r="155" spans="1:13" x14ac:dyDescent="0.25">
      <c r="A155" s="330"/>
      <c r="B155" s="163"/>
      <c r="K155" s="163"/>
      <c r="M155" s="163"/>
    </row>
    <row r="156" spans="1:13" x14ac:dyDescent="0.25">
      <c r="A156" s="330"/>
      <c r="B156" s="163"/>
      <c r="K156" s="163"/>
      <c r="M156" s="163"/>
    </row>
    <row r="157" spans="1:13" x14ac:dyDescent="0.25">
      <c r="A157" s="330"/>
      <c r="B157" s="163"/>
      <c r="K157" s="163"/>
      <c r="M157" s="163"/>
    </row>
    <row r="158" spans="1:13" x14ac:dyDescent="0.25">
      <c r="A158" s="330"/>
      <c r="B158" s="163"/>
      <c r="K158" s="163"/>
      <c r="M158" s="163"/>
    </row>
    <row r="159" spans="1:13" ht="29.25" customHeight="1" x14ac:dyDescent="0.25">
      <c r="A159" s="330"/>
      <c r="B159" s="163"/>
      <c r="K159" s="163"/>
      <c r="M159" s="163"/>
    </row>
    <row r="160" spans="1:13" x14ac:dyDescent="0.25">
      <c r="A160" s="330"/>
      <c r="B160" s="163"/>
      <c r="K160" s="163"/>
      <c r="M160" s="163"/>
    </row>
    <row r="161" spans="1:13" x14ac:dyDescent="0.25">
      <c r="A161" s="330"/>
      <c r="B161" s="163"/>
      <c r="K161" s="163"/>
      <c r="M161" s="163"/>
    </row>
    <row r="162" spans="1:13" x14ac:dyDescent="0.25">
      <c r="A162" s="330"/>
      <c r="B162" s="163"/>
      <c r="K162" s="163"/>
      <c r="M162" s="163"/>
    </row>
    <row r="163" spans="1:13" x14ac:dyDescent="0.25">
      <c r="A163" s="330"/>
      <c r="B163" s="163"/>
      <c r="K163" s="163"/>
      <c r="M163" s="163"/>
    </row>
    <row r="164" spans="1:13" x14ac:dyDescent="0.25">
      <c r="A164" s="330"/>
      <c r="B164" s="163"/>
      <c r="K164" s="163"/>
      <c r="M164" s="163"/>
    </row>
    <row r="165" spans="1:13" x14ac:dyDescent="0.25">
      <c r="A165" s="330"/>
      <c r="B165" s="163"/>
      <c r="K165" s="163"/>
      <c r="M165" s="163"/>
    </row>
    <row r="166" spans="1:13" x14ac:dyDescent="0.25">
      <c r="A166" s="330"/>
      <c r="B166" s="163"/>
      <c r="K166" s="163"/>
      <c r="M166" s="163"/>
    </row>
    <row r="167" spans="1:13" x14ac:dyDescent="0.25">
      <c r="A167" s="330"/>
      <c r="B167" s="163"/>
      <c r="K167" s="163"/>
      <c r="M167" s="163"/>
    </row>
    <row r="168" spans="1:13" x14ac:dyDescent="0.25">
      <c r="A168" s="330"/>
      <c r="B168" s="163"/>
      <c r="K168" s="163"/>
      <c r="M168" s="163"/>
    </row>
    <row r="169" spans="1:13" x14ac:dyDescent="0.25">
      <c r="A169" s="330"/>
      <c r="B169" s="163"/>
      <c r="K169" s="163"/>
      <c r="M169" s="163"/>
    </row>
    <row r="170" spans="1:13" x14ac:dyDescent="0.25">
      <c r="A170" s="330"/>
      <c r="B170" s="163"/>
      <c r="K170" s="163"/>
      <c r="M170" s="163"/>
    </row>
    <row r="171" spans="1:13" x14ac:dyDescent="0.25">
      <c r="A171" s="330"/>
      <c r="B171" s="163"/>
      <c r="K171" s="163"/>
      <c r="M171" s="163"/>
    </row>
    <row r="172" spans="1:13" x14ac:dyDescent="0.25">
      <c r="A172" s="330"/>
      <c r="B172" s="163"/>
      <c r="K172" s="163"/>
      <c r="M172" s="163"/>
    </row>
    <row r="173" spans="1:13" x14ac:dyDescent="0.25">
      <c r="A173" s="330"/>
      <c r="B173" s="163"/>
      <c r="K173" s="163"/>
      <c r="M173" s="163"/>
    </row>
    <row r="174" spans="1:13" x14ac:dyDescent="0.25">
      <c r="A174" s="330"/>
      <c r="B174" s="163"/>
      <c r="K174" s="163"/>
      <c r="M174" s="163"/>
    </row>
    <row r="175" spans="1:13" x14ac:dyDescent="0.25">
      <c r="A175" s="330"/>
      <c r="B175" s="163"/>
      <c r="K175" s="163"/>
      <c r="M175" s="163"/>
    </row>
    <row r="176" spans="1:13" x14ac:dyDescent="0.25">
      <c r="A176" s="330"/>
      <c r="B176" s="163"/>
      <c r="K176" s="163"/>
      <c r="M176" s="163"/>
    </row>
    <row r="177" spans="1:13" x14ac:dyDescent="0.25">
      <c r="A177" s="330"/>
      <c r="B177" s="163"/>
      <c r="K177" s="163"/>
      <c r="M177" s="163"/>
    </row>
    <row r="178" spans="1:13" x14ac:dyDescent="0.25">
      <c r="A178" s="330"/>
      <c r="B178" s="163"/>
      <c r="K178" s="163"/>
      <c r="M178" s="163"/>
    </row>
    <row r="179" spans="1:13" x14ac:dyDescent="0.25">
      <c r="A179" s="330"/>
      <c r="B179" s="163"/>
      <c r="K179" s="163"/>
      <c r="M179" s="163"/>
    </row>
    <row r="180" spans="1:13" x14ac:dyDescent="0.25">
      <c r="A180" s="330"/>
      <c r="B180" s="163"/>
      <c r="K180" s="163"/>
      <c r="M180" s="163"/>
    </row>
    <row r="181" spans="1:13" x14ac:dyDescent="0.25">
      <c r="A181" s="330"/>
      <c r="B181" s="163"/>
      <c r="K181" s="163"/>
      <c r="M181" s="163"/>
    </row>
    <row r="182" spans="1:13" x14ac:dyDescent="0.25">
      <c r="A182" s="330"/>
      <c r="B182" s="163"/>
      <c r="K182" s="163"/>
      <c r="M182" s="163"/>
    </row>
    <row r="183" spans="1:13" x14ac:dyDescent="0.25">
      <c r="A183" s="330"/>
      <c r="B183" s="163"/>
      <c r="K183" s="163"/>
      <c r="M183" s="163"/>
    </row>
    <row r="184" spans="1:13" x14ac:dyDescent="0.25">
      <c r="A184" s="330"/>
      <c r="B184" s="163"/>
      <c r="K184" s="163"/>
      <c r="M184" s="163"/>
    </row>
    <row r="185" spans="1:13" x14ac:dyDescent="0.25">
      <c r="A185" s="330"/>
      <c r="B185" s="163"/>
      <c r="K185" s="163"/>
      <c r="M185" s="163"/>
    </row>
    <row r="186" spans="1:13" x14ac:dyDescent="0.25">
      <c r="A186" s="330"/>
      <c r="B186" s="163"/>
      <c r="K186" s="163"/>
      <c r="M186" s="163"/>
    </row>
    <row r="187" spans="1:13" x14ac:dyDescent="0.25">
      <c r="A187" s="330"/>
      <c r="B187" s="163"/>
      <c r="K187" s="163"/>
      <c r="M187" s="163"/>
    </row>
    <row r="188" spans="1:13" x14ac:dyDescent="0.25">
      <c r="A188" s="330"/>
      <c r="B188" s="163"/>
      <c r="K188" s="163"/>
      <c r="M188" s="163"/>
    </row>
    <row r="189" spans="1:13" x14ac:dyDescent="0.25">
      <c r="A189" s="330"/>
      <c r="B189" s="163"/>
      <c r="K189" s="163"/>
      <c r="M189" s="163"/>
    </row>
    <row r="190" spans="1:13" x14ac:dyDescent="0.25">
      <c r="A190" s="330"/>
      <c r="B190" s="163"/>
      <c r="K190" s="163"/>
      <c r="M190" s="163"/>
    </row>
    <row r="191" spans="1:13" x14ac:dyDescent="0.25">
      <c r="A191" s="330"/>
      <c r="B191" s="163"/>
      <c r="K191" s="163"/>
      <c r="M191" s="163"/>
    </row>
    <row r="192" spans="1:13" x14ac:dyDescent="0.25">
      <c r="A192" s="330"/>
      <c r="B192" s="163"/>
      <c r="K192" s="163"/>
      <c r="M192" s="163"/>
    </row>
    <row r="193" spans="1:13" x14ac:dyDescent="0.25">
      <c r="A193" s="330"/>
      <c r="B193" s="163"/>
      <c r="K193" s="163"/>
      <c r="M193" s="163"/>
    </row>
    <row r="194" spans="1:13" x14ac:dyDescent="0.25">
      <c r="A194" s="330"/>
      <c r="B194" s="163"/>
      <c r="K194" s="163"/>
      <c r="M194" s="163"/>
    </row>
    <row r="195" spans="1:13" x14ac:dyDescent="0.25">
      <c r="A195" s="330"/>
      <c r="B195" s="163"/>
      <c r="K195" s="163"/>
      <c r="M195" s="163"/>
    </row>
    <row r="196" spans="1:13" x14ac:dyDescent="0.25">
      <c r="A196" s="330"/>
      <c r="B196" s="163"/>
      <c r="K196" s="163"/>
      <c r="M196" s="163"/>
    </row>
    <row r="197" spans="1:13" x14ac:dyDescent="0.25">
      <c r="A197" s="330"/>
      <c r="B197" s="163"/>
      <c r="K197" s="163"/>
      <c r="M197" s="163"/>
    </row>
    <row r="198" spans="1:13" x14ac:dyDescent="0.25">
      <c r="A198" s="330"/>
      <c r="B198" s="163"/>
      <c r="K198" s="163"/>
      <c r="M198" s="163"/>
    </row>
    <row r="199" spans="1:13" x14ac:dyDescent="0.25">
      <c r="A199" s="330"/>
      <c r="B199" s="163"/>
      <c r="K199" s="163"/>
      <c r="M199" s="163"/>
    </row>
    <row r="200" spans="1:13" x14ac:dyDescent="0.25">
      <c r="A200" s="330"/>
      <c r="B200" s="163"/>
      <c r="K200" s="163"/>
      <c r="M200" s="163"/>
    </row>
    <row r="201" spans="1:13" x14ac:dyDescent="0.25">
      <c r="A201" s="330"/>
      <c r="B201" s="163"/>
      <c r="K201" s="163"/>
      <c r="M201" s="163"/>
    </row>
    <row r="202" spans="1:13" x14ac:dyDescent="0.25">
      <c r="A202" s="330"/>
      <c r="B202" s="163"/>
      <c r="K202" s="163"/>
      <c r="M202" s="163"/>
    </row>
    <row r="203" spans="1:13" x14ac:dyDescent="0.25">
      <c r="A203" s="330"/>
      <c r="B203" s="163"/>
      <c r="K203" s="163"/>
      <c r="M203" s="163"/>
    </row>
    <row r="204" spans="1:13" x14ac:dyDescent="0.25">
      <c r="A204" s="330"/>
      <c r="B204" s="163"/>
      <c r="K204" s="163"/>
      <c r="M204" s="163"/>
    </row>
    <row r="205" spans="1:13" x14ac:dyDescent="0.25">
      <c r="A205" s="330"/>
      <c r="B205" s="163"/>
      <c r="K205" s="163"/>
      <c r="M205" s="163"/>
    </row>
    <row r="206" spans="1:13" x14ac:dyDescent="0.25">
      <c r="A206" s="330"/>
      <c r="B206" s="163"/>
      <c r="K206" s="163"/>
      <c r="M206" s="163"/>
    </row>
    <row r="207" spans="1:13" x14ac:dyDescent="0.25">
      <c r="A207" s="330"/>
      <c r="B207" s="163"/>
      <c r="K207" s="163"/>
      <c r="M207" s="163"/>
    </row>
    <row r="208" spans="1:13" x14ac:dyDescent="0.25">
      <c r="A208" s="330"/>
      <c r="B208" s="163"/>
      <c r="K208" s="163"/>
      <c r="M208" s="163"/>
    </row>
    <row r="209" spans="1:13" x14ac:dyDescent="0.25">
      <c r="A209" s="330"/>
      <c r="B209" s="163"/>
      <c r="K209" s="163"/>
      <c r="M209" s="163"/>
    </row>
    <row r="210" spans="1:13" x14ac:dyDescent="0.25">
      <c r="A210" s="330"/>
      <c r="B210" s="163"/>
      <c r="K210" s="163"/>
      <c r="M210" s="163"/>
    </row>
    <row r="211" spans="1:13" x14ac:dyDescent="0.25">
      <c r="A211" s="330"/>
      <c r="B211" s="163"/>
      <c r="K211" s="163"/>
      <c r="M211" s="163"/>
    </row>
    <row r="212" spans="1:13" x14ac:dyDescent="0.25">
      <c r="A212" s="330"/>
      <c r="B212" s="163"/>
      <c r="K212" s="163"/>
      <c r="M212" s="163"/>
    </row>
    <row r="213" spans="1:13" x14ac:dyDescent="0.25">
      <c r="A213" s="330"/>
      <c r="B213" s="163"/>
      <c r="K213" s="163"/>
      <c r="M213" s="163"/>
    </row>
    <row r="214" spans="1:13" x14ac:dyDescent="0.25">
      <c r="A214" s="330"/>
      <c r="B214" s="163"/>
      <c r="K214" s="163"/>
      <c r="M214" s="163"/>
    </row>
    <row r="215" spans="1:13" x14ac:dyDescent="0.25">
      <c r="A215" s="330"/>
      <c r="B215" s="163"/>
      <c r="K215" s="163"/>
      <c r="M215" s="163"/>
    </row>
    <row r="216" spans="1:13" x14ac:dyDescent="0.25">
      <c r="A216" s="330"/>
      <c r="B216" s="163"/>
      <c r="K216" s="163"/>
      <c r="M216" s="163"/>
    </row>
    <row r="217" spans="1:13" x14ac:dyDescent="0.25">
      <c r="A217" s="330"/>
      <c r="B217" s="163"/>
      <c r="K217" s="163"/>
      <c r="M217" s="163"/>
    </row>
    <row r="218" spans="1:13" x14ac:dyDescent="0.25">
      <c r="A218" s="330"/>
      <c r="B218" s="163"/>
      <c r="K218" s="163"/>
      <c r="M218" s="163"/>
    </row>
    <row r="219" spans="1:13" x14ac:dyDescent="0.25">
      <c r="A219" s="330"/>
      <c r="B219" s="163"/>
      <c r="K219" s="163"/>
      <c r="M219" s="163"/>
    </row>
    <row r="220" spans="1:13" x14ac:dyDescent="0.25">
      <c r="A220" s="330"/>
      <c r="B220" s="163"/>
      <c r="K220" s="163"/>
      <c r="M220" s="163"/>
    </row>
    <row r="221" spans="1:13" x14ac:dyDescent="0.25">
      <c r="A221" s="330"/>
      <c r="B221" s="163"/>
      <c r="K221" s="163"/>
      <c r="M221" s="163"/>
    </row>
    <row r="222" spans="1:13" x14ac:dyDescent="0.25">
      <c r="A222" s="330"/>
      <c r="B222" s="163"/>
      <c r="K222" s="163"/>
      <c r="M222" s="163"/>
    </row>
    <row r="223" spans="1:13" x14ac:dyDescent="0.25">
      <c r="A223" s="330"/>
      <c r="B223" s="163"/>
      <c r="K223" s="163"/>
      <c r="M223" s="163"/>
    </row>
    <row r="224" spans="1:13" x14ac:dyDescent="0.25">
      <c r="A224" s="330"/>
      <c r="B224" s="163"/>
      <c r="K224" s="163"/>
      <c r="M224" s="163"/>
    </row>
    <row r="225" spans="1:13" x14ac:dyDescent="0.25">
      <c r="A225" s="330"/>
      <c r="B225" s="163"/>
      <c r="K225" s="163"/>
      <c r="M225" s="163"/>
    </row>
    <row r="226" spans="1:13" x14ac:dyDescent="0.25">
      <c r="A226" s="330"/>
      <c r="B226" s="163"/>
      <c r="K226" s="163"/>
      <c r="M226" s="163"/>
    </row>
    <row r="227" spans="1:13" x14ac:dyDescent="0.25">
      <c r="A227" s="330"/>
      <c r="B227" s="163"/>
      <c r="K227" s="163"/>
      <c r="M227" s="163"/>
    </row>
    <row r="228" spans="1:13" x14ac:dyDescent="0.25">
      <c r="A228" s="330"/>
      <c r="B228" s="163"/>
      <c r="K228" s="163"/>
      <c r="M228" s="163"/>
    </row>
    <row r="229" spans="1:13" x14ac:dyDescent="0.25">
      <c r="A229" s="330"/>
      <c r="B229" s="163"/>
      <c r="K229" s="163"/>
      <c r="M229" s="163"/>
    </row>
    <row r="230" spans="1:13" x14ac:dyDescent="0.25">
      <c r="A230" s="330"/>
      <c r="B230" s="163"/>
      <c r="K230" s="163"/>
      <c r="M230" s="163"/>
    </row>
    <row r="231" spans="1:13" x14ac:dyDescent="0.25">
      <c r="A231" s="330"/>
      <c r="B231" s="163"/>
      <c r="K231" s="163"/>
      <c r="M231" s="163"/>
    </row>
    <row r="232" spans="1:13" x14ac:dyDescent="0.25">
      <c r="A232" s="330"/>
      <c r="B232" s="163"/>
      <c r="K232" s="163"/>
      <c r="M232" s="163"/>
    </row>
    <row r="233" spans="1:13" x14ac:dyDescent="0.25">
      <c r="A233" s="330"/>
      <c r="B233" s="163"/>
      <c r="K233" s="163"/>
      <c r="M233" s="163"/>
    </row>
    <row r="234" spans="1:13" x14ac:dyDescent="0.25">
      <c r="A234" s="330"/>
      <c r="B234" s="163"/>
      <c r="K234" s="163"/>
      <c r="M234" s="163"/>
    </row>
  </sheetData>
  <mergeCells count="8">
    <mergeCell ref="D21:E21"/>
    <mergeCell ref="D25:E25"/>
    <mergeCell ref="J1:K1"/>
    <mergeCell ref="J2:K2"/>
    <mergeCell ref="A10:L10"/>
    <mergeCell ref="A11:B11"/>
    <mergeCell ref="E11:F11"/>
    <mergeCell ref="K11:L11"/>
  </mergeCells>
  <conditionalFormatting sqref="A11 G11:K11 C11:E11">
    <cfRule type="duplicateValues" dxfId="2" priority="2"/>
  </conditionalFormatting>
  <conditionalFormatting sqref="A10">
    <cfRule type="duplicateValues" dxfId="1" priority="3"/>
  </conditionalFormatting>
  <conditionalFormatting sqref="Q1:Q9">
    <cfRule type="duplicateValues" dxfId="0" priority="1"/>
  </conditionalFormatting>
  <hyperlinks>
    <hyperlink ref="I86" r:id="rId1" xr:uid="{D0693F9D-4E4A-4790-B768-AE8F0FE03B10}"/>
    <hyperlink ref="I29" r:id="rId2" xr:uid="{346FE3EB-5C59-4C47-94D8-6F7B115FA891}"/>
    <hyperlink ref="I45" r:id="rId3" xr:uid="{4481A192-9CDD-4D45-8FCA-55563254F7D5}"/>
    <hyperlink ref="I50" r:id="rId4" xr:uid="{40AE2848-3437-4CD1-A0DC-818C631F323B}"/>
    <hyperlink ref="I47" r:id="rId5" xr:uid="{80245C97-9A88-4510-86B3-9F89D9CF286E}"/>
    <hyperlink ref="I65" r:id="rId6" xr:uid="{0606E5FA-77E7-4F49-AA74-C7C21E348551}"/>
    <hyperlink ref="I66" r:id="rId7" xr:uid="{34092111-00D1-4102-A98F-4B42C25B3BDC}"/>
    <hyperlink ref="I67" r:id="rId8" xr:uid="{6027B91E-6AA6-4F48-A633-10E72683866D}"/>
    <hyperlink ref="I70" r:id="rId9" xr:uid="{20CFB4DE-CAB4-447D-A591-666731A63844}"/>
    <hyperlink ref="H71" r:id="rId10" display="tel:" xr:uid="{C20B8DA4-3924-4718-84D2-9CFF419ED139}"/>
    <hyperlink ref="I73" r:id="rId11" xr:uid="{C3185607-6532-497D-B2C8-E8EBE3EB01CE}"/>
    <hyperlink ref="I81" r:id="rId12" xr:uid="{3CFEF414-C8D8-4675-ADD5-B8BDABBF0C67}"/>
    <hyperlink ref="I49" r:id="rId13" xr:uid="{8E722811-FA12-4C0B-8064-E19915BB8059}"/>
    <hyperlink ref="I18" r:id="rId14" xr:uid="{650B473C-05DE-49E5-8A7A-8835C96F1C94}"/>
    <hyperlink ref="I17" r:id="rId15" xr:uid="{E2475597-FD7A-4268-80E5-81D88C23D101}"/>
    <hyperlink ref="I21" r:id="rId16" xr:uid="{D61ECF77-FDE3-47DF-9E5B-09A113508B0D}"/>
    <hyperlink ref="I22" r:id="rId17" xr:uid="{2DFAA4C2-1FB0-4705-88DC-4EE6A1207B54}"/>
    <hyperlink ref="I25" r:id="rId18" xr:uid="{B97A6E1E-566A-468A-86CA-39816BE9153D}"/>
    <hyperlink ref="I26" r:id="rId19" xr:uid="{A84D9D34-C315-44AE-A040-746FFA450078}"/>
    <hyperlink ref="I30" r:id="rId20" xr:uid="{F138568D-A622-4BD6-AE0F-DF1EFE1AE2A4}"/>
    <hyperlink ref="I31" r:id="rId21" xr:uid="{19FB2463-8E99-4041-9749-3D492AA06662}"/>
    <hyperlink ref="I33" r:id="rId22" xr:uid="{B80B0E78-339B-4F29-96FB-E06D91888EE5}"/>
    <hyperlink ref="I34" r:id="rId23" xr:uid="{EE098CF8-19BF-4FB6-881E-1B6068590D95}"/>
    <hyperlink ref="I46" r:id="rId24" xr:uid="{4EF339DA-7695-4814-B9E1-07AFD0D46999}"/>
    <hyperlink ref="I53" r:id="rId25" xr:uid="{21265CA9-DB4D-4862-A310-CEF98992F885}"/>
    <hyperlink ref="I69" r:id="rId26" xr:uid="{56200756-B7C8-492E-8F4A-AA4CECEC3C2F}"/>
    <hyperlink ref="I71" r:id="rId27" xr:uid="{9F3193CB-A887-4E14-B071-7AE059AA2488}"/>
    <hyperlink ref="I57" r:id="rId28" xr:uid="{1311A777-854F-4F2D-A922-B335E2EDFC18}"/>
    <hyperlink ref="I82" r:id="rId29" xr:uid="{052D1216-D5BF-4D2D-9D8A-DC458BEDA1D8}"/>
    <hyperlink ref="I83" r:id="rId30" xr:uid="{E10FA204-746F-4CC0-94C8-F08810F0D2C4}"/>
    <hyperlink ref="I77" r:id="rId31" xr:uid="{020B8867-CF59-4006-BEA1-780F0A0335C4}"/>
    <hyperlink ref="I13" r:id="rId32" xr:uid="{209E99BC-B3AE-4552-AE65-08DAC5FA49B4}"/>
    <hyperlink ref="I14" r:id="rId33" xr:uid="{01A299B3-0BCE-4E3C-9132-F8B6602983E7}"/>
    <hyperlink ref="I15" r:id="rId34" xr:uid="{C7706D6C-FE01-4B17-8CA4-A96BB4B4CC84}"/>
    <hyperlink ref="I37" r:id="rId35" xr:uid="{7C524BAF-95C8-41CD-BB52-779E1E517CD9}"/>
    <hyperlink ref="I41" r:id="rId36" xr:uid="{7ADCDA1E-DEEC-4C96-9AA3-E5EB6449CD9E}"/>
    <hyperlink ref="I85" r:id="rId37" xr:uid="{B5E028F6-D3A1-416B-BF76-827B1FB8720A}"/>
  </hyperlinks>
  <pageMargins left="0.19685039370078741" right="0.19685039370078741" top="0.59055118110236227" bottom="0.59055118110236227" header="0.39370078740157483" footer="0.39370078740157483"/>
  <pageSetup paperSize="9" scale="44" fitToHeight="0" orientation="portrait" r:id="rId38"/>
  <headerFooter>
    <oddFooter>Página &amp;P de &amp;N</oddFooter>
  </headerFooter>
  <drawing r:id="rId3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1404C-B671-4236-8C13-5629B1AD6B2A}">
  <dimension ref="A1:D7097"/>
  <sheetViews>
    <sheetView zoomScale="80" zoomScaleNormal="80" workbookViewId="0">
      <selection activeCell="A5" sqref="A5:XFD7097"/>
    </sheetView>
  </sheetViews>
  <sheetFormatPr defaultRowHeight="15" x14ac:dyDescent="0.25"/>
  <cols>
    <col min="1" max="1" width="24.5703125" style="366" customWidth="1"/>
    <col min="2" max="2" width="48.7109375" style="366" customWidth="1"/>
    <col min="3" max="3" width="8.140625" style="366" customWidth="1"/>
    <col min="4" max="4" width="21.140625" style="366" customWidth="1"/>
    <col min="5" max="16384" width="9.140625" style="2"/>
  </cols>
  <sheetData>
    <row r="1" spans="1:4" x14ac:dyDescent="0.25">
      <c r="A1"/>
      <c r="B1"/>
      <c r="C1"/>
      <c r="D1"/>
    </row>
    <row r="2" spans="1:4" x14ac:dyDescent="0.25">
      <c r="A2"/>
      <c r="B2"/>
      <c r="C2"/>
      <c r="D2"/>
    </row>
    <row r="3" spans="1:4" x14ac:dyDescent="0.25">
      <c r="A3"/>
      <c r="B3"/>
      <c r="C3"/>
      <c r="D3"/>
    </row>
    <row r="5" spans="1:4" s="387" customFormat="1" x14ac:dyDescent="0.25">
      <c r="A5" s="473" t="s">
        <v>2217</v>
      </c>
      <c r="B5" s="473" t="s">
        <v>2218</v>
      </c>
      <c r="C5" s="473" t="s">
        <v>2219</v>
      </c>
      <c r="D5" s="473" t="s">
        <v>2220</v>
      </c>
    </row>
    <row r="6" spans="1:4" s="387" customFormat="1" x14ac:dyDescent="0.25"/>
    <row r="7" spans="1:4" s="387" customFormat="1" x14ac:dyDescent="0.25">
      <c r="A7" s="473">
        <v>97141</v>
      </c>
      <c r="B7" s="473" t="s">
        <v>2221</v>
      </c>
      <c r="C7" s="473" t="s">
        <v>934</v>
      </c>
      <c r="D7" s="474">
        <v>6.1</v>
      </c>
    </row>
    <row r="8" spans="1:4" s="387" customFormat="1" x14ac:dyDescent="0.25">
      <c r="A8" s="473">
        <v>97142</v>
      </c>
      <c r="B8" s="473" t="s">
        <v>2222</v>
      </c>
      <c r="C8" s="473" t="s">
        <v>934</v>
      </c>
      <c r="D8" s="474">
        <v>6.8</v>
      </c>
    </row>
    <row r="9" spans="1:4" s="387" customFormat="1" x14ac:dyDescent="0.25">
      <c r="A9" s="473">
        <v>97143</v>
      </c>
      <c r="B9" s="473" t="s">
        <v>2223</v>
      </c>
      <c r="C9" s="473" t="s">
        <v>934</v>
      </c>
      <c r="D9" s="474">
        <v>8.5500000000000007</v>
      </c>
    </row>
    <row r="10" spans="1:4" s="387" customFormat="1" x14ac:dyDescent="0.25">
      <c r="A10" s="473">
        <v>97144</v>
      </c>
      <c r="B10" s="473" t="s">
        <v>2224</v>
      </c>
      <c r="C10" s="473" t="s">
        <v>934</v>
      </c>
      <c r="D10" s="474">
        <v>10.28</v>
      </c>
    </row>
    <row r="11" spans="1:4" s="387" customFormat="1" x14ac:dyDescent="0.25">
      <c r="A11" s="473">
        <v>97145</v>
      </c>
      <c r="B11" s="473" t="s">
        <v>2225</v>
      </c>
      <c r="C11" s="473" t="s">
        <v>934</v>
      </c>
      <c r="D11" s="474">
        <v>12.04</v>
      </c>
    </row>
    <row r="12" spans="1:4" s="387" customFormat="1" x14ac:dyDescent="0.25">
      <c r="A12" s="473">
        <v>97146</v>
      </c>
      <c r="B12" s="473" t="s">
        <v>2226</v>
      </c>
      <c r="C12" s="473" t="s">
        <v>934</v>
      </c>
      <c r="D12" s="474">
        <v>13.78</v>
      </c>
    </row>
    <row r="13" spans="1:4" s="387" customFormat="1" x14ac:dyDescent="0.25">
      <c r="A13" s="473">
        <v>97147</v>
      </c>
      <c r="B13" s="473" t="s">
        <v>2227</v>
      </c>
      <c r="C13" s="473" t="s">
        <v>934</v>
      </c>
      <c r="D13" s="474">
        <v>15.54</v>
      </c>
    </row>
    <row r="14" spans="1:4" s="387" customFormat="1" x14ac:dyDescent="0.25">
      <c r="A14" s="473">
        <v>97148</v>
      </c>
      <c r="B14" s="473" t="s">
        <v>2228</v>
      </c>
      <c r="C14" s="473" t="s">
        <v>934</v>
      </c>
      <c r="D14" s="474">
        <v>17.28</v>
      </c>
    </row>
    <row r="15" spans="1:4" s="387" customFormat="1" x14ac:dyDescent="0.25">
      <c r="A15" s="473">
        <v>97149</v>
      </c>
      <c r="B15" s="473" t="s">
        <v>2229</v>
      </c>
      <c r="C15" s="473" t="s">
        <v>934</v>
      </c>
      <c r="D15" s="474">
        <v>19.07</v>
      </c>
    </row>
    <row r="16" spans="1:4" s="387" customFormat="1" x14ac:dyDescent="0.25">
      <c r="A16" s="473">
        <v>97150</v>
      </c>
      <c r="B16" s="473" t="s">
        <v>2230</v>
      </c>
      <c r="C16" s="473" t="s">
        <v>934</v>
      </c>
      <c r="D16" s="474">
        <v>23.95</v>
      </c>
    </row>
    <row r="17" spans="1:4" s="387" customFormat="1" x14ac:dyDescent="0.25">
      <c r="A17" s="473">
        <v>97151</v>
      </c>
      <c r="B17" s="473" t="s">
        <v>2231</v>
      </c>
      <c r="C17" s="473" t="s">
        <v>934</v>
      </c>
      <c r="D17" s="474">
        <v>27.95</v>
      </c>
    </row>
    <row r="18" spans="1:4" s="387" customFormat="1" x14ac:dyDescent="0.25">
      <c r="A18" s="473">
        <v>97152</v>
      </c>
      <c r="B18" s="473" t="s">
        <v>2232</v>
      </c>
      <c r="C18" s="473" t="s">
        <v>934</v>
      </c>
      <c r="D18" s="474">
        <v>31.69</v>
      </c>
    </row>
    <row r="19" spans="1:4" s="387" customFormat="1" x14ac:dyDescent="0.25">
      <c r="A19" s="473">
        <v>97153</v>
      </c>
      <c r="B19" s="473" t="s">
        <v>2233</v>
      </c>
      <c r="C19" s="473" t="s">
        <v>934</v>
      </c>
      <c r="D19" s="474">
        <v>35.58</v>
      </c>
    </row>
    <row r="20" spans="1:4" s="387" customFormat="1" x14ac:dyDescent="0.25">
      <c r="A20" s="473">
        <v>97154</v>
      </c>
      <c r="B20" s="473" t="s">
        <v>2234</v>
      </c>
      <c r="C20" s="473" t="s">
        <v>934</v>
      </c>
      <c r="D20" s="474">
        <v>39.51</v>
      </c>
    </row>
    <row r="21" spans="1:4" s="387" customFormat="1" x14ac:dyDescent="0.25">
      <c r="A21" s="473">
        <v>97155</v>
      </c>
      <c r="B21" s="473" t="s">
        <v>2235</v>
      </c>
      <c r="C21" s="473" t="s">
        <v>934</v>
      </c>
      <c r="D21" s="474">
        <v>43.46</v>
      </c>
    </row>
    <row r="22" spans="1:4" s="387" customFormat="1" x14ac:dyDescent="0.25">
      <c r="A22" s="473">
        <v>97156</v>
      </c>
      <c r="B22" s="473" t="s">
        <v>2236</v>
      </c>
      <c r="C22" s="473" t="s">
        <v>934</v>
      </c>
      <c r="D22" s="474">
        <v>51.76</v>
      </c>
    </row>
    <row r="23" spans="1:4" s="387" customFormat="1" x14ac:dyDescent="0.25">
      <c r="A23" s="473">
        <v>97157</v>
      </c>
      <c r="B23" s="473" t="s">
        <v>2237</v>
      </c>
      <c r="C23" s="473" t="s">
        <v>934</v>
      </c>
      <c r="D23" s="474">
        <v>3.75</v>
      </c>
    </row>
    <row r="24" spans="1:4" s="387" customFormat="1" x14ac:dyDescent="0.25">
      <c r="A24" s="473">
        <v>97158</v>
      </c>
      <c r="B24" s="473" t="s">
        <v>2238</v>
      </c>
      <c r="C24" s="473" t="s">
        <v>934</v>
      </c>
      <c r="D24" s="474">
        <v>4.18</v>
      </c>
    </row>
    <row r="25" spans="1:4" s="387" customFormat="1" x14ac:dyDescent="0.25">
      <c r="A25" s="473">
        <v>97159</v>
      </c>
      <c r="B25" s="473" t="s">
        <v>2239</v>
      </c>
      <c r="C25" s="473" t="s">
        <v>934</v>
      </c>
      <c r="D25" s="474">
        <v>5.26</v>
      </c>
    </row>
    <row r="26" spans="1:4" s="387" customFormat="1" x14ac:dyDescent="0.25">
      <c r="A26" s="473">
        <v>97160</v>
      </c>
      <c r="B26" s="473" t="s">
        <v>2240</v>
      </c>
      <c r="C26" s="473" t="s">
        <v>934</v>
      </c>
      <c r="D26" s="474">
        <v>6.32</v>
      </c>
    </row>
    <row r="27" spans="1:4" s="387" customFormat="1" x14ac:dyDescent="0.25">
      <c r="A27" s="473">
        <v>97161</v>
      </c>
      <c r="B27" s="473" t="s">
        <v>2241</v>
      </c>
      <c r="C27" s="473" t="s">
        <v>934</v>
      </c>
      <c r="D27" s="474">
        <v>7.43</v>
      </c>
    </row>
    <row r="28" spans="1:4" s="387" customFormat="1" x14ac:dyDescent="0.25">
      <c r="A28" s="473">
        <v>97162</v>
      </c>
      <c r="B28" s="473" t="s">
        <v>2242</v>
      </c>
      <c r="C28" s="473" t="s">
        <v>934</v>
      </c>
      <c r="D28" s="474">
        <v>8.49</v>
      </c>
    </row>
    <row r="29" spans="1:4" s="387" customFormat="1" x14ac:dyDescent="0.25">
      <c r="A29" s="473">
        <v>97163</v>
      </c>
      <c r="B29" s="473" t="s">
        <v>2243</v>
      </c>
      <c r="C29" s="473" t="s">
        <v>934</v>
      </c>
      <c r="D29" s="474">
        <v>9.6</v>
      </c>
    </row>
    <row r="30" spans="1:4" s="387" customFormat="1" x14ac:dyDescent="0.25">
      <c r="A30" s="473">
        <v>97164</v>
      </c>
      <c r="B30" s="473" t="s">
        <v>2244</v>
      </c>
      <c r="C30" s="473" t="s">
        <v>934</v>
      </c>
      <c r="D30" s="474">
        <v>10.68</v>
      </c>
    </row>
    <row r="31" spans="1:4" s="387" customFormat="1" x14ac:dyDescent="0.25">
      <c r="A31" s="473">
        <v>97165</v>
      </c>
      <c r="B31" s="473" t="s">
        <v>2245</v>
      </c>
      <c r="C31" s="473" t="s">
        <v>934</v>
      </c>
      <c r="D31" s="474">
        <v>11.8</v>
      </c>
    </row>
    <row r="32" spans="1:4" s="387" customFormat="1" x14ac:dyDescent="0.25">
      <c r="A32" s="473">
        <v>97166</v>
      </c>
      <c r="B32" s="473" t="s">
        <v>2246</v>
      </c>
      <c r="C32" s="473" t="s">
        <v>934</v>
      </c>
      <c r="D32" s="474">
        <v>14.8</v>
      </c>
    </row>
    <row r="33" spans="1:4" s="387" customFormat="1" x14ac:dyDescent="0.25">
      <c r="A33" s="473">
        <v>97167</v>
      </c>
      <c r="B33" s="473" t="s">
        <v>2247</v>
      </c>
      <c r="C33" s="473" t="s">
        <v>934</v>
      </c>
      <c r="D33" s="474">
        <v>17.3</v>
      </c>
    </row>
    <row r="34" spans="1:4" s="387" customFormat="1" x14ac:dyDescent="0.25">
      <c r="A34" s="473">
        <v>97168</v>
      </c>
      <c r="B34" s="473" t="s">
        <v>2248</v>
      </c>
      <c r="C34" s="473" t="s">
        <v>934</v>
      </c>
      <c r="D34" s="474">
        <v>19.54</v>
      </c>
    </row>
    <row r="35" spans="1:4" s="387" customFormat="1" x14ac:dyDescent="0.25">
      <c r="A35" s="473">
        <v>97169</v>
      </c>
      <c r="B35" s="473" t="s">
        <v>2249</v>
      </c>
      <c r="C35" s="473" t="s">
        <v>934</v>
      </c>
      <c r="D35" s="474">
        <v>21.93</v>
      </c>
    </row>
    <row r="36" spans="1:4" s="387" customFormat="1" x14ac:dyDescent="0.25">
      <c r="A36" s="473">
        <v>97170</v>
      </c>
      <c r="B36" s="473" t="s">
        <v>2250</v>
      </c>
      <c r="C36" s="473" t="s">
        <v>934</v>
      </c>
      <c r="D36" s="474">
        <v>24.36</v>
      </c>
    </row>
    <row r="37" spans="1:4" s="387" customFormat="1" x14ac:dyDescent="0.25">
      <c r="A37" s="473">
        <v>97171</v>
      </c>
      <c r="B37" s="473" t="s">
        <v>2251</v>
      </c>
      <c r="C37" s="473" t="s">
        <v>934</v>
      </c>
      <c r="D37" s="474">
        <v>26.82</v>
      </c>
    </row>
    <row r="38" spans="1:4" s="387" customFormat="1" x14ac:dyDescent="0.25">
      <c r="A38" s="473">
        <v>97172</v>
      </c>
      <c r="B38" s="473" t="s">
        <v>2252</v>
      </c>
      <c r="C38" s="473" t="s">
        <v>934</v>
      </c>
      <c r="D38" s="474">
        <v>32.119999999999997</v>
      </c>
    </row>
    <row r="39" spans="1:4" s="387" customFormat="1" x14ac:dyDescent="0.25">
      <c r="A39" s="473">
        <v>97173</v>
      </c>
      <c r="B39" s="473" t="s">
        <v>2253</v>
      </c>
      <c r="C39" s="473" t="s">
        <v>934</v>
      </c>
      <c r="D39" s="474">
        <v>27.59</v>
      </c>
    </row>
    <row r="40" spans="1:4" s="387" customFormat="1" x14ac:dyDescent="0.25">
      <c r="A40" s="473">
        <v>97174</v>
      </c>
      <c r="B40" s="473" t="s">
        <v>2254</v>
      </c>
      <c r="C40" s="473" t="s">
        <v>934</v>
      </c>
      <c r="D40" s="474">
        <v>31.94</v>
      </c>
    </row>
    <row r="41" spans="1:4" s="387" customFormat="1" x14ac:dyDescent="0.25">
      <c r="A41" s="473">
        <v>97175</v>
      </c>
      <c r="B41" s="473" t="s">
        <v>2255</v>
      </c>
      <c r="C41" s="473" t="s">
        <v>934</v>
      </c>
      <c r="D41" s="474">
        <v>36.31</v>
      </c>
    </row>
    <row r="42" spans="1:4" s="387" customFormat="1" x14ac:dyDescent="0.25">
      <c r="A42" s="473">
        <v>97176</v>
      </c>
      <c r="B42" s="473" t="s">
        <v>2256</v>
      </c>
      <c r="C42" s="473" t="s">
        <v>934</v>
      </c>
      <c r="D42" s="474">
        <v>40.65</v>
      </c>
    </row>
    <row r="43" spans="1:4" s="387" customFormat="1" x14ac:dyDescent="0.25">
      <c r="A43" s="473">
        <v>97177</v>
      </c>
      <c r="B43" s="473" t="s">
        <v>2257</v>
      </c>
      <c r="C43" s="473" t="s">
        <v>934</v>
      </c>
      <c r="D43" s="474">
        <v>49.33</v>
      </c>
    </row>
    <row r="44" spans="1:4" s="387" customFormat="1" x14ac:dyDescent="0.25">
      <c r="A44" s="473">
        <v>97178</v>
      </c>
      <c r="B44" s="473" t="s">
        <v>2258</v>
      </c>
      <c r="C44" s="473" t="s">
        <v>934</v>
      </c>
      <c r="D44" s="474">
        <v>58.05</v>
      </c>
    </row>
    <row r="45" spans="1:4" s="387" customFormat="1" x14ac:dyDescent="0.25">
      <c r="A45" s="473">
        <v>97179</v>
      </c>
      <c r="B45" s="473" t="s">
        <v>2259</v>
      </c>
      <c r="C45" s="473" t="s">
        <v>934</v>
      </c>
      <c r="D45" s="474">
        <v>66.75</v>
      </c>
    </row>
    <row r="46" spans="1:4" s="387" customFormat="1" x14ac:dyDescent="0.25">
      <c r="A46" s="473">
        <v>97180</v>
      </c>
      <c r="B46" s="473" t="s">
        <v>2260</v>
      </c>
      <c r="C46" s="473" t="s">
        <v>934</v>
      </c>
      <c r="D46" s="474">
        <v>75.47</v>
      </c>
    </row>
    <row r="47" spans="1:4" s="387" customFormat="1" x14ac:dyDescent="0.25">
      <c r="A47" s="473">
        <v>97181</v>
      </c>
      <c r="B47" s="473" t="s">
        <v>2261</v>
      </c>
      <c r="C47" s="473" t="s">
        <v>934</v>
      </c>
      <c r="D47" s="474">
        <v>87.5</v>
      </c>
    </row>
    <row r="48" spans="1:4" s="387" customFormat="1" x14ac:dyDescent="0.25">
      <c r="A48" s="473">
        <v>97182</v>
      </c>
      <c r="B48" s="473" t="s">
        <v>2262</v>
      </c>
      <c r="C48" s="473" t="s">
        <v>934</v>
      </c>
      <c r="D48" s="474">
        <v>96.56</v>
      </c>
    </row>
    <row r="49" spans="1:4" s="387" customFormat="1" x14ac:dyDescent="0.25">
      <c r="A49" s="473">
        <v>97183</v>
      </c>
      <c r="B49" s="473" t="s">
        <v>2263</v>
      </c>
      <c r="C49" s="473" t="s">
        <v>934</v>
      </c>
      <c r="D49" s="474">
        <v>22.63</v>
      </c>
    </row>
    <row r="50" spans="1:4" s="387" customFormat="1" x14ac:dyDescent="0.25">
      <c r="A50" s="473">
        <v>97184</v>
      </c>
      <c r="B50" s="473" t="s">
        <v>2264</v>
      </c>
      <c r="C50" s="473" t="s">
        <v>934</v>
      </c>
      <c r="D50" s="474">
        <v>26.25</v>
      </c>
    </row>
    <row r="51" spans="1:4" s="387" customFormat="1" x14ac:dyDescent="0.25">
      <c r="A51" s="473">
        <v>97185</v>
      </c>
      <c r="B51" s="473" t="s">
        <v>2265</v>
      </c>
      <c r="C51" s="473" t="s">
        <v>934</v>
      </c>
      <c r="D51" s="474">
        <v>29.88</v>
      </c>
    </row>
    <row r="52" spans="1:4" s="387" customFormat="1" x14ac:dyDescent="0.25">
      <c r="A52" s="473">
        <v>97186</v>
      </c>
      <c r="B52" s="473" t="s">
        <v>2266</v>
      </c>
      <c r="C52" s="473" t="s">
        <v>934</v>
      </c>
      <c r="D52" s="474">
        <v>33.49</v>
      </c>
    </row>
    <row r="53" spans="1:4" s="387" customFormat="1" x14ac:dyDescent="0.25">
      <c r="A53" s="473">
        <v>97187</v>
      </c>
      <c r="B53" s="473" t="s">
        <v>2267</v>
      </c>
      <c r="C53" s="473" t="s">
        <v>934</v>
      </c>
      <c r="D53" s="474">
        <v>40.74</v>
      </c>
    </row>
    <row r="54" spans="1:4" s="387" customFormat="1" x14ac:dyDescent="0.25">
      <c r="A54" s="473">
        <v>97188</v>
      </c>
      <c r="B54" s="473" t="s">
        <v>2268</v>
      </c>
      <c r="C54" s="473" t="s">
        <v>934</v>
      </c>
      <c r="D54" s="474">
        <v>47.99</v>
      </c>
    </row>
    <row r="55" spans="1:4" s="387" customFormat="1" x14ac:dyDescent="0.25">
      <c r="A55" s="473">
        <v>97189</v>
      </c>
      <c r="B55" s="473" t="s">
        <v>2269</v>
      </c>
      <c r="C55" s="473" t="s">
        <v>934</v>
      </c>
      <c r="D55" s="474">
        <v>55.24</v>
      </c>
    </row>
    <row r="56" spans="1:4" s="387" customFormat="1" x14ac:dyDescent="0.25">
      <c r="A56" s="473">
        <v>97190</v>
      </c>
      <c r="B56" s="473" t="s">
        <v>2270</v>
      </c>
      <c r="C56" s="473" t="s">
        <v>934</v>
      </c>
      <c r="D56" s="474">
        <v>62.49</v>
      </c>
    </row>
    <row r="57" spans="1:4" s="387" customFormat="1" x14ac:dyDescent="0.25">
      <c r="A57" s="473">
        <v>97191</v>
      </c>
      <c r="B57" s="473" t="s">
        <v>2271</v>
      </c>
      <c r="C57" s="473" t="s">
        <v>934</v>
      </c>
      <c r="D57" s="474">
        <v>72.25</v>
      </c>
    </row>
    <row r="58" spans="1:4" s="387" customFormat="1" x14ac:dyDescent="0.25">
      <c r="A58" s="473">
        <v>97192</v>
      </c>
      <c r="B58" s="473" t="s">
        <v>2272</v>
      </c>
      <c r="C58" s="473" t="s">
        <v>934</v>
      </c>
      <c r="D58" s="474">
        <v>79.75</v>
      </c>
    </row>
    <row r="59" spans="1:4" s="387" customFormat="1" x14ac:dyDescent="0.25">
      <c r="A59" s="473">
        <v>90694</v>
      </c>
      <c r="B59" s="473" t="s">
        <v>12471</v>
      </c>
      <c r="C59" s="473" t="s">
        <v>934</v>
      </c>
      <c r="D59" s="474">
        <v>41.41</v>
      </c>
    </row>
    <row r="60" spans="1:4" s="387" customFormat="1" x14ac:dyDescent="0.25">
      <c r="A60" s="473">
        <v>90695</v>
      </c>
      <c r="B60" s="473" t="s">
        <v>12472</v>
      </c>
      <c r="C60" s="473" t="s">
        <v>934</v>
      </c>
      <c r="D60" s="474">
        <v>86.7</v>
      </c>
    </row>
    <row r="61" spans="1:4" s="387" customFormat="1" x14ac:dyDescent="0.25">
      <c r="A61" s="473">
        <v>90696</v>
      </c>
      <c r="B61" s="473" t="s">
        <v>12473</v>
      </c>
      <c r="C61" s="473" t="s">
        <v>934</v>
      </c>
      <c r="D61" s="474">
        <v>129.01</v>
      </c>
    </row>
    <row r="62" spans="1:4" s="387" customFormat="1" x14ac:dyDescent="0.25">
      <c r="A62" s="473">
        <v>90697</v>
      </c>
      <c r="B62" s="473" t="s">
        <v>12474</v>
      </c>
      <c r="C62" s="473" t="s">
        <v>934</v>
      </c>
      <c r="D62" s="474">
        <v>217.85</v>
      </c>
    </row>
    <row r="63" spans="1:4" s="387" customFormat="1" x14ac:dyDescent="0.25">
      <c r="A63" s="473">
        <v>90698</v>
      </c>
      <c r="B63" s="473" t="s">
        <v>12475</v>
      </c>
      <c r="C63" s="473" t="s">
        <v>934</v>
      </c>
      <c r="D63" s="474">
        <v>349.75</v>
      </c>
    </row>
    <row r="64" spans="1:4" s="387" customFormat="1" x14ac:dyDescent="0.25">
      <c r="A64" s="473">
        <v>90699</v>
      </c>
      <c r="B64" s="473" t="s">
        <v>12476</v>
      </c>
      <c r="C64" s="473" t="s">
        <v>934</v>
      </c>
      <c r="D64" s="474">
        <v>432.55</v>
      </c>
    </row>
    <row r="65" spans="1:4" s="387" customFormat="1" x14ac:dyDescent="0.25">
      <c r="A65" s="473">
        <v>90700</v>
      </c>
      <c r="B65" s="473" t="s">
        <v>12477</v>
      </c>
      <c r="C65" s="473" t="s">
        <v>934</v>
      </c>
      <c r="D65" s="474">
        <v>560.61</v>
      </c>
    </row>
    <row r="66" spans="1:4" s="387" customFormat="1" x14ac:dyDescent="0.25">
      <c r="A66" s="473">
        <v>90701</v>
      </c>
      <c r="B66" s="473" t="s">
        <v>12478</v>
      </c>
      <c r="C66" s="473" t="s">
        <v>934</v>
      </c>
      <c r="D66" s="474">
        <v>70.42</v>
      </c>
    </row>
    <row r="67" spans="1:4" s="387" customFormat="1" x14ac:dyDescent="0.25">
      <c r="A67" s="473">
        <v>90702</v>
      </c>
      <c r="B67" s="473" t="s">
        <v>12479</v>
      </c>
      <c r="C67" s="473" t="s">
        <v>934</v>
      </c>
      <c r="D67" s="474">
        <v>112.53</v>
      </c>
    </row>
    <row r="68" spans="1:4" s="387" customFormat="1" x14ac:dyDescent="0.25">
      <c r="A68" s="473">
        <v>90703</v>
      </c>
      <c r="B68" s="473" t="s">
        <v>12480</v>
      </c>
      <c r="C68" s="473" t="s">
        <v>934</v>
      </c>
      <c r="D68" s="474">
        <v>184.75</v>
      </c>
    </row>
    <row r="69" spans="1:4" s="387" customFormat="1" x14ac:dyDescent="0.25">
      <c r="A69" s="473">
        <v>90704</v>
      </c>
      <c r="B69" s="473" t="s">
        <v>12481</v>
      </c>
      <c r="C69" s="473" t="s">
        <v>934</v>
      </c>
      <c r="D69" s="474">
        <v>255.83</v>
      </c>
    </row>
    <row r="70" spans="1:4" s="387" customFormat="1" x14ac:dyDescent="0.25">
      <c r="A70" s="473">
        <v>90705</v>
      </c>
      <c r="B70" s="473" t="s">
        <v>12482</v>
      </c>
      <c r="C70" s="473" t="s">
        <v>934</v>
      </c>
      <c r="D70" s="474">
        <v>360.22</v>
      </c>
    </row>
    <row r="71" spans="1:4" s="387" customFormat="1" x14ac:dyDescent="0.25">
      <c r="A71" s="473">
        <v>90706</v>
      </c>
      <c r="B71" s="473" t="s">
        <v>12483</v>
      </c>
      <c r="C71" s="473" t="s">
        <v>934</v>
      </c>
      <c r="D71" s="474">
        <v>420.27</v>
      </c>
    </row>
    <row r="72" spans="1:4" s="387" customFormat="1" x14ac:dyDescent="0.25">
      <c r="A72" s="473">
        <v>90708</v>
      </c>
      <c r="B72" s="473" t="s">
        <v>12484</v>
      </c>
      <c r="C72" s="473" t="s">
        <v>934</v>
      </c>
      <c r="D72" s="475">
        <v>1189.56</v>
      </c>
    </row>
    <row r="73" spans="1:4" s="387" customFormat="1" x14ac:dyDescent="0.25">
      <c r="A73" s="473">
        <v>90724</v>
      </c>
      <c r="B73" s="473" t="s">
        <v>12485</v>
      </c>
      <c r="C73" s="473" t="s">
        <v>925</v>
      </c>
      <c r="D73" s="474">
        <v>17.62</v>
      </c>
    </row>
    <row r="74" spans="1:4" s="387" customFormat="1" x14ac:dyDescent="0.25">
      <c r="A74" s="473">
        <v>90725</v>
      </c>
      <c r="B74" s="473" t="s">
        <v>12486</v>
      </c>
      <c r="C74" s="473" t="s">
        <v>925</v>
      </c>
      <c r="D74" s="474">
        <v>21.7</v>
      </c>
    </row>
    <row r="75" spans="1:4" s="387" customFormat="1" x14ac:dyDescent="0.25">
      <c r="A75" s="473">
        <v>90726</v>
      </c>
      <c r="B75" s="473" t="s">
        <v>12487</v>
      </c>
      <c r="C75" s="473" t="s">
        <v>925</v>
      </c>
      <c r="D75" s="474">
        <v>25.83</v>
      </c>
    </row>
    <row r="76" spans="1:4" s="387" customFormat="1" x14ac:dyDescent="0.25">
      <c r="A76" s="473">
        <v>90727</v>
      </c>
      <c r="B76" s="473" t="s">
        <v>12488</v>
      </c>
      <c r="C76" s="473" t="s">
        <v>925</v>
      </c>
      <c r="D76" s="474">
        <v>29.91</v>
      </c>
    </row>
    <row r="77" spans="1:4" s="387" customFormat="1" x14ac:dyDescent="0.25">
      <c r="A77" s="473">
        <v>90728</v>
      </c>
      <c r="B77" s="473" t="s">
        <v>12489</v>
      </c>
      <c r="C77" s="473" t="s">
        <v>925</v>
      </c>
      <c r="D77" s="474">
        <v>34</v>
      </c>
    </row>
    <row r="78" spans="1:4" s="387" customFormat="1" x14ac:dyDescent="0.25">
      <c r="A78" s="473">
        <v>90729</v>
      </c>
      <c r="B78" s="473" t="s">
        <v>12490</v>
      </c>
      <c r="C78" s="473" t="s">
        <v>925</v>
      </c>
      <c r="D78" s="474">
        <v>38.08</v>
      </c>
    </row>
    <row r="79" spans="1:4" s="387" customFormat="1" x14ac:dyDescent="0.25">
      <c r="A79" s="473">
        <v>90730</v>
      </c>
      <c r="B79" s="473" t="s">
        <v>12491</v>
      </c>
      <c r="C79" s="473" t="s">
        <v>925</v>
      </c>
      <c r="D79" s="474">
        <v>42.16</v>
      </c>
    </row>
    <row r="80" spans="1:4" s="387" customFormat="1" x14ac:dyDescent="0.25">
      <c r="A80" s="473">
        <v>90731</v>
      </c>
      <c r="B80" s="473" t="s">
        <v>12492</v>
      </c>
      <c r="C80" s="473" t="s">
        <v>925</v>
      </c>
      <c r="D80" s="474">
        <v>46.25</v>
      </c>
    </row>
    <row r="81" spans="1:4" s="387" customFormat="1" x14ac:dyDescent="0.25">
      <c r="A81" s="473">
        <v>90732</v>
      </c>
      <c r="B81" s="473" t="s">
        <v>12493</v>
      </c>
      <c r="C81" s="473" t="s">
        <v>925</v>
      </c>
      <c r="D81" s="474">
        <v>58.48</v>
      </c>
    </row>
    <row r="82" spans="1:4" s="387" customFormat="1" x14ac:dyDescent="0.25">
      <c r="A82" s="473">
        <v>90733</v>
      </c>
      <c r="B82" s="473" t="s">
        <v>12494</v>
      </c>
      <c r="C82" s="473" t="s">
        <v>934</v>
      </c>
      <c r="D82" s="474">
        <v>2.46</v>
      </c>
    </row>
    <row r="83" spans="1:4" s="387" customFormat="1" x14ac:dyDescent="0.25">
      <c r="A83" s="473">
        <v>90734</v>
      </c>
      <c r="B83" s="473" t="s">
        <v>12495</v>
      </c>
      <c r="C83" s="473" t="s">
        <v>934</v>
      </c>
      <c r="D83" s="474">
        <v>2.91</v>
      </c>
    </row>
    <row r="84" spans="1:4" s="387" customFormat="1" x14ac:dyDescent="0.25">
      <c r="A84" s="473">
        <v>90735</v>
      </c>
      <c r="B84" s="473" t="s">
        <v>12496</v>
      </c>
      <c r="C84" s="473" t="s">
        <v>934</v>
      </c>
      <c r="D84" s="474">
        <v>3.36</v>
      </c>
    </row>
    <row r="85" spans="1:4" s="387" customFormat="1" x14ac:dyDescent="0.25">
      <c r="A85" s="473">
        <v>90736</v>
      </c>
      <c r="B85" s="473" t="s">
        <v>12497</v>
      </c>
      <c r="C85" s="473" t="s">
        <v>934</v>
      </c>
      <c r="D85" s="474">
        <v>3.82</v>
      </c>
    </row>
    <row r="86" spans="1:4" s="387" customFormat="1" x14ac:dyDescent="0.25">
      <c r="A86" s="473">
        <v>90737</v>
      </c>
      <c r="B86" s="473" t="s">
        <v>12498</v>
      </c>
      <c r="C86" s="473" t="s">
        <v>934</v>
      </c>
      <c r="D86" s="474">
        <v>4.28</v>
      </c>
    </row>
    <row r="87" spans="1:4" s="387" customFormat="1" x14ac:dyDescent="0.25">
      <c r="A87" s="473">
        <v>90738</v>
      </c>
      <c r="B87" s="473" t="s">
        <v>12499</v>
      </c>
      <c r="C87" s="473" t="s">
        <v>934</v>
      </c>
      <c r="D87" s="474">
        <v>4.7300000000000004</v>
      </c>
    </row>
    <row r="88" spans="1:4" s="387" customFormat="1" x14ac:dyDescent="0.25">
      <c r="A88" s="473">
        <v>90739</v>
      </c>
      <c r="B88" s="473" t="s">
        <v>12500</v>
      </c>
      <c r="C88" s="473" t="s">
        <v>934</v>
      </c>
      <c r="D88" s="474">
        <v>6.61</v>
      </c>
    </row>
    <row r="89" spans="1:4" s="387" customFormat="1" x14ac:dyDescent="0.25">
      <c r="A89" s="473">
        <v>90740</v>
      </c>
      <c r="B89" s="473" t="s">
        <v>12501</v>
      </c>
      <c r="C89" s="473" t="s">
        <v>934</v>
      </c>
      <c r="D89" s="474">
        <v>3.24</v>
      </c>
    </row>
    <row r="90" spans="1:4" s="387" customFormat="1" x14ac:dyDescent="0.25">
      <c r="A90" s="473">
        <v>90741</v>
      </c>
      <c r="B90" s="473" t="s">
        <v>12502</v>
      </c>
      <c r="C90" s="473" t="s">
        <v>934</v>
      </c>
      <c r="D90" s="474">
        <v>3.71</v>
      </c>
    </row>
    <row r="91" spans="1:4" s="387" customFormat="1" x14ac:dyDescent="0.25">
      <c r="A91" s="473">
        <v>90742</v>
      </c>
      <c r="B91" s="473" t="s">
        <v>12503</v>
      </c>
      <c r="C91" s="473" t="s">
        <v>934</v>
      </c>
      <c r="D91" s="474">
        <v>4.16</v>
      </c>
    </row>
    <row r="92" spans="1:4" s="387" customFormat="1" x14ac:dyDescent="0.25">
      <c r="A92" s="473">
        <v>90743</v>
      </c>
      <c r="B92" s="473" t="s">
        <v>12504</v>
      </c>
      <c r="C92" s="473" t="s">
        <v>934</v>
      </c>
      <c r="D92" s="474">
        <v>4.6100000000000003</v>
      </c>
    </row>
    <row r="93" spans="1:4" s="387" customFormat="1" x14ac:dyDescent="0.25">
      <c r="A93" s="473">
        <v>90744</v>
      </c>
      <c r="B93" s="473" t="s">
        <v>12505</v>
      </c>
      <c r="C93" s="473" t="s">
        <v>934</v>
      </c>
      <c r="D93" s="474">
        <v>5.07</v>
      </c>
    </row>
    <row r="94" spans="1:4" s="387" customFormat="1" x14ac:dyDescent="0.25">
      <c r="A94" s="473">
        <v>90745</v>
      </c>
      <c r="B94" s="473" t="s">
        <v>12506</v>
      </c>
      <c r="C94" s="473" t="s">
        <v>934</v>
      </c>
      <c r="D94" s="474">
        <v>7.38</v>
      </c>
    </row>
    <row r="95" spans="1:4" s="387" customFormat="1" x14ac:dyDescent="0.25">
      <c r="A95" s="473">
        <v>90746</v>
      </c>
      <c r="B95" s="473" t="s">
        <v>12507</v>
      </c>
      <c r="C95" s="473" t="s">
        <v>934</v>
      </c>
      <c r="D95" s="474">
        <v>2.66</v>
      </c>
    </row>
    <row r="96" spans="1:4" s="387" customFormat="1" x14ac:dyDescent="0.25">
      <c r="A96" s="473">
        <v>90747</v>
      </c>
      <c r="B96" s="473" t="s">
        <v>12508</v>
      </c>
      <c r="C96" s="473" t="s">
        <v>934</v>
      </c>
      <c r="D96" s="474">
        <v>12.2</v>
      </c>
    </row>
    <row r="97" spans="1:4" s="387" customFormat="1" x14ac:dyDescent="0.25">
      <c r="A97" s="473">
        <v>94869</v>
      </c>
      <c r="B97" s="473" t="s">
        <v>12509</v>
      </c>
      <c r="C97" s="473" t="s">
        <v>934</v>
      </c>
      <c r="D97" s="474">
        <v>242.77</v>
      </c>
    </row>
    <row r="98" spans="1:4" s="387" customFormat="1" x14ac:dyDescent="0.25">
      <c r="A98" s="473">
        <v>94870</v>
      </c>
      <c r="B98" s="473" t="s">
        <v>12510</v>
      </c>
      <c r="C98" s="473" t="s">
        <v>934</v>
      </c>
      <c r="D98" s="474">
        <v>1.68</v>
      </c>
    </row>
    <row r="99" spans="1:4" s="387" customFormat="1" x14ac:dyDescent="0.25">
      <c r="A99" s="473">
        <v>94871</v>
      </c>
      <c r="B99" s="473" t="s">
        <v>12511</v>
      </c>
      <c r="C99" s="473" t="s">
        <v>934</v>
      </c>
      <c r="D99" s="474">
        <v>287.42</v>
      </c>
    </row>
    <row r="100" spans="1:4" s="387" customFormat="1" x14ac:dyDescent="0.25">
      <c r="A100" s="473">
        <v>94872</v>
      </c>
      <c r="B100" s="473" t="s">
        <v>12512</v>
      </c>
      <c r="C100" s="473" t="s">
        <v>934</v>
      </c>
      <c r="D100" s="474">
        <v>2.2799999999999998</v>
      </c>
    </row>
    <row r="101" spans="1:4" s="387" customFormat="1" x14ac:dyDescent="0.25">
      <c r="A101" s="473">
        <v>94875</v>
      </c>
      <c r="B101" s="473" t="s">
        <v>12513</v>
      </c>
      <c r="C101" s="473" t="s">
        <v>934</v>
      </c>
      <c r="D101" s="475">
        <v>1680.14</v>
      </c>
    </row>
    <row r="102" spans="1:4" s="387" customFormat="1" x14ac:dyDescent="0.25">
      <c r="A102" s="473">
        <v>94876</v>
      </c>
      <c r="B102" s="473" t="s">
        <v>12514</v>
      </c>
      <c r="C102" s="473" t="s">
        <v>934</v>
      </c>
      <c r="D102" s="474">
        <v>21.34</v>
      </c>
    </row>
    <row r="103" spans="1:4" s="387" customFormat="1" x14ac:dyDescent="0.25">
      <c r="A103" s="473">
        <v>94878</v>
      </c>
      <c r="B103" s="473" t="s">
        <v>16079</v>
      </c>
      <c r="C103" s="473" t="s">
        <v>934</v>
      </c>
      <c r="D103" s="474">
        <v>24.56</v>
      </c>
    </row>
    <row r="104" spans="1:4" s="387" customFormat="1" x14ac:dyDescent="0.25">
      <c r="A104" s="473">
        <v>94879</v>
      </c>
      <c r="B104" s="473" t="s">
        <v>16080</v>
      </c>
      <c r="C104" s="473" t="s">
        <v>934</v>
      </c>
      <c r="D104" s="475">
        <v>2237.1</v>
      </c>
    </row>
    <row r="105" spans="1:4" s="387" customFormat="1" x14ac:dyDescent="0.25">
      <c r="A105" s="473">
        <v>94880</v>
      </c>
      <c r="B105" s="473" t="s">
        <v>16081</v>
      </c>
      <c r="C105" s="473" t="s">
        <v>934</v>
      </c>
      <c r="D105" s="474">
        <v>32.29</v>
      </c>
    </row>
    <row r="106" spans="1:4" s="387" customFormat="1" x14ac:dyDescent="0.25">
      <c r="A106" s="473">
        <v>94881</v>
      </c>
      <c r="B106" s="473" t="s">
        <v>16082</v>
      </c>
      <c r="C106" s="473" t="s">
        <v>934</v>
      </c>
      <c r="D106" s="475">
        <v>3497.67</v>
      </c>
    </row>
    <row r="107" spans="1:4" s="387" customFormat="1" x14ac:dyDescent="0.25">
      <c r="A107" s="473">
        <v>94882</v>
      </c>
      <c r="B107" s="473" t="s">
        <v>16083</v>
      </c>
      <c r="C107" s="473" t="s">
        <v>934</v>
      </c>
      <c r="D107" s="474">
        <v>37.24</v>
      </c>
    </row>
    <row r="108" spans="1:4" s="387" customFormat="1" x14ac:dyDescent="0.25">
      <c r="A108" s="473">
        <v>94884</v>
      </c>
      <c r="B108" s="473" t="s">
        <v>16084</v>
      </c>
      <c r="C108" s="473" t="s">
        <v>934</v>
      </c>
      <c r="D108" s="474">
        <v>47.26</v>
      </c>
    </row>
    <row r="109" spans="1:4" s="387" customFormat="1" x14ac:dyDescent="0.25">
      <c r="A109" s="473">
        <v>97121</v>
      </c>
      <c r="B109" s="473" t="s">
        <v>2273</v>
      </c>
      <c r="C109" s="473" t="s">
        <v>934</v>
      </c>
      <c r="D109" s="474">
        <v>1.5</v>
      </c>
    </row>
    <row r="110" spans="1:4" s="387" customFormat="1" x14ac:dyDescent="0.25">
      <c r="A110" s="473">
        <v>97122</v>
      </c>
      <c r="B110" s="473" t="s">
        <v>2274</v>
      </c>
      <c r="C110" s="473" t="s">
        <v>934</v>
      </c>
      <c r="D110" s="474">
        <v>2.1</v>
      </c>
    </row>
    <row r="111" spans="1:4" s="387" customFormat="1" x14ac:dyDescent="0.25">
      <c r="A111" s="473">
        <v>97123</v>
      </c>
      <c r="B111" s="473" t="s">
        <v>2275</v>
      </c>
      <c r="C111" s="473" t="s">
        <v>934</v>
      </c>
      <c r="D111" s="474">
        <v>2.66</v>
      </c>
    </row>
    <row r="112" spans="1:4" s="387" customFormat="1" x14ac:dyDescent="0.25">
      <c r="A112" s="473">
        <v>97124</v>
      </c>
      <c r="B112" s="473" t="s">
        <v>2276</v>
      </c>
      <c r="C112" s="473" t="s">
        <v>934</v>
      </c>
      <c r="D112" s="474">
        <v>0.68</v>
      </c>
    </row>
    <row r="113" spans="1:4" s="387" customFormat="1" x14ac:dyDescent="0.25">
      <c r="A113" s="473">
        <v>97125</v>
      </c>
      <c r="B113" s="473" t="s">
        <v>2277</v>
      </c>
      <c r="C113" s="473" t="s">
        <v>934</v>
      </c>
      <c r="D113" s="474">
        <v>0.98</v>
      </c>
    </row>
    <row r="114" spans="1:4" s="387" customFormat="1" x14ac:dyDescent="0.25">
      <c r="A114" s="473">
        <v>97126</v>
      </c>
      <c r="B114" s="473" t="s">
        <v>2278</v>
      </c>
      <c r="C114" s="473" t="s">
        <v>934</v>
      </c>
      <c r="D114" s="474">
        <v>1.25</v>
      </c>
    </row>
    <row r="115" spans="1:4" s="387" customFormat="1" x14ac:dyDescent="0.25">
      <c r="A115" s="473">
        <v>102264</v>
      </c>
      <c r="B115" s="473" t="s">
        <v>12515</v>
      </c>
      <c r="C115" s="473" t="s">
        <v>934</v>
      </c>
      <c r="D115" s="474">
        <v>18.059999999999999</v>
      </c>
    </row>
    <row r="116" spans="1:4" s="387" customFormat="1" x14ac:dyDescent="0.25">
      <c r="A116" s="473">
        <v>102265</v>
      </c>
      <c r="B116" s="473" t="s">
        <v>12516</v>
      </c>
      <c r="C116" s="473" t="s">
        <v>925</v>
      </c>
      <c r="D116" s="474">
        <v>74.819999999999993</v>
      </c>
    </row>
    <row r="117" spans="1:4" s="387" customFormat="1" x14ac:dyDescent="0.25">
      <c r="A117" s="473">
        <v>102266</v>
      </c>
      <c r="B117" s="473" t="s">
        <v>12517</v>
      </c>
      <c r="C117" s="473" t="s">
        <v>925</v>
      </c>
      <c r="D117" s="474">
        <v>82.97</v>
      </c>
    </row>
    <row r="118" spans="1:4" s="387" customFormat="1" x14ac:dyDescent="0.25">
      <c r="A118" s="473">
        <v>102267</v>
      </c>
      <c r="B118" s="473" t="s">
        <v>12518</v>
      </c>
      <c r="C118" s="473" t="s">
        <v>925</v>
      </c>
      <c r="D118" s="474">
        <v>95.27</v>
      </c>
    </row>
    <row r="119" spans="1:4" s="387" customFormat="1" x14ac:dyDescent="0.25">
      <c r="A119" s="473">
        <v>102268</v>
      </c>
      <c r="B119" s="473" t="s">
        <v>12519</v>
      </c>
      <c r="C119" s="473" t="s">
        <v>925</v>
      </c>
      <c r="D119" s="474">
        <v>107.51</v>
      </c>
    </row>
    <row r="120" spans="1:4" s="387" customFormat="1" x14ac:dyDescent="0.25">
      <c r="A120" s="473">
        <v>102269</v>
      </c>
      <c r="B120" s="473" t="s">
        <v>12520</v>
      </c>
      <c r="C120" s="473" t="s">
        <v>925</v>
      </c>
      <c r="D120" s="474">
        <v>132</v>
      </c>
    </row>
    <row r="121" spans="1:4" s="387" customFormat="1" x14ac:dyDescent="0.25">
      <c r="A121" s="473">
        <v>92833</v>
      </c>
      <c r="B121" s="473" t="s">
        <v>2279</v>
      </c>
      <c r="C121" s="473" t="s">
        <v>934</v>
      </c>
      <c r="D121" s="474">
        <v>231.34</v>
      </c>
    </row>
    <row r="122" spans="1:4" s="387" customFormat="1" x14ac:dyDescent="0.25">
      <c r="A122" s="473">
        <v>92834</v>
      </c>
      <c r="B122" s="473" t="s">
        <v>2280</v>
      </c>
      <c r="C122" s="473" t="s">
        <v>934</v>
      </c>
      <c r="D122" s="474">
        <v>6.59</v>
      </c>
    </row>
    <row r="123" spans="1:4" s="387" customFormat="1" x14ac:dyDescent="0.25">
      <c r="A123" s="473">
        <v>92835</v>
      </c>
      <c r="B123" s="473" t="s">
        <v>2281</v>
      </c>
      <c r="C123" s="473" t="s">
        <v>934</v>
      </c>
      <c r="D123" s="474">
        <v>246.51</v>
      </c>
    </row>
    <row r="124" spans="1:4" s="387" customFormat="1" x14ac:dyDescent="0.25">
      <c r="A124" s="473">
        <v>92836</v>
      </c>
      <c r="B124" s="473" t="s">
        <v>2282</v>
      </c>
      <c r="C124" s="473" t="s">
        <v>934</v>
      </c>
      <c r="D124" s="474">
        <v>8.42</v>
      </c>
    </row>
    <row r="125" spans="1:4" s="387" customFormat="1" x14ac:dyDescent="0.25">
      <c r="A125" s="473">
        <v>92837</v>
      </c>
      <c r="B125" s="473" t="s">
        <v>2283</v>
      </c>
      <c r="C125" s="473" t="s">
        <v>934</v>
      </c>
      <c r="D125" s="474">
        <v>417.69</v>
      </c>
    </row>
    <row r="126" spans="1:4" s="387" customFormat="1" x14ac:dyDescent="0.25">
      <c r="A126" s="473">
        <v>92838</v>
      </c>
      <c r="B126" s="473" t="s">
        <v>2284</v>
      </c>
      <c r="C126" s="473" t="s">
        <v>934</v>
      </c>
      <c r="D126" s="474">
        <v>10.11</v>
      </c>
    </row>
    <row r="127" spans="1:4" s="387" customFormat="1" x14ac:dyDescent="0.25">
      <c r="A127" s="473">
        <v>92839</v>
      </c>
      <c r="B127" s="473" t="s">
        <v>2285</v>
      </c>
      <c r="C127" s="473" t="s">
        <v>934</v>
      </c>
      <c r="D127" s="474">
        <v>512.05999999999995</v>
      </c>
    </row>
    <row r="128" spans="1:4" s="387" customFormat="1" x14ac:dyDescent="0.25">
      <c r="A128" s="473">
        <v>92840</v>
      </c>
      <c r="B128" s="473" t="s">
        <v>2286</v>
      </c>
      <c r="C128" s="473" t="s">
        <v>934</v>
      </c>
      <c r="D128" s="474">
        <v>11.96</v>
      </c>
    </row>
    <row r="129" spans="1:4" s="387" customFormat="1" x14ac:dyDescent="0.25">
      <c r="A129" s="473">
        <v>92841</v>
      </c>
      <c r="B129" s="473" t="s">
        <v>2287</v>
      </c>
      <c r="C129" s="473" t="s">
        <v>934</v>
      </c>
      <c r="D129" s="474">
        <v>645.04</v>
      </c>
    </row>
    <row r="130" spans="1:4" s="387" customFormat="1" x14ac:dyDescent="0.25">
      <c r="A130" s="473">
        <v>92842</v>
      </c>
      <c r="B130" s="473" t="s">
        <v>2288</v>
      </c>
      <c r="C130" s="473" t="s">
        <v>934</v>
      </c>
      <c r="D130" s="474">
        <v>13.66</v>
      </c>
    </row>
    <row r="131" spans="1:4" s="387" customFormat="1" x14ac:dyDescent="0.25">
      <c r="A131" s="473">
        <v>92843</v>
      </c>
      <c r="B131" s="473" t="s">
        <v>2289</v>
      </c>
      <c r="C131" s="473" t="s">
        <v>934</v>
      </c>
      <c r="D131" s="474">
        <v>681.86</v>
      </c>
    </row>
    <row r="132" spans="1:4" s="387" customFormat="1" x14ac:dyDescent="0.25">
      <c r="A132" s="473">
        <v>92844</v>
      </c>
      <c r="B132" s="473" t="s">
        <v>2290</v>
      </c>
      <c r="C132" s="473" t="s">
        <v>934</v>
      </c>
      <c r="D132" s="474">
        <v>15.54</v>
      </c>
    </row>
    <row r="133" spans="1:4" s="387" customFormat="1" x14ac:dyDescent="0.25">
      <c r="A133" s="473">
        <v>92845</v>
      </c>
      <c r="B133" s="473" t="s">
        <v>2291</v>
      </c>
      <c r="C133" s="473" t="s">
        <v>934</v>
      </c>
      <c r="D133" s="474">
        <v>960.84</v>
      </c>
    </row>
    <row r="134" spans="1:4" s="387" customFormat="1" x14ac:dyDescent="0.25">
      <c r="A134" s="473">
        <v>92846</v>
      </c>
      <c r="B134" s="473" t="s">
        <v>2292</v>
      </c>
      <c r="C134" s="473" t="s">
        <v>934</v>
      </c>
      <c r="D134" s="474">
        <v>17.22</v>
      </c>
    </row>
    <row r="135" spans="1:4" s="387" customFormat="1" x14ac:dyDescent="0.25">
      <c r="A135" s="473">
        <v>92847</v>
      </c>
      <c r="B135" s="473" t="s">
        <v>2293</v>
      </c>
      <c r="C135" s="473" t="s">
        <v>934</v>
      </c>
      <c r="D135" s="475">
        <v>1000.33</v>
      </c>
    </row>
    <row r="136" spans="1:4" s="387" customFormat="1" x14ac:dyDescent="0.25">
      <c r="A136" s="473">
        <v>92848</v>
      </c>
      <c r="B136" s="473" t="s">
        <v>2294</v>
      </c>
      <c r="C136" s="473" t="s">
        <v>934</v>
      </c>
      <c r="D136" s="474">
        <v>19.100000000000001</v>
      </c>
    </row>
    <row r="137" spans="1:4" s="387" customFormat="1" x14ac:dyDescent="0.25">
      <c r="A137" s="473">
        <v>92849</v>
      </c>
      <c r="B137" s="473" t="s">
        <v>2295</v>
      </c>
      <c r="C137" s="473" t="s">
        <v>934</v>
      </c>
      <c r="D137" s="474">
        <v>237.23</v>
      </c>
    </row>
    <row r="138" spans="1:4" s="387" customFormat="1" x14ac:dyDescent="0.25">
      <c r="A138" s="473">
        <v>92850</v>
      </c>
      <c r="B138" s="473" t="s">
        <v>2296</v>
      </c>
      <c r="C138" s="473" t="s">
        <v>934</v>
      </c>
      <c r="D138" s="474">
        <v>12.47</v>
      </c>
    </row>
    <row r="139" spans="1:4" s="387" customFormat="1" x14ac:dyDescent="0.25">
      <c r="A139" s="473">
        <v>92851</v>
      </c>
      <c r="B139" s="473" t="s">
        <v>2297</v>
      </c>
      <c r="C139" s="473" t="s">
        <v>934</v>
      </c>
      <c r="D139" s="474">
        <v>253.84</v>
      </c>
    </row>
    <row r="140" spans="1:4" s="387" customFormat="1" x14ac:dyDescent="0.25">
      <c r="A140" s="473">
        <v>92852</v>
      </c>
      <c r="B140" s="473" t="s">
        <v>2298</v>
      </c>
      <c r="C140" s="473" t="s">
        <v>934</v>
      </c>
      <c r="D140" s="474">
        <v>15.74</v>
      </c>
    </row>
    <row r="141" spans="1:4" s="387" customFormat="1" x14ac:dyDescent="0.25">
      <c r="A141" s="473">
        <v>92853</v>
      </c>
      <c r="B141" s="473" t="s">
        <v>2299</v>
      </c>
      <c r="C141" s="473" t="s">
        <v>934</v>
      </c>
      <c r="D141" s="474">
        <v>426.76</v>
      </c>
    </row>
    <row r="142" spans="1:4" s="387" customFormat="1" x14ac:dyDescent="0.25">
      <c r="A142" s="473">
        <v>92854</v>
      </c>
      <c r="B142" s="473" t="s">
        <v>2300</v>
      </c>
      <c r="C142" s="473" t="s">
        <v>934</v>
      </c>
      <c r="D142" s="474">
        <v>19.170000000000002</v>
      </c>
    </row>
    <row r="143" spans="1:4" s="387" customFormat="1" x14ac:dyDescent="0.25">
      <c r="A143" s="473">
        <v>92855</v>
      </c>
      <c r="B143" s="473" t="s">
        <v>2301</v>
      </c>
      <c r="C143" s="473" t="s">
        <v>934</v>
      </c>
      <c r="D143" s="474">
        <v>522.72</v>
      </c>
    </row>
    <row r="144" spans="1:4" s="387" customFormat="1" x14ac:dyDescent="0.25">
      <c r="A144" s="473">
        <v>92856</v>
      </c>
      <c r="B144" s="473" t="s">
        <v>2302</v>
      </c>
      <c r="C144" s="473" t="s">
        <v>934</v>
      </c>
      <c r="D144" s="474">
        <v>22.61</v>
      </c>
    </row>
    <row r="145" spans="1:4" s="387" customFormat="1" x14ac:dyDescent="0.25">
      <c r="A145" s="473">
        <v>92857</v>
      </c>
      <c r="B145" s="473" t="s">
        <v>2303</v>
      </c>
      <c r="C145" s="473" t="s">
        <v>934</v>
      </c>
      <c r="D145" s="474">
        <v>657.26</v>
      </c>
    </row>
    <row r="146" spans="1:4" s="387" customFormat="1" x14ac:dyDescent="0.25">
      <c r="A146" s="473">
        <v>92858</v>
      </c>
      <c r="B146" s="473" t="s">
        <v>2304</v>
      </c>
      <c r="C146" s="473" t="s">
        <v>934</v>
      </c>
      <c r="D146" s="474">
        <v>25.86</v>
      </c>
    </row>
    <row r="147" spans="1:4" s="387" customFormat="1" x14ac:dyDescent="0.25">
      <c r="A147" s="473">
        <v>92859</v>
      </c>
      <c r="B147" s="473" t="s">
        <v>2305</v>
      </c>
      <c r="C147" s="473" t="s">
        <v>934</v>
      </c>
      <c r="D147" s="474">
        <v>695.7</v>
      </c>
    </row>
    <row r="148" spans="1:4" s="387" customFormat="1" x14ac:dyDescent="0.25">
      <c r="A148" s="473">
        <v>92860</v>
      </c>
      <c r="B148" s="473" t="s">
        <v>2306</v>
      </c>
      <c r="C148" s="473" t="s">
        <v>934</v>
      </c>
      <c r="D148" s="474">
        <v>29.38</v>
      </c>
    </row>
    <row r="149" spans="1:4" s="387" customFormat="1" x14ac:dyDescent="0.25">
      <c r="A149" s="473">
        <v>92861</v>
      </c>
      <c r="B149" s="473" t="s">
        <v>2307</v>
      </c>
      <c r="C149" s="473" t="s">
        <v>934</v>
      </c>
      <c r="D149" s="474">
        <v>976.4</v>
      </c>
    </row>
    <row r="150" spans="1:4" s="387" customFormat="1" x14ac:dyDescent="0.25">
      <c r="A150" s="473">
        <v>92862</v>
      </c>
      <c r="B150" s="473" t="s">
        <v>2308</v>
      </c>
      <c r="C150" s="473" t="s">
        <v>934</v>
      </c>
      <c r="D150" s="474">
        <v>32.78</v>
      </c>
    </row>
    <row r="151" spans="1:4" s="387" customFormat="1" x14ac:dyDescent="0.25">
      <c r="A151" s="473">
        <v>92863</v>
      </c>
      <c r="B151" s="473" t="s">
        <v>2309</v>
      </c>
      <c r="C151" s="473" t="s">
        <v>934</v>
      </c>
      <c r="D151" s="475">
        <v>1017.46</v>
      </c>
    </row>
    <row r="152" spans="1:4" s="387" customFormat="1" x14ac:dyDescent="0.25">
      <c r="A152" s="473">
        <v>92864</v>
      </c>
      <c r="B152" s="473" t="s">
        <v>2310</v>
      </c>
      <c r="C152" s="473" t="s">
        <v>934</v>
      </c>
      <c r="D152" s="474">
        <v>36.200000000000003</v>
      </c>
    </row>
    <row r="153" spans="1:4" s="387" customFormat="1" x14ac:dyDescent="0.25">
      <c r="A153" s="473">
        <v>92210</v>
      </c>
      <c r="B153" s="473" t="s">
        <v>2311</v>
      </c>
      <c r="C153" s="473" t="s">
        <v>934</v>
      </c>
      <c r="D153" s="474">
        <v>149.94999999999999</v>
      </c>
    </row>
    <row r="154" spans="1:4" s="387" customFormat="1" x14ac:dyDescent="0.25">
      <c r="A154" s="473">
        <v>92211</v>
      </c>
      <c r="B154" s="473" t="s">
        <v>2312</v>
      </c>
      <c r="C154" s="473" t="s">
        <v>934</v>
      </c>
      <c r="D154" s="474">
        <v>180.09</v>
      </c>
    </row>
    <row r="155" spans="1:4" s="387" customFormat="1" x14ac:dyDescent="0.25">
      <c r="A155" s="473">
        <v>92212</v>
      </c>
      <c r="B155" s="473" t="s">
        <v>2313</v>
      </c>
      <c r="C155" s="473" t="s">
        <v>934</v>
      </c>
      <c r="D155" s="474">
        <v>271.74</v>
      </c>
    </row>
    <row r="156" spans="1:4" s="387" customFormat="1" x14ac:dyDescent="0.25">
      <c r="A156" s="473">
        <v>92213</v>
      </c>
      <c r="B156" s="473" t="s">
        <v>2314</v>
      </c>
      <c r="C156" s="473" t="s">
        <v>934</v>
      </c>
      <c r="D156" s="474">
        <v>359.09</v>
      </c>
    </row>
    <row r="157" spans="1:4" s="387" customFormat="1" x14ac:dyDescent="0.25">
      <c r="A157" s="473">
        <v>92214</v>
      </c>
      <c r="B157" s="473" t="s">
        <v>2315</v>
      </c>
      <c r="C157" s="473" t="s">
        <v>934</v>
      </c>
      <c r="D157" s="474">
        <v>434.73</v>
      </c>
    </row>
    <row r="158" spans="1:4" s="387" customFormat="1" x14ac:dyDescent="0.25">
      <c r="A158" s="473">
        <v>92215</v>
      </c>
      <c r="B158" s="473" t="s">
        <v>2316</v>
      </c>
      <c r="C158" s="473" t="s">
        <v>934</v>
      </c>
      <c r="D158" s="474">
        <v>499.46</v>
      </c>
    </row>
    <row r="159" spans="1:4" s="387" customFormat="1" x14ac:dyDescent="0.25">
      <c r="A159" s="473">
        <v>92216</v>
      </c>
      <c r="B159" s="473" t="s">
        <v>2317</v>
      </c>
      <c r="C159" s="473" t="s">
        <v>934</v>
      </c>
      <c r="D159" s="474">
        <v>520.72</v>
      </c>
    </row>
    <row r="160" spans="1:4" s="387" customFormat="1" x14ac:dyDescent="0.25">
      <c r="A160" s="473">
        <v>92219</v>
      </c>
      <c r="B160" s="473" t="s">
        <v>2318</v>
      </c>
      <c r="C160" s="473" t="s">
        <v>934</v>
      </c>
      <c r="D160" s="474">
        <v>157.27000000000001</v>
      </c>
    </row>
    <row r="161" spans="1:4" s="387" customFormat="1" x14ac:dyDescent="0.25">
      <c r="A161" s="473">
        <v>92220</v>
      </c>
      <c r="B161" s="473" t="s">
        <v>2319</v>
      </c>
      <c r="C161" s="473" t="s">
        <v>934</v>
      </c>
      <c r="D161" s="474">
        <v>189.17</v>
      </c>
    </row>
    <row r="162" spans="1:4" s="387" customFormat="1" x14ac:dyDescent="0.25">
      <c r="A162" s="473">
        <v>92221</v>
      </c>
      <c r="B162" s="473" t="s">
        <v>2320</v>
      </c>
      <c r="C162" s="473" t="s">
        <v>934</v>
      </c>
      <c r="D162" s="474">
        <v>282.38</v>
      </c>
    </row>
    <row r="163" spans="1:4" s="387" customFormat="1" x14ac:dyDescent="0.25">
      <c r="A163" s="473">
        <v>92222</v>
      </c>
      <c r="B163" s="473" t="s">
        <v>2321</v>
      </c>
      <c r="C163" s="473" t="s">
        <v>934</v>
      </c>
      <c r="D163" s="474">
        <v>371.46</v>
      </c>
    </row>
    <row r="164" spans="1:4" s="387" customFormat="1" x14ac:dyDescent="0.25">
      <c r="A164" s="473">
        <v>92223</v>
      </c>
      <c r="B164" s="473" t="s">
        <v>2322</v>
      </c>
      <c r="C164" s="473" t="s">
        <v>934</v>
      </c>
      <c r="D164" s="474">
        <v>448.55</v>
      </c>
    </row>
    <row r="165" spans="1:4" s="387" customFormat="1" x14ac:dyDescent="0.25">
      <c r="A165" s="473">
        <v>92224</v>
      </c>
      <c r="B165" s="473" t="s">
        <v>2323</v>
      </c>
      <c r="C165" s="473" t="s">
        <v>934</v>
      </c>
      <c r="D165" s="474">
        <v>514.80999999999995</v>
      </c>
    </row>
    <row r="166" spans="1:4" s="387" customFormat="1" x14ac:dyDescent="0.25">
      <c r="A166" s="473">
        <v>92226</v>
      </c>
      <c r="B166" s="473" t="s">
        <v>2324</v>
      </c>
      <c r="C166" s="473" t="s">
        <v>934</v>
      </c>
      <c r="D166" s="474">
        <v>537.9</v>
      </c>
    </row>
    <row r="167" spans="1:4" s="387" customFormat="1" x14ac:dyDescent="0.25">
      <c r="A167" s="473">
        <v>92808</v>
      </c>
      <c r="B167" s="473" t="s">
        <v>2325</v>
      </c>
      <c r="C167" s="473" t="s">
        <v>934</v>
      </c>
      <c r="D167" s="474">
        <v>29.78</v>
      </c>
    </row>
    <row r="168" spans="1:4" s="387" customFormat="1" x14ac:dyDescent="0.25">
      <c r="A168" s="473">
        <v>92809</v>
      </c>
      <c r="B168" s="473" t="s">
        <v>2326</v>
      </c>
      <c r="C168" s="473" t="s">
        <v>934</v>
      </c>
      <c r="D168" s="474">
        <v>38.25</v>
      </c>
    </row>
    <row r="169" spans="1:4" s="387" customFormat="1" x14ac:dyDescent="0.25">
      <c r="A169" s="473">
        <v>92810</v>
      </c>
      <c r="B169" s="473" t="s">
        <v>2327</v>
      </c>
      <c r="C169" s="473" t="s">
        <v>934</v>
      </c>
      <c r="D169" s="474">
        <v>46.6</v>
      </c>
    </row>
    <row r="170" spans="1:4" s="387" customFormat="1" x14ac:dyDescent="0.25">
      <c r="A170" s="473">
        <v>92811</v>
      </c>
      <c r="B170" s="473" t="s">
        <v>2328</v>
      </c>
      <c r="C170" s="473" t="s">
        <v>934</v>
      </c>
      <c r="D170" s="474">
        <v>55.6</v>
      </c>
    </row>
    <row r="171" spans="1:4" s="387" customFormat="1" x14ac:dyDescent="0.25">
      <c r="A171" s="473">
        <v>92812</v>
      </c>
      <c r="B171" s="473" t="s">
        <v>2329</v>
      </c>
      <c r="C171" s="473" t="s">
        <v>934</v>
      </c>
      <c r="D171" s="474">
        <v>64.48</v>
      </c>
    </row>
    <row r="172" spans="1:4" s="387" customFormat="1" x14ac:dyDescent="0.25">
      <c r="A172" s="473">
        <v>92813</v>
      </c>
      <c r="B172" s="473" t="s">
        <v>2330</v>
      </c>
      <c r="C172" s="473" t="s">
        <v>934</v>
      </c>
      <c r="D172" s="474">
        <v>75.099999999999994</v>
      </c>
    </row>
    <row r="173" spans="1:4" s="387" customFormat="1" x14ac:dyDescent="0.25">
      <c r="A173" s="473">
        <v>92814</v>
      </c>
      <c r="B173" s="473" t="s">
        <v>2331</v>
      </c>
      <c r="C173" s="473" t="s">
        <v>934</v>
      </c>
      <c r="D173" s="474">
        <v>86.25</v>
      </c>
    </row>
    <row r="174" spans="1:4" s="387" customFormat="1" x14ac:dyDescent="0.25">
      <c r="A174" s="473">
        <v>92815</v>
      </c>
      <c r="B174" s="473" t="s">
        <v>2332</v>
      </c>
      <c r="C174" s="473" t="s">
        <v>934</v>
      </c>
      <c r="D174" s="474">
        <v>99.34</v>
      </c>
    </row>
    <row r="175" spans="1:4" s="387" customFormat="1" x14ac:dyDescent="0.25">
      <c r="A175" s="473">
        <v>92816</v>
      </c>
      <c r="B175" s="473" t="s">
        <v>2333</v>
      </c>
      <c r="C175" s="473" t="s">
        <v>934</v>
      </c>
      <c r="D175" s="474">
        <v>753.66</v>
      </c>
    </row>
    <row r="176" spans="1:4" s="387" customFormat="1" x14ac:dyDescent="0.25">
      <c r="A176" s="473">
        <v>92817</v>
      </c>
      <c r="B176" s="473" t="s">
        <v>2334</v>
      </c>
      <c r="C176" s="473" t="s">
        <v>934</v>
      </c>
      <c r="D176" s="474">
        <v>124.3</v>
      </c>
    </row>
    <row r="177" spans="1:4" s="387" customFormat="1" x14ac:dyDescent="0.25">
      <c r="A177" s="473">
        <v>92818</v>
      </c>
      <c r="B177" s="473" t="s">
        <v>2335</v>
      </c>
      <c r="C177" s="473" t="s">
        <v>934</v>
      </c>
      <c r="D177" s="475">
        <v>1079.1199999999999</v>
      </c>
    </row>
    <row r="178" spans="1:4" s="387" customFormat="1" x14ac:dyDescent="0.25">
      <c r="A178" s="473">
        <v>92819</v>
      </c>
      <c r="B178" s="473" t="s">
        <v>2336</v>
      </c>
      <c r="C178" s="473" t="s">
        <v>934</v>
      </c>
      <c r="D178" s="474">
        <v>167.33</v>
      </c>
    </row>
    <row r="179" spans="1:4" s="387" customFormat="1" x14ac:dyDescent="0.25">
      <c r="A179" s="473">
        <v>92820</v>
      </c>
      <c r="B179" s="473" t="s">
        <v>2337</v>
      </c>
      <c r="C179" s="473" t="s">
        <v>934</v>
      </c>
      <c r="D179" s="474">
        <v>35.51</v>
      </c>
    </row>
    <row r="180" spans="1:4" s="387" customFormat="1" x14ac:dyDescent="0.25">
      <c r="A180" s="473">
        <v>92821</v>
      </c>
      <c r="B180" s="473" t="s">
        <v>2338</v>
      </c>
      <c r="C180" s="473" t="s">
        <v>934</v>
      </c>
      <c r="D180" s="474">
        <v>45.57</v>
      </c>
    </row>
    <row r="181" spans="1:4" s="387" customFormat="1" x14ac:dyDescent="0.25">
      <c r="A181" s="473">
        <v>92822</v>
      </c>
      <c r="B181" s="473" t="s">
        <v>2339</v>
      </c>
      <c r="C181" s="473" t="s">
        <v>934</v>
      </c>
      <c r="D181" s="474">
        <v>55.68</v>
      </c>
    </row>
    <row r="182" spans="1:4" s="387" customFormat="1" x14ac:dyDescent="0.25">
      <c r="A182" s="473">
        <v>92824</v>
      </c>
      <c r="B182" s="473" t="s">
        <v>2340</v>
      </c>
      <c r="C182" s="473" t="s">
        <v>934</v>
      </c>
      <c r="D182" s="474">
        <v>66.239999999999995</v>
      </c>
    </row>
    <row r="183" spans="1:4" s="387" customFormat="1" x14ac:dyDescent="0.25">
      <c r="A183" s="473">
        <v>92825</v>
      </c>
      <c r="B183" s="473" t="s">
        <v>2341</v>
      </c>
      <c r="C183" s="473" t="s">
        <v>934</v>
      </c>
      <c r="D183" s="474">
        <v>76.849999999999994</v>
      </c>
    </row>
    <row r="184" spans="1:4" s="387" customFormat="1" x14ac:dyDescent="0.25">
      <c r="A184" s="473">
        <v>92826</v>
      </c>
      <c r="B184" s="473" t="s">
        <v>2342</v>
      </c>
      <c r="C184" s="473" t="s">
        <v>934</v>
      </c>
      <c r="D184" s="474">
        <v>88.92</v>
      </c>
    </row>
    <row r="185" spans="1:4" s="387" customFormat="1" x14ac:dyDescent="0.25">
      <c r="A185" s="473">
        <v>92827</v>
      </c>
      <c r="B185" s="473" t="s">
        <v>2343</v>
      </c>
      <c r="C185" s="473" t="s">
        <v>934</v>
      </c>
      <c r="D185" s="474">
        <v>101.6</v>
      </c>
    </row>
    <row r="186" spans="1:4" s="387" customFormat="1" x14ac:dyDescent="0.25">
      <c r="A186" s="473">
        <v>92828</v>
      </c>
      <c r="B186" s="473" t="s">
        <v>2344</v>
      </c>
      <c r="C186" s="473" t="s">
        <v>934</v>
      </c>
      <c r="D186" s="474">
        <v>116.52</v>
      </c>
    </row>
    <row r="187" spans="1:4" s="387" customFormat="1" x14ac:dyDescent="0.25">
      <c r="A187" s="473">
        <v>92829</v>
      </c>
      <c r="B187" s="473" t="s">
        <v>2345</v>
      </c>
      <c r="C187" s="473" t="s">
        <v>934</v>
      </c>
      <c r="D187" s="474">
        <v>773.9</v>
      </c>
    </row>
    <row r="188" spans="1:4" s="387" customFormat="1" x14ac:dyDescent="0.25">
      <c r="A188" s="473">
        <v>92830</v>
      </c>
      <c r="B188" s="473" t="s">
        <v>2346</v>
      </c>
      <c r="C188" s="473" t="s">
        <v>934</v>
      </c>
      <c r="D188" s="474">
        <v>144.54</v>
      </c>
    </row>
    <row r="189" spans="1:4" s="387" customFormat="1" x14ac:dyDescent="0.25">
      <c r="A189" s="473">
        <v>92831</v>
      </c>
      <c r="B189" s="473" t="s">
        <v>2347</v>
      </c>
      <c r="C189" s="473" t="s">
        <v>934</v>
      </c>
      <c r="D189" s="475">
        <v>1103.93</v>
      </c>
    </row>
    <row r="190" spans="1:4" s="387" customFormat="1" x14ac:dyDescent="0.25">
      <c r="A190" s="473">
        <v>92832</v>
      </c>
      <c r="B190" s="473" t="s">
        <v>2348</v>
      </c>
      <c r="C190" s="473" t="s">
        <v>934</v>
      </c>
      <c r="D190" s="474">
        <v>192.14</v>
      </c>
    </row>
    <row r="191" spans="1:4" s="387" customFormat="1" x14ac:dyDescent="0.25">
      <c r="A191" s="473">
        <v>95565</v>
      </c>
      <c r="B191" s="473" t="s">
        <v>2349</v>
      </c>
      <c r="C191" s="473" t="s">
        <v>934</v>
      </c>
      <c r="D191" s="474">
        <v>128.80000000000001</v>
      </c>
    </row>
    <row r="192" spans="1:4" s="387" customFormat="1" x14ac:dyDescent="0.25">
      <c r="A192" s="473">
        <v>95566</v>
      </c>
      <c r="B192" s="473" t="s">
        <v>2350</v>
      </c>
      <c r="C192" s="473" t="s">
        <v>934</v>
      </c>
      <c r="D192" s="474">
        <v>134.54</v>
      </c>
    </row>
    <row r="193" spans="1:4" s="387" customFormat="1" x14ac:dyDescent="0.25">
      <c r="A193" s="473">
        <v>95567</v>
      </c>
      <c r="B193" s="473" t="s">
        <v>2351</v>
      </c>
      <c r="C193" s="473" t="s">
        <v>934</v>
      </c>
      <c r="D193" s="474">
        <v>75.510000000000005</v>
      </c>
    </row>
    <row r="194" spans="1:4" s="387" customFormat="1" x14ac:dyDescent="0.25">
      <c r="A194" s="473">
        <v>95568</v>
      </c>
      <c r="B194" s="473" t="s">
        <v>1759</v>
      </c>
      <c r="C194" s="473" t="s">
        <v>934</v>
      </c>
      <c r="D194" s="474">
        <v>92.3</v>
      </c>
    </row>
    <row r="195" spans="1:4" s="387" customFormat="1" x14ac:dyDescent="0.25">
      <c r="A195" s="473">
        <v>95569</v>
      </c>
      <c r="B195" s="473" t="s">
        <v>2352</v>
      </c>
      <c r="C195" s="473" t="s">
        <v>934</v>
      </c>
      <c r="D195" s="474">
        <v>127.01</v>
      </c>
    </row>
    <row r="196" spans="1:4" s="387" customFormat="1" x14ac:dyDescent="0.25">
      <c r="A196" s="473">
        <v>95570</v>
      </c>
      <c r="B196" s="473" t="s">
        <v>2353</v>
      </c>
      <c r="C196" s="473" t="s">
        <v>934</v>
      </c>
      <c r="D196" s="474">
        <v>81.25</v>
      </c>
    </row>
    <row r="197" spans="1:4" s="387" customFormat="1" x14ac:dyDescent="0.25">
      <c r="A197" s="473">
        <v>95571</v>
      </c>
      <c r="B197" s="473" t="s">
        <v>2354</v>
      </c>
      <c r="C197" s="473" t="s">
        <v>934</v>
      </c>
      <c r="D197" s="474">
        <v>99.63</v>
      </c>
    </row>
    <row r="198" spans="1:4" s="387" customFormat="1" x14ac:dyDescent="0.25">
      <c r="A198" s="473">
        <v>95572</v>
      </c>
      <c r="B198" s="473" t="s">
        <v>2355</v>
      </c>
      <c r="C198" s="473" t="s">
        <v>934</v>
      </c>
      <c r="D198" s="474">
        <v>136.11000000000001</v>
      </c>
    </row>
    <row r="199" spans="1:4" s="387" customFormat="1" x14ac:dyDescent="0.25">
      <c r="A199" s="473">
        <v>97127</v>
      </c>
      <c r="B199" s="473" t="s">
        <v>2356</v>
      </c>
      <c r="C199" s="473" t="s">
        <v>934</v>
      </c>
      <c r="D199" s="474">
        <v>3.83</v>
      </c>
    </row>
    <row r="200" spans="1:4" s="387" customFormat="1" x14ac:dyDescent="0.25">
      <c r="A200" s="473">
        <v>97128</v>
      </c>
      <c r="B200" s="473" t="s">
        <v>2357</v>
      </c>
      <c r="C200" s="473" t="s">
        <v>934</v>
      </c>
      <c r="D200" s="474">
        <v>7.61</v>
      </c>
    </row>
    <row r="201" spans="1:4" s="387" customFormat="1" x14ac:dyDescent="0.25">
      <c r="A201" s="473">
        <v>97129</v>
      </c>
      <c r="B201" s="473" t="s">
        <v>2358</v>
      </c>
      <c r="C201" s="473" t="s">
        <v>934</v>
      </c>
      <c r="D201" s="474">
        <v>9.3699999999999992</v>
      </c>
    </row>
    <row r="202" spans="1:4" s="387" customFormat="1" x14ac:dyDescent="0.25">
      <c r="A202" s="473">
        <v>97130</v>
      </c>
      <c r="B202" s="473" t="s">
        <v>2359</v>
      </c>
      <c r="C202" s="473" t="s">
        <v>934</v>
      </c>
      <c r="D202" s="474">
        <v>11.11</v>
      </c>
    </row>
    <row r="203" spans="1:4" s="387" customFormat="1" x14ac:dyDescent="0.25">
      <c r="A203" s="473">
        <v>97131</v>
      </c>
      <c r="B203" s="473" t="s">
        <v>2360</v>
      </c>
      <c r="C203" s="473" t="s">
        <v>934</v>
      </c>
      <c r="D203" s="474">
        <v>12.85</v>
      </c>
    </row>
    <row r="204" spans="1:4" s="387" customFormat="1" x14ac:dyDescent="0.25">
      <c r="A204" s="473">
        <v>97132</v>
      </c>
      <c r="B204" s="473" t="s">
        <v>2361</v>
      </c>
      <c r="C204" s="473" t="s">
        <v>934</v>
      </c>
      <c r="D204" s="474">
        <v>14.6</v>
      </c>
    </row>
    <row r="205" spans="1:4" s="387" customFormat="1" x14ac:dyDescent="0.25">
      <c r="A205" s="473">
        <v>97133</v>
      </c>
      <c r="B205" s="473" t="s">
        <v>2362</v>
      </c>
      <c r="C205" s="473" t="s">
        <v>934</v>
      </c>
      <c r="D205" s="474">
        <v>18.09</v>
      </c>
    </row>
    <row r="206" spans="1:4" s="387" customFormat="1" x14ac:dyDescent="0.25">
      <c r="A206" s="473">
        <v>97134</v>
      </c>
      <c r="B206" s="473" t="s">
        <v>2363</v>
      </c>
      <c r="C206" s="473" t="s">
        <v>934</v>
      </c>
      <c r="D206" s="474">
        <v>1.82</v>
      </c>
    </row>
    <row r="207" spans="1:4" s="387" customFormat="1" x14ac:dyDescent="0.25">
      <c r="A207" s="473">
        <v>97135</v>
      </c>
      <c r="B207" s="473" t="s">
        <v>2364</v>
      </c>
      <c r="C207" s="473" t="s">
        <v>934</v>
      </c>
      <c r="D207" s="474">
        <v>3.96</v>
      </c>
    </row>
    <row r="208" spans="1:4" s="387" customFormat="1" x14ac:dyDescent="0.25">
      <c r="A208" s="473">
        <v>97136</v>
      </c>
      <c r="B208" s="473" t="s">
        <v>2365</v>
      </c>
      <c r="C208" s="473" t="s">
        <v>934</v>
      </c>
      <c r="D208" s="474">
        <v>4.88</v>
      </c>
    </row>
    <row r="209" spans="1:4" s="387" customFormat="1" x14ac:dyDescent="0.25">
      <c r="A209" s="473">
        <v>97137</v>
      </c>
      <c r="B209" s="473" t="s">
        <v>2366</v>
      </c>
      <c r="C209" s="473" t="s">
        <v>934</v>
      </c>
      <c r="D209" s="474">
        <v>5.79</v>
      </c>
    </row>
    <row r="210" spans="1:4" s="387" customFormat="1" x14ac:dyDescent="0.25">
      <c r="A210" s="473">
        <v>97138</v>
      </c>
      <c r="B210" s="473" t="s">
        <v>2367</v>
      </c>
      <c r="C210" s="473" t="s">
        <v>934</v>
      </c>
      <c r="D210" s="474">
        <v>6.71</v>
      </c>
    </row>
    <row r="211" spans="1:4" s="387" customFormat="1" x14ac:dyDescent="0.25">
      <c r="A211" s="473">
        <v>97139</v>
      </c>
      <c r="B211" s="473" t="s">
        <v>2368</v>
      </c>
      <c r="C211" s="473" t="s">
        <v>934</v>
      </c>
      <c r="D211" s="474">
        <v>7.63</v>
      </c>
    </row>
    <row r="212" spans="1:4" s="387" customFormat="1" x14ac:dyDescent="0.25">
      <c r="A212" s="473">
        <v>97140</v>
      </c>
      <c r="B212" s="473" t="s">
        <v>2369</v>
      </c>
      <c r="C212" s="473" t="s">
        <v>934</v>
      </c>
      <c r="D212" s="474">
        <v>9.44</v>
      </c>
    </row>
    <row r="213" spans="1:4" s="387" customFormat="1" x14ac:dyDescent="0.25">
      <c r="A213" s="473">
        <v>103089</v>
      </c>
      <c r="B213" s="473" t="s">
        <v>16085</v>
      </c>
      <c r="C213" s="473" t="s">
        <v>934</v>
      </c>
      <c r="D213" s="474">
        <v>7.73</v>
      </c>
    </row>
    <row r="214" spans="1:4" s="387" customFormat="1" x14ac:dyDescent="0.25">
      <c r="A214" s="473">
        <v>103090</v>
      </c>
      <c r="B214" s="473" t="s">
        <v>16086</v>
      </c>
      <c r="C214" s="473" t="s">
        <v>934</v>
      </c>
      <c r="D214" s="474">
        <v>9.26</v>
      </c>
    </row>
    <row r="215" spans="1:4" s="387" customFormat="1" x14ac:dyDescent="0.25">
      <c r="A215" s="473">
        <v>103091</v>
      </c>
      <c r="B215" s="473" t="s">
        <v>16087</v>
      </c>
      <c r="C215" s="473" t="s">
        <v>934</v>
      </c>
      <c r="D215" s="474">
        <v>13.06</v>
      </c>
    </row>
    <row r="216" spans="1:4" s="387" customFormat="1" x14ac:dyDescent="0.25">
      <c r="A216" s="473">
        <v>103092</v>
      </c>
      <c r="B216" s="473" t="s">
        <v>16088</v>
      </c>
      <c r="C216" s="473" t="s">
        <v>934</v>
      </c>
      <c r="D216" s="474">
        <v>16.87</v>
      </c>
    </row>
    <row r="217" spans="1:4" s="387" customFormat="1" x14ac:dyDescent="0.25">
      <c r="A217" s="473">
        <v>103093</v>
      </c>
      <c r="B217" s="473" t="s">
        <v>16089</v>
      </c>
      <c r="C217" s="473" t="s">
        <v>934</v>
      </c>
      <c r="D217" s="474">
        <v>25.81</v>
      </c>
    </row>
    <row r="218" spans="1:4" s="387" customFormat="1" x14ac:dyDescent="0.25">
      <c r="A218" s="473">
        <v>103094</v>
      </c>
      <c r="B218" s="473" t="s">
        <v>16090</v>
      </c>
      <c r="C218" s="473" t="s">
        <v>934</v>
      </c>
      <c r="D218" s="474">
        <v>29.64</v>
      </c>
    </row>
    <row r="219" spans="1:4" s="387" customFormat="1" x14ac:dyDescent="0.25">
      <c r="A219" s="473">
        <v>103095</v>
      </c>
      <c r="B219" s="473" t="s">
        <v>16091</v>
      </c>
      <c r="C219" s="473" t="s">
        <v>934</v>
      </c>
      <c r="D219" s="474">
        <v>38.57</v>
      </c>
    </row>
    <row r="220" spans="1:4" s="387" customFormat="1" x14ac:dyDescent="0.25">
      <c r="A220" s="473">
        <v>103096</v>
      </c>
      <c r="B220" s="473" t="s">
        <v>16092</v>
      </c>
      <c r="C220" s="473" t="s">
        <v>934</v>
      </c>
      <c r="D220" s="474">
        <v>42.39</v>
      </c>
    </row>
    <row r="221" spans="1:4" s="387" customFormat="1" x14ac:dyDescent="0.25">
      <c r="A221" s="473">
        <v>103097</v>
      </c>
      <c r="B221" s="473" t="s">
        <v>16093</v>
      </c>
      <c r="C221" s="473" t="s">
        <v>934</v>
      </c>
      <c r="D221" s="474">
        <v>51.32</v>
      </c>
    </row>
    <row r="222" spans="1:4" s="387" customFormat="1" x14ac:dyDescent="0.25">
      <c r="A222" s="473">
        <v>103098</v>
      </c>
      <c r="B222" s="473" t="s">
        <v>16094</v>
      </c>
      <c r="C222" s="473" t="s">
        <v>934</v>
      </c>
      <c r="D222" s="474">
        <v>55.15</v>
      </c>
    </row>
    <row r="223" spans="1:4" s="387" customFormat="1" x14ac:dyDescent="0.25">
      <c r="A223" s="473">
        <v>103099</v>
      </c>
      <c r="B223" s="473" t="s">
        <v>16095</v>
      </c>
      <c r="C223" s="473" t="s">
        <v>934</v>
      </c>
      <c r="D223" s="474">
        <v>62.76</v>
      </c>
    </row>
    <row r="224" spans="1:4" s="387" customFormat="1" x14ac:dyDescent="0.25">
      <c r="A224" s="473">
        <v>103100</v>
      </c>
      <c r="B224" s="473" t="s">
        <v>16096</v>
      </c>
      <c r="C224" s="473" t="s">
        <v>934</v>
      </c>
      <c r="D224" s="474">
        <v>67.03</v>
      </c>
    </row>
    <row r="225" spans="1:4" s="387" customFormat="1" x14ac:dyDescent="0.25">
      <c r="A225" s="473">
        <v>103101</v>
      </c>
      <c r="B225" s="473" t="s">
        <v>16097</v>
      </c>
      <c r="C225" s="473" t="s">
        <v>934</v>
      </c>
      <c r="D225" s="474">
        <v>73.86</v>
      </c>
    </row>
    <row r="226" spans="1:4" s="387" customFormat="1" x14ac:dyDescent="0.25">
      <c r="A226" s="473">
        <v>103102</v>
      </c>
      <c r="B226" s="473" t="s">
        <v>16098</v>
      </c>
      <c r="C226" s="473" t="s">
        <v>934</v>
      </c>
      <c r="D226" s="474">
        <v>85.06</v>
      </c>
    </row>
    <row r="227" spans="1:4" s="387" customFormat="1" x14ac:dyDescent="0.25">
      <c r="A227" s="473">
        <v>103103</v>
      </c>
      <c r="B227" s="473" t="s">
        <v>16099</v>
      </c>
      <c r="C227" s="473" t="s">
        <v>934</v>
      </c>
      <c r="D227" s="474">
        <v>91.89</v>
      </c>
    </row>
    <row r="228" spans="1:4" s="387" customFormat="1" x14ac:dyDescent="0.25">
      <c r="A228" s="473">
        <v>103104</v>
      </c>
      <c r="B228" s="473" t="s">
        <v>16100</v>
      </c>
      <c r="C228" s="473" t="s">
        <v>934</v>
      </c>
      <c r="D228" s="474">
        <v>109.92</v>
      </c>
    </row>
    <row r="229" spans="1:4" s="387" customFormat="1" x14ac:dyDescent="0.25">
      <c r="A229" s="473">
        <v>103105</v>
      </c>
      <c r="B229" s="473" t="s">
        <v>16101</v>
      </c>
      <c r="C229" s="473" t="s">
        <v>925</v>
      </c>
      <c r="D229" s="474">
        <v>31.63</v>
      </c>
    </row>
    <row r="230" spans="1:4" s="387" customFormat="1" x14ac:dyDescent="0.25">
      <c r="A230" s="473">
        <v>103106</v>
      </c>
      <c r="B230" s="473" t="s">
        <v>16102</v>
      </c>
      <c r="C230" s="473" t="s">
        <v>925</v>
      </c>
      <c r="D230" s="474">
        <v>37.950000000000003</v>
      </c>
    </row>
    <row r="231" spans="1:4" s="387" customFormat="1" x14ac:dyDescent="0.25">
      <c r="A231" s="473">
        <v>103107</v>
      </c>
      <c r="B231" s="473" t="s">
        <v>16103</v>
      </c>
      <c r="C231" s="473" t="s">
        <v>925</v>
      </c>
      <c r="D231" s="474">
        <v>53.76</v>
      </c>
    </row>
    <row r="232" spans="1:4" s="387" customFormat="1" x14ac:dyDescent="0.25">
      <c r="A232" s="473">
        <v>103108</v>
      </c>
      <c r="B232" s="473" t="s">
        <v>16104</v>
      </c>
      <c r="C232" s="473" t="s">
        <v>925</v>
      </c>
      <c r="D232" s="474">
        <v>69.58</v>
      </c>
    </row>
    <row r="233" spans="1:4" s="387" customFormat="1" x14ac:dyDescent="0.25">
      <c r="A233" s="473">
        <v>103109</v>
      </c>
      <c r="B233" s="473" t="s">
        <v>16105</v>
      </c>
      <c r="C233" s="473" t="s">
        <v>925</v>
      </c>
      <c r="D233" s="474">
        <v>115.08</v>
      </c>
    </row>
    <row r="234" spans="1:4" s="387" customFormat="1" x14ac:dyDescent="0.25">
      <c r="A234" s="473">
        <v>103110</v>
      </c>
      <c r="B234" s="473" t="s">
        <v>16106</v>
      </c>
      <c r="C234" s="473" t="s">
        <v>925</v>
      </c>
      <c r="D234" s="474">
        <v>130.91</v>
      </c>
    </row>
    <row r="235" spans="1:4" s="387" customFormat="1" x14ac:dyDescent="0.25">
      <c r="A235" s="473">
        <v>103111</v>
      </c>
      <c r="B235" s="473" t="s">
        <v>16107</v>
      </c>
      <c r="C235" s="473" t="s">
        <v>925</v>
      </c>
      <c r="D235" s="474">
        <v>176.41</v>
      </c>
    </row>
    <row r="236" spans="1:4" s="387" customFormat="1" x14ac:dyDescent="0.25">
      <c r="A236" s="473">
        <v>103112</v>
      </c>
      <c r="B236" s="473" t="s">
        <v>16108</v>
      </c>
      <c r="C236" s="473" t="s">
        <v>925</v>
      </c>
      <c r="D236" s="474">
        <v>192.23</v>
      </c>
    </row>
    <row r="237" spans="1:4" s="387" customFormat="1" x14ac:dyDescent="0.25">
      <c r="A237" s="473">
        <v>103113</v>
      </c>
      <c r="B237" s="473" t="s">
        <v>16109</v>
      </c>
      <c r="C237" s="473" t="s">
        <v>925</v>
      </c>
      <c r="D237" s="474">
        <v>237.74</v>
      </c>
    </row>
    <row r="238" spans="1:4" s="387" customFormat="1" x14ac:dyDescent="0.25">
      <c r="A238" s="473">
        <v>103114</v>
      </c>
      <c r="B238" s="473" t="s">
        <v>16110</v>
      </c>
      <c r="C238" s="473" t="s">
        <v>925</v>
      </c>
      <c r="D238" s="474">
        <v>253.55</v>
      </c>
    </row>
    <row r="239" spans="1:4" s="387" customFormat="1" x14ac:dyDescent="0.25">
      <c r="A239" s="473">
        <v>103115</v>
      </c>
      <c r="B239" s="473" t="s">
        <v>16111</v>
      </c>
      <c r="C239" s="473" t="s">
        <v>925</v>
      </c>
      <c r="D239" s="474">
        <v>285.18</v>
      </c>
    </row>
    <row r="240" spans="1:4" s="387" customFormat="1" x14ac:dyDescent="0.25">
      <c r="A240" s="473">
        <v>103116</v>
      </c>
      <c r="B240" s="473" t="s">
        <v>16112</v>
      </c>
      <c r="C240" s="473" t="s">
        <v>925</v>
      </c>
      <c r="D240" s="474">
        <v>346.5</v>
      </c>
    </row>
    <row r="241" spans="1:4" s="387" customFormat="1" x14ac:dyDescent="0.25">
      <c r="A241" s="473">
        <v>103117</v>
      </c>
      <c r="B241" s="473" t="s">
        <v>16113</v>
      </c>
      <c r="C241" s="473" t="s">
        <v>925</v>
      </c>
      <c r="D241" s="474">
        <v>378.13</v>
      </c>
    </row>
    <row r="242" spans="1:4" s="387" customFormat="1" x14ac:dyDescent="0.25">
      <c r="A242" s="473">
        <v>103118</v>
      </c>
      <c r="B242" s="473" t="s">
        <v>16114</v>
      </c>
      <c r="C242" s="473" t="s">
        <v>925</v>
      </c>
      <c r="D242" s="474">
        <v>439.44</v>
      </c>
    </row>
    <row r="243" spans="1:4" s="387" customFormat="1" x14ac:dyDescent="0.25">
      <c r="A243" s="473">
        <v>103119</v>
      </c>
      <c r="B243" s="473" t="s">
        <v>16115</v>
      </c>
      <c r="C243" s="473" t="s">
        <v>925</v>
      </c>
      <c r="D243" s="474">
        <v>471.08</v>
      </c>
    </row>
    <row r="244" spans="1:4" s="387" customFormat="1" x14ac:dyDescent="0.25">
      <c r="A244" s="473">
        <v>103120</v>
      </c>
      <c r="B244" s="473" t="s">
        <v>16116</v>
      </c>
      <c r="C244" s="473" t="s">
        <v>925</v>
      </c>
      <c r="D244" s="474">
        <v>564.02</v>
      </c>
    </row>
    <row r="245" spans="1:4" s="387" customFormat="1" x14ac:dyDescent="0.25">
      <c r="A245" s="473">
        <v>103121</v>
      </c>
      <c r="B245" s="473" t="s">
        <v>16117</v>
      </c>
      <c r="C245" s="473" t="s">
        <v>925</v>
      </c>
      <c r="D245" s="474">
        <v>41.87</v>
      </c>
    </row>
    <row r="246" spans="1:4" s="387" customFormat="1" x14ac:dyDescent="0.25">
      <c r="A246" s="473">
        <v>103122</v>
      </c>
      <c r="B246" s="473" t="s">
        <v>16118</v>
      </c>
      <c r="C246" s="473" t="s">
        <v>925</v>
      </c>
      <c r="D246" s="474">
        <v>51.35</v>
      </c>
    </row>
    <row r="247" spans="1:4" s="387" customFormat="1" x14ac:dyDescent="0.25">
      <c r="A247" s="473">
        <v>103123</v>
      </c>
      <c r="B247" s="473" t="s">
        <v>16119</v>
      </c>
      <c r="C247" s="473" t="s">
        <v>925</v>
      </c>
      <c r="D247" s="474">
        <v>75.069999999999993</v>
      </c>
    </row>
    <row r="248" spans="1:4" s="387" customFormat="1" x14ac:dyDescent="0.25">
      <c r="A248" s="473">
        <v>103124</v>
      </c>
      <c r="B248" s="473" t="s">
        <v>16120</v>
      </c>
      <c r="C248" s="473" t="s">
        <v>925</v>
      </c>
      <c r="D248" s="474">
        <v>98.78</v>
      </c>
    </row>
    <row r="249" spans="1:4" s="387" customFormat="1" x14ac:dyDescent="0.25">
      <c r="A249" s="473">
        <v>103125</v>
      </c>
      <c r="B249" s="473" t="s">
        <v>16121</v>
      </c>
      <c r="C249" s="473" t="s">
        <v>925</v>
      </c>
      <c r="D249" s="474">
        <v>167.06</v>
      </c>
    </row>
    <row r="250" spans="1:4" s="387" customFormat="1" x14ac:dyDescent="0.25">
      <c r="A250" s="473">
        <v>103126</v>
      </c>
      <c r="B250" s="473" t="s">
        <v>16122</v>
      </c>
      <c r="C250" s="473" t="s">
        <v>925</v>
      </c>
      <c r="D250" s="474">
        <v>190.78</v>
      </c>
    </row>
    <row r="251" spans="1:4" s="387" customFormat="1" x14ac:dyDescent="0.25">
      <c r="A251" s="473">
        <v>103127</v>
      </c>
      <c r="B251" s="473" t="s">
        <v>16123</v>
      </c>
      <c r="C251" s="473" t="s">
        <v>925</v>
      </c>
      <c r="D251" s="474">
        <v>259.06</v>
      </c>
    </row>
    <row r="252" spans="1:4" s="387" customFormat="1" x14ac:dyDescent="0.25">
      <c r="A252" s="473">
        <v>103128</v>
      </c>
      <c r="B252" s="473" t="s">
        <v>16124</v>
      </c>
      <c r="C252" s="473" t="s">
        <v>925</v>
      </c>
      <c r="D252" s="474">
        <v>282.76</v>
      </c>
    </row>
    <row r="253" spans="1:4" s="387" customFormat="1" x14ac:dyDescent="0.25">
      <c r="A253" s="473">
        <v>103129</v>
      </c>
      <c r="B253" s="473" t="s">
        <v>16125</v>
      </c>
      <c r="C253" s="473" t="s">
        <v>925</v>
      </c>
      <c r="D253" s="474">
        <v>351.05</v>
      </c>
    </row>
    <row r="254" spans="1:4" s="387" customFormat="1" x14ac:dyDescent="0.25">
      <c r="A254" s="473">
        <v>103130</v>
      </c>
      <c r="B254" s="473" t="s">
        <v>16126</v>
      </c>
      <c r="C254" s="473" t="s">
        <v>925</v>
      </c>
      <c r="D254" s="474">
        <v>374.75</v>
      </c>
    </row>
    <row r="255" spans="1:4" s="387" customFormat="1" x14ac:dyDescent="0.25">
      <c r="A255" s="473">
        <v>103131</v>
      </c>
      <c r="B255" s="473" t="s">
        <v>16127</v>
      </c>
      <c r="C255" s="473" t="s">
        <v>925</v>
      </c>
      <c r="D255" s="474">
        <v>422.19</v>
      </c>
    </row>
    <row r="256" spans="1:4" s="387" customFormat="1" x14ac:dyDescent="0.25">
      <c r="A256" s="473">
        <v>103132</v>
      </c>
      <c r="B256" s="473" t="s">
        <v>16128</v>
      </c>
      <c r="C256" s="473" t="s">
        <v>925</v>
      </c>
      <c r="D256" s="474">
        <v>514.16999999999996</v>
      </c>
    </row>
    <row r="257" spans="1:4" s="387" customFormat="1" x14ac:dyDescent="0.25">
      <c r="A257" s="473">
        <v>103133</v>
      </c>
      <c r="B257" s="473" t="s">
        <v>16129</v>
      </c>
      <c r="C257" s="473" t="s">
        <v>925</v>
      </c>
      <c r="D257" s="474">
        <v>561.6</v>
      </c>
    </row>
    <row r="258" spans="1:4" s="387" customFormat="1" x14ac:dyDescent="0.25">
      <c r="A258" s="473">
        <v>103134</v>
      </c>
      <c r="B258" s="473" t="s">
        <v>16130</v>
      </c>
      <c r="C258" s="473" t="s">
        <v>925</v>
      </c>
      <c r="D258" s="474">
        <v>653.6</v>
      </c>
    </row>
    <row r="259" spans="1:4" s="387" customFormat="1" x14ac:dyDescent="0.25">
      <c r="A259" s="473">
        <v>103135</v>
      </c>
      <c r="B259" s="473" t="s">
        <v>16131</v>
      </c>
      <c r="C259" s="473" t="s">
        <v>925</v>
      </c>
      <c r="D259" s="474">
        <v>701.03</v>
      </c>
    </row>
    <row r="260" spans="1:4" s="387" customFormat="1" x14ac:dyDescent="0.25">
      <c r="A260" s="473">
        <v>103136</v>
      </c>
      <c r="B260" s="473" t="s">
        <v>16132</v>
      </c>
      <c r="C260" s="473" t="s">
        <v>925</v>
      </c>
      <c r="D260" s="474">
        <v>840.45</v>
      </c>
    </row>
    <row r="261" spans="1:4" s="387" customFormat="1" x14ac:dyDescent="0.25">
      <c r="A261" s="473">
        <v>103137</v>
      </c>
      <c r="B261" s="473" t="s">
        <v>16133</v>
      </c>
      <c r="C261" s="473" t="s">
        <v>925</v>
      </c>
      <c r="D261" s="474">
        <v>21.4</v>
      </c>
    </row>
    <row r="262" spans="1:4" s="387" customFormat="1" x14ac:dyDescent="0.25">
      <c r="A262" s="473">
        <v>103138</v>
      </c>
      <c r="B262" s="473" t="s">
        <v>16134</v>
      </c>
      <c r="C262" s="473" t="s">
        <v>925</v>
      </c>
      <c r="D262" s="474">
        <v>24.57</v>
      </c>
    </row>
    <row r="263" spans="1:4" s="387" customFormat="1" x14ac:dyDescent="0.25">
      <c r="A263" s="473">
        <v>103139</v>
      </c>
      <c r="B263" s="473" t="s">
        <v>16135</v>
      </c>
      <c r="C263" s="473" t="s">
        <v>925</v>
      </c>
      <c r="D263" s="474">
        <v>32.47</v>
      </c>
    </row>
    <row r="264" spans="1:4" s="387" customFormat="1" x14ac:dyDescent="0.25">
      <c r="A264" s="473">
        <v>103140</v>
      </c>
      <c r="B264" s="473" t="s">
        <v>16136</v>
      </c>
      <c r="C264" s="473" t="s">
        <v>925</v>
      </c>
      <c r="D264" s="474">
        <v>40.369999999999997</v>
      </c>
    </row>
    <row r="265" spans="1:4" s="387" customFormat="1" x14ac:dyDescent="0.25">
      <c r="A265" s="473">
        <v>103141</v>
      </c>
      <c r="B265" s="473" t="s">
        <v>16137</v>
      </c>
      <c r="C265" s="473" t="s">
        <v>925</v>
      </c>
      <c r="D265" s="474">
        <v>63.12</v>
      </c>
    </row>
    <row r="266" spans="1:4" s="387" customFormat="1" x14ac:dyDescent="0.25">
      <c r="A266" s="473">
        <v>103142</v>
      </c>
      <c r="B266" s="473" t="s">
        <v>16138</v>
      </c>
      <c r="C266" s="473" t="s">
        <v>925</v>
      </c>
      <c r="D266" s="474">
        <v>71.03</v>
      </c>
    </row>
    <row r="267" spans="1:4" s="387" customFormat="1" x14ac:dyDescent="0.25">
      <c r="A267" s="473">
        <v>103143</v>
      </c>
      <c r="B267" s="473" t="s">
        <v>16139</v>
      </c>
      <c r="C267" s="473" t="s">
        <v>925</v>
      </c>
      <c r="D267" s="474">
        <v>93.8</v>
      </c>
    </row>
    <row r="268" spans="1:4" s="387" customFormat="1" x14ac:dyDescent="0.25">
      <c r="A268" s="473">
        <v>103144</v>
      </c>
      <c r="B268" s="473" t="s">
        <v>16140</v>
      </c>
      <c r="C268" s="473" t="s">
        <v>925</v>
      </c>
      <c r="D268" s="474">
        <v>101.69</v>
      </c>
    </row>
    <row r="269" spans="1:4" s="387" customFormat="1" x14ac:dyDescent="0.25">
      <c r="A269" s="473">
        <v>103145</v>
      </c>
      <c r="B269" s="473" t="s">
        <v>16141</v>
      </c>
      <c r="C269" s="473" t="s">
        <v>925</v>
      </c>
      <c r="D269" s="474">
        <v>124.47</v>
      </c>
    </row>
    <row r="270" spans="1:4" s="387" customFormat="1" x14ac:dyDescent="0.25">
      <c r="A270" s="473">
        <v>103146</v>
      </c>
      <c r="B270" s="473" t="s">
        <v>16142</v>
      </c>
      <c r="C270" s="473" t="s">
        <v>925</v>
      </c>
      <c r="D270" s="474">
        <v>132.35</v>
      </c>
    </row>
    <row r="271" spans="1:4" s="387" customFormat="1" x14ac:dyDescent="0.25">
      <c r="A271" s="473">
        <v>103147</v>
      </c>
      <c r="B271" s="473" t="s">
        <v>16143</v>
      </c>
      <c r="C271" s="473" t="s">
        <v>925</v>
      </c>
      <c r="D271" s="474">
        <v>148.16999999999999</v>
      </c>
    </row>
    <row r="272" spans="1:4" s="387" customFormat="1" x14ac:dyDescent="0.25">
      <c r="A272" s="473">
        <v>103148</v>
      </c>
      <c r="B272" s="473" t="s">
        <v>16144</v>
      </c>
      <c r="C272" s="473" t="s">
        <v>925</v>
      </c>
      <c r="D272" s="474">
        <v>178.84</v>
      </c>
    </row>
    <row r="273" spans="1:4" s="387" customFormat="1" x14ac:dyDescent="0.25">
      <c r="A273" s="473">
        <v>103149</v>
      </c>
      <c r="B273" s="473" t="s">
        <v>16145</v>
      </c>
      <c r="C273" s="473" t="s">
        <v>925</v>
      </c>
      <c r="D273" s="474">
        <v>194.65</v>
      </c>
    </row>
    <row r="274" spans="1:4" s="387" customFormat="1" x14ac:dyDescent="0.25">
      <c r="A274" s="473">
        <v>103150</v>
      </c>
      <c r="B274" s="473" t="s">
        <v>16146</v>
      </c>
      <c r="C274" s="473" t="s">
        <v>925</v>
      </c>
      <c r="D274" s="474">
        <v>225.26</v>
      </c>
    </row>
    <row r="275" spans="1:4" s="387" customFormat="1" x14ac:dyDescent="0.25">
      <c r="A275" s="473">
        <v>103151</v>
      </c>
      <c r="B275" s="473" t="s">
        <v>16147</v>
      </c>
      <c r="C275" s="473" t="s">
        <v>925</v>
      </c>
      <c r="D275" s="474">
        <v>241.13</v>
      </c>
    </row>
    <row r="276" spans="1:4" s="387" customFormat="1" x14ac:dyDescent="0.25">
      <c r="A276" s="473">
        <v>103152</v>
      </c>
      <c r="B276" s="473" t="s">
        <v>16148</v>
      </c>
      <c r="C276" s="473" t="s">
        <v>925</v>
      </c>
      <c r="D276" s="474">
        <v>287.60000000000002</v>
      </c>
    </row>
    <row r="277" spans="1:4" s="387" customFormat="1" x14ac:dyDescent="0.25">
      <c r="A277" s="473">
        <v>93206</v>
      </c>
      <c r="B277" s="473" t="s">
        <v>2370</v>
      </c>
      <c r="C277" s="473" t="s">
        <v>913</v>
      </c>
      <c r="D277" s="475">
        <v>1043.99</v>
      </c>
    </row>
    <row r="278" spans="1:4" s="387" customFormat="1" x14ac:dyDescent="0.25">
      <c r="A278" s="473">
        <v>93207</v>
      </c>
      <c r="B278" s="473" t="s">
        <v>912</v>
      </c>
      <c r="C278" s="473" t="s">
        <v>913</v>
      </c>
      <c r="D278" s="475">
        <v>1085.06</v>
      </c>
    </row>
    <row r="279" spans="1:4" s="387" customFormat="1" x14ac:dyDescent="0.25">
      <c r="A279" s="473">
        <v>93208</v>
      </c>
      <c r="B279" s="473" t="s">
        <v>983</v>
      </c>
      <c r="C279" s="473" t="s">
        <v>913</v>
      </c>
      <c r="D279" s="474">
        <v>903.76</v>
      </c>
    </row>
    <row r="280" spans="1:4" s="387" customFormat="1" x14ac:dyDescent="0.25">
      <c r="A280" s="473">
        <v>93209</v>
      </c>
      <c r="B280" s="473" t="s">
        <v>2371</v>
      </c>
      <c r="C280" s="473" t="s">
        <v>913</v>
      </c>
      <c r="D280" s="474">
        <v>883.62</v>
      </c>
    </row>
    <row r="281" spans="1:4" s="387" customFormat="1" x14ac:dyDescent="0.25">
      <c r="A281" s="473">
        <v>93210</v>
      </c>
      <c r="B281" s="473" t="s">
        <v>1002</v>
      </c>
      <c r="C281" s="473" t="s">
        <v>913</v>
      </c>
      <c r="D281" s="474">
        <v>575.59</v>
      </c>
    </row>
    <row r="282" spans="1:4" s="387" customFormat="1" x14ac:dyDescent="0.25">
      <c r="A282" s="473">
        <v>93211</v>
      </c>
      <c r="B282" s="473" t="s">
        <v>2372</v>
      </c>
      <c r="C282" s="473" t="s">
        <v>913</v>
      </c>
      <c r="D282" s="474">
        <v>555.12</v>
      </c>
    </row>
    <row r="283" spans="1:4" s="387" customFormat="1" x14ac:dyDescent="0.25">
      <c r="A283" s="473">
        <v>93212</v>
      </c>
      <c r="B283" s="473" t="s">
        <v>1004</v>
      </c>
      <c r="C283" s="473" t="s">
        <v>913</v>
      </c>
      <c r="D283" s="474">
        <v>959.75</v>
      </c>
    </row>
    <row r="284" spans="1:4" s="387" customFormat="1" x14ac:dyDescent="0.25">
      <c r="A284" s="473">
        <v>93213</v>
      </c>
      <c r="B284" s="473" t="s">
        <v>2373</v>
      </c>
      <c r="C284" s="473" t="s">
        <v>913</v>
      </c>
      <c r="D284" s="474">
        <v>930.4</v>
      </c>
    </row>
    <row r="285" spans="1:4" s="387" customFormat="1" x14ac:dyDescent="0.25">
      <c r="A285" s="473">
        <v>93214</v>
      </c>
      <c r="B285" s="473" t="s">
        <v>2374</v>
      </c>
      <c r="C285" s="473" t="s">
        <v>925</v>
      </c>
      <c r="D285" s="475">
        <v>6287.87</v>
      </c>
    </row>
    <row r="286" spans="1:4" s="387" customFormat="1" x14ac:dyDescent="0.25">
      <c r="A286" s="473">
        <v>93243</v>
      </c>
      <c r="B286" s="473" t="s">
        <v>2375</v>
      </c>
      <c r="C286" s="473" t="s">
        <v>925</v>
      </c>
      <c r="D286" s="475">
        <v>9705.1200000000008</v>
      </c>
    </row>
    <row r="287" spans="1:4" s="387" customFormat="1" x14ac:dyDescent="0.25">
      <c r="A287" s="473">
        <v>93582</v>
      </c>
      <c r="B287" s="473" t="s">
        <v>989</v>
      </c>
      <c r="C287" s="473" t="s">
        <v>913</v>
      </c>
      <c r="D287" s="474">
        <v>271.58999999999997</v>
      </c>
    </row>
    <row r="288" spans="1:4" s="387" customFormat="1" x14ac:dyDescent="0.25">
      <c r="A288" s="473">
        <v>93583</v>
      </c>
      <c r="B288" s="473" t="s">
        <v>992</v>
      </c>
      <c r="C288" s="473" t="s">
        <v>913</v>
      </c>
      <c r="D288" s="474">
        <v>435.3</v>
      </c>
    </row>
    <row r="289" spans="1:4" s="387" customFormat="1" x14ac:dyDescent="0.25">
      <c r="A289" s="473">
        <v>93584</v>
      </c>
      <c r="B289" s="473" t="s">
        <v>987</v>
      </c>
      <c r="C289" s="473" t="s">
        <v>913</v>
      </c>
      <c r="D289" s="474">
        <v>878.24</v>
      </c>
    </row>
    <row r="290" spans="1:4" s="387" customFormat="1" x14ac:dyDescent="0.25">
      <c r="A290" s="473">
        <v>93585</v>
      </c>
      <c r="B290" s="473" t="s">
        <v>2376</v>
      </c>
      <c r="C290" s="473" t="s">
        <v>913</v>
      </c>
      <c r="D290" s="475">
        <v>1164.27</v>
      </c>
    </row>
    <row r="291" spans="1:4" s="387" customFormat="1" x14ac:dyDescent="0.25">
      <c r="A291" s="473">
        <v>98441</v>
      </c>
      <c r="B291" s="473" t="s">
        <v>914</v>
      </c>
      <c r="C291" s="473" t="s">
        <v>913</v>
      </c>
      <c r="D291" s="474">
        <v>150.97999999999999</v>
      </c>
    </row>
    <row r="292" spans="1:4" s="387" customFormat="1" x14ac:dyDescent="0.25">
      <c r="A292" s="473">
        <v>98442</v>
      </c>
      <c r="B292" s="473" t="s">
        <v>915</v>
      </c>
      <c r="C292" s="473" t="s">
        <v>913</v>
      </c>
      <c r="D292" s="474">
        <v>153.65</v>
      </c>
    </row>
    <row r="293" spans="1:4" s="387" customFormat="1" x14ac:dyDescent="0.25">
      <c r="A293" s="473">
        <v>98443</v>
      </c>
      <c r="B293" s="473" t="s">
        <v>916</v>
      </c>
      <c r="C293" s="473" t="s">
        <v>913</v>
      </c>
      <c r="D293" s="474">
        <v>133.88999999999999</v>
      </c>
    </row>
    <row r="294" spans="1:4" s="387" customFormat="1" x14ac:dyDescent="0.25">
      <c r="A294" s="473">
        <v>98444</v>
      </c>
      <c r="B294" s="473" t="s">
        <v>917</v>
      </c>
      <c r="C294" s="473" t="s">
        <v>913</v>
      </c>
      <c r="D294" s="474">
        <v>135.79</v>
      </c>
    </row>
    <row r="295" spans="1:4" s="387" customFormat="1" x14ac:dyDescent="0.25">
      <c r="A295" s="473">
        <v>98445</v>
      </c>
      <c r="B295" s="473" t="s">
        <v>918</v>
      </c>
      <c r="C295" s="473" t="s">
        <v>913</v>
      </c>
      <c r="D295" s="474">
        <v>181.48</v>
      </c>
    </row>
    <row r="296" spans="1:4" s="387" customFormat="1" x14ac:dyDescent="0.25">
      <c r="A296" s="473">
        <v>98446</v>
      </c>
      <c r="B296" s="473" t="s">
        <v>919</v>
      </c>
      <c r="C296" s="473" t="s">
        <v>913</v>
      </c>
      <c r="D296" s="474">
        <v>230.92</v>
      </c>
    </row>
    <row r="297" spans="1:4" s="387" customFormat="1" x14ac:dyDescent="0.25">
      <c r="A297" s="473">
        <v>98447</v>
      </c>
      <c r="B297" s="473" t="s">
        <v>920</v>
      </c>
      <c r="C297" s="473" t="s">
        <v>913</v>
      </c>
      <c r="D297" s="474">
        <v>157.52000000000001</v>
      </c>
    </row>
    <row r="298" spans="1:4" s="387" customFormat="1" x14ac:dyDescent="0.25">
      <c r="A298" s="473">
        <v>98448</v>
      </c>
      <c r="B298" s="473" t="s">
        <v>921</v>
      </c>
      <c r="C298" s="473" t="s">
        <v>913</v>
      </c>
      <c r="D298" s="474">
        <v>196.43</v>
      </c>
    </row>
    <row r="299" spans="1:4" s="387" customFormat="1" x14ac:dyDescent="0.25">
      <c r="A299" s="473">
        <v>98449</v>
      </c>
      <c r="B299" s="473" t="s">
        <v>2377</v>
      </c>
      <c r="C299" s="473" t="s">
        <v>913</v>
      </c>
      <c r="D299" s="474">
        <v>190.24</v>
      </c>
    </row>
    <row r="300" spans="1:4" s="387" customFormat="1" x14ac:dyDescent="0.25">
      <c r="A300" s="473">
        <v>98450</v>
      </c>
      <c r="B300" s="473" t="s">
        <v>2378</v>
      </c>
      <c r="C300" s="473" t="s">
        <v>913</v>
      </c>
      <c r="D300" s="474">
        <v>194.11</v>
      </c>
    </row>
    <row r="301" spans="1:4" s="387" customFormat="1" x14ac:dyDescent="0.25">
      <c r="A301" s="473">
        <v>98451</v>
      </c>
      <c r="B301" s="473" t="s">
        <v>2379</v>
      </c>
      <c r="C301" s="473" t="s">
        <v>913</v>
      </c>
      <c r="D301" s="474">
        <v>170.86</v>
      </c>
    </row>
    <row r="302" spans="1:4" s="387" customFormat="1" x14ac:dyDescent="0.25">
      <c r="A302" s="473">
        <v>98452</v>
      </c>
      <c r="B302" s="473" t="s">
        <v>2380</v>
      </c>
      <c r="C302" s="473" t="s">
        <v>913</v>
      </c>
      <c r="D302" s="474">
        <v>173.22</v>
      </c>
    </row>
    <row r="303" spans="1:4" s="387" customFormat="1" x14ac:dyDescent="0.25">
      <c r="A303" s="473">
        <v>98453</v>
      </c>
      <c r="B303" s="473" t="s">
        <v>2381</v>
      </c>
      <c r="C303" s="473" t="s">
        <v>913</v>
      </c>
      <c r="D303" s="474">
        <v>225.31</v>
      </c>
    </row>
    <row r="304" spans="1:4" s="387" customFormat="1" x14ac:dyDescent="0.25">
      <c r="A304" s="473">
        <v>98454</v>
      </c>
      <c r="B304" s="473" t="s">
        <v>2382</v>
      </c>
      <c r="C304" s="473" t="s">
        <v>913</v>
      </c>
      <c r="D304" s="474">
        <v>285.87</v>
      </c>
    </row>
    <row r="305" spans="1:4" s="387" customFormat="1" x14ac:dyDescent="0.25">
      <c r="A305" s="473">
        <v>98455</v>
      </c>
      <c r="B305" s="473" t="s">
        <v>2383</v>
      </c>
      <c r="C305" s="473" t="s">
        <v>913</v>
      </c>
      <c r="D305" s="474">
        <v>199.07</v>
      </c>
    </row>
    <row r="306" spans="1:4" s="387" customFormat="1" x14ac:dyDescent="0.25">
      <c r="A306" s="473">
        <v>98456</v>
      </c>
      <c r="B306" s="473" t="s">
        <v>2384</v>
      </c>
      <c r="C306" s="473" t="s">
        <v>913</v>
      </c>
      <c r="D306" s="474">
        <v>248.35</v>
      </c>
    </row>
    <row r="307" spans="1:4" s="387" customFormat="1" x14ac:dyDescent="0.25">
      <c r="A307" s="473">
        <v>98458</v>
      </c>
      <c r="B307" s="473" t="s">
        <v>1027</v>
      </c>
      <c r="C307" s="473" t="s">
        <v>913</v>
      </c>
      <c r="D307" s="474">
        <v>146.51</v>
      </c>
    </row>
    <row r="308" spans="1:4" s="387" customFormat="1" x14ac:dyDescent="0.25">
      <c r="A308" s="473">
        <v>98459</v>
      </c>
      <c r="B308" s="473" t="s">
        <v>2385</v>
      </c>
      <c r="C308" s="473" t="s">
        <v>913</v>
      </c>
      <c r="D308" s="474">
        <v>128.76</v>
      </c>
    </row>
    <row r="309" spans="1:4" s="387" customFormat="1" x14ac:dyDescent="0.25">
      <c r="A309" s="473">
        <v>98460</v>
      </c>
      <c r="B309" s="473" t="s">
        <v>2386</v>
      </c>
      <c r="C309" s="473" t="s">
        <v>913</v>
      </c>
      <c r="D309" s="474">
        <v>187.28</v>
      </c>
    </row>
    <row r="310" spans="1:4" s="387" customFormat="1" x14ac:dyDescent="0.25">
      <c r="A310" s="473">
        <v>98461</v>
      </c>
      <c r="B310" s="473" t="s">
        <v>1050</v>
      </c>
      <c r="C310" s="473" t="s">
        <v>925</v>
      </c>
      <c r="D310" s="475">
        <v>5457.37</v>
      </c>
    </row>
    <row r="311" spans="1:4" s="387" customFormat="1" x14ac:dyDescent="0.25">
      <c r="A311" s="473">
        <v>98462</v>
      </c>
      <c r="B311" s="473" t="s">
        <v>2387</v>
      </c>
      <c r="C311" s="473" t="s">
        <v>925</v>
      </c>
      <c r="D311" s="475">
        <v>8263.9</v>
      </c>
    </row>
    <row r="312" spans="1:4" s="387" customFormat="1" x14ac:dyDescent="0.25">
      <c r="A312" s="473">
        <v>5631</v>
      </c>
      <c r="B312" s="473" t="s">
        <v>1135</v>
      </c>
      <c r="C312" s="473" t="s">
        <v>1030</v>
      </c>
      <c r="D312" s="474">
        <v>152.07</v>
      </c>
    </row>
    <row r="313" spans="1:4" s="387" customFormat="1" x14ac:dyDescent="0.25">
      <c r="A313" s="473">
        <v>5678</v>
      </c>
      <c r="B313" s="473" t="s">
        <v>1779</v>
      </c>
      <c r="C313" s="473" t="s">
        <v>1030</v>
      </c>
      <c r="D313" s="474">
        <v>107.29</v>
      </c>
    </row>
    <row r="314" spans="1:4" s="387" customFormat="1" x14ac:dyDescent="0.25">
      <c r="A314" s="473">
        <v>5680</v>
      </c>
      <c r="B314" s="473" t="s">
        <v>2388</v>
      </c>
      <c r="C314" s="473" t="s">
        <v>1030</v>
      </c>
      <c r="D314" s="474">
        <v>99.15</v>
      </c>
    </row>
    <row r="315" spans="1:4" s="387" customFormat="1" x14ac:dyDescent="0.25">
      <c r="A315" s="473">
        <v>5684</v>
      </c>
      <c r="B315" s="473" t="s">
        <v>2389</v>
      </c>
      <c r="C315" s="473" t="s">
        <v>1030</v>
      </c>
      <c r="D315" s="474">
        <v>118.58</v>
      </c>
    </row>
    <row r="316" spans="1:4" s="387" customFormat="1" x14ac:dyDescent="0.25">
      <c r="A316" s="473">
        <v>5689</v>
      </c>
      <c r="B316" s="473" t="s">
        <v>2390</v>
      </c>
      <c r="C316" s="473" t="s">
        <v>1030</v>
      </c>
      <c r="D316" s="474">
        <v>7.08</v>
      </c>
    </row>
    <row r="317" spans="1:4" s="387" customFormat="1" x14ac:dyDescent="0.25">
      <c r="A317" s="473">
        <v>5795</v>
      </c>
      <c r="B317" s="473" t="s">
        <v>1090</v>
      </c>
      <c r="C317" s="473" t="s">
        <v>1030</v>
      </c>
      <c r="D317" s="474">
        <v>20.32</v>
      </c>
    </row>
    <row r="318" spans="1:4" s="387" customFormat="1" x14ac:dyDescent="0.25">
      <c r="A318" s="473">
        <v>5811</v>
      </c>
      <c r="B318" s="473" t="s">
        <v>2391</v>
      </c>
      <c r="C318" s="473" t="s">
        <v>1030</v>
      </c>
      <c r="D318" s="474">
        <v>153.91</v>
      </c>
    </row>
    <row r="319" spans="1:4" s="387" customFormat="1" x14ac:dyDescent="0.25">
      <c r="A319" s="473">
        <v>5823</v>
      </c>
      <c r="B319" s="473" t="s">
        <v>2392</v>
      </c>
      <c r="C319" s="473" t="s">
        <v>1030</v>
      </c>
      <c r="D319" s="474">
        <v>172.01</v>
      </c>
    </row>
    <row r="320" spans="1:4" s="387" customFormat="1" x14ac:dyDescent="0.25">
      <c r="A320" s="473">
        <v>5824</v>
      </c>
      <c r="B320" s="473" t="s">
        <v>2393</v>
      </c>
      <c r="C320" s="473" t="s">
        <v>1030</v>
      </c>
      <c r="D320" s="474">
        <v>145.83000000000001</v>
      </c>
    </row>
    <row r="321" spans="1:4" s="387" customFormat="1" x14ac:dyDescent="0.25">
      <c r="A321" s="473">
        <v>5835</v>
      </c>
      <c r="B321" s="473" t="s">
        <v>2394</v>
      </c>
      <c r="C321" s="473" t="s">
        <v>1030</v>
      </c>
      <c r="D321" s="474">
        <v>341.88</v>
      </c>
    </row>
    <row r="322" spans="1:4" s="387" customFormat="1" x14ac:dyDescent="0.25">
      <c r="A322" s="473">
        <v>5839</v>
      </c>
      <c r="B322" s="473" t="s">
        <v>2395</v>
      </c>
      <c r="C322" s="473" t="s">
        <v>1030</v>
      </c>
      <c r="D322" s="474">
        <v>10.64</v>
      </c>
    </row>
    <row r="323" spans="1:4" s="387" customFormat="1" x14ac:dyDescent="0.25">
      <c r="A323" s="473">
        <v>5843</v>
      </c>
      <c r="B323" s="473" t="s">
        <v>2396</v>
      </c>
      <c r="C323" s="473" t="s">
        <v>1030</v>
      </c>
      <c r="D323" s="474">
        <v>188.89</v>
      </c>
    </row>
    <row r="324" spans="1:4" s="387" customFormat="1" x14ac:dyDescent="0.25">
      <c r="A324" s="473">
        <v>5847</v>
      </c>
      <c r="B324" s="473" t="s">
        <v>2397</v>
      </c>
      <c r="C324" s="473" t="s">
        <v>1030</v>
      </c>
      <c r="D324" s="474">
        <v>195.69</v>
      </c>
    </row>
    <row r="325" spans="1:4" s="387" customFormat="1" x14ac:dyDescent="0.25">
      <c r="A325" s="473">
        <v>5851</v>
      </c>
      <c r="B325" s="473" t="s">
        <v>2398</v>
      </c>
      <c r="C325" s="473" t="s">
        <v>1030</v>
      </c>
      <c r="D325" s="474">
        <v>186.29</v>
      </c>
    </row>
    <row r="326" spans="1:4" s="387" customFormat="1" x14ac:dyDescent="0.25">
      <c r="A326" s="473">
        <v>5855</v>
      </c>
      <c r="B326" s="473" t="s">
        <v>2399</v>
      </c>
      <c r="C326" s="473" t="s">
        <v>1030</v>
      </c>
      <c r="D326" s="474">
        <v>499.95</v>
      </c>
    </row>
    <row r="327" spans="1:4" s="387" customFormat="1" x14ac:dyDescent="0.25">
      <c r="A327" s="473">
        <v>5863</v>
      </c>
      <c r="B327" s="473" t="s">
        <v>2400</v>
      </c>
      <c r="C327" s="473" t="s">
        <v>1030</v>
      </c>
      <c r="D327" s="474">
        <v>16.93</v>
      </c>
    </row>
    <row r="328" spans="1:4" s="387" customFormat="1" x14ac:dyDescent="0.25">
      <c r="A328" s="473">
        <v>5867</v>
      </c>
      <c r="B328" s="473" t="s">
        <v>2401</v>
      </c>
      <c r="C328" s="473" t="s">
        <v>1030</v>
      </c>
      <c r="D328" s="474">
        <v>118.8</v>
      </c>
    </row>
    <row r="329" spans="1:4" s="387" customFormat="1" x14ac:dyDescent="0.25">
      <c r="A329" s="473">
        <v>5875</v>
      </c>
      <c r="B329" s="473" t="s">
        <v>2402</v>
      </c>
      <c r="C329" s="473" t="s">
        <v>1030</v>
      </c>
      <c r="D329" s="474">
        <v>99.23</v>
      </c>
    </row>
    <row r="330" spans="1:4" s="387" customFormat="1" x14ac:dyDescent="0.25">
      <c r="A330" s="473">
        <v>5879</v>
      </c>
      <c r="B330" s="473" t="s">
        <v>2403</v>
      </c>
      <c r="C330" s="473" t="s">
        <v>1030</v>
      </c>
      <c r="D330" s="474">
        <v>103.06</v>
      </c>
    </row>
    <row r="331" spans="1:4" s="387" customFormat="1" x14ac:dyDescent="0.25">
      <c r="A331" s="473">
        <v>5882</v>
      </c>
      <c r="B331" s="473" t="s">
        <v>2404</v>
      </c>
      <c r="C331" s="473" t="s">
        <v>1030</v>
      </c>
      <c r="D331" s="474">
        <v>104.64</v>
      </c>
    </row>
    <row r="332" spans="1:4" s="387" customFormat="1" x14ac:dyDescent="0.25">
      <c r="A332" s="473">
        <v>5890</v>
      </c>
      <c r="B332" s="473" t="s">
        <v>2405</v>
      </c>
      <c r="C332" s="473" t="s">
        <v>1030</v>
      </c>
      <c r="D332" s="474">
        <v>146.94</v>
      </c>
    </row>
    <row r="333" spans="1:4" s="387" customFormat="1" x14ac:dyDescent="0.25">
      <c r="A333" s="473">
        <v>5894</v>
      </c>
      <c r="B333" s="473" t="s">
        <v>2406</v>
      </c>
      <c r="C333" s="473" t="s">
        <v>1030</v>
      </c>
      <c r="D333" s="474">
        <v>142.88</v>
      </c>
    </row>
    <row r="334" spans="1:4" s="387" customFormat="1" x14ac:dyDescent="0.25">
      <c r="A334" s="473">
        <v>5901</v>
      </c>
      <c r="B334" s="473" t="s">
        <v>1062</v>
      </c>
      <c r="C334" s="473" t="s">
        <v>1030</v>
      </c>
      <c r="D334" s="474">
        <v>228.37</v>
      </c>
    </row>
    <row r="335" spans="1:4" s="387" customFormat="1" x14ac:dyDescent="0.25">
      <c r="A335" s="473">
        <v>5909</v>
      </c>
      <c r="B335" s="473" t="s">
        <v>2407</v>
      </c>
      <c r="C335" s="473" t="s">
        <v>1030</v>
      </c>
      <c r="D335" s="474">
        <v>27.78</v>
      </c>
    </row>
    <row r="336" spans="1:4" s="387" customFormat="1" x14ac:dyDescent="0.25">
      <c r="A336" s="473">
        <v>5921</v>
      </c>
      <c r="B336" s="473" t="s">
        <v>2408</v>
      </c>
      <c r="C336" s="473" t="s">
        <v>1030</v>
      </c>
      <c r="D336" s="474">
        <v>5.55</v>
      </c>
    </row>
    <row r="337" spans="1:4" s="387" customFormat="1" x14ac:dyDescent="0.25">
      <c r="A337" s="473">
        <v>5928</v>
      </c>
      <c r="B337" s="473" t="s">
        <v>2409</v>
      </c>
      <c r="C337" s="473" t="s">
        <v>1030</v>
      </c>
      <c r="D337" s="474">
        <v>188.05</v>
      </c>
    </row>
    <row r="338" spans="1:4" s="387" customFormat="1" x14ac:dyDescent="0.25">
      <c r="A338" s="473">
        <v>5932</v>
      </c>
      <c r="B338" s="473" t="s">
        <v>1064</v>
      </c>
      <c r="C338" s="473" t="s">
        <v>1030</v>
      </c>
      <c r="D338" s="474">
        <v>188.81</v>
      </c>
    </row>
    <row r="339" spans="1:4" s="387" customFormat="1" x14ac:dyDescent="0.25">
      <c r="A339" s="473">
        <v>5940</v>
      </c>
      <c r="B339" s="473" t="s">
        <v>1070</v>
      </c>
      <c r="C339" s="473" t="s">
        <v>1030</v>
      </c>
      <c r="D339" s="474">
        <v>152.28</v>
      </c>
    </row>
    <row r="340" spans="1:4" s="387" customFormat="1" x14ac:dyDescent="0.25">
      <c r="A340" s="473">
        <v>5944</v>
      </c>
      <c r="B340" s="473" t="s">
        <v>2410</v>
      </c>
      <c r="C340" s="473" t="s">
        <v>1030</v>
      </c>
      <c r="D340" s="474">
        <v>171.66</v>
      </c>
    </row>
    <row r="341" spans="1:4" s="387" customFormat="1" x14ac:dyDescent="0.25">
      <c r="A341" s="473">
        <v>5953</v>
      </c>
      <c r="B341" s="473" t="s">
        <v>2411</v>
      </c>
      <c r="C341" s="473" t="s">
        <v>1030</v>
      </c>
      <c r="D341" s="474">
        <v>45.9</v>
      </c>
    </row>
    <row r="342" spans="1:4" s="387" customFormat="1" x14ac:dyDescent="0.25">
      <c r="A342" s="473">
        <v>6259</v>
      </c>
      <c r="B342" s="473" t="s">
        <v>2412</v>
      </c>
      <c r="C342" s="473" t="s">
        <v>1030</v>
      </c>
      <c r="D342" s="474">
        <v>188.48</v>
      </c>
    </row>
    <row r="343" spans="1:4" s="387" customFormat="1" x14ac:dyDescent="0.25">
      <c r="A343" s="473">
        <v>6879</v>
      </c>
      <c r="B343" s="473" t="s">
        <v>2413</v>
      </c>
      <c r="C343" s="473" t="s">
        <v>1030</v>
      </c>
      <c r="D343" s="474">
        <v>156</v>
      </c>
    </row>
    <row r="344" spans="1:4" s="387" customFormat="1" x14ac:dyDescent="0.25">
      <c r="A344" s="473">
        <v>7030</v>
      </c>
      <c r="B344" s="473" t="s">
        <v>2414</v>
      </c>
      <c r="C344" s="473" t="s">
        <v>1030</v>
      </c>
      <c r="D344" s="474">
        <v>186.37</v>
      </c>
    </row>
    <row r="345" spans="1:4" s="387" customFormat="1" x14ac:dyDescent="0.25">
      <c r="A345" s="473">
        <v>7042</v>
      </c>
      <c r="B345" s="473" t="s">
        <v>2415</v>
      </c>
      <c r="C345" s="473" t="s">
        <v>1030</v>
      </c>
      <c r="D345" s="474">
        <v>11.2</v>
      </c>
    </row>
    <row r="346" spans="1:4" s="387" customFormat="1" x14ac:dyDescent="0.25">
      <c r="A346" s="473">
        <v>7049</v>
      </c>
      <c r="B346" s="473" t="s">
        <v>2416</v>
      </c>
      <c r="C346" s="473" t="s">
        <v>1030</v>
      </c>
      <c r="D346" s="474">
        <v>165.92</v>
      </c>
    </row>
    <row r="347" spans="1:4" s="387" customFormat="1" x14ac:dyDescent="0.25">
      <c r="A347" s="473">
        <v>67826</v>
      </c>
      <c r="B347" s="473" t="s">
        <v>2417</v>
      </c>
      <c r="C347" s="473" t="s">
        <v>1030</v>
      </c>
      <c r="D347" s="474">
        <v>135.59</v>
      </c>
    </row>
    <row r="348" spans="1:4" s="387" customFormat="1" x14ac:dyDescent="0.25">
      <c r="A348" s="473">
        <v>73417</v>
      </c>
      <c r="B348" s="473" t="s">
        <v>2418</v>
      </c>
      <c r="C348" s="473" t="s">
        <v>1030</v>
      </c>
      <c r="D348" s="474">
        <v>150.69999999999999</v>
      </c>
    </row>
    <row r="349" spans="1:4" s="387" customFormat="1" x14ac:dyDescent="0.25">
      <c r="A349" s="473">
        <v>73436</v>
      </c>
      <c r="B349" s="473" t="s">
        <v>1066</v>
      </c>
      <c r="C349" s="473" t="s">
        <v>1030</v>
      </c>
      <c r="D349" s="474">
        <v>154.44</v>
      </c>
    </row>
    <row r="350" spans="1:4" s="387" customFormat="1" x14ac:dyDescent="0.25">
      <c r="A350" s="473">
        <v>73467</v>
      </c>
      <c r="B350" s="473" t="s">
        <v>2419</v>
      </c>
      <c r="C350" s="473" t="s">
        <v>1030</v>
      </c>
      <c r="D350" s="474">
        <v>124.38</v>
      </c>
    </row>
    <row r="351" spans="1:4" s="387" customFormat="1" x14ac:dyDescent="0.25">
      <c r="A351" s="473">
        <v>73536</v>
      </c>
      <c r="B351" s="473" t="s">
        <v>2420</v>
      </c>
      <c r="C351" s="473" t="s">
        <v>1030</v>
      </c>
      <c r="D351" s="474">
        <v>9.5</v>
      </c>
    </row>
    <row r="352" spans="1:4" s="387" customFormat="1" x14ac:dyDescent="0.25">
      <c r="A352" s="473">
        <v>83362</v>
      </c>
      <c r="B352" s="473" t="s">
        <v>2421</v>
      </c>
      <c r="C352" s="473" t="s">
        <v>1030</v>
      </c>
      <c r="D352" s="474">
        <v>229.31</v>
      </c>
    </row>
    <row r="353" spans="1:4" s="387" customFormat="1" x14ac:dyDescent="0.25">
      <c r="A353" s="473">
        <v>83765</v>
      </c>
      <c r="B353" s="473" t="s">
        <v>2422</v>
      </c>
      <c r="C353" s="473" t="s">
        <v>1030</v>
      </c>
      <c r="D353" s="474">
        <v>84.47</v>
      </c>
    </row>
    <row r="354" spans="1:4" s="387" customFormat="1" x14ac:dyDescent="0.25">
      <c r="A354" s="473">
        <v>87445</v>
      </c>
      <c r="B354" s="473" t="s">
        <v>2423</v>
      </c>
      <c r="C354" s="473" t="s">
        <v>1030</v>
      </c>
      <c r="D354" s="474">
        <v>4.29</v>
      </c>
    </row>
    <row r="355" spans="1:4" s="387" customFormat="1" x14ac:dyDescent="0.25">
      <c r="A355" s="473">
        <v>88386</v>
      </c>
      <c r="B355" s="473" t="s">
        <v>2424</v>
      </c>
      <c r="C355" s="473" t="s">
        <v>1030</v>
      </c>
      <c r="D355" s="474">
        <v>4.43</v>
      </c>
    </row>
    <row r="356" spans="1:4" s="387" customFormat="1" x14ac:dyDescent="0.25">
      <c r="A356" s="473">
        <v>88393</v>
      </c>
      <c r="B356" s="473" t="s">
        <v>2425</v>
      </c>
      <c r="C356" s="473" t="s">
        <v>1030</v>
      </c>
      <c r="D356" s="474">
        <v>6.02</v>
      </c>
    </row>
    <row r="357" spans="1:4" s="387" customFormat="1" x14ac:dyDescent="0.25">
      <c r="A357" s="473">
        <v>88399</v>
      </c>
      <c r="B357" s="473" t="s">
        <v>2426</v>
      </c>
      <c r="C357" s="473" t="s">
        <v>1030</v>
      </c>
      <c r="D357" s="474">
        <v>3.35</v>
      </c>
    </row>
    <row r="358" spans="1:4" s="387" customFormat="1" x14ac:dyDescent="0.25">
      <c r="A358" s="473">
        <v>88418</v>
      </c>
      <c r="B358" s="473" t="s">
        <v>2427</v>
      </c>
      <c r="C358" s="473" t="s">
        <v>1030</v>
      </c>
      <c r="D358" s="474">
        <v>15.32</v>
      </c>
    </row>
    <row r="359" spans="1:4" s="387" customFormat="1" x14ac:dyDescent="0.25">
      <c r="A359" s="473">
        <v>88433</v>
      </c>
      <c r="B359" s="473" t="s">
        <v>2428</v>
      </c>
      <c r="C359" s="473" t="s">
        <v>1030</v>
      </c>
      <c r="D359" s="474">
        <v>19.13</v>
      </c>
    </row>
    <row r="360" spans="1:4" s="387" customFormat="1" x14ac:dyDescent="0.25">
      <c r="A360" s="473">
        <v>88830</v>
      </c>
      <c r="B360" s="473" t="s">
        <v>2429</v>
      </c>
      <c r="C360" s="473" t="s">
        <v>1030</v>
      </c>
      <c r="D360" s="474">
        <v>1.61</v>
      </c>
    </row>
    <row r="361" spans="1:4" s="387" customFormat="1" x14ac:dyDescent="0.25">
      <c r="A361" s="473">
        <v>88843</v>
      </c>
      <c r="B361" s="473" t="s">
        <v>2430</v>
      </c>
      <c r="C361" s="473" t="s">
        <v>1030</v>
      </c>
      <c r="D361" s="474">
        <v>155.56</v>
      </c>
    </row>
    <row r="362" spans="1:4" s="387" customFormat="1" x14ac:dyDescent="0.25">
      <c r="A362" s="473">
        <v>88907</v>
      </c>
      <c r="B362" s="473" t="s">
        <v>2431</v>
      </c>
      <c r="C362" s="473" t="s">
        <v>1030</v>
      </c>
      <c r="D362" s="474">
        <v>181.44</v>
      </c>
    </row>
    <row r="363" spans="1:4" s="387" customFormat="1" x14ac:dyDescent="0.25">
      <c r="A363" s="473">
        <v>89021</v>
      </c>
      <c r="B363" s="473" t="s">
        <v>2432</v>
      </c>
      <c r="C363" s="473" t="s">
        <v>1030</v>
      </c>
      <c r="D363" s="474">
        <v>2.1</v>
      </c>
    </row>
    <row r="364" spans="1:4" s="387" customFormat="1" x14ac:dyDescent="0.25">
      <c r="A364" s="473">
        <v>89028</v>
      </c>
      <c r="B364" s="473" t="s">
        <v>2433</v>
      </c>
      <c r="C364" s="473" t="s">
        <v>1030</v>
      </c>
      <c r="D364" s="474">
        <v>171.78</v>
      </c>
    </row>
    <row r="365" spans="1:4" s="387" customFormat="1" x14ac:dyDescent="0.25">
      <c r="A365" s="473">
        <v>89032</v>
      </c>
      <c r="B365" s="473" t="s">
        <v>1057</v>
      </c>
      <c r="C365" s="473" t="s">
        <v>1030</v>
      </c>
      <c r="D365" s="474">
        <v>139.63999999999999</v>
      </c>
    </row>
    <row r="366" spans="1:4" s="387" customFormat="1" x14ac:dyDescent="0.25">
      <c r="A366" s="473">
        <v>89035</v>
      </c>
      <c r="B366" s="473" t="s">
        <v>2434</v>
      </c>
      <c r="C366" s="473" t="s">
        <v>1030</v>
      </c>
      <c r="D366" s="474">
        <v>137.96</v>
      </c>
    </row>
    <row r="367" spans="1:4" s="387" customFormat="1" x14ac:dyDescent="0.25">
      <c r="A367" s="473">
        <v>89225</v>
      </c>
      <c r="B367" s="473" t="s">
        <v>1139</v>
      </c>
      <c r="C367" s="473" t="s">
        <v>1030</v>
      </c>
      <c r="D367" s="474">
        <v>4.6100000000000003</v>
      </c>
    </row>
    <row r="368" spans="1:4" s="387" customFormat="1" x14ac:dyDescent="0.25">
      <c r="A368" s="473">
        <v>89234</v>
      </c>
      <c r="B368" s="473" t="s">
        <v>2435</v>
      </c>
      <c r="C368" s="473" t="s">
        <v>1030</v>
      </c>
      <c r="D368" s="474">
        <v>522.82000000000005</v>
      </c>
    </row>
    <row r="369" spans="1:4" s="387" customFormat="1" x14ac:dyDescent="0.25">
      <c r="A369" s="473">
        <v>89242</v>
      </c>
      <c r="B369" s="473" t="s">
        <v>2436</v>
      </c>
      <c r="C369" s="473" t="s">
        <v>1030</v>
      </c>
      <c r="D369" s="475">
        <v>1236.1199999999999</v>
      </c>
    </row>
    <row r="370" spans="1:4" s="387" customFormat="1" x14ac:dyDescent="0.25">
      <c r="A370" s="473">
        <v>89250</v>
      </c>
      <c r="B370" s="473" t="s">
        <v>2437</v>
      </c>
      <c r="C370" s="473" t="s">
        <v>1030</v>
      </c>
      <c r="D370" s="475">
        <v>1070.8599999999999</v>
      </c>
    </row>
    <row r="371" spans="1:4" s="387" customFormat="1" x14ac:dyDescent="0.25">
      <c r="A371" s="473">
        <v>89257</v>
      </c>
      <c r="B371" s="473" t="s">
        <v>2438</v>
      </c>
      <c r="C371" s="473" t="s">
        <v>1030</v>
      </c>
      <c r="D371" s="474">
        <v>293.17</v>
      </c>
    </row>
    <row r="372" spans="1:4" s="387" customFormat="1" x14ac:dyDescent="0.25">
      <c r="A372" s="473">
        <v>89272</v>
      </c>
      <c r="B372" s="473" t="s">
        <v>2439</v>
      </c>
      <c r="C372" s="473" t="s">
        <v>1030</v>
      </c>
      <c r="D372" s="474">
        <v>161.29</v>
      </c>
    </row>
    <row r="373" spans="1:4" s="387" customFormat="1" x14ac:dyDescent="0.25">
      <c r="A373" s="473">
        <v>89278</v>
      </c>
      <c r="B373" s="473" t="s">
        <v>2440</v>
      </c>
      <c r="C373" s="473" t="s">
        <v>1030</v>
      </c>
      <c r="D373" s="474">
        <v>10.07</v>
      </c>
    </row>
    <row r="374" spans="1:4" s="387" customFormat="1" x14ac:dyDescent="0.25">
      <c r="A374" s="473">
        <v>89843</v>
      </c>
      <c r="B374" s="473" t="s">
        <v>2441</v>
      </c>
      <c r="C374" s="473" t="s">
        <v>1030</v>
      </c>
      <c r="D374" s="474">
        <v>161.63999999999999</v>
      </c>
    </row>
    <row r="375" spans="1:4" s="387" customFormat="1" x14ac:dyDescent="0.25">
      <c r="A375" s="473">
        <v>89876</v>
      </c>
      <c r="B375" s="473" t="s">
        <v>1035</v>
      </c>
      <c r="C375" s="473" t="s">
        <v>1030</v>
      </c>
      <c r="D375" s="474">
        <v>248.28</v>
      </c>
    </row>
    <row r="376" spans="1:4" s="387" customFormat="1" x14ac:dyDescent="0.25">
      <c r="A376" s="473">
        <v>89883</v>
      </c>
      <c r="B376" s="473" t="s">
        <v>1072</v>
      </c>
      <c r="C376" s="473" t="s">
        <v>1030</v>
      </c>
      <c r="D376" s="474">
        <v>275.18</v>
      </c>
    </row>
    <row r="377" spans="1:4" s="387" customFormat="1" x14ac:dyDescent="0.25">
      <c r="A377" s="473">
        <v>90586</v>
      </c>
      <c r="B377" s="473" t="s">
        <v>1114</v>
      </c>
      <c r="C377" s="473" t="s">
        <v>1030</v>
      </c>
      <c r="D377" s="474">
        <v>1.58</v>
      </c>
    </row>
    <row r="378" spans="1:4" s="387" customFormat="1" x14ac:dyDescent="0.25">
      <c r="A378" s="473">
        <v>90625</v>
      </c>
      <c r="B378" s="473" t="s">
        <v>2442</v>
      </c>
      <c r="C378" s="473" t="s">
        <v>1030</v>
      </c>
      <c r="D378" s="474">
        <v>6.76</v>
      </c>
    </row>
    <row r="379" spans="1:4" s="387" customFormat="1" x14ac:dyDescent="0.25">
      <c r="A379" s="473">
        <v>90631</v>
      </c>
      <c r="B379" s="473" t="s">
        <v>2443</v>
      </c>
      <c r="C379" s="473" t="s">
        <v>1030</v>
      </c>
      <c r="D379" s="474">
        <v>108.4</v>
      </c>
    </row>
    <row r="380" spans="1:4" s="387" customFormat="1" x14ac:dyDescent="0.25">
      <c r="A380" s="473">
        <v>90637</v>
      </c>
      <c r="B380" s="473" t="s">
        <v>2444</v>
      </c>
      <c r="C380" s="473" t="s">
        <v>1030</v>
      </c>
      <c r="D380" s="474">
        <v>13.79</v>
      </c>
    </row>
    <row r="381" spans="1:4" s="387" customFormat="1" x14ac:dyDescent="0.25">
      <c r="A381" s="473">
        <v>90643</v>
      </c>
      <c r="B381" s="473" t="s">
        <v>2445</v>
      </c>
      <c r="C381" s="473" t="s">
        <v>1030</v>
      </c>
      <c r="D381" s="474">
        <v>20.75</v>
      </c>
    </row>
    <row r="382" spans="1:4" s="387" customFormat="1" x14ac:dyDescent="0.25">
      <c r="A382" s="473">
        <v>90650</v>
      </c>
      <c r="B382" s="473" t="s">
        <v>2446</v>
      </c>
      <c r="C382" s="473" t="s">
        <v>1030</v>
      </c>
      <c r="D382" s="474">
        <v>9.3000000000000007</v>
      </c>
    </row>
    <row r="383" spans="1:4" s="387" customFormat="1" x14ac:dyDescent="0.25">
      <c r="A383" s="473">
        <v>90656</v>
      </c>
      <c r="B383" s="473" t="s">
        <v>2447</v>
      </c>
      <c r="C383" s="473" t="s">
        <v>1030</v>
      </c>
      <c r="D383" s="474">
        <v>13.65</v>
      </c>
    </row>
    <row r="384" spans="1:4" s="387" customFormat="1" x14ac:dyDescent="0.25">
      <c r="A384" s="473">
        <v>90662</v>
      </c>
      <c r="B384" s="473" t="s">
        <v>2448</v>
      </c>
      <c r="C384" s="473" t="s">
        <v>1030</v>
      </c>
      <c r="D384" s="474">
        <v>14.28</v>
      </c>
    </row>
    <row r="385" spans="1:4" s="387" customFormat="1" x14ac:dyDescent="0.25">
      <c r="A385" s="473">
        <v>90668</v>
      </c>
      <c r="B385" s="473" t="s">
        <v>2449</v>
      </c>
      <c r="C385" s="473" t="s">
        <v>1030</v>
      </c>
      <c r="D385" s="474">
        <v>24.26</v>
      </c>
    </row>
    <row r="386" spans="1:4" s="387" customFormat="1" x14ac:dyDescent="0.25">
      <c r="A386" s="473">
        <v>90674</v>
      </c>
      <c r="B386" s="473" t="s">
        <v>2450</v>
      </c>
      <c r="C386" s="473" t="s">
        <v>1030</v>
      </c>
      <c r="D386" s="474">
        <v>487.53</v>
      </c>
    </row>
    <row r="387" spans="1:4" s="387" customFormat="1" x14ac:dyDescent="0.25">
      <c r="A387" s="473">
        <v>90680</v>
      </c>
      <c r="B387" s="473" t="s">
        <v>1078</v>
      </c>
      <c r="C387" s="473" t="s">
        <v>1030</v>
      </c>
      <c r="D387" s="474">
        <v>292.18</v>
      </c>
    </row>
    <row r="388" spans="1:4" s="387" customFormat="1" x14ac:dyDescent="0.25">
      <c r="A388" s="473">
        <v>90686</v>
      </c>
      <c r="B388" s="473" t="s">
        <v>2451</v>
      </c>
      <c r="C388" s="473" t="s">
        <v>1030</v>
      </c>
      <c r="D388" s="474">
        <v>129.16</v>
      </c>
    </row>
    <row r="389" spans="1:4" s="387" customFormat="1" x14ac:dyDescent="0.25">
      <c r="A389" s="473">
        <v>90692</v>
      </c>
      <c r="B389" s="473" t="s">
        <v>2452</v>
      </c>
      <c r="C389" s="473" t="s">
        <v>1030</v>
      </c>
      <c r="D389" s="474">
        <v>95.93</v>
      </c>
    </row>
    <row r="390" spans="1:4" s="387" customFormat="1" x14ac:dyDescent="0.25">
      <c r="A390" s="473">
        <v>90964</v>
      </c>
      <c r="B390" s="473" t="s">
        <v>2453</v>
      </c>
      <c r="C390" s="473" t="s">
        <v>1030</v>
      </c>
      <c r="D390" s="474">
        <v>22.97</v>
      </c>
    </row>
    <row r="391" spans="1:4" s="387" customFormat="1" x14ac:dyDescent="0.25">
      <c r="A391" s="473">
        <v>90972</v>
      </c>
      <c r="B391" s="473" t="s">
        <v>2454</v>
      </c>
      <c r="C391" s="473" t="s">
        <v>1030</v>
      </c>
      <c r="D391" s="474">
        <v>59.47</v>
      </c>
    </row>
    <row r="392" spans="1:4" s="387" customFormat="1" x14ac:dyDescent="0.25">
      <c r="A392" s="473">
        <v>90979</v>
      </c>
      <c r="B392" s="473" t="s">
        <v>2455</v>
      </c>
      <c r="C392" s="473" t="s">
        <v>1030</v>
      </c>
      <c r="D392" s="474">
        <v>153.68</v>
      </c>
    </row>
    <row r="393" spans="1:4" s="387" customFormat="1" x14ac:dyDescent="0.25">
      <c r="A393" s="473">
        <v>90991</v>
      </c>
      <c r="B393" s="473" t="s">
        <v>2456</v>
      </c>
      <c r="C393" s="473" t="s">
        <v>1030</v>
      </c>
      <c r="D393" s="474">
        <v>147.9</v>
      </c>
    </row>
    <row r="394" spans="1:4" s="387" customFormat="1" x14ac:dyDescent="0.25">
      <c r="A394" s="473">
        <v>90999</v>
      </c>
      <c r="B394" s="473" t="s">
        <v>2457</v>
      </c>
      <c r="C394" s="473" t="s">
        <v>1030</v>
      </c>
      <c r="D394" s="474">
        <v>78.87</v>
      </c>
    </row>
    <row r="395" spans="1:4" s="387" customFormat="1" x14ac:dyDescent="0.25">
      <c r="A395" s="473">
        <v>91031</v>
      </c>
      <c r="B395" s="473" t="s">
        <v>2458</v>
      </c>
      <c r="C395" s="473" t="s">
        <v>1030</v>
      </c>
      <c r="D395" s="474">
        <v>180.91</v>
      </c>
    </row>
    <row r="396" spans="1:4" s="387" customFormat="1" x14ac:dyDescent="0.25">
      <c r="A396" s="473">
        <v>91277</v>
      </c>
      <c r="B396" s="473" t="s">
        <v>1289</v>
      </c>
      <c r="C396" s="473" t="s">
        <v>1030</v>
      </c>
      <c r="D396" s="474">
        <v>10.14</v>
      </c>
    </row>
    <row r="397" spans="1:4" s="387" customFormat="1" x14ac:dyDescent="0.25">
      <c r="A397" s="473">
        <v>91283</v>
      </c>
      <c r="B397" s="473" t="s">
        <v>1531</v>
      </c>
      <c r="C397" s="473" t="s">
        <v>1030</v>
      </c>
      <c r="D397" s="474">
        <v>23.12</v>
      </c>
    </row>
    <row r="398" spans="1:4" s="387" customFormat="1" x14ac:dyDescent="0.25">
      <c r="A398" s="473">
        <v>91386</v>
      </c>
      <c r="B398" s="473" t="s">
        <v>2459</v>
      </c>
      <c r="C398" s="473" t="s">
        <v>1030</v>
      </c>
      <c r="D398" s="474">
        <v>193.68</v>
      </c>
    </row>
    <row r="399" spans="1:4" s="387" customFormat="1" x14ac:dyDescent="0.25">
      <c r="A399" s="473">
        <v>91533</v>
      </c>
      <c r="B399" s="473" t="s">
        <v>1096</v>
      </c>
      <c r="C399" s="473" t="s">
        <v>1030</v>
      </c>
      <c r="D399" s="474">
        <v>24.98</v>
      </c>
    </row>
    <row r="400" spans="1:4" s="387" customFormat="1" x14ac:dyDescent="0.25">
      <c r="A400" s="473">
        <v>91634</v>
      </c>
      <c r="B400" s="473" t="s">
        <v>2460</v>
      </c>
      <c r="C400" s="473" t="s">
        <v>1030</v>
      </c>
      <c r="D400" s="474">
        <v>164.95</v>
      </c>
    </row>
    <row r="401" spans="1:4" s="387" customFormat="1" x14ac:dyDescent="0.25">
      <c r="A401" s="473">
        <v>91645</v>
      </c>
      <c r="B401" s="473" t="s">
        <v>2461</v>
      </c>
      <c r="C401" s="473" t="s">
        <v>1030</v>
      </c>
      <c r="D401" s="474">
        <v>358.43</v>
      </c>
    </row>
    <row r="402" spans="1:4" s="387" customFormat="1" x14ac:dyDescent="0.25">
      <c r="A402" s="473">
        <v>91692</v>
      </c>
      <c r="B402" s="473" t="s">
        <v>1029</v>
      </c>
      <c r="C402" s="473" t="s">
        <v>1030</v>
      </c>
      <c r="D402" s="474">
        <v>19.36</v>
      </c>
    </row>
    <row r="403" spans="1:4" s="387" customFormat="1" x14ac:dyDescent="0.25">
      <c r="A403" s="473">
        <v>92043</v>
      </c>
      <c r="B403" s="473" t="s">
        <v>2462</v>
      </c>
      <c r="C403" s="473" t="s">
        <v>1030</v>
      </c>
      <c r="D403" s="474">
        <v>11.88</v>
      </c>
    </row>
    <row r="404" spans="1:4" s="387" customFormat="1" x14ac:dyDescent="0.25">
      <c r="A404" s="473">
        <v>92106</v>
      </c>
      <c r="B404" s="473" t="s">
        <v>2463</v>
      </c>
      <c r="C404" s="473" t="s">
        <v>1030</v>
      </c>
      <c r="D404" s="474">
        <v>235.98</v>
      </c>
    </row>
    <row r="405" spans="1:4" s="387" customFormat="1" x14ac:dyDescent="0.25">
      <c r="A405" s="473">
        <v>92112</v>
      </c>
      <c r="B405" s="473" t="s">
        <v>2464</v>
      </c>
      <c r="C405" s="473" t="s">
        <v>1030</v>
      </c>
      <c r="D405" s="474">
        <v>2.75</v>
      </c>
    </row>
    <row r="406" spans="1:4" s="387" customFormat="1" x14ac:dyDescent="0.25">
      <c r="A406" s="473">
        <v>92118</v>
      </c>
      <c r="B406" s="473" t="s">
        <v>2465</v>
      </c>
      <c r="C406" s="473" t="s">
        <v>1030</v>
      </c>
      <c r="D406" s="474">
        <v>0.24</v>
      </c>
    </row>
    <row r="407" spans="1:4" s="387" customFormat="1" x14ac:dyDescent="0.25">
      <c r="A407" s="473">
        <v>92138</v>
      </c>
      <c r="B407" s="473" t="s">
        <v>2466</v>
      </c>
      <c r="C407" s="473" t="s">
        <v>1030</v>
      </c>
      <c r="D407" s="474">
        <v>74.16</v>
      </c>
    </row>
    <row r="408" spans="1:4" s="387" customFormat="1" x14ac:dyDescent="0.25">
      <c r="A408" s="473">
        <v>92145</v>
      </c>
      <c r="B408" s="473" t="s">
        <v>2467</v>
      </c>
      <c r="C408" s="473" t="s">
        <v>1030</v>
      </c>
      <c r="D408" s="474">
        <v>66.97</v>
      </c>
    </row>
    <row r="409" spans="1:4" s="387" customFormat="1" x14ac:dyDescent="0.25">
      <c r="A409" s="473">
        <v>92242</v>
      </c>
      <c r="B409" s="473" t="s">
        <v>2468</v>
      </c>
      <c r="C409" s="473" t="s">
        <v>1030</v>
      </c>
      <c r="D409" s="474">
        <v>312.81</v>
      </c>
    </row>
    <row r="410" spans="1:4" s="387" customFormat="1" x14ac:dyDescent="0.25">
      <c r="A410" s="473">
        <v>92716</v>
      </c>
      <c r="B410" s="473" t="s">
        <v>2469</v>
      </c>
      <c r="C410" s="473" t="s">
        <v>1030</v>
      </c>
      <c r="D410" s="474">
        <v>19.010000000000002</v>
      </c>
    </row>
    <row r="411" spans="1:4" s="387" customFormat="1" x14ac:dyDescent="0.25">
      <c r="A411" s="473">
        <v>92960</v>
      </c>
      <c r="B411" s="473" t="s">
        <v>2470</v>
      </c>
      <c r="C411" s="473" t="s">
        <v>1030</v>
      </c>
      <c r="D411" s="474">
        <v>16.260000000000002</v>
      </c>
    </row>
    <row r="412" spans="1:4" s="387" customFormat="1" x14ac:dyDescent="0.25">
      <c r="A412" s="473">
        <v>92966</v>
      </c>
      <c r="B412" s="473" t="s">
        <v>2471</v>
      </c>
      <c r="C412" s="473" t="s">
        <v>1030</v>
      </c>
      <c r="D412" s="474">
        <v>20.420000000000002</v>
      </c>
    </row>
    <row r="413" spans="1:4" s="387" customFormat="1" x14ac:dyDescent="0.25">
      <c r="A413" s="473">
        <v>93224</v>
      </c>
      <c r="B413" s="473" t="s">
        <v>2472</v>
      </c>
      <c r="C413" s="473" t="s">
        <v>1030</v>
      </c>
      <c r="D413" s="474">
        <v>724.97</v>
      </c>
    </row>
    <row r="414" spans="1:4" s="387" customFormat="1" x14ac:dyDescent="0.25">
      <c r="A414" s="473">
        <v>93233</v>
      </c>
      <c r="B414" s="473" t="s">
        <v>2473</v>
      </c>
      <c r="C414" s="473" t="s">
        <v>1030</v>
      </c>
      <c r="D414" s="474">
        <v>9.93</v>
      </c>
    </row>
    <row r="415" spans="1:4" s="387" customFormat="1" x14ac:dyDescent="0.25">
      <c r="A415" s="473">
        <v>93272</v>
      </c>
      <c r="B415" s="473" t="s">
        <v>2474</v>
      </c>
      <c r="C415" s="473" t="s">
        <v>1030</v>
      </c>
      <c r="D415" s="474">
        <v>109.94</v>
      </c>
    </row>
    <row r="416" spans="1:4" s="387" customFormat="1" x14ac:dyDescent="0.25">
      <c r="A416" s="473">
        <v>93281</v>
      </c>
      <c r="B416" s="473" t="s">
        <v>1256</v>
      </c>
      <c r="C416" s="473" t="s">
        <v>1030</v>
      </c>
      <c r="D416" s="474">
        <v>18.010000000000002</v>
      </c>
    </row>
    <row r="417" spans="1:4" s="387" customFormat="1" x14ac:dyDescent="0.25">
      <c r="A417" s="473">
        <v>93287</v>
      </c>
      <c r="B417" s="473" t="s">
        <v>2475</v>
      </c>
      <c r="C417" s="473" t="s">
        <v>1030</v>
      </c>
      <c r="D417" s="474">
        <v>421.09</v>
      </c>
    </row>
    <row r="418" spans="1:4" s="387" customFormat="1" x14ac:dyDescent="0.25">
      <c r="A418" s="473">
        <v>93402</v>
      </c>
      <c r="B418" s="473" t="s">
        <v>2476</v>
      </c>
      <c r="C418" s="473" t="s">
        <v>1030</v>
      </c>
      <c r="D418" s="474">
        <v>184.36</v>
      </c>
    </row>
    <row r="419" spans="1:4" s="387" customFormat="1" x14ac:dyDescent="0.25">
      <c r="A419" s="473">
        <v>93408</v>
      </c>
      <c r="B419" s="473" t="s">
        <v>2477</v>
      </c>
      <c r="C419" s="473" t="s">
        <v>1030</v>
      </c>
      <c r="D419" s="474">
        <v>71.78</v>
      </c>
    </row>
    <row r="420" spans="1:4" s="387" customFormat="1" x14ac:dyDescent="0.25">
      <c r="A420" s="473">
        <v>93415</v>
      </c>
      <c r="B420" s="473" t="s">
        <v>2478</v>
      </c>
      <c r="C420" s="473" t="s">
        <v>1030</v>
      </c>
      <c r="D420" s="474">
        <v>16.170000000000002</v>
      </c>
    </row>
    <row r="421" spans="1:4" s="387" customFormat="1" x14ac:dyDescent="0.25">
      <c r="A421" s="473">
        <v>93421</v>
      </c>
      <c r="B421" s="473" t="s">
        <v>2479</v>
      </c>
      <c r="C421" s="473" t="s">
        <v>1030</v>
      </c>
      <c r="D421" s="474">
        <v>59.36</v>
      </c>
    </row>
    <row r="422" spans="1:4" s="387" customFormat="1" x14ac:dyDescent="0.25">
      <c r="A422" s="473">
        <v>93427</v>
      </c>
      <c r="B422" s="473" t="s">
        <v>2480</v>
      </c>
      <c r="C422" s="473" t="s">
        <v>1030</v>
      </c>
      <c r="D422" s="474">
        <v>136.24</v>
      </c>
    </row>
    <row r="423" spans="1:4" s="387" customFormat="1" x14ac:dyDescent="0.25">
      <c r="A423" s="473">
        <v>93433</v>
      </c>
      <c r="B423" s="473" t="s">
        <v>2481</v>
      </c>
      <c r="C423" s="473" t="s">
        <v>1030</v>
      </c>
      <c r="D423" s="475">
        <v>2645.88</v>
      </c>
    </row>
    <row r="424" spans="1:4" s="387" customFormat="1" x14ac:dyDescent="0.25">
      <c r="A424" s="473">
        <v>93439</v>
      </c>
      <c r="B424" s="473" t="s">
        <v>2482</v>
      </c>
      <c r="C424" s="473" t="s">
        <v>1030</v>
      </c>
      <c r="D424" s="474">
        <v>121.53</v>
      </c>
    </row>
    <row r="425" spans="1:4" s="387" customFormat="1" x14ac:dyDescent="0.25">
      <c r="A425" s="473">
        <v>95121</v>
      </c>
      <c r="B425" s="473" t="s">
        <v>2483</v>
      </c>
      <c r="C425" s="473" t="s">
        <v>1030</v>
      </c>
      <c r="D425" s="474">
        <v>252.06</v>
      </c>
    </row>
    <row r="426" spans="1:4" s="387" customFormat="1" x14ac:dyDescent="0.25">
      <c r="A426" s="473">
        <v>95127</v>
      </c>
      <c r="B426" s="473" t="s">
        <v>2484</v>
      </c>
      <c r="C426" s="473" t="s">
        <v>1030</v>
      </c>
      <c r="D426" s="474">
        <v>172.5</v>
      </c>
    </row>
    <row r="427" spans="1:4" s="387" customFormat="1" x14ac:dyDescent="0.25">
      <c r="A427" s="473">
        <v>95133</v>
      </c>
      <c r="B427" s="473" t="s">
        <v>2485</v>
      </c>
      <c r="C427" s="473" t="s">
        <v>1030</v>
      </c>
      <c r="D427" s="474">
        <v>136.55000000000001</v>
      </c>
    </row>
    <row r="428" spans="1:4" s="387" customFormat="1" x14ac:dyDescent="0.25">
      <c r="A428" s="473">
        <v>95139</v>
      </c>
      <c r="B428" s="473" t="s">
        <v>2486</v>
      </c>
      <c r="C428" s="473" t="s">
        <v>1030</v>
      </c>
      <c r="D428" s="474">
        <v>0.06</v>
      </c>
    </row>
    <row r="429" spans="1:4" s="387" customFormat="1" x14ac:dyDescent="0.25">
      <c r="A429" s="473">
        <v>95212</v>
      </c>
      <c r="B429" s="473" t="s">
        <v>2487</v>
      </c>
      <c r="C429" s="473" t="s">
        <v>1030</v>
      </c>
      <c r="D429" s="474">
        <v>121.36</v>
      </c>
    </row>
    <row r="430" spans="1:4" s="387" customFormat="1" x14ac:dyDescent="0.25">
      <c r="A430" s="473">
        <v>95258</v>
      </c>
      <c r="B430" s="473" t="s">
        <v>2488</v>
      </c>
      <c r="C430" s="473" t="s">
        <v>1030</v>
      </c>
      <c r="D430" s="474">
        <v>19.95</v>
      </c>
    </row>
    <row r="431" spans="1:4" s="387" customFormat="1" x14ac:dyDescent="0.25">
      <c r="A431" s="473">
        <v>95264</v>
      </c>
      <c r="B431" s="473" t="s">
        <v>1273</v>
      </c>
      <c r="C431" s="473" t="s">
        <v>1030</v>
      </c>
      <c r="D431" s="474">
        <v>6.87</v>
      </c>
    </row>
    <row r="432" spans="1:4" s="387" customFormat="1" x14ac:dyDescent="0.25">
      <c r="A432" s="473">
        <v>95270</v>
      </c>
      <c r="B432" s="473" t="s">
        <v>2489</v>
      </c>
      <c r="C432" s="473" t="s">
        <v>1030</v>
      </c>
      <c r="D432" s="474">
        <v>10.029999999999999</v>
      </c>
    </row>
    <row r="433" spans="1:4" s="387" customFormat="1" x14ac:dyDescent="0.25">
      <c r="A433" s="473">
        <v>95276</v>
      </c>
      <c r="B433" s="473" t="s">
        <v>2490</v>
      </c>
      <c r="C433" s="473" t="s">
        <v>1030</v>
      </c>
      <c r="D433" s="474">
        <v>2.77</v>
      </c>
    </row>
    <row r="434" spans="1:4" s="387" customFormat="1" x14ac:dyDescent="0.25">
      <c r="A434" s="473">
        <v>95282</v>
      </c>
      <c r="B434" s="473" t="s">
        <v>2491</v>
      </c>
      <c r="C434" s="473" t="s">
        <v>1030</v>
      </c>
      <c r="D434" s="474">
        <v>10.01</v>
      </c>
    </row>
    <row r="435" spans="1:4" s="387" customFormat="1" x14ac:dyDescent="0.25">
      <c r="A435" s="473">
        <v>95620</v>
      </c>
      <c r="B435" s="473" t="s">
        <v>1087</v>
      </c>
      <c r="C435" s="473" t="s">
        <v>1030</v>
      </c>
      <c r="D435" s="474">
        <v>19.43</v>
      </c>
    </row>
    <row r="436" spans="1:4" s="387" customFormat="1" x14ac:dyDescent="0.25">
      <c r="A436" s="473">
        <v>95631</v>
      </c>
      <c r="B436" s="473" t="s">
        <v>2492</v>
      </c>
      <c r="C436" s="473" t="s">
        <v>1030</v>
      </c>
      <c r="D436" s="474">
        <v>172.07</v>
      </c>
    </row>
    <row r="437" spans="1:4" s="387" customFormat="1" x14ac:dyDescent="0.25">
      <c r="A437" s="473">
        <v>95702</v>
      </c>
      <c r="B437" s="473" t="s">
        <v>2493</v>
      </c>
      <c r="C437" s="473" t="s">
        <v>1030</v>
      </c>
      <c r="D437" s="474">
        <v>28.85</v>
      </c>
    </row>
    <row r="438" spans="1:4" s="387" customFormat="1" x14ac:dyDescent="0.25">
      <c r="A438" s="473">
        <v>95708</v>
      </c>
      <c r="B438" s="473" t="s">
        <v>2494</v>
      </c>
      <c r="C438" s="473" t="s">
        <v>1030</v>
      </c>
      <c r="D438" s="474">
        <v>122.09</v>
      </c>
    </row>
    <row r="439" spans="1:4" s="387" customFormat="1" x14ac:dyDescent="0.25">
      <c r="A439" s="473">
        <v>95714</v>
      </c>
      <c r="B439" s="473" t="s">
        <v>2495</v>
      </c>
      <c r="C439" s="473" t="s">
        <v>1030</v>
      </c>
      <c r="D439" s="474">
        <v>186.24</v>
      </c>
    </row>
    <row r="440" spans="1:4" s="387" customFormat="1" x14ac:dyDescent="0.25">
      <c r="A440" s="473">
        <v>95720</v>
      </c>
      <c r="B440" s="473" t="s">
        <v>2496</v>
      </c>
      <c r="C440" s="473" t="s">
        <v>1030</v>
      </c>
      <c r="D440" s="474">
        <v>182.73</v>
      </c>
    </row>
    <row r="441" spans="1:4" s="387" customFormat="1" x14ac:dyDescent="0.25">
      <c r="A441" s="473">
        <v>95872</v>
      </c>
      <c r="B441" s="473" t="s">
        <v>2497</v>
      </c>
      <c r="C441" s="473" t="s">
        <v>1030</v>
      </c>
      <c r="D441" s="474">
        <v>231.24</v>
      </c>
    </row>
    <row r="442" spans="1:4" s="387" customFormat="1" x14ac:dyDescent="0.25">
      <c r="A442" s="473">
        <v>96013</v>
      </c>
      <c r="B442" s="473" t="s">
        <v>2498</v>
      </c>
      <c r="C442" s="473" t="s">
        <v>1030</v>
      </c>
      <c r="D442" s="474">
        <v>198.38</v>
      </c>
    </row>
    <row r="443" spans="1:4" s="387" customFormat="1" x14ac:dyDescent="0.25">
      <c r="A443" s="473">
        <v>96020</v>
      </c>
      <c r="B443" s="473" t="s">
        <v>2499</v>
      </c>
      <c r="C443" s="473" t="s">
        <v>1030</v>
      </c>
      <c r="D443" s="474">
        <v>197.83</v>
      </c>
    </row>
    <row r="444" spans="1:4" s="387" customFormat="1" x14ac:dyDescent="0.25">
      <c r="A444" s="473">
        <v>96028</v>
      </c>
      <c r="B444" s="473" t="s">
        <v>2500</v>
      </c>
      <c r="C444" s="473" t="s">
        <v>1030</v>
      </c>
      <c r="D444" s="474">
        <v>146.9</v>
      </c>
    </row>
    <row r="445" spans="1:4" s="387" customFormat="1" x14ac:dyDescent="0.25">
      <c r="A445" s="473">
        <v>96035</v>
      </c>
      <c r="B445" s="473" t="s">
        <v>2501</v>
      </c>
      <c r="C445" s="473" t="s">
        <v>1030</v>
      </c>
      <c r="D445" s="474">
        <v>204.33</v>
      </c>
    </row>
    <row r="446" spans="1:4" s="387" customFormat="1" x14ac:dyDescent="0.25">
      <c r="A446" s="473">
        <v>96157</v>
      </c>
      <c r="B446" s="473" t="s">
        <v>2502</v>
      </c>
      <c r="C446" s="473" t="s">
        <v>1030</v>
      </c>
      <c r="D446" s="474">
        <v>147.44999999999999</v>
      </c>
    </row>
    <row r="447" spans="1:4" s="387" customFormat="1" x14ac:dyDescent="0.25">
      <c r="A447" s="473">
        <v>96158</v>
      </c>
      <c r="B447" s="473" t="s">
        <v>2503</v>
      </c>
      <c r="C447" s="473" t="s">
        <v>1030</v>
      </c>
      <c r="D447" s="474">
        <v>110.92</v>
      </c>
    </row>
    <row r="448" spans="1:4" s="387" customFormat="1" x14ac:dyDescent="0.25">
      <c r="A448" s="473">
        <v>96245</v>
      </c>
      <c r="B448" s="473" t="s">
        <v>2504</v>
      </c>
      <c r="C448" s="473" t="s">
        <v>1030</v>
      </c>
      <c r="D448" s="474">
        <v>72.8</v>
      </c>
    </row>
    <row r="449" spans="1:4" s="387" customFormat="1" x14ac:dyDescent="0.25">
      <c r="A449" s="473">
        <v>96463</v>
      </c>
      <c r="B449" s="473" t="s">
        <v>2505</v>
      </c>
      <c r="C449" s="473" t="s">
        <v>1030</v>
      </c>
      <c r="D449" s="474">
        <v>160.91999999999999</v>
      </c>
    </row>
    <row r="450" spans="1:4" s="387" customFormat="1" x14ac:dyDescent="0.25">
      <c r="A450" s="473">
        <v>98764</v>
      </c>
      <c r="B450" s="473" t="s">
        <v>2506</v>
      </c>
      <c r="C450" s="473" t="s">
        <v>1030</v>
      </c>
      <c r="D450" s="474">
        <v>3.69</v>
      </c>
    </row>
    <row r="451" spans="1:4" s="387" customFormat="1" x14ac:dyDescent="0.25">
      <c r="A451" s="473">
        <v>99833</v>
      </c>
      <c r="B451" s="473" t="s">
        <v>2507</v>
      </c>
      <c r="C451" s="473" t="s">
        <v>1030</v>
      </c>
      <c r="D451" s="474">
        <v>1.29</v>
      </c>
    </row>
    <row r="452" spans="1:4" s="387" customFormat="1" x14ac:dyDescent="0.25">
      <c r="A452" s="473">
        <v>100641</v>
      </c>
      <c r="B452" s="473" t="s">
        <v>2508</v>
      </c>
      <c r="C452" s="473" t="s">
        <v>1030</v>
      </c>
      <c r="D452" s="474">
        <v>532.39</v>
      </c>
    </row>
    <row r="453" spans="1:4" s="387" customFormat="1" x14ac:dyDescent="0.25">
      <c r="A453" s="473">
        <v>100647</v>
      </c>
      <c r="B453" s="473" t="s">
        <v>2509</v>
      </c>
      <c r="C453" s="473" t="s">
        <v>1030</v>
      </c>
      <c r="D453" s="475">
        <v>1152.1600000000001</v>
      </c>
    </row>
    <row r="454" spans="1:4" s="387" customFormat="1" x14ac:dyDescent="0.25">
      <c r="A454" s="473">
        <v>102275</v>
      </c>
      <c r="B454" s="473" t="s">
        <v>12521</v>
      </c>
      <c r="C454" s="473" t="s">
        <v>1030</v>
      </c>
      <c r="D454" s="474">
        <v>19.75</v>
      </c>
    </row>
    <row r="455" spans="1:4" s="387" customFormat="1" x14ac:dyDescent="0.25">
      <c r="A455" s="473">
        <v>5632</v>
      </c>
      <c r="B455" s="473" t="s">
        <v>1136</v>
      </c>
      <c r="C455" s="473" t="s">
        <v>1032</v>
      </c>
      <c r="D455" s="474">
        <v>58.59</v>
      </c>
    </row>
    <row r="456" spans="1:4" s="387" customFormat="1" x14ac:dyDescent="0.25">
      <c r="A456" s="473">
        <v>5679</v>
      </c>
      <c r="B456" s="473" t="s">
        <v>1780</v>
      </c>
      <c r="C456" s="473" t="s">
        <v>1032</v>
      </c>
      <c r="D456" s="474">
        <v>41.48</v>
      </c>
    </row>
    <row r="457" spans="1:4" s="387" customFormat="1" x14ac:dyDescent="0.25">
      <c r="A457" s="473">
        <v>5681</v>
      </c>
      <c r="B457" s="473" t="s">
        <v>2510</v>
      </c>
      <c r="C457" s="473" t="s">
        <v>1032</v>
      </c>
      <c r="D457" s="474">
        <v>39.15</v>
      </c>
    </row>
    <row r="458" spans="1:4" s="387" customFormat="1" x14ac:dyDescent="0.25">
      <c r="A458" s="473">
        <v>5685</v>
      </c>
      <c r="B458" s="473" t="s">
        <v>2511</v>
      </c>
      <c r="C458" s="473" t="s">
        <v>1032</v>
      </c>
      <c r="D458" s="474">
        <v>43.56</v>
      </c>
    </row>
    <row r="459" spans="1:4" s="387" customFormat="1" x14ac:dyDescent="0.25">
      <c r="A459" s="473">
        <v>5690</v>
      </c>
      <c r="B459" s="473" t="s">
        <v>2512</v>
      </c>
      <c r="C459" s="473" t="s">
        <v>1032</v>
      </c>
      <c r="D459" s="474">
        <v>4.4000000000000004</v>
      </c>
    </row>
    <row r="460" spans="1:4" s="387" customFormat="1" x14ac:dyDescent="0.25">
      <c r="A460" s="473">
        <v>5806</v>
      </c>
      <c r="B460" s="473" t="s">
        <v>2513</v>
      </c>
      <c r="C460" s="473" t="s">
        <v>1032</v>
      </c>
      <c r="D460" s="474">
        <v>0.25</v>
      </c>
    </row>
    <row r="461" spans="1:4" s="387" customFormat="1" x14ac:dyDescent="0.25">
      <c r="A461" s="473">
        <v>5826</v>
      </c>
      <c r="B461" s="473" t="s">
        <v>2514</v>
      </c>
      <c r="C461" s="473" t="s">
        <v>1032</v>
      </c>
      <c r="D461" s="474">
        <v>31.97</v>
      </c>
    </row>
    <row r="462" spans="1:4" s="387" customFormat="1" x14ac:dyDescent="0.25">
      <c r="A462" s="473">
        <v>5829</v>
      </c>
      <c r="B462" s="473" t="s">
        <v>2515</v>
      </c>
      <c r="C462" s="473" t="s">
        <v>1032</v>
      </c>
      <c r="D462" s="474">
        <v>118.69</v>
      </c>
    </row>
    <row r="463" spans="1:4" s="387" customFormat="1" x14ac:dyDescent="0.25">
      <c r="A463" s="473">
        <v>5837</v>
      </c>
      <c r="B463" s="473" t="s">
        <v>2516</v>
      </c>
      <c r="C463" s="473" t="s">
        <v>1032</v>
      </c>
      <c r="D463" s="474">
        <v>126</v>
      </c>
    </row>
    <row r="464" spans="1:4" s="387" customFormat="1" x14ac:dyDescent="0.25">
      <c r="A464" s="473">
        <v>5841</v>
      </c>
      <c r="B464" s="473" t="s">
        <v>2517</v>
      </c>
      <c r="C464" s="473" t="s">
        <v>1032</v>
      </c>
      <c r="D464" s="474">
        <v>5.0599999999999996</v>
      </c>
    </row>
    <row r="465" spans="1:4" s="387" customFormat="1" x14ac:dyDescent="0.25">
      <c r="A465" s="473">
        <v>5845</v>
      </c>
      <c r="B465" s="473" t="s">
        <v>2518</v>
      </c>
      <c r="C465" s="473" t="s">
        <v>1032</v>
      </c>
      <c r="D465" s="474">
        <v>34.51</v>
      </c>
    </row>
    <row r="466" spans="1:4" s="387" customFormat="1" x14ac:dyDescent="0.25">
      <c r="A466" s="473">
        <v>5849</v>
      </c>
      <c r="B466" s="473" t="s">
        <v>2519</v>
      </c>
      <c r="C466" s="473" t="s">
        <v>1032</v>
      </c>
      <c r="D466" s="474">
        <v>54.99</v>
      </c>
    </row>
    <row r="467" spans="1:4" s="387" customFormat="1" x14ac:dyDescent="0.25">
      <c r="A467" s="473">
        <v>5853</v>
      </c>
      <c r="B467" s="473" t="s">
        <v>2520</v>
      </c>
      <c r="C467" s="473" t="s">
        <v>1032</v>
      </c>
      <c r="D467" s="474">
        <v>55.24</v>
      </c>
    </row>
    <row r="468" spans="1:4" s="387" customFormat="1" x14ac:dyDescent="0.25">
      <c r="A468" s="473">
        <v>5857</v>
      </c>
      <c r="B468" s="473" t="s">
        <v>2521</v>
      </c>
      <c r="C468" s="473" t="s">
        <v>1032</v>
      </c>
      <c r="D468" s="474">
        <v>142.79</v>
      </c>
    </row>
    <row r="469" spans="1:4" s="387" customFormat="1" x14ac:dyDescent="0.25">
      <c r="A469" s="473">
        <v>5865</v>
      </c>
      <c r="B469" s="473" t="s">
        <v>2522</v>
      </c>
      <c r="C469" s="473" t="s">
        <v>1032</v>
      </c>
      <c r="D469" s="474">
        <v>8.06</v>
      </c>
    </row>
    <row r="470" spans="1:4" s="387" customFormat="1" x14ac:dyDescent="0.25">
      <c r="A470" s="473">
        <v>5869</v>
      </c>
      <c r="B470" s="473" t="s">
        <v>2523</v>
      </c>
      <c r="C470" s="473" t="s">
        <v>1032</v>
      </c>
      <c r="D470" s="474">
        <v>49.65</v>
      </c>
    </row>
    <row r="471" spans="1:4" s="387" customFormat="1" x14ac:dyDescent="0.25">
      <c r="A471" s="473">
        <v>5877</v>
      </c>
      <c r="B471" s="473" t="s">
        <v>2524</v>
      </c>
      <c r="C471" s="473" t="s">
        <v>1032</v>
      </c>
      <c r="D471" s="474">
        <v>40.74</v>
      </c>
    </row>
    <row r="472" spans="1:4" s="387" customFormat="1" x14ac:dyDescent="0.25">
      <c r="A472" s="473">
        <v>5881</v>
      </c>
      <c r="B472" s="473" t="s">
        <v>2525</v>
      </c>
      <c r="C472" s="473" t="s">
        <v>1032</v>
      </c>
      <c r="D472" s="474">
        <v>53.35</v>
      </c>
    </row>
    <row r="473" spans="1:4" s="387" customFormat="1" x14ac:dyDescent="0.25">
      <c r="A473" s="473">
        <v>5884</v>
      </c>
      <c r="B473" s="473" t="s">
        <v>2526</v>
      </c>
      <c r="C473" s="473" t="s">
        <v>1032</v>
      </c>
      <c r="D473" s="474">
        <v>42.12</v>
      </c>
    </row>
    <row r="474" spans="1:4" s="387" customFormat="1" x14ac:dyDescent="0.25">
      <c r="A474" s="473">
        <v>5892</v>
      </c>
      <c r="B474" s="473" t="s">
        <v>2527</v>
      </c>
      <c r="C474" s="473" t="s">
        <v>1032</v>
      </c>
      <c r="D474" s="474">
        <v>33.24</v>
      </c>
    </row>
    <row r="475" spans="1:4" s="387" customFormat="1" x14ac:dyDescent="0.25">
      <c r="A475" s="473">
        <v>5896</v>
      </c>
      <c r="B475" s="473" t="s">
        <v>2528</v>
      </c>
      <c r="C475" s="473" t="s">
        <v>1032</v>
      </c>
      <c r="D475" s="474">
        <v>30.78</v>
      </c>
    </row>
    <row r="476" spans="1:4" s="387" customFormat="1" x14ac:dyDescent="0.25">
      <c r="A476" s="473">
        <v>5903</v>
      </c>
      <c r="B476" s="473" t="s">
        <v>1063</v>
      </c>
      <c r="C476" s="473" t="s">
        <v>1032</v>
      </c>
      <c r="D476" s="474">
        <v>40.9</v>
      </c>
    </row>
    <row r="477" spans="1:4" s="387" customFormat="1" x14ac:dyDescent="0.25">
      <c r="A477" s="473">
        <v>5911</v>
      </c>
      <c r="B477" s="473" t="s">
        <v>2529</v>
      </c>
      <c r="C477" s="473" t="s">
        <v>1032</v>
      </c>
      <c r="D477" s="474">
        <v>20.43</v>
      </c>
    </row>
    <row r="478" spans="1:4" s="387" customFormat="1" x14ac:dyDescent="0.25">
      <c r="A478" s="473">
        <v>5923</v>
      </c>
      <c r="B478" s="473" t="s">
        <v>2530</v>
      </c>
      <c r="C478" s="473" t="s">
        <v>1032</v>
      </c>
      <c r="D478" s="474">
        <v>3.45</v>
      </c>
    </row>
    <row r="479" spans="1:4" s="387" customFormat="1" x14ac:dyDescent="0.25">
      <c r="A479" s="473">
        <v>5930</v>
      </c>
      <c r="B479" s="473" t="s">
        <v>2531</v>
      </c>
      <c r="C479" s="473" t="s">
        <v>1032</v>
      </c>
      <c r="D479" s="474">
        <v>35.11</v>
      </c>
    </row>
    <row r="480" spans="1:4" s="387" customFormat="1" x14ac:dyDescent="0.25">
      <c r="A480" s="473">
        <v>5934</v>
      </c>
      <c r="B480" s="473" t="s">
        <v>1065</v>
      </c>
      <c r="C480" s="473" t="s">
        <v>1032</v>
      </c>
      <c r="D480" s="474">
        <v>64.59</v>
      </c>
    </row>
    <row r="481" spans="1:4" s="387" customFormat="1" x14ac:dyDescent="0.25">
      <c r="A481" s="473">
        <v>5942</v>
      </c>
      <c r="B481" s="473" t="s">
        <v>1071</v>
      </c>
      <c r="C481" s="473" t="s">
        <v>1032</v>
      </c>
      <c r="D481" s="474">
        <v>51.7</v>
      </c>
    </row>
    <row r="482" spans="1:4" s="387" customFormat="1" x14ac:dyDescent="0.25">
      <c r="A482" s="473">
        <v>5946</v>
      </c>
      <c r="B482" s="473" t="s">
        <v>2532</v>
      </c>
      <c r="C482" s="473" t="s">
        <v>1032</v>
      </c>
      <c r="D482" s="474">
        <v>64.59</v>
      </c>
    </row>
    <row r="483" spans="1:4" s="387" customFormat="1" x14ac:dyDescent="0.25">
      <c r="A483" s="473">
        <v>5952</v>
      </c>
      <c r="B483" s="473" t="s">
        <v>1091</v>
      </c>
      <c r="C483" s="473" t="s">
        <v>1032</v>
      </c>
      <c r="D483" s="474">
        <v>18.600000000000001</v>
      </c>
    </row>
    <row r="484" spans="1:4" s="387" customFormat="1" x14ac:dyDescent="0.25">
      <c r="A484" s="473">
        <v>5954</v>
      </c>
      <c r="B484" s="473" t="s">
        <v>2533</v>
      </c>
      <c r="C484" s="473" t="s">
        <v>1032</v>
      </c>
      <c r="D484" s="474">
        <v>3.92</v>
      </c>
    </row>
    <row r="485" spans="1:4" s="387" customFormat="1" x14ac:dyDescent="0.25">
      <c r="A485" s="473">
        <v>5961</v>
      </c>
      <c r="B485" s="473" t="s">
        <v>2534</v>
      </c>
      <c r="C485" s="473" t="s">
        <v>1032</v>
      </c>
      <c r="D485" s="474">
        <v>39.450000000000003</v>
      </c>
    </row>
    <row r="486" spans="1:4" s="387" customFormat="1" x14ac:dyDescent="0.25">
      <c r="A486" s="473">
        <v>6260</v>
      </c>
      <c r="B486" s="473" t="s">
        <v>2535</v>
      </c>
      <c r="C486" s="473" t="s">
        <v>1032</v>
      </c>
      <c r="D486" s="474">
        <v>35.799999999999997</v>
      </c>
    </row>
    <row r="487" spans="1:4" s="387" customFormat="1" x14ac:dyDescent="0.25">
      <c r="A487" s="473">
        <v>6880</v>
      </c>
      <c r="B487" s="473" t="s">
        <v>2536</v>
      </c>
      <c r="C487" s="473" t="s">
        <v>1032</v>
      </c>
      <c r="D487" s="474">
        <v>58.6</v>
      </c>
    </row>
    <row r="488" spans="1:4" s="387" customFormat="1" x14ac:dyDescent="0.25">
      <c r="A488" s="473">
        <v>7031</v>
      </c>
      <c r="B488" s="473" t="s">
        <v>2537</v>
      </c>
      <c r="C488" s="473" t="s">
        <v>1032</v>
      </c>
      <c r="D488" s="474">
        <v>6</v>
      </c>
    </row>
    <row r="489" spans="1:4" s="387" customFormat="1" x14ac:dyDescent="0.25">
      <c r="A489" s="473">
        <v>7043</v>
      </c>
      <c r="B489" s="473" t="s">
        <v>2538</v>
      </c>
      <c r="C489" s="473" t="s">
        <v>1032</v>
      </c>
      <c r="D489" s="474">
        <v>0.31</v>
      </c>
    </row>
    <row r="490" spans="1:4" s="387" customFormat="1" x14ac:dyDescent="0.25">
      <c r="A490" s="473">
        <v>7050</v>
      </c>
      <c r="B490" s="473" t="s">
        <v>2539</v>
      </c>
      <c r="C490" s="473" t="s">
        <v>1032</v>
      </c>
      <c r="D490" s="474">
        <v>53.88</v>
      </c>
    </row>
    <row r="491" spans="1:4" s="387" customFormat="1" x14ac:dyDescent="0.25">
      <c r="A491" s="473">
        <v>67827</v>
      </c>
      <c r="B491" s="473" t="s">
        <v>2540</v>
      </c>
      <c r="C491" s="473" t="s">
        <v>1032</v>
      </c>
      <c r="D491" s="474">
        <v>38.44</v>
      </c>
    </row>
    <row r="492" spans="1:4" s="387" customFormat="1" x14ac:dyDescent="0.25">
      <c r="A492" s="473">
        <v>73395</v>
      </c>
      <c r="B492" s="473" t="s">
        <v>2541</v>
      </c>
      <c r="C492" s="473" t="s">
        <v>1032</v>
      </c>
      <c r="D492" s="474">
        <v>5.24</v>
      </c>
    </row>
    <row r="493" spans="1:4" s="387" customFormat="1" x14ac:dyDescent="0.25">
      <c r="A493" s="473">
        <v>83766</v>
      </c>
      <c r="B493" s="473" t="s">
        <v>2542</v>
      </c>
      <c r="C493" s="473" t="s">
        <v>1032</v>
      </c>
      <c r="D493" s="474">
        <v>32.520000000000003</v>
      </c>
    </row>
    <row r="494" spans="1:4" s="387" customFormat="1" x14ac:dyDescent="0.25">
      <c r="A494" s="473">
        <v>84013</v>
      </c>
      <c r="B494" s="473" t="s">
        <v>2543</v>
      </c>
      <c r="C494" s="473" t="s">
        <v>1032</v>
      </c>
      <c r="D494" s="474">
        <v>56.83</v>
      </c>
    </row>
    <row r="495" spans="1:4" s="387" customFormat="1" x14ac:dyDescent="0.25">
      <c r="A495" s="473">
        <v>87446</v>
      </c>
      <c r="B495" s="473" t="s">
        <v>2544</v>
      </c>
      <c r="C495" s="473" t="s">
        <v>1032</v>
      </c>
      <c r="D495" s="474">
        <v>0.49</v>
      </c>
    </row>
    <row r="496" spans="1:4" s="387" customFormat="1" x14ac:dyDescent="0.25">
      <c r="A496" s="473">
        <v>88392</v>
      </c>
      <c r="B496" s="473" t="s">
        <v>2545</v>
      </c>
      <c r="C496" s="473" t="s">
        <v>1032</v>
      </c>
      <c r="D496" s="474">
        <v>0.95</v>
      </c>
    </row>
    <row r="497" spans="1:4" s="387" customFormat="1" x14ac:dyDescent="0.25">
      <c r="A497" s="473">
        <v>88398</v>
      </c>
      <c r="B497" s="473" t="s">
        <v>2546</v>
      </c>
      <c r="C497" s="473" t="s">
        <v>1032</v>
      </c>
      <c r="D497" s="474">
        <v>1.1399999999999999</v>
      </c>
    </row>
    <row r="498" spans="1:4" s="387" customFormat="1" x14ac:dyDescent="0.25">
      <c r="A498" s="473">
        <v>88404</v>
      </c>
      <c r="B498" s="473" t="s">
        <v>2547</v>
      </c>
      <c r="C498" s="473" t="s">
        <v>1032</v>
      </c>
      <c r="D498" s="474">
        <v>0.9</v>
      </c>
    </row>
    <row r="499" spans="1:4" s="387" customFormat="1" x14ac:dyDescent="0.25">
      <c r="A499" s="473">
        <v>88430</v>
      </c>
      <c r="B499" s="473" t="s">
        <v>2548</v>
      </c>
      <c r="C499" s="473" t="s">
        <v>1032</v>
      </c>
      <c r="D499" s="474">
        <v>5.89</v>
      </c>
    </row>
    <row r="500" spans="1:4" s="387" customFormat="1" x14ac:dyDescent="0.25">
      <c r="A500" s="473">
        <v>88438</v>
      </c>
      <c r="B500" s="473" t="s">
        <v>2549</v>
      </c>
      <c r="C500" s="473" t="s">
        <v>1032</v>
      </c>
      <c r="D500" s="474">
        <v>7.82</v>
      </c>
    </row>
    <row r="501" spans="1:4" s="387" customFormat="1" x14ac:dyDescent="0.25">
      <c r="A501" s="473">
        <v>88831</v>
      </c>
      <c r="B501" s="473" t="s">
        <v>2550</v>
      </c>
      <c r="C501" s="473" t="s">
        <v>1032</v>
      </c>
      <c r="D501" s="474">
        <v>0.35</v>
      </c>
    </row>
    <row r="502" spans="1:4" s="387" customFormat="1" x14ac:dyDescent="0.25">
      <c r="A502" s="473">
        <v>88844</v>
      </c>
      <c r="B502" s="473" t="s">
        <v>2551</v>
      </c>
      <c r="C502" s="473" t="s">
        <v>1032</v>
      </c>
      <c r="D502" s="474">
        <v>47.81</v>
      </c>
    </row>
    <row r="503" spans="1:4" s="387" customFormat="1" x14ac:dyDescent="0.25">
      <c r="A503" s="473">
        <v>88908</v>
      </c>
      <c r="B503" s="473" t="s">
        <v>2552</v>
      </c>
      <c r="C503" s="473" t="s">
        <v>1032</v>
      </c>
      <c r="D503" s="474">
        <v>62.88</v>
      </c>
    </row>
    <row r="504" spans="1:4" s="387" customFormat="1" x14ac:dyDescent="0.25">
      <c r="A504" s="473">
        <v>89022</v>
      </c>
      <c r="B504" s="473" t="s">
        <v>2553</v>
      </c>
      <c r="C504" s="473" t="s">
        <v>1032</v>
      </c>
      <c r="D504" s="474">
        <v>0.31</v>
      </c>
    </row>
    <row r="505" spans="1:4" s="387" customFormat="1" x14ac:dyDescent="0.25">
      <c r="A505" s="473">
        <v>89027</v>
      </c>
      <c r="B505" s="473" t="s">
        <v>2554</v>
      </c>
      <c r="C505" s="473" t="s">
        <v>1032</v>
      </c>
      <c r="D505" s="474">
        <v>4.87</v>
      </c>
    </row>
    <row r="506" spans="1:4" s="387" customFormat="1" x14ac:dyDescent="0.25">
      <c r="A506" s="473">
        <v>89031</v>
      </c>
      <c r="B506" s="473" t="s">
        <v>1056</v>
      </c>
      <c r="C506" s="473" t="s">
        <v>1032</v>
      </c>
      <c r="D506" s="474">
        <v>46.43</v>
      </c>
    </row>
    <row r="507" spans="1:4" s="387" customFormat="1" x14ac:dyDescent="0.25">
      <c r="A507" s="473">
        <v>89036</v>
      </c>
      <c r="B507" s="473" t="s">
        <v>2555</v>
      </c>
      <c r="C507" s="473" t="s">
        <v>1032</v>
      </c>
      <c r="D507" s="474">
        <v>29.77</v>
      </c>
    </row>
    <row r="508" spans="1:4" s="387" customFormat="1" x14ac:dyDescent="0.25">
      <c r="A508" s="473">
        <v>89218</v>
      </c>
      <c r="B508" s="473" t="s">
        <v>2556</v>
      </c>
      <c r="C508" s="473" t="s">
        <v>1032</v>
      </c>
      <c r="D508" s="474">
        <v>64.569999999999993</v>
      </c>
    </row>
    <row r="509" spans="1:4" s="387" customFormat="1" x14ac:dyDescent="0.25">
      <c r="A509" s="473">
        <v>89226</v>
      </c>
      <c r="B509" s="473" t="s">
        <v>1140</v>
      </c>
      <c r="C509" s="473" t="s">
        <v>1032</v>
      </c>
      <c r="D509" s="474">
        <v>1.46</v>
      </c>
    </row>
    <row r="510" spans="1:4" s="387" customFormat="1" x14ac:dyDescent="0.25">
      <c r="A510" s="473">
        <v>89235</v>
      </c>
      <c r="B510" s="473" t="s">
        <v>2557</v>
      </c>
      <c r="C510" s="473" t="s">
        <v>1032</v>
      </c>
      <c r="D510" s="474">
        <v>165.26</v>
      </c>
    </row>
    <row r="511" spans="1:4" s="387" customFormat="1" x14ac:dyDescent="0.25">
      <c r="A511" s="473">
        <v>89243</v>
      </c>
      <c r="B511" s="473" t="s">
        <v>2558</v>
      </c>
      <c r="C511" s="473" t="s">
        <v>1032</v>
      </c>
      <c r="D511" s="474">
        <v>359.67</v>
      </c>
    </row>
    <row r="512" spans="1:4" s="387" customFormat="1" x14ac:dyDescent="0.25">
      <c r="A512" s="473">
        <v>89251</v>
      </c>
      <c r="B512" s="473" t="s">
        <v>2559</v>
      </c>
      <c r="C512" s="473" t="s">
        <v>1032</v>
      </c>
      <c r="D512" s="474">
        <v>315.12</v>
      </c>
    </row>
    <row r="513" spans="1:4" s="387" customFormat="1" x14ac:dyDescent="0.25">
      <c r="A513" s="473">
        <v>89258</v>
      </c>
      <c r="B513" s="473" t="s">
        <v>2560</v>
      </c>
      <c r="C513" s="473" t="s">
        <v>1032</v>
      </c>
      <c r="D513" s="474">
        <v>106.82</v>
      </c>
    </row>
    <row r="514" spans="1:4" s="387" customFormat="1" x14ac:dyDescent="0.25">
      <c r="A514" s="473">
        <v>89273</v>
      </c>
      <c r="B514" s="473" t="s">
        <v>2561</v>
      </c>
      <c r="C514" s="473" t="s">
        <v>1032</v>
      </c>
      <c r="D514" s="474">
        <v>69.86</v>
      </c>
    </row>
    <row r="515" spans="1:4" s="387" customFormat="1" x14ac:dyDescent="0.25">
      <c r="A515" s="473">
        <v>89279</v>
      </c>
      <c r="B515" s="473" t="s">
        <v>2562</v>
      </c>
      <c r="C515" s="473" t="s">
        <v>1032</v>
      </c>
      <c r="D515" s="474">
        <v>1.79</v>
      </c>
    </row>
    <row r="516" spans="1:4" s="387" customFormat="1" x14ac:dyDescent="0.25">
      <c r="A516" s="473">
        <v>89877</v>
      </c>
      <c r="B516" s="473" t="s">
        <v>1036</v>
      </c>
      <c r="C516" s="473" t="s">
        <v>1032</v>
      </c>
      <c r="D516" s="474">
        <v>53.26</v>
      </c>
    </row>
    <row r="517" spans="1:4" s="387" customFormat="1" x14ac:dyDescent="0.25">
      <c r="A517" s="473">
        <v>89884</v>
      </c>
      <c r="B517" s="473" t="s">
        <v>1073</v>
      </c>
      <c r="C517" s="473" t="s">
        <v>1032</v>
      </c>
      <c r="D517" s="474">
        <v>55.36</v>
      </c>
    </row>
    <row r="518" spans="1:4" s="387" customFormat="1" x14ac:dyDescent="0.25">
      <c r="A518" s="473">
        <v>90587</v>
      </c>
      <c r="B518" s="473" t="s">
        <v>1115</v>
      </c>
      <c r="C518" s="473" t="s">
        <v>1032</v>
      </c>
      <c r="D518" s="474">
        <v>0.36</v>
      </c>
    </row>
    <row r="519" spans="1:4" s="387" customFormat="1" x14ac:dyDescent="0.25">
      <c r="A519" s="473">
        <v>90626</v>
      </c>
      <c r="B519" s="473" t="s">
        <v>2563</v>
      </c>
      <c r="C519" s="473" t="s">
        <v>1032</v>
      </c>
      <c r="D519" s="474">
        <v>2.0499999999999998</v>
      </c>
    </row>
    <row r="520" spans="1:4" s="387" customFormat="1" x14ac:dyDescent="0.25">
      <c r="A520" s="473">
        <v>90632</v>
      </c>
      <c r="B520" s="473" t="s">
        <v>2564</v>
      </c>
      <c r="C520" s="473" t="s">
        <v>1032</v>
      </c>
      <c r="D520" s="474">
        <v>55.85</v>
      </c>
    </row>
    <row r="521" spans="1:4" s="387" customFormat="1" x14ac:dyDescent="0.25">
      <c r="A521" s="473">
        <v>90638</v>
      </c>
      <c r="B521" s="473" t="s">
        <v>2565</v>
      </c>
      <c r="C521" s="473" t="s">
        <v>1032</v>
      </c>
      <c r="D521" s="474">
        <v>4.53</v>
      </c>
    </row>
    <row r="522" spans="1:4" s="387" customFormat="1" x14ac:dyDescent="0.25">
      <c r="A522" s="473">
        <v>90644</v>
      </c>
      <c r="B522" s="473" t="s">
        <v>2566</v>
      </c>
      <c r="C522" s="473" t="s">
        <v>1032</v>
      </c>
      <c r="D522" s="474">
        <v>6.77</v>
      </c>
    </row>
    <row r="523" spans="1:4" s="387" customFormat="1" x14ac:dyDescent="0.25">
      <c r="A523" s="473">
        <v>90651</v>
      </c>
      <c r="B523" s="473" t="s">
        <v>2567</v>
      </c>
      <c r="C523" s="473" t="s">
        <v>1032</v>
      </c>
      <c r="D523" s="474">
        <v>0.9</v>
      </c>
    </row>
    <row r="524" spans="1:4" s="387" customFormat="1" x14ac:dyDescent="0.25">
      <c r="A524" s="473">
        <v>90657</v>
      </c>
      <c r="B524" s="473" t="s">
        <v>2568</v>
      </c>
      <c r="C524" s="473" t="s">
        <v>1032</v>
      </c>
      <c r="D524" s="474">
        <v>4.4000000000000004</v>
      </c>
    </row>
    <row r="525" spans="1:4" s="387" customFormat="1" x14ac:dyDescent="0.25">
      <c r="A525" s="473">
        <v>90663</v>
      </c>
      <c r="B525" s="473" t="s">
        <v>2569</v>
      </c>
      <c r="C525" s="473" t="s">
        <v>1032</v>
      </c>
      <c r="D525" s="474">
        <v>4.72</v>
      </c>
    </row>
    <row r="526" spans="1:4" s="387" customFormat="1" x14ac:dyDescent="0.25">
      <c r="A526" s="473">
        <v>90669</v>
      </c>
      <c r="B526" s="473" t="s">
        <v>2570</v>
      </c>
      <c r="C526" s="473" t="s">
        <v>1032</v>
      </c>
      <c r="D526" s="474">
        <v>6.22</v>
      </c>
    </row>
    <row r="527" spans="1:4" s="387" customFormat="1" x14ac:dyDescent="0.25">
      <c r="A527" s="473">
        <v>90675</v>
      </c>
      <c r="B527" s="473" t="s">
        <v>2571</v>
      </c>
      <c r="C527" s="473" t="s">
        <v>1032</v>
      </c>
      <c r="D527" s="474">
        <v>195.52</v>
      </c>
    </row>
    <row r="528" spans="1:4" s="387" customFormat="1" x14ac:dyDescent="0.25">
      <c r="A528" s="473">
        <v>90681</v>
      </c>
      <c r="B528" s="473" t="s">
        <v>1077</v>
      </c>
      <c r="C528" s="473" t="s">
        <v>1032</v>
      </c>
      <c r="D528" s="474">
        <v>115.43</v>
      </c>
    </row>
    <row r="529" spans="1:4" s="387" customFormat="1" x14ac:dyDescent="0.25">
      <c r="A529" s="473">
        <v>90687</v>
      </c>
      <c r="B529" s="473" t="s">
        <v>2572</v>
      </c>
      <c r="C529" s="473" t="s">
        <v>1032</v>
      </c>
      <c r="D529" s="474">
        <v>51.41</v>
      </c>
    </row>
    <row r="530" spans="1:4" s="387" customFormat="1" x14ac:dyDescent="0.25">
      <c r="A530" s="473">
        <v>90693</v>
      </c>
      <c r="B530" s="473" t="s">
        <v>2573</v>
      </c>
      <c r="C530" s="473" t="s">
        <v>1032</v>
      </c>
      <c r="D530" s="474">
        <v>35.090000000000003</v>
      </c>
    </row>
    <row r="531" spans="1:4" s="387" customFormat="1" x14ac:dyDescent="0.25">
      <c r="A531" s="473">
        <v>90965</v>
      </c>
      <c r="B531" s="473" t="s">
        <v>2574</v>
      </c>
      <c r="C531" s="473" t="s">
        <v>1032</v>
      </c>
      <c r="D531" s="474">
        <v>5.25</v>
      </c>
    </row>
    <row r="532" spans="1:4" s="387" customFormat="1" x14ac:dyDescent="0.25">
      <c r="A532" s="473">
        <v>90973</v>
      </c>
      <c r="B532" s="473" t="s">
        <v>2575</v>
      </c>
      <c r="C532" s="473" t="s">
        <v>1032</v>
      </c>
      <c r="D532" s="474">
        <v>5.26</v>
      </c>
    </row>
    <row r="533" spans="1:4" s="387" customFormat="1" x14ac:dyDescent="0.25">
      <c r="A533" s="473">
        <v>90982</v>
      </c>
      <c r="B533" s="473" t="s">
        <v>2576</v>
      </c>
      <c r="C533" s="473" t="s">
        <v>1032</v>
      </c>
      <c r="D533" s="474">
        <v>13.37</v>
      </c>
    </row>
    <row r="534" spans="1:4" s="387" customFormat="1" x14ac:dyDescent="0.25">
      <c r="A534" s="473">
        <v>91001</v>
      </c>
      <c r="B534" s="473" t="s">
        <v>2577</v>
      </c>
      <c r="C534" s="473" t="s">
        <v>1032</v>
      </c>
      <c r="D534" s="474">
        <v>6.24</v>
      </c>
    </row>
    <row r="535" spans="1:4" s="387" customFormat="1" x14ac:dyDescent="0.25">
      <c r="A535" s="473">
        <v>91032</v>
      </c>
      <c r="B535" s="473" t="s">
        <v>2578</v>
      </c>
      <c r="C535" s="473" t="s">
        <v>1032</v>
      </c>
      <c r="D535" s="474">
        <v>37.840000000000003</v>
      </c>
    </row>
    <row r="536" spans="1:4" s="387" customFormat="1" x14ac:dyDescent="0.25">
      <c r="A536" s="473">
        <v>91278</v>
      </c>
      <c r="B536" s="473" t="s">
        <v>1290</v>
      </c>
      <c r="C536" s="473" t="s">
        <v>1032</v>
      </c>
      <c r="D536" s="474">
        <v>0.54</v>
      </c>
    </row>
    <row r="537" spans="1:4" s="387" customFormat="1" x14ac:dyDescent="0.25">
      <c r="A537" s="473">
        <v>91285</v>
      </c>
      <c r="B537" s="473" t="s">
        <v>1532</v>
      </c>
      <c r="C537" s="473" t="s">
        <v>1032</v>
      </c>
      <c r="D537" s="474">
        <v>0.75</v>
      </c>
    </row>
    <row r="538" spans="1:4" s="387" customFormat="1" x14ac:dyDescent="0.25">
      <c r="A538" s="473">
        <v>91387</v>
      </c>
      <c r="B538" s="473" t="s">
        <v>2579</v>
      </c>
      <c r="C538" s="473" t="s">
        <v>1032</v>
      </c>
      <c r="D538" s="474">
        <v>42.42</v>
      </c>
    </row>
    <row r="539" spans="1:4" s="387" customFormat="1" x14ac:dyDescent="0.25">
      <c r="A539" s="473">
        <v>91395</v>
      </c>
      <c r="B539" s="473" t="s">
        <v>2580</v>
      </c>
      <c r="C539" s="473" t="s">
        <v>1032</v>
      </c>
      <c r="D539" s="474">
        <v>34.630000000000003</v>
      </c>
    </row>
    <row r="540" spans="1:4" s="387" customFormat="1" x14ac:dyDescent="0.25">
      <c r="A540" s="473">
        <v>91486</v>
      </c>
      <c r="B540" s="473" t="s">
        <v>2581</v>
      </c>
      <c r="C540" s="473" t="s">
        <v>1032</v>
      </c>
      <c r="D540" s="474">
        <v>42.66</v>
      </c>
    </row>
    <row r="541" spans="1:4" s="387" customFormat="1" x14ac:dyDescent="0.25">
      <c r="A541" s="473">
        <v>91534</v>
      </c>
      <c r="B541" s="473" t="s">
        <v>1097</v>
      </c>
      <c r="C541" s="473" t="s">
        <v>1032</v>
      </c>
      <c r="D541" s="474">
        <v>17.57</v>
      </c>
    </row>
    <row r="542" spans="1:4" s="387" customFormat="1" x14ac:dyDescent="0.25">
      <c r="A542" s="473">
        <v>91635</v>
      </c>
      <c r="B542" s="473" t="s">
        <v>2582</v>
      </c>
      <c r="C542" s="473" t="s">
        <v>1032</v>
      </c>
      <c r="D542" s="474">
        <v>33.61</v>
      </c>
    </row>
    <row r="543" spans="1:4" s="387" customFormat="1" x14ac:dyDescent="0.25">
      <c r="A543" s="473">
        <v>91646</v>
      </c>
      <c r="B543" s="473" t="s">
        <v>2583</v>
      </c>
      <c r="C543" s="473" t="s">
        <v>1032</v>
      </c>
      <c r="D543" s="474">
        <v>60.98</v>
      </c>
    </row>
    <row r="544" spans="1:4" s="387" customFormat="1" x14ac:dyDescent="0.25">
      <c r="A544" s="473">
        <v>91693</v>
      </c>
      <c r="B544" s="473" t="s">
        <v>1031</v>
      </c>
      <c r="C544" s="473" t="s">
        <v>1032</v>
      </c>
      <c r="D544" s="474">
        <v>16.87</v>
      </c>
    </row>
    <row r="545" spans="1:4" s="387" customFormat="1" x14ac:dyDescent="0.25">
      <c r="A545" s="473">
        <v>92044</v>
      </c>
      <c r="B545" s="473" t="s">
        <v>2584</v>
      </c>
      <c r="C545" s="473" t="s">
        <v>1032</v>
      </c>
      <c r="D545" s="474">
        <v>6.77</v>
      </c>
    </row>
    <row r="546" spans="1:4" s="387" customFormat="1" x14ac:dyDescent="0.25">
      <c r="A546" s="473">
        <v>92107</v>
      </c>
      <c r="B546" s="473" t="s">
        <v>2585</v>
      </c>
      <c r="C546" s="473" t="s">
        <v>1032</v>
      </c>
      <c r="D546" s="474">
        <v>44</v>
      </c>
    </row>
    <row r="547" spans="1:4" s="387" customFormat="1" x14ac:dyDescent="0.25">
      <c r="A547" s="473">
        <v>92113</v>
      </c>
      <c r="B547" s="473" t="s">
        <v>2586</v>
      </c>
      <c r="C547" s="473" t="s">
        <v>1032</v>
      </c>
      <c r="D547" s="474">
        <v>1.05</v>
      </c>
    </row>
    <row r="548" spans="1:4" s="387" customFormat="1" x14ac:dyDescent="0.25">
      <c r="A548" s="473">
        <v>92119</v>
      </c>
      <c r="B548" s="473" t="s">
        <v>2587</v>
      </c>
      <c r="C548" s="473" t="s">
        <v>1032</v>
      </c>
      <c r="D548" s="474">
        <v>0.11</v>
      </c>
    </row>
    <row r="549" spans="1:4" s="387" customFormat="1" x14ac:dyDescent="0.25">
      <c r="A549" s="473">
        <v>92139</v>
      </c>
      <c r="B549" s="473" t="s">
        <v>2588</v>
      </c>
      <c r="C549" s="473" t="s">
        <v>1032</v>
      </c>
      <c r="D549" s="474">
        <v>29.46</v>
      </c>
    </row>
    <row r="550" spans="1:4" s="387" customFormat="1" x14ac:dyDescent="0.25">
      <c r="A550" s="473">
        <v>92146</v>
      </c>
      <c r="B550" s="473" t="s">
        <v>2589</v>
      </c>
      <c r="C550" s="473" t="s">
        <v>1032</v>
      </c>
      <c r="D550" s="474">
        <v>20.58</v>
      </c>
    </row>
    <row r="551" spans="1:4" s="387" customFormat="1" x14ac:dyDescent="0.25">
      <c r="A551" s="473">
        <v>92243</v>
      </c>
      <c r="B551" s="473" t="s">
        <v>2590</v>
      </c>
      <c r="C551" s="473" t="s">
        <v>1032</v>
      </c>
      <c r="D551" s="474">
        <v>50.53</v>
      </c>
    </row>
    <row r="552" spans="1:4" s="387" customFormat="1" x14ac:dyDescent="0.25">
      <c r="A552" s="473">
        <v>92717</v>
      </c>
      <c r="B552" s="473" t="s">
        <v>2591</v>
      </c>
      <c r="C552" s="473" t="s">
        <v>1032</v>
      </c>
      <c r="D552" s="474">
        <v>0.2</v>
      </c>
    </row>
    <row r="553" spans="1:4" s="387" customFormat="1" x14ac:dyDescent="0.25">
      <c r="A553" s="473">
        <v>92961</v>
      </c>
      <c r="B553" s="473" t="s">
        <v>2592</v>
      </c>
      <c r="C553" s="473" t="s">
        <v>1032</v>
      </c>
      <c r="D553" s="474">
        <v>4.4800000000000004</v>
      </c>
    </row>
    <row r="554" spans="1:4" s="387" customFormat="1" x14ac:dyDescent="0.25">
      <c r="A554" s="473">
        <v>92967</v>
      </c>
      <c r="B554" s="473" t="s">
        <v>2593</v>
      </c>
      <c r="C554" s="473" t="s">
        <v>1032</v>
      </c>
      <c r="D554" s="474">
        <v>18.64</v>
      </c>
    </row>
    <row r="555" spans="1:4" s="387" customFormat="1" x14ac:dyDescent="0.25">
      <c r="A555" s="473">
        <v>93225</v>
      </c>
      <c r="B555" s="473" t="s">
        <v>2594</v>
      </c>
      <c r="C555" s="473" t="s">
        <v>1032</v>
      </c>
      <c r="D555" s="474">
        <v>294.70999999999998</v>
      </c>
    </row>
    <row r="556" spans="1:4" s="387" customFormat="1" x14ac:dyDescent="0.25">
      <c r="A556" s="473">
        <v>93234</v>
      </c>
      <c r="B556" s="473" t="s">
        <v>2595</v>
      </c>
      <c r="C556" s="473" t="s">
        <v>1032</v>
      </c>
      <c r="D556" s="474">
        <v>0.44</v>
      </c>
    </row>
    <row r="557" spans="1:4" s="387" customFormat="1" x14ac:dyDescent="0.25">
      <c r="A557" s="473">
        <v>93244</v>
      </c>
      <c r="B557" s="473" t="s">
        <v>1067</v>
      </c>
      <c r="C557" s="473" t="s">
        <v>1032</v>
      </c>
      <c r="D557" s="474">
        <v>44.61</v>
      </c>
    </row>
    <row r="558" spans="1:4" s="387" customFormat="1" x14ac:dyDescent="0.25">
      <c r="A558" s="473">
        <v>93274</v>
      </c>
      <c r="B558" s="473" t="s">
        <v>2596</v>
      </c>
      <c r="C558" s="473" t="s">
        <v>1032</v>
      </c>
      <c r="D558" s="474">
        <v>60.26</v>
      </c>
    </row>
    <row r="559" spans="1:4" s="387" customFormat="1" x14ac:dyDescent="0.25">
      <c r="A559" s="473">
        <v>93282</v>
      </c>
      <c r="B559" s="473" t="s">
        <v>1257</v>
      </c>
      <c r="C559" s="473" t="s">
        <v>1032</v>
      </c>
      <c r="D559" s="474">
        <v>17.13</v>
      </c>
    </row>
    <row r="560" spans="1:4" s="387" customFormat="1" x14ac:dyDescent="0.25">
      <c r="A560" s="473">
        <v>93288</v>
      </c>
      <c r="B560" s="473" t="s">
        <v>2597</v>
      </c>
      <c r="C560" s="473" t="s">
        <v>1032</v>
      </c>
      <c r="D560" s="474">
        <v>119.67</v>
      </c>
    </row>
    <row r="561" spans="1:4" s="387" customFormat="1" x14ac:dyDescent="0.25">
      <c r="A561" s="473">
        <v>93403</v>
      </c>
      <c r="B561" s="473" t="s">
        <v>2598</v>
      </c>
      <c r="C561" s="473" t="s">
        <v>1032</v>
      </c>
      <c r="D561" s="474">
        <v>33.61</v>
      </c>
    </row>
    <row r="562" spans="1:4" s="387" customFormat="1" x14ac:dyDescent="0.25">
      <c r="A562" s="473">
        <v>93409</v>
      </c>
      <c r="B562" s="473" t="s">
        <v>2599</v>
      </c>
      <c r="C562" s="473" t="s">
        <v>1032</v>
      </c>
      <c r="D562" s="474">
        <v>25.99</v>
      </c>
    </row>
    <row r="563" spans="1:4" s="387" customFormat="1" x14ac:dyDescent="0.25">
      <c r="A563" s="473">
        <v>93416</v>
      </c>
      <c r="B563" s="473" t="s">
        <v>2600</v>
      </c>
      <c r="C563" s="473" t="s">
        <v>1032</v>
      </c>
      <c r="D563" s="474">
        <v>0.24</v>
      </c>
    </row>
    <row r="564" spans="1:4" s="387" customFormat="1" x14ac:dyDescent="0.25">
      <c r="A564" s="473">
        <v>93422</v>
      </c>
      <c r="B564" s="473" t="s">
        <v>2601</v>
      </c>
      <c r="C564" s="473" t="s">
        <v>1032</v>
      </c>
      <c r="D564" s="474">
        <v>3.29</v>
      </c>
    </row>
    <row r="565" spans="1:4" s="387" customFormat="1" x14ac:dyDescent="0.25">
      <c r="A565" s="473">
        <v>93428</v>
      </c>
      <c r="B565" s="473" t="s">
        <v>2602</v>
      </c>
      <c r="C565" s="473" t="s">
        <v>1032</v>
      </c>
      <c r="D565" s="474">
        <v>4.66</v>
      </c>
    </row>
    <row r="566" spans="1:4" s="387" customFormat="1" x14ac:dyDescent="0.25">
      <c r="A566" s="473">
        <v>93434</v>
      </c>
      <c r="B566" s="473" t="s">
        <v>2603</v>
      </c>
      <c r="C566" s="473" t="s">
        <v>1032</v>
      </c>
      <c r="D566" s="474">
        <v>195.88</v>
      </c>
    </row>
    <row r="567" spans="1:4" s="387" customFormat="1" x14ac:dyDescent="0.25">
      <c r="A567" s="473">
        <v>93440</v>
      </c>
      <c r="B567" s="473" t="s">
        <v>2604</v>
      </c>
      <c r="C567" s="473" t="s">
        <v>1032</v>
      </c>
      <c r="D567" s="474">
        <v>88</v>
      </c>
    </row>
    <row r="568" spans="1:4" s="387" customFormat="1" x14ac:dyDescent="0.25">
      <c r="A568" s="473">
        <v>95122</v>
      </c>
      <c r="B568" s="473" t="s">
        <v>2605</v>
      </c>
      <c r="C568" s="473" t="s">
        <v>1032</v>
      </c>
      <c r="D568" s="474">
        <v>140.57</v>
      </c>
    </row>
    <row r="569" spans="1:4" s="387" customFormat="1" x14ac:dyDescent="0.25">
      <c r="A569" s="473">
        <v>95128</v>
      </c>
      <c r="B569" s="473" t="s">
        <v>2606</v>
      </c>
      <c r="C569" s="473" t="s">
        <v>1032</v>
      </c>
      <c r="D569" s="474">
        <v>36.36</v>
      </c>
    </row>
    <row r="570" spans="1:4" s="387" customFormat="1" x14ac:dyDescent="0.25">
      <c r="A570" s="473">
        <v>95140</v>
      </c>
      <c r="B570" s="473" t="s">
        <v>2607</v>
      </c>
      <c r="C570" s="473" t="s">
        <v>1032</v>
      </c>
      <c r="D570" s="474">
        <v>0.04</v>
      </c>
    </row>
    <row r="571" spans="1:4" s="387" customFormat="1" x14ac:dyDescent="0.25">
      <c r="A571" s="473">
        <v>95213</v>
      </c>
      <c r="B571" s="473" t="s">
        <v>2608</v>
      </c>
      <c r="C571" s="473" t="s">
        <v>1032</v>
      </c>
      <c r="D571" s="474">
        <v>66.03</v>
      </c>
    </row>
    <row r="572" spans="1:4" s="387" customFormat="1" x14ac:dyDescent="0.25">
      <c r="A572" s="473">
        <v>95259</v>
      </c>
      <c r="B572" s="473" t="s">
        <v>2609</v>
      </c>
      <c r="C572" s="473" t="s">
        <v>1032</v>
      </c>
      <c r="D572" s="474">
        <v>18.420000000000002</v>
      </c>
    </row>
    <row r="573" spans="1:4" s="387" customFormat="1" x14ac:dyDescent="0.25">
      <c r="A573" s="473">
        <v>95265</v>
      </c>
      <c r="B573" s="473" t="s">
        <v>1274</v>
      </c>
      <c r="C573" s="473" t="s">
        <v>1032</v>
      </c>
      <c r="D573" s="474">
        <v>0.71</v>
      </c>
    </row>
    <row r="574" spans="1:4" s="387" customFormat="1" x14ac:dyDescent="0.25">
      <c r="A574" s="473">
        <v>95271</v>
      </c>
      <c r="B574" s="473" t="s">
        <v>2610</v>
      </c>
      <c r="C574" s="473" t="s">
        <v>1032</v>
      </c>
      <c r="D574" s="474">
        <v>0.48</v>
      </c>
    </row>
    <row r="575" spans="1:4" s="387" customFormat="1" x14ac:dyDescent="0.25">
      <c r="A575" s="473">
        <v>95277</v>
      </c>
      <c r="B575" s="473" t="s">
        <v>2611</v>
      </c>
      <c r="C575" s="473" t="s">
        <v>1032</v>
      </c>
      <c r="D575" s="474">
        <v>0.48</v>
      </c>
    </row>
    <row r="576" spans="1:4" s="387" customFormat="1" x14ac:dyDescent="0.25">
      <c r="A576" s="473">
        <v>95283</v>
      </c>
      <c r="B576" s="473" t="s">
        <v>2612</v>
      </c>
      <c r="C576" s="473" t="s">
        <v>1032</v>
      </c>
      <c r="D576" s="474">
        <v>0.52</v>
      </c>
    </row>
    <row r="577" spans="1:4" s="387" customFormat="1" x14ac:dyDescent="0.25">
      <c r="A577" s="473">
        <v>95621</v>
      </c>
      <c r="B577" s="473" t="s">
        <v>1088</v>
      </c>
      <c r="C577" s="473" t="s">
        <v>1032</v>
      </c>
      <c r="D577" s="474">
        <v>18.170000000000002</v>
      </c>
    </row>
    <row r="578" spans="1:4" s="387" customFormat="1" x14ac:dyDescent="0.25">
      <c r="A578" s="473">
        <v>95632</v>
      </c>
      <c r="B578" s="473" t="s">
        <v>2613</v>
      </c>
      <c r="C578" s="473" t="s">
        <v>1032</v>
      </c>
      <c r="D578" s="474">
        <v>56.81</v>
      </c>
    </row>
    <row r="579" spans="1:4" s="387" customFormat="1" x14ac:dyDescent="0.25">
      <c r="A579" s="473">
        <v>95703</v>
      </c>
      <c r="B579" s="473" t="s">
        <v>2614</v>
      </c>
      <c r="C579" s="473" t="s">
        <v>1032</v>
      </c>
      <c r="D579" s="474">
        <v>21.34</v>
      </c>
    </row>
    <row r="580" spans="1:4" s="387" customFormat="1" x14ac:dyDescent="0.25">
      <c r="A580" s="473">
        <v>95709</v>
      </c>
      <c r="B580" s="473" t="s">
        <v>2615</v>
      </c>
      <c r="C580" s="473" t="s">
        <v>1032</v>
      </c>
      <c r="D580" s="474">
        <v>54.22</v>
      </c>
    </row>
    <row r="581" spans="1:4" s="387" customFormat="1" x14ac:dyDescent="0.25">
      <c r="A581" s="473">
        <v>95715</v>
      </c>
      <c r="B581" s="473" t="s">
        <v>2616</v>
      </c>
      <c r="C581" s="473" t="s">
        <v>1032</v>
      </c>
      <c r="D581" s="474">
        <v>65.16</v>
      </c>
    </row>
    <row r="582" spans="1:4" s="387" customFormat="1" x14ac:dyDescent="0.25">
      <c r="A582" s="473">
        <v>95721</v>
      </c>
      <c r="B582" s="473" t="s">
        <v>2617</v>
      </c>
      <c r="C582" s="473" t="s">
        <v>1032</v>
      </c>
      <c r="D582" s="474">
        <v>63.49</v>
      </c>
    </row>
    <row r="583" spans="1:4" s="387" customFormat="1" x14ac:dyDescent="0.25">
      <c r="A583" s="473">
        <v>95873</v>
      </c>
      <c r="B583" s="473" t="s">
        <v>2618</v>
      </c>
      <c r="C583" s="473" t="s">
        <v>1032</v>
      </c>
      <c r="D583" s="474">
        <v>7.45</v>
      </c>
    </row>
    <row r="584" spans="1:4" s="387" customFormat="1" x14ac:dyDescent="0.25">
      <c r="A584" s="473">
        <v>96014</v>
      </c>
      <c r="B584" s="473" t="s">
        <v>2619</v>
      </c>
      <c r="C584" s="473" t="s">
        <v>1032</v>
      </c>
      <c r="D584" s="474">
        <v>39.35</v>
      </c>
    </row>
    <row r="585" spans="1:4" s="387" customFormat="1" x14ac:dyDescent="0.25">
      <c r="A585" s="473">
        <v>96021</v>
      </c>
      <c r="B585" s="473" t="s">
        <v>2620</v>
      </c>
      <c r="C585" s="473" t="s">
        <v>1032</v>
      </c>
      <c r="D585" s="474">
        <v>39.07</v>
      </c>
    </row>
    <row r="586" spans="1:4" s="387" customFormat="1" x14ac:dyDescent="0.25">
      <c r="A586" s="473">
        <v>96029</v>
      </c>
      <c r="B586" s="473" t="s">
        <v>2621</v>
      </c>
      <c r="C586" s="473" t="s">
        <v>1032</v>
      </c>
      <c r="D586" s="474">
        <v>34.33</v>
      </c>
    </row>
    <row r="587" spans="1:4" s="387" customFormat="1" x14ac:dyDescent="0.25">
      <c r="A587" s="473">
        <v>96036</v>
      </c>
      <c r="B587" s="473" t="s">
        <v>2622</v>
      </c>
      <c r="C587" s="473" t="s">
        <v>1032</v>
      </c>
      <c r="D587" s="474">
        <v>46.69</v>
      </c>
    </row>
    <row r="588" spans="1:4" s="387" customFormat="1" x14ac:dyDescent="0.25">
      <c r="A588" s="473">
        <v>96155</v>
      </c>
      <c r="B588" s="473" t="s">
        <v>2623</v>
      </c>
      <c r="C588" s="473" t="s">
        <v>1032</v>
      </c>
      <c r="D588" s="474">
        <v>34.61</v>
      </c>
    </row>
    <row r="589" spans="1:4" s="387" customFormat="1" x14ac:dyDescent="0.25">
      <c r="A589" s="473">
        <v>96156</v>
      </c>
      <c r="B589" s="473" t="s">
        <v>2624</v>
      </c>
      <c r="C589" s="473" t="s">
        <v>1032</v>
      </c>
      <c r="D589" s="474">
        <v>42.11</v>
      </c>
    </row>
    <row r="590" spans="1:4" s="387" customFormat="1" x14ac:dyDescent="0.25">
      <c r="A590" s="473">
        <v>96159</v>
      </c>
      <c r="B590" s="473" t="s">
        <v>2625</v>
      </c>
      <c r="C590" s="473" t="s">
        <v>1032</v>
      </c>
      <c r="D590" s="474">
        <v>54.49</v>
      </c>
    </row>
    <row r="591" spans="1:4" s="387" customFormat="1" x14ac:dyDescent="0.25">
      <c r="A591" s="473">
        <v>96246</v>
      </c>
      <c r="B591" s="473" t="s">
        <v>2626</v>
      </c>
      <c r="C591" s="473" t="s">
        <v>1032</v>
      </c>
      <c r="D591" s="474">
        <v>38.74</v>
      </c>
    </row>
    <row r="592" spans="1:4" s="387" customFormat="1" x14ac:dyDescent="0.25">
      <c r="A592" s="473">
        <v>96464</v>
      </c>
      <c r="B592" s="473" t="s">
        <v>2627</v>
      </c>
      <c r="C592" s="473" t="s">
        <v>1032</v>
      </c>
      <c r="D592" s="474">
        <v>61.17</v>
      </c>
    </row>
    <row r="593" spans="1:4" s="387" customFormat="1" x14ac:dyDescent="0.25">
      <c r="A593" s="473">
        <v>98765</v>
      </c>
      <c r="B593" s="473" t="s">
        <v>2628</v>
      </c>
      <c r="C593" s="473" t="s">
        <v>1032</v>
      </c>
      <c r="D593" s="474">
        <v>0.08</v>
      </c>
    </row>
    <row r="594" spans="1:4" s="387" customFormat="1" x14ac:dyDescent="0.25">
      <c r="A594" s="473">
        <v>99834</v>
      </c>
      <c r="B594" s="473" t="s">
        <v>2629</v>
      </c>
      <c r="C594" s="473" t="s">
        <v>1032</v>
      </c>
      <c r="D594" s="474">
        <v>0.16</v>
      </c>
    </row>
    <row r="595" spans="1:4" s="387" customFormat="1" x14ac:dyDescent="0.25">
      <c r="A595" s="473">
        <v>100642</v>
      </c>
      <c r="B595" s="473" t="s">
        <v>2630</v>
      </c>
      <c r="C595" s="473" t="s">
        <v>1032</v>
      </c>
      <c r="D595" s="474">
        <v>158</v>
      </c>
    </row>
    <row r="596" spans="1:4" s="387" customFormat="1" x14ac:dyDescent="0.25">
      <c r="A596" s="473">
        <v>100648</v>
      </c>
      <c r="B596" s="473" t="s">
        <v>2631</v>
      </c>
      <c r="C596" s="473" t="s">
        <v>1032</v>
      </c>
      <c r="D596" s="474">
        <v>387.11</v>
      </c>
    </row>
    <row r="597" spans="1:4" s="387" customFormat="1" x14ac:dyDescent="0.25">
      <c r="A597" s="473">
        <v>102274</v>
      </c>
      <c r="B597" s="473" t="s">
        <v>12522</v>
      </c>
      <c r="C597" s="473" t="s">
        <v>1032</v>
      </c>
      <c r="D597" s="474">
        <v>17.98</v>
      </c>
    </row>
    <row r="598" spans="1:4" s="387" customFormat="1" x14ac:dyDescent="0.25">
      <c r="A598" s="473">
        <v>5089</v>
      </c>
      <c r="B598" s="473" t="s">
        <v>2632</v>
      </c>
      <c r="C598" s="473" t="s">
        <v>986</v>
      </c>
      <c r="D598" s="474">
        <v>30.55</v>
      </c>
    </row>
    <row r="599" spans="1:4" s="387" customFormat="1" x14ac:dyDescent="0.25">
      <c r="A599" s="473">
        <v>5627</v>
      </c>
      <c r="B599" s="473" t="s">
        <v>2633</v>
      </c>
      <c r="C599" s="473" t="s">
        <v>986</v>
      </c>
      <c r="D599" s="474">
        <v>33.6</v>
      </c>
    </row>
    <row r="600" spans="1:4" s="387" customFormat="1" x14ac:dyDescent="0.25">
      <c r="A600" s="473">
        <v>5628</v>
      </c>
      <c r="B600" s="473" t="s">
        <v>2634</v>
      </c>
      <c r="C600" s="473" t="s">
        <v>986</v>
      </c>
      <c r="D600" s="474">
        <v>4.5599999999999996</v>
      </c>
    </row>
    <row r="601" spans="1:4" s="387" customFormat="1" x14ac:dyDescent="0.25">
      <c r="A601" s="473">
        <v>5629</v>
      </c>
      <c r="B601" s="473" t="s">
        <v>2635</v>
      </c>
      <c r="C601" s="473" t="s">
        <v>986</v>
      </c>
      <c r="D601" s="474">
        <v>42</v>
      </c>
    </row>
    <row r="602" spans="1:4" s="387" customFormat="1" x14ac:dyDescent="0.25">
      <c r="A602" s="473">
        <v>5630</v>
      </c>
      <c r="B602" s="473" t="s">
        <v>2636</v>
      </c>
      <c r="C602" s="473" t="s">
        <v>986</v>
      </c>
      <c r="D602" s="474">
        <v>51.48</v>
      </c>
    </row>
    <row r="603" spans="1:4" s="387" customFormat="1" x14ac:dyDescent="0.25">
      <c r="A603" s="473">
        <v>5658</v>
      </c>
      <c r="B603" s="473" t="s">
        <v>2637</v>
      </c>
      <c r="C603" s="473" t="s">
        <v>986</v>
      </c>
      <c r="D603" s="474">
        <v>2.68</v>
      </c>
    </row>
    <row r="604" spans="1:4" s="387" customFormat="1" x14ac:dyDescent="0.25">
      <c r="A604" s="473">
        <v>5664</v>
      </c>
      <c r="B604" s="473" t="s">
        <v>2638</v>
      </c>
      <c r="C604" s="473" t="s">
        <v>986</v>
      </c>
      <c r="D604" s="474">
        <v>23.18</v>
      </c>
    </row>
    <row r="605" spans="1:4" s="387" customFormat="1" x14ac:dyDescent="0.25">
      <c r="A605" s="473">
        <v>5667</v>
      </c>
      <c r="B605" s="473" t="s">
        <v>2639</v>
      </c>
      <c r="C605" s="473" t="s">
        <v>986</v>
      </c>
      <c r="D605" s="474">
        <v>20.62</v>
      </c>
    </row>
    <row r="606" spans="1:4" s="387" customFormat="1" x14ac:dyDescent="0.25">
      <c r="A606" s="473">
        <v>5668</v>
      </c>
      <c r="B606" s="473" t="s">
        <v>2640</v>
      </c>
      <c r="C606" s="473" t="s">
        <v>986</v>
      </c>
      <c r="D606" s="474">
        <v>39.380000000000003</v>
      </c>
    </row>
    <row r="607" spans="1:4" s="387" customFormat="1" x14ac:dyDescent="0.25">
      <c r="A607" s="473">
        <v>5674</v>
      </c>
      <c r="B607" s="473" t="s">
        <v>2641</v>
      </c>
      <c r="C607" s="473" t="s">
        <v>986</v>
      </c>
      <c r="D607" s="474">
        <v>29.38</v>
      </c>
    </row>
    <row r="608" spans="1:4" s="387" customFormat="1" x14ac:dyDescent="0.25">
      <c r="A608" s="473">
        <v>5692</v>
      </c>
      <c r="B608" s="473" t="s">
        <v>2642</v>
      </c>
      <c r="C608" s="473" t="s">
        <v>986</v>
      </c>
      <c r="D608" s="474">
        <v>0.25</v>
      </c>
    </row>
    <row r="609" spans="1:4" s="387" customFormat="1" x14ac:dyDescent="0.25">
      <c r="A609" s="473">
        <v>5693</v>
      </c>
      <c r="B609" s="473" t="s">
        <v>2643</v>
      </c>
      <c r="C609" s="473" t="s">
        <v>986</v>
      </c>
      <c r="D609" s="474">
        <v>9</v>
      </c>
    </row>
    <row r="610" spans="1:4" s="387" customFormat="1" x14ac:dyDescent="0.25">
      <c r="A610" s="473">
        <v>5695</v>
      </c>
      <c r="B610" s="473" t="s">
        <v>2644</v>
      </c>
      <c r="C610" s="473" t="s">
        <v>986</v>
      </c>
      <c r="D610" s="474">
        <v>33.54</v>
      </c>
    </row>
    <row r="611" spans="1:4" s="387" customFormat="1" x14ac:dyDescent="0.25">
      <c r="A611" s="473">
        <v>5703</v>
      </c>
      <c r="B611" s="473" t="s">
        <v>2645</v>
      </c>
      <c r="C611" s="473" t="s">
        <v>986</v>
      </c>
      <c r="D611" s="474">
        <v>18.32</v>
      </c>
    </row>
    <row r="612" spans="1:4" s="387" customFormat="1" x14ac:dyDescent="0.25">
      <c r="A612" s="473">
        <v>5705</v>
      </c>
      <c r="B612" s="473" t="s">
        <v>2646</v>
      </c>
      <c r="C612" s="473" t="s">
        <v>986</v>
      </c>
      <c r="D612" s="474">
        <v>20.8</v>
      </c>
    </row>
    <row r="613" spans="1:4" s="387" customFormat="1" x14ac:dyDescent="0.25">
      <c r="A613" s="473">
        <v>5707</v>
      </c>
      <c r="B613" s="473" t="s">
        <v>2647</v>
      </c>
      <c r="C613" s="473" t="s">
        <v>986</v>
      </c>
      <c r="D613" s="474">
        <v>62.41</v>
      </c>
    </row>
    <row r="614" spans="1:4" s="387" customFormat="1" x14ac:dyDescent="0.25">
      <c r="A614" s="473">
        <v>5710</v>
      </c>
      <c r="B614" s="473" t="s">
        <v>2648</v>
      </c>
      <c r="C614" s="473" t="s">
        <v>986</v>
      </c>
      <c r="D614" s="474">
        <v>144.76</v>
      </c>
    </row>
    <row r="615" spans="1:4" s="387" customFormat="1" x14ac:dyDescent="0.25">
      <c r="A615" s="473">
        <v>5711</v>
      </c>
      <c r="B615" s="473" t="s">
        <v>2649</v>
      </c>
      <c r="C615" s="473" t="s">
        <v>986</v>
      </c>
      <c r="D615" s="474">
        <v>71.12</v>
      </c>
    </row>
    <row r="616" spans="1:4" s="387" customFormat="1" x14ac:dyDescent="0.25">
      <c r="A616" s="473">
        <v>5714</v>
      </c>
      <c r="B616" s="473" t="s">
        <v>2650</v>
      </c>
      <c r="C616" s="473" t="s">
        <v>986</v>
      </c>
      <c r="D616" s="474">
        <v>12.5</v>
      </c>
    </row>
    <row r="617" spans="1:4" s="387" customFormat="1" x14ac:dyDescent="0.25">
      <c r="A617" s="473">
        <v>5715</v>
      </c>
      <c r="B617" s="473" t="s">
        <v>2651</v>
      </c>
      <c r="C617" s="473" t="s">
        <v>986</v>
      </c>
      <c r="D617" s="474">
        <v>95.69</v>
      </c>
    </row>
    <row r="618" spans="1:4" s="387" customFormat="1" x14ac:dyDescent="0.25">
      <c r="A618" s="473">
        <v>5718</v>
      </c>
      <c r="B618" s="473" t="s">
        <v>2652</v>
      </c>
      <c r="C618" s="473" t="s">
        <v>986</v>
      </c>
      <c r="D618" s="474">
        <v>84.89</v>
      </c>
    </row>
    <row r="619" spans="1:4" s="387" customFormat="1" x14ac:dyDescent="0.25">
      <c r="A619" s="473">
        <v>5721</v>
      </c>
      <c r="B619" s="473" t="s">
        <v>2653</v>
      </c>
      <c r="C619" s="473" t="s">
        <v>986</v>
      </c>
      <c r="D619" s="474">
        <v>74.900000000000006</v>
      </c>
    </row>
    <row r="620" spans="1:4" s="387" customFormat="1" x14ac:dyDescent="0.25">
      <c r="A620" s="473">
        <v>5722</v>
      </c>
      <c r="B620" s="473" t="s">
        <v>2654</v>
      </c>
      <c r="C620" s="473" t="s">
        <v>986</v>
      </c>
      <c r="D620" s="474">
        <v>173.22</v>
      </c>
    </row>
    <row r="621" spans="1:4" s="387" customFormat="1" x14ac:dyDescent="0.25">
      <c r="A621" s="473">
        <v>5724</v>
      </c>
      <c r="B621" s="473" t="s">
        <v>2655</v>
      </c>
      <c r="C621" s="473" t="s">
        <v>986</v>
      </c>
      <c r="D621" s="474">
        <v>43.31</v>
      </c>
    </row>
    <row r="622" spans="1:4" s="387" customFormat="1" x14ac:dyDescent="0.25">
      <c r="A622" s="473">
        <v>5727</v>
      </c>
      <c r="B622" s="473" t="s">
        <v>2656</v>
      </c>
      <c r="C622" s="473" t="s">
        <v>986</v>
      </c>
      <c r="D622" s="474">
        <v>8.8699999999999992</v>
      </c>
    </row>
    <row r="623" spans="1:4" s="387" customFormat="1" x14ac:dyDescent="0.25">
      <c r="A623" s="473">
        <v>5729</v>
      </c>
      <c r="B623" s="473" t="s">
        <v>2657</v>
      </c>
      <c r="C623" s="473" t="s">
        <v>986</v>
      </c>
      <c r="D623" s="474">
        <v>36.08</v>
      </c>
    </row>
    <row r="624" spans="1:4" s="387" customFormat="1" x14ac:dyDescent="0.25">
      <c r="A624" s="473">
        <v>5730</v>
      </c>
      <c r="B624" s="473" t="s">
        <v>2658</v>
      </c>
      <c r="C624" s="473" t="s">
        <v>986</v>
      </c>
      <c r="D624" s="474">
        <v>33.07</v>
      </c>
    </row>
    <row r="625" spans="1:4" s="387" customFormat="1" x14ac:dyDescent="0.25">
      <c r="A625" s="473">
        <v>5735</v>
      </c>
      <c r="B625" s="473" t="s">
        <v>2659</v>
      </c>
      <c r="C625" s="473" t="s">
        <v>986</v>
      </c>
      <c r="D625" s="474">
        <v>22.36</v>
      </c>
    </row>
    <row r="626" spans="1:4" s="387" customFormat="1" x14ac:dyDescent="0.25">
      <c r="A626" s="473">
        <v>5736</v>
      </c>
      <c r="B626" s="473" t="s">
        <v>2660</v>
      </c>
      <c r="C626" s="473" t="s">
        <v>986</v>
      </c>
      <c r="D626" s="474">
        <v>36.130000000000003</v>
      </c>
    </row>
    <row r="627" spans="1:4" s="387" customFormat="1" x14ac:dyDescent="0.25">
      <c r="A627" s="473">
        <v>5738</v>
      </c>
      <c r="B627" s="473" t="s">
        <v>2661</v>
      </c>
      <c r="C627" s="473" t="s">
        <v>986</v>
      </c>
      <c r="D627" s="474">
        <v>32.08</v>
      </c>
    </row>
    <row r="628" spans="1:4" s="387" customFormat="1" x14ac:dyDescent="0.25">
      <c r="A628" s="473">
        <v>5739</v>
      </c>
      <c r="B628" s="473" t="s">
        <v>2662</v>
      </c>
      <c r="C628" s="473" t="s">
        <v>986</v>
      </c>
      <c r="D628" s="474">
        <v>40.15</v>
      </c>
    </row>
    <row r="629" spans="1:4" s="387" customFormat="1" x14ac:dyDescent="0.25">
      <c r="A629" s="473">
        <v>5741</v>
      </c>
      <c r="B629" s="473" t="s">
        <v>2663</v>
      </c>
      <c r="C629" s="473" t="s">
        <v>986</v>
      </c>
      <c r="D629" s="474">
        <v>40.49</v>
      </c>
    </row>
    <row r="630" spans="1:4" s="387" customFormat="1" x14ac:dyDescent="0.25">
      <c r="A630" s="473">
        <v>5742</v>
      </c>
      <c r="B630" s="473" t="s">
        <v>2664</v>
      </c>
      <c r="C630" s="473" t="s">
        <v>986</v>
      </c>
      <c r="D630" s="474">
        <v>22.03</v>
      </c>
    </row>
    <row r="631" spans="1:4" s="387" customFormat="1" x14ac:dyDescent="0.25">
      <c r="A631" s="473">
        <v>5747</v>
      </c>
      <c r="B631" s="473" t="s">
        <v>2665</v>
      </c>
      <c r="C631" s="473" t="s">
        <v>986</v>
      </c>
      <c r="D631" s="474">
        <v>126.33</v>
      </c>
    </row>
    <row r="632" spans="1:4" s="387" customFormat="1" x14ac:dyDescent="0.25">
      <c r="A632" s="473">
        <v>5751</v>
      </c>
      <c r="B632" s="473" t="s">
        <v>2666</v>
      </c>
      <c r="C632" s="473" t="s">
        <v>986</v>
      </c>
      <c r="D632" s="474">
        <v>22.6</v>
      </c>
    </row>
    <row r="633" spans="1:4" s="387" customFormat="1" x14ac:dyDescent="0.25">
      <c r="A633" s="473">
        <v>5754</v>
      </c>
      <c r="B633" s="473" t="s">
        <v>2667</v>
      </c>
      <c r="C633" s="473" t="s">
        <v>986</v>
      </c>
      <c r="D633" s="474">
        <v>19.04</v>
      </c>
    </row>
    <row r="634" spans="1:4" s="387" customFormat="1" x14ac:dyDescent="0.25">
      <c r="A634" s="473">
        <v>5763</v>
      </c>
      <c r="B634" s="473" t="s">
        <v>2668</v>
      </c>
      <c r="C634" s="473" t="s">
        <v>986</v>
      </c>
      <c r="D634" s="474">
        <v>33.75</v>
      </c>
    </row>
    <row r="635" spans="1:4" s="387" customFormat="1" x14ac:dyDescent="0.25">
      <c r="A635" s="473">
        <v>5765</v>
      </c>
      <c r="B635" s="473" t="s">
        <v>2669</v>
      </c>
      <c r="C635" s="473" t="s">
        <v>986</v>
      </c>
      <c r="D635" s="474">
        <v>2.85</v>
      </c>
    </row>
    <row r="636" spans="1:4" s="387" customFormat="1" x14ac:dyDescent="0.25">
      <c r="A636" s="473">
        <v>5766</v>
      </c>
      <c r="B636" s="473" t="s">
        <v>2670</v>
      </c>
      <c r="C636" s="473" t="s">
        <v>986</v>
      </c>
      <c r="D636" s="474">
        <v>4.5</v>
      </c>
    </row>
    <row r="637" spans="1:4" s="387" customFormat="1" x14ac:dyDescent="0.25">
      <c r="A637" s="473">
        <v>5779</v>
      </c>
      <c r="B637" s="473" t="s">
        <v>2671</v>
      </c>
      <c r="C637" s="473" t="s">
        <v>986</v>
      </c>
      <c r="D637" s="474">
        <v>57.35</v>
      </c>
    </row>
    <row r="638" spans="1:4" s="387" customFormat="1" x14ac:dyDescent="0.25">
      <c r="A638" s="473">
        <v>5787</v>
      </c>
      <c r="B638" s="473" t="s">
        <v>2672</v>
      </c>
      <c r="C638" s="473" t="s">
        <v>986</v>
      </c>
      <c r="D638" s="474">
        <v>56.21</v>
      </c>
    </row>
    <row r="639" spans="1:4" s="387" customFormat="1" x14ac:dyDescent="0.25">
      <c r="A639" s="473">
        <v>5797</v>
      </c>
      <c r="B639" s="473" t="s">
        <v>2673</v>
      </c>
      <c r="C639" s="473" t="s">
        <v>986</v>
      </c>
      <c r="D639" s="474">
        <v>4.32</v>
      </c>
    </row>
    <row r="640" spans="1:4" s="387" customFormat="1" x14ac:dyDescent="0.25">
      <c r="A640" s="473">
        <v>5800</v>
      </c>
      <c r="B640" s="473" t="s">
        <v>2674</v>
      </c>
      <c r="C640" s="473" t="s">
        <v>986</v>
      </c>
      <c r="D640" s="474">
        <v>0.31</v>
      </c>
    </row>
    <row r="641" spans="1:4" s="387" customFormat="1" x14ac:dyDescent="0.25">
      <c r="A641" s="473">
        <v>7032</v>
      </c>
      <c r="B641" s="473" t="s">
        <v>2675</v>
      </c>
      <c r="C641" s="473" t="s">
        <v>986</v>
      </c>
      <c r="D641" s="474">
        <v>5.15</v>
      </c>
    </row>
    <row r="642" spans="1:4" s="387" customFormat="1" x14ac:dyDescent="0.25">
      <c r="A642" s="473">
        <v>7033</v>
      </c>
      <c r="B642" s="473" t="s">
        <v>2676</v>
      </c>
      <c r="C642" s="473" t="s">
        <v>986</v>
      </c>
      <c r="D642" s="474">
        <v>0.85</v>
      </c>
    </row>
    <row r="643" spans="1:4" s="387" customFormat="1" x14ac:dyDescent="0.25">
      <c r="A643" s="473">
        <v>7034</v>
      </c>
      <c r="B643" s="473" t="s">
        <v>2677</v>
      </c>
      <c r="C643" s="473" t="s">
        <v>986</v>
      </c>
      <c r="D643" s="474">
        <v>9.65</v>
      </c>
    </row>
    <row r="644" spans="1:4" s="387" customFormat="1" x14ac:dyDescent="0.25">
      <c r="A644" s="473">
        <v>7035</v>
      </c>
      <c r="B644" s="473" t="s">
        <v>2678</v>
      </c>
      <c r="C644" s="473" t="s">
        <v>986</v>
      </c>
      <c r="D644" s="474">
        <v>170.72</v>
      </c>
    </row>
    <row r="645" spans="1:4" s="387" customFormat="1" x14ac:dyDescent="0.25">
      <c r="A645" s="473">
        <v>7038</v>
      </c>
      <c r="B645" s="473" t="s">
        <v>2679</v>
      </c>
      <c r="C645" s="473" t="s">
        <v>986</v>
      </c>
      <c r="D645" s="474">
        <v>36.69</v>
      </c>
    </row>
    <row r="646" spans="1:4" s="387" customFormat="1" x14ac:dyDescent="0.25">
      <c r="A646" s="473">
        <v>7039</v>
      </c>
      <c r="B646" s="473" t="s">
        <v>2680</v>
      </c>
      <c r="C646" s="473" t="s">
        <v>986</v>
      </c>
      <c r="D646" s="474">
        <v>5.09</v>
      </c>
    </row>
    <row r="647" spans="1:4" s="387" customFormat="1" x14ac:dyDescent="0.25">
      <c r="A647" s="473">
        <v>7040</v>
      </c>
      <c r="B647" s="473" t="s">
        <v>2681</v>
      </c>
      <c r="C647" s="473" t="s">
        <v>986</v>
      </c>
      <c r="D647" s="474">
        <v>45.92</v>
      </c>
    </row>
    <row r="648" spans="1:4" s="387" customFormat="1" x14ac:dyDescent="0.25">
      <c r="A648" s="473">
        <v>7044</v>
      </c>
      <c r="B648" s="473" t="s">
        <v>2682</v>
      </c>
      <c r="C648" s="473" t="s">
        <v>986</v>
      </c>
      <c r="D648" s="474">
        <v>0.28000000000000003</v>
      </c>
    </row>
    <row r="649" spans="1:4" s="387" customFormat="1" x14ac:dyDescent="0.25">
      <c r="A649" s="473">
        <v>7045</v>
      </c>
      <c r="B649" s="473" t="s">
        <v>2683</v>
      </c>
      <c r="C649" s="473" t="s">
        <v>986</v>
      </c>
      <c r="D649" s="474">
        <v>0.03</v>
      </c>
    </row>
    <row r="650" spans="1:4" s="387" customFormat="1" x14ac:dyDescent="0.25">
      <c r="A650" s="473">
        <v>7046</v>
      </c>
      <c r="B650" s="473" t="s">
        <v>2684</v>
      </c>
      <c r="C650" s="473" t="s">
        <v>986</v>
      </c>
      <c r="D650" s="474">
        <v>0.31</v>
      </c>
    </row>
    <row r="651" spans="1:4" s="387" customFormat="1" x14ac:dyDescent="0.25">
      <c r="A651" s="473">
        <v>7047</v>
      </c>
      <c r="B651" s="473" t="s">
        <v>2685</v>
      </c>
      <c r="C651" s="473" t="s">
        <v>986</v>
      </c>
      <c r="D651" s="474">
        <v>10.58</v>
      </c>
    </row>
    <row r="652" spans="1:4" s="387" customFormat="1" x14ac:dyDescent="0.25">
      <c r="A652" s="473">
        <v>7051</v>
      </c>
      <c r="B652" s="473" t="s">
        <v>2686</v>
      </c>
      <c r="C652" s="473" t="s">
        <v>986</v>
      </c>
      <c r="D652" s="474">
        <v>32.549999999999997</v>
      </c>
    </row>
    <row r="653" spans="1:4" s="387" customFormat="1" x14ac:dyDescent="0.25">
      <c r="A653" s="473">
        <v>7052</v>
      </c>
      <c r="B653" s="473" t="s">
        <v>2687</v>
      </c>
      <c r="C653" s="473" t="s">
        <v>986</v>
      </c>
      <c r="D653" s="474">
        <v>4.51</v>
      </c>
    </row>
    <row r="654" spans="1:4" s="387" customFormat="1" x14ac:dyDescent="0.25">
      <c r="A654" s="473">
        <v>7053</v>
      </c>
      <c r="B654" s="473" t="s">
        <v>2688</v>
      </c>
      <c r="C654" s="473" t="s">
        <v>986</v>
      </c>
      <c r="D654" s="474">
        <v>40.729999999999997</v>
      </c>
    </row>
    <row r="655" spans="1:4" s="387" customFormat="1" x14ac:dyDescent="0.25">
      <c r="A655" s="473">
        <v>7054</v>
      </c>
      <c r="B655" s="473" t="s">
        <v>2689</v>
      </c>
      <c r="C655" s="473" t="s">
        <v>986</v>
      </c>
      <c r="D655" s="474">
        <v>71.31</v>
      </c>
    </row>
    <row r="656" spans="1:4" s="387" customFormat="1" x14ac:dyDescent="0.25">
      <c r="A656" s="473">
        <v>7058</v>
      </c>
      <c r="B656" s="473" t="s">
        <v>2690</v>
      </c>
      <c r="C656" s="473" t="s">
        <v>986</v>
      </c>
      <c r="D656" s="474">
        <v>17.09</v>
      </c>
    </row>
    <row r="657" spans="1:4" s="387" customFormat="1" x14ac:dyDescent="0.25">
      <c r="A657" s="473">
        <v>7059</v>
      </c>
      <c r="B657" s="473" t="s">
        <v>2691</v>
      </c>
      <c r="C657" s="473" t="s">
        <v>986</v>
      </c>
      <c r="D657" s="474">
        <v>3.15</v>
      </c>
    </row>
    <row r="658" spans="1:4" s="387" customFormat="1" x14ac:dyDescent="0.25">
      <c r="A658" s="473">
        <v>7060</v>
      </c>
      <c r="B658" s="473" t="s">
        <v>2692</v>
      </c>
      <c r="C658" s="473" t="s">
        <v>986</v>
      </c>
      <c r="D658" s="474">
        <v>32.049999999999997</v>
      </c>
    </row>
    <row r="659" spans="1:4" s="387" customFormat="1" x14ac:dyDescent="0.25">
      <c r="A659" s="473">
        <v>7061</v>
      </c>
      <c r="B659" s="473" t="s">
        <v>2693</v>
      </c>
      <c r="C659" s="473" t="s">
        <v>986</v>
      </c>
      <c r="D659" s="474">
        <v>65.099999999999994</v>
      </c>
    </row>
    <row r="660" spans="1:4" s="387" customFormat="1" x14ac:dyDescent="0.25">
      <c r="A660" s="473">
        <v>7063</v>
      </c>
      <c r="B660" s="473" t="s">
        <v>2694</v>
      </c>
      <c r="C660" s="473" t="s">
        <v>986</v>
      </c>
      <c r="D660" s="474">
        <v>15.59</v>
      </c>
    </row>
    <row r="661" spans="1:4" s="387" customFormat="1" x14ac:dyDescent="0.25">
      <c r="A661" s="473">
        <v>7064</v>
      </c>
      <c r="B661" s="473" t="s">
        <v>2695</v>
      </c>
      <c r="C661" s="473" t="s">
        <v>986</v>
      </c>
      <c r="D661" s="474">
        <v>2.16</v>
      </c>
    </row>
    <row r="662" spans="1:4" s="387" customFormat="1" x14ac:dyDescent="0.25">
      <c r="A662" s="473">
        <v>7065</v>
      </c>
      <c r="B662" s="473" t="s">
        <v>2696</v>
      </c>
      <c r="C662" s="473" t="s">
        <v>986</v>
      </c>
      <c r="D662" s="474">
        <v>17.059999999999999</v>
      </c>
    </row>
    <row r="663" spans="1:4" s="387" customFormat="1" x14ac:dyDescent="0.25">
      <c r="A663" s="473">
        <v>7066</v>
      </c>
      <c r="B663" s="473" t="s">
        <v>2697</v>
      </c>
      <c r="C663" s="473" t="s">
        <v>986</v>
      </c>
      <c r="D663" s="474">
        <v>137.32</v>
      </c>
    </row>
    <row r="664" spans="1:4" s="387" customFormat="1" x14ac:dyDescent="0.25">
      <c r="A664" s="473">
        <v>53786</v>
      </c>
      <c r="B664" s="473" t="s">
        <v>2698</v>
      </c>
      <c r="C664" s="473" t="s">
        <v>986</v>
      </c>
      <c r="D664" s="474">
        <v>42.63</v>
      </c>
    </row>
    <row r="665" spans="1:4" s="387" customFormat="1" x14ac:dyDescent="0.25">
      <c r="A665" s="473">
        <v>53788</v>
      </c>
      <c r="B665" s="473" t="s">
        <v>2699</v>
      </c>
      <c r="C665" s="473" t="s">
        <v>986</v>
      </c>
      <c r="D665" s="474">
        <v>45.64</v>
      </c>
    </row>
    <row r="666" spans="1:4" s="387" customFormat="1" x14ac:dyDescent="0.25">
      <c r="A666" s="473">
        <v>53792</v>
      </c>
      <c r="B666" s="473" t="s">
        <v>2700</v>
      </c>
      <c r="C666" s="473" t="s">
        <v>986</v>
      </c>
      <c r="D666" s="474">
        <v>80.92</v>
      </c>
    </row>
    <row r="667" spans="1:4" s="387" customFormat="1" x14ac:dyDescent="0.25">
      <c r="A667" s="473">
        <v>53794</v>
      </c>
      <c r="B667" s="473" t="s">
        <v>2701</v>
      </c>
      <c r="C667" s="473" t="s">
        <v>986</v>
      </c>
      <c r="D667" s="474">
        <v>35</v>
      </c>
    </row>
    <row r="668" spans="1:4" s="387" customFormat="1" x14ac:dyDescent="0.25">
      <c r="A668" s="473">
        <v>53797</v>
      </c>
      <c r="B668" s="473" t="s">
        <v>2702</v>
      </c>
      <c r="C668" s="473" t="s">
        <v>986</v>
      </c>
      <c r="D668" s="474">
        <v>93.06</v>
      </c>
    </row>
    <row r="669" spans="1:4" s="387" customFormat="1" x14ac:dyDescent="0.25">
      <c r="A669" s="473">
        <v>53804</v>
      </c>
      <c r="B669" s="473" t="s">
        <v>2703</v>
      </c>
      <c r="C669" s="473" t="s">
        <v>986</v>
      </c>
      <c r="D669" s="474">
        <v>5.58</v>
      </c>
    </row>
    <row r="670" spans="1:4" s="387" customFormat="1" x14ac:dyDescent="0.25">
      <c r="A670" s="473">
        <v>53806</v>
      </c>
      <c r="B670" s="473" t="s">
        <v>2704</v>
      </c>
      <c r="C670" s="473" t="s">
        <v>986</v>
      </c>
      <c r="D670" s="474">
        <v>55.81</v>
      </c>
    </row>
    <row r="671" spans="1:4" s="387" customFormat="1" x14ac:dyDescent="0.25">
      <c r="A671" s="473">
        <v>53810</v>
      </c>
      <c r="B671" s="473" t="s">
        <v>2705</v>
      </c>
      <c r="C671" s="473" t="s">
        <v>986</v>
      </c>
      <c r="D671" s="474">
        <v>56.15</v>
      </c>
    </row>
    <row r="672" spans="1:4" s="387" customFormat="1" x14ac:dyDescent="0.25">
      <c r="A672" s="473">
        <v>53814</v>
      </c>
      <c r="B672" s="473" t="s">
        <v>2706</v>
      </c>
      <c r="C672" s="473" t="s">
        <v>986</v>
      </c>
      <c r="D672" s="474">
        <v>183.94</v>
      </c>
    </row>
    <row r="673" spans="1:4" s="387" customFormat="1" x14ac:dyDescent="0.25">
      <c r="A673" s="473">
        <v>53817</v>
      </c>
      <c r="B673" s="473" t="s">
        <v>2707</v>
      </c>
      <c r="C673" s="473" t="s">
        <v>986</v>
      </c>
      <c r="D673" s="474">
        <v>49.9</v>
      </c>
    </row>
    <row r="674" spans="1:4" s="387" customFormat="1" x14ac:dyDescent="0.25">
      <c r="A674" s="473">
        <v>53818</v>
      </c>
      <c r="B674" s="473" t="s">
        <v>2708</v>
      </c>
      <c r="C674" s="473" t="s">
        <v>986</v>
      </c>
      <c r="D674" s="474">
        <v>7.08</v>
      </c>
    </row>
    <row r="675" spans="1:4" s="387" customFormat="1" x14ac:dyDescent="0.25">
      <c r="A675" s="473">
        <v>53827</v>
      </c>
      <c r="B675" s="473" t="s">
        <v>2709</v>
      </c>
      <c r="C675" s="473" t="s">
        <v>986</v>
      </c>
      <c r="D675" s="474">
        <v>91.1</v>
      </c>
    </row>
    <row r="676" spans="1:4" s="387" customFormat="1" x14ac:dyDescent="0.25">
      <c r="A676" s="473">
        <v>53829</v>
      </c>
      <c r="B676" s="473" t="s">
        <v>2710</v>
      </c>
      <c r="C676" s="473" t="s">
        <v>986</v>
      </c>
      <c r="D676" s="474">
        <v>93.06</v>
      </c>
    </row>
    <row r="677" spans="1:4" s="387" customFormat="1" x14ac:dyDescent="0.25">
      <c r="A677" s="473">
        <v>53831</v>
      </c>
      <c r="B677" s="473" t="s">
        <v>2711</v>
      </c>
      <c r="C677" s="473" t="s">
        <v>986</v>
      </c>
      <c r="D677" s="474">
        <v>153.72</v>
      </c>
    </row>
    <row r="678" spans="1:4" s="387" customFormat="1" x14ac:dyDescent="0.25">
      <c r="A678" s="473">
        <v>53840</v>
      </c>
      <c r="B678" s="473" t="s">
        <v>2712</v>
      </c>
      <c r="C678" s="473" t="s">
        <v>986</v>
      </c>
      <c r="D678" s="474">
        <v>3.03</v>
      </c>
    </row>
    <row r="679" spans="1:4" s="387" customFormat="1" x14ac:dyDescent="0.25">
      <c r="A679" s="473">
        <v>53841</v>
      </c>
      <c r="B679" s="473" t="s">
        <v>2713</v>
      </c>
      <c r="C679" s="473" t="s">
        <v>986</v>
      </c>
      <c r="D679" s="474">
        <v>2.1</v>
      </c>
    </row>
    <row r="680" spans="1:4" s="387" customFormat="1" x14ac:dyDescent="0.25">
      <c r="A680" s="473">
        <v>53849</v>
      </c>
      <c r="B680" s="473" t="s">
        <v>2714</v>
      </c>
      <c r="C680" s="473" t="s">
        <v>986</v>
      </c>
      <c r="D680" s="474">
        <v>66.87</v>
      </c>
    </row>
    <row r="681" spans="1:4" s="387" customFormat="1" x14ac:dyDescent="0.25">
      <c r="A681" s="473">
        <v>53857</v>
      </c>
      <c r="B681" s="473" t="s">
        <v>2715</v>
      </c>
      <c r="C681" s="473" t="s">
        <v>986</v>
      </c>
      <c r="D681" s="474">
        <v>36.68</v>
      </c>
    </row>
    <row r="682" spans="1:4" s="387" customFormat="1" x14ac:dyDescent="0.25">
      <c r="A682" s="473">
        <v>53858</v>
      </c>
      <c r="B682" s="473" t="s">
        <v>2716</v>
      </c>
      <c r="C682" s="473" t="s">
        <v>986</v>
      </c>
      <c r="D682" s="474">
        <v>63.9</v>
      </c>
    </row>
    <row r="683" spans="1:4" s="387" customFormat="1" x14ac:dyDescent="0.25">
      <c r="A683" s="473">
        <v>53861</v>
      </c>
      <c r="B683" s="473" t="s">
        <v>2717</v>
      </c>
      <c r="C683" s="473" t="s">
        <v>986</v>
      </c>
      <c r="D683" s="474">
        <v>50.86</v>
      </c>
    </row>
    <row r="684" spans="1:4" s="387" customFormat="1" x14ac:dyDescent="0.25">
      <c r="A684" s="473">
        <v>53863</v>
      </c>
      <c r="B684" s="473" t="s">
        <v>2718</v>
      </c>
      <c r="C684" s="473" t="s">
        <v>986</v>
      </c>
      <c r="D684" s="474">
        <v>1.72</v>
      </c>
    </row>
    <row r="685" spans="1:4" s="387" customFormat="1" x14ac:dyDescent="0.25">
      <c r="A685" s="473">
        <v>53865</v>
      </c>
      <c r="B685" s="473" t="s">
        <v>2719</v>
      </c>
      <c r="C685" s="473" t="s">
        <v>986</v>
      </c>
      <c r="D685" s="474">
        <v>37.659999999999997</v>
      </c>
    </row>
    <row r="686" spans="1:4" s="387" customFormat="1" x14ac:dyDescent="0.25">
      <c r="A686" s="473">
        <v>53866</v>
      </c>
      <c r="B686" s="473" t="s">
        <v>2720</v>
      </c>
      <c r="C686" s="473" t="s">
        <v>986</v>
      </c>
      <c r="D686" s="474">
        <v>1.48</v>
      </c>
    </row>
    <row r="687" spans="1:4" s="387" customFormat="1" x14ac:dyDescent="0.25">
      <c r="A687" s="473">
        <v>53882</v>
      </c>
      <c r="B687" s="473" t="s">
        <v>2721</v>
      </c>
      <c r="C687" s="473" t="s">
        <v>986</v>
      </c>
      <c r="D687" s="474">
        <v>26.35</v>
      </c>
    </row>
    <row r="688" spans="1:4" s="387" customFormat="1" x14ac:dyDescent="0.25">
      <c r="A688" s="473">
        <v>55263</v>
      </c>
      <c r="B688" s="473" t="s">
        <v>2722</v>
      </c>
      <c r="C688" s="473" t="s">
        <v>986</v>
      </c>
      <c r="D688" s="474">
        <v>51.48</v>
      </c>
    </row>
    <row r="689" spans="1:4" s="387" customFormat="1" x14ac:dyDescent="0.25">
      <c r="A689" s="473">
        <v>73303</v>
      </c>
      <c r="B689" s="473" t="s">
        <v>2723</v>
      </c>
      <c r="C689" s="473" t="s">
        <v>986</v>
      </c>
      <c r="D689" s="474">
        <v>4.4400000000000004</v>
      </c>
    </row>
    <row r="690" spans="1:4" s="387" customFormat="1" x14ac:dyDescent="0.25">
      <c r="A690" s="473">
        <v>73307</v>
      </c>
      <c r="B690" s="473" t="s">
        <v>2724</v>
      </c>
      <c r="C690" s="473" t="s">
        <v>986</v>
      </c>
      <c r="D690" s="474">
        <v>3.96</v>
      </c>
    </row>
    <row r="691" spans="1:4" s="387" customFormat="1" x14ac:dyDescent="0.25">
      <c r="A691" s="473">
        <v>73309</v>
      </c>
      <c r="B691" s="473" t="s">
        <v>2725</v>
      </c>
      <c r="C691" s="473" t="s">
        <v>986</v>
      </c>
      <c r="D691" s="474">
        <v>24.41</v>
      </c>
    </row>
    <row r="692" spans="1:4" s="387" customFormat="1" x14ac:dyDescent="0.25">
      <c r="A692" s="473">
        <v>73311</v>
      </c>
      <c r="B692" s="473" t="s">
        <v>2726</v>
      </c>
      <c r="C692" s="473" t="s">
        <v>986</v>
      </c>
      <c r="D692" s="474">
        <v>142.30000000000001</v>
      </c>
    </row>
    <row r="693" spans="1:4" s="387" customFormat="1" x14ac:dyDescent="0.25">
      <c r="A693" s="473">
        <v>73313</v>
      </c>
      <c r="B693" s="473" t="s">
        <v>2727</v>
      </c>
      <c r="C693" s="473" t="s">
        <v>986</v>
      </c>
      <c r="D693" s="474">
        <v>3.38</v>
      </c>
    </row>
    <row r="694" spans="1:4" s="387" customFormat="1" x14ac:dyDescent="0.25">
      <c r="A694" s="473">
        <v>73315</v>
      </c>
      <c r="B694" s="473" t="s">
        <v>2728</v>
      </c>
      <c r="C694" s="473" t="s">
        <v>986</v>
      </c>
      <c r="D694" s="474">
        <v>45.64</v>
      </c>
    </row>
    <row r="695" spans="1:4" s="387" customFormat="1" x14ac:dyDescent="0.25">
      <c r="A695" s="473">
        <v>73335</v>
      </c>
      <c r="B695" s="473" t="s">
        <v>2729</v>
      </c>
      <c r="C695" s="473" t="s">
        <v>986</v>
      </c>
      <c r="D695" s="474">
        <v>24.65</v>
      </c>
    </row>
    <row r="696" spans="1:4" s="387" customFormat="1" x14ac:dyDescent="0.25">
      <c r="A696" s="473">
        <v>73340</v>
      </c>
      <c r="B696" s="473" t="s">
        <v>2730</v>
      </c>
      <c r="C696" s="473" t="s">
        <v>986</v>
      </c>
      <c r="D696" s="474">
        <v>65.099999999999994</v>
      </c>
    </row>
    <row r="697" spans="1:4" s="387" customFormat="1" x14ac:dyDescent="0.25">
      <c r="A697" s="473">
        <v>83361</v>
      </c>
      <c r="B697" s="473" t="s">
        <v>2731</v>
      </c>
      <c r="C697" s="473" t="s">
        <v>986</v>
      </c>
      <c r="D697" s="474">
        <v>15.2</v>
      </c>
    </row>
    <row r="698" spans="1:4" s="387" customFormat="1" x14ac:dyDescent="0.25">
      <c r="A698" s="473">
        <v>83761</v>
      </c>
      <c r="B698" s="473" t="s">
        <v>2732</v>
      </c>
      <c r="C698" s="473" t="s">
        <v>986</v>
      </c>
      <c r="D698" s="474">
        <v>9.48</v>
      </c>
    </row>
    <row r="699" spans="1:4" s="387" customFormat="1" x14ac:dyDescent="0.25">
      <c r="A699" s="473">
        <v>83762</v>
      </c>
      <c r="B699" s="473" t="s">
        <v>2733</v>
      </c>
      <c r="C699" s="473" t="s">
        <v>986</v>
      </c>
      <c r="D699" s="474">
        <v>11.85</v>
      </c>
    </row>
    <row r="700" spans="1:4" s="387" customFormat="1" x14ac:dyDescent="0.25">
      <c r="A700" s="473">
        <v>83763</v>
      </c>
      <c r="B700" s="473" t="s">
        <v>2734</v>
      </c>
      <c r="C700" s="473" t="s">
        <v>986</v>
      </c>
      <c r="D700" s="474">
        <v>40.1</v>
      </c>
    </row>
    <row r="701" spans="1:4" s="387" customFormat="1" x14ac:dyDescent="0.25">
      <c r="A701" s="473">
        <v>83764</v>
      </c>
      <c r="B701" s="473" t="s">
        <v>2735</v>
      </c>
      <c r="C701" s="473" t="s">
        <v>986</v>
      </c>
      <c r="D701" s="474">
        <v>1.06</v>
      </c>
    </row>
    <row r="702" spans="1:4" s="387" customFormat="1" x14ac:dyDescent="0.25">
      <c r="A702" s="473">
        <v>87026</v>
      </c>
      <c r="B702" s="473" t="s">
        <v>2736</v>
      </c>
      <c r="C702" s="473" t="s">
        <v>986</v>
      </c>
      <c r="D702" s="474">
        <v>0.42</v>
      </c>
    </row>
    <row r="703" spans="1:4" s="387" customFormat="1" x14ac:dyDescent="0.25">
      <c r="A703" s="473">
        <v>87441</v>
      </c>
      <c r="B703" s="473" t="s">
        <v>2737</v>
      </c>
      <c r="C703" s="473" t="s">
        <v>986</v>
      </c>
      <c r="D703" s="474">
        <v>0.44</v>
      </c>
    </row>
    <row r="704" spans="1:4" s="387" customFormat="1" x14ac:dyDescent="0.25">
      <c r="A704" s="473">
        <v>87442</v>
      </c>
      <c r="B704" s="473" t="s">
        <v>2738</v>
      </c>
      <c r="C704" s="473" t="s">
        <v>986</v>
      </c>
      <c r="D704" s="474">
        <v>0.05</v>
      </c>
    </row>
    <row r="705" spans="1:4" s="387" customFormat="1" x14ac:dyDescent="0.25">
      <c r="A705" s="473">
        <v>87443</v>
      </c>
      <c r="B705" s="473" t="s">
        <v>2739</v>
      </c>
      <c r="C705" s="473" t="s">
        <v>986</v>
      </c>
      <c r="D705" s="474">
        <v>0.41</v>
      </c>
    </row>
    <row r="706" spans="1:4" s="387" customFormat="1" x14ac:dyDescent="0.25">
      <c r="A706" s="473">
        <v>87444</v>
      </c>
      <c r="B706" s="473" t="s">
        <v>2740</v>
      </c>
      <c r="C706" s="473" t="s">
        <v>986</v>
      </c>
      <c r="D706" s="474">
        <v>3.39</v>
      </c>
    </row>
    <row r="707" spans="1:4" s="387" customFormat="1" x14ac:dyDescent="0.25">
      <c r="A707" s="473">
        <v>88387</v>
      </c>
      <c r="B707" s="473" t="s">
        <v>2741</v>
      </c>
      <c r="C707" s="473" t="s">
        <v>986</v>
      </c>
      <c r="D707" s="474">
        <v>0.85</v>
      </c>
    </row>
    <row r="708" spans="1:4" s="387" customFormat="1" x14ac:dyDescent="0.25">
      <c r="A708" s="473">
        <v>88389</v>
      </c>
      <c r="B708" s="473" t="s">
        <v>2742</v>
      </c>
      <c r="C708" s="473" t="s">
        <v>986</v>
      </c>
      <c r="D708" s="474">
        <v>0.1</v>
      </c>
    </row>
    <row r="709" spans="1:4" s="387" customFormat="1" x14ac:dyDescent="0.25">
      <c r="A709" s="473">
        <v>88390</v>
      </c>
      <c r="B709" s="473" t="s">
        <v>2743</v>
      </c>
      <c r="C709" s="473" t="s">
        <v>986</v>
      </c>
      <c r="D709" s="474">
        <v>1.07</v>
      </c>
    </row>
    <row r="710" spans="1:4" s="387" customFormat="1" x14ac:dyDescent="0.25">
      <c r="A710" s="473">
        <v>88391</v>
      </c>
      <c r="B710" s="473" t="s">
        <v>2744</v>
      </c>
      <c r="C710" s="473" t="s">
        <v>986</v>
      </c>
      <c r="D710" s="474">
        <v>2.41</v>
      </c>
    </row>
    <row r="711" spans="1:4" s="387" customFormat="1" x14ac:dyDescent="0.25">
      <c r="A711" s="473">
        <v>88394</v>
      </c>
      <c r="B711" s="473" t="s">
        <v>2745</v>
      </c>
      <c r="C711" s="473" t="s">
        <v>986</v>
      </c>
      <c r="D711" s="474">
        <v>1.02</v>
      </c>
    </row>
    <row r="712" spans="1:4" s="387" customFormat="1" x14ac:dyDescent="0.25">
      <c r="A712" s="473">
        <v>88395</v>
      </c>
      <c r="B712" s="473" t="s">
        <v>2746</v>
      </c>
      <c r="C712" s="473" t="s">
        <v>986</v>
      </c>
      <c r="D712" s="474">
        <v>0.12</v>
      </c>
    </row>
    <row r="713" spans="1:4" s="387" customFormat="1" x14ac:dyDescent="0.25">
      <c r="A713" s="473">
        <v>88396</v>
      </c>
      <c r="B713" s="473" t="s">
        <v>2747</v>
      </c>
      <c r="C713" s="473" t="s">
        <v>986</v>
      </c>
      <c r="D713" s="474">
        <v>1.27</v>
      </c>
    </row>
    <row r="714" spans="1:4" s="387" customFormat="1" x14ac:dyDescent="0.25">
      <c r="A714" s="473">
        <v>88397</v>
      </c>
      <c r="B714" s="473" t="s">
        <v>2748</v>
      </c>
      <c r="C714" s="473" t="s">
        <v>986</v>
      </c>
      <c r="D714" s="474">
        <v>3.61</v>
      </c>
    </row>
    <row r="715" spans="1:4" s="387" customFormat="1" x14ac:dyDescent="0.25">
      <c r="A715" s="473">
        <v>88400</v>
      </c>
      <c r="B715" s="473" t="s">
        <v>2749</v>
      </c>
      <c r="C715" s="473" t="s">
        <v>986</v>
      </c>
      <c r="D715" s="474">
        <v>0.81</v>
      </c>
    </row>
    <row r="716" spans="1:4" s="387" customFormat="1" x14ac:dyDescent="0.25">
      <c r="A716" s="473">
        <v>88401</v>
      </c>
      <c r="B716" s="473" t="s">
        <v>2750</v>
      </c>
      <c r="C716" s="473" t="s">
        <v>986</v>
      </c>
      <c r="D716" s="474">
        <v>0.09</v>
      </c>
    </row>
    <row r="717" spans="1:4" s="387" customFormat="1" x14ac:dyDescent="0.25">
      <c r="A717" s="473">
        <v>88402</v>
      </c>
      <c r="B717" s="473" t="s">
        <v>2751</v>
      </c>
      <c r="C717" s="473" t="s">
        <v>986</v>
      </c>
      <c r="D717" s="474">
        <v>1.01</v>
      </c>
    </row>
    <row r="718" spans="1:4" s="387" customFormat="1" x14ac:dyDescent="0.25">
      <c r="A718" s="473">
        <v>88403</v>
      </c>
      <c r="B718" s="473" t="s">
        <v>2752</v>
      </c>
      <c r="C718" s="473" t="s">
        <v>986</v>
      </c>
      <c r="D718" s="474">
        <v>1.44</v>
      </c>
    </row>
    <row r="719" spans="1:4" s="387" customFormat="1" x14ac:dyDescent="0.25">
      <c r="A719" s="473">
        <v>88419</v>
      </c>
      <c r="B719" s="473" t="s">
        <v>2753</v>
      </c>
      <c r="C719" s="473" t="s">
        <v>986</v>
      </c>
      <c r="D719" s="474">
        <v>5.27</v>
      </c>
    </row>
    <row r="720" spans="1:4" s="387" customFormat="1" x14ac:dyDescent="0.25">
      <c r="A720" s="473">
        <v>88422</v>
      </c>
      <c r="B720" s="473" t="s">
        <v>2754</v>
      </c>
      <c r="C720" s="473" t="s">
        <v>986</v>
      </c>
      <c r="D720" s="474">
        <v>0.62</v>
      </c>
    </row>
    <row r="721" spans="1:4" s="387" customFormat="1" x14ac:dyDescent="0.25">
      <c r="A721" s="473">
        <v>88425</v>
      </c>
      <c r="B721" s="473" t="s">
        <v>2755</v>
      </c>
      <c r="C721" s="473" t="s">
        <v>986</v>
      </c>
      <c r="D721" s="474">
        <v>5.77</v>
      </c>
    </row>
    <row r="722" spans="1:4" s="387" customFormat="1" x14ac:dyDescent="0.25">
      <c r="A722" s="473">
        <v>88427</v>
      </c>
      <c r="B722" s="473" t="s">
        <v>2756</v>
      </c>
      <c r="C722" s="473" t="s">
        <v>986</v>
      </c>
      <c r="D722" s="474">
        <v>3.66</v>
      </c>
    </row>
    <row r="723" spans="1:4" s="387" customFormat="1" x14ac:dyDescent="0.25">
      <c r="A723" s="473">
        <v>88434</v>
      </c>
      <c r="B723" s="473" t="s">
        <v>2757</v>
      </c>
      <c r="C723" s="473" t="s">
        <v>986</v>
      </c>
      <c r="D723" s="474">
        <v>6.99</v>
      </c>
    </row>
    <row r="724" spans="1:4" s="387" customFormat="1" x14ac:dyDescent="0.25">
      <c r="A724" s="473">
        <v>88435</v>
      </c>
      <c r="B724" s="473" t="s">
        <v>2758</v>
      </c>
      <c r="C724" s="473" t="s">
        <v>986</v>
      </c>
      <c r="D724" s="474">
        <v>0.83</v>
      </c>
    </row>
    <row r="725" spans="1:4" s="387" customFormat="1" x14ac:dyDescent="0.25">
      <c r="A725" s="473">
        <v>88436</v>
      </c>
      <c r="B725" s="473" t="s">
        <v>2759</v>
      </c>
      <c r="C725" s="473" t="s">
        <v>986</v>
      </c>
      <c r="D725" s="474">
        <v>7.65</v>
      </c>
    </row>
    <row r="726" spans="1:4" s="387" customFormat="1" x14ac:dyDescent="0.25">
      <c r="A726" s="473">
        <v>88437</v>
      </c>
      <c r="B726" s="473" t="s">
        <v>2760</v>
      </c>
      <c r="C726" s="473" t="s">
        <v>986</v>
      </c>
      <c r="D726" s="474">
        <v>3.66</v>
      </c>
    </row>
    <row r="727" spans="1:4" s="387" customFormat="1" x14ac:dyDescent="0.25">
      <c r="A727" s="473">
        <v>88569</v>
      </c>
      <c r="B727" s="473" t="s">
        <v>2761</v>
      </c>
      <c r="C727" s="473" t="s">
        <v>986</v>
      </c>
      <c r="D727" s="474">
        <v>3.65</v>
      </c>
    </row>
    <row r="728" spans="1:4" s="387" customFormat="1" x14ac:dyDescent="0.25">
      <c r="A728" s="473">
        <v>88570</v>
      </c>
      <c r="B728" s="473" t="s">
        <v>2762</v>
      </c>
      <c r="C728" s="473" t="s">
        <v>986</v>
      </c>
      <c r="D728" s="474">
        <v>0.79</v>
      </c>
    </row>
    <row r="729" spans="1:4" s="387" customFormat="1" x14ac:dyDescent="0.25">
      <c r="A729" s="473">
        <v>88826</v>
      </c>
      <c r="B729" s="473" t="s">
        <v>2763</v>
      </c>
      <c r="C729" s="473" t="s">
        <v>986</v>
      </c>
      <c r="D729" s="474">
        <v>0.32</v>
      </c>
    </row>
    <row r="730" spans="1:4" s="387" customFormat="1" x14ac:dyDescent="0.25">
      <c r="A730" s="473">
        <v>88827</v>
      </c>
      <c r="B730" s="473" t="s">
        <v>2764</v>
      </c>
      <c r="C730" s="473" t="s">
        <v>986</v>
      </c>
      <c r="D730" s="474">
        <v>0.03</v>
      </c>
    </row>
    <row r="731" spans="1:4" s="387" customFormat="1" x14ac:dyDescent="0.25">
      <c r="A731" s="473">
        <v>88828</v>
      </c>
      <c r="B731" s="473" t="s">
        <v>2765</v>
      </c>
      <c r="C731" s="473" t="s">
        <v>986</v>
      </c>
      <c r="D731" s="474">
        <v>0.3</v>
      </c>
    </row>
    <row r="732" spans="1:4" s="387" customFormat="1" x14ac:dyDescent="0.25">
      <c r="A732" s="473">
        <v>88829</v>
      </c>
      <c r="B732" s="473" t="s">
        <v>2766</v>
      </c>
      <c r="C732" s="473" t="s">
        <v>986</v>
      </c>
      <c r="D732" s="474">
        <v>0.96</v>
      </c>
    </row>
    <row r="733" spans="1:4" s="387" customFormat="1" x14ac:dyDescent="0.25">
      <c r="A733" s="473">
        <v>88832</v>
      </c>
      <c r="B733" s="473" t="s">
        <v>2767</v>
      </c>
      <c r="C733" s="473" t="s">
        <v>986</v>
      </c>
      <c r="D733" s="474">
        <v>32.049999999999997</v>
      </c>
    </row>
    <row r="734" spans="1:4" s="387" customFormat="1" x14ac:dyDescent="0.25">
      <c r="A734" s="473">
        <v>88834</v>
      </c>
      <c r="B734" s="473" t="s">
        <v>2768</v>
      </c>
      <c r="C734" s="473" t="s">
        <v>986</v>
      </c>
      <c r="D734" s="474">
        <v>4.3499999999999996</v>
      </c>
    </row>
    <row r="735" spans="1:4" s="387" customFormat="1" x14ac:dyDescent="0.25">
      <c r="A735" s="473">
        <v>88835</v>
      </c>
      <c r="B735" s="473" t="s">
        <v>2769</v>
      </c>
      <c r="C735" s="473" t="s">
        <v>986</v>
      </c>
      <c r="D735" s="474">
        <v>40.07</v>
      </c>
    </row>
    <row r="736" spans="1:4" s="387" customFormat="1" x14ac:dyDescent="0.25">
      <c r="A736" s="473">
        <v>88836</v>
      </c>
      <c r="B736" s="473" t="s">
        <v>2770</v>
      </c>
      <c r="C736" s="473" t="s">
        <v>986</v>
      </c>
      <c r="D736" s="474">
        <v>51</v>
      </c>
    </row>
    <row r="737" spans="1:4" s="387" customFormat="1" x14ac:dyDescent="0.25">
      <c r="A737" s="473">
        <v>88839</v>
      </c>
      <c r="B737" s="473" t="s">
        <v>2771</v>
      </c>
      <c r="C737" s="473" t="s">
        <v>986</v>
      </c>
      <c r="D737" s="474">
        <v>25.35</v>
      </c>
    </row>
    <row r="738" spans="1:4" s="387" customFormat="1" x14ac:dyDescent="0.25">
      <c r="A738" s="473">
        <v>88840</v>
      </c>
      <c r="B738" s="473" t="s">
        <v>2772</v>
      </c>
      <c r="C738" s="473" t="s">
        <v>986</v>
      </c>
      <c r="D738" s="474">
        <v>5.7</v>
      </c>
    </row>
    <row r="739" spans="1:4" s="387" customFormat="1" x14ac:dyDescent="0.25">
      <c r="A739" s="473">
        <v>88841</v>
      </c>
      <c r="B739" s="473" t="s">
        <v>2773</v>
      </c>
      <c r="C739" s="473" t="s">
        <v>986</v>
      </c>
      <c r="D739" s="474">
        <v>45.33</v>
      </c>
    </row>
    <row r="740" spans="1:4" s="387" customFormat="1" x14ac:dyDescent="0.25">
      <c r="A740" s="473">
        <v>88842</v>
      </c>
      <c r="B740" s="473" t="s">
        <v>2774</v>
      </c>
      <c r="C740" s="473" t="s">
        <v>986</v>
      </c>
      <c r="D740" s="474">
        <v>62.42</v>
      </c>
    </row>
    <row r="741" spans="1:4" s="387" customFormat="1" x14ac:dyDescent="0.25">
      <c r="A741" s="473">
        <v>88847</v>
      </c>
      <c r="B741" s="473" t="s">
        <v>2775</v>
      </c>
      <c r="C741" s="473" t="s">
        <v>986</v>
      </c>
      <c r="D741" s="474">
        <v>21.6</v>
      </c>
    </row>
    <row r="742" spans="1:4" s="387" customFormat="1" x14ac:dyDescent="0.25">
      <c r="A742" s="473">
        <v>88848</v>
      </c>
      <c r="B742" s="473" t="s">
        <v>2776</v>
      </c>
      <c r="C742" s="473" t="s">
        <v>986</v>
      </c>
      <c r="D742" s="474">
        <v>4.53</v>
      </c>
    </row>
    <row r="743" spans="1:4" s="387" customFormat="1" x14ac:dyDescent="0.25">
      <c r="A743" s="473">
        <v>88853</v>
      </c>
      <c r="B743" s="473" t="s">
        <v>2777</v>
      </c>
      <c r="C743" s="473" t="s">
        <v>986</v>
      </c>
      <c r="D743" s="474">
        <v>0.23</v>
      </c>
    </row>
    <row r="744" spans="1:4" s="387" customFormat="1" x14ac:dyDescent="0.25">
      <c r="A744" s="473">
        <v>88854</v>
      </c>
      <c r="B744" s="473" t="s">
        <v>2778</v>
      </c>
      <c r="C744" s="473" t="s">
        <v>986</v>
      </c>
      <c r="D744" s="474">
        <v>0.02</v>
      </c>
    </row>
    <row r="745" spans="1:4" s="387" customFormat="1" x14ac:dyDescent="0.25">
      <c r="A745" s="473">
        <v>88855</v>
      </c>
      <c r="B745" s="473" t="s">
        <v>2779</v>
      </c>
      <c r="C745" s="473" t="s">
        <v>986</v>
      </c>
      <c r="D745" s="474">
        <v>3.86</v>
      </c>
    </row>
    <row r="746" spans="1:4" s="387" customFormat="1" x14ac:dyDescent="0.25">
      <c r="A746" s="473">
        <v>88856</v>
      </c>
      <c r="B746" s="473" t="s">
        <v>2780</v>
      </c>
      <c r="C746" s="473" t="s">
        <v>986</v>
      </c>
      <c r="D746" s="474">
        <v>0.54</v>
      </c>
    </row>
    <row r="747" spans="1:4" s="387" customFormat="1" x14ac:dyDescent="0.25">
      <c r="A747" s="473">
        <v>88857</v>
      </c>
      <c r="B747" s="473" t="s">
        <v>2781</v>
      </c>
      <c r="C747" s="473" t="s">
        <v>986</v>
      </c>
      <c r="D747" s="474">
        <v>18.54</v>
      </c>
    </row>
    <row r="748" spans="1:4" s="387" customFormat="1" x14ac:dyDescent="0.25">
      <c r="A748" s="473">
        <v>88858</v>
      </c>
      <c r="B748" s="473" t="s">
        <v>2782</v>
      </c>
      <c r="C748" s="473" t="s">
        <v>986</v>
      </c>
      <c r="D748" s="474">
        <v>2.5099999999999998</v>
      </c>
    </row>
    <row r="749" spans="1:4" s="387" customFormat="1" x14ac:dyDescent="0.25">
      <c r="A749" s="473">
        <v>88859</v>
      </c>
      <c r="B749" s="473" t="s">
        <v>2783</v>
      </c>
      <c r="C749" s="473" t="s">
        <v>986</v>
      </c>
      <c r="D749" s="474">
        <v>16.489999999999998</v>
      </c>
    </row>
    <row r="750" spans="1:4" s="387" customFormat="1" x14ac:dyDescent="0.25">
      <c r="A750" s="473">
        <v>88860</v>
      </c>
      <c r="B750" s="473" t="s">
        <v>2784</v>
      </c>
      <c r="C750" s="473" t="s">
        <v>986</v>
      </c>
      <c r="D750" s="474">
        <v>2.23</v>
      </c>
    </row>
    <row r="751" spans="1:4" s="387" customFormat="1" x14ac:dyDescent="0.25">
      <c r="A751" s="473">
        <v>88900</v>
      </c>
      <c r="B751" s="473" t="s">
        <v>2785</v>
      </c>
      <c r="C751" s="473" t="s">
        <v>986</v>
      </c>
      <c r="D751" s="474">
        <v>37.380000000000003</v>
      </c>
    </row>
    <row r="752" spans="1:4" s="387" customFormat="1" x14ac:dyDescent="0.25">
      <c r="A752" s="473">
        <v>88902</v>
      </c>
      <c r="B752" s="473" t="s">
        <v>2786</v>
      </c>
      <c r="C752" s="473" t="s">
        <v>986</v>
      </c>
      <c r="D752" s="474">
        <v>5.07</v>
      </c>
    </row>
    <row r="753" spans="1:4" s="387" customFormat="1" x14ac:dyDescent="0.25">
      <c r="A753" s="473">
        <v>88903</v>
      </c>
      <c r="B753" s="473" t="s">
        <v>2787</v>
      </c>
      <c r="C753" s="473" t="s">
        <v>986</v>
      </c>
      <c r="D753" s="474">
        <v>46.72</v>
      </c>
    </row>
    <row r="754" spans="1:4" s="387" customFormat="1" x14ac:dyDescent="0.25">
      <c r="A754" s="473">
        <v>88904</v>
      </c>
      <c r="B754" s="473" t="s">
        <v>2788</v>
      </c>
      <c r="C754" s="473" t="s">
        <v>986</v>
      </c>
      <c r="D754" s="474">
        <v>71.84</v>
      </c>
    </row>
    <row r="755" spans="1:4" s="387" customFormat="1" x14ac:dyDescent="0.25">
      <c r="A755" s="473">
        <v>89009</v>
      </c>
      <c r="B755" s="473" t="s">
        <v>2789</v>
      </c>
      <c r="C755" s="473" t="s">
        <v>986</v>
      </c>
      <c r="D755" s="474">
        <v>31.41</v>
      </c>
    </row>
    <row r="756" spans="1:4" s="387" customFormat="1" x14ac:dyDescent="0.25">
      <c r="A756" s="473">
        <v>89010</v>
      </c>
      <c r="B756" s="473" t="s">
        <v>2790</v>
      </c>
      <c r="C756" s="473" t="s">
        <v>986</v>
      </c>
      <c r="D756" s="474">
        <v>7.07</v>
      </c>
    </row>
    <row r="757" spans="1:4" s="387" customFormat="1" x14ac:dyDescent="0.25">
      <c r="A757" s="473">
        <v>89011</v>
      </c>
      <c r="B757" s="473" t="s">
        <v>2791</v>
      </c>
      <c r="C757" s="473" t="s">
        <v>986</v>
      </c>
      <c r="D757" s="474">
        <v>17.89</v>
      </c>
    </row>
    <row r="758" spans="1:4" s="387" customFormat="1" x14ac:dyDescent="0.25">
      <c r="A758" s="473">
        <v>89012</v>
      </c>
      <c r="B758" s="473" t="s">
        <v>2792</v>
      </c>
      <c r="C758" s="473" t="s">
        <v>986</v>
      </c>
      <c r="D758" s="474">
        <v>2.42</v>
      </c>
    </row>
    <row r="759" spans="1:4" s="387" customFormat="1" x14ac:dyDescent="0.25">
      <c r="A759" s="473">
        <v>89013</v>
      </c>
      <c r="B759" s="473" t="s">
        <v>2793</v>
      </c>
      <c r="C759" s="473" t="s">
        <v>986</v>
      </c>
      <c r="D759" s="474">
        <v>102.88</v>
      </c>
    </row>
    <row r="760" spans="1:4" s="387" customFormat="1" x14ac:dyDescent="0.25">
      <c r="A760" s="473">
        <v>89014</v>
      </c>
      <c r="B760" s="473" t="s">
        <v>2794</v>
      </c>
      <c r="C760" s="473" t="s">
        <v>986</v>
      </c>
      <c r="D760" s="474">
        <v>23.15</v>
      </c>
    </row>
    <row r="761" spans="1:4" s="387" customFormat="1" x14ac:dyDescent="0.25">
      <c r="A761" s="473">
        <v>89015</v>
      </c>
      <c r="B761" s="473" t="s">
        <v>2795</v>
      </c>
      <c r="C761" s="473" t="s">
        <v>986</v>
      </c>
      <c r="D761" s="474">
        <v>4.46</v>
      </c>
    </row>
    <row r="762" spans="1:4" s="387" customFormat="1" x14ac:dyDescent="0.25">
      <c r="A762" s="473">
        <v>89016</v>
      </c>
      <c r="B762" s="473" t="s">
        <v>2796</v>
      </c>
      <c r="C762" s="473" t="s">
        <v>986</v>
      </c>
      <c r="D762" s="474">
        <v>0.6</v>
      </c>
    </row>
    <row r="763" spans="1:4" s="387" customFormat="1" x14ac:dyDescent="0.25">
      <c r="A763" s="473">
        <v>89017</v>
      </c>
      <c r="B763" s="473" t="s">
        <v>2797</v>
      </c>
      <c r="C763" s="473" t="s">
        <v>986</v>
      </c>
      <c r="D763" s="474">
        <v>31.21</v>
      </c>
    </row>
    <row r="764" spans="1:4" s="387" customFormat="1" x14ac:dyDescent="0.25">
      <c r="A764" s="473">
        <v>89018</v>
      </c>
      <c r="B764" s="473" t="s">
        <v>2798</v>
      </c>
      <c r="C764" s="473" t="s">
        <v>986</v>
      </c>
      <c r="D764" s="474">
        <v>7.02</v>
      </c>
    </row>
    <row r="765" spans="1:4" s="387" customFormat="1" x14ac:dyDescent="0.25">
      <c r="A765" s="473">
        <v>89019</v>
      </c>
      <c r="B765" s="473" t="s">
        <v>2799</v>
      </c>
      <c r="C765" s="473" t="s">
        <v>986</v>
      </c>
      <c r="D765" s="474">
        <v>0.28000000000000003</v>
      </c>
    </row>
    <row r="766" spans="1:4" s="387" customFormat="1" x14ac:dyDescent="0.25">
      <c r="A766" s="473">
        <v>89020</v>
      </c>
      <c r="B766" s="473" t="s">
        <v>2800</v>
      </c>
      <c r="C766" s="473" t="s">
        <v>986</v>
      </c>
      <c r="D766" s="474">
        <v>0.03</v>
      </c>
    </row>
    <row r="767" spans="1:4" s="387" customFormat="1" x14ac:dyDescent="0.25">
      <c r="A767" s="473">
        <v>89023</v>
      </c>
      <c r="B767" s="473" t="s">
        <v>2801</v>
      </c>
      <c r="C767" s="473" t="s">
        <v>986</v>
      </c>
      <c r="D767" s="474">
        <v>4.18</v>
      </c>
    </row>
    <row r="768" spans="1:4" s="387" customFormat="1" x14ac:dyDescent="0.25">
      <c r="A768" s="473">
        <v>89024</v>
      </c>
      <c r="B768" s="473" t="s">
        <v>2802</v>
      </c>
      <c r="C768" s="473" t="s">
        <v>986</v>
      </c>
      <c r="D768" s="474">
        <v>0.69</v>
      </c>
    </row>
    <row r="769" spans="1:4" s="387" customFormat="1" x14ac:dyDescent="0.25">
      <c r="A769" s="473">
        <v>89025</v>
      </c>
      <c r="B769" s="473" t="s">
        <v>2803</v>
      </c>
      <c r="C769" s="473" t="s">
        <v>986</v>
      </c>
      <c r="D769" s="474">
        <v>7.84</v>
      </c>
    </row>
    <row r="770" spans="1:4" s="387" customFormat="1" x14ac:dyDescent="0.25">
      <c r="A770" s="473">
        <v>89026</v>
      </c>
      <c r="B770" s="473" t="s">
        <v>2804</v>
      </c>
      <c r="C770" s="473" t="s">
        <v>986</v>
      </c>
      <c r="D770" s="474">
        <v>159.07</v>
      </c>
    </row>
    <row r="771" spans="1:4" s="387" customFormat="1" x14ac:dyDescent="0.25">
      <c r="A771" s="473">
        <v>89029</v>
      </c>
      <c r="B771" s="473" t="s">
        <v>2805</v>
      </c>
      <c r="C771" s="473" t="s">
        <v>986</v>
      </c>
      <c r="D771" s="474">
        <v>24.22</v>
      </c>
    </row>
    <row r="772" spans="1:4" s="387" customFormat="1" x14ac:dyDescent="0.25">
      <c r="A772" s="473">
        <v>89030</v>
      </c>
      <c r="B772" s="473" t="s">
        <v>2806</v>
      </c>
      <c r="C772" s="473" t="s">
        <v>986</v>
      </c>
      <c r="D772" s="474">
        <v>5.45</v>
      </c>
    </row>
    <row r="773" spans="1:4" s="387" customFormat="1" x14ac:dyDescent="0.25">
      <c r="A773" s="473">
        <v>89033</v>
      </c>
      <c r="B773" s="473" t="s">
        <v>2807</v>
      </c>
      <c r="C773" s="473" t="s">
        <v>986</v>
      </c>
      <c r="D773" s="474">
        <v>11.43</v>
      </c>
    </row>
    <row r="774" spans="1:4" s="387" customFormat="1" x14ac:dyDescent="0.25">
      <c r="A774" s="473">
        <v>89034</v>
      </c>
      <c r="B774" s="473" t="s">
        <v>2808</v>
      </c>
      <c r="C774" s="473" t="s">
        <v>986</v>
      </c>
      <c r="D774" s="474">
        <v>1.58</v>
      </c>
    </row>
    <row r="775" spans="1:4" s="387" customFormat="1" x14ac:dyDescent="0.25">
      <c r="A775" s="473">
        <v>89128</v>
      </c>
      <c r="B775" s="473" t="s">
        <v>2809</v>
      </c>
      <c r="C775" s="473" t="s">
        <v>986</v>
      </c>
      <c r="D775" s="474">
        <v>29.34</v>
      </c>
    </row>
    <row r="776" spans="1:4" s="387" customFormat="1" x14ac:dyDescent="0.25">
      <c r="A776" s="473">
        <v>89129</v>
      </c>
      <c r="B776" s="473" t="s">
        <v>2810</v>
      </c>
      <c r="C776" s="473" t="s">
        <v>986</v>
      </c>
      <c r="D776" s="474">
        <v>3.98</v>
      </c>
    </row>
    <row r="777" spans="1:4" s="387" customFormat="1" x14ac:dyDescent="0.25">
      <c r="A777" s="473">
        <v>89130</v>
      </c>
      <c r="B777" s="473" t="s">
        <v>2811</v>
      </c>
      <c r="C777" s="473" t="s">
        <v>986</v>
      </c>
      <c r="D777" s="474">
        <v>40.69</v>
      </c>
    </row>
    <row r="778" spans="1:4" s="387" customFormat="1" x14ac:dyDescent="0.25">
      <c r="A778" s="473">
        <v>89131</v>
      </c>
      <c r="B778" s="473" t="s">
        <v>2812</v>
      </c>
      <c r="C778" s="473" t="s">
        <v>986</v>
      </c>
      <c r="D778" s="474">
        <v>5.52</v>
      </c>
    </row>
    <row r="779" spans="1:4" s="387" customFormat="1" x14ac:dyDescent="0.25">
      <c r="A779" s="473">
        <v>89210</v>
      </c>
      <c r="B779" s="473" t="s">
        <v>2813</v>
      </c>
      <c r="C779" s="473" t="s">
        <v>986</v>
      </c>
      <c r="D779" s="474">
        <v>23.48</v>
      </c>
    </row>
    <row r="780" spans="1:4" s="387" customFormat="1" x14ac:dyDescent="0.25">
      <c r="A780" s="473">
        <v>89211</v>
      </c>
      <c r="B780" s="473" t="s">
        <v>2814</v>
      </c>
      <c r="C780" s="473" t="s">
        <v>986</v>
      </c>
      <c r="D780" s="474">
        <v>3.26</v>
      </c>
    </row>
    <row r="781" spans="1:4" s="387" customFormat="1" x14ac:dyDescent="0.25">
      <c r="A781" s="473">
        <v>89212</v>
      </c>
      <c r="B781" s="473" t="s">
        <v>2815</v>
      </c>
      <c r="C781" s="473" t="s">
        <v>986</v>
      </c>
      <c r="D781" s="474">
        <v>24.39</v>
      </c>
    </row>
    <row r="782" spans="1:4" s="387" customFormat="1" x14ac:dyDescent="0.25">
      <c r="A782" s="473">
        <v>89213</v>
      </c>
      <c r="B782" s="473" t="s">
        <v>2816</v>
      </c>
      <c r="C782" s="473" t="s">
        <v>986</v>
      </c>
      <c r="D782" s="474">
        <v>3.84</v>
      </c>
    </row>
    <row r="783" spans="1:4" s="387" customFormat="1" x14ac:dyDescent="0.25">
      <c r="A783" s="473">
        <v>89214</v>
      </c>
      <c r="B783" s="473" t="s">
        <v>2817</v>
      </c>
      <c r="C783" s="473" t="s">
        <v>986</v>
      </c>
      <c r="D783" s="474">
        <v>22.89</v>
      </c>
    </row>
    <row r="784" spans="1:4" s="387" customFormat="1" x14ac:dyDescent="0.25">
      <c r="A784" s="473">
        <v>89215</v>
      </c>
      <c r="B784" s="473" t="s">
        <v>2818</v>
      </c>
      <c r="C784" s="473" t="s">
        <v>986</v>
      </c>
      <c r="D784" s="474">
        <v>74.180000000000007</v>
      </c>
    </row>
    <row r="785" spans="1:4" s="387" customFormat="1" x14ac:dyDescent="0.25">
      <c r="A785" s="473">
        <v>89221</v>
      </c>
      <c r="B785" s="473" t="s">
        <v>2819</v>
      </c>
      <c r="C785" s="473" t="s">
        <v>986</v>
      </c>
      <c r="D785" s="474">
        <v>1.31</v>
      </c>
    </row>
    <row r="786" spans="1:4" s="387" customFormat="1" x14ac:dyDescent="0.25">
      <c r="A786" s="473">
        <v>89222</v>
      </c>
      <c r="B786" s="473" t="s">
        <v>2820</v>
      </c>
      <c r="C786" s="473" t="s">
        <v>986</v>
      </c>
      <c r="D786" s="474">
        <v>0.15</v>
      </c>
    </row>
    <row r="787" spans="1:4" s="387" customFormat="1" x14ac:dyDescent="0.25">
      <c r="A787" s="473">
        <v>89223</v>
      </c>
      <c r="B787" s="473" t="s">
        <v>2821</v>
      </c>
      <c r="C787" s="473" t="s">
        <v>986</v>
      </c>
      <c r="D787" s="474">
        <v>1.23</v>
      </c>
    </row>
    <row r="788" spans="1:4" s="387" customFormat="1" x14ac:dyDescent="0.25">
      <c r="A788" s="473">
        <v>89224</v>
      </c>
      <c r="B788" s="473" t="s">
        <v>2822</v>
      </c>
      <c r="C788" s="473" t="s">
        <v>986</v>
      </c>
      <c r="D788" s="474">
        <v>1.92</v>
      </c>
    </row>
    <row r="789" spans="1:4" s="387" customFormat="1" x14ac:dyDescent="0.25">
      <c r="A789" s="473">
        <v>89228</v>
      </c>
      <c r="B789" s="473" t="s">
        <v>2823</v>
      </c>
      <c r="C789" s="473" t="s">
        <v>986</v>
      </c>
      <c r="D789" s="474">
        <v>35.68</v>
      </c>
    </row>
    <row r="790" spans="1:4" s="387" customFormat="1" x14ac:dyDescent="0.25">
      <c r="A790" s="473">
        <v>89229</v>
      </c>
      <c r="B790" s="473" t="s">
        <v>2824</v>
      </c>
      <c r="C790" s="473" t="s">
        <v>986</v>
      </c>
      <c r="D790" s="474">
        <v>6.42</v>
      </c>
    </row>
    <row r="791" spans="1:4" s="387" customFormat="1" x14ac:dyDescent="0.25">
      <c r="A791" s="473">
        <v>89230</v>
      </c>
      <c r="B791" s="473" t="s">
        <v>2825</v>
      </c>
      <c r="C791" s="473" t="s">
        <v>986</v>
      </c>
      <c r="D791" s="474">
        <v>125.61</v>
      </c>
    </row>
    <row r="792" spans="1:4" s="387" customFormat="1" x14ac:dyDescent="0.25">
      <c r="A792" s="473">
        <v>89231</v>
      </c>
      <c r="B792" s="473" t="s">
        <v>2826</v>
      </c>
      <c r="C792" s="473" t="s">
        <v>986</v>
      </c>
      <c r="D792" s="474">
        <v>19.899999999999999</v>
      </c>
    </row>
    <row r="793" spans="1:4" s="387" customFormat="1" x14ac:dyDescent="0.25">
      <c r="A793" s="473">
        <v>89232</v>
      </c>
      <c r="B793" s="473" t="s">
        <v>2827</v>
      </c>
      <c r="C793" s="473" t="s">
        <v>986</v>
      </c>
      <c r="D793" s="474">
        <v>224.06</v>
      </c>
    </row>
    <row r="794" spans="1:4" s="387" customFormat="1" x14ac:dyDescent="0.25">
      <c r="A794" s="473">
        <v>89233</v>
      </c>
      <c r="B794" s="473" t="s">
        <v>2828</v>
      </c>
      <c r="C794" s="473" t="s">
        <v>986</v>
      </c>
      <c r="D794" s="474">
        <v>133.5</v>
      </c>
    </row>
    <row r="795" spans="1:4" s="387" customFormat="1" x14ac:dyDescent="0.25">
      <c r="A795" s="473">
        <v>89236</v>
      </c>
      <c r="B795" s="473" t="s">
        <v>2829</v>
      </c>
      <c r="C795" s="473" t="s">
        <v>986</v>
      </c>
      <c r="D795" s="474">
        <v>293.43</v>
      </c>
    </row>
    <row r="796" spans="1:4" s="387" customFormat="1" x14ac:dyDescent="0.25">
      <c r="A796" s="473">
        <v>89237</v>
      </c>
      <c r="B796" s="473" t="s">
        <v>2830</v>
      </c>
      <c r="C796" s="473" t="s">
        <v>986</v>
      </c>
      <c r="D796" s="474">
        <v>46.49</v>
      </c>
    </row>
    <row r="797" spans="1:4" s="387" customFormat="1" x14ac:dyDescent="0.25">
      <c r="A797" s="473">
        <v>89238</v>
      </c>
      <c r="B797" s="473" t="s">
        <v>2831</v>
      </c>
      <c r="C797" s="473" t="s">
        <v>986</v>
      </c>
      <c r="D797" s="474">
        <v>523.4</v>
      </c>
    </row>
    <row r="798" spans="1:4" s="387" customFormat="1" x14ac:dyDescent="0.25">
      <c r="A798" s="473">
        <v>89239</v>
      </c>
      <c r="B798" s="473" t="s">
        <v>2832</v>
      </c>
      <c r="C798" s="473" t="s">
        <v>986</v>
      </c>
      <c r="D798" s="474">
        <v>353.05</v>
      </c>
    </row>
    <row r="799" spans="1:4" s="387" customFormat="1" x14ac:dyDescent="0.25">
      <c r="A799" s="473">
        <v>89240</v>
      </c>
      <c r="B799" s="473" t="s">
        <v>2833</v>
      </c>
      <c r="C799" s="473" t="s">
        <v>986</v>
      </c>
      <c r="D799" s="474">
        <v>90.05</v>
      </c>
    </row>
    <row r="800" spans="1:4" s="387" customFormat="1" x14ac:dyDescent="0.25">
      <c r="A800" s="473">
        <v>89241</v>
      </c>
      <c r="B800" s="473" t="s">
        <v>2834</v>
      </c>
      <c r="C800" s="473" t="s">
        <v>986</v>
      </c>
      <c r="D800" s="474">
        <v>16.2</v>
      </c>
    </row>
    <row r="801" spans="1:4" s="387" customFormat="1" x14ac:dyDescent="0.25">
      <c r="A801" s="473">
        <v>89246</v>
      </c>
      <c r="B801" s="473" t="s">
        <v>2835</v>
      </c>
      <c r="C801" s="473" t="s">
        <v>986</v>
      </c>
      <c r="D801" s="474">
        <v>254.97</v>
      </c>
    </row>
    <row r="802" spans="1:4" s="387" customFormat="1" x14ac:dyDescent="0.25">
      <c r="A802" s="473">
        <v>89247</v>
      </c>
      <c r="B802" s="473" t="s">
        <v>2836</v>
      </c>
      <c r="C802" s="473" t="s">
        <v>986</v>
      </c>
      <c r="D802" s="474">
        <v>40.4</v>
      </c>
    </row>
    <row r="803" spans="1:4" s="387" customFormat="1" x14ac:dyDescent="0.25">
      <c r="A803" s="473">
        <v>89248</v>
      </c>
      <c r="B803" s="473" t="s">
        <v>2837</v>
      </c>
      <c r="C803" s="473" t="s">
        <v>986</v>
      </c>
      <c r="D803" s="474">
        <v>454.8</v>
      </c>
    </row>
    <row r="804" spans="1:4" s="387" customFormat="1" x14ac:dyDescent="0.25">
      <c r="A804" s="473">
        <v>89249</v>
      </c>
      <c r="B804" s="473" t="s">
        <v>2838</v>
      </c>
      <c r="C804" s="473" t="s">
        <v>986</v>
      </c>
      <c r="D804" s="474">
        <v>300.94</v>
      </c>
    </row>
    <row r="805" spans="1:4" s="387" customFormat="1" x14ac:dyDescent="0.25">
      <c r="A805" s="473">
        <v>89253</v>
      </c>
      <c r="B805" s="473" t="s">
        <v>2839</v>
      </c>
      <c r="C805" s="473" t="s">
        <v>986</v>
      </c>
      <c r="D805" s="474">
        <v>73.790000000000006</v>
      </c>
    </row>
    <row r="806" spans="1:4" s="387" customFormat="1" x14ac:dyDescent="0.25">
      <c r="A806" s="473">
        <v>89254</v>
      </c>
      <c r="B806" s="473" t="s">
        <v>2840</v>
      </c>
      <c r="C806" s="473" t="s">
        <v>986</v>
      </c>
      <c r="D806" s="474">
        <v>13.28</v>
      </c>
    </row>
    <row r="807" spans="1:4" s="387" customFormat="1" x14ac:dyDescent="0.25">
      <c r="A807" s="473">
        <v>89255</v>
      </c>
      <c r="B807" s="473" t="s">
        <v>2841</v>
      </c>
      <c r="C807" s="473" t="s">
        <v>986</v>
      </c>
      <c r="D807" s="474">
        <v>118.62</v>
      </c>
    </row>
    <row r="808" spans="1:4" s="387" customFormat="1" x14ac:dyDescent="0.25">
      <c r="A808" s="473">
        <v>89256</v>
      </c>
      <c r="B808" s="473" t="s">
        <v>2842</v>
      </c>
      <c r="C808" s="473" t="s">
        <v>986</v>
      </c>
      <c r="D808" s="474">
        <v>67.73</v>
      </c>
    </row>
    <row r="809" spans="1:4" s="387" customFormat="1" x14ac:dyDescent="0.25">
      <c r="A809" s="473">
        <v>89259</v>
      </c>
      <c r="B809" s="473" t="s">
        <v>2843</v>
      </c>
      <c r="C809" s="473" t="s">
        <v>986</v>
      </c>
      <c r="D809" s="474">
        <v>14.2</v>
      </c>
    </row>
    <row r="810" spans="1:4" s="387" customFormat="1" x14ac:dyDescent="0.25">
      <c r="A810" s="473">
        <v>89260</v>
      </c>
      <c r="B810" s="473" t="s">
        <v>2844</v>
      </c>
      <c r="C810" s="473" t="s">
        <v>986</v>
      </c>
      <c r="D810" s="474">
        <v>2.97</v>
      </c>
    </row>
    <row r="811" spans="1:4" s="387" customFormat="1" x14ac:dyDescent="0.25">
      <c r="A811" s="473">
        <v>89262</v>
      </c>
      <c r="B811" s="473" t="s">
        <v>2845</v>
      </c>
      <c r="C811" s="473" t="s">
        <v>986</v>
      </c>
      <c r="D811" s="474">
        <v>26.61</v>
      </c>
    </row>
    <row r="812" spans="1:4" s="387" customFormat="1" x14ac:dyDescent="0.25">
      <c r="A812" s="473">
        <v>89264</v>
      </c>
      <c r="B812" s="473" t="s">
        <v>2846</v>
      </c>
      <c r="C812" s="473" t="s">
        <v>986</v>
      </c>
      <c r="D812" s="474">
        <v>11.09</v>
      </c>
    </row>
    <row r="813" spans="1:4" s="387" customFormat="1" x14ac:dyDescent="0.25">
      <c r="A813" s="473">
        <v>89265</v>
      </c>
      <c r="B813" s="473" t="s">
        <v>2847</v>
      </c>
      <c r="C813" s="473" t="s">
        <v>986</v>
      </c>
      <c r="D813" s="474">
        <v>2.3199999999999998</v>
      </c>
    </row>
    <row r="814" spans="1:4" s="387" customFormat="1" x14ac:dyDescent="0.25">
      <c r="A814" s="473">
        <v>89266</v>
      </c>
      <c r="B814" s="473" t="s">
        <v>2848</v>
      </c>
      <c r="C814" s="473" t="s">
        <v>986</v>
      </c>
      <c r="D814" s="474">
        <v>0.89</v>
      </c>
    </row>
    <row r="815" spans="1:4" s="387" customFormat="1" x14ac:dyDescent="0.25">
      <c r="A815" s="473">
        <v>89267</v>
      </c>
      <c r="B815" s="473" t="s">
        <v>2849</v>
      </c>
      <c r="C815" s="473" t="s">
        <v>986</v>
      </c>
      <c r="D815" s="474">
        <v>42.45</v>
      </c>
    </row>
    <row r="816" spans="1:4" s="387" customFormat="1" x14ac:dyDescent="0.25">
      <c r="A816" s="473">
        <v>89268</v>
      </c>
      <c r="B816" s="473" t="s">
        <v>2850</v>
      </c>
      <c r="C816" s="473" t="s">
        <v>986</v>
      </c>
      <c r="D816" s="474">
        <v>7.64</v>
      </c>
    </row>
    <row r="817" spans="1:4" s="387" customFormat="1" x14ac:dyDescent="0.25">
      <c r="A817" s="473">
        <v>89269</v>
      </c>
      <c r="B817" s="473" t="s">
        <v>2851</v>
      </c>
      <c r="C817" s="473" t="s">
        <v>986</v>
      </c>
      <c r="D817" s="474">
        <v>2.97</v>
      </c>
    </row>
    <row r="818" spans="1:4" s="387" customFormat="1" x14ac:dyDescent="0.25">
      <c r="A818" s="473">
        <v>89270</v>
      </c>
      <c r="B818" s="473" t="s">
        <v>2852</v>
      </c>
      <c r="C818" s="473" t="s">
        <v>986</v>
      </c>
      <c r="D818" s="474">
        <v>68.25</v>
      </c>
    </row>
    <row r="819" spans="1:4" s="387" customFormat="1" x14ac:dyDescent="0.25">
      <c r="A819" s="473">
        <v>89271</v>
      </c>
      <c r="B819" s="473" t="s">
        <v>2853</v>
      </c>
      <c r="C819" s="473" t="s">
        <v>986</v>
      </c>
      <c r="D819" s="474">
        <v>23.18</v>
      </c>
    </row>
    <row r="820" spans="1:4" s="387" customFormat="1" x14ac:dyDescent="0.25">
      <c r="A820" s="473">
        <v>89274</v>
      </c>
      <c r="B820" s="473" t="s">
        <v>2854</v>
      </c>
      <c r="C820" s="473" t="s">
        <v>986</v>
      </c>
      <c r="D820" s="474">
        <v>1.6</v>
      </c>
    </row>
    <row r="821" spans="1:4" s="387" customFormat="1" x14ac:dyDescent="0.25">
      <c r="A821" s="473">
        <v>89275</v>
      </c>
      <c r="B821" s="473" t="s">
        <v>2855</v>
      </c>
      <c r="C821" s="473" t="s">
        <v>986</v>
      </c>
      <c r="D821" s="474">
        <v>0.19</v>
      </c>
    </row>
    <row r="822" spans="1:4" s="387" customFormat="1" x14ac:dyDescent="0.25">
      <c r="A822" s="473">
        <v>89276</v>
      </c>
      <c r="B822" s="473" t="s">
        <v>2856</v>
      </c>
      <c r="C822" s="473" t="s">
        <v>986</v>
      </c>
      <c r="D822" s="474">
        <v>1.5</v>
      </c>
    </row>
    <row r="823" spans="1:4" s="387" customFormat="1" x14ac:dyDescent="0.25">
      <c r="A823" s="473">
        <v>89277</v>
      </c>
      <c r="B823" s="473" t="s">
        <v>2857</v>
      </c>
      <c r="C823" s="473" t="s">
        <v>986</v>
      </c>
      <c r="D823" s="474">
        <v>6.78</v>
      </c>
    </row>
    <row r="824" spans="1:4" s="387" customFormat="1" x14ac:dyDescent="0.25">
      <c r="A824" s="473">
        <v>89280</v>
      </c>
      <c r="B824" s="473" t="s">
        <v>2858</v>
      </c>
      <c r="C824" s="473" t="s">
        <v>986</v>
      </c>
      <c r="D824" s="474">
        <v>28.83</v>
      </c>
    </row>
    <row r="825" spans="1:4" s="387" customFormat="1" x14ac:dyDescent="0.25">
      <c r="A825" s="473">
        <v>89281</v>
      </c>
      <c r="B825" s="473" t="s">
        <v>2859</v>
      </c>
      <c r="C825" s="473" t="s">
        <v>986</v>
      </c>
      <c r="D825" s="474">
        <v>4</v>
      </c>
    </row>
    <row r="826" spans="1:4" s="387" customFormat="1" x14ac:dyDescent="0.25">
      <c r="A826" s="473">
        <v>89870</v>
      </c>
      <c r="B826" s="473" t="s">
        <v>2860</v>
      </c>
      <c r="C826" s="473" t="s">
        <v>986</v>
      </c>
      <c r="D826" s="474">
        <v>28.88</v>
      </c>
    </row>
    <row r="827" spans="1:4" s="387" customFormat="1" x14ac:dyDescent="0.25">
      <c r="A827" s="473">
        <v>89871</v>
      </c>
      <c r="B827" s="473" t="s">
        <v>2861</v>
      </c>
      <c r="C827" s="473" t="s">
        <v>986</v>
      </c>
      <c r="D827" s="474">
        <v>5.33</v>
      </c>
    </row>
    <row r="828" spans="1:4" s="387" customFormat="1" x14ac:dyDescent="0.25">
      <c r="A828" s="473">
        <v>89872</v>
      </c>
      <c r="B828" s="473" t="s">
        <v>2862</v>
      </c>
      <c r="C828" s="473" t="s">
        <v>986</v>
      </c>
      <c r="D828" s="474">
        <v>2.08</v>
      </c>
    </row>
    <row r="829" spans="1:4" s="387" customFormat="1" x14ac:dyDescent="0.25">
      <c r="A829" s="473">
        <v>89873</v>
      </c>
      <c r="B829" s="473" t="s">
        <v>2863</v>
      </c>
      <c r="C829" s="473" t="s">
        <v>986</v>
      </c>
      <c r="D829" s="474">
        <v>54.16</v>
      </c>
    </row>
    <row r="830" spans="1:4" s="387" customFormat="1" x14ac:dyDescent="0.25">
      <c r="A830" s="473">
        <v>89874</v>
      </c>
      <c r="B830" s="473" t="s">
        <v>2864</v>
      </c>
      <c r="C830" s="473" t="s">
        <v>986</v>
      </c>
      <c r="D830" s="474">
        <v>140.86000000000001</v>
      </c>
    </row>
    <row r="831" spans="1:4" s="387" customFormat="1" x14ac:dyDescent="0.25">
      <c r="A831" s="473">
        <v>89878</v>
      </c>
      <c r="B831" s="473" t="s">
        <v>2865</v>
      </c>
      <c r="C831" s="473" t="s">
        <v>986</v>
      </c>
      <c r="D831" s="474">
        <v>30.55</v>
      </c>
    </row>
    <row r="832" spans="1:4" s="387" customFormat="1" x14ac:dyDescent="0.25">
      <c r="A832" s="473">
        <v>89879</v>
      </c>
      <c r="B832" s="473" t="s">
        <v>2866</v>
      </c>
      <c r="C832" s="473" t="s">
        <v>986</v>
      </c>
      <c r="D832" s="474">
        <v>5.64</v>
      </c>
    </row>
    <row r="833" spans="1:4" s="387" customFormat="1" x14ac:dyDescent="0.25">
      <c r="A833" s="473">
        <v>89880</v>
      </c>
      <c r="B833" s="473" t="s">
        <v>2867</v>
      </c>
      <c r="C833" s="473" t="s">
        <v>986</v>
      </c>
      <c r="D833" s="474">
        <v>2.2000000000000002</v>
      </c>
    </row>
    <row r="834" spans="1:4" s="387" customFormat="1" x14ac:dyDescent="0.25">
      <c r="A834" s="473">
        <v>89881</v>
      </c>
      <c r="B834" s="473" t="s">
        <v>2868</v>
      </c>
      <c r="C834" s="473" t="s">
        <v>986</v>
      </c>
      <c r="D834" s="474">
        <v>57.3</v>
      </c>
    </row>
    <row r="835" spans="1:4" s="387" customFormat="1" x14ac:dyDescent="0.25">
      <c r="A835" s="473">
        <v>89882</v>
      </c>
      <c r="B835" s="473" t="s">
        <v>2869</v>
      </c>
      <c r="C835" s="473" t="s">
        <v>986</v>
      </c>
      <c r="D835" s="474">
        <v>162.52000000000001</v>
      </c>
    </row>
    <row r="836" spans="1:4" s="387" customFormat="1" x14ac:dyDescent="0.25">
      <c r="A836" s="473">
        <v>90582</v>
      </c>
      <c r="B836" s="473" t="s">
        <v>2870</v>
      </c>
      <c r="C836" s="473" t="s">
        <v>986</v>
      </c>
      <c r="D836" s="474">
        <v>0.33</v>
      </c>
    </row>
    <row r="837" spans="1:4" s="387" customFormat="1" x14ac:dyDescent="0.25">
      <c r="A837" s="473">
        <v>90583</v>
      </c>
      <c r="B837" s="473" t="s">
        <v>2871</v>
      </c>
      <c r="C837" s="473" t="s">
        <v>986</v>
      </c>
      <c r="D837" s="474">
        <v>0.03</v>
      </c>
    </row>
    <row r="838" spans="1:4" s="387" customFormat="1" x14ac:dyDescent="0.25">
      <c r="A838" s="473">
        <v>90584</v>
      </c>
      <c r="B838" s="473" t="s">
        <v>2872</v>
      </c>
      <c r="C838" s="473" t="s">
        <v>986</v>
      </c>
      <c r="D838" s="474">
        <v>0.26</v>
      </c>
    </row>
    <row r="839" spans="1:4" s="387" customFormat="1" x14ac:dyDescent="0.25">
      <c r="A839" s="473">
        <v>90585</v>
      </c>
      <c r="B839" s="473" t="s">
        <v>2873</v>
      </c>
      <c r="C839" s="473" t="s">
        <v>986</v>
      </c>
      <c r="D839" s="474">
        <v>0.96</v>
      </c>
    </row>
    <row r="840" spans="1:4" s="387" customFormat="1" x14ac:dyDescent="0.25">
      <c r="A840" s="473">
        <v>90621</v>
      </c>
      <c r="B840" s="473" t="s">
        <v>2874</v>
      </c>
      <c r="C840" s="473" t="s">
        <v>986</v>
      </c>
      <c r="D840" s="474">
        <v>1.84</v>
      </c>
    </row>
    <row r="841" spans="1:4" s="387" customFormat="1" x14ac:dyDescent="0.25">
      <c r="A841" s="473">
        <v>90622</v>
      </c>
      <c r="B841" s="473" t="s">
        <v>2875</v>
      </c>
      <c r="C841" s="473" t="s">
        <v>986</v>
      </c>
      <c r="D841" s="474">
        <v>0.21</v>
      </c>
    </row>
    <row r="842" spans="1:4" s="387" customFormat="1" x14ac:dyDescent="0.25">
      <c r="A842" s="473">
        <v>90623</v>
      </c>
      <c r="B842" s="473" t="s">
        <v>2876</v>
      </c>
      <c r="C842" s="473" t="s">
        <v>986</v>
      </c>
      <c r="D842" s="474">
        <v>2.2999999999999998</v>
      </c>
    </row>
    <row r="843" spans="1:4" s="387" customFormat="1" x14ac:dyDescent="0.25">
      <c r="A843" s="473">
        <v>90624</v>
      </c>
      <c r="B843" s="473" t="s">
        <v>2877</v>
      </c>
      <c r="C843" s="473" t="s">
        <v>986</v>
      </c>
      <c r="D843" s="474">
        <v>2.41</v>
      </c>
    </row>
    <row r="844" spans="1:4" s="387" customFormat="1" x14ac:dyDescent="0.25">
      <c r="A844" s="473">
        <v>90627</v>
      </c>
      <c r="B844" s="473" t="s">
        <v>2878</v>
      </c>
      <c r="C844" s="473" t="s">
        <v>986</v>
      </c>
      <c r="D844" s="474">
        <v>34.200000000000003</v>
      </c>
    </row>
    <row r="845" spans="1:4" s="387" customFormat="1" x14ac:dyDescent="0.25">
      <c r="A845" s="473">
        <v>90628</v>
      </c>
      <c r="B845" s="473" t="s">
        <v>2879</v>
      </c>
      <c r="C845" s="473" t="s">
        <v>986</v>
      </c>
      <c r="D845" s="474">
        <v>4.87</v>
      </c>
    </row>
    <row r="846" spans="1:4" s="387" customFormat="1" x14ac:dyDescent="0.25">
      <c r="A846" s="473">
        <v>90629</v>
      </c>
      <c r="B846" s="473" t="s">
        <v>2880</v>
      </c>
      <c r="C846" s="473" t="s">
        <v>986</v>
      </c>
      <c r="D846" s="474">
        <v>42.79</v>
      </c>
    </row>
    <row r="847" spans="1:4" s="387" customFormat="1" x14ac:dyDescent="0.25">
      <c r="A847" s="473">
        <v>90630</v>
      </c>
      <c r="B847" s="473" t="s">
        <v>2881</v>
      </c>
      <c r="C847" s="473" t="s">
        <v>986</v>
      </c>
      <c r="D847" s="474">
        <v>9.76</v>
      </c>
    </row>
    <row r="848" spans="1:4" s="387" customFormat="1" x14ac:dyDescent="0.25">
      <c r="A848" s="473">
        <v>90633</v>
      </c>
      <c r="B848" s="473" t="s">
        <v>2882</v>
      </c>
      <c r="C848" s="473" t="s">
        <v>986</v>
      </c>
      <c r="D848" s="474">
        <v>4.05</v>
      </c>
    </row>
    <row r="849" spans="1:4" s="387" customFormat="1" x14ac:dyDescent="0.25">
      <c r="A849" s="473">
        <v>90634</v>
      </c>
      <c r="B849" s="473" t="s">
        <v>2883</v>
      </c>
      <c r="C849" s="473" t="s">
        <v>986</v>
      </c>
      <c r="D849" s="474">
        <v>0.48</v>
      </c>
    </row>
    <row r="850" spans="1:4" s="387" customFormat="1" x14ac:dyDescent="0.25">
      <c r="A850" s="473">
        <v>90635</v>
      </c>
      <c r="B850" s="473" t="s">
        <v>2884</v>
      </c>
      <c r="C850" s="473" t="s">
        <v>986</v>
      </c>
      <c r="D850" s="474">
        <v>4.4400000000000004</v>
      </c>
    </row>
    <row r="851" spans="1:4" s="387" customFormat="1" x14ac:dyDescent="0.25">
      <c r="A851" s="473">
        <v>90636</v>
      </c>
      <c r="B851" s="473" t="s">
        <v>2885</v>
      </c>
      <c r="C851" s="473" t="s">
        <v>986</v>
      </c>
      <c r="D851" s="474">
        <v>4.82</v>
      </c>
    </row>
    <row r="852" spans="1:4" s="387" customFormat="1" x14ac:dyDescent="0.25">
      <c r="A852" s="473">
        <v>90639</v>
      </c>
      <c r="B852" s="473" t="s">
        <v>2886</v>
      </c>
      <c r="C852" s="473" t="s">
        <v>986</v>
      </c>
      <c r="D852" s="474">
        <v>6.06</v>
      </c>
    </row>
    <row r="853" spans="1:4" s="387" customFormat="1" x14ac:dyDescent="0.25">
      <c r="A853" s="473">
        <v>90640</v>
      </c>
      <c r="B853" s="473" t="s">
        <v>2887</v>
      </c>
      <c r="C853" s="473" t="s">
        <v>986</v>
      </c>
      <c r="D853" s="474">
        <v>0.71</v>
      </c>
    </row>
    <row r="854" spans="1:4" s="387" customFormat="1" x14ac:dyDescent="0.25">
      <c r="A854" s="473">
        <v>90641</v>
      </c>
      <c r="B854" s="473" t="s">
        <v>2888</v>
      </c>
      <c r="C854" s="473" t="s">
        <v>986</v>
      </c>
      <c r="D854" s="474">
        <v>6.62</v>
      </c>
    </row>
    <row r="855" spans="1:4" s="387" customFormat="1" x14ac:dyDescent="0.25">
      <c r="A855" s="473">
        <v>90642</v>
      </c>
      <c r="B855" s="473" t="s">
        <v>2889</v>
      </c>
      <c r="C855" s="473" t="s">
        <v>986</v>
      </c>
      <c r="D855" s="474">
        <v>7.36</v>
      </c>
    </row>
    <row r="856" spans="1:4" s="387" customFormat="1" x14ac:dyDescent="0.25">
      <c r="A856" s="473">
        <v>90646</v>
      </c>
      <c r="B856" s="473" t="s">
        <v>2890</v>
      </c>
      <c r="C856" s="473" t="s">
        <v>986</v>
      </c>
      <c r="D856" s="474">
        <v>0.81</v>
      </c>
    </row>
    <row r="857" spans="1:4" s="387" customFormat="1" x14ac:dyDescent="0.25">
      <c r="A857" s="473">
        <v>90647</v>
      </c>
      <c r="B857" s="473" t="s">
        <v>2891</v>
      </c>
      <c r="C857" s="473" t="s">
        <v>986</v>
      </c>
      <c r="D857" s="474">
        <v>0.09</v>
      </c>
    </row>
    <row r="858" spans="1:4" s="387" customFormat="1" x14ac:dyDescent="0.25">
      <c r="A858" s="473">
        <v>90648</v>
      </c>
      <c r="B858" s="473" t="s">
        <v>2892</v>
      </c>
      <c r="C858" s="473" t="s">
        <v>986</v>
      </c>
      <c r="D858" s="474">
        <v>0.89</v>
      </c>
    </row>
    <row r="859" spans="1:4" s="387" customFormat="1" x14ac:dyDescent="0.25">
      <c r="A859" s="473">
        <v>90649</v>
      </c>
      <c r="B859" s="473" t="s">
        <v>2893</v>
      </c>
      <c r="C859" s="473" t="s">
        <v>986</v>
      </c>
      <c r="D859" s="474">
        <v>7.51</v>
      </c>
    </row>
    <row r="860" spans="1:4" s="387" customFormat="1" x14ac:dyDescent="0.25">
      <c r="A860" s="473">
        <v>90652</v>
      </c>
      <c r="B860" s="473" t="s">
        <v>2894</v>
      </c>
      <c r="C860" s="473" t="s">
        <v>986</v>
      </c>
      <c r="D860" s="474">
        <v>3.94</v>
      </c>
    </row>
    <row r="861" spans="1:4" s="387" customFormat="1" x14ac:dyDescent="0.25">
      <c r="A861" s="473">
        <v>90653</v>
      </c>
      <c r="B861" s="473" t="s">
        <v>2895</v>
      </c>
      <c r="C861" s="473" t="s">
        <v>986</v>
      </c>
      <c r="D861" s="474">
        <v>0.46</v>
      </c>
    </row>
    <row r="862" spans="1:4" s="387" customFormat="1" x14ac:dyDescent="0.25">
      <c r="A862" s="473">
        <v>90654</v>
      </c>
      <c r="B862" s="473" t="s">
        <v>2896</v>
      </c>
      <c r="C862" s="473" t="s">
        <v>986</v>
      </c>
      <c r="D862" s="474">
        <v>4.3099999999999996</v>
      </c>
    </row>
    <row r="863" spans="1:4" s="387" customFormat="1" x14ac:dyDescent="0.25">
      <c r="A863" s="473">
        <v>90655</v>
      </c>
      <c r="B863" s="473" t="s">
        <v>2897</v>
      </c>
      <c r="C863" s="473" t="s">
        <v>986</v>
      </c>
      <c r="D863" s="474">
        <v>4.9400000000000004</v>
      </c>
    </row>
    <row r="864" spans="1:4" s="387" customFormat="1" x14ac:dyDescent="0.25">
      <c r="A864" s="473">
        <v>90658</v>
      </c>
      <c r="B864" s="473" t="s">
        <v>2898</v>
      </c>
      <c r="C864" s="473" t="s">
        <v>986</v>
      </c>
      <c r="D864" s="474">
        <v>4.22</v>
      </c>
    </row>
    <row r="865" spans="1:4" s="387" customFormat="1" x14ac:dyDescent="0.25">
      <c r="A865" s="473">
        <v>90659</v>
      </c>
      <c r="B865" s="473" t="s">
        <v>2899</v>
      </c>
      <c r="C865" s="473" t="s">
        <v>986</v>
      </c>
      <c r="D865" s="474">
        <v>0.5</v>
      </c>
    </row>
    <row r="866" spans="1:4" s="387" customFormat="1" x14ac:dyDescent="0.25">
      <c r="A866" s="473">
        <v>90660</v>
      </c>
      <c r="B866" s="473" t="s">
        <v>2900</v>
      </c>
      <c r="C866" s="473" t="s">
        <v>986</v>
      </c>
      <c r="D866" s="474">
        <v>4.62</v>
      </c>
    </row>
    <row r="867" spans="1:4" s="387" customFormat="1" x14ac:dyDescent="0.25">
      <c r="A867" s="473">
        <v>90661</v>
      </c>
      <c r="B867" s="473" t="s">
        <v>2901</v>
      </c>
      <c r="C867" s="473" t="s">
        <v>986</v>
      </c>
      <c r="D867" s="474">
        <v>4.9400000000000004</v>
      </c>
    </row>
    <row r="868" spans="1:4" s="387" customFormat="1" x14ac:dyDescent="0.25">
      <c r="A868" s="473">
        <v>90664</v>
      </c>
      <c r="B868" s="473" t="s">
        <v>2902</v>
      </c>
      <c r="C868" s="473" t="s">
        <v>986</v>
      </c>
      <c r="D868" s="474">
        <v>5.58</v>
      </c>
    </row>
    <row r="869" spans="1:4" s="387" customFormat="1" x14ac:dyDescent="0.25">
      <c r="A869" s="473">
        <v>90665</v>
      </c>
      <c r="B869" s="473" t="s">
        <v>2903</v>
      </c>
      <c r="C869" s="473" t="s">
        <v>986</v>
      </c>
      <c r="D869" s="474">
        <v>0.64</v>
      </c>
    </row>
    <row r="870" spans="1:4" s="387" customFormat="1" x14ac:dyDescent="0.25">
      <c r="A870" s="473">
        <v>90666</v>
      </c>
      <c r="B870" s="473" t="s">
        <v>2904</v>
      </c>
      <c r="C870" s="473" t="s">
        <v>986</v>
      </c>
      <c r="D870" s="474">
        <v>6.09</v>
      </c>
    </row>
    <row r="871" spans="1:4" s="387" customFormat="1" x14ac:dyDescent="0.25">
      <c r="A871" s="473">
        <v>90667</v>
      </c>
      <c r="B871" s="473" t="s">
        <v>2905</v>
      </c>
      <c r="C871" s="473" t="s">
        <v>986</v>
      </c>
      <c r="D871" s="474">
        <v>11.95</v>
      </c>
    </row>
    <row r="872" spans="1:4" s="387" customFormat="1" x14ac:dyDescent="0.25">
      <c r="A872" s="473">
        <v>90670</v>
      </c>
      <c r="B872" s="473" t="s">
        <v>2906</v>
      </c>
      <c r="C872" s="473" t="s">
        <v>986</v>
      </c>
      <c r="D872" s="474">
        <v>156.94999999999999</v>
      </c>
    </row>
    <row r="873" spans="1:4" s="387" customFormat="1" x14ac:dyDescent="0.25">
      <c r="A873" s="473">
        <v>90671</v>
      </c>
      <c r="B873" s="473" t="s">
        <v>2907</v>
      </c>
      <c r="C873" s="473" t="s">
        <v>986</v>
      </c>
      <c r="D873" s="474">
        <v>21.79</v>
      </c>
    </row>
    <row r="874" spans="1:4" s="387" customFormat="1" x14ac:dyDescent="0.25">
      <c r="A874" s="473">
        <v>90672</v>
      </c>
      <c r="B874" s="473" t="s">
        <v>2908</v>
      </c>
      <c r="C874" s="473" t="s">
        <v>986</v>
      </c>
      <c r="D874" s="474">
        <v>196.41</v>
      </c>
    </row>
    <row r="875" spans="1:4" s="387" customFormat="1" x14ac:dyDescent="0.25">
      <c r="A875" s="473">
        <v>90673</v>
      </c>
      <c r="B875" s="473" t="s">
        <v>2909</v>
      </c>
      <c r="C875" s="473" t="s">
        <v>986</v>
      </c>
      <c r="D875" s="474">
        <v>95.6</v>
      </c>
    </row>
    <row r="876" spans="1:4" s="387" customFormat="1" x14ac:dyDescent="0.25">
      <c r="A876" s="473">
        <v>90676</v>
      </c>
      <c r="B876" s="473" t="s">
        <v>2910</v>
      </c>
      <c r="C876" s="473" t="s">
        <v>986</v>
      </c>
      <c r="D876" s="474">
        <v>82.69</v>
      </c>
    </row>
    <row r="877" spans="1:4" s="387" customFormat="1" x14ac:dyDescent="0.25">
      <c r="A877" s="473">
        <v>90677</v>
      </c>
      <c r="B877" s="473" t="s">
        <v>2911</v>
      </c>
      <c r="C877" s="473" t="s">
        <v>986</v>
      </c>
      <c r="D877" s="474">
        <v>11.47</v>
      </c>
    </row>
    <row r="878" spans="1:4" s="387" customFormat="1" x14ac:dyDescent="0.25">
      <c r="A878" s="473">
        <v>90678</v>
      </c>
      <c r="B878" s="473" t="s">
        <v>2912</v>
      </c>
      <c r="C878" s="473" t="s">
        <v>986</v>
      </c>
      <c r="D878" s="474">
        <v>103.48</v>
      </c>
    </row>
    <row r="879" spans="1:4" s="387" customFormat="1" x14ac:dyDescent="0.25">
      <c r="A879" s="473">
        <v>90679</v>
      </c>
      <c r="B879" s="473" t="s">
        <v>2913</v>
      </c>
      <c r="C879" s="473" t="s">
        <v>986</v>
      </c>
      <c r="D879" s="474">
        <v>73.27</v>
      </c>
    </row>
    <row r="880" spans="1:4" s="387" customFormat="1" x14ac:dyDescent="0.25">
      <c r="A880" s="473">
        <v>90682</v>
      </c>
      <c r="B880" s="473" t="s">
        <v>2914</v>
      </c>
      <c r="C880" s="473" t="s">
        <v>986</v>
      </c>
      <c r="D880" s="474">
        <v>29.53</v>
      </c>
    </row>
    <row r="881" spans="1:4" s="387" customFormat="1" x14ac:dyDescent="0.25">
      <c r="A881" s="473">
        <v>90683</v>
      </c>
      <c r="B881" s="473" t="s">
        <v>2915</v>
      </c>
      <c r="C881" s="473" t="s">
        <v>986</v>
      </c>
      <c r="D881" s="474">
        <v>3.5</v>
      </c>
    </row>
    <row r="882" spans="1:4" s="387" customFormat="1" x14ac:dyDescent="0.25">
      <c r="A882" s="473">
        <v>90684</v>
      </c>
      <c r="B882" s="473" t="s">
        <v>2916</v>
      </c>
      <c r="C882" s="473" t="s">
        <v>986</v>
      </c>
      <c r="D882" s="474">
        <v>32.299999999999997</v>
      </c>
    </row>
    <row r="883" spans="1:4" s="387" customFormat="1" x14ac:dyDescent="0.25">
      <c r="A883" s="473">
        <v>90685</v>
      </c>
      <c r="B883" s="473" t="s">
        <v>2917</v>
      </c>
      <c r="C883" s="473" t="s">
        <v>986</v>
      </c>
      <c r="D883" s="474">
        <v>45.45</v>
      </c>
    </row>
    <row r="884" spans="1:4" s="387" customFormat="1" x14ac:dyDescent="0.25">
      <c r="A884" s="473">
        <v>90688</v>
      </c>
      <c r="B884" s="473" t="s">
        <v>2918</v>
      </c>
      <c r="C884" s="473" t="s">
        <v>986</v>
      </c>
      <c r="D884" s="474">
        <v>15.18</v>
      </c>
    </row>
    <row r="885" spans="1:4" s="387" customFormat="1" x14ac:dyDescent="0.25">
      <c r="A885" s="473">
        <v>90689</v>
      </c>
      <c r="B885" s="473" t="s">
        <v>2919</v>
      </c>
      <c r="C885" s="473" t="s">
        <v>986</v>
      </c>
      <c r="D885" s="474">
        <v>1.53</v>
      </c>
    </row>
    <row r="886" spans="1:4" s="387" customFormat="1" x14ac:dyDescent="0.25">
      <c r="A886" s="473">
        <v>90690</v>
      </c>
      <c r="B886" s="473" t="s">
        <v>2920</v>
      </c>
      <c r="C886" s="473" t="s">
        <v>986</v>
      </c>
      <c r="D886" s="474">
        <v>18.97</v>
      </c>
    </row>
    <row r="887" spans="1:4" s="387" customFormat="1" x14ac:dyDescent="0.25">
      <c r="A887" s="473">
        <v>90691</v>
      </c>
      <c r="B887" s="473" t="s">
        <v>2921</v>
      </c>
      <c r="C887" s="473" t="s">
        <v>986</v>
      </c>
      <c r="D887" s="474">
        <v>41.87</v>
      </c>
    </row>
    <row r="888" spans="1:4" s="387" customFormat="1" x14ac:dyDescent="0.25">
      <c r="A888" s="473">
        <v>90957</v>
      </c>
      <c r="B888" s="473" t="s">
        <v>2922</v>
      </c>
      <c r="C888" s="473" t="s">
        <v>986</v>
      </c>
      <c r="D888" s="474">
        <v>3.45</v>
      </c>
    </row>
    <row r="889" spans="1:4" s="387" customFormat="1" x14ac:dyDescent="0.25">
      <c r="A889" s="473">
        <v>90958</v>
      </c>
      <c r="B889" s="473" t="s">
        <v>2923</v>
      </c>
      <c r="C889" s="473" t="s">
        <v>986</v>
      </c>
      <c r="D889" s="474">
        <v>0.47</v>
      </c>
    </row>
    <row r="890" spans="1:4" s="387" customFormat="1" x14ac:dyDescent="0.25">
      <c r="A890" s="473">
        <v>90960</v>
      </c>
      <c r="B890" s="473" t="s">
        <v>2924</v>
      </c>
      <c r="C890" s="473" t="s">
        <v>986</v>
      </c>
      <c r="D890" s="474">
        <v>4.6100000000000003</v>
      </c>
    </row>
    <row r="891" spans="1:4" s="387" customFormat="1" x14ac:dyDescent="0.25">
      <c r="A891" s="473">
        <v>90961</v>
      </c>
      <c r="B891" s="473" t="s">
        <v>2925</v>
      </c>
      <c r="C891" s="473" t="s">
        <v>986</v>
      </c>
      <c r="D891" s="474">
        <v>0.64</v>
      </c>
    </row>
    <row r="892" spans="1:4" s="387" customFormat="1" x14ac:dyDescent="0.25">
      <c r="A892" s="473">
        <v>90962</v>
      </c>
      <c r="B892" s="473" t="s">
        <v>2926</v>
      </c>
      <c r="C892" s="473" t="s">
        <v>986</v>
      </c>
      <c r="D892" s="474">
        <v>5.77</v>
      </c>
    </row>
    <row r="893" spans="1:4" s="387" customFormat="1" x14ac:dyDescent="0.25">
      <c r="A893" s="473">
        <v>90963</v>
      </c>
      <c r="B893" s="473" t="s">
        <v>2927</v>
      </c>
      <c r="C893" s="473" t="s">
        <v>986</v>
      </c>
      <c r="D893" s="474">
        <v>11.95</v>
      </c>
    </row>
    <row r="894" spans="1:4" s="387" customFormat="1" x14ac:dyDescent="0.25">
      <c r="A894" s="473">
        <v>90968</v>
      </c>
      <c r="B894" s="473" t="s">
        <v>2928</v>
      </c>
      <c r="C894" s="473" t="s">
        <v>986</v>
      </c>
      <c r="D894" s="474">
        <v>4.62</v>
      </c>
    </row>
    <row r="895" spans="1:4" s="387" customFormat="1" x14ac:dyDescent="0.25">
      <c r="A895" s="473">
        <v>90969</v>
      </c>
      <c r="B895" s="473" t="s">
        <v>2929</v>
      </c>
      <c r="C895" s="473" t="s">
        <v>986</v>
      </c>
      <c r="D895" s="474">
        <v>0.64</v>
      </c>
    </row>
    <row r="896" spans="1:4" s="387" customFormat="1" x14ac:dyDescent="0.25">
      <c r="A896" s="473">
        <v>90970</v>
      </c>
      <c r="B896" s="473" t="s">
        <v>2930</v>
      </c>
      <c r="C896" s="473" t="s">
        <v>986</v>
      </c>
      <c r="D896" s="474">
        <v>5.79</v>
      </c>
    </row>
    <row r="897" spans="1:4" s="387" customFormat="1" x14ac:dyDescent="0.25">
      <c r="A897" s="473">
        <v>90971</v>
      </c>
      <c r="B897" s="473" t="s">
        <v>2931</v>
      </c>
      <c r="C897" s="473" t="s">
        <v>986</v>
      </c>
      <c r="D897" s="474">
        <v>48.42</v>
      </c>
    </row>
    <row r="898" spans="1:4" s="387" customFormat="1" x14ac:dyDescent="0.25">
      <c r="A898" s="473">
        <v>90975</v>
      </c>
      <c r="B898" s="473" t="s">
        <v>2932</v>
      </c>
      <c r="C898" s="473" t="s">
        <v>986</v>
      </c>
      <c r="D898" s="474">
        <v>11.74</v>
      </c>
    </row>
    <row r="899" spans="1:4" s="387" customFormat="1" x14ac:dyDescent="0.25">
      <c r="A899" s="473">
        <v>90976</v>
      </c>
      <c r="B899" s="473" t="s">
        <v>2933</v>
      </c>
      <c r="C899" s="473" t="s">
        <v>986</v>
      </c>
      <c r="D899" s="474">
        <v>1.63</v>
      </c>
    </row>
    <row r="900" spans="1:4" s="387" customFormat="1" x14ac:dyDescent="0.25">
      <c r="A900" s="473">
        <v>90977</v>
      </c>
      <c r="B900" s="473" t="s">
        <v>2934</v>
      </c>
      <c r="C900" s="473" t="s">
        <v>986</v>
      </c>
      <c r="D900" s="474">
        <v>14.7</v>
      </c>
    </row>
    <row r="901" spans="1:4" s="387" customFormat="1" x14ac:dyDescent="0.25">
      <c r="A901" s="473">
        <v>90978</v>
      </c>
      <c r="B901" s="473" t="s">
        <v>2935</v>
      </c>
      <c r="C901" s="473" t="s">
        <v>986</v>
      </c>
      <c r="D901" s="474">
        <v>125.61</v>
      </c>
    </row>
    <row r="902" spans="1:4" s="387" customFormat="1" x14ac:dyDescent="0.25">
      <c r="A902" s="473">
        <v>90992</v>
      </c>
      <c r="B902" s="473" t="s">
        <v>2936</v>
      </c>
      <c r="C902" s="473" t="s">
        <v>986</v>
      </c>
      <c r="D902" s="474">
        <v>5.48</v>
      </c>
    </row>
    <row r="903" spans="1:4" s="387" customFormat="1" x14ac:dyDescent="0.25">
      <c r="A903" s="473">
        <v>90993</v>
      </c>
      <c r="B903" s="473" t="s">
        <v>2937</v>
      </c>
      <c r="C903" s="473" t="s">
        <v>986</v>
      </c>
      <c r="D903" s="474">
        <v>0.76</v>
      </c>
    </row>
    <row r="904" spans="1:4" s="387" customFormat="1" x14ac:dyDescent="0.25">
      <c r="A904" s="473">
        <v>90994</v>
      </c>
      <c r="B904" s="473" t="s">
        <v>2938</v>
      </c>
      <c r="C904" s="473" t="s">
        <v>986</v>
      </c>
      <c r="D904" s="474">
        <v>6.86</v>
      </c>
    </row>
    <row r="905" spans="1:4" s="387" customFormat="1" x14ac:dyDescent="0.25">
      <c r="A905" s="473">
        <v>90995</v>
      </c>
      <c r="B905" s="473" t="s">
        <v>2939</v>
      </c>
      <c r="C905" s="473" t="s">
        <v>986</v>
      </c>
      <c r="D905" s="474">
        <v>65.77</v>
      </c>
    </row>
    <row r="906" spans="1:4" s="387" customFormat="1" x14ac:dyDescent="0.25">
      <c r="A906" s="473">
        <v>91021</v>
      </c>
      <c r="B906" s="473" t="s">
        <v>2940</v>
      </c>
      <c r="C906" s="473" t="s">
        <v>986</v>
      </c>
      <c r="D906" s="474">
        <v>4.49</v>
      </c>
    </row>
    <row r="907" spans="1:4" s="387" customFormat="1" x14ac:dyDescent="0.25">
      <c r="A907" s="473">
        <v>91026</v>
      </c>
      <c r="B907" s="473" t="s">
        <v>2941</v>
      </c>
      <c r="C907" s="473" t="s">
        <v>986</v>
      </c>
      <c r="D907" s="474">
        <v>15.63</v>
      </c>
    </row>
    <row r="908" spans="1:4" s="387" customFormat="1" x14ac:dyDescent="0.25">
      <c r="A908" s="473">
        <v>91027</v>
      </c>
      <c r="B908" s="473" t="s">
        <v>2942</v>
      </c>
      <c r="C908" s="473" t="s">
        <v>986</v>
      </c>
      <c r="D908" s="474">
        <v>3.27</v>
      </c>
    </row>
    <row r="909" spans="1:4" s="387" customFormat="1" x14ac:dyDescent="0.25">
      <c r="A909" s="473">
        <v>91028</v>
      </c>
      <c r="B909" s="473" t="s">
        <v>2943</v>
      </c>
      <c r="C909" s="473" t="s">
        <v>986</v>
      </c>
      <c r="D909" s="474">
        <v>1.27</v>
      </c>
    </row>
    <row r="910" spans="1:4" s="387" customFormat="1" x14ac:dyDescent="0.25">
      <c r="A910" s="473">
        <v>91029</v>
      </c>
      <c r="B910" s="473" t="s">
        <v>2944</v>
      </c>
      <c r="C910" s="473" t="s">
        <v>986</v>
      </c>
      <c r="D910" s="474">
        <v>29.31</v>
      </c>
    </row>
    <row r="911" spans="1:4" s="387" customFormat="1" x14ac:dyDescent="0.25">
      <c r="A911" s="473">
        <v>91030</v>
      </c>
      <c r="B911" s="473" t="s">
        <v>2945</v>
      </c>
      <c r="C911" s="473" t="s">
        <v>986</v>
      </c>
      <c r="D911" s="474">
        <v>113.76</v>
      </c>
    </row>
    <row r="912" spans="1:4" s="387" customFormat="1" x14ac:dyDescent="0.25">
      <c r="A912" s="473">
        <v>91273</v>
      </c>
      <c r="B912" s="473" t="s">
        <v>2946</v>
      </c>
      <c r="C912" s="473" t="s">
        <v>986</v>
      </c>
      <c r="D912" s="474">
        <v>0.48</v>
      </c>
    </row>
    <row r="913" spans="1:4" s="387" customFormat="1" x14ac:dyDescent="0.25">
      <c r="A913" s="473">
        <v>91274</v>
      </c>
      <c r="B913" s="473" t="s">
        <v>2947</v>
      </c>
      <c r="C913" s="473" t="s">
        <v>986</v>
      </c>
      <c r="D913" s="474">
        <v>0.06</v>
      </c>
    </row>
    <row r="914" spans="1:4" s="387" customFormat="1" x14ac:dyDescent="0.25">
      <c r="A914" s="473">
        <v>91275</v>
      </c>
      <c r="B914" s="473" t="s">
        <v>2948</v>
      </c>
      <c r="C914" s="473" t="s">
        <v>986</v>
      </c>
      <c r="D914" s="474">
        <v>0.6</v>
      </c>
    </row>
    <row r="915" spans="1:4" s="387" customFormat="1" x14ac:dyDescent="0.25">
      <c r="A915" s="473">
        <v>91276</v>
      </c>
      <c r="B915" s="473" t="s">
        <v>2949</v>
      </c>
      <c r="C915" s="473" t="s">
        <v>986</v>
      </c>
      <c r="D915" s="474">
        <v>9</v>
      </c>
    </row>
    <row r="916" spans="1:4" s="387" customFormat="1" x14ac:dyDescent="0.25">
      <c r="A916" s="473">
        <v>91279</v>
      </c>
      <c r="B916" s="473" t="s">
        <v>2950</v>
      </c>
      <c r="C916" s="473" t="s">
        <v>986</v>
      </c>
      <c r="D916" s="474">
        <v>0.68</v>
      </c>
    </row>
    <row r="917" spans="1:4" s="387" customFormat="1" x14ac:dyDescent="0.25">
      <c r="A917" s="473">
        <v>91280</v>
      </c>
      <c r="B917" s="473" t="s">
        <v>2951</v>
      </c>
      <c r="C917" s="473" t="s">
        <v>986</v>
      </c>
      <c r="D917" s="474">
        <v>7.0000000000000007E-2</v>
      </c>
    </row>
    <row r="918" spans="1:4" s="387" customFormat="1" x14ac:dyDescent="0.25">
      <c r="A918" s="473">
        <v>91281</v>
      </c>
      <c r="B918" s="473" t="s">
        <v>2952</v>
      </c>
      <c r="C918" s="473" t="s">
        <v>986</v>
      </c>
      <c r="D918" s="474">
        <v>0.85</v>
      </c>
    </row>
    <row r="919" spans="1:4" s="387" customFormat="1" x14ac:dyDescent="0.25">
      <c r="A919" s="473">
        <v>91282</v>
      </c>
      <c r="B919" s="473" t="s">
        <v>2953</v>
      </c>
      <c r="C919" s="473" t="s">
        <v>986</v>
      </c>
      <c r="D919" s="474">
        <v>21.52</v>
      </c>
    </row>
    <row r="920" spans="1:4" s="387" customFormat="1" x14ac:dyDescent="0.25">
      <c r="A920" s="473">
        <v>91354</v>
      </c>
      <c r="B920" s="473" t="s">
        <v>2954</v>
      </c>
      <c r="C920" s="473" t="s">
        <v>986</v>
      </c>
      <c r="D920" s="474">
        <v>12.06</v>
      </c>
    </row>
    <row r="921" spans="1:4" s="387" customFormat="1" x14ac:dyDescent="0.25">
      <c r="A921" s="473">
        <v>91355</v>
      </c>
      <c r="B921" s="473" t="s">
        <v>2955</v>
      </c>
      <c r="C921" s="473" t="s">
        <v>986</v>
      </c>
      <c r="D921" s="474">
        <v>2.5299999999999998</v>
      </c>
    </row>
    <row r="922" spans="1:4" s="387" customFormat="1" x14ac:dyDescent="0.25">
      <c r="A922" s="473">
        <v>91356</v>
      </c>
      <c r="B922" s="473" t="s">
        <v>2956</v>
      </c>
      <c r="C922" s="473" t="s">
        <v>986</v>
      </c>
      <c r="D922" s="474">
        <v>0.98</v>
      </c>
    </row>
    <row r="923" spans="1:4" s="387" customFormat="1" x14ac:dyDescent="0.25">
      <c r="A923" s="473">
        <v>91359</v>
      </c>
      <c r="B923" s="473" t="s">
        <v>2957</v>
      </c>
      <c r="C923" s="473" t="s">
        <v>986</v>
      </c>
      <c r="D923" s="474">
        <v>14.05</v>
      </c>
    </row>
    <row r="924" spans="1:4" s="387" customFormat="1" x14ac:dyDescent="0.25">
      <c r="A924" s="473">
        <v>91360</v>
      </c>
      <c r="B924" s="473" t="s">
        <v>2958</v>
      </c>
      <c r="C924" s="473" t="s">
        <v>986</v>
      </c>
      <c r="D924" s="474">
        <v>2.94</v>
      </c>
    </row>
    <row r="925" spans="1:4" s="387" customFormat="1" x14ac:dyDescent="0.25">
      <c r="A925" s="473">
        <v>91361</v>
      </c>
      <c r="B925" s="473" t="s">
        <v>2959</v>
      </c>
      <c r="C925" s="473" t="s">
        <v>986</v>
      </c>
      <c r="D925" s="474">
        <v>1.1399999999999999</v>
      </c>
    </row>
    <row r="926" spans="1:4" s="387" customFormat="1" x14ac:dyDescent="0.25">
      <c r="A926" s="473">
        <v>91367</v>
      </c>
      <c r="B926" s="473" t="s">
        <v>2960</v>
      </c>
      <c r="C926" s="473" t="s">
        <v>986</v>
      </c>
      <c r="D926" s="474">
        <v>17.89</v>
      </c>
    </row>
    <row r="927" spans="1:4" s="387" customFormat="1" x14ac:dyDescent="0.25">
      <c r="A927" s="473">
        <v>91368</v>
      </c>
      <c r="B927" s="473" t="s">
        <v>2961</v>
      </c>
      <c r="C927" s="473" t="s">
        <v>986</v>
      </c>
      <c r="D927" s="474">
        <v>3.3</v>
      </c>
    </row>
    <row r="928" spans="1:4" s="387" customFormat="1" x14ac:dyDescent="0.25">
      <c r="A928" s="473">
        <v>91369</v>
      </c>
      <c r="B928" s="473" t="s">
        <v>2962</v>
      </c>
      <c r="C928" s="473" t="s">
        <v>986</v>
      </c>
      <c r="D928" s="474">
        <v>1.29</v>
      </c>
    </row>
    <row r="929" spans="1:4" s="387" customFormat="1" x14ac:dyDescent="0.25">
      <c r="A929" s="473">
        <v>91375</v>
      </c>
      <c r="B929" s="473" t="s">
        <v>2963</v>
      </c>
      <c r="C929" s="473" t="s">
        <v>986</v>
      </c>
      <c r="D929" s="474">
        <v>10.16</v>
      </c>
    </row>
    <row r="930" spans="1:4" s="387" customFormat="1" x14ac:dyDescent="0.25">
      <c r="A930" s="473">
        <v>91376</v>
      </c>
      <c r="B930" s="473" t="s">
        <v>2964</v>
      </c>
      <c r="C930" s="473" t="s">
        <v>986</v>
      </c>
      <c r="D930" s="474">
        <v>2.13</v>
      </c>
    </row>
    <row r="931" spans="1:4" s="387" customFormat="1" x14ac:dyDescent="0.25">
      <c r="A931" s="473">
        <v>91377</v>
      </c>
      <c r="B931" s="473" t="s">
        <v>2965</v>
      </c>
      <c r="C931" s="473" t="s">
        <v>986</v>
      </c>
      <c r="D931" s="474">
        <v>0.82</v>
      </c>
    </row>
    <row r="932" spans="1:4" s="387" customFormat="1" x14ac:dyDescent="0.25">
      <c r="A932" s="473">
        <v>91380</v>
      </c>
      <c r="B932" s="473" t="s">
        <v>2966</v>
      </c>
      <c r="C932" s="473" t="s">
        <v>986</v>
      </c>
      <c r="D932" s="474">
        <v>20.25</v>
      </c>
    </row>
    <row r="933" spans="1:4" s="387" customFormat="1" x14ac:dyDescent="0.25">
      <c r="A933" s="473">
        <v>91381</v>
      </c>
      <c r="B933" s="473" t="s">
        <v>2967</v>
      </c>
      <c r="C933" s="473" t="s">
        <v>986</v>
      </c>
      <c r="D933" s="474">
        <v>3.74</v>
      </c>
    </row>
    <row r="934" spans="1:4" s="387" customFormat="1" x14ac:dyDescent="0.25">
      <c r="A934" s="473">
        <v>91382</v>
      </c>
      <c r="B934" s="473" t="s">
        <v>2968</v>
      </c>
      <c r="C934" s="473" t="s">
        <v>986</v>
      </c>
      <c r="D934" s="474">
        <v>1.46</v>
      </c>
    </row>
    <row r="935" spans="1:4" s="387" customFormat="1" x14ac:dyDescent="0.25">
      <c r="A935" s="473">
        <v>91383</v>
      </c>
      <c r="B935" s="473" t="s">
        <v>2969</v>
      </c>
      <c r="C935" s="473" t="s">
        <v>986</v>
      </c>
      <c r="D935" s="474">
        <v>37.979999999999997</v>
      </c>
    </row>
    <row r="936" spans="1:4" s="387" customFormat="1" x14ac:dyDescent="0.25">
      <c r="A936" s="473">
        <v>91384</v>
      </c>
      <c r="B936" s="473" t="s">
        <v>2970</v>
      </c>
      <c r="C936" s="473" t="s">
        <v>986</v>
      </c>
      <c r="D936" s="474">
        <v>113.28</v>
      </c>
    </row>
    <row r="937" spans="1:4" s="387" customFormat="1" x14ac:dyDescent="0.25">
      <c r="A937" s="473">
        <v>91390</v>
      </c>
      <c r="B937" s="473" t="s">
        <v>2971</v>
      </c>
      <c r="C937" s="473" t="s">
        <v>986</v>
      </c>
      <c r="D937" s="474">
        <v>13.14</v>
      </c>
    </row>
    <row r="938" spans="1:4" s="387" customFormat="1" x14ac:dyDescent="0.25">
      <c r="A938" s="473">
        <v>91391</v>
      </c>
      <c r="B938" s="473" t="s">
        <v>2972</v>
      </c>
      <c r="C938" s="473" t="s">
        <v>986</v>
      </c>
      <c r="D938" s="474">
        <v>2.75</v>
      </c>
    </row>
    <row r="939" spans="1:4" s="387" customFormat="1" x14ac:dyDescent="0.25">
      <c r="A939" s="473">
        <v>91392</v>
      </c>
      <c r="B939" s="473" t="s">
        <v>2973</v>
      </c>
      <c r="C939" s="473" t="s">
        <v>986</v>
      </c>
      <c r="D939" s="474">
        <v>1.07</v>
      </c>
    </row>
    <row r="940" spans="1:4" s="387" customFormat="1" x14ac:dyDescent="0.25">
      <c r="A940" s="473">
        <v>91396</v>
      </c>
      <c r="B940" s="473" t="s">
        <v>2974</v>
      </c>
      <c r="C940" s="473" t="s">
        <v>986</v>
      </c>
      <c r="D940" s="474">
        <v>18</v>
      </c>
    </row>
    <row r="941" spans="1:4" s="387" customFormat="1" x14ac:dyDescent="0.25">
      <c r="A941" s="473">
        <v>91397</v>
      </c>
      <c r="B941" s="473" t="s">
        <v>2975</v>
      </c>
      <c r="C941" s="473" t="s">
        <v>986</v>
      </c>
      <c r="D941" s="474">
        <v>3.77</v>
      </c>
    </row>
    <row r="942" spans="1:4" s="387" customFormat="1" x14ac:dyDescent="0.25">
      <c r="A942" s="473">
        <v>91398</v>
      </c>
      <c r="B942" s="473" t="s">
        <v>2976</v>
      </c>
      <c r="C942" s="473" t="s">
        <v>986</v>
      </c>
      <c r="D942" s="474">
        <v>1.46</v>
      </c>
    </row>
    <row r="943" spans="1:4" s="387" customFormat="1" x14ac:dyDescent="0.25">
      <c r="A943" s="473">
        <v>91402</v>
      </c>
      <c r="B943" s="473" t="s">
        <v>2977</v>
      </c>
      <c r="C943" s="473" t="s">
        <v>986</v>
      </c>
      <c r="D943" s="474">
        <v>1.23</v>
      </c>
    </row>
    <row r="944" spans="1:4" s="387" customFormat="1" x14ac:dyDescent="0.25">
      <c r="A944" s="473">
        <v>91466</v>
      </c>
      <c r="B944" s="473" t="s">
        <v>2978</v>
      </c>
      <c r="C944" s="473" t="s">
        <v>986</v>
      </c>
      <c r="D944" s="474">
        <v>1.1399999999999999</v>
      </c>
    </row>
    <row r="945" spans="1:4" s="387" customFormat="1" x14ac:dyDescent="0.25">
      <c r="A945" s="473">
        <v>91467</v>
      </c>
      <c r="B945" s="473" t="s">
        <v>2979</v>
      </c>
      <c r="C945" s="473" t="s">
        <v>986</v>
      </c>
      <c r="D945" s="474">
        <v>126.33</v>
      </c>
    </row>
    <row r="946" spans="1:4" s="387" customFormat="1" x14ac:dyDescent="0.25">
      <c r="A946" s="473">
        <v>91468</v>
      </c>
      <c r="B946" s="473" t="s">
        <v>2980</v>
      </c>
      <c r="C946" s="473" t="s">
        <v>986</v>
      </c>
      <c r="D946" s="474">
        <v>19.46</v>
      </c>
    </row>
    <row r="947" spans="1:4" s="387" customFormat="1" x14ac:dyDescent="0.25">
      <c r="A947" s="473">
        <v>91469</v>
      </c>
      <c r="B947" s="473" t="s">
        <v>2981</v>
      </c>
      <c r="C947" s="473" t="s">
        <v>986</v>
      </c>
      <c r="D947" s="474">
        <v>4.2</v>
      </c>
    </row>
    <row r="948" spans="1:4" s="387" customFormat="1" x14ac:dyDescent="0.25">
      <c r="A948" s="473">
        <v>91484</v>
      </c>
      <c r="B948" s="473" t="s">
        <v>2982</v>
      </c>
      <c r="C948" s="473" t="s">
        <v>986</v>
      </c>
      <c r="D948" s="474">
        <v>1.33</v>
      </c>
    </row>
    <row r="949" spans="1:4" s="387" customFormat="1" x14ac:dyDescent="0.25">
      <c r="A949" s="473">
        <v>91485</v>
      </c>
      <c r="B949" s="473" t="s">
        <v>2983</v>
      </c>
      <c r="C949" s="473" t="s">
        <v>986</v>
      </c>
      <c r="D949" s="474">
        <v>171.45</v>
      </c>
    </row>
    <row r="950" spans="1:4" s="387" customFormat="1" x14ac:dyDescent="0.25">
      <c r="A950" s="473">
        <v>91529</v>
      </c>
      <c r="B950" s="473" t="s">
        <v>2984</v>
      </c>
      <c r="C950" s="473" t="s">
        <v>986</v>
      </c>
      <c r="D950" s="474">
        <v>0.7</v>
      </c>
    </row>
    <row r="951" spans="1:4" s="387" customFormat="1" x14ac:dyDescent="0.25">
      <c r="A951" s="473">
        <v>91530</v>
      </c>
      <c r="B951" s="473" t="s">
        <v>2985</v>
      </c>
      <c r="C951" s="473" t="s">
        <v>986</v>
      </c>
      <c r="D951" s="474">
        <v>0.09</v>
      </c>
    </row>
    <row r="952" spans="1:4" s="387" customFormat="1" x14ac:dyDescent="0.25">
      <c r="A952" s="473">
        <v>91531</v>
      </c>
      <c r="B952" s="473" t="s">
        <v>2986</v>
      </c>
      <c r="C952" s="473" t="s">
        <v>986</v>
      </c>
      <c r="D952" s="474">
        <v>0.88</v>
      </c>
    </row>
    <row r="953" spans="1:4" s="387" customFormat="1" x14ac:dyDescent="0.25">
      <c r="A953" s="473">
        <v>91532</v>
      </c>
      <c r="B953" s="473" t="s">
        <v>2987</v>
      </c>
      <c r="C953" s="473" t="s">
        <v>986</v>
      </c>
      <c r="D953" s="474">
        <v>6.53</v>
      </c>
    </row>
    <row r="954" spans="1:4" s="387" customFormat="1" x14ac:dyDescent="0.25">
      <c r="A954" s="473">
        <v>91629</v>
      </c>
      <c r="B954" s="473" t="s">
        <v>2988</v>
      </c>
      <c r="C954" s="473" t="s">
        <v>986</v>
      </c>
      <c r="D954" s="474">
        <v>13.03</v>
      </c>
    </row>
    <row r="955" spans="1:4" s="387" customFormat="1" x14ac:dyDescent="0.25">
      <c r="A955" s="473">
        <v>91630</v>
      </c>
      <c r="B955" s="473" t="s">
        <v>2989</v>
      </c>
      <c r="C955" s="473" t="s">
        <v>986</v>
      </c>
      <c r="D955" s="474">
        <v>2.73</v>
      </c>
    </row>
    <row r="956" spans="1:4" s="387" customFormat="1" x14ac:dyDescent="0.25">
      <c r="A956" s="473">
        <v>91631</v>
      </c>
      <c r="B956" s="473" t="s">
        <v>2990</v>
      </c>
      <c r="C956" s="473" t="s">
        <v>986</v>
      </c>
      <c r="D956" s="474">
        <v>1.05</v>
      </c>
    </row>
    <row r="957" spans="1:4" s="387" customFormat="1" x14ac:dyDescent="0.25">
      <c r="A957" s="473">
        <v>91632</v>
      </c>
      <c r="B957" s="473" t="s">
        <v>2991</v>
      </c>
      <c r="C957" s="473" t="s">
        <v>986</v>
      </c>
      <c r="D957" s="474">
        <v>24.42</v>
      </c>
    </row>
    <row r="958" spans="1:4" s="387" customFormat="1" x14ac:dyDescent="0.25">
      <c r="A958" s="473">
        <v>91633</v>
      </c>
      <c r="B958" s="473" t="s">
        <v>2992</v>
      </c>
      <c r="C958" s="473" t="s">
        <v>986</v>
      </c>
      <c r="D958" s="474">
        <v>106.92</v>
      </c>
    </row>
    <row r="959" spans="1:4" s="387" customFormat="1" x14ac:dyDescent="0.25">
      <c r="A959" s="473">
        <v>91640</v>
      </c>
      <c r="B959" s="473" t="s">
        <v>2993</v>
      </c>
      <c r="C959" s="473" t="s">
        <v>986</v>
      </c>
      <c r="D959" s="474">
        <v>30.32</v>
      </c>
    </row>
    <row r="960" spans="1:4" s="387" customFormat="1" x14ac:dyDescent="0.25">
      <c r="A960" s="473">
        <v>91641</v>
      </c>
      <c r="B960" s="473" t="s">
        <v>2994</v>
      </c>
      <c r="C960" s="473" t="s">
        <v>986</v>
      </c>
      <c r="D960" s="474">
        <v>6.36</v>
      </c>
    </row>
    <row r="961" spans="1:4" s="387" customFormat="1" x14ac:dyDescent="0.25">
      <c r="A961" s="473">
        <v>91642</v>
      </c>
      <c r="B961" s="473" t="s">
        <v>2995</v>
      </c>
      <c r="C961" s="473" t="s">
        <v>986</v>
      </c>
      <c r="D961" s="474">
        <v>2.4700000000000002</v>
      </c>
    </row>
    <row r="962" spans="1:4" s="387" customFormat="1" x14ac:dyDescent="0.25">
      <c r="A962" s="473">
        <v>91643</v>
      </c>
      <c r="B962" s="473" t="s">
        <v>2996</v>
      </c>
      <c r="C962" s="473" t="s">
        <v>986</v>
      </c>
      <c r="D962" s="474">
        <v>56.83</v>
      </c>
    </row>
    <row r="963" spans="1:4" s="387" customFormat="1" x14ac:dyDescent="0.25">
      <c r="A963" s="473">
        <v>91644</v>
      </c>
      <c r="B963" s="473" t="s">
        <v>2997</v>
      </c>
      <c r="C963" s="473" t="s">
        <v>986</v>
      </c>
      <c r="D963" s="474">
        <v>240.62</v>
      </c>
    </row>
    <row r="964" spans="1:4" s="387" customFormat="1" x14ac:dyDescent="0.25">
      <c r="A964" s="473">
        <v>91688</v>
      </c>
      <c r="B964" s="473" t="s">
        <v>2998</v>
      </c>
      <c r="C964" s="473" t="s">
        <v>986</v>
      </c>
      <c r="D964" s="474">
        <v>0.08</v>
      </c>
    </row>
    <row r="965" spans="1:4" s="387" customFormat="1" x14ac:dyDescent="0.25">
      <c r="A965" s="473">
        <v>91689</v>
      </c>
      <c r="B965" s="473" t="s">
        <v>2999</v>
      </c>
      <c r="C965" s="473" t="s">
        <v>986</v>
      </c>
      <c r="D965" s="474">
        <v>0.01</v>
      </c>
    </row>
    <row r="966" spans="1:4" s="387" customFormat="1" x14ac:dyDescent="0.25">
      <c r="A966" s="473">
        <v>91690</v>
      </c>
      <c r="B966" s="473" t="s">
        <v>3000</v>
      </c>
      <c r="C966" s="473" t="s">
        <v>986</v>
      </c>
      <c r="D966" s="474">
        <v>0.05</v>
      </c>
    </row>
    <row r="967" spans="1:4" s="387" customFormat="1" x14ac:dyDescent="0.25">
      <c r="A967" s="473">
        <v>91691</v>
      </c>
      <c r="B967" s="473" t="s">
        <v>3001</v>
      </c>
      <c r="C967" s="473" t="s">
        <v>986</v>
      </c>
      <c r="D967" s="474">
        <v>2.44</v>
      </c>
    </row>
    <row r="968" spans="1:4" s="387" customFormat="1" x14ac:dyDescent="0.25">
      <c r="A968" s="473">
        <v>92040</v>
      </c>
      <c r="B968" s="473" t="s">
        <v>3002</v>
      </c>
      <c r="C968" s="473" t="s">
        <v>986</v>
      </c>
      <c r="D968" s="474">
        <v>6.13</v>
      </c>
    </row>
    <row r="969" spans="1:4" s="387" customFormat="1" x14ac:dyDescent="0.25">
      <c r="A969" s="473">
        <v>92041</v>
      </c>
      <c r="B969" s="473" t="s">
        <v>3003</v>
      </c>
      <c r="C969" s="473" t="s">
        <v>986</v>
      </c>
      <c r="D969" s="474">
        <v>0.64</v>
      </c>
    </row>
    <row r="970" spans="1:4" s="387" customFormat="1" x14ac:dyDescent="0.25">
      <c r="A970" s="473">
        <v>92042</v>
      </c>
      <c r="B970" s="473" t="s">
        <v>3004</v>
      </c>
      <c r="C970" s="473" t="s">
        <v>986</v>
      </c>
      <c r="D970" s="474">
        <v>5.1100000000000003</v>
      </c>
    </row>
    <row r="971" spans="1:4" s="387" customFormat="1" x14ac:dyDescent="0.25">
      <c r="A971" s="473">
        <v>92101</v>
      </c>
      <c r="B971" s="473" t="s">
        <v>3005</v>
      </c>
      <c r="C971" s="473" t="s">
        <v>986</v>
      </c>
      <c r="D971" s="474">
        <v>20.399999999999999</v>
      </c>
    </row>
    <row r="972" spans="1:4" s="387" customFormat="1" x14ac:dyDescent="0.25">
      <c r="A972" s="473">
        <v>92102</v>
      </c>
      <c r="B972" s="473" t="s">
        <v>3006</v>
      </c>
      <c r="C972" s="473" t="s">
        <v>986</v>
      </c>
      <c r="D972" s="474">
        <v>4.2699999999999996</v>
      </c>
    </row>
    <row r="973" spans="1:4" s="387" customFormat="1" x14ac:dyDescent="0.25">
      <c r="A973" s="473">
        <v>92103</v>
      </c>
      <c r="B973" s="473" t="s">
        <v>3007</v>
      </c>
      <c r="C973" s="473" t="s">
        <v>986</v>
      </c>
      <c r="D973" s="474">
        <v>1.66</v>
      </c>
    </row>
    <row r="974" spans="1:4" s="387" customFormat="1" x14ac:dyDescent="0.25">
      <c r="A974" s="473">
        <v>92104</v>
      </c>
      <c r="B974" s="473" t="s">
        <v>3008</v>
      </c>
      <c r="C974" s="473" t="s">
        <v>986</v>
      </c>
      <c r="D974" s="474">
        <v>38.26</v>
      </c>
    </row>
    <row r="975" spans="1:4" s="387" customFormat="1" x14ac:dyDescent="0.25">
      <c r="A975" s="473">
        <v>92105</v>
      </c>
      <c r="B975" s="473" t="s">
        <v>3009</v>
      </c>
      <c r="C975" s="473" t="s">
        <v>986</v>
      </c>
      <c r="D975" s="474">
        <v>153.72</v>
      </c>
    </row>
    <row r="976" spans="1:4" s="387" customFormat="1" x14ac:dyDescent="0.25">
      <c r="A976" s="473">
        <v>92108</v>
      </c>
      <c r="B976" s="473" t="s">
        <v>3010</v>
      </c>
      <c r="C976" s="473" t="s">
        <v>986</v>
      </c>
      <c r="D976" s="474">
        <v>0.94</v>
      </c>
    </row>
    <row r="977" spans="1:4" s="387" customFormat="1" x14ac:dyDescent="0.25">
      <c r="A977" s="473">
        <v>92109</v>
      </c>
      <c r="B977" s="473" t="s">
        <v>3011</v>
      </c>
      <c r="C977" s="473" t="s">
        <v>986</v>
      </c>
      <c r="D977" s="474">
        <v>0.11</v>
      </c>
    </row>
    <row r="978" spans="1:4" s="387" customFormat="1" x14ac:dyDescent="0.25">
      <c r="A978" s="473">
        <v>92110</v>
      </c>
      <c r="B978" s="473" t="s">
        <v>3012</v>
      </c>
      <c r="C978" s="473" t="s">
        <v>986</v>
      </c>
      <c r="D978" s="474">
        <v>0.74</v>
      </c>
    </row>
    <row r="979" spans="1:4" s="387" customFormat="1" x14ac:dyDescent="0.25">
      <c r="A979" s="473">
        <v>92111</v>
      </c>
      <c r="B979" s="473" t="s">
        <v>3013</v>
      </c>
      <c r="C979" s="473" t="s">
        <v>986</v>
      </c>
      <c r="D979" s="474">
        <v>0.96</v>
      </c>
    </row>
    <row r="980" spans="1:4" s="387" customFormat="1" x14ac:dyDescent="0.25">
      <c r="A980" s="473">
        <v>92114</v>
      </c>
      <c r="B980" s="473" t="s">
        <v>3014</v>
      </c>
      <c r="C980" s="473" t="s">
        <v>986</v>
      </c>
      <c r="D980" s="474">
        <v>0.1</v>
      </c>
    </row>
    <row r="981" spans="1:4" s="387" customFormat="1" x14ac:dyDescent="0.25">
      <c r="A981" s="473">
        <v>92115</v>
      </c>
      <c r="B981" s="473" t="s">
        <v>3015</v>
      </c>
      <c r="C981" s="473" t="s">
        <v>986</v>
      </c>
      <c r="D981" s="474">
        <v>0.01</v>
      </c>
    </row>
    <row r="982" spans="1:4" s="387" customFormat="1" x14ac:dyDescent="0.25">
      <c r="A982" s="473">
        <v>92116</v>
      </c>
      <c r="B982" s="473" t="s">
        <v>3016</v>
      </c>
      <c r="C982" s="473" t="s">
        <v>986</v>
      </c>
      <c r="D982" s="474">
        <v>0.13</v>
      </c>
    </row>
    <row r="983" spans="1:4" s="387" customFormat="1" x14ac:dyDescent="0.25">
      <c r="A983" s="473">
        <v>92133</v>
      </c>
      <c r="B983" s="473" t="s">
        <v>3017</v>
      </c>
      <c r="C983" s="473" t="s">
        <v>986</v>
      </c>
      <c r="D983" s="474">
        <v>10.45</v>
      </c>
    </row>
    <row r="984" spans="1:4" s="387" customFormat="1" x14ac:dyDescent="0.25">
      <c r="A984" s="473">
        <v>92134</v>
      </c>
      <c r="B984" s="473" t="s">
        <v>3018</v>
      </c>
      <c r="C984" s="473" t="s">
        <v>986</v>
      </c>
      <c r="D984" s="474">
        <v>1.65</v>
      </c>
    </row>
    <row r="985" spans="1:4" s="387" customFormat="1" x14ac:dyDescent="0.25">
      <c r="A985" s="473">
        <v>92135</v>
      </c>
      <c r="B985" s="473" t="s">
        <v>3019</v>
      </c>
      <c r="C985" s="473" t="s">
        <v>986</v>
      </c>
      <c r="D985" s="474">
        <v>0.65</v>
      </c>
    </row>
    <row r="986" spans="1:4" s="387" customFormat="1" x14ac:dyDescent="0.25">
      <c r="A986" s="473">
        <v>92136</v>
      </c>
      <c r="B986" s="473" t="s">
        <v>3020</v>
      </c>
      <c r="C986" s="473" t="s">
        <v>986</v>
      </c>
      <c r="D986" s="474">
        <v>13.06</v>
      </c>
    </row>
    <row r="987" spans="1:4" s="387" customFormat="1" x14ac:dyDescent="0.25">
      <c r="A987" s="473">
        <v>92137</v>
      </c>
      <c r="B987" s="473" t="s">
        <v>3021</v>
      </c>
      <c r="C987" s="473" t="s">
        <v>986</v>
      </c>
      <c r="D987" s="474">
        <v>31.64</v>
      </c>
    </row>
    <row r="988" spans="1:4" s="387" customFormat="1" x14ac:dyDescent="0.25">
      <c r="A988" s="473">
        <v>92140</v>
      </c>
      <c r="B988" s="473" t="s">
        <v>3022</v>
      </c>
      <c r="C988" s="473" t="s">
        <v>986</v>
      </c>
      <c r="D988" s="474">
        <v>3.18</v>
      </c>
    </row>
    <row r="989" spans="1:4" s="387" customFormat="1" x14ac:dyDescent="0.25">
      <c r="A989" s="473">
        <v>92141</v>
      </c>
      <c r="B989" s="473" t="s">
        <v>3023</v>
      </c>
      <c r="C989" s="473" t="s">
        <v>986</v>
      </c>
      <c r="D989" s="474">
        <v>0.5</v>
      </c>
    </row>
    <row r="990" spans="1:4" s="387" customFormat="1" x14ac:dyDescent="0.25">
      <c r="A990" s="473">
        <v>92142</v>
      </c>
      <c r="B990" s="473" t="s">
        <v>3024</v>
      </c>
      <c r="C990" s="473" t="s">
        <v>986</v>
      </c>
      <c r="D990" s="474">
        <v>0.19</v>
      </c>
    </row>
    <row r="991" spans="1:4" s="387" customFormat="1" x14ac:dyDescent="0.25">
      <c r="A991" s="473">
        <v>92143</v>
      </c>
      <c r="B991" s="473" t="s">
        <v>3025</v>
      </c>
      <c r="C991" s="473" t="s">
        <v>986</v>
      </c>
      <c r="D991" s="474">
        <v>3.98</v>
      </c>
    </row>
    <row r="992" spans="1:4" s="387" customFormat="1" x14ac:dyDescent="0.25">
      <c r="A992" s="473">
        <v>92144</v>
      </c>
      <c r="B992" s="473" t="s">
        <v>3026</v>
      </c>
      <c r="C992" s="473" t="s">
        <v>986</v>
      </c>
      <c r="D992" s="474">
        <v>42.41</v>
      </c>
    </row>
    <row r="993" spans="1:4" s="387" customFormat="1" x14ac:dyDescent="0.25">
      <c r="A993" s="473">
        <v>92237</v>
      </c>
      <c r="B993" s="473" t="s">
        <v>3027</v>
      </c>
      <c r="C993" s="473" t="s">
        <v>986</v>
      </c>
      <c r="D993" s="474">
        <v>22.23</v>
      </c>
    </row>
    <row r="994" spans="1:4" s="387" customFormat="1" x14ac:dyDescent="0.25">
      <c r="A994" s="473">
        <v>92238</v>
      </c>
      <c r="B994" s="473" t="s">
        <v>3028</v>
      </c>
      <c r="C994" s="473" t="s">
        <v>986</v>
      </c>
      <c r="D994" s="474">
        <v>4.66</v>
      </c>
    </row>
    <row r="995" spans="1:4" s="387" customFormat="1" x14ac:dyDescent="0.25">
      <c r="A995" s="473">
        <v>92239</v>
      </c>
      <c r="B995" s="473" t="s">
        <v>3029</v>
      </c>
      <c r="C995" s="473" t="s">
        <v>986</v>
      </c>
      <c r="D995" s="474">
        <v>1.81</v>
      </c>
    </row>
    <row r="996" spans="1:4" s="387" customFormat="1" x14ac:dyDescent="0.25">
      <c r="A996" s="473">
        <v>92240</v>
      </c>
      <c r="B996" s="473" t="s">
        <v>3030</v>
      </c>
      <c r="C996" s="473" t="s">
        <v>986</v>
      </c>
      <c r="D996" s="474">
        <v>41.69</v>
      </c>
    </row>
    <row r="997" spans="1:4" s="387" customFormat="1" x14ac:dyDescent="0.25">
      <c r="A997" s="473">
        <v>92241</v>
      </c>
      <c r="B997" s="473" t="s">
        <v>3031</v>
      </c>
      <c r="C997" s="473" t="s">
        <v>986</v>
      </c>
      <c r="D997" s="474">
        <v>220.59</v>
      </c>
    </row>
    <row r="998" spans="1:4" s="387" customFormat="1" x14ac:dyDescent="0.25">
      <c r="A998" s="473">
        <v>92712</v>
      </c>
      <c r="B998" s="473" t="s">
        <v>3032</v>
      </c>
      <c r="C998" s="473" t="s">
        <v>986</v>
      </c>
      <c r="D998" s="474">
        <v>0.18</v>
      </c>
    </row>
    <row r="999" spans="1:4" s="387" customFormat="1" x14ac:dyDescent="0.25">
      <c r="A999" s="473">
        <v>92713</v>
      </c>
      <c r="B999" s="473" t="s">
        <v>3033</v>
      </c>
      <c r="C999" s="473" t="s">
        <v>986</v>
      </c>
      <c r="D999" s="474">
        <v>0.02</v>
      </c>
    </row>
    <row r="1000" spans="1:4" s="387" customFormat="1" x14ac:dyDescent="0.25">
      <c r="A1000" s="473">
        <v>92714</v>
      </c>
      <c r="B1000" s="473" t="s">
        <v>3034</v>
      </c>
      <c r="C1000" s="473" t="s">
        <v>986</v>
      </c>
      <c r="D1000" s="474">
        <v>0.23</v>
      </c>
    </row>
    <row r="1001" spans="1:4" s="387" customFormat="1" x14ac:dyDescent="0.25">
      <c r="A1001" s="473">
        <v>92715</v>
      </c>
      <c r="B1001" s="473" t="s">
        <v>3035</v>
      </c>
      <c r="C1001" s="473" t="s">
        <v>986</v>
      </c>
      <c r="D1001" s="474">
        <v>18.579999999999998</v>
      </c>
    </row>
    <row r="1002" spans="1:4" s="387" customFormat="1" x14ac:dyDescent="0.25">
      <c r="A1002" s="473">
        <v>92956</v>
      </c>
      <c r="B1002" s="473" t="s">
        <v>3036</v>
      </c>
      <c r="C1002" s="473" t="s">
        <v>986</v>
      </c>
      <c r="D1002" s="474">
        <v>4.01</v>
      </c>
    </row>
    <row r="1003" spans="1:4" s="387" customFormat="1" x14ac:dyDescent="0.25">
      <c r="A1003" s="473">
        <v>92957</v>
      </c>
      <c r="B1003" s="473" t="s">
        <v>3037</v>
      </c>
      <c r="C1003" s="473" t="s">
        <v>986</v>
      </c>
      <c r="D1003" s="474">
        <v>0.47</v>
      </c>
    </row>
    <row r="1004" spans="1:4" s="387" customFormat="1" x14ac:dyDescent="0.25">
      <c r="A1004" s="473">
        <v>92958</v>
      </c>
      <c r="B1004" s="473" t="s">
        <v>3038</v>
      </c>
      <c r="C1004" s="473" t="s">
        <v>986</v>
      </c>
      <c r="D1004" s="474">
        <v>4.38</v>
      </c>
    </row>
    <row r="1005" spans="1:4" s="387" customFormat="1" x14ac:dyDescent="0.25">
      <c r="A1005" s="473">
        <v>92959</v>
      </c>
      <c r="B1005" s="473" t="s">
        <v>3039</v>
      </c>
      <c r="C1005" s="473" t="s">
        <v>986</v>
      </c>
      <c r="D1005" s="474">
        <v>7.4</v>
      </c>
    </row>
    <row r="1006" spans="1:4" s="387" customFormat="1" x14ac:dyDescent="0.25">
      <c r="A1006" s="473">
        <v>92963</v>
      </c>
      <c r="B1006" s="473" t="s">
        <v>3040</v>
      </c>
      <c r="C1006" s="473" t="s">
        <v>986</v>
      </c>
      <c r="D1006" s="474">
        <v>1.42</v>
      </c>
    </row>
    <row r="1007" spans="1:4" s="387" customFormat="1" x14ac:dyDescent="0.25">
      <c r="A1007" s="473">
        <v>92964</v>
      </c>
      <c r="B1007" s="473" t="s">
        <v>3041</v>
      </c>
      <c r="C1007" s="473" t="s">
        <v>986</v>
      </c>
      <c r="D1007" s="474">
        <v>0.16</v>
      </c>
    </row>
    <row r="1008" spans="1:4" s="387" customFormat="1" x14ac:dyDescent="0.25">
      <c r="A1008" s="473">
        <v>92965</v>
      </c>
      <c r="B1008" s="473" t="s">
        <v>3042</v>
      </c>
      <c r="C1008" s="473" t="s">
        <v>986</v>
      </c>
      <c r="D1008" s="474">
        <v>1.78</v>
      </c>
    </row>
    <row r="1009" spans="1:4" s="387" customFormat="1" x14ac:dyDescent="0.25">
      <c r="A1009" s="473">
        <v>93220</v>
      </c>
      <c r="B1009" s="473" t="s">
        <v>3043</v>
      </c>
      <c r="C1009" s="473" t="s">
        <v>986</v>
      </c>
      <c r="D1009" s="474">
        <v>244.05</v>
      </c>
    </row>
    <row r="1010" spans="1:4" s="387" customFormat="1" x14ac:dyDescent="0.25">
      <c r="A1010" s="473">
        <v>93221</v>
      </c>
      <c r="B1010" s="473" t="s">
        <v>3044</v>
      </c>
      <c r="C1010" s="473" t="s">
        <v>986</v>
      </c>
      <c r="D1010" s="474">
        <v>33.880000000000003</v>
      </c>
    </row>
    <row r="1011" spans="1:4" s="387" customFormat="1" x14ac:dyDescent="0.25">
      <c r="A1011" s="473">
        <v>93222</v>
      </c>
      <c r="B1011" s="473" t="s">
        <v>3045</v>
      </c>
      <c r="C1011" s="473" t="s">
        <v>986</v>
      </c>
      <c r="D1011" s="474">
        <v>305.41000000000003</v>
      </c>
    </row>
    <row r="1012" spans="1:4" s="387" customFormat="1" x14ac:dyDescent="0.25">
      <c r="A1012" s="473">
        <v>93223</v>
      </c>
      <c r="B1012" s="473" t="s">
        <v>3046</v>
      </c>
      <c r="C1012" s="473" t="s">
        <v>986</v>
      </c>
      <c r="D1012" s="474">
        <v>124.85</v>
      </c>
    </row>
    <row r="1013" spans="1:4" s="387" customFormat="1" x14ac:dyDescent="0.25">
      <c r="A1013" s="473">
        <v>93229</v>
      </c>
      <c r="B1013" s="473" t="s">
        <v>3047</v>
      </c>
      <c r="C1013" s="473" t="s">
        <v>986</v>
      </c>
      <c r="D1013" s="474">
        <v>0.4</v>
      </c>
    </row>
    <row r="1014" spans="1:4" s="387" customFormat="1" x14ac:dyDescent="0.25">
      <c r="A1014" s="473">
        <v>93230</v>
      </c>
      <c r="B1014" s="473" t="s">
        <v>3048</v>
      </c>
      <c r="C1014" s="473" t="s">
        <v>986</v>
      </c>
      <c r="D1014" s="474">
        <v>0.04</v>
      </c>
    </row>
    <row r="1015" spans="1:4" s="387" customFormat="1" x14ac:dyDescent="0.25">
      <c r="A1015" s="473">
        <v>93231</v>
      </c>
      <c r="B1015" s="473" t="s">
        <v>3049</v>
      </c>
      <c r="C1015" s="473" t="s">
        <v>986</v>
      </c>
      <c r="D1015" s="474">
        <v>0.37</v>
      </c>
    </row>
    <row r="1016" spans="1:4" s="387" customFormat="1" x14ac:dyDescent="0.25">
      <c r="A1016" s="473">
        <v>93232</v>
      </c>
      <c r="B1016" s="473" t="s">
        <v>3050</v>
      </c>
      <c r="C1016" s="473" t="s">
        <v>986</v>
      </c>
      <c r="D1016" s="474">
        <v>9.1199999999999992</v>
      </c>
    </row>
    <row r="1017" spans="1:4" s="387" customFormat="1" x14ac:dyDescent="0.25">
      <c r="A1017" s="473">
        <v>93235</v>
      </c>
      <c r="B1017" s="473" t="s">
        <v>3051</v>
      </c>
      <c r="C1017" s="473" t="s">
        <v>986</v>
      </c>
      <c r="D1017" s="474">
        <v>0.8</v>
      </c>
    </row>
    <row r="1018" spans="1:4" s="387" customFormat="1" x14ac:dyDescent="0.25">
      <c r="A1018" s="473">
        <v>93238</v>
      </c>
      <c r="B1018" s="473" t="s">
        <v>3052</v>
      </c>
      <c r="C1018" s="473" t="s">
        <v>986</v>
      </c>
      <c r="D1018" s="474">
        <v>0.98</v>
      </c>
    </row>
    <row r="1019" spans="1:4" s="387" customFormat="1" x14ac:dyDescent="0.25">
      <c r="A1019" s="473">
        <v>93239</v>
      </c>
      <c r="B1019" s="473" t="s">
        <v>3053</v>
      </c>
      <c r="C1019" s="473" t="s">
        <v>986</v>
      </c>
      <c r="D1019" s="474">
        <v>4.45</v>
      </c>
    </row>
    <row r="1020" spans="1:4" s="387" customFormat="1" x14ac:dyDescent="0.25">
      <c r="A1020" s="473">
        <v>93240</v>
      </c>
      <c r="B1020" s="473" t="s">
        <v>3054</v>
      </c>
      <c r="C1020" s="473" t="s">
        <v>986</v>
      </c>
      <c r="D1020" s="474">
        <v>9.56</v>
      </c>
    </row>
    <row r="1021" spans="1:4" s="387" customFormat="1" x14ac:dyDescent="0.25">
      <c r="A1021" s="473">
        <v>93267</v>
      </c>
      <c r="B1021" s="473" t="s">
        <v>3055</v>
      </c>
      <c r="C1021" s="473" t="s">
        <v>986</v>
      </c>
      <c r="D1021" s="474">
        <v>38.85</v>
      </c>
    </row>
    <row r="1022" spans="1:4" s="387" customFormat="1" x14ac:dyDescent="0.25">
      <c r="A1022" s="473">
        <v>93269</v>
      </c>
      <c r="B1022" s="473" t="s">
        <v>3056</v>
      </c>
      <c r="C1022" s="473" t="s">
        <v>986</v>
      </c>
      <c r="D1022" s="474">
        <v>4.6100000000000003</v>
      </c>
    </row>
    <row r="1023" spans="1:4" s="387" customFormat="1" x14ac:dyDescent="0.25">
      <c r="A1023" s="473">
        <v>93270</v>
      </c>
      <c r="B1023" s="473" t="s">
        <v>3057</v>
      </c>
      <c r="C1023" s="473" t="s">
        <v>986</v>
      </c>
      <c r="D1023" s="474">
        <v>42.49</v>
      </c>
    </row>
    <row r="1024" spans="1:4" s="387" customFormat="1" x14ac:dyDescent="0.25">
      <c r="A1024" s="473">
        <v>93271</v>
      </c>
      <c r="B1024" s="473" t="s">
        <v>3058</v>
      </c>
      <c r="C1024" s="473" t="s">
        <v>986</v>
      </c>
      <c r="D1024" s="474">
        <v>7.19</v>
      </c>
    </row>
    <row r="1025" spans="1:4" s="387" customFormat="1" x14ac:dyDescent="0.25">
      <c r="A1025" s="473">
        <v>93277</v>
      </c>
      <c r="B1025" s="473" t="s">
        <v>3059</v>
      </c>
      <c r="C1025" s="473" t="s">
        <v>986</v>
      </c>
      <c r="D1025" s="474">
        <v>0.3</v>
      </c>
    </row>
    <row r="1026" spans="1:4" s="387" customFormat="1" x14ac:dyDescent="0.25">
      <c r="A1026" s="473">
        <v>93278</v>
      </c>
      <c r="B1026" s="473" t="s">
        <v>3060</v>
      </c>
      <c r="C1026" s="473" t="s">
        <v>986</v>
      </c>
      <c r="D1026" s="474">
        <v>0.03</v>
      </c>
    </row>
    <row r="1027" spans="1:4" s="387" customFormat="1" x14ac:dyDescent="0.25">
      <c r="A1027" s="473">
        <v>93279</v>
      </c>
      <c r="B1027" s="473" t="s">
        <v>3061</v>
      </c>
      <c r="C1027" s="473" t="s">
        <v>986</v>
      </c>
      <c r="D1027" s="474">
        <v>0.28000000000000003</v>
      </c>
    </row>
    <row r="1028" spans="1:4" s="387" customFormat="1" x14ac:dyDescent="0.25">
      <c r="A1028" s="473">
        <v>93280</v>
      </c>
      <c r="B1028" s="473" t="s">
        <v>3062</v>
      </c>
      <c r="C1028" s="473" t="s">
        <v>986</v>
      </c>
      <c r="D1028" s="474">
        <v>0.6</v>
      </c>
    </row>
    <row r="1029" spans="1:4" s="387" customFormat="1" x14ac:dyDescent="0.25">
      <c r="A1029" s="473">
        <v>93283</v>
      </c>
      <c r="B1029" s="473" t="s">
        <v>3063</v>
      </c>
      <c r="C1029" s="473" t="s">
        <v>986</v>
      </c>
      <c r="D1029" s="474">
        <v>81.650000000000006</v>
      </c>
    </row>
    <row r="1030" spans="1:4" s="387" customFormat="1" x14ac:dyDescent="0.25">
      <c r="A1030" s="473">
        <v>93284</v>
      </c>
      <c r="B1030" s="473" t="s">
        <v>3064</v>
      </c>
      <c r="C1030" s="473" t="s">
        <v>986</v>
      </c>
      <c r="D1030" s="474">
        <v>15.51</v>
      </c>
    </row>
    <row r="1031" spans="1:4" s="387" customFormat="1" x14ac:dyDescent="0.25">
      <c r="A1031" s="473">
        <v>93285</v>
      </c>
      <c r="B1031" s="473" t="s">
        <v>3065</v>
      </c>
      <c r="C1031" s="473" t="s">
        <v>986</v>
      </c>
      <c r="D1031" s="474">
        <v>131.25</v>
      </c>
    </row>
    <row r="1032" spans="1:4" s="387" customFormat="1" x14ac:dyDescent="0.25">
      <c r="A1032" s="473">
        <v>93286</v>
      </c>
      <c r="B1032" s="473" t="s">
        <v>3066</v>
      </c>
      <c r="C1032" s="473" t="s">
        <v>986</v>
      </c>
      <c r="D1032" s="474">
        <v>170.17</v>
      </c>
    </row>
    <row r="1033" spans="1:4" s="387" customFormat="1" x14ac:dyDescent="0.25">
      <c r="A1033" s="473">
        <v>93296</v>
      </c>
      <c r="B1033" s="473" t="s">
        <v>3067</v>
      </c>
      <c r="C1033" s="473" t="s">
        <v>986</v>
      </c>
      <c r="D1033" s="474">
        <v>5.71</v>
      </c>
    </row>
    <row r="1034" spans="1:4" s="387" customFormat="1" x14ac:dyDescent="0.25">
      <c r="A1034" s="473">
        <v>93397</v>
      </c>
      <c r="B1034" s="473" t="s">
        <v>3068</v>
      </c>
      <c r="C1034" s="473" t="s">
        <v>986</v>
      </c>
      <c r="D1034" s="474">
        <v>13.03</v>
      </c>
    </row>
    <row r="1035" spans="1:4" s="387" customFormat="1" x14ac:dyDescent="0.25">
      <c r="A1035" s="473">
        <v>93398</v>
      </c>
      <c r="B1035" s="473" t="s">
        <v>3069</v>
      </c>
      <c r="C1035" s="473" t="s">
        <v>986</v>
      </c>
      <c r="D1035" s="474">
        <v>2.73</v>
      </c>
    </row>
    <row r="1036" spans="1:4" s="387" customFormat="1" x14ac:dyDescent="0.25">
      <c r="A1036" s="473">
        <v>93399</v>
      </c>
      <c r="B1036" s="473" t="s">
        <v>3070</v>
      </c>
      <c r="C1036" s="473" t="s">
        <v>986</v>
      </c>
      <c r="D1036" s="474">
        <v>1.05</v>
      </c>
    </row>
    <row r="1037" spans="1:4" s="387" customFormat="1" x14ac:dyDescent="0.25">
      <c r="A1037" s="473">
        <v>93400</v>
      </c>
      <c r="B1037" s="473" t="s">
        <v>3071</v>
      </c>
      <c r="C1037" s="473" t="s">
        <v>986</v>
      </c>
      <c r="D1037" s="474">
        <v>24.42</v>
      </c>
    </row>
    <row r="1038" spans="1:4" s="387" customFormat="1" x14ac:dyDescent="0.25">
      <c r="A1038" s="473">
        <v>93401</v>
      </c>
      <c r="B1038" s="473" t="s">
        <v>3072</v>
      </c>
      <c r="C1038" s="473" t="s">
        <v>986</v>
      </c>
      <c r="D1038" s="474">
        <v>126.33</v>
      </c>
    </row>
    <row r="1039" spans="1:4" s="387" customFormat="1" x14ac:dyDescent="0.25">
      <c r="A1039" s="473">
        <v>93404</v>
      </c>
      <c r="B1039" s="473" t="s">
        <v>3073</v>
      </c>
      <c r="C1039" s="473" t="s">
        <v>986</v>
      </c>
      <c r="D1039" s="474">
        <v>6.5</v>
      </c>
    </row>
    <row r="1040" spans="1:4" s="387" customFormat="1" x14ac:dyDescent="0.25">
      <c r="A1040" s="473">
        <v>93405</v>
      </c>
      <c r="B1040" s="473" t="s">
        <v>3074</v>
      </c>
      <c r="C1040" s="473" t="s">
        <v>986</v>
      </c>
      <c r="D1040" s="474">
        <v>0.65</v>
      </c>
    </row>
    <row r="1041" spans="1:4" s="387" customFormat="1" x14ac:dyDescent="0.25">
      <c r="A1041" s="473">
        <v>93406</v>
      </c>
      <c r="B1041" s="473" t="s">
        <v>3075</v>
      </c>
      <c r="C1041" s="473" t="s">
        <v>986</v>
      </c>
      <c r="D1041" s="474">
        <v>8.1300000000000008</v>
      </c>
    </row>
    <row r="1042" spans="1:4" s="387" customFormat="1" x14ac:dyDescent="0.25">
      <c r="A1042" s="473">
        <v>93407</v>
      </c>
      <c r="B1042" s="473" t="s">
        <v>3076</v>
      </c>
      <c r="C1042" s="473" t="s">
        <v>986</v>
      </c>
      <c r="D1042" s="474">
        <v>37.659999999999997</v>
      </c>
    </row>
    <row r="1043" spans="1:4" s="387" customFormat="1" x14ac:dyDescent="0.25">
      <c r="A1043" s="473">
        <v>93411</v>
      </c>
      <c r="B1043" s="473" t="s">
        <v>3077</v>
      </c>
      <c r="C1043" s="473" t="s">
        <v>986</v>
      </c>
      <c r="D1043" s="474">
        <v>0.21</v>
      </c>
    </row>
    <row r="1044" spans="1:4" s="387" customFormat="1" x14ac:dyDescent="0.25">
      <c r="A1044" s="473">
        <v>93412</v>
      </c>
      <c r="B1044" s="473" t="s">
        <v>3078</v>
      </c>
      <c r="C1044" s="473" t="s">
        <v>986</v>
      </c>
      <c r="D1044" s="474">
        <v>0.03</v>
      </c>
    </row>
    <row r="1045" spans="1:4" s="387" customFormat="1" x14ac:dyDescent="0.25">
      <c r="A1045" s="473">
        <v>93413</v>
      </c>
      <c r="B1045" s="473" t="s">
        <v>3079</v>
      </c>
      <c r="C1045" s="473" t="s">
        <v>986</v>
      </c>
      <c r="D1045" s="474">
        <v>0.19</v>
      </c>
    </row>
    <row r="1046" spans="1:4" s="387" customFormat="1" x14ac:dyDescent="0.25">
      <c r="A1046" s="473">
        <v>93414</v>
      </c>
      <c r="B1046" s="473" t="s">
        <v>3080</v>
      </c>
      <c r="C1046" s="473" t="s">
        <v>986</v>
      </c>
      <c r="D1046" s="474">
        <v>15.74</v>
      </c>
    </row>
    <row r="1047" spans="1:4" s="387" customFormat="1" x14ac:dyDescent="0.25">
      <c r="A1047" s="473">
        <v>93417</v>
      </c>
      <c r="B1047" s="473" t="s">
        <v>3081</v>
      </c>
      <c r="C1047" s="473" t="s">
        <v>986</v>
      </c>
      <c r="D1047" s="474">
        <v>2.79</v>
      </c>
    </row>
    <row r="1048" spans="1:4" s="387" customFormat="1" x14ac:dyDescent="0.25">
      <c r="A1048" s="473">
        <v>93418</v>
      </c>
      <c r="B1048" s="473" t="s">
        <v>3082</v>
      </c>
      <c r="C1048" s="473" t="s">
        <v>986</v>
      </c>
      <c r="D1048" s="474">
        <v>0.5</v>
      </c>
    </row>
    <row r="1049" spans="1:4" s="387" customFormat="1" x14ac:dyDescent="0.25">
      <c r="A1049" s="473">
        <v>93419</v>
      </c>
      <c r="B1049" s="473" t="s">
        <v>3083</v>
      </c>
      <c r="C1049" s="473" t="s">
        <v>986</v>
      </c>
      <c r="D1049" s="474">
        <v>2.4900000000000002</v>
      </c>
    </row>
    <row r="1050" spans="1:4" s="387" customFormat="1" x14ac:dyDescent="0.25">
      <c r="A1050" s="473">
        <v>93420</v>
      </c>
      <c r="B1050" s="473" t="s">
        <v>3084</v>
      </c>
      <c r="C1050" s="473" t="s">
        <v>986</v>
      </c>
      <c r="D1050" s="474">
        <v>53.58</v>
      </c>
    </row>
    <row r="1051" spans="1:4" s="387" customFormat="1" x14ac:dyDescent="0.25">
      <c r="A1051" s="473">
        <v>93423</v>
      </c>
      <c r="B1051" s="473" t="s">
        <v>3085</v>
      </c>
      <c r="C1051" s="473" t="s">
        <v>986</v>
      </c>
      <c r="D1051" s="474">
        <v>3.95</v>
      </c>
    </row>
    <row r="1052" spans="1:4" s="387" customFormat="1" x14ac:dyDescent="0.25">
      <c r="A1052" s="473">
        <v>93424</v>
      </c>
      <c r="B1052" s="473" t="s">
        <v>3086</v>
      </c>
      <c r="C1052" s="473" t="s">
        <v>986</v>
      </c>
      <c r="D1052" s="474">
        <v>0.71</v>
      </c>
    </row>
    <row r="1053" spans="1:4" s="387" customFormat="1" x14ac:dyDescent="0.25">
      <c r="A1053" s="473">
        <v>93425</v>
      </c>
      <c r="B1053" s="473" t="s">
        <v>3087</v>
      </c>
      <c r="C1053" s="473" t="s">
        <v>986</v>
      </c>
      <c r="D1053" s="474">
        <v>3.53</v>
      </c>
    </row>
    <row r="1054" spans="1:4" s="387" customFormat="1" x14ac:dyDescent="0.25">
      <c r="A1054" s="473">
        <v>93426</v>
      </c>
      <c r="B1054" s="473" t="s">
        <v>3088</v>
      </c>
      <c r="C1054" s="473" t="s">
        <v>986</v>
      </c>
      <c r="D1054" s="474">
        <v>128.05000000000001</v>
      </c>
    </row>
    <row r="1055" spans="1:4" s="387" customFormat="1" x14ac:dyDescent="0.25">
      <c r="A1055" s="473">
        <v>93429</v>
      </c>
      <c r="B1055" s="473" t="s">
        <v>3089</v>
      </c>
      <c r="C1055" s="473" t="s">
        <v>986</v>
      </c>
      <c r="D1055" s="474">
        <v>96.8</v>
      </c>
    </row>
    <row r="1056" spans="1:4" s="387" customFormat="1" x14ac:dyDescent="0.25">
      <c r="A1056" s="473">
        <v>93430</v>
      </c>
      <c r="B1056" s="473" t="s">
        <v>3090</v>
      </c>
      <c r="C1056" s="473" t="s">
        <v>986</v>
      </c>
      <c r="D1056" s="474">
        <v>17.420000000000002</v>
      </c>
    </row>
    <row r="1057" spans="1:4" s="387" customFormat="1" x14ac:dyDescent="0.25">
      <c r="A1057" s="473">
        <v>93431</v>
      </c>
      <c r="B1057" s="473" t="s">
        <v>3091</v>
      </c>
      <c r="C1057" s="473" t="s">
        <v>986</v>
      </c>
      <c r="D1057" s="474">
        <v>155.6</v>
      </c>
    </row>
    <row r="1058" spans="1:4" s="387" customFormat="1" x14ac:dyDescent="0.25">
      <c r="A1058" s="473">
        <v>93432</v>
      </c>
      <c r="B1058" s="473" t="s">
        <v>3092</v>
      </c>
      <c r="C1058" s="473" t="s">
        <v>986</v>
      </c>
      <c r="D1058" s="475">
        <v>2294.4</v>
      </c>
    </row>
    <row r="1059" spans="1:4" s="387" customFormat="1" x14ac:dyDescent="0.25">
      <c r="A1059" s="473">
        <v>93435</v>
      </c>
      <c r="B1059" s="473" t="s">
        <v>3093</v>
      </c>
      <c r="C1059" s="473" t="s">
        <v>986</v>
      </c>
      <c r="D1059" s="474">
        <v>5.24</v>
      </c>
    </row>
    <row r="1060" spans="1:4" s="387" customFormat="1" x14ac:dyDescent="0.25">
      <c r="A1060" s="473">
        <v>93436</v>
      </c>
      <c r="B1060" s="473" t="s">
        <v>3094</v>
      </c>
      <c r="C1060" s="473" t="s">
        <v>986</v>
      </c>
      <c r="D1060" s="474">
        <v>1.1000000000000001</v>
      </c>
    </row>
    <row r="1061" spans="1:4" s="387" customFormat="1" x14ac:dyDescent="0.25">
      <c r="A1061" s="473">
        <v>93437</v>
      </c>
      <c r="B1061" s="473" t="s">
        <v>3095</v>
      </c>
      <c r="C1061" s="473" t="s">
        <v>986</v>
      </c>
      <c r="D1061" s="474">
        <v>9.82</v>
      </c>
    </row>
    <row r="1062" spans="1:4" s="387" customFormat="1" x14ac:dyDescent="0.25">
      <c r="A1062" s="473">
        <v>93438</v>
      </c>
      <c r="B1062" s="473" t="s">
        <v>3096</v>
      </c>
      <c r="C1062" s="473" t="s">
        <v>986</v>
      </c>
      <c r="D1062" s="474">
        <v>23.71</v>
      </c>
    </row>
    <row r="1063" spans="1:4" s="387" customFormat="1" x14ac:dyDescent="0.25">
      <c r="A1063" s="473">
        <v>95114</v>
      </c>
      <c r="B1063" s="473" t="s">
        <v>3097</v>
      </c>
      <c r="C1063" s="473" t="s">
        <v>986</v>
      </c>
      <c r="D1063" s="474">
        <v>1.38</v>
      </c>
    </row>
    <row r="1064" spans="1:4" s="387" customFormat="1" x14ac:dyDescent="0.25">
      <c r="A1064" s="473">
        <v>95115</v>
      </c>
      <c r="B1064" s="473" t="s">
        <v>3098</v>
      </c>
      <c r="C1064" s="473" t="s">
        <v>986</v>
      </c>
      <c r="D1064" s="474">
        <v>0.16</v>
      </c>
    </row>
    <row r="1065" spans="1:4" s="387" customFormat="1" x14ac:dyDescent="0.25">
      <c r="A1065" s="473">
        <v>95116</v>
      </c>
      <c r="B1065" s="473" t="s">
        <v>3099</v>
      </c>
      <c r="C1065" s="473" t="s">
        <v>986</v>
      </c>
      <c r="D1065" s="474">
        <v>31.99</v>
      </c>
    </row>
    <row r="1066" spans="1:4" s="387" customFormat="1" x14ac:dyDescent="0.25">
      <c r="A1066" s="473">
        <v>95117</v>
      </c>
      <c r="B1066" s="473" t="s">
        <v>3100</v>
      </c>
      <c r="C1066" s="473" t="s">
        <v>986</v>
      </c>
      <c r="D1066" s="474">
        <v>5.04</v>
      </c>
    </row>
    <row r="1067" spans="1:4" s="387" customFormat="1" x14ac:dyDescent="0.25">
      <c r="A1067" s="473">
        <v>95118</v>
      </c>
      <c r="B1067" s="473" t="s">
        <v>3101</v>
      </c>
      <c r="C1067" s="473" t="s">
        <v>986</v>
      </c>
      <c r="D1067" s="474">
        <v>49.93</v>
      </c>
    </row>
    <row r="1068" spans="1:4" s="387" customFormat="1" x14ac:dyDescent="0.25">
      <c r="A1068" s="473">
        <v>95119</v>
      </c>
      <c r="B1068" s="473" t="s">
        <v>3102</v>
      </c>
      <c r="C1068" s="473" t="s">
        <v>986</v>
      </c>
      <c r="D1068" s="474">
        <v>8.98</v>
      </c>
    </row>
    <row r="1069" spans="1:4" s="387" customFormat="1" x14ac:dyDescent="0.25">
      <c r="A1069" s="473">
        <v>95120</v>
      </c>
      <c r="B1069" s="473" t="s">
        <v>3103</v>
      </c>
      <c r="C1069" s="473" t="s">
        <v>986</v>
      </c>
      <c r="D1069" s="474">
        <v>49.08</v>
      </c>
    </row>
    <row r="1070" spans="1:4" s="387" customFormat="1" x14ac:dyDescent="0.25">
      <c r="A1070" s="473">
        <v>95123</v>
      </c>
      <c r="B1070" s="473" t="s">
        <v>3104</v>
      </c>
      <c r="C1070" s="473" t="s">
        <v>986</v>
      </c>
      <c r="D1070" s="474">
        <v>16.920000000000002</v>
      </c>
    </row>
    <row r="1071" spans="1:4" s="387" customFormat="1" x14ac:dyDescent="0.25">
      <c r="A1071" s="473">
        <v>95124</v>
      </c>
      <c r="B1071" s="473" t="s">
        <v>3105</v>
      </c>
      <c r="C1071" s="473" t="s">
        <v>986</v>
      </c>
      <c r="D1071" s="474">
        <v>2.66</v>
      </c>
    </row>
    <row r="1072" spans="1:4" s="387" customFormat="1" x14ac:dyDescent="0.25">
      <c r="A1072" s="473">
        <v>95125</v>
      </c>
      <c r="B1072" s="473" t="s">
        <v>3106</v>
      </c>
      <c r="C1072" s="473" t="s">
        <v>986</v>
      </c>
      <c r="D1072" s="474">
        <v>18.510000000000002</v>
      </c>
    </row>
    <row r="1073" spans="1:4" s="387" customFormat="1" x14ac:dyDescent="0.25">
      <c r="A1073" s="473">
        <v>95126</v>
      </c>
      <c r="B1073" s="473" t="s">
        <v>3107</v>
      </c>
      <c r="C1073" s="473" t="s">
        <v>986</v>
      </c>
      <c r="D1073" s="474">
        <v>117.63</v>
      </c>
    </row>
    <row r="1074" spans="1:4" s="387" customFormat="1" x14ac:dyDescent="0.25">
      <c r="A1074" s="473">
        <v>95129</v>
      </c>
      <c r="B1074" s="473" t="s">
        <v>3108</v>
      </c>
      <c r="C1074" s="473" t="s">
        <v>986</v>
      </c>
      <c r="D1074" s="474">
        <v>30.02</v>
      </c>
    </row>
    <row r="1075" spans="1:4" s="387" customFormat="1" x14ac:dyDescent="0.25">
      <c r="A1075" s="473">
        <v>95130</v>
      </c>
      <c r="B1075" s="473" t="s">
        <v>3109</v>
      </c>
      <c r="C1075" s="473" t="s">
        <v>986</v>
      </c>
      <c r="D1075" s="474">
        <v>5.4</v>
      </c>
    </row>
    <row r="1076" spans="1:4" s="387" customFormat="1" x14ac:dyDescent="0.25">
      <c r="A1076" s="473">
        <v>95131</v>
      </c>
      <c r="B1076" s="473" t="s">
        <v>3110</v>
      </c>
      <c r="C1076" s="473" t="s">
        <v>986</v>
      </c>
      <c r="D1076" s="474">
        <v>56.3</v>
      </c>
    </row>
    <row r="1077" spans="1:4" s="387" customFormat="1" x14ac:dyDescent="0.25">
      <c r="A1077" s="473">
        <v>95132</v>
      </c>
      <c r="B1077" s="473" t="s">
        <v>3111</v>
      </c>
      <c r="C1077" s="473" t="s">
        <v>986</v>
      </c>
      <c r="D1077" s="474">
        <v>25.76</v>
      </c>
    </row>
    <row r="1078" spans="1:4" s="387" customFormat="1" x14ac:dyDescent="0.25">
      <c r="A1078" s="473">
        <v>95136</v>
      </c>
      <c r="B1078" s="473" t="s">
        <v>3112</v>
      </c>
      <c r="C1078" s="473" t="s">
        <v>986</v>
      </c>
      <c r="D1078" s="474">
        <v>0.03</v>
      </c>
    </row>
    <row r="1079" spans="1:4" s="387" customFormat="1" x14ac:dyDescent="0.25">
      <c r="A1079" s="473">
        <v>95137</v>
      </c>
      <c r="B1079" s="473" t="s">
        <v>3113</v>
      </c>
      <c r="C1079" s="473" t="s">
        <v>986</v>
      </c>
      <c r="D1079" s="474">
        <v>0.01</v>
      </c>
    </row>
    <row r="1080" spans="1:4" s="387" customFormat="1" x14ac:dyDescent="0.25">
      <c r="A1080" s="473">
        <v>95138</v>
      </c>
      <c r="B1080" s="473" t="s">
        <v>3114</v>
      </c>
      <c r="C1080" s="473" t="s">
        <v>986</v>
      </c>
      <c r="D1080" s="474">
        <v>0.02</v>
      </c>
    </row>
    <row r="1081" spans="1:4" s="387" customFormat="1" x14ac:dyDescent="0.25">
      <c r="A1081" s="473">
        <v>95208</v>
      </c>
      <c r="B1081" s="473" t="s">
        <v>3115</v>
      </c>
      <c r="C1081" s="473" t="s">
        <v>986</v>
      </c>
      <c r="D1081" s="474">
        <v>44.01</v>
      </c>
    </row>
    <row r="1082" spans="1:4" s="387" customFormat="1" x14ac:dyDescent="0.25">
      <c r="A1082" s="473">
        <v>95209</v>
      </c>
      <c r="B1082" s="473" t="s">
        <v>3116</v>
      </c>
      <c r="C1082" s="473" t="s">
        <v>986</v>
      </c>
      <c r="D1082" s="474">
        <v>5.22</v>
      </c>
    </row>
    <row r="1083" spans="1:4" s="387" customFormat="1" x14ac:dyDescent="0.25">
      <c r="A1083" s="473">
        <v>95210</v>
      </c>
      <c r="B1083" s="473" t="s">
        <v>3117</v>
      </c>
      <c r="C1083" s="473" t="s">
        <v>986</v>
      </c>
      <c r="D1083" s="474">
        <v>48.14</v>
      </c>
    </row>
    <row r="1084" spans="1:4" s="387" customFormat="1" x14ac:dyDescent="0.25">
      <c r="A1084" s="473">
        <v>95211</v>
      </c>
      <c r="B1084" s="473" t="s">
        <v>3118</v>
      </c>
      <c r="C1084" s="473" t="s">
        <v>986</v>
      </c>
      <c r="D1084" s="474">
        <v>7.19</v>
      </c>
    </row>
    <row r="1085" spans="1:4" s="387" customFormat="1" x14ac:dyDescent="0.25">
      <c r="A1085" s="473">
        <v>95217</v>
      </c>
      <c r="B1085" s="473" t="s">
        <v>3119</v>
      </c>
      <c r="C1085" s="473" t="s">
        <v>986</v>
      </c>
      <c r="D1085" s="474">
        <v>0.48</v>
      </c>
    </row>
    <row r="1086" spans="1:4" s="387" customFormat="1" x14ac:dyDescent="0.25">
      <c r="A1086" s="473">
        <v>95255</v>
      </c>
      <c r="B1086" s="473" t="s">
        <v>3120</v>
      </c>
      <c r="C1086" s="473" t="s">
        <v>986</v>
      </c>
      <c r="D1086" s="474">
        <v>1.22</v>
      </c>
    </row>
    <row r="1087" spans="1:4" s="387" customFormat="1" x14ac:dyDescent="0.25">
      <c r="A1087" s="473">
        <v>95256</v>
      </c>
      <c r="B1087" s="473" t="s">
        <v>3121</v>
      </c>
      <c r="C1087" s="473" t="s">
        <v>986</v>
      </c>
      <c r="D1087" s="474">
        <v>0.14000000000000001</v>
      </c>
    </row>
    <row r="1088" spans="1:4" s="387" customFormat="1" x14ac:dyDescent="0.25">
      <c r="A1088" s="473">
        <v>95257</v>
      </c>
      <c r="B1088" s="473" t="s">
        <v>3122</v>
      </c>
      <c r="C1088" s="473" t="s">
        <v>986</v>
      </c>
      <c r="D1088" s="474">
        <v>1.53</v>
      </c>
    </row>
    <row r="1089" spans="1:4" s="387" customFormat="1" x14ac:dyDescent="0.25">
      <c r="A1089" s="473">
        <v>95260</v>
      </c>
      <c r="B1089" s="473" t="s">
        <v>3123</v>
      </c>
      <c r="C1089" s="473" t="s">
        <v>986</v>
      </c>
      <c r="D1089" s="474">
        <v>0.56999999999999995</v>
      </c>
    </row>
    <row r="1090" spans="1:4" s="387" customFormat="1" x14ac:dyDescent="0.25">
      <c r="A1090" s="473">
        <v>95261</v>
      </c>
      <c r="B1090" s="473" t="s">
        <v>3124</v>
      </c>
      <c r="C1090" s="473" t="s">
        <v>986</v>
      </c>
      <c r="D1090" s="474">
        <v>0.14000000000000001</v>
      </c>
    </row>
    <row r="1091" spans="1:4" s="387" customFormat="1" x14ac:dyDescent="0.25">
      <c r="A1091" s="473">
        <v>95262</v>
      </c>
      <c r="B1091" s="473" t="s">
        <v>3125</v>
      </c>
      <c r="C1091" s="473" t="s">
        <v>986</v>
      </c>
      <c r="D1091" s="474">
        <v>1.28</v>
      </c>
    </row>
    <row r="1092" spans="1:4" s="387" customFormat="1" x14ac:dyDescent="0.25">
      <c r="A1092" s="473">
        <v>95263</v>
      </c>
      <c r="B1092" s="473" t="s">
        <v>3126</v>
      </c>
      <c r="C1092" s="473" t="s">
        <v>986</v>
      </c>
      <c r="D1092" s="474">
        <v>4.88</v>
      </c>
    </row>
    <row r="1093" spans="1:4" s="387" customFormat="1" x14ac:dyDescent="0.25">
      <c r="A1093" s="473">
        <v>95266</v>
      </c>
      <c r="B1093" s="473" t="s">
        <v>3127</v>
      </c>
      <c r="C1093" s="473" t="s">
        <v>986</v>
      </c>
      <c r="D1093" s="474">
        <v>0.44</v>
      </c>
    </row>
    <row r="1094" spans="1:4" s="387" customFormat="1" x14ac:dyDescent="0.25">
      <c r="A1094" s="473">
        <v>95267</v>
      </c>
      <c r="B1094" s="473" t="s">
        <v>3128</v>
      </c>
      <c r="C1094" s="473" t="s">
        <v>986</v>
      </c>
      <c r="D1094" s="474">
        <v>0.04</v>
      </c>
    </row>
    <row r="1095" spans="1:4" s="387" customFormat="1" x14ac:dyDescent="0.25">
      <c r="A1095" s="473">
        <v>95268</v>
      </c>
      <c r="B1095" s="473" t="s">
        <v>3129</v>
      </c>
      <c r="C1095" s="473" t="s">
        <v>986</v>
      </c>
      <c r="D1095" s="474">
        <v>0.43</v>
      </c>
    </row>
    <row r="1096" spans="1:4" s="387" customFormat="1" x14ac:dyDescent="0.25">
      <c r="A1096" s="473">
        <v>95269</v>
      </c>
      <c r="B1096" s="473" t="s">
        <v>3130</v>
      </c>
      <c r="C1096" s="473" t="s">
        <v>986</v>
      </c>
      <c r="D1096" s="474">
        <v>9.1199999999999992</v>
      </c>
    </row>
    <row r="1097" spans="1:4" s="387" customFormat="1" x14ac:dyDescent="0.25">
      <c r="A1097" s="473">
        <v>95272</v>
      </c>
      <c r="B1097" s="473" t="s">
        <v>3131</v>
      </c>
      <c r="C1097" s="473" t="s">
        <v>986</v>
      </c>
      <c r="D1097" s="474">
        <v>0.43</v>
      </c>
    </row>
    <row r="1098" spans="1:4" s="387" customFormat="1" x14ac:dyDescent="0.25">
      <c r="A1098" s="473">
        <v>95273</v>
      </c>
      <c r="B1098" s="473" t="s">
        <v>3132</v>
      </c>
      <c r="C1098" s="473" t="s">
        <v>986</v>
      </c>
      <c r="D1098" s="474">
        <v>0.05</v>
      </c>
    </row>
    <row r="1099" spans="1:4" s="387" customFormat="1" x14ac:dyDescent="0.25">
      <c r="A1099" s="473">
        <v>95274</v>
      </c>
      <c r="B1099" s="473" t="s">
        <v>3133</v>
      </c>
      <c r="C1099" s="473" t="s">
        <v>986</v>
      </c>
      <c r="D1099" s="474">
        <v>0.34</v>
      </c>
    </row>
    <row r="1100" spans="1:4" s="387" customFormat="1" x14ac:dyDescent="0.25">
      <c r="A1100" s="473">
        <v>95275</v>
      </c>
      <c r="B1100" s="473" t="s">
        <v>3134</v>
      </c>
      <c r="C1100" s="473" t="s">
        <v>986</v>
      </c>
      <c r="D1100" s="474">
        <v>1.95</v>
      </c>
    </row>
    <row r="1101" spans="1:4" s="387" customFormat="1" x14ac:dyDescent="0.25">
      <c r="A1101" s="473">
        <v>95278</v>
      </c>
      <c r="B1101" s="473" t="s">
        <v>3135</v>
      </c>
      <c r="C1101" s="473" t="s">
        <v>986</v>
      </c>
      <c r="D1101" s="474">
        <v>0.47</v>
      </c>
    </row>
    <row r="1102" spans="1:4" s="387" customFormat="1" x14ac:dyDescent="0.25">
      <c r="A1102" s="473">
        <v>95279</v>
      </c>
      <c r="B1102" s="473" t="s">
        <v>3136</v>
      </c>
      <c r="C1102" s="473" t="s">
        <v>986</v>
      </c>
      <c r="D1102" s="474">
        <v>0.05</v>
      </c>
    </row>
    <row r="1103" spans="1:4" s="387" customFormat="1" x14ac:dyDescent="0.25">
      <c r="A1103" s="473">
        <v>95280</v>
      </c>
      <c r="B1103" s="473" t="s">
        <v>3137</v>
      </c>
      <c r="C1103" s="473" t="s">
        <v>986</v>
      </c>
      <c r="D1103" s="474">
        <v>0.37</v>
      </c>
    </row>
    <row r="1104" spans="1:4" s="387" customFormat="1" x14ac:dyDescent="0.25">
      <c r="A1104" s="473">
        <v>95281</v>
      </c>
      <c r="B1104" s="473" t="s">
        <v>3138</v>
      </c>
      <c r="C1104" s="473" t="s">
        <v>986</v>
      </c>
      <c r="D1104" s="474">
        <v>9.1199999999999992</v>
      </c>
    </row>
    <row r="1105" spans="1:4" s="387" customFormat="1" x14ac:dyDescent="0.25">
      <c r="A1105" s="473">
        <v>95617</v>
      </c>
      <c r="B1105" s="473" t="s">
        <v>3139</v>
      </c>
      <c r="C1105" s="473" t="s">
        <v>986</v>
      </c>
      <c r="D1105" s="474">
        <v>1</v>
      </c>
    </row>
    <row r="1106" spans="1:4" s="387" customFormat="1" x14ac:dyDescent="0.25">
      <c r="A1106" s="473">
        <v>95618</v>
      </c>
      <c r="B1106" s="473" t="s">
        <v>3140</v>
      </c>
      <c r="C1106" s="473" t="s">
        <v>986</v>
      </c>
      <c r="D1106" s="474">
        <v>0.11</v>
      </c>
    </row>
    <row r="1107" spans="1:4" s="387" customFormat="1" x14ac:dyDescent="0.25">
      <c r="A1107" s="473">
        <v>95619</v>
      </c>
      <c r="B1107" s="473" t="s">
        <v>3141</v>
      </c>
      <c r="C1107" s="473" t="s">
        <v>986</v>
      </c>
      <c r="D1107" s="474">
        <v>1.26</v>
      </c>
    </row>
    <row r="1108" spans="1:4" s="387" customFormat="1" x14ac:dyDescent="0.25">
      <c r="A1108" s="473">
        <v>95627</v>
      </c>
      <c r="B1108" s="473" t="s">
        <v>3142</v>
      </c>
      <c r="C1108" s="473" t="s">
        <v>986</v>
      </c>
      <c r="D1108" s="474">
        <v>35.119999999999997</v>
      </c>
    </row>
    <row r="1109" spans="1:4" s="387" customFormat="1" x14ac:dyDescent="0.25">
      <c r="A1109" s="473">
        <v>95628</v>
      </c>
      <c r="B1109" s="473" t="s">
        <v>3143</v>
      </c>
      <c r="C1109" s="473" t="s">
        <v>986</v>
      </c>
      <c r="D1109" s="474">
        <v>4.87</v>
      </c>
    </row>
    <row r="1110" spans="1:4" s="387" customFormat="1" x14ac:dyDescent="0.25">
      <c r="A1110" s="473">
        <v>95629</v>
      </c>
      <c r="B1110" s="473" t="s">
        <v>3144</v>
      </c>
      <c r="C1110" s="473" t="s">
        <v>986</v>
      </c>
      <c r="D1110" s="474">
        <v>43.95</v>
      </c>
    </row>
    <row r="1111" spans="1:4" s="387" customFormat="1" x14ac:dyDescent="0.25">
      <c r="A1111" s="473">
        <v>95630</v>
      </c>
      <c r="B1111" s="473" t="s">
        <v>3145</v>
      </c>
      <c r="C1111" s="473" t="s">
        <v>986</v>
      </c>
      <c r="D1111" s="474">
        <v>71.31</v>
      </c>
    </row>
    <row r="1112" spans="1:4" s="387" customFormat="1" x14ac:dyDescent="0.25">
      <c r="A1112" s="473">
        <v>95698</v>
      </c>
      <c r="B1112" s="473" t="s">
        <v>3146</v>
      </c>
      <c r="C1112" s="473" t="s">
        <v>986</v>
      </c>
      <c r="D1112" s="474">
        <v>4.08</v>
      </c>
    </row>
    <row r="1113" spans="1:4" s="387" customFormat="1" x14ac:dyDescent="0.25">
      <c r="A1113" s="473">
        <v>95699</v>
      </c>
      <c r="B1113" s="473" t="s">
        <v>3147</v>
      </c>
      <c r="C1113" s="473" t="s">
        <v>986</v>
      </c>
      <c r="D1113" s="474">
        <v>0.48</v>
      </c>
    </row>
    <row r="1114" spans="1:4" s="387" customFormat="1" x14ac:dyDescent="0.25">
      <c r="A1114" s="473">
        <v>95700</v>
      </c>
      <c r="B1114" s="473" t="s">
        <v>3148</v>
      </c>
      <c r="C1114" s="473" t="s">
        <v>986</v>
      </c>
      <c r="D1114" s="474">
        <v>5.0999999999999996</v>
      </c>
    </row>
    <row r="1115" spans="1:4" s="387" customFormat="1" x14ac:dyDescent="0.25">
      <c r="A1115" s="473">
        <v>95701</v>
      </c>
      <c r="B1115" s="473" t="s">
        <v>3149</v>
      </c>
      <c r="C1115" s="473" t="s">
        <v>986</v>
      </c>
      <c r="D1115" s="474">
        <v>2.41</v>
      </c>
    </row>
    <row r="1116" spans="1:4" s="387" customFormat="1" x14ac:dyDescent="0.25">
      <c r="A1116" s="473">
        <v>95704</v>
      </c>
      <c r="B1116" s="473" t="s">
        <v>3150</v>
      </c>
      <c r="C1116" s="473" t="s">
        <v>986</v>
      </c>
      <c r="D1116" s="474">
        <v>32.770000000000003</v>
      </c>
    </row>
    <row r="1117" spans="1:4" s="387" customFormat="1" x14ac:dyDescent="0.25">
      <c r="A1117" s="473">
        <v>95705</v>
      </c>
      <c r="B1117" s="473" t="s">
        <v>3151</v>
      </c>
      <c r="C1117" s="473" t="s">
        <v>986</v>
      </c>
      <c r="D1117" s="474">
        <v>4.67</v>
      </c>
    </row>
    <row r="1118" spans="1:4" s="387" customFormat="1" x14ac:dyDescent="0.25">
      <c r="A1118" s="473">
        <v>95706</v>
      </c>
      <c r="B1118" s="473" t="s">
        <v>3152</v>
      </c>
      <c r="C1118" s="473" t="s">
        <v>986</v>
      </c>
      <c r="D1118" s="474">
        <v>41.02</v>
      </c>
    </row>
    <row r="1119" spans="1:4" s="387" customFormat="1" x14ac:dyDescent="0.25">
      <c r="A1119" s="473">
        <v>95707</v>
      </c>
      <c r="B1119" s="473" t="s">
        <v>3153</v>
      </c>
      <c r="C1119" s="473" t="s">
        <v>986</v>
      </c>
      <c r="D1119" s="474">
        <v>26.85</v>
      </c>
    </row>
    <row r="1120" spans="1:4" s="387" customFormat="1" x14ac:dyDescent="0.25">
      <c r="A1120" s="473">
        <v>95710</v>
      </c>
      <c r="B1120" s="473" t="s">
        <v>3154</v>
      </c>
      <c r="C1120" s="473" t="s">
        <v>986</v>
      </c>
      <c r="D1120" s="474">
        <v>39.39</v>
      </c>
    </row>
    <row r="1121" spans="1:4" s="387" customFormat="1" x14ac:dyDescent="0.25">
      <c r="A1121" s="473">
        <v>95711</v>
      </c>
      <c r="B1121" s="473" t="s">
        <v>3155</v>
      </c>
      <c r="C1121" s="473" t="s">
        <v>986</v>
      </c>
      <c r="D1121" s="474">
        <v>5.34</v>
      </c>
    </row>
    <row r="1122" spans="1:4" s="387" customFormat="1" x14ac:dyDescent="0.25">
      <c r="A1122" s="473">
        <v>95712</v>
      </c>
      <c r="B1122" s="473" t="s">
        <v>3156</v>
      </c>
      <c r="C1122" s="473" t="s">
        <v>986</v>
      </c>
      <c r="D1122" s="474">
        <v>49.24</v>
      </c>
    </row>
    <row r="1123" spans="1:4" s="387" customFormat="1" x14ac:dyDescent="0.25">
      <c r="A1123" s="473">
        <v>95713</v>
      </c>
      <c r="B1123" s="473" t="s">
        <v>3157</v>
      </c>
      <c r="C1123" s="473" t="s">
        <v>986</v>
      </c>
      <c r="D1123" s="474">
        <v>71.84</v>
      </c>
    </row>
    <row r="1124" spans="1:4" s="387" customFormat="1" x14ac:dyDescent="0.25">
      <c r="A1124" s="473">
        <v>95716</v>
      </c>
      <c r="B1124" s="473" t="s">
        <v>3158</v>
      </c>
      <c r="C1124" s="473" t="s">
        <v>986</v>
      </c>
      <c r="D1124" s="474">
        <v>37.92</v>
      </c>
    </row>
    <row r="1125" spans="1:4" s="387" customFormat="1" x14ac:dyDescent="0.25">
      <c r="A1125" s="473">
        <v>95717</v>
      </c>
      <c r="B1125" s="473" t="s">
        <v>3159</v>
      </c>
      <c r="C1125" s="473" t="s">
        <v>986</v>
      </c>
      <c r="D1125" s="474">
        <v>5.14</v>
      </c>
    </row>
    <row r="1126" spans="1:4" s="387" customFormat="1" x14ac:dyDescent="0.25">
      <c r="A1126" s="473">
        <v>95718</v>
      </c>
      <c r="B1126" s="473" t="s">
        <v>3160</v>
      </c>
      <c r="C1126" s="473" t="s">
        <v>986</v>
      </c>
      <c r="D1126" s="474">
        <v>47.4</v>
      </c>
    </row>
    <row r="1127" spans="1:4" s="387" customFormat="1" x14ac:dyDescent="0.25">
      <c r="A1127" s="473">
        <v>95719</v>
      </c>
      <c r="B1127" s="473" t="s">
        <v>3161</v>
      </c>
      <c r="C1127" s="473" t="s">
        <v>986</v>
      </c>
      <c r="D1127" s="474">
        <v>71.84</v>
      </c>
    </row>
    <row r="1128" spans="1:4" s="387" customFormat="1" x14ac:dyDescent="0.25">
      <c r="A1128" s="473">
        <v>95869</v>
      </c>
      <c r="B1128" s="473" t="s">
        <v>3162</v>
      </c>
      <c r="C1128" s="473" t="s">
        <v>986</v>
      </c>
      <c r="D1128" s="474">
        <v>1.1299999999999999</v>
      </c>
    </row>
    <row r="1129" spans="1:4" s="387" customFormat="1" x14ac:dyDescent="0.25">
      <c r="A1129" s="473">
        <v>95870</v>
      </c>
      <c r="B1129" s="473" t="s">
        <v>3163</v>
      </c>
      <c r="C1129" s="473" t="s">
        <v>986</v>
      </c>
      <c r="D1129" s="474">
        <v>5.64</v>
      </c>
    </row>
    <row r="1130" spans="1:4" s="387" customFormat="1" x14ac:dyDescent="0.25">
      <c r="A1130" s="473">
        <v>95871</v>
      </c>
      <c r="B1130" s="473" t="s">
        <v>3164</v>
      </c>
      <c r="C1130" s="473" t="s">
        <v>986</v>
      </c>
      <c r="D1130" s="474">
        <v>218.15</v>
      </c>
    </row>
    <row r="1131" spans="1:4" s="387" customFormat="1" x14ac:dyDescent="0.25">
      <c r="A1131" s="473">
        <v>95874</v>
      </c>
      <c r="B1131" s="473" t="s">
        <v>3165</v>
      </c>
      <c r="C1131" s="473" t="s">
        <v>986</v>
      </c>
      <c r="D1131" s="474">
        <v>6.32</v>
      </c>
    </row>
    <row r="1132" spans="1:4" s="387" customFormat="1" x14ac:dyDescent="0.25">
      <c r="A1132" s="473">
        <v>96008</v>
      </c>
      <c r="B1132" s="473" t="s">
        <v>3166</v>
      </c>
      <c r="C1132" s="473" t="s">
        <v>986</v>
      </c>
      <c r="D1132" s="474">
        <v>19.84</v>
      </c>
    </row>
    <row r="1133" spans="1:4" s="387" customFormat="1" x14ac:dyDescent="0.25">
      <c r="A1133" s="473">
        <v>96009</v>
      </c>
      <c r="B1133" s="473" t="s">
        <v>3167</v>
      </c>
      <c r="C1133" s="473" t="s">
        <v>986</v>
      </c>
      <c r="D1133" s="474">
        <v>2.75</v>
      </c>
    </row>
    <row r="1134" spans="1:4" s="387" customFormat="1" x14ac:dyDescent="0.25">
      <c r="A1134" s="473">
        <v>96011</v>
      </c>
      <c r="B1134" s="473" t="s">
        <v>3168</v>
      </c>
      <c r="C1134" s="473" t="s">
        <v>986</v>
      </c>
      <c r="D1134" s="474">
        <v>21.71</v>
      </c>
    </row>
    <row r="1135" spans="1:4" s="387" customFormat="1" x14ac:dyDescent="0.25">
      <c r="A1135" s="473">
        <v>96012</v>
      </c>
      <c r="B1135" s="473" t="s">
        <v>3169</v>
      </c>
      <c r="C1135" s="473" t="s">
        <v>986</v>
      </c>
      <c r="D1135" s="474">
        <v>137.32</v>
      </c>
    </row>
    <row r="1136" spans="1:4" s="387" customFormat="1" x14ac:dyDescent="0.25">
      <c r="A1136" s="473">
        <v>96015</v>
      </c>
      <c r="B1136" s="473" t="s">
        <v>3170</v>
      </c>
      <c r="C1136" s="473" t="s">
        <v>986</v>
      </c>
      <c r="D1136" s="474">
        <v>19.600000000000001</v>
      </c>
    </row>
    <row r="1137" spans="1:4" s="387" customFormat="1" x14ac:dyDescent="0.25">
      <c r="A1137" s="473">
        <v>96016</v>
      </c>
      <c r="B1137" s="473" t="s">
        <v>3171</v>
      </c>
      <c r="C1137" s="473" t="s">
        <v>986</v>
      </c>
      <c r="D1137" s="474">
        <v>2.71</v>
      </c>
    </row>
    <row r="1138" spans="1:4" s="387" customFormat="1" x14ac:dyDescent="0.25">
      <c r="A1138" s="473">
        <v>96018</v>
      </c>
      <c r="B1138" s="473" t="s">
        <v>3172</v>
      </c>
      <c r="C1138" s="473" t="s">
        <v>986</v>
      </c>
      <c r="D1138" s="474">
        <v>21.44</v>
      </c>
    </row>
    <row r="1139" spans="1:4" s="387" customFormat="1" x14ac:dyDescent="0.25">
      <c r="A1139" s="473">
        <v>96019</v>
      </c>
      <c r="B1139" s="473" t="s">
        <v>3173</v>
      </c>
      <c r="C1139" s="473" t="s">
        <v>986</v>
      </c>
      <c r="D1139" s="474">
        <v>137.32</v>
      </c>
    </row>
    <row r="1140" spans="1:4" s="387" customFormat="1" x14ac:dyDescent="0.25">
      <c r="A1140" s="473">
        <v>96023</v>
      </c>
      <c r="B1140" s="473" t="s">
        <v>3174</v>
      </c>
      <c r="C1140" s="473" t="s">
        <v>986</v>
      </c>
      <c r="D1140" s="474">
        <v>15.44</v>
      </c>
    </row>
    <row r="1141" spans="1:4" s="387" customFormat="1" x14ac:dyDescent="0.25">
      <c r="A1141" s="473">
        <v>96024</v>
      </c>
      <c r="B1141" s="473" t="s">
        <v>3175</v>
      </c>
      <c r="C1141" s="473" t="s">
        <v>986</v>
      </c>
      <c r="D1141" s="474">
        <v>2.13</v>
      </c>
    </row>
    <row r="1142" spans="1:4" s="387" customFormat="1" x14ac:dyDescent="0.25">
      <c r="A1142" s="473">
        <v>96026</v>
      </c>
      <c r="B1142" s="473" t="s">
        <v>3176</v>
      </c>
      <c r="C1142" s="473" t="s">
        <v>986</v>
      </c>
      <c r="D1142" s="474">
        <v>16.88</v>
      </c>
    </row>
    <row r="1143" spans="1:4" s="387" customFormat="1" x14ac:dyDescent="0.25">
      <c r="A1143" s="473">
        <v>96027</v>
      </c>
      <c r="B1143" s="473" t="s">
        <v>3177</v>
      </c>
      <c r="C1143" s="473" t="s">
        <v>986</v>
      </c>
      <c r="D1143" s="474">
        <v>95.69</v>
      </c>
    </row>
    <row r="1144" spans="1:4" s="387" customFormat="1" x14ac:dyDescent="0.25">
      <c r="A1144" s="473">
        <v>96030</v>
      </c>
      <c r="B1144" s="473" t="s">
        <v>3178</v>
      </c>
      <c r="C1144" s="473" t="s">
        <v>986</v>
      </c>
      <c r="D1144" s="474">
        <v>23.65</v>
      </c>
    </row>
    <row r="1145" spans="1:4" s="387" customFormat="1" x14ac:dyDescent="0.25">
      <c r="A1145" s="473">
        <v>96031</v>
      </c>
      <c r="B1145" s="473" t="s">
        <v>3179</v>
      </c>
      <c r="C1145" s="473" t="s">
        <v>986</v>
      </c>
      <c r="D1145" s="474">
        <v>4.37</v>
      </c>
    </row>
    <row r="1146" spans="1:4" s="387" customFormat="1" x14ac:dyDescent="0.25">
      <c r="A1146" s="473">
        <v>96032</v>
      </c>
      <c r="B1146" s="473" t="s">
        <v>3180</v>
      </c>
      <c r="C1146" s="473" t="s">
        <v>986</v>
      </c>
      <c r="D1146" s="474">
        <v>1.7</v>
      </c>
    </row>
    <row r="1147" spans="1:4" s="387" customFormat="1" x14ac:dyDescent="0.25">
      <c r="A1147" s="473">
        <v>96033</v>
      </c>
      <c r="B1147" s="473" t="s">
        <v>3181</v>
      </c>
      <c r="C1147" s="473" t="s">
        <v>986</v>
      </c>
      <c r="D1147" s="474">
        <v>44.36</v>
      </c>
    </row>
    <row r="1148" spans="1:4" s="387" customFormat="1" x14ac:dyDescent="0.25">
      <c r="A1148" s="473">
        <v>96034</v>
      </c>
      <c r="B1148" s="473" t="s">
        <v>3182</v>
      </c>
      <c r="C1148" s="473" t="s">
        <v>986</v>
      </c>
      <c r="D1148" s="474">
        <v>113.28</v>
      </c>
    </row>
    <row r="1149" spans="1:4" s="387" customFormat="1" x14ac:dyDescent="0.25">
      <c r="A1149" s="473">
        <v>96053</v>
      </c>
      <c r="B1149" s="473" t="s">
        <v>3183</v>
      </c>
      <c r="C1149" s="473" t="s">
        <v>986</v>
      </c>
      <c r="D1149" s="474">
        <v>15.68</v>
      </c>
    </row>
    <row r="1150" spans="1:4" s="387" customFormat="1" x14ac:dyDescent="0.25">
      <c r="A1150" s="473">
        <v>96054</v>
      </c>
      <c r="B1150" s="473" t="s">
        <v>3184</v>
      </c>
      <c r="C1150" s="473" t="s">
        <v>986</v>
      </c>
      <c r="D1150" s="474">
        <v>21.56</v>
      </c>
    </row>
    <row r="1151" spans="1:4" s="387" customFormat="1" x14ac:dyDescent="0.25">
      <c r="A1151" s="473">
        <v>96055</v>
      </c>
      <c r="B1151" s="473" t="s">
        <v>3185</v>
      </c>
      <c r="C1151" s="473" t="s">
        <v>986</v>
      </c>
      <c r="D1151" s="474">
        <v>2.17</v>
      </c>
    </row>
    <row r="1152" spans="1:4" s="387" customFormat="1" x14ac:dyDescent="0.25">
      <c r="A1152" s="473">
        <v>96056</v>
      </c>
      <c r="B1152" s="473" t="s">
        <v>3186</v>
      </c>
      <c r="C1152" s="473" t="s">
        <v>986</v>
      </c>
      <c r="D1152" s="474">
        <v>17.149999999999999</v>
      </c>
    </row>
    <row r="1153" spans="1:4" s="387" customFormat="1" x14ac:dyDescent="0.25">
      <c r="A1153" s="473">
        <v>96057</v>
      </c>
      <c r="B1153" s="473" t="s">
        <v>3187</v>
      </c>
      <c r="C1153" s="473" t="s">
        <v>986</v>
      </c>
      <c r="D1153" s="474">
        <v>95.69</v>
      </c>
    </row>
    <row r="1154" spans="1:4" s="387" customFormat="1" x14ac:dyDescent="0.25">
      <c r="A1154" s="473">
        <v>96060</v>
      </c>
      <c r="B1154" s="473" t="s">
        <v>3188</v>
      </c>
      <c r="C1154" s="473" t="s">
        <v>986</v>
      </c>
      <c r="D1154" s="474">
        <v>2.17</v>
      </c>
    </row>
    <row r="1155" spans="1:4" s="387" customFormat="1" x14ac:dyDescent="0.25">
      <c r="A1155" s="473">
        <v>96061</v>
      </c>
      <c r="B1155" s="473" t="s">
        <v>3189</v>
      </c>
      <c r="C1155" s="473" t="s">
        <v>986</v>
      </c>
      <c r="D1155" s="474">
        <v>26.94</v>
      </c>
    </row>
    <row r="1156" spans="1:4" s="387" customFormat="1" x14ac:dyDescent="0.25">
      <c r="A1156" s="473">
        <v>96062</v>
      </c>
      <c r="B1156" s="473" t="s">
        <v>3190</v>
      </c>
      <c r="C1156" s="473" t="s">
        <v>986</v>
      </c>
      <c r="D1156" s="474">
        <v>41.87</v>
      </c>
    </row>
    <row r="1157" spans="1:4" s="387" customFormat="1" x14ac:dyDescent="0.25">
      <c r="A1157" s="473">
        <v>96241</v>
      </c>
      <c r="B1157" s="473" t="s">
        <v>3191</v>
      </c>
      <c r="C1157" s="473" t="s">
        <v>986</v>
      </c>
      <c r="D1157" s="474">
        <v>16.13</v>
      </c>
    </row>
    <row r="1158" spans="1:4" s="387" customFormat="1" x14ac:dyDescent="0.25">
      <c r="A1158" s="473">
        <v>96242</v>
      </c>
      <c r="B1158" s="473" t="s">
        <v>3192</v>
      </c>
      <c r="C1158" s="473" t="s">
        <v>986</v>
      </c>
      <c r="D1158" s="474">
        <v>2.1800000000000002</v>
      </c>
    </row>
    <row r="1159" spans="1:4" s="387" customFormat="1" x14ac:dyDescent="0.25">
      <c r="A1159" s="473">
        <v>96243</v>
      </c>
      <c r="B1159" s="473" t="s">
        <v>3193</v>
      </c>
      <c r="C1159" s="473" t="s">
        <v>986</v>
      </c>
      <c r="D1159" s="474">
        <v>20.16</v>
      </c>
    </row>
    <row r="1160" spans="1:4" s="387" customFormat="1" x14ac:dyDescent="0.25">
      <c r="A1160" s="473">
        <v>96244</v>
      </c>
      <c r="B1160" s="473" t="s">
        <v>3194</v>
      </c>
      <c r="C1160" s="473" t="s">
        <v>986</v>
      </c>
      <c r="D1160" s="474">
        <v>13.9</v>
      </c>
    </row>
    <row r="1161" spans="1:4" s="387" customFormat="1" x14ac:dyDescent="0.25">
      <c r="A1161" s="473">
        <v>96301</v>
      </c>
      <c r="B1161" s="473" t="s">
        <v>3195</v>
      </c>
      <c r="C1161" s="473" t="s">
        <v>986</v>
      </c>
      <c r="D1161" s="474">
        <v>39.24</v>
      </c>
    </row>
    <row r="1162" spans="1:4" s="387" customFormat="1" x14ac:dyDescent="0.25">
      <c r="A1162" s="473">
        <v>96457</v>
      </c>
      <c r="B1162" s="473" t="s">
        <v>3196</v>
      </c>
      <c r="C1162" s="473" t="s">
        <v>986</v>
      </c>
      <c r="D1162" s="474">
        <v>51</v>
      </c>
    </row>
    <row r="1163" spans="1:4" s="387" customFormat="1" x14ac:dyDescent="0.25">
      <c r="A1163" s="473">
        <v>96458</v>
      </c>
      <c r="B1163" s="473" t="s">
        <v>3197</v>
      </c>
      <c r="C1163" s="473" t="s">
        <v>986</v>
      </c>
      <c r="D1163" s="474">
        <v>48.75</v>
      </c>
    </row>
    <row r="1164" spans="1:4" s="387" customFormat="1" x14ac:dyDescent="0.25">
      <c r="A1164" s="473">
        <v>96459</v>
      </c>
      <c r="B1164" s="473" t="s">
        <v>3198</v>
      </c>
      <c r="C1164" s="473" t="s">
        <v>986</v>
      </c>
      <c r="D1164" s="474">
        <v>5.4</v>
      </c>
    </row>
    <row r="1165" spans="1:4" s="387" customFormat="1" x14ac:dyDescent="0.25">
      <c r="A1165" s="473">
        <v>96460</v>
      </c>
      <c r="B1165" s="473" t="s">
        <v>3199</v>
      </c>
      <c r="C1165" s="473" t="s">
        <v>986</v>
      </c>
      <c r="D1165" s="474">
        <v>38.950000000000003</v>
      </c>
    </row>
    <row r="1166" spans="1:4" s="387" customFormat="1" x14ac:dyDescent="0.25">
      <c r="A1166" s="473">
        <v>98760</v>
      </c>
      <c r="B1166" s="473" t="s">
        <v>3200</v>
      </c>
      <c r="C1166" s="473" t="s">
        <v>986</v>
      </c>
      <c r="D1166" s="474">
        <v>7.0000000000000007E-2</v>
      </c>
    </row>
    <row r="1167" spans="1:4" s="387" customFormat="1" x14ac:dyDescent="0.25">
      <c r="A1167" s="473">
        <v>98761</v>
      </c>
      <c r="B1167" s="473" t="s">
        <v>3201</v>
      </c>
      <c r="C1167" s="473" t="s">
        <v>986</v>
      </c>
      <c r="D1167" s="474">
        <v>0.01</v>
      </c>
    </row>
    <row r="1168" spans="1:4" s="387" customFormat="1" x14ac:dyDescent="0.25">
      <c r="A1168" s="473">
        <v>98762</v>
      </c>
      <c r="B1168" s="473" t="s">
        <v>3202</v>
      </c>
      <c r="C1168" s="473" t="s">
        <v>986</v>
      </c>
      <c r="D1168" s="474">
        <v>0.08</v>
      </c>
    </row>
    <row r="1169" spans="1:4" s="387" customFormat="1" x14ac:dyDescent="0.25">
      <c r="A1169" s="473">
        <v>98763</v>
      </c>
      <c r="B1169" s="473" t="s">
        <v>3203</v>
      </c>
      <c r="C1169" s="473" t="s">
        <v>986</v>
      </c>
      <c r="D1169" s="474">
        <v>3.53</v>
      </c>
    </row>
    <row r="1170" spans="1:4" s="387" customFormat="1" x14ac:dyDescent="0.25">
      <c r="A1170" s="473">
        <v>99829</v>
      </c>
      <c r="B1170" s="473" t="s">
        <v>3204</v>
      </c>
      <c r="C1170" s="473" t="s">
        <v>986</v>
      </c>
      <c r="D1170" s="474">
        <v>0.15</v>
      </c>
    </row>
    <row r="1171" spans="1:4" s="387" customFormat="1" x14ac:dyDescent="0.25">
      <c r="A1171" s="473">
        <v>99830</v>
      </c>
      <c r="B1171" s="473" t="s">
        <v>3205</v>
      </c>
      <c r="C1171" s="473" t="s">
        <v>986</v>
      </c>
      <c r="D1171" s="474">
        <v>0.01</v>
      </c>
    </row>
    <row r="1172" spans="1:4" s="387" customFormat="1" x14ac:dyDescent="0.25">
      <c r="A1172" s="473">
        <v>99831</v>
      </c>
      <c r="B1172" s="473" t="s">
        <v>3206</v>
      </c>
      <c r="C1172" s="473" t="s">
        <v>986</v>
      </c>
      <c r="D1172" s="474">
        <v>0.22</v>
      </c>
    </row>
    <row r="1173" spans="1:4" s="387" customFormat="1" x14ac:dyDescent="0.25">
      <c r="A1173" s="473">
        <v>99832</v>
      </c>
      <c r="B1173" s="473" t="s">
        <v>3207</v>
      </c>
      <c r="C1173" s="473" t="s">
        <v>986</v>
      </c>
      <c r="D1173" s="474">
        <v>0.91</v>
      </c>
    </row>
    <row r="1174" spans="1:4" s="387" customFormat="1" x14ac:dyDescent="0.25">
      <c r="A1174" s="473">
        <v>100637</v>
      </c>
      <c r="B1174" s="473" t="s">
        <v>3208</v>
      </c>
      <c r="C1174" s="473" t="s">
        <v>986</v>
      </c>
      <c r="D1174" s="474">
        <v>118.9</v>
      </c>
    </row>
    <row r="1175" spans="1:4" s="387" customFormat="1" x14ac:dyDescent="0.25">
      <c r="A1175" s="473">
        <v>100638</v>
      </c>
      <c r="B1175" s="473" t="s">
        <v>3209</v>
      </c>
      <c r="C1175" s="473" t="s">
        <v>986</v>
      </c>
      <c r="D1175" s="474">
        <v>21.4</v>
      </c>
    </row>
    <row r="1176" spans="1:4" s="387" customFormat="1" x14ac:dyDescent="0.25">
      <c r="A1176" s="473">
        <v>100639</v>
      </c>
      <c r="B1176" s="473" t="s">
        <v>3210</v>
      </c>
      <c r="C1176" s="473" t="s">
        <v>986</v>
      </c>
      <c r="D1176" s="474">
        <v>191.13</v>
      </c>
    </row>
    <row r="1177" spans="1:4" s="387" customFormat="1" x14ac:dyDescent="0.25">
      <c r="A1177" s="473">
        <v>100640</v>
      </c>
      <c r="B1177" s="473" t="s">
        <v>3211</v>
      </c>
      <c r="C1177" s="473" t="s">
        <v>986</v>
      </c>
      <c r="D1177" s="474">
        <v>183.26</v>
      </c>
    </row>
    <row r="1178" spans="1:4" s="387" customFormat="1" x14ac:dyDescent="0.25">
      <c r="A1178" s="473">
        <v>100643</v>
      </c>
      <c r="B1178" s="473" t="s">
        <v>3212</v>
      </c>
      <c r="C1178" s="473" t="s">
        <v>986</v>
      </c>
      <c r="D1178" s="474">
        <v>313.06</v>
      </c>
    </row>
    <row r="1179" spans="1:4" s="387" customFormat="1" x14ac:dyDescent="0.25">
      <c r="A1179" s="473">
        <v>100644</v>
      </c>
      <c r="B1179" s="473" t="s">
        <v>3213</v>
      </c>
      <c r="C1179" s="473" t="s">
        <v>986</v>
      </c>
      <c r="D1179" s="474">
        <v>56.35</v>
      </c>
    </row>
    <row r="1180" spans="1:4" s="387" customFormat="1" x14ac:dyDescent="0.25">
      <c r="A1180" s="473">
        <v>100645</v>
      </c>
      <c r="B1180" s="473" t="s">
        <v>3214</v>
      </c>
      <c r="C1180" s="473" t="s">
        <v>986</v>
      </c>
      <c r="D1180" s="474">
        <v>503.25</v>
      </c>
    </row>
    <row r="1181" spans="1:4" s="387" customFormat="1" x14ac:dyDescent="0.25">
      <c r="A1181" s="473">
        <v>100646</v>
      </c>
      <c r="B1181" s="473" t="s">
        <v>3215</v>
      </c>
      <c r="C1181" s="473" t="s">
        <v>986</v>
      </c>
      <c r="D1181" s="474">
        <v>261.8</v>
      </c>
    </row>
    <row r="1182" spans="1:4" s="387" customFormat="1" x14ac:dyDescent="0.25">
      <c r="A1182" s="473">
        <v>102270</v>
      </c>
      <c r="B1182" s="473" t="s">
        <v>12523</v>
      </c>
      <c r="C1182" s="473" t="s">
        <v>986</v>
      </c>
      <c r="D1182" s="474">
        <v>0.72</v>
      </c>
    </row>
    <row r="1183" spans="1:4" s="387" customFormat="1" x14ac:dyDescent="0.25">
      <c r="A1183" s="473">
        <v>102271</v>
      </c>
      <c r="B1183" s="473" t="s">
        <v>12524</v>
      </c>
      <c r="C1183" s="473" t="s">
        <v>986</v>
      </c>
      <c r="D1183" s="474">
        <v>0.2</v>
      </c>
    </row>
    <row r="1184" spans="1:4" s="387" customFormat="1" x14ac:dyDescent="0.25">
      <c r="A1184" s="473">
        <v>102272</v>
      </c>
      <c r="B1184" s="473" t="s">
        <v>12525</v>
      </c>
      <c r="C1184" s="473" t="s">
        <v>986</v>
      </c>
      <c r="D1184" s="474">
        <v>0.47</v>
      </c>
    </row>
    <row r="1185" spans="1:4" s="387" customFormat="1" x14ac:dyDescent="0.25">
      <c r="A1185" s="473">
        <v>102273</v>
      </c>
      <c r="B1185" s="473" t="s">
        <v>12526</v>
      </c>
      <c r="C1185" s="473" t="s">
        <v>986</v>
      </c>
      <c r="D1185" s="474">
        <v>1.3</v>
      </c>
    </row>
    <row r="1186" spans="1:4" s="387" customFormat="1" x14ac:dyDescent="0.25">
      <c r="A1186" s="473">
        <v>92259</v>
      </c>
      <c r="B1186" s="473" t="s">
        <v>3216</v>
      </c>
      <c r="C1186" s="473" t="s">
        <v>925</v>
      </c>
      <c r="D1186" s="474">
        <v>474.41</v>
      </c>
    </row>
    <row r="1187" spans="1:4" s="387" customFormat="1" x14ac:dyDescent="0.25">
      <c r="A1187" s="473">
        <v>92260</v>
      </c>
      <c r="B1187" s="473" t="s">
        <v>3217</v>
      </c>
      <c r="C1187" s="473" t="s">
        <v>925</v>
      </c>
      <c r="D1187" s="474">
        <v>525.14</v>
      </c>
    </row>
    <row r="1188" spans="1:4" s="387" customFormat="1" x14ac:dyDescent="0.25">
      <c r="A1188" s="473">
        <v>92261</v>
      </c>
      <c r="B1188" s="473" t="s">
        <v>3218</v>
      </c>
      <c r="C1188" s="473" t="s">
        <v>925</v>
      </c>
      <c r="D1188" s="474">
        <v>574.32000000000005</v>
      </c>
    </row>
    <row r="1189" spans="1:4" s="387" customFormat="1" x14ac:dyDescent="0.25">
      <c r="A1189" s="473">
        <v>92262</v>
      </c>
      <c r="B1189" s="473" t="s">
        <v>3219</v>
      </c>
      <c r="C1189" s="473" t="s">
        <v>925</v>
      </c>
      <c r="D1189" s="474">
        <v>653.5</v>
      </c>
    </row>
    <row r="1190" spans="1:4" s="387" customFormat="1" x14ac:dyDescent="0.25">
      <c r="A1190" s="473">
        <v>92539</v>
      </c>
      <c r="B1190" s="473" t="s">
        <v>3220</v>
      </c>
      <c r="C1190" s="473" t="s">
        <v>913</v>
      </c>
      <c r="D1190" s="474">
        <v>79.260000000000005</v>
      </c>
    </row>
    <row r="1191" spans="1:4" s="387" customFormat="1" x14ac:dyDescent="0.25">
      <c r="A1191" s="473">
        <v>92540</v>
      </c>
      <c r="B1191" s="473" t="s">
        <v>3221</v>
      </c>
      <c r="C1191" s="473" t="s">
        <v>913</v>
      </c>
      <c r="D1191" s="474">
        <v>87.01</v>
      </c>
    </row>
    <row r="1192" spans="1:4" s="387" customFormat="1" x14ac:dyDescent="0.25">
      <c r="A1192" s="473">
        <v>92541</v>
      </c>
      <c r="B1192" s="473" t="s">
        <v>3222</v>
      </c>
      <c r="C1192" s="473" t="s">
        <v>913</v>
      </c>
      <c r="D1192" s="474">
        <v>85.8</v>
      </c>
    </row>
    <row r="1193" spans="1:4" s="387" customFormat="1" x14ac:dyDescent="0.25">
      <c r="A1193" s="473">
        <v>92542</v>
      </c>
      <c r="B1193" s="473" t="s">
        <v>3223</v>
      </c>
      <c r="C1193" s="473" t="s">
        <v>913</v>
      </c>
      <c r="D1193" s="474">
        <v>102.65</v>
      </c>
    </row>
    <row r="1194" spans="1:4" s="387" customFormat="1" x14ac:dyDescent="0.25">
      <c r="A1194" s="473">
        <v>92543</v>
      </c>
      <c r="B1194" s="473" t="s">
        <v>922</v>
      </c>
      <c r="C1194" s="473" t="s">
        <v>913</v>
      </c>
      <c r="D1194" s="474">
        <v>24.37</v>
      </c>
    </row>
    <row r="1195" spans="1:4" s="387" customFormat="1" x14ac:dyDescent="0.25">
      <c r="A1195" s="473">
        <v>92544</v>
      </c>
      <c r="B1195" s="473" t="s">
        <v>3224</v>
      </c>
      <c r="C1195" s="473" t="s">
        <v>913</v>
      </c>
      <c r="D1195" s="474">
        <v>19.399999999999999</v>
      </c>
    </row>
    <row r="1196" spans="1:4" s="387" customFormat="1" x14ac:dyDescent="0.25">
      <c r="A1196" s="473">
        <v>92545</v>
      </c>
      <c r="B1196" s="473" t="s">
        <v>3225</v>
      </c>
      <c r="C1196" s="473" t="s">
        <v>925</v>
      </c>
      <c r="D1196" s="475">
        <v>1015.8</v>
      </c>
    </row>
    <row r="1197" spans="1:4" s="387" customFormat="1" x14ac:dyDescent="0.25">
      <c r="A1197" s="473">
        <v>92546</v>
      </c>
      <c r="B1197" s="473" t="s">
        <v>3226</v>
      </c>
      <c r="C1197" s="473" t="s">
        <v>925</v>
      </c>
      <c r="D1197" s="475">
        <v>1238.58</v>
      </c>
    </row>
    <row r="1198" spans="1:4" s="387" customFormat="1" x14ac:dyDescent="0.25">
      <c r="A1198" s="473">
        <v>92547</v>
      </c>
      <c r="B1198" s="473" t="s">
        <v>3227</v>
      </c>
      <c r="C1198" s="473" t="s">
        <v>925</v>
      </c>
      <c r="D1198" s="475">
        <v>1319.17</v>
      </c>
    </row>
    <row r="1199" spans="1:4" s="387" customFormat="1" x14ac:dyDescent="0.25">
      <c r="A1199" s="473">
        <v>92548</v>
      </c>
      <c r="B1199" s="473" t="s">
        <v>3228</v>
      </c>
      <c r="C1199" s="473" t="s">
        <v>925</v>
      </c>
      <c r="D1199" s="475">
        <v>1466.13</v>
      </c>
    </row>
    <row r="1200" spans="1:4" s="387" customFormat="1" x14ac:dyDescent="0.25">
      <c r="A1200" s="473">
        <v>92549</v>
      </c>
      <c r="B1200" s="473" t="s">
        <v>3229</v>
      </c>
      <c r="C1200" s="473" t="s">
        <v>925</v>
      </c>
      <c r="D1200" s="475">
        <v>1803.56</v>
      </c>
    </row>
    <row r="1201" spans="1:4" s="387" customFormat="1" x14ac:dyDescent="0.25">
      <c r="A1201" s="473">
        <v>92550</v>
      </c>
      <c r="B1201" s="473" t="s">
        <v>3230</v>
      </c>
      <c r="C1201" s="473" t="s">
        <v>925</v>
      </c>
      <c r="D1201" s="475">
        <v>2276.2399999999998</v>
      </c>
    </row>
    <row r="1202" spans="1:4" s="387" customFormat="1" x14ac:dyDescent="0.25">
      <c r="A1202" s="473">
        <v>92551</v>
      </c>
      <c r="B1202" s="473" t="s">
        <v>3231</v>
      </c>
      <c r="C1202" s="473" t="s">
        <v>925</v>
      </c>
      <c r="D1202" s="475">
        <v>2379.75</v>
      </c>
    </row>
    <row r="1203" spans="1:4" s="387" customFormat="1" x14ac:dyDescent="0.25">
      <c r="A1203" s="473">
        <v>92552</v>
      </c>
      <c r="B1203" s="473" t="s">
        <v>3232</v>
      </c>
      <c r="C1203" s="473" t="s">
        <v>925</v>
      </c>
      <c r="D1203" s="475">
        <v>2578.11</v>
      </c>
    </row>
    <row r="1204" spans="1:4" s="387" customFormat="1" x14ac:dyDescent="0.25">
      <c r="A1204" s="473">
        <v>92553</v>
      </c>
      <c r="B1204" s="473" t="s">
        <v>3233</v>
      </c>
      <c r="C1204" s="473" t="s">
        <v>925</v>
      </c>
      <c r="D1204" s="475">
        <v>2926.73</v>
      </c>
    </row>
    <row r="1205" spans="1:4" s="387" customFormat="1" x14ac:dyDescent="0.25">
      <c r="A1205" s="473">
        <v>92554</v>
      </c>
      <c r="B1205" s="473" t="s">
        <v>3234</v>
      </c>
      <c r="C1205" s="473" t="s">
        <v>925</v>
      </c>
      <c r="D1205" s="475">
        <v>3045.38</v>
      </c>
    </row>
    <row r="1206" spans="1:4" s="387" customFormat="1" x14ac:dyDescent="0.25">
      <c r="A1206" s="473">
        <v>92555</v>
      </c>
      <c r="B1206" s="473" t="s">
        <v>3235</v>
      </c>
      <c r="C1206" s="473" t="s">
        <v>925</v>
      </c>
      <c r="D1206" s="475">
        <v>1000.15</v>
      </c>
    </row>
    <row r="1207" spans="1:4" s="387" customFormat="1" x14ac:dyDescent="0.25">
      <c r="A1207" s="473">
        <v>92556</v>
      </c>
      <c r="B1207" s="473" t="s">
        <v>3236</v>
      </c>
      <c r="C1207" s="473" t="s">
        <v>925</v>
      </c>
      <c r="D1207" s="475">
        <v>1211.1600000000001</v>
      </c>
    </row>
    <row r="1208" spans="1:4" s="387" customFormat="1" x14ac:dyDescent="0.25">
      <c r="A1208" s="473">
        <v>92557</v>
      </c>
      <c r="B1208" s="473" t="s">
        <v>3237</v>
      </c>
      <c r="C1208" s="473" t="s">
        <v>925</v>
      </c>
      <c r="D1208" s="475">
        <v>1291.74</v>
      </c>
    </row>
    <row r="1209" spans="1:4" s="387" customFormat="1" x14ac:dyDescent="0.25">
      <c r="A1209" s="473">
        <v>92558</v>
      </c>
      <c r="B1209" s="473" t="s">
        <v>3238</v>
      </c>
      <c r="C1209" s="473" t="s">
        <v>925</v>
      </c>
      <c r="D1209" s="475">
        <v>1450.48</v>
      </c>
    </row>
    <row r="1210" spans="1:4" s="387" customFormat="1" x14ac:dyDescent="0.25">
      <c r="A1210" s="473">
        <v>92559</v>
      </c>
      <c r="B1210" s="473" t="s">
        <v>3239</v>
      </c>
      <c r="C1210" s="473" t="s">
        <v>925</v>
      </c>
      <c r="D1210" s="475">
        <v>1774.42</v>
      </c>
    </row>
    <row r="1211" spans="1:4" s="387" customFormat="1" x14ac:dyDescent="0.25">
      <c r="A1211" s="473">
        <v>92560</v>
      </c>
      <c r="B1211" s="473" t="s">
        <v>3240</v>
      </c>
      <c r="C1211" s="473" t="s">
        <v>925</v>
      </c>
      <c r="D1211" s="475">
        <v>2236.5500000000002</v>
      </c>
    </row>
    <row r="1212" spans="1:4" s="387" customFormat="1" x14ac:dyDescent="0.25">
      <c r="A1212" s="473">
        <v>92561</v>
      </c>
      <c r="B1212" s="473" t="s">
        <v>3241</v>
      </c>
      <c r="C1212" s="473" t="s">
        <v>925</v>
      </c>
      <c r="D1212" s="475">
        <v>2341.14</v>
      </c>
    </row>
    <row r="1213" spans="1:4" s="387" customFormat="1" x14ac:dyDescent="0.25">
      <c r="A1213" s="473">
        <v>92562</v>
      </c>
      <c r="B1213" s="473" t="s">
        <v>3242</v>
      </c>
      <c r="C1213" s="473" t="s">
        <v>925</v>
      </c>
      <c r="D1213" s="475">
        <v>2512.08</v>
      </c>
    </row>
    <row r="1214" spans="1:4" s="387" customFormat="1" x14ac:dyDescent="0.25">
      <c r="A1214" s="473">
        <v>92563</v>
      </c>
      <c r="B1214" s="473" t="s">
        <v>3243</v>
      </c>
      <c r="C1214" s="473" t="s">
        <v>925</v>
      </c>
      <c r="D1214" s="475">
        <v>2849.52</v>
      </c>
    </row>
    <row r="1215" spans="1:4" s="387" customFormat="1" x14ac:dyDescent="0.25">
      <c r="A1215" s="473">
        <v>92564</v>
      </c>
      <c r="B1215" s="473" t="s">
        <v>3244</v>
      </c>
      <c r="C1215" s="473" t="s">
        <v>925</v>
      </c>
      <c r="D1215" s="475">
        <v>2950.81</v>
      </c>
    </row>
    <row r="1216" spans="1:4" s="387" customFormat="1" x14ac:dyDescent="0.25">
      <c r="A1216" s="473">
        <v>92565</v>
      </c>
      <c r="B1216" s="473" t="s">
        <v>3245</v>
      </c>
      <c r="C1216" s="473" t="s">
        <v>913</v>
      </c>
      <c r="D1216" s="474">
        <v>38.49</v>
      </c>
    </row>
    <row r="1217" spans="1:4" s="387" customFormat="1" x14ac:dyDescent="0.25">
      <c r="A1217" s="473">
        <v>92566</v>
      </c>
      <c r="B1217" s="473" t="s">
        <v>3246</v>
      </c>
      <c r="C1217" s="473" t="s">
        <v>913</v>
      </c>
      <c r="D1217" s="474">
        <v>24.79</v>
      </c>
    </row>
    <row r="1218" spans="1:4" s="387" customFormat="1" x14ac:dyDescent="0.25">
      <c r="A1218" s="473">
        <v>92567</v>
      </c>
      <c r="B1218" s="473" t="s">
        <v>3247</v>
      </c>
      <c r="C1218" s="473" t="s">
        <v>913</v>
      </c>
      <c r="D1218" s="474">
        <v>35.21</v>
      </c>
    </row>
    <row r="1219" spans="1:4" s="387" customFormat="1" x14ac:dyDescent="0.25">
      <c r="A1219" s="473">
        <v>100379</v>
      </c>
      <c r="B1219" s="473" t="s">
        <v>3248</v>
      </c>
      <c r="C1219" s="473" t="s">
        <v>913</v>
      </c>
      <c r="D1219" s="474">
        <v>38.49</v>
      </c>
    </row>
    <row r="1220" spans="1:4" s="387" customFormat="1" x14ac:dyDescent="0.25">
      <c r="A1220" s="473">
        <v>100380</v>
      </c>
      <c r="B1220" s="473" t="s">
        <v>3249</v>
      </c>
      <c r="C1220" s="473" t="s">
        <v>913</v>
      </c>
      <c r="D1220" s="474">
        <v>49.65</v>
      </c>
    </row>
    <row r="1221" spans="1:4" s="387" customFormat="1" x14ac:dyDescent="0.25">
      <c r="A1221" s="473">
        <v>100381</v>
      </c>
      <c r="B1221" s="473" t="s">
        <v>3250</v>
      </c>
      <c r="C1221" s="473" t="s">
        <v>913</v>
      </c>
      <c r="D1221" s="474">
        <v>54.75</v>
      </c>
    </row>
    <row r="1222" spans="1:4" s="387" customFormat="1" x14ac:dyDescent="0.25">
      <c r="A1222" s="473">
        <v>100383</v>
      </c>
      <c r="B1222" s="473" t="s">
        <v>3251</v>
      </c>
      <c r="C1222" s="473" t="s">
        <v>913</v>
      </c>
      <c r="D1222" s="474">
        <v>26.76</v>
      </c>
    </row>
    <row r="1223" spans="1:4" s="387" customFormat="1" x14ac:dyDescent="0.25">
      <c r="A1223" s="473">
        <v>100384</v>
      </c>
      <c r="B1223" s="473" t="s">
        <v>3252</v>
      </c>
      <c r="C1223" s="473" t="s">
        <v>913</v>
      </c>
      <c r="D1223" s="474">
        <v>27.73</v>
      </c>
    </row>
    <row r="1224" spans="1:4" s="387" customFormat="1" x14ac:dyDescent="0.25">
      <c r="A1224" s="473">
        <v>100385</v>
      </c>
      <c r="B1224" s="473" t="s">
        <v>3253</v>
      </c>
      <c r="C1224" s="473" t="s">
        <v>913</v>
      </c>
      <c r="D1224" s="474">
        <v>35.21</v>
      </c>
    </row>
    <row r="1225" spans="1:4" s="387" customFormat="1" x14ac:dyDescent="0.25">
      <c r="A1225" s="473">
        <v>100386</v>
      </c>
      <c r="B1225" s="473" t="s">
        <v>3254</v>
      </c>
      <c r="C1225" s="473" t="s">
        <v>913</v>
      </c>
      <c r="D1225" s="474">
        <v>44.37</v>
      </c>
    </row>
    <row r="1226" spans="1:4" s="387" customFormat="1" x14ac:dyDescent="0.25">
      <c r="A1226" s="473">
        <v>100387</v>
      </c>
      <c r="B1226" s="473" t="s">
        <v>3255</v>
      </c>
      <c r="C1226" s="473" t="s">
        <v>913</v>
      </c>
      <c r="D1226" s="474">
        <v>53.91</v>
      </c>
    </row>
    <row r="1227" spans="1:4" s="387" customFormat="1" x14ac:dyDescent="0.25">
      <c r="A1227" s="473">
        <v>100388</v>
      </c>
      <c r="B1227" s="473" t="s">
        <v>3256</v>
      </c>
      <c r="C1227" s="473" t="s">
        <v>913</v>
      </c>
      <c r="D1227" s="474">
        <v>18.29</v>
      </c>
    </row>
    <row r="1228" spans="1:4" s="387" customFormat="1" x14ac:dyDescent="0.25">
      <c r="A1228" s="473">
        <v>100389</v>
      </c>
      <c r="B1228" s="473" t="s">
        <v>3257</v>
      </c>
      <c r="C1228" s="473" t="s">
        <v>913</v>
      </c>
      <c r="D1228" s="474">
        <v>15.76</v>
      </c>
    </row>
    <row r="1229" spans="1:4" s="387" customFormat="1" x14ac:dyDescent="0.25">
      <c r="A1229" s="473">
        <v>100390</v>
      </c>
      <c r="B1229" s="473" t="s">
        <v>3258</v>
      </c>
      <c r="C1229" s="473" t="s">
        <v>913</v>
      </c>
      <c r="D1229" s="474">
        <v>21.31</v>
      </c>
    </row>
    <row r="1230" spans="1:4" s="387" customFormat="1" x14ac:dyDescent="0.25">
      <c r="A1230" s="473">
        <v>100391</v>
      </c>
      <c r="B1230" s="473" t="s">
        <v>3259</v>
      </c>
      <c r="C1230" s="473" t="s">
        <v>913</v>
      </c>
      <c r="D1230" s="474">
        <v>17.84</v>
      </c>
    </row>
    <row r="1231" spans="1:4" s="387" customFormat="1" x14ac:dyDescent="0.25">
      <c r="A1231" s="473">
        <v>100392</v>
      </c>
      <c r="B1231" s="473" t="s">
        <v>3260</v>
      </c>
      <c r="C1231" s="473" t="s">
        <v>913</v>
      </c>
      <c r="D1231" s="474">
        <v>14.45</v>
      </c>
    </row>
    <row r="1232" spans="1:4" s="387" customFormat="1" x14ac:dyDescent="0.25">
      <c r="A1232" s="473">
        <v>100393</v>
      </c>
      <c r="B1232" s="473" t="s">
        <v>3261</v>
      </c>
      <c r="C1232" s="473" t="s">
        <v>913</v>
      </c>
      <c r="D1232" s="474">
        <v>18.18</v>
      </c>
    </row>
    <row r="1233" spans="1:4" s="387" customFormat="1" x14ac:dyDescent="0.25">
      <c r="A1233" s="473">
        <v>100394</v>
      </c>
      <c r="B1233" s="473" t="s">
        <v>3262</v>
      </c>
      <c r="C1233" s="473" t="s">
        <v>913</v>
      </c>
      <c r="D1233" s="474">
        <v>16.809999999999999</v>
      </c>
    </row>
    <row r="1234" spans="1:4" s="387" customFormat="1" x14ac:dyDescent="0.25">
      <c r="A1234" s="473">
        <v>100395</v>
      </c>
      <c r="B1234" s="473" t="s">
        <v>3263</v>
      </c>
      <c r="C1234" s="473" t="s">
        <v>913</v>
      </c>
      <c r="D1234" s="474">
        <v>21.21</v>
      </c>
    </row>
    <row r="1235" spans="1:4" s="387" customFormat="1" x14ac:dyDescent="0.25">
      <c r="A1235" s="473">
        <v>94189</v>
      </c>
      <c r="B1235" s="473" t="s">
        <v>3264</v>
      </c>
      <c r="C1235" s="473" t="s">
        <v>913</v>
      </c>
      <c r="D1235" s="474">
        <v>35.130000000000003</v>
      </c>
    </row>
    <row r="1236" spans="1:4" s="387" customFormat="1" x14ac:dyDescent="0.25">
      <c r="A1236" s="473">
        <v>94192</v>
      </c>
      <c r="B1236" s="473" t="s">
        <v>3265</v>
      </c>
      <c r="C1236" s="473" t="s">
        <v>913</v>
      </c>
      <c r="D1236" s="474">
        <v>37.22</v>
      </c>
    </row>
    <row r="1237" spans="1:4" s="387" customFormat="1" x14ac:dyDescent="0.25">
      <c r="A1237" s="473">
        <v>94195</v>
      </c>
      <c r="B1237" s="473" t="s">
        <v>3266</v>
      </c>
      <c r="C1237" s="473" t="s">
        <v>913</v>
      </c>
      <c r="D1237" s="474">
        <v>32.799999999999997</v>
      </c>
    </row>
    <row r="1238" spans="1:4" s="387" customFormat="1" x14ac:dyDescent="0.25">
      <c r="A1238" s="473">
        <v>94198</v>
      </c>
      <c r="B1238" s="473" t="s">
        <v>3267</v>
      </c>
      <c r="C1238" s="473" t="s">
        <v>913</v>
      </c>
      <c r="D1238" s="474">
        <v>35.549999999999997</v>
      </c>
    </row>
    <row r="1239" spans="1:4" s="387" customFormat="1" x14ac:dyDescent="0.25">
      <c r="A1239" s="473">
        <v>94201</v>
      </c>
      <c r="B1239" s="473" t="s">
        <v>3268</v>
      </c>
      <c r="C1239" s="473" t="s">
        <v>913</v>
      </c>
      <c r="D1239" s="474">
        <v>46.53</v>
      </c>
    </row>
    <row r="1240" spans="1:4" s="387" customFormat="1" x14ac:dyDescent="0.25">
      <c r="A1240" s="473">
        <v>94204</v>
      </c>
      <c r="B1240" s="473" t="s">
        <v>3269</v>
      </c>
      <c r="C1240" s="473" t="s">
        <v>913</v>
      </c>
      <c r="D1240" s="474">
        <v>51.22</v>
      </c>
    </row>
    <row r="1241" spans="1:4" s="387" customFormat="1" x14ac:dyDescent="0.25">
      <c r="A1241" s="473">
        <v>94224</v>
      </c>
      <c r="B1241" s="473" t="s">
        <v>3270</v>
      </c>
      <c r="C1241" s="473" t="s">
        <v>934</v>
      </c>
      <c r="D1241" s="474">
        <v>21.07</v>
      </c>
    </row>
    <row r="1242" spans="1:4" s="387" customFormat="1" x14ac:dyDescent="0.25">
      <c r="A1242" s="473">
        <v>94226</v>
      </c>
      <c r="B1242" s="473" t="s">
        <v>3271</v>
      </c>
      <c r="C1242" s="473" t="s">
        <v>913</v>
      </c>
      <c r="D1242" s="474">
        <v>15.74</v>
      </c>
    </row>
    <row r="1243" spans="1:4" s="387" customFormat="1" x14ac:dyDescent="0.25">
      <c r="A1243" s="473">
        <v>94232</v>
      </c>
      <c r="B1243" s="473" t="s">
        <v>3272</v>
      </c>
      <c r="C1243" s="473" t="s">
        <v>925</v>
      </c>
      <c r="D1243" s="474">
        <v>2.4500000000000002</v>
      </c>
    </row>
    <row r="1244" spans="1:4" s="387" customFormat="1" x14ac:dyDescent="0.25">
      <c r="A1244" s="473">
        <v>94440</v>
      </c>
      <c r="B1244" s="473" t="s">
        <v>3273</v>
      </c>
      <c r="C1244" s="473" t="s">
        <v>913</v>
      </c>
      <c r="D1244" s="474">
        <v>32.799999999999997</v>
      </c>
    </row>
    <row r="1245" spans="1:4" s="387" customFormat="1" x14ac:dyDescent="0.25">
      <c r="A1245" s="473">
        <v>94441</v>
      </c>
      <c r="B1245" s="473" t="s">
        <v>3274</v>
      </c>
      <c r="C1245" s="473" t="s">
        <v>913</v>
      </c>
      <c r="D1245" s="474">
        <v>35.549999999999997</v>
      </c>
    </row>
    <row r="1246" spans="1:4" s="387" customFormat="1" x14ac:dyDescent="0.25">
      <c r="A1246" s="473">
        <v>94442</v>
      </c>
      <c r="B1246" s="473" t="s">
        <v>3275</v>
      </c>
      <c r="C1246" s="473" t="s">
        <v>913</v>
      </c>
      <c r="D1246" s="474">
        <v>32.799999999999997</v>
      </c>
    </row>
    <row r="1247" spans="1:4" s="387" customFormat="1" x14ac:dyDescent="0.25">
      <c r="A1247" s="473">
        <v>94443</v>
      </c>
      <c r="B1247" s="473" t="s">
        <v>3276</v>
      </c>
      <c r="C1247" s="473" t="s">
        <v>913</v>
      </c>
      <c r="D1247" s="474">
        <v>35.549999999999997</v>
      </c>
    </row>
    <row r="1248" spans="1:4" s="387" customFormat="1" x14ac:dyDescent="0.25">
      <c r="A1248" s="473">
        <v>94445</v>
      </c>
      <c r="B1248" s="473" t="s">
        <v>3277</v>
      </c>
      <c r="C1248" s="473" t="s">
        <v>913</v>
      </c>
      <c r="D1248" s="474">
        <v>46.53</v>
      </c>
    </row>
    <row r="1249" spans="1:4" s="387" customFormat="1" x14ac:dyDescent="0.25">
      <c r="A1249" s="473">
        <v>94446</v>
      </c>
      <c r="B1249" s="473" t="s">
        <v>3278</v>
      </c>
      <c r="C1249" s="473" t="s">
        <v>913</v>
      </c>
      <c r="D1249" s="474">
        <v>51.22</v>
      </c>
    </row>
    <row r="1250" spans="1:4" s="387" customFormat="1" x14ac:dyDescent="0.25">
      <c r="A1250" s="473">
        <v>94447</v>
      </c>
      <c r="B1250" s="473" t="s">
        <v>3279</v>
      </c>
      <c r="C1250" s="473" t="s">
        <v>913</v>
      </c>
      <c r="D1250" s="474">
        <v>46.53</v>
      </c>
    </row>
    <row r="1251" spans="1:4" s="387" customFormat="1" x14ac:dyDescent="0.25">
      <c r="A1251" s="473">
        <v>94448</v>
      </c>
      <c r="B1251" s="473" t="s">
        <v>3280</v>
      </c>
      <c r="C1251" s="473" t="s">
        <v>913</v>
      </c>
      <c r="D1251" s="474">
        <v>51.22</v>
      </c>
    </row>
    <row r="1252" spans="1:4" s="387" customFormat="1" x14ac:dyDescent="0.25">
      <c r="A1252" s="473">
        <v>94207</v>
      </c>
      <c r="B1252" s="473" t="s">
        <v>3281</v>
      </c>
      <c r="C1252" s="473" t="s">
        <v>913</v>
      </c>
      <c r="D1252" s="474">
        <v>48.79</v>
      </c>
    </row>
    <row r="1253" spans="1:4" s="387" customFormat="1" x14ac:dyDescent="0.25">
      <c r="A1253" s="473">
        <v>94210</v>
      </c>
      <c r="B1253" s="473" t="s">
        <v>923</v>
      </c>
      <c r="C1253" s="473" t="s">
        <v>913</v>
      </c>
      <c r="D1253" s="474">
        <v>51.75</v>
      </c>
    </row>
    <row r="1254" spans="1:4" s="387" customFormat="1" x14ac:dyDescent="0.25">
      <c r="A1254" s="473">
        <v>94218</v>
      </c>
      <c r="B1254" s="473" t="s">
        <v>16149</v>
      </c>
      <c r="C1254" s="473" t="s">
        <v>913</v>
      </c>
      <c r="D1254" s="474">
        <v>106.98</v>
      </c>
    </row>
    <row r="1255" spans="1:4" s="387" customFormat="1" x14ac:dyDescent="0.25">
      <c r="A1255" s="473">
        <v>94213</v>
      </c>
      <c r="B1255" s="473" t="s">
        <v>1261</v>
      </c>
      <c r="C1255" s="473" t="s">
        <v>913</v>
      </c>
      <c r="D1255" s="474">
        <v>95.21</v>
      </c>
    </row>
    <row r="1256" spans="1:4" s="387" customFormat="1" x14ac:dyDescent="0.25">
      <c r="A1256" s="473">
        <v>94216</v>
      </c>
      <c r="B1256" s="473" t="s">
        <v>3282</v>
      </c>
      <c r="C1256" s="473" t="s">
        <v>913</v>
      </c>
      <c r="D1256" s="474">
        <v>283.39999999999998</v>
      </c>
    </row>
    <row r="1257" spans="1:4" s="387" customFormat="1" x14ac:dyDescent="0.25">
      <c r="A1257" s="473">
        <v>94219</v>
      </c>
      <c r="B1257" s="473" t="s">
        <v>3283</v>
      </c>
      <c r="C1257" s="473" t="s">
        <v>934</v>
      </c>
      <c r="D1257" s="474">
        <v>28.15</v>
      </c>
    </row>
    <row r="1258" spans="1:4" s="387" customFormat="1" x14ac:dyDescent="0.25">
      <c r="A1258" s="473">
        <v>94220</v>
      </c>
      <c r="B1258" s="473" t="s">
        <v>3284</v>
      </c>
      <c r="C1258" s="473" t="s">
        <v>934</v>
      </c>
      <c r="D1258" s="474">
        <v>47.5</v>
      </c>
    </row>
    <row r="1259" spans="1:4" s="387" customFormat="1" x14ac:dyDescent="0.25">
      <c r="A1259" s="473">
        <v>94221</v>
      </c>
      <c r="B1259" s="473" t="s">
        <v>3285</v>
      </c>
      <c r="C1259" s="473" t="s">
        <v>934</v>
      </c>
      <c r="D1259" s="474">
        <v>22.71</v>
      </c>
    </row>
    <row r="1260" spans="1:4" s="387" customFormat="1" x14ac:dyDescent="0.25">
      <c r="A1260" s="473">
        <v>94222</v>
      </c>
      <c r="B1260" s="473" t="s">
        <v>3286</v>
      </c>
      <c r="C1260" s="473" t="s">
        <v>934</v>
      </c>
      <c r="D1260" s="474">
        <v>42.06</v>
      </c>
    </row>
    <row r="1261" spans="1:4" s="387" customFormat="1" x14ac:dyDescent="0.25">
      <c r="A1261" s="473">
        <v>94223</v>
      </c>
      <c r="B1261" s="473" t="s">
        <v>3287</v>
      </c>
      <c r="C1261" s="473" t="s">
        <v>934</v>
      </c>
      <c r="D1261" s="474">
        <v>65.02</v>
      </c>
    </row>
    <row r="1262" spans="1:4" s="387" customFormat="1" x14ac:dyDescent="0.25">
      <c r="A1262" s="473">
        <v>94451</v>
      </c>
      <c r="B1262" s="473" t="s">
        <v>3288</v>
      </c>
      <c r="C1262" s="473" t="s">
        <v>934</v>
      </c>
      <c r="D1262" s="474">
        <v>144.1</v>
      </c>
    </row>
    <row r="1263" spans="1:4" s="387" customFormat="1" x14ac:dyDescent="0.25">
      <c r="A1263" s="473">
        <v>100325</v>
      </c>
      <c r="B1263" s="473" t="s">
        <v>3289</v>
      </c>
      <c r="C1263" s="473" t="s">
        <v>934</v>
      </c>
      <c r="D1263" s="474">
        <v>62.83</v>
      </c>
    </row>
    <row r="1264" spans="1:4" s="387" customFormat="1" x14ac:dyDescent="0.25">
      <c r="A1264" s="473">
        <v>100327</v>
      </c>
      <c r="B1264" s="473" t="s">
        <v>3290</v>
      </c>
      <c r="C1264" s="473" t="s">
        <v>934</v>
      </c>
      <c r="D1264" s="474">
        <v>76.209999999999994</v>
      </c>
    </row>
    <row r="1265" spans="1:4" s="387" customFormat="1" x14ac:dyDescent="0.25">
      <c r="A1265" s="473">
        <v>100328</v>
      </c>
      <c r="B1265" s="473" t="s">
        <v>3291</v>
      </c>
      <c r="C1265" s="473" t="s">
        <v>913</v>
      </c>
      <c r="D1265" s="474">
        <v>11.85</v>
      </c>
    </row>
    <row r="1266" spans="1:4" s="387" customFormat="1" x14ac:dyDescent="0.25">
      <c r="A1266" s="473">
        <v>100329</v>
      </c>
      <c r="B1266" s="473" t="s">
        <v>3292</v>
      </c>
      <c r="C1266" s="473" t="s">
        <v>913</v>
      </c>
      <c r="D1266" s="474">
        <v>14.62</v>
      </c>
    </row>
    <row r="1267" spans="1:4" s="387" customFormat="1" x14ac:dyDescent="0.25">
      <c r="A1267" s="473">
        <v>100330</v>
      </c>
      <c r="B1267" s="473" t="s">
        <v>3293</v>
      </c>
      <c r="C1267" s="473" t="s">
        <v>913</v>
      </c>
      <c r="D1267" s="474">
        <v>16.100000000000001</v>
      </c>
    </row>
    <row r="1268" spans="1:4" s="387" customFormat="1" x14ac:dyDescent="0.25">
      <c r="A1268" s="473">
        <v>100331</v>
      </c>
      <c r="B1268" s="473" t="s">
        <v>3294</v>
      </c>
      <c r="C1268" s="473" t="s">
        <v>913</v>
      </c>
      <c r="D1268" s="474">
        <v>20.81</v>
      </c>
    </row>
    <row r="1269" spans="1:4" s="387" customFormat="1" x14ac:dyDescent="0.25">
      <c r="A1269" s="473">
        <v>100434</v>
      </c>
      <c r="B1269" s="473" t="s">
        <v>3295</v>
      </c>
      <c r="C1269" s="473" t="s">
        <v>934</v>
      </c>
      <c r="D1269" s="474">
        <v>66.680000000000007</v>
      </c>
    </row>
    <row r="1270" spans="1:4" s="387" customFormat="1" x14ac:dyDescent="0.25">
      <c r="A1270" s="473">
        <v>100435</v>
      </c>
      <c r="B1270" s="473" t="s">
        <v>3296</v>
      </c>
      <c r="C1270" s="473" t="s">
        <v>934</v>
      </c>
      <c r="D1270" s="474">
        <v>31.45</v>
      </c>
    </row>
    <row r="1271" spans="1:4" s="387" customFormat="1" x14ac:dyDescent="0.25">
      <c r="A1271" s="473">
        <v>94227</v>
      </c>
      <c r="B1271" s="473" t="s">
        <v>3297</v>
      </c>
      <c r="C1271" s="473" t="s">
        <v>934</v>
      </c>
      <c r="D1271" s="474">
        <v>87.99</v>
      </c>
    </row>
    <row r="1272" spans="1:4" s="387" customFormat="1" x14ac:dyDescent="0.25">
      <c r="A1272" s="473">
        <v>94228</v>
      </c>
      <c r="B1272" s="473" t="s">
        <v>3298</v>
      </c>
      <c r="C1272" s="473" t="s">
        <v>934</v>
      </c>
      <c r="D1272" s="474">
        <v>117.26</v>
      </c>
    </row>
    <row r="1273" spans="1:4" s="387" customFormat="1" x14ac:dyDescent="0.25">
      <c r="A1273" s="473">
        <v>94229</v>
      </c>
      <c r="B1273" s="473" t="s">
        <v>3299</v>
      </c>
      <c r="C1273" s="473" t="s">
        <v>934</v>
      </c>
      <c r="D1273" s="474">
        <v>227.9</v>
      </c>
    </row>
    <row r="1274" spans="1:4" s="387" customFormat="1" x14ac:dyDescent="0.25">
      <c r="A1274" s="473">
        <v>94231</v>
      </c>
      <c r="B1274" s="473" t="s">
        <v>1340</v>
      </c>
      <c r="C1274" s="473" t="s">
        <v>934</v>
      </c>
      <c r="D1274" s="474">
        <v>69.16</v>
      </c>
    </row>
    <row r="1275" spans="1:4" s="387" customFormat="1" x14ac:dyDescent="0.25">
      <c r="A1275" s="473">
        <v>94449</v>
      </c>
      <c r="B1275" s="473" t="s">
        <v>1254</v>
      </c>
      <c r="C1275" s="473" t="s">
        <v>913</v>
      </c>
      <c r="D1275" s="474">
        <v>57.96</v>
      </c>
    </row>
    <row r="1276" spans="1:4" s="387" customFormat="1" x14ac:dyDescent="0.25">
      <c r="A1276" s="473">
        <v>92255</v>
      </c>
      <c r="B1276" s="473" t="s">
        <v>3300</v>
      </c>
      <c r="C1276" s="473" t="s">
        <v>925</v>
      </c>
      <c r="D1276" s="474">
        <v>151.91</v>
      </c>
    </row>
    <row r="1277" spans="1:4" s="387" customFormat="1" x14ac:dyDescent="0.25">
      <c r="A1277" s="473">
        <v>92256</v>
      </c>
      <c r="B1277" s="473" t="s">
        <v>3301</v>
      </c>
      <c r="C1277" s="473" t="s">
        <v>925</v>
      </c>
      <c r="D1277" s="474">
        <v>181.94</v>
      </c>
    </row>
    <row r="1278" spans="1:4" s="387" customFormat="1" x14ac:dyDescent="0.25">
      <c r="A1278" s="473">
        <v>92257</v>
      </c>
      <c r="B1278" s="473" t="s">
        <v>3302</v>
      </c>
      <c r="C1278" s="473" t="s">
        <v>925</v>
      </c>
      <c r="D1278" s="474">
        <v>211.7</v>
      </c>
    </row>
    <row r="1279" spans="1:4" s="387" customFormat="1" x14ac:dyDescent="0.25">
      <c r="A1279" s="473">
        <v>92258</v>
      </c>
      <c r="B1279" s="473" t="s">
        <v>3303</v>
      </c>
      <c r="C1279" s="473" t="s">
        <v>925</v>
      </c>
      <c r="D1279" s="474">
        <v>259.55</v>
      </c>
    </row>
    <row r="1280" spans="1:4" s="387" customFormat="1" x14ac:dyDescent="0.25">
      <c r="A1280" s="473">
        <v>92568</v>
      </c>
      <c r="B1280" s="473" t="s">
        <v>3304</v>
      </c>
      <c r="C1280" s="473" t="s">
        <v>913</v>
      </c>
      <c r="D1280" s="474">
        <v>152.91999999999999</v>
      </c>
    </row>
    <row r="1281" spans="1:4" s="387" customFormat="1" x14ac:dyDescent="0.25">
      <c r="A1281" s="473">
        <v>92569</v>
      </c>
      <c r="B1281" s="473" t="s">
        <v>3305</v>
      </c>
      <c r="C1281" s="473" t="s">
        <v>913</v>
      </c>
      <c r="D1281" s="474">
        <v>85.12</v>
      </c>
    </row>
    <row r="1282" spans="1:4" s="387" customFormat="1" x14ac:dyDescent="0.25">
      <c r="A1282" s="473">
        <v>92570</v>
      </c>
      <c r="B1282" s="473" t="s">
        <v>3306</v>
      </c>
      <c r="C1282" s="473" t="s">
        <v>913</v>
      </c>
      <c r="D1282" s="474">
        <v>53.68</v>
      </c>
    </row>
    <row r="1283" spans="1:4" s="387" customFormat="1" x14ac:dyDescent="0.25">
      <c r="A1283" s="473">
        <v>92571</v>
      </c>
      <c r="B1283" s="473" t="s">
        <v>3307</v>
      </c>
      <c r="C1283" s="473" t="s">
        <v>913</v>
      </c>
      <c r="D1283" s="474">
        <v>159.28</v>
      </c>
    </row>
    <row r="1284" spans="1:4" s="387" customFormat="1" x14ac:dyDescent="0.25">
      <c r="A1284" s="473">
        <v>92572</v>
      </c>
      <c r="B1284" s="473" t="s">
        <v>3308</v>
      </c>
      <c r="C1284" s="473" t="s">
        <v>913</v>
      </c>
      <c r="D1284" s="474">
        <v>95.57</v>
      </c>
    </row>
    <row r="1285" spans="1:4" s="387" customFormat="1" x14ac:dyDescent="0.25">
      <c r="A1285" s="473">
        <v>92573</v>
      </c>
      <c r="B1285" s="473" t="s">
        <v>3309</v>
      </c>
      <c r="C1285" s="473" t="s">
        <v>913</v>
      </c>
      <c r="D1285" s="474">
        <v>56.3</v>
      </c>
    </row>
    <row r="1286" spans="1:4" s="387" customFormat="1" x14ac:dyDescent="0.25">
      <c r="A1286" s="473">
        <v>92574</v>
      </c>
      <c r="B1286" s="473" t="s">
        <v>3310</v>
      </c>
      <c r="C1286" s="473" t="s">
        <v>913</v>
      </c>
      <c r="D1286" s="474">
        <v>154.94</v>
      </c>
    </row>
    <row r="1287" spans="1:4" s="387" customFormat="1" x14ac:dyDescent="0.25">
      <c r="A1287" s="473">
        <v>92575</v>
      </c>
      <c r="B1287" s="473" t="s">
        <v>3311</v>
      </c>
      <c r="C1287" s="473" t="s">
        <v>913</v>
      </c>
      <c r="D1287" s="474">
        <v>77.69</v>
      </c>
    </row>
    <row r="1288" spans="1:4" s="387" customFormat="1" x14ac:dyDescent="0.25">
      <c r="A1288" s="473">
        <v>92576</v>
      </c>
      <c r="B1288" s="473" t="s">
        <v>3312</v>
      </c>
      <c r="C1288" s="473" t="s">
        <v>913</v>
      </c>
      <c r="D1288" s="474">
        <v>42.21</v>
      </c>
    </row>
    <row r="1289" spans="1:4" s="387" customFormat="1" x14ac:dyDescent="0.25">
      <c r="A1289" s="473">
        <v>92577</v>
      </c>
      <c r="B1289" s="473" t="s">
        <v>3313</v>
      </c>
      <c r="C1289" s="473" t="s">
        <v>913</v>
      </c>
      <c r="D1289" s="474">
        <v>161.91999999999999</v>
      </c>
    </row>
    <row r="1290" spans="1:4" s="387" customFormat="1" x14ac:dyDescent="0.25">
      <c r="A1290" s="473">
        <v>92578</v>
      </c>
      <c r="B1290" s="473" t="s">
        <v>3314</v>
      </c>
      <c r="C1290" s="473" t="s">
        <v>913</v>
      </c>
      <c r="D1290" s="474">
        <v>81.5</v>
      </c>
    </row>
    <row r="1291" spans="1:4" s="387" customFormat="1" x14ac:dyDescent="0.25">
      <c r="A1291" s="473">
        <v>92579</v>
      </c>
      <c r="B1291" s="473" t="s">
        <v>3315</v>
      </c>
      <c r="C1291" s="473" t="s">
        <v>913</v>
      </c>
      <c r="D1291" s="474">
        <v>44.3</v>
      </c>
    </row>
    <row r="1292" spans="1:4" s="387" customFormat="1" x14ac:dyDescent="0.25">
      <c r="A1292" s="473">
        <v>92580</v>
      </c>
      <c r="B1292" s="473" t="s">
        <v>3316</v>
      </c>
      <c r="C1292" s="473" t="s">
        <v>913</v>
      </c>
      <c r="D1292" s="474">
        <v>54.9</v>
      </c>
    </row>
    <row r="1293" spans="1:4" s="387" customFormat="1" x14ac:dyDescent="0.25">
      <c r="A1293" s="473">
        <v>92581</v>
      </c>
      <c r="B1293" s="473" t="s">
        <v>3317</v>
      </c>
      <c r="C1293" s="473" t="s">
        <v>913</v>
      </c>
      <c r="D1293" s="474">
        <v>57.78</v>
      </c>
    </row>
    <row r="1294" spans="1:4" s="387" customFormat="1" x14ac:dyDescent="0.25">
      <c r="A1294" s="473">
        <v>92582</v>
      </c>
      <c r="B1294" s="473" t="s">
        <v>3318</v>
      </c>
      <c r="C1294" s="473" t="s">
        <v>925</v>
      </c>
      <c r="D1294" s="474">
        <v>768.72</v>
      </c>
    </row>
    <row r="1295" spans="1:4" s="387" customFormat="1" x14ac:dyDescent="0.25">
      <c r="A1295" s="473">
        <v>92584</v>
      </c>
      <c r="B1295" s="473" t="s">
        <v>3319</v>
      </c>
      <c r="C1295" s="473" t="s">
        <v>925</v>
      </c>
      <c r="D1295" s="474">
        <v>918.71</v>
      </c>
    </row>
    <row r="1296" spans="1:4" s="387" customFormat="1" x14ac:dyDescent="0.25">
      <c r="A1296" s="473">
        <v>92586</v>
      </c>
      <c r="B1296" s="473" t="s">
        <v>3320</v>
      </c>
      <c r="C1296" s="473" t="s">
        <v>925</v>
      </c>
      <c r="D1296" s="475">
        <v>1068.71</v>
      </c>
    </row>
    <row r="1297" spans="1:4" s="387" customFormat="1" x14ac:dyDescent="0.25">
      <c r="A1297" s="473">
        <v>92588</v>
      </c>
      <c r="B1297" s="473" t="s">
        <v>3321</v>
      </c>
      <c r="C1297" s="473" t="s">
        <v>925</v>
      </c>
      <c r="D1297" s="475">
        <v>1342.31</v>
      </c>
    </row>
    <row r="1298" spans="1:4" s="387" customFormat="1" x14ac:dyDescent="0.25">
      <c r="A1298" s="473">
        <v>92590</v>
      </c>
      <c r="B1298" s="473" t="s">
        <v>3322</v>
      </c>
      <c r="C1298" s="473" t="s">
        <v>925</v>
      </c>
      <c r="D1298" s="475">
        <v>1492.3</v>
      </c>
    </row>
    <row r="1299" spans="1:4" s="387" customFormat="1" x14ac:dyDescent="0.25">
      <c r="A1299" s="473">
        <v>92592</v>
      </c>
      <c r="B1299" s="473" t="s">
        <v>3323</v>
      </c>
      <c r="C1299" s="473" t="s">
        <v>925</v>
      </c>
      <c r="D1299" s="475">
        <v>1672.06</v>
      </c>
    </row>
    <row r="1300" spans="1:4" s="387" customFormat="1" x14ac:dyDescent="0.25">
      <c r="A1300" s="473">
        <v>92593</v>
      </c>
      <c r="B1300" s="473" t="s">
        <v>3324</v>
      </c>
      <c r="C1300" s="473" t="s">
        <v>997</v>
      </c>
      <c r="D1300" s="474">
        <v>12.69</v>
      </c>
    </row>
    <row r="1301" spans="1:4" s="387" customFormat="1" x14ac:dyDescent="0.25">
      <c r="A1301" s="473">
        <v>92594</v>
      </c>
      <c r="B1301" s="473" t="s">
        <v>3325</v>
      </c>
      <c r="C1301" s="473" t="s">
        <v>925</v>
      </c>
      <c r="D1301" s="475">
        <v>1953.59</v>
      </c>
    </row>
    <row r="1302" spans="1:4" s="387" customFormat="1" x14ac:dyDescent="0.25">
      <c r="A1302" s="473">
        <v>92596</v>
      </c>
      <c r="B1302" s="473" t="s">
        <v>3326</v>
      </c>
      <c r="C1302" s="473" t="s">
        <v>925</v>
      </c>
      <c r="D1302" s="475">
        <v>2157.87</v>
      </c>
    </row>
    <row r="1303" spans="1:4" s="387" customFormat="1" x14ac:dyDescent="0.25">
      <c r="A1303" s="473">
        <v>92598</v>
      </c>
      <c r="B1303" s="473" t="s">
        <v>3327</v>
      </c>
      <c r="C1303" s="473" t="s">
        <v>925</v>
      </c>
      <c r="D1303" s="475">
        <v>2307.86</v>
      </c>
    </row>
    <row r="1304" spans="1:4" s="387" customFormat="1" x14ac:dyDescent="0.25">
      <c r="A1304" s="473">
        <v>92600</v>
      </c>
      <c r="B1304" s="473" t="s">
        <v>3328</v>
      </c>
      <c r="C1304" s="473" t="s">
        <v>925</v>
      </c>
      <c r="D1304" s="475">
        <v>2495.8000000000002</v>
      </c>
    </row>
    <row r="1305" spans="1:4" s="387" customFormat="1" x14ac:dyDescent="0.25">
      <c r="A1305" s="473">
        <v>92602</v>
      </c>
      <c r="B1305" s="473" t="s">
        <v>3329</v>
      </c>
      <c r="C1305" s="473" t="s">
        <v>925</v>
      </c>
      <c r="D1305" s="474">
        <v>768.72</v>
      </c>
    </row>
    <row r="1306" spans="1:4" s="387" customFormat="1" x14ac:dyDescent="0.25">
      <c r="A1306" s="473">
        <v>92604</v>
      </c>
      <c r="B1306" s="473" t="s">
        <v>3330</v>
      </c>
      <c r="C1306" s="473" t="s">
        <v>925</v>
      </c>
      <c r="D1306" s="474">
        <v>880.76</v>
      </c>
    </row>
    <row r="1307" spans="1:4" s="387" customFormat="1" x14ac:dyDescent="0.25">
      <c r="A1307" s="473">
        <v>92606</v>
      </c>
      <c r="B1307" s="473" t="s">
        <v>3331</v>
      </c>
      <c r="C1307" s="473" t="s">
        <v>925</v>
      </c>
      <c r="D1307" s="475">
        <v>1030.75</v>
      </c>
    </row>
    <row r="1308" spans="1:4" s="387" customFormat="1" x14ac:dyDescent="0.25">
      <c r="A1308" s="473">
        <v>92608</v>
      </c>
      <c r="B1308" s="473" t="s">
        <v>3332</v>
      </c>
      <c r="C1308" s="473" t="s">
        <v>925</v>
      </c>
      <c r="D1308" s="475">
        <v>1266.4000000000001</v>
      </c>
    </row>
    <row r="1309" spans="1:4" s="387" customFormat="1" x14ac:dyDescent="0.25">
      <c r="A1309" s="473">
        <v>92610</v>
      </c>
      <c r="B1309" s="473" t="s">
        <v>3333</v>
      </c>
      <c r="C1309" s="473" t="s">
        <v>925</v>
      </c>
      <c r="D1309" s="475">
        <v>1416.39</v>
      </c>
    </row>
    <row r="1310" spans="1:4" s="387" customFormat="1" x14ac:dyDescent="0.25">
      <c r="A1310" s="473">
        <v>92612</v>
      </c>
      <c r="B1310" s="473" t="s">
        <v>3334</v>
      </c>
      <c r="C1310" s="473" t="s">
        <v>925</v>
      </c>
      <c r="D1310" s="475">
        <v>1596.15</v>
      </c>
    </row>
    <row r="1311" spans="1:4" s="387" customFormat="1" x14ac:dyDescent="0.25">
      <c r="A1311" s="473">
        <v>92614</v>
      </c>
      <c r="B1311" s="473" t="s">
        <v>3335</v>
      </c>
      <c r="C1311" s="473" t="s">
        <v>925</v>
      </c>
      <c r="D1311" s="475">
        <v>1801.78</v>
      </c>
    </row>
    <row r="1312" spans="1:4" s="387" customFormat="1" x14ac:dyDescent="0.25">
      <c r="A1312" s="473">
        <v>92616</v>
      </c>
      <c r="B1312" s="473" t="s">
        <v>3336</v>
      </c>
      <c r="C1312" s="473" t="s">
        <v>925</v>
      </c>
      <c r="D1312" s="475">
        <v>2044</v>
      </c>
    </row>
    <row r="1313" spans="1:4" s="387" customFormat="1" x14ac:dyDescent="0.25">
      <c r="A1313" s="473">
        <v>92618</v>
      </c>
      <c r="B1313" s="473" t="s">
        <v>3337</v>
      </c>
      <c r="C1313" s="473" t="s">
        <v>925</v>
      </c>
      <c r="D1313" s="475">
        <v>2194</v>
      </c>
    </row>
    <row r="1314" spans="1:4" s="387" customFormat="1" x14ac:dyDescent="0.25">
      <c r="A1314" s="473">
        <v>92620</v>
      </c>
      <c r="B1314" s="473" t="s">
        <v>3338</v>
      </c>
      <c r="C1314" s="473" t="s">
        <v>925</v>
      </c>
      <c r="D1314" s="475">
        <v>2343.98</v>
      </c>
    </row>
    <row r="1315" spans="1:4" s="387" customFormat="1" x14ac:dyDescent="0.25">
      <c r="A1315" s="473">
        <v>100357</v>
      </c>
      <c r="B1315" s="473" t="s">
        <v>3339</v>
      </c>
      <c r="C1315" s="473" t="s">
        <v>925</v>
      </c>
      <c r="D1315" s="475">
        <v>1059.52</v>
      </c>
    </row>
    <row r="1316" spans="1:4" s="387" customFormat="1" x14ac:dyDescent="0.25">
      <c r="A1316" s="473">
        <v>100358</v>
      </c>
      <c r="B1316" s="473" t="s">
        <v>3340</v>
      </c>
      <c r="C1316" s="473" t="s">
        <v>925</v>
      </c>
      <c r="D1316" s="475">
        <v>1402.51</v>
      </c>
    </row>
    <row r="1317" spans="1:4" s="387" customFormat="1" x14ac:dyDescent="0.25">
      <c r="A1317" s="473">
        <v>100359</v>
      </c>
      <c r="B1317" s="473" t="s">
        <v>3341</v>
      </c>
      <c r="C1317" s="473" t="s">
        <v>925</v>
      </c>
      <c r="D1317" s="475">
        <v>1484.75</v>
      </c>
    </row>
    <row r="1318" spans="1:4" s="387" customFormat="1" x14ac:dyDescent="0.25">
      <c r="A1318" s="473">
        <v>100360</v>
      </c>
      <c r="B1318" s="473" t="s">
        <v>3342</v>
      </c>
      <c r="C1318" s="473" t="s">
        <v>925</v>
      </c>
      <c r="D1318" s="475">
        <v>1647.95</v>
      </c>
    </row>
    <row r="1319" spans="1:4" s="387" customFormat="1" x14ac:dyDescent="0.25">
      <c r="A1319" s="473">
        <v>100361</v>
      </c>
      <c r="B1319" s="473" t="s">
        <v>3343</v>
      </c>
      <c r="C1319" s="473" t="s">
        <v>925</v>
      </c>
      <c r="D1319" s="475">
        <v>2025.64</v>
      </c>
    </row>
    <row r="1320" spans="1:4" s="387" customFormat="1" x14ac:dyDescent="0.25">
      <c r="A1320" s="473">
        <v>100362</v>
      </c>
      <c r="B1320" s="473" t="s">
        <v>3344</v>
      </c>
      <c r="C1320" s="473" t="s">
        <v>925</v>
      </c>
      <c r="D1320" s="475">
        <v>2811.53</v>
      </c>
    </row>
    <row r="1321" spans="1:4" s="387" customFormat="1" x14ac:dyDescent="0.25">
      <c r="A1321" s="473">
        <v>100363</v>
      </c>
      <c r="B1321" s="473" t="s">
        <v>3345</v>
      </c>
      <c r="C1321" s="473" t="s">
        <v>925</v>
      </c>
      <c r="D1321" s="475">
        <v>2912.66</v>
      </c>
    </row>
    <row r="1322" spans="1:4" s="387" customFormat="1" x14ac:dyDescent="0.25">
      <c r="A1322" s="473">
        <v>100364</v>
      </c>
      <c r="B1322" s="473" t="s">
        <v>3346</v>
      </c>
      <c r="C1322" s="473" t="s">
        <v>925</v>
      </c>
      <c r="D1322" s="475">
        <v>3154.02</v>
      </c>
    </row>
    <row r="1323" spans="1:4" s="387" customFormat="1" x14ac:dyDescent="0.25">
      <c r="A1323" s="473">
        <v>100365</v>
      </c>
      <c r="B1323" s="473" t="s">
        <v>3347</v>
      </c>
      <c r="C1323" s="473" t="s">
        <v>925</v>
      </c>
      <c r="D1323" s="475">
        <v>3593.06</v>
      </c>
    </row>
    <row r="1324" spans="1:4" s="387" customFormat="1" x14ac:dyDescent="0.25">
      <c r="A1324" s="473">
        <v>100366</v>
      </c>
      <c r="B1324" s="473" t="s">
        <v>3348</v>
      </c>
      <c r="C1324" s="473" t="s">
        <v>925</v>
      </c>
      <c r="D1324" s="475">
        <v>3862.6</v>
      </c>
    </row>
    <row r="1325" spans="1:4" s="387" customFormat="1" x14ac:dyDescent="0.25">
      <c r="A1325" s="473">
        <v>100367</v>
      </c>
      <c r="B1325" s="473" t="s">
        <v>3349</v>
      </c>
      <c r="C1325" s="473" t="s">
        <v>925</v>
      </c>
      <c r="D1325" s="475">
        <v>1028.22</v>
      </c>
    </row>
    <row r="1326" spans="1:4" s="387" customFormat="1" x14ac:dyDescent="0.25">
      <c r="A1326" s="473">
        <v>100368</v>
      </c>
      <c r="B1326" s="473" t="s">
        <v>3350</v>
      </c>
      <c r="C1326" s="473" t="s">
        <v>925</v>
      </c>
      <c r="D1326" s="475">
        <v>1363.9</v>
      </c>
    </row>
    <row r="1327" spans="1:4" s="387" customFormat="1" x14ac:dyDescent="0.25">
      <c r="A1327" s="473">
        <v>100369</v>
      </c>
      <c r="B1327" s="473" t="s">
        <v>3351</v>
      </c>
      <c r="C1327" s="473" t="s">
        <v>925</v>
      </c>
      <c r="D1327" s="475">
        <v>1446.15</v>
      </c>
    </row>
    <row r="1328" spans="1:4" s="387" customFormat="1" x14ac:dyDescent="0.25">
      <c r="A1328" s="473">
        <v>100370</v>
      </c>
      <c r="B1328" s="473" t="s">
        <v>3352</v>
      </c>
      <c r="C1328" s="473" t="s">
        <v>925</v>
      </c>
      <c r="D1328" s="475">
        <v>1728.96</v>
      </c>
    </row>
    <row r="1329" spans="1:4" s="387" customFormat="1" x14ac:dyDescent="0.25">
      <c r="A1329" s="473">
        <v>100371</v>
      </c>
      <c r="B1329" s="473" t="s">
        <v>3353</v>
      </c>
      <c r="C1329" s="473" t="s">
        <v>925</v>
      </c>
      <c r="D1329" s="475">
        <v>1922.69</v>
      </c>
    </row>
    <row r="1330" spans="1:4" s="387" customFormat="1" x14ac:dyDescent="0.25">
      <c r="A1330" s="473">
        <v>100372</v>
      </c>
      <c r="B1330" s="473" t="s">
        <v>3354</v>
      </c>
      <c r="C1330" s="473" t="s">
        <v>925</v>
      </c>
      <c r="D1330" s="475">
        <v>2635.12</v>
      </c>
    </row>
    <row r="1331" spans="1:4" s="387" customFormat="1" x14ac:dyDescent="0.25">
      <c r="A1331" s="473">
        <v>100373</v>
      </c>
      <c r="B1331" s="473" t="s">
        <v>3355</v>
      </c>
      <c r="C1331" s="473" t="s">
        <v>925</v>
      </c>
      <c r="D1331" s="475">
        <v>2734.71</v>
      </c>
    </row>
    <row r="1332" spans="1:4" s="387" customFormat="1" x14ac:dyDescent="0.25">
      <c r="A1332" s="473">
        <v>100374</v>
      </c>
      <c r="B1332" s="473" t="s">
        <v>3356</v>
      </c>
      <c r="C1332" s="473" t="s">
        <v>925</v>
      </c>
      <c r="D1332" s="475">
        <v>2919.08</v>
      </c>
    </row>
    <row r="1333" spans="1:4" s="387" customFormat="1" x14ac:dyDescent="0.25">
      <c r="A1333" s="473">
        <v>100375</v>
      </c>
      <c r="B1333" s="473" t="s">
        <v>3357</v>
      </c>
      <c r="C1333" s="473" t="s">
        <v>925</v>
      </c>
      <c r="D1333" s="475">
        <v>3243.64</v>
      </c>
    </row>
    <row r="1334" spans="1:4" s="387" customFormat="1" x14ac:dyDescent="0.25">
      <c r="A1334" s="473">
        <v>100376</v>
      </c>
      <c r="B1334" s="473" t="s">
        <v>3358</v>
      </c>
      <c r="C1334" s="473" t="s">
        <v>925</v>
      </c>
      <c r="D1334" s="475">
        <v>3168.48</v>
      </c>
    </row>
    <row r="1335" spans="1:4" s="387" customFormat="1" x14ac:dyDescent="0.25">
      <c r="A1335" s="473">
        <v>100377</v>
      </c>
      <c r="B1335" s="473" t="s">
        <v>3359</v>
      </c>
      <c r="C1335" s="473" t="s">
        <v>997</v>
      </c>
      <c r="D1335" s="474">
        <v>13.18</v>
      </c>
    </row>
    <row r="1336" spans="1:4" s="387" customFormat="1" x14ac:dyDescent="0.25">
      <c r="A1336" s="473">
        <v>100378</v>
      </c>
      <c r="B1336" s="473" t="s">
        <v>3360</v>
      </c>
      <c r="C1336" s="473" t="s">
        <v>997</v>
      </c>
      <c r="D1336" s="474">
        <v>12.43</v>
      </c>
    </row>
    <row r="1337" spans="1:4" s="387" customFormat="1" x14ac:dyDescent="0.25">
      <c r="A1337" s="473">
        <v>100382</v>
      </c>
      <c r="B1337" s="473" t="s">
        <v>3361</v>
      </c>
      <c r="C1337" s="473" t="s">
        <v>913</v>
      </c>
      <c r="D1337" s="474">
        <v>24.79</v>
      </c>
    </row>
    <row r="1338" spans="1:4" s="387" customFormat="1" x14ac:dyDescent="0.25">
      <c r="A1338" s="473">
        <v>94444</v>
      </c>
      <c r="B1338" s="473" t="s">
        <v>3362</v>
      </c>
      <c r="C1338" s="473" t="s">
        <v>913</v>
      </c>
      <c r="D1338" s="474">
        <v>602.72</v>
      </c>
    </row>
    <row r="1339" spans="1:4" s="387" customFormat="1" x14ac:dyDescent="0.25">
      <c r="A1339" s="473">
        <v>102661</v>
      </c>
      <c r="B1339" s="473" t="s">
        <v>16150</v>
      </c>
      <c r="C1339" s="473" t="s">
        <v>934</v>
      </c>
      <c r="D1339" s="474">
        <v>37.049999999999997</v>
      </c>
    </row>
    <row r="1340" spans="1:4" s="387" customFormat="1" x14ac:dyDescent="0.25">
      <c r="A1340" s="473">
        <v>102663</v>
      </c>
      <c r="B1340" s="473" t="s">
        <v>16151</v>
      </c>
      <c r="C1340" s="473" t="s">
        <v>934</v>
      </c>
      <c r="D1340" s="474">
        <v>54.14</v>
      </c>
    </row>
    <row r="1341" spans="1:4" s="387" customFormat="1" x14ac:dyDescent="0.25">
      <c r="A1341" s="473">
        <v>102664</v>
      </c>
      <c r="B1341" s="473" t="s">
        <v>16152</v>
      </c>
      <c r="C1341" s="473" t="s">
        <v>934</v>
      </c>
      <c r="D1341" s="474">
        <v>46.08</v>
      </c>
    </row>
    <row r="1342" spans="1:4" s="387" customFormat="1" x14ac:dyDescent="0.25">
      <c r="A1342" s="473">
        <v>102665</v>
      </c>
      <c r="B1342" s="473" t="s">
        <v>16153</v>
      </c>
      <c r="C1342" s="473" t="s">
        <v>934</v>
      </c>
      <c r="D1342" s="474">
        <v>28.91</v>
      </c>
    </row>
    <row r="1343" spans="1:4" s="387" customFormat="1" x14ac:dyDescent="0.25">
      <c r="A1343" s="473">
        <v>102666</v>
      </c>
      <c r="B1343" s="473" t="s">
        <v>16154</v>
      </c>
      <c r="C1343" s="473" t="s">
        <v>934</v>
      </c>
      <c r="D1343" s="474">
        <v>56.38</v>
      </c>
    </row>
    <row r="1344" spans="1:4" s="387" customFormat="1" x14ac:dyDescent="0.25">
      <c r="A1344" s="473">
        <v>102669</v>
      </c>
      <c r="B1344" s="473" t="s">
        <v>16155</v>
      </c>
      <c r="C1344" s="473" t="s">
        <v>934</v>
      </c>
      <c r="D1344" s="474">
        <v>73.13</v>
      </c>
    </row>
    <row r="1345" spans="1:4" s="387" customFormat="1" x14ac:dyDescent="0.25">
      <c r="A1345" s="473">
        <v>102670</v>
      </c>
      <c r="B1345" s="473" t="s">
        <v>16156</v>
      </c>
      <c r="C1345" s="473" t="s">
        <v>934</v>
      </c>
      <c r="D1345" s="474">
        <v>115.87</v>
      </c>
    </row>
    <row r="1346" spans="1:4" s="387" customFormat="1" x14ac:dyDescent="0.25">
      <c r="A1346" s="473">
        <v>102673</v>
      </c>
      <c r="B1346" s="473" t="s">
        <v>16157</v>
      </c>
      <c r="C1346" s="473" t="s">
        <v>934</v>
      </c>
      <c r="D1346" s="474">
        <v>151.88</v>
      </c>
    </row>
    <row r="1347" spans="1:4" s="387" customFormat="1" x14ac:dyDescent="0.25">
      <c r="A1347" s="473">
        <v>102674</v>
      </c>
      <c r="B1347" s="473" t="s">
        <v>16158</v>
      </c>
      <c r="C1347" s="473" t="s">
        <v>934</v>
      </c>
      <c r="D1347" s="474">
        <v>126.93</v>
      </c>
    </row>
    <row r="1348" spans="1:4" s="387" customFormat="1" x14ac:dyDescent="0.25">
      <c r="A1348" s="473">
        <v>102677</v>
      </c>
      <c r="B1348" s="473" t="s">
        <v>16159</v>
      </c>
      <c r="C1348" s="473" t="s">
        <v>934</v>
      </c>
      <c r="D1348" s="474">
        <v>148.07</v>
      </c>
    </row>
    <row r="1349" spans="1:4" s="387" customFormat="1" x14ac:dyDescent="0.25">
      <c r="A1349" s="473">
        <v>102678</v>
      </c>
      <c r="B1349" s="473" t="s">
        <v>16160</v>
      </c>
      <c r="C1349" s="473" t="s">
        <v>934</v>
      </c>
      <c r="D1349" s="474">
        <v>145.1</v>
      </c>
    </row>
    <row r="1350" spans="1:4" s="387" customFormat="1" x14ac:dyDescent="0.25">
      <c r="A1350" s="473">
        <v>102679</v>
      </c>
      <c r="B1350" s="473" t="s">
        <v>16161</v>
      </c>
      <c r="C1350" s="473" t="s">
        <v>934</v>
      </c>
      <c r="D1350" s="474">
        <v>160.69</v>
      </c>
    </row>
    <row r="1351" spans="1:4" s="387" customFormat="1" x14ac:dyDescent="0.25">
      <c r="A1351" s="473">
        <v>102680</v>
      </c>
      <c r="B1351" s="473" t="s">
        <v>16162</v>
      </c>
      <c r="C1351" s="473" t="s">
        <v>934</v>
      </c>
      <c r="D1351" s="474">
        <v>156.22</v>
      </c>
    </row>
    <row r="1352" spans="1:4" s="387" customFormat="1" x14ac:dyDescent="0.25">
      <c r="A1352" s="473">
        <v>102683</v>
      </c>
      <c r="B1352" s="473" t="s">
        <v>16163</v>
      </c>
      <c r="C1352" s="473" t="s">
        <v>934</v>
      </c>
      <c r="D1352" s="474">
        <v>180.88</v>
      </c>
    </row>
    <row r="1353" spans="1:4" s="387" customFormat="1" x14ac:dyDescent="0.25">
      <c r="A1353" s="473">
        <v>102684</v>
      </c>
      <c r="B1353" s="473" t="s">
        <v>16164</v>
      </c>
      <c r="C1353" s="473" t="s">
        <v>934</v>
      </c>
      <c r="D1353" s="474">
        <v>171.83</v>
      </c>
    </row>
    <row r="1354" spans="1:4" s="387" customFormat="1" x14ac:dyDescent="0.25">
      <c r="A1354" s="473">
        <v>102687</v>
      </c>
      <c r="B1354" s="473" t="s">
        <v>16165</v>
      </c>
      <c r="C1354" s="473" t="s">
        <v>934</v>
      </c>
      <c r="D1354" s="474">
        <v>192.64</v>
      </c>
    </row>
    <row r="1355" spans="1:4" s="387" customFormat="1" x14ac:dyDescent="0.25">
      <c r="A1355" s="473">
        <v>102688</v>
      </c>
      <c r="B1355" s="473" t="s">
        <v>16166</v>
      </c>
      <c r="C1355" s="473" t="s">
        <v>934</v>
      </c>
      <c r="D1355" s="474">
        <v>41.82</v>
      </c>
    </row>
    <row r="1356" spans="1:4" s="387" customFormat="1" x14ac:dyDescent="0.25">
      <c r="A1356" s="473">
        <v>102690</v>
      </c>
      <c r="B1356" s="473" t="s">
        <v>16167</v>
      </c>
      <c r="C1356" s="473" t="s">
        <v>934</v>
      </c>
      <c r="D1356" s="474">
        <v>61.13</v>
      </c>
    </row>
    <row r="1357" spans="1:4" s="387" customFormat="1" x14ac:dyDescent="0.25">
      <c r="A1357" s="473">
        <v>102694</v>
      </c>
      <c r="B1357" s="473" t="s">
        <v>16168</v>
      </c>
      <c r="C1357" s="473" t="s">
        <v>934</v>
      </c>
      <c r="D1357" s="474">
        <v>80.77</v>
      </c>
    </row>
    <row r="1358" spans="1:4" s="387" customFormat="1" x14ac:dyDescent="0.25">
      <c r="A1358" s="473">
        <v>102697</v>
      </c>
      <c r="B1358" s="473" t="s">
        <v>16169</v>
      </c>
      <c r="C1358" s="473" t="s">
        <v>934</v>
      </c>
      <c r="D1358" s="474">
        <v>109.8</v>
      </c>
    </row>
    <row r="1359" spans="1:4" s="387" customFormat="1" x14ac:dyDescent="0.25">
      <c r="A1359" s="473">
        <v>102704</v>
      </c>
      <c r="B1359" s="473" t="s">
        <v>16170</v>
      </c>
      <c r="C1359" s="473" t="s">
        <v>934</v>
      </c>
      <c r="D1359" s="474">
        <v>11.39</v>
      </c>
    </row>
    <row r="1360" spans="1:4" s="387" customFormat="1" x14ac:dyDescent="0.25">
      <c r="A1360" s="473">
        <v>102706</v>
      </c>
      <c r="B1360" s="473" t="s">
        <v>16171</v>
      </c>
      <c r="C1360" s="473" t="s">
        <v>934</v>
      </c>
      <c r="D1360" s="474">
        <v>13.16</v>
      </c>
    </row>
    <row r="1361" spans="1:4" s="387" customFormat="1" x14ac:dyDescent="0.25">
      <c r="A1361" s="473">
        <v>102707</v>
      </c>
      <c r="B1361" s="473" t="s">
        <v>16172</v>
      </c>
      <c r="C1361" s="473" t="s">
        <v>934</v>
      </c>
      <c r="D1361" s="474">
        <v>32.56</v>
      </c>
    </row>
    <row r="1362" spans="1:4" s="387" customFormat="1" x14ac:dyDescent="0.25">
      <c r="A1362" s="473">
        <v>102708</v>
      </c>
      <c r="B1362" s="473" t="s">
        <v>16173</v>
      </c>
      <c r="C1362" s="473" t="s">
        <v>925</v>
      </c>
      <c r="D1362" s="474">
        <v>19.239999999999998</v>
      </c>
    </row>
    <row r="1363" spans="1:4" s="387" customFormat="1" x14ac:dyDescent="0.25">
      <c r="A1363" s="473">
        <v>102710</v>
      </c>
      <c r="B1363" s="473" t="s">
        <v>16174</v>
      </c>
      <c r="C1363" s="473" t="s">
        <v>925</v>
      </c>
      <c r="D1363" s="474">
        <v>46.95</v>
      </c>
    </row>
    <row r="1364" spans="1:4" s="387" customFormat="1" x14ac:dyDescent="0.25">
      <c r="A1364" s="473">
        <v>102711</v>
      </c>
      <c r="B1364" s="473" t="s">
        <v>16175</v>
      </c>
      <c r="C1364" s="473" t="s">
        <v>925</v>
      </c>
      <c r="D1364" s="474">
        <v>63.75</v>
      </c>
    </row>
    <row r="1365" spans="1:4" s="387" customFormat="1" x14ac:dyDescent="0.25">
      <c r="A1365" s="473">
        <v>102712</v>
      </c>
      <c r="B1365" s="473" t="s">
        <v>16176</v>
      </c>
      <c r="C1365" s="473" t="s">
        <v>913</v>
      </c>
      <c r="D1365" s="474">
        <v>6.68</v>
      </c>
    </row>
    <row r="1366" spans="1:4" s="387" customFormat="1" x14ac:dyDescent="0.25">
      <c r="A1366" s="473">
        <v>102713</v>
      </c>
      <c r="B1366" s="473" t="s">
        <v>16177</v>
      </c>
      <c r="C1366" s="473" t="s">
        <v>913</v>
      </c>
      <c r="D1366" s="474">
        <v>9.19</v>
      </c>
    </row>
    <row r="1367" spans="1:4" s="387" customFormat="1" x14ac:dyDescent="0.25">
      <c r="A1367" s="473">
        <v>102715</v>
      </c>
      <c r="B1367" s="473" t="s">
        <v>16178</v>
      </c>
      <c r="C1367" s="473" t="s">
        <v>913</v>
      </c>
      <c r="D1367" s="474">
        <v>21.7</v>
      </c>
    </row>
    <row r="1368" spans="1:4" s="387" customFormat="1" x14ac:dyDescent="0.25">
      <c r="A1368" s="473">
        <v>102716</v>
      </c>
      <c r="B1368" s="473" t="s">
        <v>16179</v>
      </c>
      <c r="C1368" s="473" t="s">
        <v>932</v>
      </c>
      <c r="D1368" s="474">
        <v>152.97999999999999</v>
      </c>
    </row>
    <row r="1369" spans="1:4" s="387" customFormat="1" x14ac:dyDescent="0.25">
      <c r="A1369" s="473">
        <v>102717</v>
      </c>
      <c r="B1369" s="473" t="s">
        <v>16180</v>
      </c>
      <c r="C1369" s="473" t="s">
        <v>932</v>
      </c>
      <c r="D1369" s="474">
        <v>167.08</v>
      </c>
    </row>
    <row r="1370" spans="1:4" s="387" customFormat="1" x14ac:dyDescent="0.25">
      <c r="A1370" s="473">
        <v>102718</v>
      </c>
      <c r="B1370" s="473" t="s">
        <v>16181</v>
      </c>
      <c r="C1370" s="473" t="s">
        <v>932</v>
      </c>
      <c r="D1370" s="474">
        <v>161.4</v>
      </c>
    </row>
    <row r="1371" spans="1:4" s="387" customFormat="1" x14ac:dyDescent="0.25">
      <c r="A1371" s="473">
        <v>102719</v>
      </c>
      <c r="B1371" s="473" t="s">
        <v>16182</v>
      </c>
      <c r="C1371" s="473" t="s">
        <v>932</v>
      </c>
      <c r="D1371" s="474">
        <v>175.5</v>
      </c>
    </row>
    <row r="1372" spans="1:4" s="387" customFormat="1" x14ac:dyDescent="0.25">
      <c r="A1372" s="473">
        <v>102722</v>
      </c>
      <c r="B1372" s="473" t="s">
        <v>16183</v>
      </c>
      <c r="C1372" s="473" t="s">
        <v>934</v>
      </c>
      <c r="D1372" s="474">
        <v>47.54</v>
      </c>
    </row>
    <row r="1373" spans="1:4" s="387" customFormat="1" x14ac:dyDescent="0.25">
      <c r="A1373" s="473">
        <v>102723</v>
      </c>
      <c r="B1373" s="473" t="s">
        <v>16184</v>
      </c>
      <c r="C1373" s="473" t="s">
        <v>934</v>
      </c>
      <c r="D1373" s="474">
        <v>48.06</v>
      </c>
    </row>
    <row r="1374" spans="1:4" s="387" customFormat="1" x14ac:dyDescent="0.25">
      <c r="A1374" s="473">
        <v>102724</v>
      </c>
      <c r="B1374" s="473" t="s">
        <v>16185</v>
      </c>
      <c r="C1374" s="473" t="s">
        <v>925</v>
      </c>
      <c r="D1374" s="474">
        <v>25.17</v>
      </c>
    </row>
    <row r="1375" spans="1:4" s="387" customFormat="1" x14ac:dyDescent="0.25">
      <c r="A1375" s="473">
        <v>102725</v>
      </c>
      <c r="B1375" s="473" t="s">
        <v>16186</v>
      </c>
      <c r="C1375" s="473" t="s">
        <v>925</v>
      </c>
      <c r="D1375" s="474">
        <v>24.22</v>
      </c>
    </row>
    <row r="1376" spans="1:4" s="387" customFormat="1" x14ac:dyDescent="0.25">
      <c r="A1376" s="473">
        <v>102726</v>
      </c>
      <c r="B1376" s="473" t="s">
        <v>16187</v>
      </c>
      <c r="C1376" s="473" t="s">
        <v>925</v>
      </c>
      <c r="D1376" s="474">
        <v>22.15</v>
      </c>
    </row>
    <row r="1377" spans="1:4" s="387" customFormat="1" x14ac:dyDescent="0.25">
      <c r="A1377" s="473">
        <v>92743</v>
      </c>
      <c r="B1377" s="473" t="s">
        <v>3363</v>
      </c>
      <c r="C1377" s="473" t="s">
        <v>932</v>
      </c>
      <c r="D1377" s="474">
        <v>587.73</v>
      </c>
    </row>
    <row r="1378" spans="1:4" s="387" customFormat="1" x14ac:dyDescent="0.25">
      <c r="A1378" s="473">
        <v>92744</v>
      </c>
      <c r="B1378" s="473" t="s">
        <v>3364</v>
      </c>
      <c r="C1378" s="473" t="s">
        <v>932</v>
      </c>
      <c r="D1378" s="474">
        <v>565.97</v>
      </c>
    </row>
    <row r="1379" spans="1:4" s="387" customFormat="1" x14ac:dyDescent="0.25">
      <c r="A1379" s="473">
        <v>92745</v>
      </c>
      <c r="B1379" s="473" t="s">
        <v>3365</v>
      </c>
      <c r="C1379" s="473" t="s">
        <v>932</v>
      </c>
      <c r="D1379" s="474">
        <v>710.97</v>
      </c>
    </row>
    <row r="1380" spans="1:4" s="387" customFormat="1" x14ac:dyDescent="0.25">
      <c r="A1380" s="473">
        <v>92746</v>
      </c>
      <c r="B1380" s="473" t="s">
        <v>3366</v>
      </c>
      <c r="C1380" s="473" t="s">
        <v>932</v>
      </c>
      <c r="D1380" s="474">
        <v>657.14</v>
      </c>
    </row>
    <row r="1381" spans="1:4" s="387" customFormat="1" x14ac:dyDescent="0.25">
      <c r="A1381" s="473">
        <v>92747</v>
      </c>
      <c r="B1381" s="473" t="s">
        <v>3367</v>
      </c>
      <c r="C1381" s="473" t="s">
        <v>932</v>
      </c>
      <c r="D1381" s="474">
        <v>780.76</v>
      </c>
    </row>
    <row r="1382" spans="1:4" s="387" customFormat="1" x14ac:dyDescent="0.25">
      <c r="A1382" s="473">
        <v>92748</v>
      </c>
      <c r="B1382" s="473" t="s">
        <v>3368</v>
      </c>
      <c r="C1382" s="473" t="s">
        <v>932</v>
      </c>
      <c r="D1382" s="474">
        <v>709.02</v>
      </c>
    </row>
    <row r="1383" spans="1:4" s="387" customFormat="1" x14ac:dyDescent="0.25">
      <c r="A1383" s="473">
        <v>92749</v>
      </c>
      <c r="B1383" s="473" t="s">
        <v>3369</v>
      </c>
      <c r="C1383" s="473" t="s">
        <v>932</v>
      </c>
      <c r="D1383" s="474">
        <v>810.67</v>
      </c>
    </row>
    <row r="1384" spans="1:4" s="387" customFormat="1" x14ac:dyDescent="0.25">
      <c r="A1384" s="473">
        <v>92750</v>
      </c>
      <c r="B1384" s="473" t="s">
        <v>3370</v>
      </c>
      <c r="C1384" s="473" t="s">
        <v>932</v>
      </c>
      <c r="D1384" s="475">
        <v>1339.85</v>
      </c>
    </row>
    <row r="1385" spans="1:4" s="387" customFormat="1" x14ac:dyDescent="0.25">
      <c r="A1385" s="473">
        <v>92751</v>
      </c>
      <c r="B1385" s="473" t="s">
        <v>3371</v>
      </c>
      <c r="C1385" s="473" t="s">
        <v>932</v>
      </c>
      <c r="D1385" s="475">
        <v>1646.95</v>
      </c>
    </row>
    <row r="1386" spans="1:4" s="387" customFormat="1" x14ac:dyDescent="0.25">
      <c r="A1386" s="473">
        <v>92752</v>
      </c>
      <c r="B1386" s="473" t="s">
        <v>3372</v>
      </c>
      <c r="C1386" s="473" t="s">
        <v>932</v>
      </c>
      <c r="D1386" s="475">
        <v>1952.83</v>
      </c>
    </row>
    <row r="1387" spans="1:4" s="387" customFormat="1" x14ac:dyDescent="0.25">
      <c r="A1387" s="473">
        <v>92753</v>
      </c>
      <c r="B1387" s="473" t="s">
        <v>3373</v>
      </c>
      <c r="C1387" s="473" t="s">
        <v>932</v>
      </c>
      <c r="D1387" s="474">
        <v>489.48</v>
      </c>
    </row>
    <row r="1388" spans="1:4" s="387" customFormat="1" x14ac:dyDescent="0.25">
      <c r="A1388" s="473">
        <v>92754</v>
      </c>
      <c r="B1388" s="473" t="s">
        <v>3374</v>
      </c>
      <c r="C1388" s="473" t="s">
        <v>932</v>
      </c>
      <c r="D1388" s="474">
        <v>446.08</v>
      </c>
    </row>
    <row r="1389" spans="1:4" s="387" customFormat="1" x14ac:dyDescent="0.25">
      <c r="A1389" s="473">
        <v>92755</v>
      </c>
      <c r="B1389" s="473" t="s">
        <v>3375</v>
      </c>
      <c r="C1389" s="473" t="s">
        <v>913</v>
      </c>
      <c r="D1389" s="474">
        <v>200.17</v>
      </c>
    </row>
    <row r="1390" spans="1:4" s="387" customFormat="1" x14ac:dyDescent="0.25">
      <c r="A1390" s="473">
        <v>92756</v>
      </c>
      <c r="B1390" s="473" t="s">
        <v>3376</v>
      </c>
      <c r="C1390" s="473" t="s">
        <v>913</v>
      </c>
      <c r="D1390" s="474">
        <v>229.92</v>
      </c>
    </row>
    <row r="1391" spans="1:4" s="387" customFormat="1" x14ac:dyDescent="0.25">
      <c r="A1391" s="473">
        <v>92757</v>
      </c>
      <c r="B1391" s="473" t="s">
        <v>3377</v>
      </c>
      <c r="C1391" s="473" t="s">
        <v>913</v>
      </c>
      <c r="D1391" s="474">
        <v>265.83</v>
      </c>
    </row>
    <row r="1392" spans="1:4" s="387" customFormat="1" x14ac:dyDescent="0.25">
      <c r="A1392" s="473">
        <v>92758</v>
      </c>
      <c r="B1392" s="473" t="s">
        <v>3378</v>
      </c>
      <c r="C1392" s="473" t="s">
        <v>932</v>
      </c>
      <c r="D1392" s="474">
        <v>654.53</v>
      </c>
    </row>
    <row r="1393" spans="1:4" s="387" customFormat="1" x14ac:dyDescent="0.25">
      <c r="A1393" s="473">
        <v>91069</v>
      </c>
      <c r="B1393" s="473" t="s">
        <v>3379</v>
      </c>
      <c r="C1393" s="473" t="s">
        <v>913</v>
      </c>
      <c r="D1393" s="474">
        <v>118.92</v>
      </c>
    </row>
    <row r="1394" spans="1:4" s="387" customFormat="1" x14ac:dyDescent="0.25">
      <c r="A1394" s="473">
        <v>91070</v>
      </c>
      <c r="B1394" s="473" t="s">
        <v>3380</v>
      </c>
      <c r="C1394" s="473" t="s">
        <v>913</v>
      </c>
      <c r="D1394" s="474">
        <v>130.63</v>
      </c>
    </row>
    <row r="1395" spans="1:4" s="387" customFormat="1" x14ac:dyDescent="0.25">
      <c r="A1395" s="473">
        <v>91071</v>
      </c>
      <c r="B1395" s="473" t="s">
        <v>3381</v>
      </c>
      <c r="C1395" s="473" t="s">
        <v>913</v>
      </c>
      <c r="D1395" s="474">
        <v>152.24</v>
      </c>
    </row>
    <row r="1396" spans="1:4" s="387" customFormat="1" x14ac:dyDescent="0.25">
      <c r="A1396" s="473">
        <v>91072</v>
      </c>
      <c r="B1396" s="473" t="s">
        <v>3382</v>
      </c>
      <c r="C1396" s="473" t="s">
        <v>913</v>
      </c>
      <c r="D1396" s="474">
        <v>163.93</v>
      </c>
    </row>
    <row r="1397" spans="1:4" s="387" customFormat="1" x14ac:dyDescent="0.25">
      <c r="A1397" s="473">
        <v>91073</v>
      </c>
      <c r="B1397" s="473" t="s">
        <v>3383</v>
      </c>
      <c r="C1397" s="473" t="s">
        <v>913</v>
      </c>
      <c r="D1397" s="474">
        <v>129.97999999999999</v>
      </c>
    </row>
    <row r="1398" spans="1:4" s="387" customFormat="1" x14ac:dyDescent="0.25">
      <c r="A1398" s="473">
        <v>91074</v>
      </c>
      <c r="B1398" s="473" t="s">
        <v>3384</v>
      </c>
      <c r="C1398" s="473" t="s">
        <v>913</v>
      </c>
      <c r="D1398" s="474">
        <v>142.85</v>
      </c>
    </row>
    <row r="1399" spans="1:4" s="387" customFormat="1" x14ac:dyDescent="0.25">
      <c r="A1399" s="473">
        <v>91075</v>
      </c>
      <c r="B1399" s="473" t="s">
        <v>3385</v>
      </c>
      <c r="C1399" s="473" t="s">
        <v>913</v>
      </c>
      <c r="D1399" s="474">
        <v>165.21</v>
      </c>
    </row>
    <row r="1400" spans="1:4" s="387" customFormat="1" x14ac:dyDescent="0.25">
      <c r="A1400" s="473">
        <v>91076</v>
      </c>
      <c r="B1400" s="473" t="s">
        <v>3386</v>
      </c>
      <c r="C1400" s="473" t="s">
        <v>913</v>
      </c>
      <c r="D1400" s="474">
        <v>178.13</v>
      </c>
    </row>
    <row r="1401" spans="1:4" s="387" customFormat="1" x14ac:dyDescent="0.25">
      <c r="A1401" s="473">
        <v>91077</v>
      </c>
      <c r="B1401" s="473" t="s">
        <v>3387</v>
      </c>
      <c r="C1401" s="473" t="s">
        <v>913</v>
      </c>
      <c r="D1401" s="474">
        <v>117.1</v>
      </c>
    </row>
    <row r="1402" spans="1:4" s="387" customFormat="1" x14ac:dyDescent="0.25">
      <c r="A1402" s="473">
        <v>91078</v>
      </c>
      <c r="B1402" s="473" t="s">
        <v>3388</v>
      </c>
      <c r="C1402" s="473" t="s">
        <v>913</v>
      </c>
      <c r="D1402" s="474">
        <v>137.83000000000001</v>
      </c>
    </row>
    <row r="1403" spans="1:4" s="387" customFormat="1" x14ac:dyDescent="0.25">
      <c r="A1403" s="473">
        <v>91079</v>
      </c>
      <c r="B1403" s="473" t="s">
        <v>3389</v>
      </c>
      <c r="C1403" s="473" t="s">
        <v>913</v>
      </c>
      <c r="D1403" s="474">
        <v>122.06</v>
      </c>
    </row>
    <row r="1404" spans="1:4" s="387" customFormat="1" x14ac:dyDescent="0.25">
      <c r="A1404" s="473">
        <v>91080</v>
      </c>
      <c r="B1404" s="473" t="s">
        <v>3390</v>
      </c>
      <c r="C1404" s="473" t="s">
        <v>913</v>
      </c>
      <c r="D1404" s="474">
        <v>142.66</v>
      </c>
    </row>
    <row r="1405" spans="1:4" s="387" customFormat="1" x14ac:dyDescent="0.25">
      <c r="A1405" s="473">
        <v>91081</v>
      </c>
      <c r="B1405" s="473" t="s">
        <v>3391</v>
      </c>
      <c r="C1405" s="473" t="s">
        <v>913</v>
      </c>
      <c r="D1405" s="474">
        <v>129.58000000000001</v>
      </c>
    </row>
    <row r="1406" spans="1:4" s="387" customFormat="1" x14ac:dyDescent="0.25">
      <c r="A1406" s="473">
        <v>91082</v>
      </c>
      <c r="B1406" s="473" t="s">
        <v>3392</v>
      </c>
      <c r="C1406" s="473" t="s">
        <v>913</v>
      </c>
      <c r="D1406" s="474">
        <v>151.33000000000001</v>
      </c>
    </row>
    <row r="1407" spans="1:4" s="387" customFormat="1" x14ac:dyDescent="0.25">
      <c r="A1407" s="473">
        <v>91083</v>
      </c>
      <c r="B1407" s="473" t="s">
        <v>3393</v>
      </c>
      <c r="C1407" s="473" t="s">
        <v>913</v>
      </c>
      <c r="D1407" s="474">
        <v>138.25</v>
      </c>
    </row>
    <row r="1408" spans="1:4" s="387" customFormat="1" x14ac:dyDescent="0.25">
      <c r="A1408" s="473">
        <v>91084</v>
      </c>
      <c r="B1408" s="473" t="s">
        <v>3394</v>
      </c>
      <c r="C1408" s="473" t="s">
        <v>913</v>
      </c>
      <c r="D1408" s="474">
        <v>159.80000000000001</v>
      </c>
    </row>
    <row r="1409" spans="1:4" s="387" customFormat="1" x14ac:dyDescent="0.25">
      <c r="A1409" s="473">
        <v>91086</v>
      </c>
      <c r="B1409" s="473" t="s">
        <v>3395</v>
      </c>
      <c r="C1409" s="473" t="s">
        <v>913</v>
      </c>
      <c r="D1409" s="474">
        <v>127.89</v>
      </c>
    </row>
    <row r="1410" spans="1:4" s="387" customFormat="1" x14ac:dyDescent="0.25">
      <c r="A1410" s="473">
        <v>91087</v>
      </c>
      <c r="B1410" s="473" t="s">
        <v>3396</v>
      </c>
      <c r="C1410" s="473" t="s">
        <v>913</v>
      </c>
      <c r="D1410" s="474">
        <v>139.88</v>
      </c>
    </row>
    <row r="1411" spans="1:4" s="387" customFormat="1" x14ac:dyDescent="0.25">
      <c r="A1411" s="473">
        <v>91088</v>
      </c>
      <c r="B1411" s="473" t="s">
        <v>3397</v>
      </c>
      <c r="C1411" s="473" t="s">
        <v>913</v>
      </c>
      <c r="D1411" s="474">
        <v>162.46</v>
      </c>
    </row>
    <row r="1412" spans="1:4" s="387" customFormat="1" x14ac:dyDescent="0.25">
      <c r="A1412" s="473">
        <v>91089</v>
      </c>
      <c r="B1412" s="473" t="s">
        <v>3398</v>
      </c>
      <c r="C1412" s="473" t="s">
        <v>913</v>
      </c>
      <c r="D1412" s="474">
        <v>174.61</v>
      </c>
    </row>
    <row r="1413" spans="1:4" s="387" customFormat="1" x14ac:dyDescent="0.25">
      <c r="A1413" s="473">
        <v>91090</v>
      </c>
      <c r="B1413" s="473" t="s">
        <v>3399</v>
      </c>
      <c r="C1413" s="473" t="s">
        <v>913</v>
      </c>
      <c r="D1413" s="474">
        <v>137.27000000000001</v>
      </c>
    </row>
    <row r="1414" spans="1:4" s="387" customFormat="1" x14ac:dyDescent="0.25">
      <c r="A1414" s="473">
        <v>91091</v>
      </c>
      <c r="B1414" s="473" t="s">
        <v>3400</v>
      </c>
      <c r="C1414" s="473" t="s">
        <v>913</v>
      </c>
      <c r="D1414" s="474">
        <v>150.58000000000001</v>
      </c>
    </row>
    <row r="1415" spans="1:4" s="387" customFormat="1" x14ac:dyDescent="0.25">
      <c r="A1415" s="473">
        <v>91092</v>
      </c>
      <c r="B1415" s="473" t="s">
        <v>3401</v>
      </c>
      <c r="C1415" s="473" t="s">
        <v>913</v>
      </c>
      <c r="D1415" s="474">
        <v>173.37</v>
      </c>
    </row>
    <row r="1416" spans="1:4" s="387" customFormat="1" x14ac:dyDescent="0.25">
      <c r="A1416" s="473">
        <v>91093</v>
      </c>
      <c r="B1416" s="473" t="s">
        <v>3402</v>
      </c>
      <c r="C1416" s="473" t="s">
        <v>913</v>
      </c>
      <c r="D1416" s="474">
        <v>186.97</v>
      </c>
    </row>
    <row r="1417" spans="1:4" s="387" customFormat="1" x14ac:dyDescent="0.25">
      <c r="A1417" s="473">
        <v>91094</v>
      </c>
      <c r="B1417" s="473" t="s">
        <v>3403</v>
      </c>
      <c r="C1417" s="473" t="s">
        <v>913</v>
      </c>
      <c r="D1417" s="474">
        <v>122.11</v>
      </c>
    </row>
    <row r="1418" spans="1:4" s="387" customFormat="1" x14ac:dyDescent="0.25">
      <c r="A1418" s="473">
        <v>91095</v>
      </c>
      <c r="B1418" s="473" t="s">
        <v>3404</v>
      </c>
      <c r="C1418" s="473" t="s">
        <v>913</v>
      </c>
      <c r="D1418" s="474">
        <v>143.19</v>
      </c>
    </row>
    <row r="1419" spans="1:4" s="387" customFormat="1" x14ac:dyDescent="0.25">
      <c r="A1419" s="473">
        <v>91096</v>
      </c>
      <c r="B1419" s="473" t="s">
        <v>3405</v>
      </c>
      <c r="C1419" s="473" t="s">
        <v>913</v>
      </c>
      <c r="D1419" s="474">
        <v>124.75</v>
      </c>
    </row>
    <row r="1420" spans="1:4" s="387" customFormat="1" x14ac:dyDescent="0.25">
      <c r="A1420" s="473">
        <v>91097</v>
      </c>
      <c r="B1420" s="473" t="s">
        <v>3406</v>
      </c>
      <c r="C1420" s="473" t="s">
        <v>913</v>
      </c>
      <c r="D1420" s="474">
        <v>145.71</v>
      </c>
    </row>
    <row r="1421" spans="1:4" s="387" customFormat="1" x14ac:dyDescent="0.25">
      <c r="A1421" s="473">
        <v>91098</v>
      </c>
      <c r="B1421" s="473" t="s">
        <v>3407</v>
      </c>
      <c r="C1421" s="473" t="s">
        <v>913</v>
      </c>
      <c r="D1421" s="474">
        <v>134.4</v>
      </c>
    </row>
    <row r="1422" spans="1:4" s="387" customFormat="1" x14ac:dyDescent="0.25">
      <c r="A1422" s="473">
        <v>91099</v>
      </c>
      <c r="B1422" s="473" t="s">
        <v>3408</v>
      </c>
      <c r="C1422" s="473" t="s">
        <v>913</v>
      </c>
      <c r="D1422" s="474">
        <v>156.56</v>
      </c>
    </row>
    <row r="1423" spans="1:4" s="387" customFormat="1" x14ac:dyDescent="0.25">
      <c r="A1423" s="473">
        <v>91100</v>
      </c>
      <c r="B1423" s="473" t="s">
        <v>3409</v>
      </c>
      <c r="C1423" s="473" t="s">
        <v>913</v>
      </c>
      <c r="D1423" s="474">
        <v>141.4</v>
      </c>
    </row>
    <row r="1424" spans="1:4" s="387" customFormat="1" x14ac:dyDescent="0.25">
      <c r="A1424" s="473">
        <v>91101</v>
      </c>
      <c r="B1424" s="473" t="s">
        <v>3410</v>
      </c>
      <c r="C1424" s="473" t="s">
        <v>913</v>
      </c>
      <c r="D1424" s="474">
        <v>163.53</v>
      </c>
    </row>
    <row r="1425" spans="1:4" s="387" customFormat="1" x14ac:dyDescent="0.25">
      <c r="A1425" s="473">
        <v>93952</v>
      </c>
      <c r="B1425" s="473" t="s">
        <v>3411</v>
      </c>
      <c r="C1425" s="473" t="s">
        <v>934</v>
      </c>
      <c r="D1425" s="474">
        <v>181.47</v>
      </c>
    </row>
    <row r="1426" spans="1:4" s="387" customFormat="1" x14ac:dyDescent="0.25">
      <c r="A1426" s="473">
        <v>93953</v>
      </c>
      <c r="B1426" s="473" t="s">
        <v>3412</v>
      </c>
      <c r="C1426" s="473" t="s">
        <v>934</v>
      </c>
      <c r="D1426" s="474">
        <v>169.77</v>
      </c>
    </row>
    <row r="1427" spans="1:4" s="387" customFormat="1" x14ac:dyDescent="0.25">
      <c r="A1427" s="473">
        <v>93954</v>
      </c>
      <c r="B1427" s="473" t="s">
        <v>3413</v>
      </c>
      <c r="C1427" s="473" t="s">
        <v>934</v>
      </c>
      <c r="D1427" s="474">
        <v>162.71</v>
      </c>
    </row>
    <row r="1428" spans="1:4" s="387" customFormat="1" x14ac:dyDescent="0.25">
      <c r="A1428" s="473">
        <v>93955</v>
      </c>
      <c r="B1428" s="473" t="s">
        <v>3414</v>
      </c>
      <c r="C1428" s="473" t="s">
        <v>934</v>
      </c>
      <c r="D1428" s="474">
        <v>157.72</v>
      </c>
    </row>
    <row r="1429" spans="1:4" s="387" customFormat="1" x14ac:dyDescent="0.25">
      <c r="A1429" s="473">
        <v>93956</v>
      </c>
      <c r="B1429" s="473" t="s">
        <v>3415</v>
      </c>
      <c r="C1429" s="473" t="s">
        <v>934</v>
      </c>
      <c r="D1429" s="474">
        <v>153.77000000000001</v>
      </c>
    </row>
    <row r="1430" spans="1:4" s="387" customFormat="1" x14ac:dyDescent="0.25">
      <c r="A1430" s="473">
        <v>93957</v>
      </c>
      <c r="B1430" s="473" t="s">
        <v>3416</v>
      </c>
      <c r="C1430" s="473" t="s">
        <v>934</v>
      </c>
      <c r="D1430" s="474">
        <v>198.58</v>
      </c>
    </row>
    <row r="1431" spans="1:4" s="387" customFormat="1" x14ac:dyDescent="0.25">
      <c r="A1431" s="473">
        <v>93958</v>
      </c>
      <c r="B1431" s="473" t="s">
        <v>3417</v>
      </c>
      <c r="C1431" s="473" t="s">
        <v>934</v>
      </c>
      <c r="D1431" s="474">
        <v>186.09</v>
      </c>
    </row>
    <row r="1432" spans="1:4" s="387" customFormat="1" x14ac:dyDescent="0.25">
      <c r="A1432" s="473">
        <v>93959</v>
      </c>
      <c r="B1432" s="473" t="s">
        <v>3418</v>
      </c>
      <c r="C1432" s="473" t="s">
        <v>934</v>
      </c>
      <c r="D1432" s="474">
        <v>178.65</v>
      </c>
    </row>
    <row r="1433" spans="1:4" s="387" customFormat="1" x14ac:dyDescent="0.25">
      <c r="A1433" s="473">
        <v>93960</v>
      </c>
      <c r="B1433" s="473" t="s">
        <v>3419</v>
      </c>
      <c r="C1433" s="473" t="s">
        <v>934</v>
      </c>
      <c r="D1433" s="474">
        <v>173.41</v>
      </c>
    </row>
    <row r="1434" spans="1:4" s="387" customFormat="1" x14ac:dyDescent="0.25">
      <c r="A1434" s="473">
        <v>93961</v>
      </c>
      <c r="B1434" s="473" t="s">
        <v>3420</v>
      </c>
      <c r="C1434" s="473" t="s">
        <v>934</v>
      </c>
      <c r="D1434" s="474">
        <v>169.29</v>
      </c>
    </row>
    <row r="1435" spans="1:4" s="387" customFormat="1" x14ac:dyDescent="0.25">
      <c r="A1435" s="473">
        <v>93962</v>
      </c>
      <c r="B1435" s="473" t="s">
        <v>3421</v>
      </c>
      <c r="C1435" s="473" t="s">
        <v>934</v>
      </c>
      <c r="D1435" s="474">
        <v>170.96</v>
      </c>
    </row>
    <row r="1436" spans="1:4" s="387" customFormat="1" x14ac:dyDescent="0.25">
      <c r="A1436" s="473">
        <v>93963</v>
      </c>
      <c r="B1436" s="473" t="s">
        <v>3422</v>
      </c>
      <c r="C1436" s="473" t="s">
        <v>934</v>
      </c>
      <c r="D1436" s="474">
        <v>159.26</v>
      </c>
    </row>
    <row r="1437" spans="1:4" s="387" customFormat="1" x14ac:dyDescent="0.25">
      <c r="A1437" s="473">
        <v>93964</v>
      </c>
      <c r="B1437" s="473" t="s">
        <v>3423</v>
      </c>
      <c r="C1437" s="473" t="s">
        <v>934</v>
      </c>
      <c r="D1437" s="474">
        <v>152.24</v>
      </c>
    </row>
    <row r="1438" spans="1:4" s="387" customFormat="1" x14ac:dyDescent="0.25">
      <c r="A1438" s="473">
        <v>93965</v>
      </c>
      <c r="B1438" s="473" t="s">
        <v>3424</v>
      </c>
      <c r="C1438" s="473" t="s">
        <v>934</v>
      </c>
      <c r="D1438" s="474">
        <v>145.6</v>
      </c>
    </row>
    <row r="1439" spans="1:4" s="387" customFormat="1" x14ac:dyDescent="0.25">
      <c r="A1439" s="473">
        <v>93966</v>
      </c>
      <c r="B1439" s="473" t="s">
        <v>3425</v>
      </c>
      <c r="C1439" s="473" t="s">
        <v>934</v>
      </c>
      <c r="D1439" s="474">
        <v>143.34</v>
      </c>
    </row>
    <row r="1440" spans="1:4" s="387" customFormat="1" x14ac:dyDescent="0.25">
      <c r="A1440" s="473">
        <v>93967</v>
      </c>
      <c r="B1440" s="473" t="s">
        <v>3426</v>
      </c>
      <c r="C1440" s="473" t="s">
        <v>934</v>
      </c>
      <c r="D1440" s="474">
        <v>188.03</v>
      </c>
    </row>
    <row r="1441" spans="1:4" s="387" customFormat="1" x14ac:dyDescent="0.25">
      <c r="A1441" s="473">
        <v>93968</v>
      </c>
      <c r="B1441" s="473" t="s">
        <v>3427</v>
      </c>
      <c r="C1441" s="473" t="s">
        <v>934</v>
      </c>
      <c r="D1441" s="474">
        <v>175.58</v>
      </c>
    </row>
    <row r="1442" spans="1:4" s="387" customFormat="1" x14ac:dyDescent="0.25">
      <c r="A1442" s="473">
        <v>93969</v>
      </c>
      <c r="B1442" s="473" t="s">
        <v>3428</v>
      </c>
      <c r="C1442" s="473" t="s">
        <v>934</v>
      </c>
      <c r="D1442" s="474">
        <v>168.18</v>
      </c>
    </row>
    <row r="1443" spans="1:4" s="387" customFormat="1" x14ac:dyDescent="0.25">
      <c r="A1443" s="473">
        <v>93970</v>
      </c>
      <c r="B1443" s="473" t="s">
        <v>3429</v>
      </c>
      <c r="C1443" s="473" t="s">
        <v>934</v>
      </c>
      <c r="D1443" s="474">
        <v>162.97999999999999</v>
      </c>
    </row>
    <row r="1444" spans="1:4" s="387" customFormat="1" x14ac:dyDescent="0.25">
      <c r="A1444" s="473">
        <v>93971</v>
      </c>
      <c r="B1444" s="473" t="s">
        <v>3430</v>
      </c>
      <c r="C1444" s="473" t="s">
        <v>934</v>
      </c>
      <c r="D1444" s="474">
        <v>154.47999999999999</v>
      </c>
    </row>
    <row r="1445" spans="1:4" s="387" customFormat="1" x14ac:dyDescent="0.25">
      <c r="A1445" s="473">
        <v>95108</v>
      </c>
      <c r="B1445" s="473" t="s">
        <v>3431</v>
      </c>
      <c r="C1445" s="473" t="s">
        <v>925</v>
      </c>
      <c r="D1445" s="474">
        <v>25.74</v>
      </c>
    </row>
    <row r="1446" spans="1:4" s="387" customFormat="1" x14ac:dyDescent="0.25">
      <c r="A1446" s="473">
        <v>100332</v>
      </c>
      <c r="B1446" s="473" t="s">
        <v>3432</v>
      </c>
      <c r="C1446" s="473" t="s">
        <v>913</v>
      </c>
      <c r="D1446" s="474">
        <v>977.37</v>
      </c>
    </row>
    <row r="1447" spans="1:4" s="387" customFormat="1" x14ac:dyDescent="0.25">
      <c r="A1447" s="473">
        <v>100333</v>
      </c>
      <c r="B1447" s="473" t="s">
        <v>3433</v>
      </c>
      <c r="C1447" s="473" t="s">
        <v>913</v>
      </c>
      <c r="D1447" s="474">
        <v>587.73</v>
      </c>
    </row>
    <row r="1448" spans="1:4" s="387" customFormat="1" x14ac:dyDescent="0.25">
      <c r="A1448" s="473">
        <v>100334</v>
      </c>
      <c r="B1448" s="473" t="s">
        <v>3434</v>
      </c>
      <c r="C1448" s="473" t="s">
        <v>913</v>
      </c>
      <c r="D1448" s="474">
        <v>766.91</v>
      </c>
    </row>
    <row r="1449" spans="1:4" s="387" customFormat="1" x14ac:dyDescent="0.25">
      <c r="A1449" s="473">
        <v>100335</v>
      </c>
      <c r="B1449" s="473" t="s">
        <v>3435</v>
      </c>
      <c r="C1449" s="473" t="s">
        <v>913</v>
      </c>
      <c r="D1449" s="474">
        <v>474.68</v>
      </c>
    </row>
    <row r="1450" spans="1:4" s="387" customFormat="1" x14ac:dyDescent="0.25">
      <c r="A1450" s="473">
        <v>100341</v>
      </c>
      <c r="B1450" s="473" t="s">
        <v>3436</v>
      </c>
      <c r="C1450" s="473" t="s">
        <v>913</v>
      </c>
      <c r="D1450" s="474">
        <v>32.25</v>
      </c>
    </row>
    <row r="1451" spans="1:4" s="387" customFormat="1" x14ac:dyDescent="0.25">
      <c r="A1451" s="473">
        <v>100342</v>
      </c>
      <c r="B1451" s="473" t="s">
        <v>3437</v>
      </c>
      <c r="C1451" s="473" t="s">
        <v>997</v>
      </c>
      <c r="D1451" s="474">
        <v>17.75</v>
      </c>
    </row>
    <row r="1452" spans="1:4" s="387" customFormat="1" x14ac:dyDescent="0.25">
      <c r="A1452" s="473">
        <v>100343</v>
      </c>
      <c r="B1452" s="473" t="s">
        <v>3438</v>
      </c>
      <c r="C1452" s="473" t="s">
        <v>997</v>
      </c>
      <c r="D1452" s="474">
        <v>17.18</v>
      </c>
    </row>
    <row r="1453" spans="1:4" s="387" customFormat="1" x14ac:dyDescent="0.25">
      <c r="A1453" s="473">
        <v>100344</v>
      </c>
      <c r="B1453" s="473" t="s">
        <v>3439</v>
      </c>
      <c r="C1453" s="473" t="s">
        <v>997</v>
      </c>
      <c r="D1453" s="474">
        <v>15.61</v>
      </c>
    </row>
    <row r="1454" spans="1:4" s="387" customFormat="1" x14ac:dyDescent="0.25">
      <c r="A1454" s="473">
        <v>100345</v>
      </c>
      <c r="B1454" s="473" t="s">
        <v>3440</v>
      </c>
      <c r="C1454" s="473" t="s">
        <v>997</v>
      </c>
      <c r="D1454" s="474">
        <v>13.29</v>
      </c>
    </row>
    <row r="1455" spans="1:4" s="387" customFormat="1" x14ac:dyDescent="0.25">
      <c r="A1455" s="473">
        <v>100346</v>
      </c>
      <c r="B1455" s="473" t="s">
        <v>3441</v>
      </c>
      <c r="C1455" s="473" t="s">
        <v>997</v>
      </c>
      <c r="D1455" s="474">
        <v>12.83</v>
      </c>
    </row>
    <row r="1456" spans="1:4" s="387" customFormat="1" x14ac:dyDescent="0.25">
      <c r="A1456" s="473">
        <v>100347</v>
      </c>
      <c r="B1456" s="473" t="s">
        <v>3442</v>
      </c>
      <c r="C1456" s="473" t="s">
        <v>997</v>
      </c>
      <c r="D1456" s="474">
        <v>14.65</v>
      </c>
    </row>
    <row r="1457" spans="1:4" s="387" customFormat="1" x14ac:dyDescent="0.25">
      <c r="A1457" s="473">
        <v>100348</v>
      </c>
      <c r="B1457" s="473" t="s">
        <v>3443</v>
      </c>
      <c r="C1457" s="473" t="s">
        <v>997</v>
      </c>
      <c r="D1457" s="474">
        <v>14.42</v>
      </c>
    </row>
    <row r="1458" spans="1:4" s="387" customFormat="1" x14ac:dyDescent="0.25">
      <c r="A1458" s="473">
        <v>100349</v>
      </c>
      <c r="B1458" s="473" t="s">
        <v>3444</v>
      </c>
      <c r="C1458" s="473" t="s">
        <v>932</v>
      </c>
      <c r="D1458" s="474">
        <v>416.03</v>
      </c>
    </row>
    <row r="1459" spans="1:4" s="387" customFormat="1" x14ac:dyDescent="0.25">
      <c r="A1459" s="473">
        <v>102989</v>
      </c>
      <c r="B1459" s="473" t="s">
        <v>16188</v>
      </c>
      <c r="C1459" s="473" t="s">
        <v>934</v>
      </c>
      <c r="D1459" s="474">
        <v>28.14</v>
      </c>
    </row>
    <row r="1460" spans="1:4" s="387" customFormat="1" x14ac:dyDescent="0.25">
      <c r="A1460" s="473">
        <v>102990</v>
      </c>
      <c r="B1460" s="473" t="s">
        <v>16189</v>
      </c>
      <c r="C1460" s="473" t="s">
        <v>934</v>
      </c>
      <c r="D1460" s="474">
        <v>34.19</v>
      </c>
    </row>
    <row r="1461" spans="1:4" s="387" customFormat="1" x14ac:dyDescent="0.25">
      <c r="A1461" s="473">
        <v>102991</v>
      </c>
      <c r="B1461" s="473" t="s">
        <v>16190</v>
      </c>
      <c r="C1461" s="473" t="s">
        <v>934</v>
      </c>
      <c r="D1461" s="474">
        <v>44.28</v>
      </c>
    </row>
    <row r="1462" spans="1:4" s="387" customFormat="1" x14ac:dyDescent="0.25">
      <c r="A1462" s="473">
        <v>102992</v>
      </c>
      <c r="B1462" s="473" t="s">
        <v>16191</v>
      </c>
      <c r="C1462" s="473" t="s">
        <v>934</v>
      </c>
      <c r="D1462" s="474">
        <v>64.790000000000006</v>
      </c>
    </row>
    <row r="1463" spans="1:4" s="387" customFormat="1" x14ac:dyDescent="0.25">
      <c r="A1463" s="473">
        <v>102993</v>
      </c>
      <c r="B1463" s="473" t="s">
        <v>16192</v>
      </c>
      <c r="C1463" s="473" t="s">
        <v>934</v>
      </c>
      <c r="D1463" s="474">
        <v>84.39</v>
      </c>
    </row>
    <row r="1464" spans="1:4" s="387" customFormat="1" x14ac:dyDescent="0.25">
      <c r="A1464" s="473">
        <v>102994</v>
      </c>
      <c r="B1464" s="473" t="s">
        <v>16193</v>
      </c>
      <c r="C1464" s="473" t="s">
        <v>934</v>
      </c>
      <c r="D1464" s="474">
        <v>143.11000000000001</v>
      </c>
    </row>
    <row r="1465" spans="1:4" s="387" customFormat="1" x14ac:dyDescent="0.25">
      <c r="A1465" s="473">
        <v>102995</v>
      </c>
      <c r="B1465" s="473" t="s">
        <v>16194</v>
      </c>
      <c r="C1465" s="473" t="s">
        <v>934</v>
      </c>
      <c r="D1465" s="474">
        <v>44.68</v>
      </c>
    </row>
    <row r="1466" spans="1:4" s="387" customFormat="1" x14ac:dyDescent="0.25">
      <c r="A1466" s="473">
        <v>102996</v>
      </c>
      <c r="B1466" s="473" t="s">
        <v>16195</v>
      </c>
      <c r="C1466" s="473" t="s">
        <v>934</v>
      </c>
      <c r="D1466" s="474">
        <v>63.24</v>
      </c>
    </row>
    <row r="1467" spans="1:4" s="387" customFormat="1" x14ac:dyDescent="0.25">
      <c r="A1467" s="473">
        <v>102997</v>
      </c>
      <c r="B1467" s="473" t="s">
        <v>16196</v>
      </c>
      <c r="C1467" s="473" t="s">
        <v>934</v>
      </c>
      <c r="D1467" s="474">
        <v>84.87</v>
      </c>
    </row>
    <row r="1468" spans="1:4" s="387" customFormat="1" x14ac:dyDescent="0.25">
      <c r="A1468" s="473">
        <v>102998</v>
      </c>
      <c r="B1468" s="473" t="s">
        <v>16197</v>
      </c>
      <c r="C1468" s="473" t="s">
        <v>934</v>
      </c>
      <c r="D1468" s="474">
        <v>81</v>
      </c>
    </row>
    <row r="1469" spans="1:4" s="387" customFormat="1" x14ac:dyDescent="0.25">
      <c r="A1469" s="473">
        <v>102999</v>
      </c>
      <c r="B1469" s="473" t="s">
        <v>16198</v>
      </c>
      <c r="C1469" s="473" t="s">
        <v>934</v>
      </c>
      <c r="D1469" s="474">
        <v>102.54</v>
      </c>
    </row>
    <row r="1470" spans="1:4" s="387" customFormat="1" x14ac:dyDescent="0.25">
      <c r="A1470" s="473">
        <v>103000</v>
      </c>
      <c r="B1470" s="473" t="s">
        <v>16199</v>
      </c>
      <c r="C1470" s="473" t="s">
        <v>934</v>
      </c>
      <c r="D1470" s="474">
        <v>102.95</v>
      </c>
    </row>
    <row r="1471" spans="1:4" s="387" customFormat="1" x14ac:dyDescent="0.25">
      <c r="A1471" s="473">
        <v>103001</v>
      </c>
      <c r="B1471" s="473" t="s">
        <v>16200</v>
      </c>
      <c r="C1471" s="473" t="s">
        <v>925</v>
      </c>
      <c r="D1471" s="474">
        <v>243.07</v>
      </c>
    </row>
    <row r="1472" spans="1:4" s="387" customFormat="1" x14ac:dyDescent="0.25">
      <c r="A1472" s="473">
        <v>103002</v>
      </c>
      <c r="B1472" s="473" t="s">
        <v>16201</v>
      </c>
      <c r="C1472" s="473" t="s">
        <v>925</v>
      </c>
      <c r="D1472" s="474">
        <v>304.37</v>
      </c>
    </row>
    <row r="1473" spans="1:4" s="387" customFormat="1" x14ac:dyDescent="0.25">
      <c r="A1473" s="473">
        <v>103003</v>
      </c>
      <c r="B1473" s="473" t="s">
        <v>16202</v>
      </c>
      <c r="C1473" s="473" t="s">
        <v>925</v>
      </c>
      <c r="D1473" s="474">
        <v>427</v>
      </c>
    </row>
    <row r="1474" spans="1:4" s="387" customFormat="1" x14ac:dyDescent="0.25">
      <c r="A1474" s="473">
        <v>103005</v>
      </c>
      <c r="B1474" s="473" t="s">
        <v>16203</v>
      </c>
      <c r="C1474" s="473" t="s">
        <v>925</v>
      </c>
      <c r="D1474" s="474">
        <v>575.82000000000005</v>
      </c>
    </row>
    <row r="1475" spans="1:4" s="387" customFormat="1" x14ac:dyDescent="0.25">
      <c r="A1475" s="473">
        <v>103006</v>
      </c>
      <c r="B1475" s="473" t="s">
        <v>16204</v>
      </c>
      <c r="C1475" s="473" t="s">
        <v>925</v>
      </c>
      <c r="D1475" s="474">
        <v>784.04</v>
      </c>
    </row>
    <row r="1476" spans="1:4" s="387" customFormat="1" x14ac:dyDescent="0.25">
      <c r="A1476" s="473">
        <v>103007</v>
      </c>
      <c r="B1476" s="473" t="s">
        <v>16205</v>
      </c>
      <c r="C1476" s="473" t="s">
        <v>925</v>
      </c>
      <c r="D1476" s="475">
        <v>1041.95</v>
      </c>
    </row>
    <row r="1477" spans="1:4" s="387" customFormat="1" x14ac:dyDescent="0.25">
      <c r="A1477" s="473">
        <v>97933</v>
      </c>
      <c r="B1477" s="473" t="s">
        <v>12527</v>
      </c>
      <c r="C1477" s="473" t="s">
        <v>925</v>
      </c>
      <c r="D1477" s="474">
        <v>975.38</v>
      </c>
    </row>
    <row r="1478" spans="1:4" s="387" customFormat="1" x14ac:dyDescent="0.25">
      <c r="A1478" s="473">
        <v>97934</v>
      </c>
      <c r="B1478" s="473" t="s">
        <v>12528</v>
      </c>
      <c r="C1478" s="473" t="s">
        <v>925</v>
      </c>
      <c r="D1478" s="475">
        <v>2060.12</v>
      </c>
    </row>
    <row r="1479" spans="1:4" s="387" customFormat="1" x14ac:dyDescent="0.25">
      <c r="A1479" s="473">
        <v>97935</v>
      </c>
      <c r="B1479" s="473" t="s">
        <v>12529</v>
      </c>
      <c r="C1479" s="473" t="s">
        <v>925</v>
      </c>
      <c r="D1479" s="474">
        <v>778.71</v>
      </c>
    </row>
    <row r="1480" spans="1:4" s="387" customFormat="1" x14ac:dyDescent="0.25">
      <c r="A1480" s="473">
        <v>97936</v>
      </c>
      <c r="B1480" s="473" t="s">
        <v>12530</v>
      </c>
      <c r="C1480" s="473" t="s">
        <v>925</v>
      </c>
      <c r="D1480" s="475">
        <v>1713.38</v>
      </c>
    </row>
    <row r="1481" spans="1:4" s="387" customFormat="1" x14ac:dyDescent="0.25">
      <c r="A1481" s="473">
        <v>97947</v>
      </c>
      <c r="B1481" s="473" t="s">
        <v>12531</v>
      </c>
      <c r="C1481" s="473" t="s">
        <v>925</v>
      </c>
      <c r="D1481" s="475">
        <v>1628.41</v>
      </c>
    </row>
    <row r="1482" spans="1:4" s="387" customFormat="1" x14ac:dyDescent="0.25">
      <c r="A1482" s="473">
        <v>97948</v>
      </c>
      <c r="B1482" s="473" t="s">
        <v>12532</v>
      </c>
      <c r="C1482" s="473" t="s">
        <v>925</v>
      </c>
      <c r="D1482" s="475">
        <v>3002.35</v>
      </c>
    </row>
    <row r="1483" spans="1:4" s="387" customFormat="1" x14ac:dyDescent="0.25">
      <c r="A1483" s="473">
        <v>97949</v>
      </c>
      <c r="B1483" s="473" t="s">
        <v>12533</v>
      </c>
      <c r="C1483" s="473" t="s">
        <v>925</v>
      </c>
      <c r="D1483" s="475">
        <v>1614.43</v>
      </c>
    </row>
    <row r="1484" spans="1:4" s="387" customFormat="1" x14ac:dyDescent="0.25">
      <c r="A1484" s="473">
        <v>97950</v>
      </c>
      <c r="B1484" s="473" t="s">
        <v>12534</v>
      </c>
      <c r="C1484" s="473" t="s">
        <v>925</v>
      </c>
      <c r="D1484" s="475">
        <v>2841.97</v>
      </c>
    </row>
    <row r="1485" spans="1:4" s="387" customFormat="1" x14ac:dyDescent="0.25">
      <c r="A1485" s="473">
        <v>97951</v>
      </c>
      <c r="B1485" s="473" t="s">
        <v>12535</v>
      </c>
      <c r="C1485" s="473" t="s">
        <v>925</v>
      </c>
      <c r="D1485" s="475">
        <v>2596.4</v>
      </c>
    </row>
    <row r="1486" spans="1:4" s="387" customFormat="1" x14ac:dyDescent="0.25">
      <c r="A1486" s="473">
        <v>97952</v>
      </c>
      <c r="B1486" s="473" t="s">
        <v>12536</v>
      </c>
      <c r="C1486" s="473" t="s">
        <v>925</v>
      </c>
      <c r="D1486" s="475">
        <v>4485.66</v>
      </c>
    </row>
    <row r="1487" spans="1:4" s="387" customFormat="1" x14ac:dyDescent="0.25">
      <c r="A1487" s="473">
        <v>97953</v>
      </c>
      <c r="B1487" s="473" t="s">
        <v>12537</v>
      </c>
      <c r="C1487" s="473" t="s">
        <v>925</v>
      </c>
      <c r="D1487" s="475">
        <v>1173.67</v>
      </c>
    </row>
    <row r="1488" spans="1:4" s="387" customFormat="1" x14ac:dyDescent="0.25">
      <c r="A1488" s="473">
        <v>97955</v>
      </c>
      <c r="B1488" s="473" t="s">
        <v>12538</v>
      </c>
      <c r="C1488" s="473" t="s">
        <v>925</v>
      </c>
      <c r="D1488" s="475">
        <v>2556.02</v>
      </c>
    </row>
    <row r="1489" spans="1:4" s="387" customFormat="1" x14ac:dyDescent="0.25">
      <c r="A1489" s="473">
        <v>97956</v>
      </c>
      <c r="B1489" s="473" t="s">
        <v>12539</v>
      </c>
      <c r="C1489" s="473" t="s">
        <v>925</v>
      </c>
      <c r="D1489" s="475">
        <v>1222.71</v>
      </c>
    </row>
    <row r="1490" spans="1:4" s="387" customFormat="1" x14ac:dyDescent="0.25">
      <c r="A1490" s="473">
        <v>97957</v>
      </c>
      <c r="B1490" s="473" t="s">
        <v>12540</v>
      </c>
      <c r="C1490" s="473" t="s">
        <v>925</v>
      </c>
      <c r="D1490" s="475">
        <v>2201.4299999999998</v>
      </c>
    </row>
    <row r="1491" spans="1:4" s="387" customFormat="1" x14ac:dyDescent="0.25">
      <c r="A1491" s="473">
        <v>97961</v>
      </c>
      <c r="B1491" s="473" t="s">
        <v>12541</v>
      </c>
      <c r="C1491" s="473" t="s">
        <v>925</v>
      </c>
      <c r="D1491" s="475">
        <v>2024.33</v>
      </c>
    </row>
    <row r="1492" spans="1:4" s="387" customFormat="1" x14ac:dyDescent="0.25">
      <c r="A1492" s="473">
        <v>97973</v>
      </c>
      <c r="B1492" s="473" t="s">
        <v>12542</v>
      </c>
      <c r="C1492" s="473" t="s">
        <v>925</v>
      </c>
      <c r="D1492" s="475">
        <v>3823.79</v>
      </c>
    </row>
    <row r="1493" spans="1:4" s="387" customFormat="1" x14ac:dyDescent="0.25">
      <c r="A1493" s="473">
        <v>97974</v>
      </c>
      <c r="B1493" s="473" t="s">
        <v>12543</v>
      </c>
      <c r="C1493" s="473" t="s">
        <v>925</v>
      </c>
      <c r="D1493" s="474">
        <v>430.55</v>
      </c>
    </row>
    <row r="1494" spans="1:4" s="387" customFormat="1" x14ac:dyDescent="0.25">
      <c r="A1494" s="473">
        <v>97975</v>
      </c>
      <c r="B1494" s="473" t="s">
        <v>12544</v>
      </c>
      <c r="C1494" s="473" t="s">
        <v>925</v>
      </c>
      <c r="D1494" s="474">
        <v>447.46</v>
      </c>
    </row>
    <row r="1495" spans="1:4" s="387" customFormat="1" x14ac:dyDescent="0.25">
      <c r="A1495" s="473">
        <v>97976</v>
      </c>
      <c r="B1495" s="473" t="s">
        <v>12545</v>
      </c>
      <c r="C1495" s="473" t="s">
        <v>925</v>
      </c>
      <c r="D1495" s="475">
        <v>1018.54</v>
      </c>
    </row>
    <row r="1496" spans="1:4" s="387" customFormat="1" x14ac:dyDescent="0.25">
      <c r="A1496" s="473">
        <v>97977</v>
      </c>
      <c r="B1496" s="473" t="s">
        <v>12546</v>
      </c>
      <c r="C1496" s="473" t="s">
        <v>925</v>
      </c>
      <c r="D1496" s="475">
        <v>1422.96</v>
      </c>
    </row>
    <row r="1497" spans="1:4" s="387" customFormat="1" x14ac:dyDescent="0.25">
      <c r="A1497" s="473">
        <v>97978</v>
      </c>
      <c r="B1497" s="473" t="s">
        <v>12547</v>
      </c>
      <c r="C1497" s="473" t="s">
        <v>925</v>
      </c>
      <c r="D1497" s="474">
        <v>840.72</v>
      </c>
    </row>
    <row r="1498" spans="1:4" s="387" customFormat="1" x14ac:dyDescent="0.25">
      <c r="A1498" s="473">
        <v>97980</v>
      </c>
      <c r="B1498" s="473" t="s">
        <v>12548</v>
      </c>
      <c r="C1498" s="473" t="s">
        <v>925</v>
      </c>
      <c r="D1498" s="475">
        <v>1887.73</v>
      </c>
    </row>
    <row r="1499" spans="1:4" s="387" customFormat="1" x14ac:dyDescent="0.25">
      <c r="A1499" s="473">
        <v>97981</v>
      </c>
      <c r="B1499" s="473" t="s">
        <v>12549</v>
      </c>
      <c r="C1499" s="473" t="s">
        <v>934</v>
      </c>
      <c r="D1499" s="475">
        <v>1054.03</v>
      </c>
    </row>
    <row r="1500" spans="1:4" s="387" customFormat="1" x14ac:dyDescent="0.25">
      <c r="A1500" s="473">
        <v>97983</v>
      </c>
      <c r="B1500" s="473" t="s">
        <v>12550</v>
      </c>
      <c r="C1500" s="473" t="s">
        <v>934</v>
      </c>
      <c r="D1500" s="474">
        <v>462.23</v>
      </c>
    </row>
    <row r="1501" spans="1:4" s="387" customFormat="1" x14ac:dyDescent="0.25">
      <c r="A1501" s="473">
        <v>97985</v>
      </c>
      <c r="B1501" s="473" t="s">
        <v>12551</v>
      </c>
      <c r="C1501" s="473" t="s">
        <v>934</v>
      </c>
      <c r="D1501" s="475">
        <v>1273.17</v>
      </c>
    </row>
    <row r="1502" spans="1:4" s="387" customFormat="1" x14ac:dyDescent="0.25">
      <c r="A1502" s="473">
        <v>97987</v>
      </c>
      <c r="B1502" s="473" t="s">
        <v>12552</v>
      </c>
      <c r="C1502" s="473" t="s">
        <v>934</v>
      </c>
      <c r="D1502" s="474">
        <v>617.23</v>
      </c>
    </row>
    <row r="1503" spans="1:4" s="387" customFormat="1" x14ac:dyDescent="0.25">
      <c r="A1503" s="473">
        <v>97988</v>
      </c>
      <c r="B1503" s="473" t="s">
        <v>12553</v>
      </c>
      <c r="C1503" s="473" t="s">
        <v>925</v>
      </c>
      <c r="D1503" s="475">
        <v>2805.19</v>
      </c>
    </row>
    <row r="1504" spans="1:4" s="387" customFormat="1" x14ac:dyDescent="0.25">
      <c r="A1504" s="473">
        <v>97989</v>
      </c>
      <c r="B1504" s="473" t="s">
        <v>12554</v>
      </c>
      <c r="C1504" s="473" t="s">
        <v>934</v>
      </c>
      <c r="D1504" s="475">
        <v>1492.36</v>
      </c>
    </row>
    <row r="1505" spans="1:4" s="387" customFormat="1" x14ac:dyDescent="0.25">
      <c r="A1505" s="473">
        <v>97991</v>
      </c>
      <c r="B1505" s="473" t="s">
        <v>12555</v>
      </c>
      <c r="C1505" s="473" t="s">
        <v>934</v>
      </c>
      <c r="D1505" s="474">
        <v>874.1</v>
      </c>
    </row>
    <row r="1506" spans="1:4" s="387" customFormat="1" x14ac:dyDescent="0.25">
      <c r="A1506" s="473">
        <v>97992</v>
      </c>
      <c r="B1506" s="473" t="s">
        <v>12556</v>
      </c>
      <c r="C1506" s="473" t="s">
        <v>925</v>
      </c>
      <c r="D1506" s="475">
        <v>3626.39</v>
      </c>
    </row>
    <row r="1507" spans="1:4" s="387" customFormat="1" x14ac:dyDescent="0.25">
      <c r="A1507" s="473">
        <v>97993</v>
      </c>
      <c r="B1507" s="473" t="s">
        <v>12557</v>
      </c>
      <c r="C1507" s="473" t="s">
        <v>934</v>
      </c>
      <c r="D1507" s="475">
        <v>1821.08</v>
      </c>
    </row>
    <row r="1508" spans="1:4" s="387" customFormat="1" x14ac:dyDescent="0.25">
      <c r="A1508" s="473">
        <v>97994</v>
      </c>
      <c r="B1508" s="473" t="s">
        <v>12558</v>
      </c>
      <c r="C1508" s="473" t="s">
        <v>925</v>
      </c>
      <c r="D1508" s="475">
        <v>2328.0500000000002</v>
      </c>
    </row>
    <row r="1509" spans="1:4" s="387" customFormat="1" x14ac:dyDescent="0.25">
      <c r="A1509" s="473">
        <v>97995</v>
      </c>
      <c r="B1509" s="473" t="s">
        <v>12559</v>
      </c>
      <c r="C1509" s="473" t="s">
        <v>934</v>
      </c>
      <c r="D1509" s="475">
        <v>1084.98</v>
      </c>
    </row>
    <row r="1510" spans="1:4" s="387" customFormat="1" x14ac:dyDescent="0.25">
      <c r="A1510" s="473">
        <v>97996</v>
      </c>
      <c r="B1510" s="473" t="s">
        <v>12560</v>
      </c>
      <c r="C1510" s="473" t="s">
        <v>925</v>
      </c>
      <c r="D1510" s="475">
        <v>2951.55</v>
      </c>
    </row>
    <row r="1511" spans="1:4" s="387" customFormat="1" x14ac:dyDescent="0.25">
      <c r="A1511" s="473">
        <v>97997</v>
      </c>
      <c r="B1511" s="473" t="s">
        <v>12561</v>
      </c>
      <c r="C1511" s="473" t="s">
        <v>934</v>
      </c>
      <c r="D1511" s="475">
        <v>1294.48</v>
      </c>
    </row>
    <row r="1512" spans="1:4" s="387" customFormat="1" x14ac:dyDescent="0.25">
      <c r="A1512" s="473">
        <v>97999</v>
      </c>
      <c r="B1512" s="473" t="s">
        <v>12562</v>
      </c>
      <c r="C1512" s="473" t="s">
        <v>934</v>
      </c>
      <c r="D1512" s="475">
        <v>1504.01</v>
      </c>
    </row>
    <row r="1513" spans="1:4" s="387" customFormat="1" x14ac:dyDescent="0.25">
      <c r="A1513" s="473">
        <v>98001</v>
      </c>
      <c r="B1513" s="473" t="s">
        <v>12563</v>
      </c>
      <c r="C1513" s="473" t="s">
        <v>934</v>
      </c>
      <c r="D1513" s="475">
        <v>1713.53</v>
      </c>
    </row>
    <row r="1514" spans="1:4" s="387" customFormat="1" x14ac:dyDescent="0.25">
      <c r="A1514" s="473">
        <v>98002</v>
      </c>
      <c r="B1514" s="473" t="s">
        <v>12564</v>
      </c>
      <c r="C1514" s="473" t="s">
        <v>925</v>
      </c>
      <c r="D1514" s="475">
        <v>4845.67</v>
      </c>
    </row>
    <row r="1515" spans="1:4" s="387" customFormat="1" x14ac:dyDescent="0.25">
      <c r="A1515" s="473">
        <v>98003</v>
      </c>
      <c r="B1515" s="473" t="s">
        <v>12565</v>
      </c>
      <c r="C1515" s="473" t="s">
        <v>934</v>
      </c>
      <c r="D1515" s="475">
        <v>1923.09</v>
      </c>
    </row>
    <row r="1516" spans="1:4" s="387" customFormat="1" x14ac:dyDescent="0.25">
      <c r="A1516" s="473">
        <v>98005</v>
      </c>
      <c r="B1516" s="473" t="s">
        <v>12566</v>
      </c>
      <c r="C1516" s="473" t="s">
        <v>934</v>
      </c>
      <c r="D1516" s="475">
        <v>2132.64</v>
      </c>
    </row>
    <row r="1517" spans="1:4" s="387" customFormat="1" x14ac:dyDescent="0.25">
      <c r="A1517" s="473">
        <v>98006</v>
      </c>
      <c r="B1517" s="473" t="s">
        <v>12567</v>
      </c>
      <c r="C1517" s="473" t="s">
        <v>925</v>
      </c>
      <c r="D1517" s="475">
        <v>6093.47</v>
      </c>
    </row>
    <row r="1518" spans="1:4" s="387" customFormat="1" x14ac:dyDescent="0.25">
      <c r="A1518" s="473">
        <v>98007</v>
      </c>
      <c r="B1518" s="473" t="s">
        <v>12568</v>
      </c>
      <c r="C1518" s="473" t="s">
        <v>934</v>
      </c>
      <c r="D1518" s="475">
        <v>2342.13</v>
      </c>
    </row>
    <row r="1519" spans="1:4" s="387" customFormat="1" x14ac:dyDescent="0.25">
      <c r="A1519" s="473">
        <v>98008</v>
      </c>
      <c r="B1519" s="473" t="s">
        <v>12569</v>
      </c>
      <c r="C1519" s="473" t="s">
        <v>925</v>
      </c>
      <c r="D1519" s="475">
        <v>3676.97</v>
      </c>
    </row>
    <row r="1520" spans="1:4" s="387" customFormat="1" x14ac:dyDescent="0.25">
      <c r="A1520" s="473">
        <v>98009</v>
      </c>
      <c r="B1520" s="473" t="s">
        <v>12570</v>
      </c>
      <c r="C1520" s="473" t="s">
        <v>934</v>
      </c>
      <c r="D1520" s="475">
        <v>1504.01</v>
      </c>
    </row>
    <row r="1521" spans="1:4" s="387" customFormat="1" x14ac:dyDescent="0.25">
      <c r="A1521" s="473">
        <v>98010</v>
      </c>
      <c r="B1521" s="473" t="s">
        <v>12571</v>
      </c>
      <c r="C1521" s="473" t="s">
        <v>925</v>
      </c>
      <c r="D1521" s="475">
        <v>4488.74</v>
      </c>
    </row>
    <row r="1522" spans="1:4" s="387" customFormat="1" x14ac:dyDescent="0.25">
      <c r="A1522" s="473">
        <v>98011</v>
      </c>
      <c r="B1522" s="473" t="s">
        <v>12572</v>
      </c>
      <c r="C1522" s="473" t="s">
        <v>934</v>
      </c>
      <c r="D1522" s="475">
        <v>1713.53</v>
      </c>
    </row>
    <row r="1523" spans="1:4" s="387" customFormat="1" x14ac:dyDescent="0.25">
      <c r="A1523" s="473">
        <v>98012</v>
      </c>
      <c r="B1523" s="473" t="s">
        <v>12573</v>
      </c>
      <c r="C1523" s="473" t="s">
        <v>925</v>
      </c>
      <c r="D1523" s="475">
        <v>5281.64</v>
      </c>
    </row>
    <row r="1524" spans="1:4" s="387" customFormat="1" x14ac:dyDescent="0.25">
      <c r="A1524" s="473">
        <v>98013</v>
      </c>
      <c r="B1524" s="473" t="s">
        <v>12574</v>
      </c>
      <c r="C1524" s="473" t="s">
        <v>934</v>
      </c>
      <c r="D1524" s="475">
        <v>1923.09</v>
      </c>
    </row>
    <row r="1525" spans="1:4" s="387" customFormat="1" x14ac:dyDescent="0.25">
      <c r="A1525" s="473">
        <v>98014</v>
      </c>
      <c r="B1525" s="473" t="s">
        <v>12575</v>
      </c>
      <c r="C1525" s="473" t="s">
        <v>925</v>
      </c>
      <c r="D1525" s="475">
        <v>6074.47</v>
      </c>
    </row>
    <row r="1526" spans="1:4" s="387" customFormat="1" x14ac:dyDescent="0.25">
      <c r="A1526" s="473">
        <v>98015</v>
      </c>
      <c r="B1526" s="473" t="s">
        <v>12576</v>
      </c>
      <c r="C1526" s="473" t="s">
        <v>934</v>
      </c>
      <c r="D1526" s="475">
        <v>2132.64</v>
      </c>
    </row>
    <row r="1527" spans="1:4" s="387" customFormat="1" x14ac:dyDescent="0.25">
      <c r="A1527" s="473">
        <v>98016</v>
      </c>
      <c r="B1527" s="473" t="s">
        <v>12577</v>
      </c>
      <c r="C1527" s="473" t="s">
        <v>925</v>
      </c>
      <c r="D1527" s="475">
        <v>6871.59</v>
      </c>
    </row>
    <row r="1528" spans="1:4" s="387" customFormat="1" x14ac:dyDescent="0.25">
      <c r="A1528" s="473">
        <v>98017</v>
      </c>
      <c r="B1528" s="473" t="s">
        <v>12578</v>
      </c>
      <c r="C1528" s="473" t="s">
        <v>934</v>
      </c>
      <c r="D1528" s="475">
        <v>2342.13</v>
      </c>
    </row>
    <row r="1529" spans="1:4" s="387" customFormat="1" x14ac:dyDescent="0.25">
      <c r="A1529" s="473">
        <v>98018</v>
      </c>
      <c r="B1529" s="473" t="s">
        <v>12579</v>
      </c>
      <c r="C1529" s="473" t="s">
        <v>925</v>
      </c>
      <c r="D1529" s="475">
        <v>7660.28</v>
      </c>
    </row>
    <row r="1530" spans="1:4" s="387" customFormat="1" x14ac:dyDescent="0.25">
      <c r="A1530" s="473">
        <v>98019</v>
      </c>
      <c r="B1530" s="473" t="s">
        <v>12580</v>
      </c>
      <c r="C1530" s="473" t="s">
        <v>934</v>
      </c>
      <c r="D1530" s="475">
        <v>2571.02</v>
      </c>
    </row>
    <row r="1531" spans="1:4" s="387" customFormat="1" x14ac:dyDescent="0.25">
      <c r="A1531" s="473">
        <v>98020</v>
      </c>
      <c r="B1531" s="473" t="s">
        <v>12581</v>
      </c>
      <c r="C1531" s="473" t="s">
        <v>925</v>
      </c>
      <c r="D1531" s="475">
        <v>5438.41</v>
      </c>
    </row>
    <row r="1532" spans="1:4" s="387" customFormat="1" x14ac:dyDescent="0.25">
      <c r="A1532" s="473">
        <v>98021</v>
      </c>
      <c r="B1532" s="473" t="s">
        <v>12582</v>
      </c>
      <c r="C1532" s="473" t="s">
        <v>934</v>
      </c>
      <c r="D1532" s="475">
        <v>1942.52</v>
      </c>
    </row>
    <row r="1533" spans="1:4" s="387" customFormat="1" x14ac:dyDescent="0.25">
      <c r="A1533" s="473">
        <v>98022</v>
      </c>
      <c r="B1533" s="473" t="s">
        <v>12583</v>
      </c>
      <c r="C1533" s="473" t="s">
        <v>925</v>
      </c>
      <c r="D1533" s="475">
        <v>6392.62</v>
      </c>
    </row>
    <row r="1534" spans="1:4" s="387" customFormat="1" x14ac:dyDescent="0.25">
      <c r="A1534" s="473">
        <v>98023</v>
      </c>
      <c r="B1534" s="473" t="s">
        <v>12584</v>
      </c>
      <c r="C1534" s="473" t="s">
        <v>934</v>
      </c>
      <c r="D1534" s="475">
        <v>2152</v>
      </c>
    </row>
    <row r="1535" spans="1:4" s="387" customFormat="1" x14ac:dyDescent="0.25">
      <c r="A1535" s="473">
        <v>98024</v>
      </c>
      <c r="B1535" s="473" t="s">
        <v>12585</v>
      </c>
      <c r="C1535" s="473" t="s">
        <v>925</v>
      </c>
      <c r="D1535" s="475">
        <v>7383.72</v>
      </c>
    </row>
    <row r="1536" spans="1:4" s="387" customFormat="1" x14ac:dyDescent="0.25">
      <c r="A1536" s="473">
        <v>98025</v>
      </c>
      <c r="B1536" s="473" t="s">
        <v>12586</v>
      </c>
      <c r="C1536" s="473" t="s">
        <v>934</v>
      </c>
      <c r="D1536" s="475">
        <v>2361.56</v>
      </c>
    </row>
    <row r="1537" spans="1:4" s="387" customFormat="1" x14ac:dyDescent="0.25">
      <c r="A1537" s="473">
        <v>98026</v>
      </c>
      <c r="B1537" s="473" t="s">
        <v>12587</v>
      </c>
      <c r="C1537" s="473" t="s">
        <v>925</v>
      </c>
      <c r="D1537" s="475">
        <v>8338.33</v>
      </c>
    </row>
    <row r="1538" spans="1:4" s="387" customFormat="1" x14ac:dyDescent="0.25">
      <c r="A1538" s="473">
        <v>98027</v>
      </c>
      <c r="B1538" s="473" t="s">
        <v>12588</v>
      </c>
      <c r="C1538" s="473" t="s">
        <v>934</v>
      </c>
      <c r="D1538" s="475">
        <v>2571.02</v>
      </c>
    </row>
    <row r="1539" spans="1:4" s="387" customFormat="1" x14ac:dyDescent="0.25">
      <c r="A1539" s="473">
        <v>98028</v>
      </c>
      <c r="B1539" s="473" t="s">
        <v>12589</v>
      </c>
      <c r="C1539" s="473" t="s">
        <v>925</v>
      </c>
      <c r="D1539" s="475">
        <v>9293.0300000000007</v>
      </c>
    </row>
    <row r="1540" spans="1:4" s="387" customFormat="1" x14ac:dyDescent="0.25">
      <c r="A1540" s="473">
        <v>98029</v>
      </c>
      <c r="B1540" s="473" t="s">
        <v>12590</v>
      </c>
      <c r="C1540" s="473" t="s">
        <v>934</v>
      </c>
      <c r="D1540" s="475">
        <v>2784.57</v>
      </c>
    </row>
    <row r="1541" spans="1:4" s="387" customFormat="1" x14ac:dyDescent="0.25">
      <c r="A1541" s="473">
        <v>98030</v>
      </c>
      <c r="B1541" s="473" t="s">
        <v>12591</v>
      </c>
      <c r="C1541" s="473" t="s">
        <v>925</v>
      </c>
      <c r="D1541" s="475">
        <v>7578.2</v>
      </c>
    </row>
    <row r="1542" spans="1:4" s="387" customFormat="1" x14ac:dyDescent="0.25">
      <c r="A1542" s="473">
        <v>98031</v>
      </c>
      <c r="B1542" s="473" t="s">
        <v>12592</v>
      </c>
      <c r="C1542" s="473" t="s">
        <v>934</v>
      </c>
      <c r="D1542" s="475">
        <v>2365.6</v>
      </c>
    </row>
    <row r="1543" spans="1:4" s="387" customFormat="1" x14ac:dyDescent="0.25">
      <c r="A1543" s="473">
        <v>98032</v>
      </c>
      <c r="B1543" s="473" t="s">
        <v>12593</v>
      </c>
      <c r="C1543" s="473" t="s">
        <v>925</v>
      </c>
      <c r="D1543" s="475">
        <v>8732.76</v>
      </c>
    </row>
    <row r="1544" spans="1:4" s="387" customFormat="1" x14ac:dyDescent="0.25">
      <c r="A1544" s="473">
        <v>98033</v>
      </c>
      <c r="B1544" s="473" t="s">
        <v>12594</v>
      </c>
      <c r="C1544" s="473" t="s">
        <v>934</v>
      </c>
      <c r="D1544" s="475">
        <v>2575.08</v>
      </c>
    </row>
    <row r="1545" spans="1:4" s="387" customFormat="1" x14ac:dyDescent="0.25">
      <c r="A1545" s="473">
        <v>98034</v>
      </c>
      <c r="B1545" s="473" t="s">
        <v>12595</v>
      </c>
      <c r="C1545" s="473" t="s">
        <v>925</v>
      </c>
      <c r="D1545" s="475">
        <v>9887.2999999999993</v>
      </c>
    </row>
    <row r="1546" spans="1:4" s="387" customFormat="1" x14ac:dyDescent="0.25">
      <c r="A1546" s="473">
        <v>98035</v>
      </c>
      <c r="B1546" s="473" t="s">
        <v>12596</v>
      </c>
      <c r="C1546" s="473" t="s">
        <v>934</v>
      </c>
      <c r="D1546" s="475">
        <v>2784.57</v>
      </c>
    </row>
    <row r="1547" spans="1:4" s="387" customFormat="1" x14ac:dyDescent="0.25">
      <c r="A1547" s="473">
        <v>98036</v>
      </c>
      <c r="B1547" s="473" t="s">
        <v>12597</v>
      </c>
      <c r="C1547" s="473" t="s">
        <v>925</v>
      </c>
      <c r="D1547" s="475">
        <v>11041.87</v>
      </c>
    </row>
    <row r="1548" spans="1:4" s="387" customFormat="1" x14ac:dyDescent="0.25">
      <c r="A1548" s="473">
        <v>98037</v>
      </c>
      <c r="B1548" s="473" t="s">
        <v>12598</v>
      </c>
      <c r="C1548" s="473" t="s">
        <v>934</v>
      </c>
      <c r="D1548" s="475">
        <v>2998.13</v>
      </c>
    </row>
    <row r="1549" spans="1:4" s="387" customFormat="1" x14ac:dyDescent="0.25">
      <c r="A1549" s="473">
        <v>98038</v>
      </c>
      <c r="B1549" s="473" t="s">
        <v>12599</v>
      </c>
      <c r="C1549" s="473" t="s">
        <v>925</v>
      </c>
      <c r="D1549" s="475">
        <v>10101.959999999999</v>
      </c>
    </row>
    <row r="1550" spans="1:4" s="387" customFormat="1" x14ac:dyDescent="0.25">
      <c r="A1550" s="473">
        <v>98039</v>
      </c>
      <c r="B1550" s="473" t="s">
        <v>12600</v>
      </c>
      <c r="C1550" s="473" t="s">
        <v>934</v>
      </c>
      <c r="D1550" s="475">
        <v>2788.62</v>
      </c>
    </row>
    <row r="1551" spans="1:4" s="387" customFormat="1" x14ac:dyDescent="0.25">
      <c r="A1551" s="473">
        <v>98040</v>
      </c>
      <c r="B1551" s="473" t="s">
        <v>12601</v>
      </c>
      <c r="C1551" s="473" t="s">
        <v>925</v>
      </c>
      <c r="D1551" s="475">
        <v>11432.72</v>
      </c>
    </row>
    <row r="1552" spans="1:4" s="387" customFormat="1" x14ac:dyDescent="0.25">
      <c r="A1552" s="473">
        <v>98041</v>
      </c>
      <c r="B1552" s="473" t="s">
        <v>12602</v>
      </c>
      <c r="C1552" s="473" t="s">
        <v>934</v>
      </c>
      <c r="D1552" s="475">
        <v>2998.13</v>
      </c>
    </row>
    <row r="1553" spans="1:4" s="387" customFormat="1" x14ac:dyDescent="0.25">
      <c r="A1553" s="473">
        <v>98042</v>
      </c>
      <c r="B1553" s="473" t="s">
        <v>12603</v>
      </c>
      <c r="C1553" s="473" t="s">
        <v>925</v>
      </c>
      <c r="D1553" s="475">
        <v>12763.46</v>
      </c>
    </row>
    <row r="1554" spans="1:4" s="387" customFormat="1" x14ac:dyDescent="0.25">
      <c r="A1554" s="473">
        <v>98043</v>
      </c>
      <c r="B1554" s="473" t="s">
        <v>12604</v>
      </c>
      <c r="C1554" s="473" t="s">
        <v>934</v>
      </c>
      <c r="D1554" s="475">
        <v>3211.7</v>
      </c>
    </row>
    <row r="1555" spans="1:4" s="387" customFormat="1" x14ac:dyDescent="0.25">
      <c r="A1555" s="473">
        <v>98044</v>
      </c>
      <c r="B1555" s="473" t="s">
        <v>12605</v>
      </c>
      <c r="C1555" s="473" t="s">
        <v>925</v>
      </c>
      <c r="D1555" s="475">
        <v>12970.37</v>
      </c>
    </row>
    <row r="1556" spans="1:4" s="387" customFormat="1" x14ac:dyDescent="0.25">
      <c r="A1556" s="473">
        <v>98045</v>
      </c>
      <c r="B1556" s="473" t="s">
        <v>12606</v>
      </c>
      <c r="C1556" s="473" t="s">
        <v>934</v>
      </c>
      <c r="D1556" s="475">
        <v>3211.7</v>
      </c>
    </row>
    <row r="1557" spans="1:4" s="387" customFormat="1" x14ac:dyDescent="0.25">
      <c r="A1557" s="473">
        <v>98046</v>
      </c>
      <c r="B1557" s="473" t="s">
        <v>12607</v>
      </c>
      <c r="C1557" s="473" t="s">
        <v>925</v>
      </c>
      <c r="D1557" s="475">
        <v>14484.98</v>
      </c>
    </row>
    <row r="1558" spans="1:4" s="387" customFormat="1" x14ac:dyDescent="0.25">
      <c r="A1558" s="473">
        <v>98047</v>
      </c>
      <c r="B1558" s="473" t="s">
        <v>12608</v>
      </c>
      <c r="C1558" s="473" t="s">
        <v>934</v>
      </c>
      <c r="D1558" s="475">
        <v>3425.26</v>
      </c>
    </row>
    <row r="1559" spans="1:4" s="387" customFormat="1" x14ac:dyDescent="0.25">
      <c r="A1559" s="473">
        <v>98048</v>
      </c>
      <c r="B1559" s="473" t="s">
        <v>12609</v>
      </c>
      <c r="C1559" s="473" t="s">
        <v>925</v>
      </c>
      <c r="D1559" s="475">
        <v>16900.84</v>
      </c>
    </row>
    <row r="1560" spans="1:4" s="387" customFormat="1" x14ac:dyDescent="0.25">
      <c r="A1560" s="473">
        <v>98049</v>
      </c>
      <c r="B1560" s="473" t="s">
        <v>12610</v>
      </c>
      <c r="C1560" s="473" t="s">
        <v>934</v>
      </c>
      <c r="D1560" s="475">
        <v>3599.23</v>
      </c>
    </row>
    <row r="1561" spans="1:4" s="387" customFormat="1" x14ac:dyDescent="0.25">
      <c r="A1561" s="473">
        <v>98050</v>
      </c>
      <c r="B1561" s="473" t="s">
        <v>12611</v>
      </c>
      <c r="C1561" s="473" t="s">
        <v>934</v>
      </c>
      <c r="D1561" s="474">
        <v>256.60000000000002</v>
      </c>
    </row>
    <row r="1562" spans="1:4" s="387" customFormat="1" x14ac:dyDescent="0.25">
      <c r="A1562" s="473">
        <v>98051</v>
      </c>
      <c r="B1562" s="473" t="s">
        <v>12612</v>
      </c>
      <c r="C1562" s="473" t="s">
        <v>934</v>
      </c>
      <c r="D1562" s="474">
        <v>841.93</v>
      </c>
    </row>
    <row r="1563" spans="1:4" s="387" customFormat="1" x14ac:dyDescent="0.25">
      <c r="A1563" s="473">
        <v>98405</v>
      </c>
      <c r="B1563" s="473" t="s">
        <v>12613</v>
      </c>
      <c r="C1563" s="473" t="s">
        <v>925</v>
      </c>
      <c r="D1563" s="475">
        <v>2343.9699999999998</v>
      </c>
    </row>
    <row r="1564" spans="1:4" s="387" customFormat="1" x14ac:dyDescent="0.25">
      <c r="A1564" s="473">
        <v>98406</v>
      </c>
      <c r="B1564" s="473" t="s">
        <v>12614</v>
      </c>
      <c r="C1564" s="473" t="s">
        <v>925</v>
      </c>
      <c r="D1564" s="475">
        <v>5472.08</v>
      </c>
    </row>
    <row r="1565" spans="1:4" s="387" customFormat="1" x14ac:dyDescent="0.25">
      <c r="A1565" s="473">
        <v>98407</v>
      </c>
      <c r="B1565" s="473" t="s">
        <v>12615</v>
      </c>
      <c r="C1565" s="473" t="s">
        <v>925</v>
      </c>
      <c r="D1565" s="475">
        <v>3574.98</v>
      </c>
    </row>
    <row r="1566" spans="1:4" s="387" customFormat="1" x14ac:dyDescent="0.25">
      <c r="A1566" s="473">
        <v>98408</v>
      </c>
      <c r="B1566" s="473" t="s">
        <v>12616</v>
      </c>
      <c r="C1566" s="473" t="s">
        <v>925</v>
      </c>
      <c r="D1566" s="475">
        <v>4198.46</v>
      </c>
    </row>
    <row r="1567" spans="1:4" s="387" customFormat="1" x14ac:dyDescent="0.25">
      <c r="A1567" s="473">
        <v>98409</v>
      </c>
      <c r="B1567" s="473" t="s">
        <v>12617</v>
      </c>
      <c r="C1567" s="473" t="s">
        <v>934</v>
      </c>
      <c r="D1567" s="474">
        <v>348.95</v>
      </c>
    </row>
    <row r="1568" spans="1:4" s="387" customFormat="1" x14ac:dyDescent="0.25">
      <c r="A1568" s="473">
        <v>98410</v>
      </c>
      <c r="B1568" s="473" t="s">
        <v>12618</v>
      </c>
      <c r="C1568" s="473" t="s">
        <v>925</v>
      </c>
      <c r="D1568" s="475">
        <v>1119.32</v>
      </c>
    </row>
    <row r="1569" spans="1:4" s="387" customFormat="1" x14ac:dyDescent="0.25">
      <c r="A1569" s="473">
        <v>98414</v>
      </c>
      <c r="B1569" s="473" t="s">
        <v>12619</v>
      </c>
      <c r="C1569" s="473" t="s">
        <v>925</v>
      </c>
      <c r="D1569" s="475">
        <v>1104.33</v>
      </c>
    </row>
    <row r="1570" spans="1:4" s="387" customFormat="1" x14ac:dyDescent="0.25">
      <c r="A1570" s="473">
        <v>98415</v>
      </c>
      <c r="B1570" s="473" t="s">
        <v>3445</v>
      </c>
      <c r="C1570" s="473" t="s">
        <v>925</v>
      </c>
      <c r="D1570" s="475">
        <v>1278.6099999999999</v>
      </c>
    </row>
    <row r="1571" spans="1:4" s="387" customFormat="1" x14ac:dyDescent="0.25">
      <c r="A1571" s="473">
        <v>98416</v>
      </c>
      <c r="B1571" s="473" t="s">
        <v>3446</v>
      </c>
      <c r="C1571" s="473" t="s">
        <v>925</v>
      </c>
      <c r="D1571" s="475">
        <v>1335.44</v>
      </c>
    </row>
    <row r="1572" spans="1:4" s="387" customFormat="1" x14ac:dyDescent="0.25">
      <c r="A1572" s="473">
        <v>98417</v>
      </c>
      <c r="B1572" s="473" t="s">
        <v>3447</v>
      </c>
      <c r="C1572" s="473" t="s">
        <v>925</v>
      </c>
      <c r="D1572" s="475">
        <v>1566.56</v>
      </c>
    </row>
    <row r="1573" spans="1:4" s="387" customFormat="1" x14ac:dyDescent="0.25">
      <c r="A1573" s="473">
        <v>98418</v>
      </c>
      <c r="B1573" s="473" t="s">
        <v>3448</v>
      </c>
      <c r="C1573" s="473" t="s">
        <v>925</v>
      </c>
      <c r="D1573" s="475">
        <v>1694.86</v>
      </c>
    </row>
    <row r="1574" spans="1:4" s="387" customFormat="1" x14ac:dyDescent="0.25">
      <c r="A1574" s="473">
        <v>98419</v>
      </c>
      <c r="B1574" s="473" t="s">
        <v>3449</v>
      </c>
      <c r="C1574" s="473" t="s">
        <v>925</v>
      </c>
      <c r="D1574" s="475">
        <v>1823.16</v>
      </c>
    </row>
    <row r="1575" spans="1:4" s="387" customFormat="1" x14ac:dyDescent="0.25">
      <c r="A1575" s="473">
        <v>98420</v>
      </c>
      <c r="B1575" s="473" t="s">
        <v>3450</v>
      </c>
      <c r="C1575" s="473" t="s">
        <v>925</v>
      </c>
      <c r="D1575" s="475">
        <v>1828.8</v>
      </c>
    </row>
    <row r="1576" spans="1:4" s="387" customFormat="1" x14ac:dyDescent="0.25">
      <c r="A1576" s="473">
        <v>98421</v>
      </c>
      <c r="B1576" s="473" t="s">
        <v>3451</v>
      </c>
      <c r="C1576" s="473" t="s">
        <v>925</v>
      </c>
      <c r="D1576" s="475">
        <v>2059.91</v>
      </c>
    </row>
    <row r="1577" spans="1:4" s="387" customFormat="1" x14ac:dyDescent="0.25">
      <c r="A1577" s="473">
        <v>98422</v>
      </c>
      <c r="B1577" s="473" t="s">
        <v>3452</v>
      </c>
      <c r="C1577" s="473" t="s">
        <v>925</v>
      </c>
      <c r="D1577" s="475">
        <v>2291.0300000000002</v>
      </c>
    </row>
    <row r="1578" spans="1:4" s="387" customFormat="1" x14ac:dyDescent="0.25">
      <c r="A1578" s="473">
        <v>98423</v>
      </c>
      <c r="B1578" s="473" t="s">
        <v>3453</v>
      </c>
      <c r="C1578" s="473" t="s">
        <v>925</v>
      </c>
      <c r="D1578" s="475">
        <v>2419.33</v>
      </c>
    </row>
    <row r="1579" spans="1:4" s="387" customFormat="1" x14ac:dyDescent="0.25">
      <c r="A1579" s="473">
        <v>98424</v>
      </c>
      <c r="B1579" s="473" t="s">
        <v>3454</v>
      </c>
      <c r="C1579" s="473" t="s">
        <v>925</v>
      </c>
      <c r="D1579" s="475">
        <v>2547.63</v>
      </c>
    </row>
    <row r="1580" spans="1:4" s="387" customFormat="1" x14ac:dyDescent="0.25">
      <c r="A1580" s="473">
        <v>98425</v>
      </c>
      <c r="B1580" s="473" t="s">
        <v>3455</v>
      </c>
      <c r="C1580" s="473" t="s">
        <v>925</v>
      </c>
      <c r="D1580" s="475">
        <v>2805.19</v>
      </c>
    </row>
    <row r="1581" spans="1:4" s="387" customFormat="1" x14ac:dyDescent="0.25">
      <c r="A1581" s="473">
        <v>98426</v>
      </c>
      <c r="B1581" s="473" t="s">
        <v>3456</v>
      </c>
      <c r="C1581" s="473" t="s">
        <v>925</v>
      </c>
      <c r="D1581" s="475">
        <v>3551.37</v>
      </c>
    </row>
    <row r="1582" spans="1:4" s="387" customFormat="1" x14ac:dyDescent="0.25">
      <c r="A1582" s="473">
        <v>98427</v>
      </c>
      <c r="B1582" s="473" t="s">
        <v>3457</v>
      </c>
      <c r="C1582" s="473" t="s">
        <v>925</v>
      </c>
      <c r="D1582" s="475">
        <v>4297.55</v>
      </c>
    </row>
    <row r="1583" spans="1:4" s="387" customFormat="1" x14ac:dyDescent="0.25">
      <c r="A1583" s="473">
        <v>98428</v>
      </c>
      <c r="B1583" s="473" t="s">
        <v>3458</v>
      </c>
      <c r="C1583" s="473" t="s">
        <v>925</v>
      </c>
      <c r="D1583" s="475">
        <v>4718.51</v>
      </c>
    </row>
    <row r="1584" spans="1:4" s="387" customFormat="1" x14ac:dyDescent="0.25">
      <c r="A1584" s="473">
        <v>98429</v>
      </c>
      <c r="B1584" s="473" t="s">
        <v>3459</v>
      </c>
      <c r="C1584" s="473" t="s">
        <v>925</v>
      </c>
      <c r="D1584" s="475">
        <v>5139.4799999999996</v>
      </c>
    </row>
    <row r="1585" spans="1:4" s="387" customFormat="1" x14ac:dyDescent="0.25">
      <c r="A1585" s="473">
        <v>98430</v>
      </c>
      <c r="B1585" s="473" t="s">
        <v>3460</v>
      </c>
      <c r="C1585" s="473" t="s">
        <v>925</v>
      </c>
      <c r="D1585" s="475">
        <v>3529.66</v>
      </c>
    </row>
    <row r="1586" spans="1:4" s="387" customFormat="1" x14ac:dyDescent="0.25">
      <c r="A1586" s="473">
        <v>98431</v>
      </c>
      <c r="B1586" s="473" t="s">
        <v>3461</v>
      </c>
      <c r="C1586" s="473" t="s">
        <v>925</v>
      </c>
      <c r="D1586" s="475">
        <v>4275.84</v>
      </c>
    </row>
    <row r="1587" spans="1:4" s="387" customFormat="1" x14ac:dyDescent="0.25">
      <c r="A1587" s="473">
        <v>98432</v>
      </c>
      <c r="B1587" s="473" t="s">
        <v>3462</v>
      </c>
      <c r="C1587" s="473" t="s">
        <v>925</v>
      </c>
      <c r="D1587" s="475">
        <v>5022.0200000000004</v>
      </c>
    </row>
    <row r="1588" spans="1:4" s="387" customFormat="1" x14ac:dyDescent="0.25">
      <c r="A1588" s="473">
        <v>98433</v>
      </c>
      <c r="B1588" s="473" t="s">
        <v>3463</v>
      </c>
      <c r="C1588" s="473" t="s">
        <v>925</v>
      </c>
      <c r="D1588" s="475">
        <v>5442.98</v>
      </c>
    </row>
    <row r="1589" spans="1:4" s="387" customFormat="1" x14ac:dyDescent="0.25">
      <c r="A1589" s="473">
        <v>98434</v>
      </c>
      <c r="B1589" s="473" t="s">
        <v>3464</v>
      </c>
      <c r="C1589" s="473" t="s">
        <v>925</v>
      </c>
      <c r="D1589" s="475">
        <v>5863.95</v>
      </c>
    </row>
    <row r="1590" spans="1:4" s="387" customFormat="1" x14ac:dyDescent="0.25">
      <c r="A1590" s="473">
        <v>99240</v>
      </c>
      <c r="B1590" s="473" t="s">
        <v>12620</v>
      </c>
      <c r="C1590" s="473" t="s">
        <v>934</v>
      </c>
      <c r="D1590" s="474">
        <v>613.80999999999995</v>
      </c>
    </row>
    <row r="1591" spans="1:4" s="387" customFormat="1" x14ac:dyDescent="0.25">
      <c r="A1591" s="473">
        <v>99241</v>
      </c>
      <c r="B1591" s="473" t="s">
        <v>12621</v>
      </c>
      <c r="C1591" s="473" t="s">
        <v>934</v>
      </c>
      <c r="D1591" s="475">
        <v>1432.26</v>
      </c>
    </row>
    <row r="1592" spans="1:4" s="387" customFormat="1" x14ac:dyDescent="0.25">
      <c r="A1592" s="473">
        <v>99242</v>
      </c>
      <c r="B1592" s="473" t="s">
        <v>12622</v>
      </c>
      <c r="C1592" s="473" t="s">
        <v>925</v>
      </c>
      <c r="D1592" s="475">
        <v>2707.63</v>
      </c>
    </row>
    <row r="1593" spans="1:4" s="387" customFormat="1" x14ac:dyDescent="0.25">
      <c r="A1593" s="473">
        <v>99243</v>
      </c>
      <c r="B1593" s="473" t="s">
        <v>12623</v>
      </c>
      <c r="C1593" s="473" t="s">
        <v>934</v>
      </c>
      <c r="D1593" s="475">
        <v>1399.96</v>
      </c>
    </row>
    <row r="1594" spans="1:4" s="387" customFormat="1" x14ac:dyDescent="0.25">
      <c r="A1594" s="473">
        <v>99244</v>
      </c>
      <c r="B1594" s="473" t="s">
        <v>12624</v>
      </c>
      <c r="C1594" s="473" t="s">
        <v>925</v>
      </c>
      <c r="D1594" s="475">
        <v>4371.5200000000004</v>
      </c>
    </row>
    <row r="1595" spans="1:4" s="387" customFormat="1" x14ac:dyDescent="0.25">
      <c r="A1595" s="473">
        <v>99246</v>
      </c>
      <c r="B1595" s="473" t="s">
        <v>12625</v>
      </c>
      <c r="C1595" s="473" t="s">
        <v>934</v>
      </c>
      <c r="D1595" s="474">
        <v>869.44</v>
      </c>
    </row>
    <row r="1596" spans="1:4" s="387" customFormat="1" x14ac:dyDescent="0.25">
      <c r="A1596" s="473">
        <v>99247</v>
      </c>
      <c r="B1596" s="473" t="s">
        <v>12626</v>
      </c>
      <c r="C1596" s="473" t="s">
        <v>934</v>
      </c>
      <c r="D1596" s="475">
        <v>1631.24</v>
      </c>
    </row>
    <row r="1597" spans="1:4" s="387" customFormat="1" x14ac:dyDescent="0.25">
      <c r="A1597" s="473">
        <v>99248</v>
      </c>
      <c r="B1597" s="473" t="s">
        <v>12627</v>
      </c>
      <c r="C1597" s="473" t="s">
        <v>925</v>
      </c>
      <c r="D1597" s="475">
        <v>4152.1899999999996</v>
      </c>
    </row>
    <row r="1598" spans="1:4" s="387" customFormat="1" x14ac:dyDescent="0.25">
      <c r="A1598" s="473">
        <v>99249</v>
      </c>
      <c r="B1598" s="473" t="s">
        <v>12628</v>
      </c>
      <c r="C1598" s="473" t="s">
        <v>934</v>
      </c>
      <c r="D1598" s="475">
        <v>1714.3</v>
      </c>
    </row>
    <row r="1599" spans="1:4" s="387" customFormat="1" x14ac:dyDescent="0.25">
      <c r="A1599" s="473">
        <v>99252</v>
      </c>
      <c r="B1599" s="473" t="s">
        <v>12629</v>
      </c>
      <c r="C1599" s="473" t="s">
        <v>925</v>
      </c>
      <c r="D1599" s="475">
        <v>2266.9499999999998</v>
      </c>
    </row>
    <row r="1600" spans="1:4" s="387" customFormat="1" x14ac:dyDescent="0.25">
      <c r="A1600" s="473">
        <v>99254</v>
      </c>
      <c r="B1600" s="473" t="s">
        <v>12630</v>
      </c>
      <c r="C1600" s="473" t="s">
        <v>934</v>
      </c>
      <c r="D1600" s="475">
        <v>1034.33</v>
      </c>
    </row>
    <row r="1601" spans="1:4" s="387" customFormat="1" x14ac:dyDescent="0.25">
      <c r="A1601" s="473">
        <v>99256</v>
      </c>
      <c r="B1601" s="473" t="s">
        <v>12631</v>
      </c>
      <c r="C1601" s="473" t="s">
        <v>925</v>
      </c>
      <c r="D1601" s="475">
        <v>5155.0600000000004</v>
      </c>
    </row>
    <row r="1602" spans="1:4" s="387" customFormat="1" x14ac:dyDescent="0.25">
      <c r="A1602" s="473">
        <v>99259</v>
      </c>
      <c r="B1602" s="473" t="s">
        <v>12632</v>
      </c>
      <c r="C1602" s="473" t="s">
        <v>925</v>
      </c>
      <c r="D1602" s="475">
        <v>2873.58</v>
      </c>
    </row>
    <row r="1603" spans="1:4" s="387" customFormat="1" x14ac:dyDescent="0.25">
      <c r="A1603" s="473">
        <v>99261</v>
      </c>
      <c r="B1603" s="473" t="s">
        <v>12633</v>
      </c>
      <c r="C1603" s="473" t="s">
        <v>934</v>
      </c>
      <c r="D1603" s="475">
        <v>1233.29</v>
      </c>
    </row>
    <row r="1604" spans="1:4" s="387" customFormat="1" x14ac:dyDescent="0.25">
      <c r="A1604" s="473">
        <v>99263</v>
      </c>
      <c r="B1604" s="473" t="s">
        <v>12634</v>
      </c>
      <c r="C1604" s="473" t="s">
        <v>934</v>
      </c>
      <c r="D1604" s="475">
        <v>1830.24</v>
      </c>
    </row>
    <row r="1605" spans="1:4" s="387" customFormat="1" x14ac:dyDescent="0.25">
      <c r="A1605" s="473">
        <v>99265</v>
      </c>
      <c r="B1605" s="473" t="s">
        <v>12635</v>
      </c>
      <c r="C1605" s="473" t="s">
        <v>925</v>
      </c>
      <c r="D1605" s="475">
        <v>3480.11</v>
      </c>
    </row>
    <row r="1606" spans="1:4" s="387" customFormat="1" x14ac:dyDescent="0.25">
      <c r="A1606" s="473">
        <v>99266</v>
      </c>
      <c r="B1606" s="473" t="s">
        <v>12636</v>
      </c>
      <c r="C1606" s="473" t="s">
        <v>934</v>
      </c>
      <c r="D1606" s="475">
        <v>1432.26</v>
      </c>
    </row>
    <row r="1607" spans="1:4" s="387" customFormat="1" x14ac:dyDescent="0.25">
      <c r="A1607" s="473">
        <v>99267</v>
      </c>
      <c r="B1607" s="473" t="s">
        <v>12637</v>
      </c>
      <c r="C1607" s="473" t="s">
        <v>925</v>
      </c>
      <c r="D1607" s="475">
        <v>4088.99</v>
      </c>
    </row>
    <row r="1608" spans="1:4" s="387" customFormat="1" x14ac:dyDescent="0.25">
      <c r="A1608" s="473">
        <v>99268</v>
      </c>
      <c r="B1608" s="473" t="s">
        <v>12638</v>
      </c>
      <c r="C1608" s="473" t="s">
        <v>925</v>
      </c>
      <c r="D1608" s="474">
        <v>426.19</v>
      </c>
    </row>
    <row r="1609" spans="1:4" s="387" customFormat="1" x14ac:dyDescent="0.25">
      <c r="A1609" s="473">
        <v>99269</v>
      </c>
      <c r="B1609" s="473" t="s">
        <v>12639</v>
      </c>
      <c r="C1609" s="473" t="s">
        <v>934</v>
      </c>
      <c r="D1609" s="475">
        <v>1631.24</v>
      </c>
    </row>
    <row r="1610" spans="1:4" s="387" customFormat="1" x14ac:dyDescent="0.25">
      <c r="A1610" s="473">
        <v>99270</v>
      </c>
      <c r="B1610" s="473" t="s">
        <v>12640</v>
      </c>
      <c r="C1610" s="473" t="s">
        <v>925</v>
      </c>
      <c r="D1610" s="474">
        <v>583.09</v>
      </c>
    </row>
    <row r="1611" spans="1:4" s="387" customFormat="1" x14ac:dyDescent="0.25">
      <c r="A1611" s="473">
        <v>99271</v>
      </c>
      <c r="B1611" s="473" t="s">
        <v>12641</v>
      </c>
      <c r="C1611" s="473" t="s">
        <v>925</v>
      </c>
      <c r="D1611" s="475">
        <v>5914.97</v>
      </c>
    </row>
    <row r="1612" spans="1:4" s="387" customFormat="1" x14ac:dyDescent="0.25">
      <c r="A1612" s="473">
        <v>99272</v>
      </c>
      <c r="B1612" s="473" t="s">
        <v>12642</v>
      </c>
      <c r="C1612" s="473" t="s">
        <v>925</v>
      </c>
      <c r="D1612" s="474">
        <v>974.63</v>
      </c>
    </row>
    <row r="1613" spans="1:4" s="387" customFormat="1" x14ac:dyDescent="0.25">
      <c r="A1613" s="473">
        <v>99273</v>
      </c>
      <c r="B1613" s="473" t="s">
        <v>12643</v>
      </c>
      <c r="C1613" s="473" t="s">
        <v>925</v>
      </c>
      <c r="D1613" s="475">
        <v>1366.07</v>
      </c>
    </row>
    <row r="1614" spans="1:4" s="387" customFormat="1" x14ac:dyDescent="0.25">
      <c r="A1614" s="473">
        <v>99274</v>
      </c>
      <c r="B1614" s="473" t="s">
        <v>12644</v>
      </c>
      <c r="C1614" s="473" t="s">
        <v>925</v>
      </c>
      <c r="D1614" s="475">
        <v>4717.13</v>
      </c>
    </row>
    <row r="1615" spans="1:4" s="387" customFormat="1" x14ac:dyDescent="0.25">
      <c r="A1615" s="473">
        <v>99275</v>
      </c>
      <c r="B1615" s="473" t="s">
        <v>12645</v>
      </c>
      <c r="C1615" s="473" t="s">
        <v>925</v>
      </c>
      <c r="D1615" s="474">
        <v>832.15</v>
      </c>
    </row>
    <row r="1616" spans="1:4" s="387" customFormat="1" x14ac:dyDescent="0.25">
      <c r="A1616" s="473">
        <v>99276</v>
      </c>
      <c r="B1616" s="473" t="s">
        <v>12646</v>
      </c>
      <c r="C1616" s="473" t="s">
        <v>934</v>
      </c>
      <c r="D1616" s="475">
        <v>2029.23</v>
      </c>
    </row>
    <row r="1617" spans="1:4" s="387" customFormat="1" x14ac:dyDescent="0.25">
      <c r="A1617" s="473">
        <v>99277</v>
      </c>
      <c r="B1617" s="473" t="s">
        <v>12647</v>
      </c>
      <c r="C1617" s="473" t="s">
        <v>934</v>
      </c>
      <c r="D1617" s="475">
        <v>1830.24</v>
      </c>
    </row>
    <row r="1618" spans="1:4" s="387" customFormat="1" x14ac:dyDescent="0.25">
      <c r="A1618" s="473">
        <v>99278</v>
      </c>
      <c r="B1618" s="473" t="s">
        <v>12648</v>
      </c>
      <c r="C1618" s="473" t="s">
        <v>934</v>
      </c>
      <c r="D1618" s="474">
        <v>346.87</v>
      </c>
    </row>
    <row r="1619" spans="1:4" s="387" customFormat="1" x14ac:dyDescent="0.25">
      <c r="A1619" s="473">
        <v>99279</v>
      </c>
      <c r="B1619" s="473" t="s">
        <v>12649</v>
      </c>
      <c r="C1619" s="473" t="s">
        <v>925</v>
      </c>
      <c r="D1619" s="475">
        <v>5326.66</v>
      </c>
    </row>
    <row r="1620" spans="1:4" s="387" customFormat="1" x14ac:dyDescent="0.25">
      <c r="A1620" s="473">
        <v>99280</v>
      </c>
      <c r="B1620" s="473" t="s">
        <v>12650</v>
      </c>
      <c r="C1620" s="473" t="s">
        <v>925</v>
      </c>
      <c r="D1620" s="475">
        <v>1810.79</v>
      </c>
    </row>
    <row r="1621" spans="1:4" s="387" customFormat="1" x14ac:dyDescent="0.25">
      <c r="A1621" s="473">
        <v>99281</v>
      </c>
      <c r="B1621" s="473" t="s">
        <v>12651</v>
      </c>
      <c r="C1621" s="473" t="s">
        <v>934</v>
      </c>
      <c r="D1621" s="475">
        <v>2029.23</v>
      </c>
    </row>
    <row r="1622" spans="1:4" s="387" customFormat="1" x14ac:dyDescent="0.25">
      <c r="A1622" s="473">
        <v>99282</v>
      </c>
      <c r="B1622" s="473" t="s">
        <v>12652</v>
      </c>
      <c r="C1622" s="473" t="s">
        <v>934</v>
      </c>
      <c r="D1622" s="475">
        <v>2247.81</v>
      </c>
    </row>
    <row r="1623" spans="1:4" s="387" customFormat="1" x14ac:dyDescent="0.25">
      <c r="A1623" s="473">
        <v>99283</v>
      </c>
      <c r="B1623" s="473" t="s">
        <v>12653</v>
      </c>
      <c r="C1623" s="473" t="s">
        <v>934</v>
      </c>
      <c r="D1623" s="474">
        <v>980.79</v>
      </c>
    </row>
    <row r="1624" spans="1:4" s="387" customFormat="1" x14ac:dyDescent="0.25">
      <c r="A1624" s="473">
        <v>99284</v>
      </c>
      <c r="B1624" s="473" t="s">
        <v>12654</v>
      </c>
      <c r="C1624" s="473" t="s">
        <v>925</v>
      </c>
      <c r="D1624" s="475">
        <v>6686.81</v>
      </c>
    </row>
    <row r="1625" spans="1:4" s="387" customFormat="1" x14ac:dyDescent="0.25">
      <c r="A1625" s="473">
        <v>99285</v>
      </c>
      <c r="B1625" s="473" t="s">
        <v>3465</v>
      </c>
      <c r="C1625" s="473" t="s">
        <v>925</v>
      </c>
      <c r="D1625" s="475">
        <v>1181.6500000000001</v>
      </c>
    </row>
    <row r="1626" spans="1:4" s="387" customFormat="1" x14ac:dyDescent="0.25">
      <c r="A1626" s="473">
        <v>99286</v>
      </c>
      <c r="B1626" s="473" t="s">
        <v>12655</v>
      </c>
      <c r="C1626" s="473" t="s">
        <v>925</v>
      </c>
      <c r="D1626" s="475">
        <v>5931.2</v>
      </c>
    </row>
    <row r="1627" spans="1:4" s="387" customFormat="1" x14ac:dyDescent="0.25">
      <c r="A1627" s="473">
        <v>99287</v>
      </c>
      <c r="B1627" s="473" t="s">
        <v>12656</v>
      </c>
      <c r="C1627" s="473" t="s">
        <v>925</v>
      </c>
      <c r="D1627" s="475">
        <v>8503.01</v>
      </c>
    </row>
    <row r="1628" spans="1:4" s="387" customFormat="1" x14ac:dyDescent="0.25">
      <c r="A1628" s="473">
        <v>99288</v>
      </c>
      <c r="B1628" s="473" t="s">
        <v>12657</v>
      </c>
      <c r="C1628" s="473" t="s">
        <v>934</v>
      </c>
      <c r="D1628" s="474">
        <v>522.4</v>
      </c>
    </row>
    <row r="1629" spans="1:4" s="387" customFormat="1" x14ac:dyDescent="0.25">
      <c r="A1629" s="473">
        <v>99289</v>
      </c>
      <c r="B1629" s="473" t="s">
        <v>12658</v>
      </c>
      <c r="C1629" s="473" t="s">
        <v>934</v>
      </c>
      <c r="D1629" s="475">
        <v>2193.65</v>
      </c>
    </row>
    <row r="1630" spans="1:4" s="387" customFormat="1" x14ac:dyDescent="0.25">
      <c r="A1630" s="473">
        <v>99290</v>
      </c>
      <c r="B1630" s="473" t="s">
        <v>12659</v>
      </c>
      <c r="C1630" s="473" t="s">
        <v>925</v>
      </c>
      <c r="D1630" s="475">
        <v>3580.9</v>
      </c>
    </row>
    <row r="1631" spans="1:4" s="387" customFormat="1" x14ac:dyDescent="0.25">
      <c r="A1631" s="473">
        <v>99291</v>
      </c>
      <c r="B1631" s="473" t="s">
        <v>12660</v>
      </c>
      <c r="C1631" s="473" t="s">
        <v>934</v>
      </c>
      <c r="D1631" s="475">
        <v>2228.1799999999998</v>
      </c>
    </row>
    <row r="1632" spans="1:4" s="387" customFormat="1" x14ac:dyDescent="0.25">
      <c r="A1632" s="473">
        <v>99292</v>
      </c>
      <c r="B1632" s="473" t="s">
        <v>12661</v>
      </c>
      <c r="C1632" s="473" t="s">
        <v>925</v>
      </c>
      <c r="D1632" s="475">
        <v>2256.2399999999998</v>
      </c>
    </row>
    <row r="1633" spans="1:4" s="387" customFormat="1" x14ac:dyDescent="0.25">
      <c r="A1633" s="473">
        <v>99293</v>
      </c>
      <c r="B1633" s="473" t="s">
        <v>12662</v>
      </c>
      <c r="C1633" s="473" t="s">
        <v>934</v>
      </c>
      <c r="D1633" s="475">
        <v>1190.3499999999999</v>
      </c>
    </row>
    <row r="1634" spans="1:4" s="387" customFormat="1" x14ac:dyDescent="0.25">
      <c r="A1634" s="473">
        <v>99294</v>
      </c>
      <c r="B1634" s="473" t="s">
        <v>12663</v>
      </c>
      <c r="C1634" s="473" t="s">
        <v>925</v>
      </c>
      <c r="D1634" s="475">
        <v>7393.81</v>
      </c>
    </row>
    <row r="1635" spans="1:4" s="387" customFormat="1" x14ac:dyDescent="0.25">
      <c r="A1635" s="473">
        <v>99296</v>
      </c>
      <c r="B1635" s="473" t="s">
        <v>12664</v>
      </c>
      <c r="C1635" s="473" t="s">
        <v>934</v>
      </c>
      <c r="D1635" s="475">
        <v>2446.75</v>
      </c>
    </row>
    <row r="1636" spans="1:4" s="387" customFormat="1" x14ac:dyDescent="0.25">
      <c r="A1636" s="473">
        <v>99297</v>
      </c>
      <c r="B1636" s="473" t="s">
        <v>12665</v>
      </c>
      <c r="C1636" s="473" t="s">
        <v>934</v>
      </c>
      <c r="D1636" s="475">
        <v>2443.35</v>
      </c>
    </row>
    <row r="1637" spans="1:4" s="387" customFormat="1" x14ac:dyDescent="0.25">
      <c r="A1637" s="473">
        <v>99298</v>
      </c>
      <c r="B1637" s="473" t="s">
        <v>12666</v>
      </c>
      <c r="C1637" s="473" t="s">
        <v>925</v>
      </c>
      <c r="D1637" s="475">
        <v>9626.51</v>
      </c>
    </row>
    <row r="1638" spans="1:4" s="387" customFormat="1" x14ac:dyDescent="0.25">
      <c r="A1638" s="473">
        <v>99299</v>
      </c>
      <c r="B1638" s="473" t="s">
        <v>12667</v>
      </c>
      <c r="C1638" s="473" t="s">
        <v>934</v>
      </c>
      <c r="D1638" s="475">
        <v>2645.68</v>
      </c>
    </row>
    <row r="1639" spans="1:4" s="387" customFormat="1" x14ac:dyDescent="0.25">
      <c r="A1639" s="473">
        <v>99300</v>
      </c>
      <c r="B1639" s="473" t="s">
        <v>12668</v>
      </c>
      <c r="C1639" s="473" t="s">
        <v>925</v>
      </c>
      <c r="D1639" s="475">
        <v>10750.18</v>
      </c>
    </row>
    <row r="1640" spans="1:4" s="387" customFormat="1" x14ac:dyDescent="0.25">
      <c r="A1640" s="473">
        <v>99301</v>
      </c>
      <c r="B1640" s="473" t="s">
        <v>12669</v>
      </c>
      <c r="C1640" s="473" t="s">
        <v>925</v>
      </c>
      <c r="D1640" s="475">
        <v>5300.5</v>
      </c>
    </row>
    <row r="1641" spans="1:4" s="387" customFormat="1" x14ac:dyDescent="0.25">
      <c r="A1641" s="473">
        <v>99302</v>
      </c>
      <c r="B1641" s="473" t="s">
        <v>12670</v>
      </c>
      <c r="C1641" s="473" t="s">
        <v>934</v>
      </c>
      <c r="D1641" s="475">
        <v>2848.03</v>
      </c>
    </row>
    <row r="1642" spans="1:4" s="387" customFormat="1" x14ac:dyDescent="0.25">
      <c r="A1642" s="473">
        <v>99303</v>
      </c>
      <c r="B1642" s="473" t="s">
        <v>12671</v>
      </c>
      <c r="C1642" s="473" t="s">
        <v>925</v>
      </c>
      <c r="D1642" s="475">
        <v>9835.26</v>
      </c>
    </row>
    <row r="1643" spans="1:4" s="387" customFormat="1" x14ac:dyDescent="0.25">
      <c r="A1643" s="473">
        <v>99304</v>
      </c>
      <c r="B1643" s="473" t="s">
        <v>12672</v>
      </c>
      <c r="C1643" s="473" t="s">
        <v>934</v>
      </c>
      <c r="D1643" s="475">
        <v>2649.07</v>
      </c>
    </row>
    <row r="1644" spans="1:4" s="387" customFormat="1" x14ac:dyDescent="0.25">
      <c r="A1644" s="473">
        <v>99305</v>
      </c>
      <c r="B1644" s="473" t="s">
        <v>12673</v>
      </c>
      <c r="C1644" s="473" t="s">
        <v>925</v>
      </c>
      <c r="D1644" s="475">
        <v>11130.63</v>
      </c>
    </row>
    <row r="1645" spans="1:4" s="387" customFormat="1" x14ac:dyDescent="0.25">
      <c r="A1645" s="473">
        <v>99306</v>
      </c>
      <c r="B1645" s="473" t="s">
        <v>12674</v>
      </c>
      <c r="C1645" s="473" t="s">
        <v>934</v>
      </c>
      <c r="D1645" s="475">
        <v>2848.03</v>
      </c>
    </row>
    <row r="1646" spans="1:4" s="387" customFormat="1" x14ac:dyDescent="0.25">
      <c r="A1646" s="473">
        <v>99307</v>
      </c>
      <c r="B1646" s="473" t="s">
        <v>12675</v>
      </c>
      <c r="C1646" s="473" t="s">
        <v>934</v>
      </c>
      <c r="D1646" s="475">
        <v>1909.67</v>
      </c>
    </row>
    <row r="1647" spans="1:4" s="387" customFormat="1" x14ac:dyDescent="0.25">
      <c r="A1647" s="473">
        <v>99308</v>
      </c>
      <c r="B1647" s="473" t="s">
        <v>12676</v>
      </c>
      <c r="C1647" s="473" t="s">
        <v>925</v>
      </c>
      <c r="D1647" s="475">
        <v>12421.66</v>
      </c>
    </row>
    <row r="1648" spans="1:4" s="387" customFormat="1" x14ac:dyDescent="0.25">
      <c r="A1648" s="473">
        <v>99309</v>
      </c>
      <c r="B1648" s="473" t="s">
        <v>12677</v>
      </c>
      <c r="C1648" s="473" t="s">
        <v>934</v>
      </c>
      <c r="D1648" s="475">
        <v>3050.39</v>
      </c>
    </row>
    <row r="1649" spans="1:4" s="387" customFormat="1" x14ac:dyDescent="0.25">
      <c r="A1649" s="473">
        <v>99310</v>
      </c>
      <c r="B1649" s="473" t="s">
        <v>12678</v>
      </c>
      <c r="C1649" s="473" t="s">
        <v>925</v>
      </c>
      <c r="D1649" s="475">
        <v>12637.29</v>
      </c>
    </row>
    <row r="1650" spans="1:4" s="387" customFormat="1" x14ac:dyDescent="0.25">
      <c r="A1650" s="473">
        <v>99311</v>
      </c>
      <c r="B1650" s="473" t="s">
        <v>12679</v>
      </c>
      <c r="C1650" s="473" t="s">
        <v>934</v>
      </c>
      <c r="D1650" s="475">
        <v>3050.39</v>
      </c>
    </row>
    <row r="1651" spans="1:4" s="387" customFormat="1" x14ac:dyDescent="0.25">
      <c r="A1651" s="473">
        <v>99312</v>
      </c>
      <c r="B1651" s="473" t="s">
        <v>12680</v>
      </c>
      <c r="C1651" s="473" t="s">
        <v>925</v>
      </c>
      <c r="D1651" s="475">
        <v>6224.93</v>
      </c>
    </row>
    <row r="1652" spans="1:4" s="387" customFormat="1" x14ac:dyDescent="0.25">
      <c r="A1652" s="473">
        <v>99313</v>
      </c>
      <c r="B1652" s="473" t="s">
        <v>12681</v>
      </c>
      <c r="C1652" s="473" t="s">
        <v>925</v>
      </c>
      <c r="D1652" s="475">
        <v>14101.69</v>
      </c>
    </row>
    <row r="1653" spans="1:4" s="387" customFormat="1" x14ac:dyDescent="0.25">
      <c r="A1653" s="473">
        <v>99314</v>
      </c>
      <c r="B1653" s="473" t="s">
        <v>12682</v>
      </c>
      <c r="C1653" s="473" t="s">
        <v>934</v>
      </c>
      <c r="D1653" s="475">
        <v>3252.74</v>
      </c>
    </row>
    <row r="1654" spans="1:4" s="387" customFormat="1" x14ac:dyDescent="0.25">
      <c r="A1654" s="473">
        <v>99315</v>
      </c>
      <c r="B1654" s="473" t="s">
        <v>12683</v>
      </c>
      <c r="C1654" s="473" t="s">
        <v>925</v>
      </c>
      <c r="D1654" s="475">
        <v>15777.51</v>
      </c>
    </row>
    <row r="1655" spans="1:4" s="387" customFormat="1" x14ac:dyDescent="0.25">
      <c r="A1655" s="473">
        <v>99317</v>
      </c>
      <c r="B1655" s="473" t="s">
        <v>12684</v>
      </c>
      <c r="C1655" s="473" t="s">
        <v>934</v>
      </c>
      <c r="D1655" s="475">
        <v>2045.43</v>
      </c>
    </row>
    <row r="1656" spans="1:4" s="387" customFormat="1" x14ac:dyDescent="0.25">
      <c r="A1656" s="473">
        <v>99318</v>
      </c>
      <c r="B1656" s="473" t="s">
        <v>12685</v>
      </c>
      <c r="C1656" s="473" t="s">
        <v>934</v>
      </c>
      <c r="D1656" s="474">
        <v>255.67</v>
      </c>
    </row>
    <row r="1657" spans="1:4" s="387" customFormat="1" x14ac:dyDescent="0.25">
      <c r="A1657" s="473">
        <v>99319</v>
      </c>
      <c r="B1657" s="473" t="s">
        <v>12686</v>
      </c>
      <c r="C1657" s="473" t="s">
        <v>934</v>
      </c>
      <c r="D1657" s="474">
        <v>780.67</v>
      </c>
    </row>
    <row r="1658" spans="1:4" s="387" customFormat="1" x14ac:dyDescent="0.25">
      <c r="A1658" s="473">
        <v>99320</v>
      </c>
      <c r="B1658" s="473" t="s">
        <v>12687</v>
      </c>
      <c r="C1658" s="473" t="s">
        <v>925</v>
      </c>
      <c r="D1658" s="475">
        <v>7191.13</v>
      </c>
    </row>
    <row r="1659" spans="1:4" s="387" customFormat="1" x14ac:dyDescent="0.25">
      <c r="A1659" s="473">
        <v>99321</v>
      </c>
      <c r="B1659" s="473" t="s">
        <v>12688</v>
      </c>
      <c r="C1659" s="473" t="s">
        <v>934</v>
      </c>
      <c r="D1659" s="475">
        <v>2244.4299999999998</v>
      </c>
    </row>
    <row r="1660" spans="1:4" s="387" customFormat="1" x14ac:dyDescent="0.25">
      <c r="A1660" s="473">
        <v>99322</v>
      </c>
      <c r="B1660" s="473" t="s">
        <v>12689</v>
      </c>
      <c r="C1660" s="473" t="s">
        <v>925</v>
      </c>
      <c r="D1660" s="475">
        <v>8120.83</v>
      </c>
    </row>
    <row r="1661" spans="1:4" s="387" customFormat="1" x14ac:dyDescent="0.25">
      <c r="A1661" s="473">
        <v>99323</v>
      </c>
      <c r="B1661" s="473" t="s">
        <v>12690</v>
      </c>
      <c r="C1661" s="473" t="s">
        <v>934</v>
      </c>
      <c r="D1661" s="475">
        <v>2443.35</v>
      </c>
    </row>
    <row r="1662" spans="1:4" s="387" customFormat="1" x14ac:dyDescent="0.25">
      <c r="A1662" s="473">
        <v>99324</v>
      </c>
      <c r="B1662" s="473" t="s">
        <v>12691</v>
      </c>
      <c r="C1662" s="473" t="s">
        <v>925</v>
      </c>
      <c r="D1662" s="475">
        <v>9050.6200000000008</v>
      </c>
    </row>
    <row r="1663" spans="1:4" s="387" customFormat="1" x14ac:dyDescent="0.25">
      <c r="A1663" s="473">
        <v>99325</v>
      </c>
      <c r="B1663" s="473" t="s">
        <v>12692</v>
      </c>
      <c r="C1663" s="473" t="s">
        <v>934</v>
      </c>
      <c r="D1663" s="475">
        <v>2645.68</v>
      </c>
    </row>
    <row r="1664" spans="1:4" s="387" customFormat="1" x14ac:dyDescent="0.25">
      <c r="A1664" s="473">
        <v>99326</v>
      </c>
      <c r="B1664" s="473" t="s">
        <v>12693</v>
      </c>
      <c r="C1664" s="473" t="s">
        <v>925</v>
      </c>
      <c r="D1664" s="475">
        <v>7379.18</v>
      </c>
    </row>
    <row r="1665" spans="1:4" s="387" customFormat="1" x14ac:dyDescent="0.25">
      <c r="A1665" s="473">
        <v>99327</v>
      </c>
      <c r="B1665" s="473" t="s">
        <v>12694</v>
      </c>
      <c r="C1665" s="473" t="s">
        <v>934</v>
      </c>
      <c r="D1665" s="475">
        <v>3421.97</v>
      </c>
    </row>
    <row r="1666" spans="1:4" s="387" customFormat="1" x14ac:dyDescent="0.25">
      <c r="A1666" s="473">
        <v>101800</v>
      </c>
      <c r="B1666" s="473" t="s">
        <v>12695</v>
      </c>
      <c r="C1666" s="473" t="s">
        <v>925</v>
      </c>
      <c r="D1666" s="475">
        <v>1360.93</v>
      </c>
    </row>
    <row r="1667" spans="1:4" s="387" customFormat="1" x14ac:dyDescent="0.25">
      <c r="A1667" s="473">
        <v>101801</v>
      </c>
      <c r="B1667" s="473" t="s">
        <v>12696</v>
      </c>
      <c r="C1667" s="473" t="s">
        <v>925</v>
      </c>
      <c r="D1667" s="475">
        <v>1042.07</v>
      </c>
    </row>
    <row r="1668" spans="1:4" s="387" customFormat="1" x14ac:dyDescent="0.25">
      <c r="A1668" s="473">
        <v>101806</v>
      </c>
      <c r="B1668" s="473" t="s">
        <v>12697</v>
      </c>
      <c r="C1668" s="473" t="s">
        <v>925</v>
      </c>
      <c r="D1668" s="474">
        <v>460.38</v>
      </c>
    </row>
    <row r="1669" spans="1:4" s="387" customFormat="1" x14ac:dyDescent="0.25">
      <c r="A1669" s="473">
        <v>101807</v>
      </c>
      <c r="B1669" s="473" t="s">
        <v>12698</v>
      </c>
      <c r="C1669" s="473" t="s">
        <v>925</v>
      </c>
      <c r="D1669" s="474">
        <v>399.96</v>
      </c>
    </row>
    <row r="1670" spans="1:4" s="387" customFormat="1" x14ac:dyDescent="0.25">
      <c r="A1670" s="473">
        <v>101808</v>
      </c>
      <c r="B1670" s="473" t="s">
        <v>12699</v>
      </c>
      <c r="C1670" s="473" t="s">
        <v>925</v>
      </c>
      <c r="D1670" s="474">
        <v>464.6</v>
      </c>
    </row>
    <row r="1671" spans="1:4" s="387" customFormat="1" x14ac:dyDescent="0.25">
      <c r="A1671" s="473">
        <v>101809</v>
      </c>
      <c r="B1671" s="473" t="s">
        <v>12700</v>
      </c>
      <c r="C1671" s="473" t="s">
        <v>925</v>
      </c>
      <c r="D1671" s="475">
        <v>2712.83</v>
      </c>
    </row>
    <row r="1672" spans="1:4" s="387" customFormat="1" x14ac:dyDescent="0.25">
      <c r="A1672" s="473">
        <v>102139</v>
      </c>
      <c r="B1672" s="473" t="s">
        <v>12701</v>
      </c>
      <c r="C1672" s="473" t="s">
        <v>925</v>
      </c>
      <c r="D1672" s="475">
        <v>1553.64</v>
      </c>
    </row>
    <row r="1673" spans="1:4" s="387" customFormat="1" x14ac:dyDescent="0.25">
      <c r="A1673" s="473">
        <v>102141</v>
      </c>
      <c r="B1673" s="473" t="s">
        <v>12702</v>
      </c>
      <c r="C1673" s="473" t="s">
        <v>925</v>
      </c>
      <c r="D1673" s="475">
        <v>2474.48</v>
      </c>
    </row>
    <row r="1674" spans="1:4" s="387" customFormat="1" x14ac:dyDescent="0.25">
      <c r="A1674" s="473">
        <v>102142</v>
      </c>
      <c r="B1674" s="473" t="s">
        <v>12703</v>
      </c>
      <c r="C1674" s="473" t="s">
        <v>925</v>
      </c>
      <c r="D1674" s="475">
        <v>2435.7800000000002</v>
      </c>
    </row>
    <row r="1675" spans="1:4" s="387" customFormat="1" x14ac:dyDescent="0.25">
      <c r="A1675" s="473">
        <v>102457</v>
      </c>
      <c r="B1675" s="473" t="s">
        <v>16206</v>
      </c>
      <c r="C1675" s="473" t="s">
        <v>925</v>
      </c>
      <c r="D1675" s="475">
        <v>1530.69</v>
      </c>
    </row>
    <row r="1676" spans="1:4" s="387" customFormat="1" x14ac:dyDescent="0.25">
      <c r="A1676" s="473">
        <v>94263</v>
      </c>
      <c r="B1676" s="473" t="s">
        <v>3466</v>
      </c>
      <c r="C1676" s="473" t="s">
        <v>934</v>
      </c>
      <c r="D1676" s="474">
        <v>24.96</v>
      </c>
    </row>
    <row r="1677" spans="1:4" s="387" customFormat="1" x14ac:dyDescent="0.25">
      <c r="A1677" s="473">
        <v>94264</v>
      </c>
      <c r="B1677" s="473" t="s">
        <v>3467</v>
      </c>
      <c r="C1677" s="473" t="s">
        <v>934</v>
      </c>
      <c r="D1677" s="474">
        <v>27.89</v>
      </c>
    </row>
    <row r="1678" spans="1:4" s="387" customFormat="1" x14ac:dyDescent="0.25">
      <c r="A1678" s="473">
        <v>94265</v>
      </c>
      <c r="B1678" s="473" t="s">
        <v>3468</v>
      </c>
      <c r="C1678" s="473" t="s">
        <v>934</v>
      </c>
      <c r="D1678" s="474">
        <v>32.159999999999997</v>
      </c>
    </row>
    <row r="1679" spans="1:4" s="387" customFormat="1" x14ac:dyDescent="0.25">
      <c r="A1679" s="473">
        <v>94266</v>
      </c>
      <c r="B1679" s="473" t="s">
        <v>3469</v>
      </c>
      <c r="C1679" s="473" t="s">
        <v>934</v>
      </c>
      <c r="D1679" s="474">
        <v>35.5</v>
      </c>
    </row>
    <row r="1680" spans="1:4" s="387" customFormat="1" x14ac:dyDescent="0.25">
      <c r="A1680" s="473">
        <v>94267</v>
      </c>
      <c r="B1680" s="473" t="s">
        <v>3470</v>
      </c>
      <c r="C1680" s="473" t="s">
        <v>934</v>
      </c>
      <c r="D1680" s="474">
        <v>38.28</v>
      </c>
    </row>
    <row r="1681" spans="1:4" s="387" customFormat="1" x14ac:dyDescent="0.25">
      <c r="A1681" s="473">
        <v>94268</v>
      </c>
      <c r="B1681" s="473" t="s">
        <v>3471</v>
      </c>
      <c r="C1681" s="473" t="s">
        <v>934</v>
      </c>
      <c r="D1681" s="474">
        <v>41.98</v>
      </c>
    </row>
    <row r="1682" spans="1:4" s="387" customFormat="1" x14ac:dyDescent="0.25">
      <c r="A1682" s="473">
        <v>94269</v>
      </c>
      <c r="B1682" s="473" t="s">
        <v>3472</v>
      </c>
      <c r="C1682" s="473" t="s">
        <v>934</v>
      </c>
      <c r="D1682" s="474">
        <v>54.13</v>
      </c>
    </row>
    <row r="1683" spans="1:4" s="387" customFormat="1" x14ac:dyDescent="0.25">
      <c r="A1683" s="473">
        <v>94270</v>
      </c>
      <c r="B1683" s="473" t="s">
        <v>3473</v>
      </c>
      <c r="C1683" s="473" t="s">
        <v>934</v>
      </c>
      <c r="D1683" s="474">
        <v>59.28</v>
      </c>
    </row>
    <row r="1684" spans="1:4" s="387" customFormat="1" x14ac:dyDescent="0.25">
      <c r="A1684" s="473">
        <v>94271</v>
      </c>
      <c r="B1684" s="473" t="s">
        <v>3474</v>
      </c>
      <c r="C1684" s="473" t="s">
        <v>934</v>
      </c>
      <c r="D1684" s="474">
        <v>65.87</v>
      </c>
    </row>
    <row r="1685" spans="1:4" s="387" customFormat="1" x14ac:dyDescent="0.25">
      <c r="A1685" s="473">
        <v>94272</v>
      </c>
      <c r="B1685" s="473" t="s">
        <v>3475</v>
      </c>
      <c r="C1685" s="473" t="s">
        <v>934</v>
      </c>
      <c r="D1685" s="474">
        <v>72.72</v>
      </c>
    </row>
    <row r="1686" spans="1:4" s="387" customFormat="1" x14ac:dyDescent="0.25">
      <c r="A1686" s="473">
        <v>94273</v>
      </c>
      <c r="B1686" s="473" t="s">
        <v>1535</v>
      </c>
      <c r="C1686" s="473" t="s">
        <v>934</v>
      </c>
      <c r="D1686" s="474">
        <v>48.6</v>
      </c>
    </row>
    <row r="1687" spans="1:4" s="387" customFormat="1" x14ac:dyDescent="0.25">
      <c r="A1687" s="473">
        <v>94274</v>
      </c>
      <c r="B1687" s="473" t="s">
        <v>3476</v>
      </c>
      <c r="C1687" s="473" t="s">
        <v>934</v>
      </c>
      <c r="D1687" s="474">
        <v>51.93</v>
      </c>
    </row>
    <row r="1688" spans="1:4" s="387" customFormat="1" x14ac:dyDescent="0.25">
      <c r="A1688" s="473">
        <v>94275</v>
      </c>
      <c r="B1688" s="473" t="s">
        <v>3477</v>
      </c>
      <c r="C1688" s="473" t="s">
        <v>934</v>
      </c>
      <c r="D1688" s="474">
        <v>46.8</v>
      </c>
    </row>
    <row r="1689" spans="1:4" s="387" customFormat="1" x14ac:dyDescent="0.25">
      <c r="A1689" s="473">
        <v>94276</v>
      </c>
      <c r="B1689" s="473" t="s">
        <v>3478</v>
      </c>
      <c r="C1689" s="473" t="s">
        <v>934</v>
      </c>
      <c r="D1689" s="474">
        <v>50.12</v>
      </c>
    </row>
    <row r="1690" spans="1:4" s="387" customFormat="1" x14ac:dyDescent="0.25">
      <c r="A1690" s="473">
        <v>94277</v>
      </c>
      <c r="B1690" s="473" t="s">
        <v>16207</v>
      </c>
      <c r="C1690" s="473" t="s">
        <v>934</v>
      </c>
      <c r="D1690" s="474">
        <v>38.51</v>
      </c>
    </row>
    <row r="1691" spans="1:4" s="387" customFormat="1" x14ac:dyDescent="0.25">
      <c r="A1691" s="473">
        <v>94278</v>
      </c>
      <c r="B1691" s="473" t="s">
        <v>16208</v>
      </c>
      <c r="C1691" s="473" t="s">
        <v>934</v>
      </c>
      <c r="D1691" s="474">
        <v>41.84</v>
      </c>
    </row>
    <row r="1692" spans="1:4" s="387" customFormat="1" x14ac:dyDescent="0.25">
      <c r="A1692" s="473">
        <v>94279</v>
      </c>
      <c r="B1692" s="473" t="s">
        <v>16209</v>
      </c>
      <c r="C1692" s="473" t="s">
        <v>934</v>
      </c>
      <c r="D1692" s="474">
        <v>45.25</v>
      </c>
    </row>
    <row r="1693" spans="1:4" s="387" customFormat="1" x14ac:dyDescent="0.25">
      <c r="A1693" s="473">
        <v>94280</v>
      </c>
      <c r="B1693" s="473" t="s">
        <v>16210</v>
      </c>
      <c r="C1693" s="473" t="s">
        <v>934</v>
      </c>
      <c r="D1693" s="474">
        <v>48.58</v>
      </c>
    </row>
    <row r="1694" spans="1:4" s="387" customFormat="1" x14ac:dyDescent="0.25">
      <c r="A1694" s="473">
        <v>94281</v>
      </c>
      <c r="B1694" s="473" t="s">
        <v>3479</v>
      </c>
      <c r="C1694" s="473" t="s">
        <v>934</v>
      </c>
      <c r="D1694" s="474">
        <v>41.42</v>
      </c>
    </row>
    <row r="1695" spans="1:4" s="387" customFormat="1" x14ac:dyDescent="0.25">
      <c r="A1695" s="473">
        <v>94282</v>
      </c>
      <c r="B1695" s="473" t="s">
        <v>3480</v>
      </c>
      <c r="C1695" s="473" t="s">
        <v>934</v>
      </c>
      <c r="D1695" s="474">
        <v>51.56</v>
      </c>
    </row>
    <row r="1696" spans="1:4" s="387" customFormat="1" x14ac:dyDescent="0.25">
      <c r="A1696" s="473">
        <v>94283</v>
      </c>
      <c r="B1696" s="473" t="s">
        <v>3481</v>
      </c>
      <c r="C1696" s="473" t="s">
        <v>934</v>
      </c>
      <c r="D1696" s="474">
        <v>52.31</v>
      </c>
    </row>
    <row r="1697" spans="1:4" s="387" customFormat="1" x14ac:dyDescent="0.25">
      <c r="A1697" s="473">
        <v>94284</v>
      </c>
      <c r="B1697" s="473" t="s">
        <v>3482</v>
      </c>
      <c r="C1697" s="473" t="s">
        <v>934</v>
      </c>
      <c r="D1697" s="474">
        <v>62.44</v>
      </c>
    </row>
    <row r="1698" spans="1:4" s="387" customFormat="1" x14ac:dyDescent="0.25">
      <c r="A1698" s="473">
        <v>94285</v>
      </c>
      <c r="B1698" s="473" t="s">
        <v>3483</v>
      </c>
      <c r="C1698" s="473" t="s">
        <v>934</v>
      </c>
      <c r="D1698" s="474">
        <v>62.71</v>
      </c>
    </row>
    <row r="1699" spans="1:4" s="387" customFormat="1" x14ac:dyDescent="0.25">
      <c r="A1699" s="473">
        <v>94286</v>
      </c>
      <c r="B1699" s="473" t="s">
        <v>3484</v>
      </c>
      <c r="C1699" s="473" t="s">
        <v>934</v>
      </c>
      <c r="D1699" s="474">
        <v>72.849999999999994</v>
      </c>
    </row>
    <row r="1700" spans="1:4" s="387" customFormat="1" x14ac:dyDescent="0.25">
      <c r="A1700" s="473">
        <v>94287</v>
      </c>
      <c r="B1700" s="473" t="s">
        <v>3485</v>
      </c>
      <c r="C1700" s="473" t="s">
        <v>934</v>
      </c>
      <c r="D1700" s="474">
        <v>32.6</v>
      </c>
    </row>
    <row r="1701" spans="1:4" s="387" customFormat="1" x14ac:dyDescent="0.25">
      <c r="A1701" s="473">
        <v>94288</v>
      </c>
      <c r="B1701" s="473" t="s">
        <v>3486</v>
      </c>
      <c r="C1701" s="473" t="s">
        <v>934</v>
      </c>
      <c r="D1701" s="474">
        <v>41.47</v>
      </c>
    </row>
    <row r="1702" spans="1:4" s="387" customFormat="1" x14ac:dyDescent="0.25">
      <c r="A1702" s="473">
        <v>94289</v>
      </c>
      <c r="B1702" s="473" t="s">
        <v>3487</v>
      </c>
      <c r="C1702" s="473" t="s">
        <v>934</v>
      </c>
      <c r="D1702" s="474">
        <v>40.51</v>
      </c>
    </row>
    <row r="1703" spans="1:4" s="387" customFormat="1" x14ac:dyDescent="0.25">
      <c r="A1703" s="473">
        <v>94290</v>
      </c>
      <c r="B1703" s="473" t="s">
        <v>3488</v>
      </c>
      <c r="C1703" s="473" t="s">
        <v>934</v>
      </c>
      <c r="D1703" s="474">
        <v>49.37</v>
      </c>
    </row>
    <row r="1704" spans="1:4" s="387" customFormat="1" x14ac:dyDescent="0.25">
      <c r="A1704" s="473">
        <v>94291</v>
      </c>
      <c r="B1704" s="473" t="s">
        <v>3489</v>
      </c>
      <c r="C1704" s="473" t="s">
        <v>934</v>
      </c>
      <c r="D1704" s="474">
        <v>47.98</v>
      </c>
    </row>
    <row r="1705" spans="1:4" s="387" customFormat="1" x14ac:dyDescent="0.25">
      <c r="A1705" s="473">
        <v>94292</v>
      </c>
      <c r="B1705" s="473" t="s">
        <v>3490</v>
      </c>
      <c r="C1705" s="473" t="s">
        <v>934</v>
      </c>
      <c r="D1705" s="474">
        <v>56.84</v>
      </c>
    </row>
    <row r="1706" spans="1:4" s="387" customFormat="1" x14ac:dyDescent="0.25">
      <c r="A1706" s="473">
        <v>94293</v>
      </c>
      <c r="B1706" s="473" t="s">
        <v>3491</v>
      </c>
      <c r="C1706" s="473" t="s">
        <v>934</v>
      </c>
      <c r="D1706" s="474">
        <v>124.06</v>
      </c>
    </row>
    <row r="1707" spans="1:4" s="387" customFormat="1" x14ac:dyDescent="0.25">
      <c r="A1707" s="473">
        <v>94294</v>
      </c>
      <c r="B1707" s="473" t="s">
        <v>3492</v>
      </c>
      <c r="C1707" s="473" t="s">
        <v>934</v>
      </c>
      <c r="D1707" s="474">
        <v>7.89</v>
      </c>
    </row>
    <row r="1708" spans="1:4" s="387" customFormat="1" x14ac:dyDescent="0.25">
      <c r="A1708" s="473">
        <v>102727</v>
      </c>
      <c r="B1708" s="473" t="s">
        <v>16211</v>
      </c>
      <c r="C1708" s="473" t="s">
        <v>913</v>
      </c>
      <c r="D1708" s="474">
        <v>84.98</v>
      </c>
    </row>
    <row r="1709" spans="1:4" s="387" customFormat="1" x14ac:dyDescent="0.25">
      <c r="A1709" s="473">
        <v>102728</v>
      </c>
      <c r="B1709" s="473" t="s">
        <v>16212</v>
      </c>
      <c r="C1709" s="473" t="s">
        <v>997</v>
      </c>
      <c r="D1709" s="474">
        <v>18.059999999999999</v>
      </c>
    </row>
    <row r="1710" spans="1:4" s="387" customFormat="1" x14ac:dyDescent="0.25">
      <c r="A1710" s="473">
        <v>102729</v>
      </c>
      <c r="B1710" s="473" t="s">
        <v>16213</v>
      </c>
      <c r="C1710" s="473" t="s">
        <v>997</v>
      </c>
      <c r="D1710" s="474">
        <v>17.399999999999999</v>
      </c>
    </row>
    <row r="1711" spans="1:4" s="387" customFormat="1" x14ac:dyDescent="0.25">
      <c r="A1711" s="473">
        <v>102730</v>
      </c>
      <c r="B1711" s="473" t="s">
        <v>16214</v>
      </c>
      <c r="C1711" s="473" t="s">
        <v>997</v>
      </c>
      <c r="D1711" s="474">
        <v>15.78</v>
      </c>
    </row>
    <row r="1712" spans="1:4" s="387" customFormat="1" x14ac:dyDescent="0.25">
      <c r="A1712" s="473">
        <v>102731</v>
      </c>
      <c r="B1712" s="473" t="s">
        <v>16215</v>
      </c>
      <c r="C1712" s="473" t="s">
        <v>997</v>
      </c>
      <c r="D1712" s="474">
        <v>13.4</v>
      </c>
    </row>
    <row r="1713" spans="1:4" s="387" customFormat="1" x14ac:dyDescent="0.25">
      <c r="A1713" s="473">
        <v>102732</v>
      </c>
      <c r="B1713" s="473" t="s">
        <v>16216</v>
      </c>
      <c r="C1713" s="473" t="s">
        <v>997</v>
      </c>
      <c r="D1713" s="474">
        <v>12.91</v>
      </c>
    </row>
    <row r="1714" spans="1:4" s="387" customFormat="1" x14ac:dyDescent="0.25">
      <c r="A1714" s="473">
        <v>102733</v>
      </c>
      <c r="B1714" s="473" t="s">
        <v>16217</v>
      </c>
      <c r="C1714" s="473" t="s">
        <v>997</v>
      </c>
      <c r="D1714" s="474">
        <v>14.7</v>
      </c>
    </row>
    <row r="1715" spans="1:4" s="387" customFormat="1" x14ac:dyDescent="0.25">
      <c r="A1715" s="473">
        <v>102734</v>
      </c>
      <c r="B1715" s="473" t="s">
        <v>16218</v>
      </c>
      <c r="C1715" s="473" t="s">
        <v>997</v>
      </c>
      <c r="D1715" s="474">
        <v>17.14</v>
      </c>
    </row>
    <row r="1716" spans="1:4" s="387" customFormat="1" x14ac:dyDescent="0.25">
      <c r="A1716" s="473">
        <v>102735</v>
      </c>
      <c r="B1716" s="473" t="s">
        <v>16219</v>
      </c>
      <c r="C1716" s="473" t="s">
        <v>997</v>
      </c>
      <c r="D1716" s="474">
        <v>16.63</v>
      </c>
    </row>
    <row r="1717" spans="1:4" s="387" customFormat="1" x14ac:dyDescent="0.25">
      <c r="A1717" s="473">
        <v>102736</v>
      </c>
      <c r="B1717" s="473" t="s">
        <v>16220</v>
      </c>
      <c r="C1717" s="473" t="s">
        <v>932</v>
      </c>
      <c r="D1717" s="474">
        <v>404.18</v>
      </c>
    </row>
    <row r="1718" spans="1:4" s="387" customFormat="1" x14ac:dyDescent="0.25">
      <c r="A1718" s="473">
        <v>102737</v>
      </c>
      <c r="B1718" s="473" t="s">
        <v>16221</v>
      </c>
      <c r="C1718" s="473" t="s">
        <v>925</v>
      </c>
      <c r="D1718" s="475">
        <v>1025.43</v>
      </c>
    </row>
    <row r="1719" spans="1:4" s="387" customFormat="1" x14ac:dyDescent="0.25">
      <c r="A1719" s="473">
        <v>102738</v>
      </c>
      <c r="B1719" s="473" t="s">
        <v>16222</v>
      </c>
      <c r="C1719" s="473" t="s">
        <v>925</v>
      </c>
      <c r="D1719" s="475">
        <v>2114.39</v>
      </c>
    </row>
    <row r="1720" spans="1:4" s="387" customFormat="1" x14ac:dyDescent="0.25">
      <c r="A1720" s="473">
        <v>102739</v>
      </c>
      <c r="B1720" s="473" t="s">
        <v>16223</v>
      </c>
      <c r="C1720" s="473" t="s">
        <v>925</v>
      </c>
      <c r="D1720" s="475">
        <v>3555.69</v>
      </c>
    </row>
    <row r="1721" spans="1:4" s="387" customFormat="1" x14ac:dyDescent="0.25">
      <c r="A1721" s="473">
        <v>102740</v>
      </c>
      <c r="B1721" s="473" t="s">
        <v>16224</v>
      </c>
      <c r="C1721" s="473" t="s">
        <v>925</v>
      </c>
      <c r="D1721" s="475">
        <v>5349.21</v>
      </c>
    </row>
    <row r="1722" spans="1:4" s="387" customFormat="1" x14ac:dyDescent="0.25">
      <c r="A1722" s="473">
        <v>102741</v>
      </c>
      <c r="B1722" s="473" t="s">
        <v>16225</v>
      </c>
      <c r="C1722" s="473" t="s">
        <v>925</v>
      </c>
      <c r="D1722" s="475">
        <v>7533.01</v>
      </c>
    </row>
    <row r="1723" spans="1:4" s="387" customFormat="1" x14ac:dyDescent="0.25">
      <c r="A1723" s="473">
        <v>102742</v>
      </c>
      <c r="B1723" s="473" t="s">
        <v>16226</v>
      </c>
      <c r="C1723" s="473" t="s">
        <v>925</v>
      </c>
      <c r="D1723" s="475">
        <v>13086.94</v>
      </c>
    </row>
    <row r="1724" spans="1:4" s="387" customFormat="1" x14ac:dyDescent="0.25">
      <c r="A1724" s="473">
        <v>102743</v>
      </c>
      <c r="B1724" s="473" t="s">
        <v>16227</v>
      </c>
      <c r="C1724" s="473" t="s">
        <v>925</v>
      </c>
      <c r="D1724" s="475">
        <v>11415.72</v>
      </c>
    </row>
    <row r="1725" spans="1:4" s="387" customFormat="1" x14ac:dyDescent="0.25">
      <c r="A1725" s="473">
        <v>102744</v>
      </c>
      <c r="B1725" s="473" t="s">
        <v>16228</v>
      </c>
      <c r="C1725" s="473" t="s">
        <v>925</v>
      </c>
      <c r="D1725" s="475">
        <v>6468.62</v>
      </c>
    </row>
    <row r="1726" spans="1:4" s="387" customFormat="1" x14ac:dyDescent="0.25">
      <c r="A1726" s="473">
        <v>102745</v>
      </c>
      <c r="B1726" s="473" t="s">
        <v>16229</v>
      </c>
      <c r="C1726" s="473" t="s">
        <v>925</v>
      </c>
      <c r="D1726" s="475">
        <v>9123.6</v>
      </c>
    </row>
    <row r="1727" spans="1:4" s="387" customFormat="1" x14ac:dyDescent="0.25">
      <c r="A1727" s="473">
        <v>102746</v>
      </c>
      <c r="B1727" s="473" t="s">
        <v>16230</v>
      </c>
      <c r="C1727" s="473" t="s">
        <v>925</v>
      </c>
      <c r="D1727" s="475">
        <v>15871.87</v>
      </c>
    </row>
    <row r="1728" spans="1:4" s="387" customFormat="1" x14ac:dyDescent="0.25">
      <c r="A1728" s="473">
        <v>102747</v>
      </c>
      <c r="B1728" s="473" t="s">
        <v>16231</v>
      </c>
      <c r="C1728" s="473" t="s">
        <v>925</v>
      </c>
      <c r="D1728" s="475">
        <v>8036.7</v>
      </c>
    </row>
    <row r="1729" spans="1:4" s="387" customFormat="1" x14ac:dyDescent="0.25">
      <c r="A1729" s="473">
        <v>102748</v>
      </c>
      <c r="B1729" s="473" t="s">
        <v>16232</v>
      </c>
      <c r="C1729" s="473" t="s">
        <v>925</v>
      </c>
      <c r="D1729" s="475">
        <v>11284.47</v>
      </c>
    </row>
    <row r="1730" spans="1:4" s="387" customFormat="1" x14ac:dyDescent="0.25">
      <c r="A1730" s="473">
        <v>102749</v>
      </c>
      <c r="B1730" s="473" t="s">
        <v>16233</v>
      </c>
      <c r="C1730" s="473" t="s">
        <v>925</v>
      </c>
      <c r="D1730" s="475">
        <v>19440.32</v>
      </c>
    </row>
    <row r="1731" spans="1:4" s="387" customFormat="1" x14ac:dyDescent="0.25">
      <c r="A1731" s="473">
        <v>102750</v>
      </c>
      <c r="B1731" s="473" t="s">
        <v>16234</v>
      </c>
      <c r="C1731" s="473" t="s">
        <v>925</v>
      </c>
      <c r="D1731" s="475">
        <v>2584.88</v>
      </c>
    </row>
    <row r="1732" spans="1:4" s="387" customFormat="1" x14ac:dyDescent="0.25">
      <c r="A1732" s="473">
        <v>102751</v>
      </c>
      <c r="B1732" s="473" t="s">
        <v>16235</v>
      </c>
      <c r="C1732" s="473" t="s">
        <v>925</v>
      </c>
      <c r="D1732" s="475">
        <v>4523.7</v>
      </c>
    </row>
    <row r="1733" spans="1:4" s="387" customFormat="1" x14ac:dyDescent="0.25">
      <c r="A1733" s="473">
        <v>102752</v>
      </c>
      <c r="B1733" s="473" t="s">
        <v>16236</v>
      </c>
      <c r="C1733" s="473" t="s">
        <v>925</v>
      </c>
      <c r="D1733" s="475">
        <v>7244.88</v>
      </c>
    </row>
    <row r="1734" spans="1:4" s="387" customFormat="1" x14ac:dyDescent="0.25">
      <c r="A1734" s="473">
        <v>102753</v>
      </c>
      <c r="B1734" s="473" t="s">
        <v>16237</v>
      </c>
      <c r="C1734" s="473" t="s">
        <v>925</v>
      </c>
      <c r="D1734" s="475">
        <v>10773.5</v>
      </c>
    </row>
    <row r="1735" spans="1:4" s="387" customFormat="1" x14ac:dyDescent="0.25">
      <c r="A1735" s="473">
        <v>102754</v>
      </c>
      <c r="B1735" s="473" t="s">
        <v>16238</v>
      </c>
      <c r="C1735" s="473" t="s">
        <v>925</v>
      </c>
      <c r="D1735" s="475">
        <v>20557.2</v>
      </c>
    </row>
    <row r="1736" spans="1:4" s="387" customFormat="1" x14ac:dyDescent="0.25">
      <c r="A1736" s="473">
        <v>102755</v>
      </c>
      <c r="B1736" s="473" t="s">
        <v>16239</v>
      </c>
      <c r="C1736" s="473" t="s">
        <v>925</v>
      </c>
      <c r="D1736" s="475">
        <v>10137.969999999999</v>
      </c>
    </row>
    <row r="1737" spans="1:4" s="387" customFormat="1" x14ac:dyDescent="0.25">
      <c r="A1737" s="473">
        <v>102756</v>
      </c>
      <c r="B1737" s="473" t="s">
        <v>16240</v>
      </c>
      <c r="C1737" s="473" t="s">
        <v>925</v>
      </c>
      <c r="D1737" s="475">
        <v>15124.19</v>
      </c>
    </row>
    <row r="1738" spans="1:4" s="387" customFormat="1" x14ac:dyDescent="0.25">
      <c r="A1738" s="473">
        <v>102757</v>
      </c>
      <c r="B1738" s="473" t="s">
        <v>16241</v>
      </c>
      <c r="C1738" s="473" t="s">
        <v>925</v>
      </c>
      <c r="D1738" s="475">
        <v>28237.82</v>
      </c>
    </row>
    <row r="1739" spans="1:4" s="387" customFormat="1" x14ac:dyDescent="0.25">
      <c r="A1739" s="473">
        <v>102758</v>
      </c>
      <c r="B1739" s="473" t="s">
        <v>16242</v>
      </c>
      <c r="C1739" s="473" t="s">
        <v>925</v>
      </c>
      <c r="D1739" s="475">
        <v>13046.56</v>
      </c>
    </row>
    <row r="1740" spans="1:4" s="387" customFormat="1" x14ac:dyDescent="0.25">
      <c r="A1740" s="473">
        <v>102759</v>
      </c>
      <c r="B1740" s="473" t="s">
        <v>16243</v>
      </c>
      <c r="C1740" s="473" t="s">
        <v>925</v>
      </c>
      <c r="D1740" s="475">
        <v>19498.48</v>
      </c>
    </row>
    <row r="1741" spans="1:4" s="387" customFormat="1" x14ac:dyDescent="0.25">
      <c r="A1741" s="473">
        <v>102760</v>
      </c>
      <c r="B1741" s="473" t="s">
        <v>16244</v>
      </c>
      <c r="C1741" s="473" t="s">
        <v>925</v>
      </c>
      <c r="D1741" s="475">
        <v>36067.31</v>
      </c>
    </row>
    <row r="1742" spans="1:4" s="387" customFormat="1" x14ac:dyDescent="0.25">
      <c r="A1742" s="473">
        <v>102761</v>
      </c>
      <c r="B1742" s="473" t="s">
        <v>16245</v>
      </c>
      <c r="C1742" s="473" t="s">
        <v>925</v>
      </c>
      <c r="D1742" s="475">
        <v>12234.76</v>
      </c>
    </row>
    <row r="1743" spans="1:4" s="387" customFormat="1" x14ac:dyDescent="0.25">
      <c r="A1743" s="473">
        <v>102762</v>
      </c>
      <c r="B1743" s="473" t="s">
        <v>16246</v>
      </c>
      <c r="C1743" s="473" t="s">
        <v>925</v>
      </c>
      <c r="D1743" s="475">
        <v>19025.27</v>
      </c>
    </row>
    <row r="1744" spans="1:4" s="387" customFormat="1" x14ac:dyDescent="0.25">
      <c r="A1744" s="473">
        <v>102763</v>
      </c>
      <c r="B1744" s="473" t="s">
        <v>16247</v>
      </c>
      <c r="C1744" s="473" t="s">
        <v>925</v>
      </c>
      <c r="D1744" s="475">
        <v>26676.87</v>
      </c>
    </row>
    <row r="1745" spans="1:4" s="387" customFormat="1" x14ac:dyDescent="0.25">
      <c r="A1745" s="473">
        <v>102764</v>
      </c>
      <c r="B1745" s="473" t="s">
        <v>16248</v>
      </c>
      <c r="C1745" s="473" t="s">
        <v>925</v>
      </c>
      <c r="D1745" s="475">
        <v>37959.4</v>
      </c>
    </row>
    <row r="1746" spans="1:4" s="387" customFormat="1" x14ac:dyDescent="0.25">
      <c r="A1746" s="473">
        <v>102765</v>
      </c>
      <c r="B1746" s="473" t="s">
        <v>16249</v>
      </c>
      <c r="C1746" s="473" t="s">
        <v>925</v>
      </c>
      <c r="D1746" s="475">
        <v>15112.26</v>
      </c>
    </row>
    <row r="1747" spans="1:4" s="387" customFormat="1" x14ac:dyDescent="0.25">
      <c r="A1747" s="473">
        <v>102766</v>
      </c>
      <c r="B1747" s="473" t="s">
        <v>16250</v>
      </c>
      <c r="C1747" s="473" t="s">
        <v>925</v>
      </c>
      <c r="D1747" s="475">
        <v>22956.21</v>
      </c>
    </row>
    <row r="1748" spans="1:4" s="387" customFormat="1" x14ac:dyDescent="0.25">
      <c r="A1748" s="473">
        <v>102767</v>
      </c>
      <c r="B1748" s="473" t="s">
        <v>16251</v>
      </c>
      <c r="C1748" s="473" t="s">
        <v>925</v>
      </c>
      <c r="D1748" s="475">
        <v>32559.21</v>
      </c>
    </row>
    <row r="1749" spans="1:4" s="387" customFormat="1" x14ac:dyDescent="0.25">
      <c r="A1749" s="473">
        <v>102768</v>
      </c>
      <c r="B1749" s="473" t="s">
        <v>16252</v>
      </c>
      <c r="C1749" s="473" t="s">
        <v>925</v>
      </c>
      <c r="D1749" s="475">
        <v>45981.56</v>
      </c>
    </row>
    <row r="1750" spans="1:4" s="387" customFormat="1" x14ac:dyDescent="0.25">
      <c r="A1750" s="473">
        <v>102769</v>
      </c>
      <c r="B1750" s="473" t="s">
        <v>16253</v>
      </c>
      <c r="C1750" s="473" t="s">
        <v>925</v>
      </c>
      <c r="D1750" s="475">
        <v>17412.599999999999</v>
      </c>
    </row>
    <row r="1751" spans="1:4" s="387" customFormat="1" x14ac:dyDescent="0.25">
      <c r="A1751" s="473">
        <v>102770</v>
      </c>
      <c r="B1751" s="473" t="s">
        <v>16254</v>
      </c>
      <c r="C1751" s="473" t="s">
        <v>925</v>
      </c>
      <c r="D1751" s="475">
        <v>26958.880000000001</v>
      </c>
    </row>
    <row r="1752" spans="1:4" s="387" customFormat="1" x14ac:dyDescent="0.25">
      <c r="A1752" s="473">
        <v>102771</v>
      </c>
      <c r="B1752" s="473" t="s">
        <v>16255</v>
      </c>
      <c r="C1752" s="473" t="s">
        <v>925</v>
      </c>
      <c r="D1752" s="475">
        <v>38210.400000000001</v>
      </c>
    </row>
    <row r="1753" spans="1:4" s="387" customFormat="1" x14ac:dyDescent="0.25">
      <c r="A1753" s="473">
        <v>102772</v>
      </c>
      <c r="B1753" s="473" t="s">
        <v>16256</v>
      </c>
      <c r="C1753" s="473" t="s">
        <v>925</v>
      </c>
      <c r="D1753" s="475">
        <v>54643.199999999997</v>
      </c>
    </row>
    <row r="1754" spans="1:4" s="387" customFormat="1" x14ac:dyDescent="0.25">
      <c r="A1754" s="473">
        <v>102773</v>
      </c>
      <c r="B1754" s="473" t="s">
        <v>16257</v>
      </c>
      <c r="C1754" s="473" t="s">
        <v>925</v>
      </c>
      <c r="D1754" s="475">
        <v>7001.04</v>
      </c>
    </row>
    <row r="1755" spans="1:4" s="387" customFormat="1" x14ac:dyDescent="0.25">
      <c r="A1755" s="473">
        <v>102774</v>
      </c>
      <c r="B1755" s="473" t="s">
        <v>16258</v>
      </c>
      <c r="C1755" s="473" t="s">
        <v>925</v>
      </c>
      <c r="D1755" s="475">
        <v>7001.04</v>
      </c>
    </row>
    <row r="1756" spans="1:4" s="387" customFormat="1" x14ac:dyDescent="0.25">
      <c r="A1756" s="473">
        <v>102775</v>
      </c>
      <c r="B1756" s="473" t="s">
        <v>16259</v>
      </c>
      <c r="C1756" s="473" t="s">
        <v>925</v>
      </c>
      <c r="D1756" s="475">
        <v>10527.42</v>
      </c>
    </row>
    <row r="1757" spans="1:4" s="387" customFormat="1" x14ac:dyDescent="0.25">
      <c r="A1757" s="473">
        <v>102776</v>
      </c>
      <c r="B1757" s="473" t="s">
        <v>16260</v>
      </c>
      <c r="C1757" s="473" t="s">
        <v>925</v>
      </c>
      <c r="D1757" s="475">
        <v>10527.42</v>
      </c>
    </row>
    <row r="1758" spans="1:4" s="387" customFormat="1" x14ac:dyDescent="0.25">
      <c r="A1758" s="473">
        <v>102777</v>
      </c>
      <c r="B1758" s="473" t="s">
        <v>16261</v>
      </c>
      <c r="C1758" s="473" t="s">
        <v>925</v>
      </c>
      <c r="D1758" s="475">
        <v>15982.96</v>
      </c>
    </row>
    <row r="1759" spans="1:4" s="387" customFormat="1" x14ac:dyDescent="0.25">
      <c r="A1759" s="473">
        <v>102778</v>
      </c>
      <c r="B1759" s="473" t="s">
        <v>16262</v>
      </c>
      <c r="C1759" s="473" t="s">
        <v>925</v>
      </c>
      <c r="D1759" s="475">
        <v>24075.3</v>
      </c>
    </row>
    <row r="1760" spans="1:4" s="387" customFormat="1" x14ac:dyDescent="0.25">
      <c r="A1760" s="473">
        <v>102779</v>
      </c>
      <c r="B1760" s="473" t="s">
        <v>16263</v>
      </c>
      <c r="C1760" s="473" t="s">
        <v>925</v>
      </c>
      <c r="D1760" s="475">
        <v>7001.04</v>
      </c>
    </row>
    <row r="1761" spans="1:4" s="387" customFormat="1" x14ac:dyDescent="0.25">
      <c r="A1761" s="473">
        <v>102780</v>
      </c>
      <c r="B1761" s="473" t="s">
        <v>16264</v>
      </c>
      <c r="C1761" s="473" t="s">
        <v>925</v>
      </c>
      <c r="D1761" s="475">
        <v>8048.61</v>
      </c>
    </row>
    <row r="1762" spans="1:4" s="387" customFormat="1" x14ac:dyDescent="0.25">
      <c r="A1762" s="473">
        <v>102781</v>
      </c>
      <c r="B1762" s="473" t="s">
        <v>16265</v>
      </c>
      <c r="C1762" s="473" t="s">
        <v>925</v>
      </c>
      <c r="D1762" s="475">
        <v>12015.78</v>
      </c>
    </row>
    <row r="1763" spans="1:4" s="387" customFormat="1" x14ac:dyDescent="0.25">
      <c r="A1763" s="473">
        <v>102782</v>
      </c>
      <c r="B1763" s="473" t="s">
        <v>16266</v>
      </c>
      <c r="C1763" s="473" t="s">
        <v>925</v>
      </c>
      <c r="D1763" s="475">
        <v>13417.11</v>
      </c>
    </row>
    <row r="1764" spans="1:4" s="387" customFormat="1" x14ac:dyDescent="0.25">
      <c r="A1764" s="473">
        <v>102783</v>
      </c>
      <c r="B1764" s="473" t="s">
        <v>16267</v>
      </c>
      <c r="C1764" s="473" t="s">
        <v>925</v>
      </c>
      <c r="D1764" s="475">
        <v>17825.09</v>
      </c>
    </row>
    <row r="1765" spans="1:4" s="387" customFormat="1" x14ac:dyDescent="0.25">
      <c r="A1765" s="473">
        <v>102784</v>
      </c>
      <c r="B1765" s="473" t="s">
        <v>16268</v>
      </c>
      <c r="C1765" s="473" t="s">
        <v>925</v>
      </c>
      <c r="D1765" s="475">
        <v>28121.47</v>
      </c>
    </row>
    <row r="1766" spans="1:4" s="387" customFormat="1" x14ac:dyDescent="0.25">
      <c r="A1766" s="473">
        <v>102785</v>
      </c>
      <c r="B1766" s="473" t="s">
        <v>16269</v>
      </c>
      <c r="C1766" s="473" t="s">
        <v>925</v>
      </c>
      <c r="D1766" s="475">
        <v>8048.61</v>
      </c>
    </row>
    <row r="1767" spans="1:4" s="387" customFormat="1" x14ac:dyDescent="0.25">
      <c r="A1767" s="473">
        <v>102786</v>
      </c>
      <c r="B1767" s="473" t="s">
        <v>16270</v>
      </c>
      <c r="C1767" s="473" t="s">
        <v>925</v>
      </c>
      <c r="D1767" s="475">
        <v>9009.14</v>
      </c>
    </row>
    <row r="1768" spans="1:4" s="387" customFormat="1" x14ac:dyDescent="0.25">
      <c r="A1768" s="473">
        <v>102787</v>
      </c>
      <c r="B1768" s="473" t="s">
        <v>16271</v>
      </c>
      <c r="C1768" s="473" t="s">
        <v>925</v>
      </c>
      <c r="D1768" s="475">
        <v>13417.11</v>
      </c>
    </row>
    <row r="1769" spans="1:4" s="387" customFormat="1" x14ac:dyDescent="0.25">
      <c r="A1769" s="473">
        <v>102788</v>
      </c>
      <c r="B1769" s="473" t="s">
        <v>16272</v>
      </c>
      <c r="C1769" s="473" t="s">
        <v>925</v>
      </c>
      <c r="D1769" s="475">
        <v>14802.11</v>
      </c>
    </row>
    <row r="1770" spans="1:4" s="387" customFormat="1" x14ac:dyDescent="0.25">
      <c r="A1770" s="473">
        <v>102789</v>
      </c>
      <c r="B1770" s="473" t="s">
        <v>16273</v>
      </c>
      <c r="C1770" s="473" t="s">
        <v>925</v>
      </c>
      <c r="D1770" s="475">
        <v>19569.29</v>
      </c>
    </row>
    <row r="1771" spans="1:4" s="387" customFormat="1" x14ac:dyDescent="0.25">
      <c r="A1771" s="473">
        <v>102790</v>
      </c>
      <c r="B1771" s="473" t="s">
        <v>16274</v>
      </c>
      <c r="C1771" s="473" t="s">
        <v>925</v>
      </c>
      <c r="D1771" s="475">
        <v>32439.64</v>
      </c>
    </row>
    <row r="1772" spans="1:4" s="387" customFormat="1" x14ac:dyDescent="0.25">
      <c r="A1772" s="473">
        <v>102791</v>
      </c>
      <c r="B1772" s="473" t="s">
        <v>16275</v>
      </c>
      <c r="C1772" s="473" t="s">
        <v>925</v>
      </c>
      <c r="D1772" s="475">
        <v>25871.03</v>
      </c>
    </row>
    <row r="1773" spans="1:4" s="387" customFormat="1" x14ac:dyDescent="0.25">
      <c r="A1773" s="473">
        <v>102792</v>
      </c>
      <c r="B1773" s="473" t="s">
        <v>16276</v>
      </c>
      <c r="C1773" s="473" t="s">
        <v>925</v>
      </c>
      <c r="D1773" s="475">
        <v>42262.25</v>
      </c>
    </row>
    <row r="1774" spans="1:4" s="387" customFormat="1" x14ac:dyDescent="0.25">
      <c r="A1774" s="473">
        <v>102793</v>
      </c>
      <c r="B1774" s="473" t="s">
        <v>16277</v>
      </c>
      <c r="C1774" s="473" t="s">
        <v>925</v>
      </c>
      <c r="D1774" s="475">
        <v>57059.040000000001</v>
      </c>
    </row>
    <row r="1775" spans="1:4" s="387" customFormat="1" x14ac:dyDescent="0.25">
      <c r="A1775" s="473">
        <v>102794</v>
      </c>
      <c r="B1775" s="473" t="s">
        <v>16278</v>
      </c>
      <c r="C1775" s="473" t="s">
        <v>925</v>
      </c>
      <c r="D1775" s="475">
        <v>82094.899999999994</v>
      </c>
    </row>
    <row r="1776" spans="1:4" s="387" customFormat="1" x14ac:dyDescent="0.25">
      <c r="A1776" s="473">
        <v>102795</v>
      </c>
      <c r="B1776" s="473" t="s">
        <v>16279</v>
      </c>
      <c r="C1776" s="473" t="s">
        <v>925</v>
      </c>
      <c r="D1776" s="475">
        <v>27533.53</v>
      </c>
    </row>
    <row r="1777" spans="1:4" s="387" customFormat="1" x14ac:dyDescent="0.25">
      <c r="A1777" s="473">
        <v>102796</v>
      </c>
      <c r="B1777" s="473" t="s">
        <v>16280</v>
      </c>
      <c r="C1777" s="473" t="s">
        <v>925</v>
      </c>
      <c r="D1777" s="475">
        <v>44634.94</v>
      </c>
    </row>
    <row r="1778" spans="1:4" s="387" customFormat="1" x14ac:dyDescent="0.25">
      <c r="A1778" s="473">
        <v>102797</v>
      </c>
      <c r="B1778" s="473" t="s">
        <v>16281</v>
      </c>
      <c r="C1778" s="473" t="s">
        <v>925</v>
      </c>
      <c r="D1778" s="475">
        <v>63290.01</v>
      </c>
    </row>
    <row r="1779" spans="1:4" s="387" customFormat="1" x14ac:dyDescent="0.25">
      <c r="A1779" s="473">
        <v>102798</v>
      </c>
      <c r="B1779" s="473" t="s">
        <v>16282</v>
      </c>
      <c r="C1779" s="473" t="s">
        <v>925</v>
      </c>
      <c r="D1779" s="475">
        <v>77705.820000000007</v>
      </c>
    </row>
    <row r="1780" spans="1:4" s="387" customFormat="1" x14ac:dyDescent="0.25">
      <c r="A1780" s="473">
        <v>102799</v>
      </c>
      <c r="B1780" s="473" t="s">
        <v>16283</v>
      </c>
      <c r="C1780" s="473" t="s">
        <v>925</v>
      </c>
      <c r="D1780" s="475">
        <v>28121.26</v>
      </c>
    </row>
    <row r="1781" spans="1:4" s="387" customFormat="1" x14ac:dyDescent="0.25">
      <c r="A1781" s="473">
        <v>102800</v>
      </c>
      <c r="B1781" s="473" t="s">
        <v>16284</v>
      </c>
      <c r="C1781" s="473" t="s">
        <v>925</v>
      </c>
      <c r="D1781" s="475">
        <v>48928.63</v>
      </c>
    </row>
    <row r="1782" spans="1:4" s="387" customFormat="1" x14ac:dyDescent="0.25">
      <c r="A1782" s="473">
        <v>102801</v>
      </c>
      <c r="B1782" s="473" t="s">
        <v>16285</v>
      </c>
      <c r="C1782" s="473" t="s">
        <v>925</v>
      </c>
      <c r="D1782" s="475">
        <v>68566</v>
      </c>
    </row>
    <row r="1783" spans="1:4" s="387" customFormat="1" x14ac:dyDescent="0.25">
      <c r="A1783" s="473">
        <v>102802</v>
      </c>
      <c r="B1783" s="473" t="s">
        <v>16286</v>
      </c>
      <c r="C1783" s="473" t="s">
        <v>925</v>
      </c>
      <c r="D1783" s="475">
        <v>82347.789999999994</v>
      </c>
    </row>
    <row r="1784" spans="1:4" s="387" customFormat="1" x14ac:dyDescent="0.25">
      <c r="A1784" s="473">
        <v>101570</v>
      </c>
      <c r="B1784" s="473" t="s">
        <v>3493</v>
      </c>
      <c r="C1784" s="473" t="s">
        <v>913</v>
      </c>
      <c r="D1784" s="474">
        <v>20.14</v>
      </c>
    </row>
    <row r="1785" spans="1:4" s="387" customFormat="1" x14ac:dyDescent="0.25">
      <c r="A1785" s="473">
        <v>101571</v>
      </c>
      <c r="B1785" s="473" t="s">
        <v>3494</v>
      </c>
      <c r="C1785" s="473" t="s">
        <v>913</v>
      </c>
      <c r="D1785" s="474">
        <v>26.75</v>
      </c>
    </row>
    <row r="1786" spans="1:4" s="387" customFormat="1" x14ac:dyDescent="0.25">
      <c r="A1786" s="473">
        <v>101572</v>
      </c>
      <c r="B1786" s="473" t="s">
        <v>3495</v>
      </c>
      <c r="C1786" s="473" t="s">
        <v>913</v>
      </c>
      <c r="D1786" s="474">
        <v>15.99</v>
      </c>
    </row>
    <row r="1787" spans="1:4" s="387" customFormat="1" x14ac:dyDescent="0.25">
      <c r="A1787" s="473">
        <v>101573</v>
      </c>
      <c r="B1787" s="473" t="s">
        <v>3496</v>
      </c>
      <c r="C1787" s="473" t="s">
        <v>913</v>
      </c>
      <c r="D1787" s="474">
        <v>22.61</v>
      </c>
    </row>
    <row r="1788" spans="1:4" s="387" customFormat="1" x14ac:dyDescent="0.25">
      <c r="A1788" s="473">
        <v>101574</v>
      </c>
      <c r="B1788" s="473" t="s">
        <v>3497</v>
      </c>
      <c r="C1788" s="473" t="s">
        <v>913</v>
      </c>
      <c r="D1788" s="474">
        <v>12.6</v>
      </c>
    </row>
    <row r="1789" spans="1:4" s="387" customFormat="1" x14ac:dyDescent="0.25">
      <c r="A1789" s="473">
        <v>101575</v>
      </c>
      <c r="B1789" s="473" t="s">
        <v>3498</v>
      </c>
      <c r="C1789" s="473" t="s">
        <v>913</v>
      </c>
      <c r="D1789" s="474">
        <v>19.36</v>
      </c>
    </row>
    <row r="1790" spans="1:4" s="387" customFormat="1" x14ac:dyDescent="0.25">
      <c r="A1790" s="473">
        <v>101576</v>
      </c>
      <c r="B1790" s="473" t="s">
        <v>3499</v>
      </c>
      <c r="C1790" s="473" t="s">
        <v>913</v>
      </c>
      <c r="D1790" s="474">
        <v>38.35</v>
      </c>
    </row>
    <row r="1791" spans="1:4" s="387" customFormat="1" x14ac:dyDescent="0.25">
      <c r="A1791" s="473">
        <v>101577</v>
      </c>
      <c r="B1791" s="473" t="s">
        <v>3500</v>
      </c>
      <c r="C1791" s="473" t="s">
        <v>913</v>
      </c>
      <c r="D1791" s="474">
        <v>46.8</v>
      </c>
    </row>
    <row r="1792" spans="1:4" s="387" customFormat="1" x14ac:dyDescent="0.25">
      <c r="A1792" s="473">
        <v>101578</v>
      </c>
      <c r="B1792" s="473" t="s">
        <v>3501</v>
      </c>
      <c r="C1792" s="473" t="s">
        <v>913</v>
      </c>
      <c r="D1792" s="474">
        <v>32.18</v>
      </c>
    </row>
    <row r="1793" spans="1:4" s="387" customFormat="1" x14ac:dyDescent="0.25">
      <c r="A1793" s="473">
        <v>101579</v>
      </c>
      <c r="B1793" s="473" t="s">
        <v>3502</v>
      </c>
      <c r="C1793" s="473" t="s">
        <v>913</v>
      </c>
      <c r="D1793" s="474">
        <v>40.64</v>
      </c>
    </row>
    <row r="1794" spans="1:4" s="387" customFormat="1" x14ac:dyDescent="0.25">
      <c r="A1794" s="473">
        <v>101580</v>
      </c>
      <c r="B1794" s="473" t="s">
        <v>3503</v>
      </c>
      <c r="C1794" s="473" t="s">
        <v>913</v>
      </c>
      <c r="D1794" s="474">
        <v>29.5</v>
      </c>
    </row>
    <row r="1795" spans="1:4" s="387" customFormat="1" x14ac:dyDescent="0.25">
      <c r="A1795" s="473">
        <v>101581</v>
      </c>
      <c r="B1795" s="473" t="s">
        <v>3504</v>
      </c>
      <c r="C1795" s="473" t="s">
        <v>913</v>
      </c>
      <c r="D1795" s="474">
        <v>38.08</v>
      </c>
    </row>
    <row r="1796" spans="1:4" s="387" customFormat="1" x14ac:dyDescent="0.25">
      <c r="A1796" s="473">
        <v>101582</v>
      </c>
      <c r="B1796" s="473" t="s">
        <v>3505</v>
      </c>
      <c r="C1796" s="473" t="s">
        <v>913</v>
      </c>
      <c r="D1796" s="474">
        <v>63.38</v>
      </c>
    </row>
    <row r="1797" spans="1:4" s="387" customFormat="1" x14ac:dyDescent="0.25">
      <c r="A1797" s="473">
        <v>101583</v>
      </c>
      <c r="B1797" s="473" t="s">
        <v>3506</v>
      </c>
      <c r="C1797" s="473" t="s">
        <v>913</v>
      </c>
      <c r="D1797" s="474">
        <v>76.510000000000005</v>
      </c>
    </row>
    <row r="1798" spans="1:4" s="387" customFormat="1" x14ac:dyDescent="0.25">
      <c r="A1798" s="473">
        <v>101584</v>
      </c>
      <c r="B1798" s="473" t="s">
        <v>3507</v>
      </c>
      <c r="C1798" s="473" t="s">
        <v>913</v>
      </c>
      <c r="D1798" s="474">
        <v>52.83</v>
      </c>
    </row>
    <row r="1799" spans="1:4" s="387" customFormat="1" x14ac:dyDescent="0.25">
      <c r="A1799" s="473">
        <v>101585</v>
      </c>
      <c r="B1799" s="473" t="s">
        <v>3508</v>
      </c>
      <c r="C1799" s="473" t="s">
        <v>913</v>
      </c>
      <c r="D1799" s="474">
        <v>65.97</v>
      </c>
    </row>
    <row r="1800" spans="1:4" s="387" customFormat="1" x14ac:dyDescent="0.25">
      <c r="A1800" s="473">
        <v>101586</v>
      </c>
      <c r="B1800" s="473" t="s">
        <v>3509</v>
      </c>
      <c r="C1800" s="473" t="s">
        <v>913</v>
      </c>
      <c r="D1800" s="474">
        <v>47.14</v>
      </c>
    </row>
    <row r="1801" spans="1:4" s="387" customFormat="1" x14ac:dyDescent="0.25">
      <c r="A1801" s="473">
        <v>101587</v>
      </c>
      <c r="B1801" s="473" t="s">
        <v>3510</v>
      </c>
      <c r="C1801" s="473" t="s">
        <v>913</v>
      </c>
      <c r="D1801" s="474">
        <v>60.41</v>
      </c>
    </row>
    <row r="1802" spans="1:4" s="387" customFormat="1" x14ac:dyDescent="0.25">
      <c r="A1802" s="473">
        <v>101588</v>
      </c>
      <c r="B1802" s="473" t="s">
        <v>3511</v>
      </c>
      <c r="C1802" s="473" t="s">
        <v>913</v>
      </c>
      <c r="D1802" s="474">
        <v>68.55</v>
      </c>
    </row>
    <row r="1803" spans="1:4" s="387" customFormat="1" x14ac:dyDescent="0.25">
      <c r="A1803" s="473">
        <v>101589</v>
      </c>
      <c r="B1803" s="473" t="s">
        <v>3512</v>
      </c>
      <c r="C1803" s="473" t="s">
        <v>913</v>
      </c>
      <c r="D1803" s="474">
        <v>99.07</v>
      </c>
    </row>
    <row r="1804" spans="1:4" s="387" customFormat="1" x14ac:dyDescent="0.25">
      <c r="A1804" s="473">
        <v>101590</v>
      </c>
      <c r="B1804" s="473" t="s">
        <v>3513</v>
      </c>
      <c r="C1804" s="473" t="s">
        <v>913</v>
      </c>
      <c r="D1804" s="474">
        <v>52.34</v>
      </c>
    </row>
    <row r="1805" spans="1:4" s="387" customFormat="1" x14ac:dyDescent="0.25">
      <c r="A1805" s="473">
        <v>101591</v>
      </c>
      <c r="B1805" s="473" t="s">
        <v>3514</v>
      </c>
      <c r="C1805" s="473" t="s">
        <v>913</v>
      </c>
      <c r="D1805" s="474">
        <v>82.87</v>
      </c>
    </row>
    <row r="1806" spans="1:4" s="387" customFormat="1" x14ac:dyDescent="0.25">
      <c r="A1806" s="473">
        <v>101592</v>
      </c>
      <c r="B1806" s="473" t="s">
        <v>3515</v>
      </c>
      <c r="C1806" s="473" t="s">
        <v>913</v>
      </c>
      <c r="D1806" s="474">
        <v>37.880000000000003</v>
      </c>
    </row>
    <row r="1807" spans="1:4" s="387" customFormat="1" x14ac:dyDescent="0.25">
      <c r="A1807" s="473">
        <v>101593</v>
      </c>
      <c r="B1807" s="473" t="s">
        <v>3516</v>
      </c>
      <c r="C1807" s="473" t="s">
        <v>913</v>
      </c>
      <c r="D1807" s="474">
        <v>68.52</v>
      </c>
    </row>
    <row r="1808" spans="1:4" s="387" customFormat="1" x14ac:dyDescent="0.25">
      <c r="A1808" s="473">
        <v>101600</v>
      </c>
      <c r="B1808" s="473" t="s">
        <v>3517</v>
      </c>
      <c r="C1808" s="473" t="s">
        <v>913</v>
      </c>
      <c r="D1808" s="474">
        <v>12.48</v>
      </c>
    </row>
    <row r="1809" spans="1:4" s="387" customFormat="1" x14ac:dyDescent="0.25">
      <c r="A1809" s="473">
        <v>101601</v>
      </c>
      <c r="B1809" s="473" t="s">
        <v>3518</v>
      </c>
      <c r="C1809" s="473" t="s">
        <v>913</v>
      </c>
      <c r="D1809" s="474">
        <v>18.46</v>
      </c>
    </row>
    <row r="1810" spans="1:4" s="387" customFormat="1" x14ac:dyDescent="0.25">
      <c r="A1810" s="473">
        <v>101602</v>
      </c>
      <c r="B1810" s="473" t="s">
        <v>3519</v>
      </c>
      <c r="C1810" s="473" t="s">
        <v>913</v>
      </c>
      <c r="D1810" s="474">
        <v>9.25</v>
      </c>
    </row>
    <row r="1811" spans="1:4" s="387" customFormat="1" x14ac:dyDescent="0.25">
      <c r="A1811" s="473">
        <v>101603</v>
      </c>
      <c r="B1811" s="473" t="s">
        <v>3520</v>
      </c>
      <c r="C1811" s="473" t="s">
        <v>913</v>
      </c>
      <c r="D1811" s="474">
        <v>15.24</v>
      </c>
    </row>
    <row r="1812" spans="1:4" s="387" customFormat="1" x14ac:dyDescent="0.25">
      <c r="A1812" s="473">
        <v>101604</v>
      </c>
      <c r="B1812" s="473" t="s">
        <v>3521</v>
      </c>
      <c r="C1812" s="473" t="s">
        <v>913</v>
      </c>
      <c r="D1812" s="474">
        <v>6.05</v>
      </c>
    </row>
    <row r="1813" spans="1:4" s="387" customFormat="1" x14ac:dyDescent="0.25">
      <c r="A1813" s="473">
        <v>101605</v>
      </c>
      <c r="B1813" s="473" t="s">
        <v>3522</v>
      </c>
      <c r="C1813" s="473" t="s">
        <v>913</v>
      </c>
      <c r="D1813" s="474">
        <v>12.04</v>
      </c>
    </row>
    <row r="1814" spans="1:4" s="387" customFormat="1" x14ac:dyDescent="0.25">
      <c r="A1814" s="473">
        <v>90788</v>
      </c>
      <c r="B1814" s="473" t="s">
        <v>3523</v>
      </c>
      <c r="C1814" s="473" t="s">
        <v>925</v>
      </c>
      <c r="D1814" s="474">
        <v>764.28</v>
      </c>
    </row>
    <row r="1815" spans="1:4" s="387" customFormat="1" x14ac:dyDescent="0.25">
      <c r="A1815" s="473">
        <v>90789</v>
      </c>
      <c r="B1815" s="473" t="s">
        <v>3524</v>
      </c>
      <c r="C1815" s="473" t="s">
        <v>925</v>
      </c>
      <c r="D1815" s="474">
        <v>765.69</v>
      </c>
    </row>
    <row r="1816" spans="1:4" s="387" customFormat="1" x14ac:dyDescent="0.25">
      <c r="A1816" s="473">
        <v>90790</v>
      </c>
      <c r="B1816" s="473" t="s">
        <v>3525</v>
      </c>
      <c r="C1816" s="473" t="s">
        <v>925</v>
      </c>
      <c r="D1816" s="474">
        <v>789.65</v>
      </c>
    </row>
    <row r="1817" spans="1:4" s="387" customFormat="1" x14ac:dyDescent="0.25">
      <c r="A1817" s="473">
        <v>90791</v>
      </c>
      <c r="B1817" s="473" t="s">
        <v>3526</v>
      </c>
      <c r="C1817" s="473" t="s">
        <v>925</v>
      </c>
      <c r="D1817" s="474">
        <v>925.3</v>
      </c>
    </row>
    <row r="1818" spans="1:4" s="387" customFormat="1" x14ac:dyDescent="0.25">
      <c r="A1818" s="473">
        <v>90793</v>
      </c>
      <c r="B1818" s="473" t="s">
        <v>3527</v>
      </c>
      <c r="C1818" s="473" t="s">
        <v>925</v>
      </c>
      <c r="D1818" s="474">
        <v>975.66</v>
      </c>
    </row>
    <row r="1819" spans="1:4" s="387" customFormat="1" x14ac:dyDescent="0.25">
      <c r="A1819" s="473">
        <v>90794</v>
      </c>
      <c r="B1819" s="473" t="s">
        <v>3528</v>
      </c>
      <c r="C1819" s="473" t="s">
        <v>925</v>
      </c>
      <c r="D1819" s="474">
        <v>652.89</v>
      </c>
    </row>
    <row r="1820" spans="1:4" s="387" customFormat="1" x14ac:dyDescent="0.25">
      <c r="A1820" s="473">
        <v>90795</v>
      </c>
      <c r="B1820" s="473" t="s">
        <v>3529</v>
      </c>
      <c r="C1820" s="473" t="s">
        <v>925</v>
      </c>
      <c r="D1820" s="474">
        <v>658.71</v>
      </c>
    </row>
    <row r="1821" spans="1:4" s="387" customFormat="1" x14ac:dyDescent="0.25">
      <c r="A1821" s="473">
        <v>90796</v>
      </c>
      <c r="B1821" s="473" t="s">
        <v>3530</v>
      </c>
      <c r="C1821" s="473" t="s">
        <v>925</v>
      </c>
      <c r="D1821" s="474">
        <v>664.53</v>
      </c>
    </row>
    <row r="1822" spans="1:4" s="387" customFormat="1" x14ac:dyDescent="0.25">
      <c r="A1822" s="473">
        <v>90797</v>
      </c>
      <c r="B1822" s="473" t="s">
        <v>3531</v>
      </c>
      <c r="C1822" s="473" t="s">
        <v>925</v>
      </c>
      <c r="D1822" s="474">
        <v>670.35</v>
      </c>
    </row>
    <row r="1823" spans="1:4" s="387" customFormat="1" x14ac:dyDescent="0.25">
      <c r="A1823" s="473">
        <v>90798</v>
      </c>
      <c r="B1823" s="473" t="s">
        <v>3532</v>
      </c>
      <c r="C1823" s="473" t="s">
        <v>925</v>
      </c>
      <c r="D1823" s="474">
        <v>976.89</v>
      </c>
    </row>
    <row r="1824" spans="1:4" s="387" customFormat="1" x14ac:dyDescent="0.25">
      <c r="A1824" s="473">
        <v>90799</v>
      </c>
      <c r="B1824" s="473" t="s">
        <v>3533</v>
      </c>
      <c r="C1824" s="473" t="s">
        <v>925</v>
      </c>
      <c r="D1824" s="475">
        <v>1007.61</v>
      </c>
    </row>
    <row r="1825" spans="1:4" s="387" customFormat="1" x14ac:dyDescent="0.25">
      <c r="A1825" s="473">
        <v>90801</v>
      </c>
      <c r="B1825" s="473" t="s">
        <v>3534</v>
      </c>
      <c r="C1825" s="473" t="s">
        <v>925</v>
      </c>
      <c r="D1825" s="474">
        <v>320.79000000000002</v>
      </c>
    </row>
    <row r="1826" spans="1:4" s="387" customFormat="1" x14ac:dyDescent="0.25">
      <c r="A1826" s="473">
        <v>90806</v>
      </c>
      <c r="B1826" s="473" t="s">
        <v>3535</v>
      </c>
      <c r="C1826" s="473" t="s">
        <v>925</v>
      </c>
      <c r="D1826" s="474">
        <v>395.05</v>
      </c>
    </row>
    <row r="1827" spans="1:4" s="387" customFormat="1" x14ac:dyDescent="0.25">
      <c r="A1827" s="473">
        <v>90820</v>
      </c>
      <c r="B1827" s="473" t="s">
        <v>924</v>
      </c>
      <c r="C1827" s="473" t="s">
        <v>925</v>
      </c>
      <c r="D1827" s="474">
        <v>278.81</v>
      </c>
    </row>
    <row r="1828" spans="1:4" s="387" customFormat="1" x14ac:dyDescent="0.25">
      <c r="A1828" s="473">
        <v>90821</v>
      </c>
      <c r="B1828" s="473" t="s">
        <v>3536</v>
      </c>
      <c r="C1828" s="473" t="s">
        <v>925</v>
      </c>
      <c r="D1828" s="474">
        <v>284.38</v>
      </c>
    </row>
    <row r="1829" spans="1:4" s="387" customFormat="1" x14ac:dyDescent="0.25">
      <c r="A1829" s="473">
        <v>90822</v>
      </c>
      <c r="B1829" s="473" t="s">
        <v>926</v>
      </c>
      <c r="C1829" s="473" t="s">
        <v>925</v>
      </c>
      <c r="D1829" s="474">
        <v>305.82</v>
      </c>
    </row>
    <row r="1830" spans="1:4" s="387" customFormat="1" x14ac:dyDescent="0.25">
      <c r="A1830" s="473">
        <v>90823</v>
      </c>
      <c r="B1830" s="473" t="s">
        <v>3537</v>
      </c>
      <c r="C1830" s="473" t="s">
        <v>925</v>
      </c>
      <c r="D1830" s="474">
        <v>379.42</v>
      </c>
    </row>
    <row r="1831" spans="1:4" s="387" customFormat="1" x14ac:dyDescent="0.25">
      <c r="A1831" s="473">
        <v>90824</v>
      </c>
      <c r="B1831" s="473" t="s">
        <v>3538</v>
      </c>
      <c r="C1831" s="473" t="s">
        <v>925</v>
      </c>
      <c r="D1831" s="474">
        <v>548.64</v>
      </c>
    </row>
    <row r="1832" spans="1:4" s="387" customFormat="1" x14ac:dyDescent="0.25">
      <c r="A1832" s="473">
        <v>90825</v>
      </c>
      <c r="B1832" s="473" t="s">
        <v>3539</v>
      </c>
      <c r="C1832" s="473" t="s">
        <v>925</v>
      </c>
      <c r="D1832" s="474">
        <v>612.62</v>
      </c>
    </row>
    <row r="1833" spans="1:4" s="387" customFormat="1" x14ac:dyDescent="0.25">
      <c r="A1833" s="473">
        <v>90830</v>
      </c>
      <c r="B1833" s="473" t="s">
        <v>3540</v>
      </c>
      <c r="C1833" s="473" t="s">
        <v>925</v>
      </c>
      <c r="D1833" s="474">
        <v>137.07</v>
      </c>
    </row>
    <row r="1834" spans="1:4" s="387" customFormat="1" x14ac:dyDescent="0.25">
      <c r="A1834" s="473">
        <v>90831</v>
      </c>
      <c r="B1834" s="473" t="s">
        <v>3541</v>
      </c>
      <c r="C1834" s="473" t="s">
        <v>925</v>
      </c>
      <c r="D1834" s="474">
        <v>120.08</v>
      </c>
    </row>
    <row r="1835" spans="1:4" s="387" customFormat="1" x14ac:dyDescent="0.25">
      <c r="A1835" s="473">
        <v>90841</v>
      </c>
      <c r="B1835" s="473" t="s">
        <v>3542</v>
      </c>
      <c r="C1835" s="473" t="s">
        <v>925</v>
      </c>
      <c r="D1835" s="474">
        <v>911.73</v>
      </c>
    </row>
    <row r="1836" spans="1:4" s="387" customFormat="1" x14ac:dyDescent="0.25">
      <c r="A1836" s="473">
        <v>90842</v>
      </c>
      <c r="B1836" s="473" t="s">
        <v>3543</v>
      </c>
      <c r="C1836" s="473" t="s">
        <v>925</v>
      </c>
      <c r="D1836" s="474">
        <v>919.75</v>
      </c>
    </row>
    <row r="1837" spans="1:4" s="387" customFormat="1" x14ac:dyDescent="0.25">
      <c r="A1837" s="473">
        <v>90843</v>
      </c>
      <c r="B1837" s="473" t="s">
        <v>3544</v>
      </c>
      <c r="C1837" s="473" t="s">
        <v>925</v>
      </c>
      <c r="D1837" s="474">
        <v>960.64</v>
      </c>
    </row>
    <row r="1838" spans="1:4" s="387" customFormat="1" x14ac:dyDescent="0.25">
      <c r="A1838" s="473">
        <v>90844</v>
      </c>
      <c r="B1838" s="473" t="s">
        <v>3545</v>
      </c>
      <c r="C1838" s="473" t="s">
        <v>925</v>
      </c>
      <c r="D1838" s="475">
        <v>1036.69</v>
      </c>
    </row>
    <row r="1839" spans="1:4" s="387" customFormat="1" x14ac:dyDescent="0.25">
      <c r="A1839" s="473">
        <v>90845</v>
      </c>
      <c r="B1839" s="473" t="s">
        <v>3546</v>
      </c>
      <c r="C1839" s="473" t="s">
        <v>925</v>
      </c>
      <c r="D1839" s="475">
        <v>1203.46</v>
      </c>
    </row>
    <row r="1840" spans="1:4" s="387" customFormat="1" x14ac:dyDescent="0.25">
      <c r="A1840" s="473">
        <v>90846</v>
      </c>
      <c r="B1840" s="473" t="s">
        <v>3547</v>
      </c>
      <c r="C1840" s="473" t="s">
        <v>925</v>
      </c>
      <c r="D1840" s="475">
        <v>1269.8900000000001</v>
      </c>
    </row>
    <row r="1841" spans="1:4" s="387" customFormat="1" x14ac:dyDescent="0.25">
      <c r="A1841" s="473">
        <v>90847</v>
      </c>
      <c r="B1841" s="473" t="s">
        <v>3548</v>
      </c>
      <c r="C1841" s="473" t="s">
        <v>925</v>
      </c>
      <c r="D1841" s="474">
        <v>791.65</v>
      </c>
    </row>
    <row r="1842" spans="1:4" s="387" customFormat="1" x14ac:dyDescent="0.25">
      <c r="A1842" s="473">
        <v>90848</v>
      </c>
      <c r="B1842" s="473" t="s">
        <v>3549</v>
      </c>
      <c r="C1842" s="473" t="s">
        <v>925</v>
      </c>
      <c r="D1842" s="474">
        <v>799.67</v>
      </c>
    </row>
    <row r="1843" spans="1:4" s="387" customFormat="1" x14ac:dyDescent="0.25">
      <c r="A1843" s="473">
        <v>90849</v>
      </c>
      <c r="B1843" s="473" t="s">
        <v>3550</v>
      </c>
      <c r="C1843" s="473" t="s">
        <v>925</v>
      </c>
      <c r="D1843" s="474">
        <v>823.57</v>
      </c>
    </row>
    <row r="1844" spans="1:4" s="387" customFormat="1" x14ac:dyDescent="0.25">
      <c r="A1844" s="473">
        <v>90850</v>
      </c>
      <c r="B1844" s="473" t="s">
        <v>3551</v>
      </c>
      <c r="C1844" s="473" t="s">
        <v>925</v>
      </c>
      <c r="D1844" s="474">
        <v>899.62</v>
      </c>
    </row>
    <row r="1845" spans="1:4" s="387" customFormat="1" x14ac:dyDescent="0.25">
      <c r="A1845" s="473">
        <v>90851</v>
      </c>
      <c r="B1845" s="473" t="s">
        <v>3552</v>
      </c>
      <c r="C1845" s="473" t="s">
        <v>925</v>
      </c>
      <c r="D1845" s="475">
        <v>1066.3900000000001</v>
      </c>
    </row>
    <row r="1846" spans="1:4" s="387" customFormat="1" x14ac:dyDescent="0.25">
      <c r="A1846" s="473">
        <v>90852</v>
      </c>
      <c r="B1846" s="473" t="s">
        <v>3553</v>
      </c>
      <c r="C1846" s="473" t="s">
        <v>925</v>
      </c>
      <c r="D1846" s="475">
        <v>1132.82</v>
      </c>
    </row>
    <row r="1847" spans="1:4" s="387" customFormat="1" x14ac:dyDescent="0.25">
      <c r="A1847" s="473">
        <v>91009</v>
      </c>
      <c r="B1847" s="473" t="s">
        <v>3554</v>
      </c>
      <c r="C1847" s="473" t="s">
        <v>925</v>
      </c>
      <c r="D1847" s="474">
        <v>289.26</v>
      </c>
    </row>
    <row r="1848" spans="1:4" s="387" customFormat="1" x14ac:dyDescent="0.25">
      <c r="A1848" s="473">
        <v>91010</v>
      </c>
      <c r="B1848" s="473" t="s">
        <v>3555</v>
      </c>
      <c r="C1848" s="473" t="s">
        <v>925</v>
      </c>
      <c r="D1848" s="474">
        <v>295.32</v>
      </c>
    </row>
    <row r="1849" spans="1:4" s="387" customFormat="1" x14ac:dyDescent="0.25">
      <c r="A1849" s="473">
        <v>91011</v>
      </c>
      <c r="B1849" s="473" t="s">
        <v>3556</v>
      </c>
      <c r="C1849" s="473" t="s">
        <v>925</v>
      </c>
      <c r="D1849" s="474">
        <v>348.23</v>
      </c>
    </row>
    <row r="1850" spans="1:4" s="387" customFormat="1" x14ac:dyDescent="0.25">
      <c r="A1850" s="473">
        <v>91012</v>
      </c>
      <c r="B1850" s="473" t="s">
        <v>3557</v>
      </c>
      <c r="C1850" s="473" t="s">
        <v>925</v>
      </c>
      <c r="D1850" s="474">
        <v>388.68</v>
      </c>
    </row>
    <row r="1851" spans="1:4" s="387" customFormat="1" x14ac:dyDescent="0.25">
      <c r="A1851" s="473">
        <v>91013</v>
      </c>
      <c r="B1851" s="473" t="s">
        <v>3558</v>
      </c>
      <c r="C1851" s="473" t="s">
        <v>925</v>
      </c>
      <c r="D1851" s="474">
        <v>802.1</v>
      </c>
    </row>
    <row r="1852" spans="1:4" s="387" customFormat="1" x14ac:dyDescent="0.25">
      <c r="A1852" s="473">
        <v>91014</v>
      </c>
      <c r="B1852" s="473" t="s">
        <v>3559</v>
      </c>
      <c r="C1852" s="473" t="s">
        <v>925</v>
      </c>
      <c r="D1852" s="474">
        <v>810.61</v>
      </c>
    </row>
    <row r="1853" spans="1:4" s="387" customFormat="1" x14ac:dyDescent="0.25">
      <c r="A1853" s="473">
        <v>91015</v>
      </c>
      <c r="B1853" s="473" t="s">
        <v>3560</v>
      </c>
      <c r="C1853" s="473" t="s">
        <v>925</v>
      </c>
      <c r="D1853" s="474">
        <v>865.98</v>
      </c>
    </row>
    <row r="1854" spans="1:4" s="387" customFormat="1" x14ac:dyDescent="0.25">
      <c r="A1854" s="473">
        <v>91016</v>
      </c>
      <c r="B1854" s="473" t="s">
        <v>3561</v>
      </c>
      <c r="C1854" s="473" t="s">
        <v>925</v>
      </c>
      <c r="D1854" s="474">
        <v>908.88</v>
      </c>
    </row>
    <row r="1855" spans="1:4" s="387" customFormat="1" x14ac:dyDescent="0.25">
      <c r="A1855" s="473">
        <v>91287</v>
      </c>
      <c r="B1855" s="473" t="s">
        <v>3562</v>
      </c>
      <c r="C1855" s="473" t="s">
        <v>925</v>
      </c>
      <c r="D1855" s="474">
        <v>229.72</v>
      </c>
    </row>
    <row r="1856" spans="1:4" s="387" customFormat="1" x14ac:dyDescent="0.25">
      <c r="A1856" s="473">
        <v>91292</v>
      </c>
      <c r="B1856" s="473" t="s">
        <v>3563</v>
      </c>
      <c r="C1856" s="473" t="s">
        <v>925</v>
      </c>
      <c r="D1856" s="474">
        <v>303.98</v>
      </c>
    </row>
    <row r="1857" spans="1:4" s="387" customFormat="1" x14ac:dyDescent="0.25">
      <c r="A1857" s="473">
        <v>91295</v>
      </c>
      <c r="B1857" s="473" t="s">
        <v>3564</v>
      </c>
      <c r="C1857" s="473" t="s">
        <v>925</v>
      </c>
      <c r="D1857" s="474">
        <v>298.3</v>
      </c>
    </row>
    <row r="1858" spans="1:4" s="387" customFormat="1" x14ac:dyDescent="0.25">
      <c r="A1858" s="473">
        <v>91296</v>
      </c>
      <c r="B1858" s="473" t="s">
        <v>3565</v>
      </c>
      <c r="C1858" s="473" t="s">
        <v>925</v>
      </c>
      <c r="D1858" s="474">
        <v>320.58999999999997</v>
      </c>
    </row>
    <row r="1859" spans="1:4" s="387" customFormat="1" x14ac:dyDescent="0.25">
      <c r="A1859" s="473">
        <v>91297</v>
      </c>
      <c r="B1859" s="473" t="s">
        <v>3566</v>
      </c>
      <c r="C1859" s="473" t="s">
        <v>925</v>
      </c>
      <c r="D1859" s="474">
        <v>354.26</v>
      </c>
    </row>
    <row r="1860" spans="1:4" s="387" customFormat="1" x14ac:dyDescent="0.25">
      <c r="A1860" s="473">
        <v>91298</v>
      </c>
      <c r="B1860" s="473" t="s">
        <v>3567</v>
      </c>
      <c r="C1860" s="473" t="s">
        <v>925</v>
      </c>
      <c r="D1860" s="474">
        <v>642.77</v>
      </c>
    </row>
    <row r="1861" spans="1:4" s="387" customFormat="1" x14ac:dyDescent="0.25">
      <c r="A1861" s="473">
        <v>91299</v>
      </c>
      <c r="B1861" s="473" t="s">
        <v>3568</v>
      </c>
      <c r="C1861" s="473" t="s">
        <v>925</v>
      </c>
      <c r="D1861" s="474">
        <v>899.94</v>
      </c>
    </row>
    <row r="1862" spans="1:4" s="387" customFormat="1" x14ac:dyDescent="0.25">
      <c r="A1862" s="473">
        <v>91304</v>
      </c>
      <c r="B1862" s="473" t="s">
        <v>3569</v>
      </c>
      <c r="C1862" s="473" t="s">
        <v>925</v>
      </c>
      <c r="D1862" s="474">
        <v>83.77</v>
      </c>
    </row>
    <row r="1863" spans="1:4" s="387" customFormat="1" x14ac:dyDescent="0.25">
      <c r="A1863" s="473">
        <v>91305</v>
      </c>
      <c r="B1863" s="473" t="s">
        <v>1005</v>
      </c>
      <c r="C1863" s="473" t="s">
        <v>925</v>
      </c>
      <c r="D1863" s="474">
        <v>83.41</v>
      </c>
    </row>
    <row r="1864" spans="1:4" s="387" customFormat="1" x14ac:dyDescent="0.25">
      <c r="A1864" s="473">
        <v>91306</v>
      </c>
      <c r="B1864" s="473" t="s">
        <v>3570</v>
      </c>
      <c r="C1864" s="473" t="s">
        <v>925</v>
      </c>
      <c r="D1864" s="474">
        <v>120.08</v>
      </c>
    </row>
    <row r="1865" spans="1:4" s="387" customFormat="1" x14ac:dyDescent="0.25">
      <c r="A1865" s="473">
        <v>91307</v>
      </c>
      <c r="B1865" s="473" t="s">
        <v>3571</v>
      </c>
      <c r="C1865" s="473" t="s">
        <v>925</v>
      </c>
      <c r="D1865" s="474">
        <v>71.040000000000006</v>
      </c>
    </row>
    <row r="1866" spans="1:4" s="387" customFormat="1" x14ac:dyDescent="0.25">
      <c r="A1866" s="473">
        <v>91312</v>
      </c>
      <c r="B1866" s="473" t="s">
        <v>3572</v>
      </c>
      <c r="C1866" s="473" t="s">
        <v>925</v>
      </c>
      <c r="D1866" s="474">
        <v>744.72</v>
      </c>
    </row>
    <row r="1867" spans="1:4" s="387" customFormat="1" x14ac:dyDescent="0.25">
      <c r="A1867" s="473">
        <v>91313</v>
      </c>
      <c r="B1867" s="473" t="s">
        <v>3573</v>
      </c>
      <c r="C1867" s="473" t="s">
        <v>925</v>
      </c>
      <c r="D1867" s="474">
        <v>739.56</v>
      </c>
    </row>
    <row r="1868" spans="1:4" s="387" customFormat="1" x14ac:dyDescent="0.25">
      <c r="A1868" s="473">
        <v>91314</v>
      </c>
      <c r="B1868" s="473" t="s">
        <v>3574</v>
      </c>
      <c r="C1868" s="473" t="s">
        <v>925</v>
      </c>
      <c r="D1868" s="474">
        <v>775.37</v>
      </c>
    </row>
    <row r="1869" spans="1:4" s="387" customFormat="1" x14ac:dyDescent="0.25">
      <c r="A1869" s="473">
        <v>91315</v>
      </c>
      <c r="B1869" s="473" t="s">
        <v>3575</v>
      </c>
      <c r="C1869" s="473" t="s">
        <v>925</v>
      </c>
      <c r="D1869" s="474">
        <v>850.6</v>
      </c>
    </row>
    <row r="1870" spans="1:4" s="387" customFormat="1" x14ac:dyDescent="0.25">
      <c r="A1870" s="473">
        <v>91316</v>
      </c>
      <c r="B1870" s="473" t="s">
        <v>3576</v>
      </c>
      <c r="C1870" s="473" t="s">
        <v>925</v>
      </c>
      <c r="D1870" s="475">
        <v>1018.19</v>
      </c>
    </row>
    <row r="1871" spans="1:4" s="387" customFormat="1" x14ac:dyDescent="0.25">
      <c r="A1871" s="473">
        <v>91317</v>
      </c>
      <c r="B1871" s="473" t="s">
        <v>3577</v>
      </c>
      <c r="C1871" s="473" t="s">
        <v>925</v>
      </c>
      <c r="D1871" s="475">
        <v>1083.8</v>
      </c>
    </row>
    <row r="1872" spans="1:4" s="387" customFormat="1" x14ac:dyDescent="0.25">
      <c r="A1872" s="473">
        <v>91318</v>
      </c>
      <c r="B1872" s="473" t="s">
        <v>3578</v>
      </c>
      <c r="C1872" s="473" t="s">
        <v>925</v>
      </c>
      <c r="D1872" s="474">
        <v>661.31</v>
      </c>
    </row>
    <row r="1873" spans="1:4" s="387" customFormat="1" x14ac:dyDescent="0.25">
      <c r="A1873" s="473">
        <v>91319</v>
      </c>
      <c r="B1873" s="473" t="s">
        <v>3579</v>
      </c>
      <c r="C1873" s="473" t="s">
        <v>925</v>
      </c>
      <c r="D1873" s="474">
        <v>668.52</v>
      </c>
    </row>
    <row r="1874" spans="1:4" s="387" customFormat="1" x14ac:dyDescent="0.25">
      <c r="A1874" s="473">
        <v>91320</v>
      </c>
      <c r="B1874" s="473" t="s">
        <v>3580</v>
      </c>
      <c r="C1874" s="473" t="s">
        <v>925</v>
      </c>
      <c r="D1874" s="474">
        <v>691.6</v>
      </c>
    </row>
    <row r="1875" spans="1:4" s="387" customFormat="1" x14ac:dyDescent="0.25">
      <c r="A1875" s="473">
        <v>91321</v>
      </c>
      <c r="B1875" s="473" t="s">
        <v>3581</v>
      </c>
      <c r="C1875" s="473" t="s">
        <v>925</v>
      </c>
      <c r="D1875" s="474">
        <v>766.83</v>
      </c>
    </row>
    <row r="1876" spans="1:4" s="387" customFormat="1" x14ac:dyDescent="0.25">
      <c r="A1876" s="473">
        <v>91322</v>
      </c>
      <c r="B1876" s="473" t="s">
        <v>3582</v>
      </c>
      <c r="C1876" s="473" t="s">
        <v>925</v>
      </c>
      <c r="D1876" s="474">
        <v>934.42</v>
      </c>
    </row>
    <row r="1877" spans="1:4" s="387" customFormat="1" x14ac:dyDescent="0.25">
      <c r="A1877" s="473">
        <v>91323</v>
      </c>
      <c r="B1877" s="473" t="s">
        <v>3583</v>
      </c>
      <c r="C1877" s="473" t="s">
        <v>925</v>
      </c>
      <c r="D1877" s="475">
        <v>1000.03</v>
      </c>
    </row>
    <row r="1878" spans="1:4" s="387" customFormat="1" x14ac:dyDescent="0.25">
      <c r="A1878" s="473">
        <v>91324</v>
      </c>
      <c r="B1878" s="473" t="s">
        <v>3584</v>
      </c>
      <c r="C1878" s="473" t="s">
        <v>925</v>
      </c>
      <c r="D1878" s="474">
        <v>671.76</v>
      </c>
    </row>
    <row r="1879" spans="1:4" s="387" customFormat="1" x14ac:dyDescent="0.25">
      <c r="A1879" s="473">
        <v>91325</v>
      </c>
      <c r="B1879" s="473" t="s">
        <v>3585</v>
      </c>
      <c r="C1879" s="473" t="s">
        <v>925</v>
      </c>
      <c r="D1879" s="474">
        <v>679.46</v>
      </c>
    </row>
    <row r="1880" spans="1:4" s="387" customFormat="1" x14ac:dyDescent="0.25">
      <c r="A1880" s="473">
        <v>91326</v>
      </c>
      <c r="B1880" s="473" t="s">
        <v>3586</v>
      </c>
      <c r="C1880" s="473" t="s">
        <v>925</v>
      </c>
      <c r="D1880" s="474">
        <v>734.01</v>
      </c>
    </row>
    <row r="1881" spans="1:4" s="387" customFormat="1" x14ac:dyDescent="0.25">
      <c r="A1881" s="473">
        <v>91327</v>
      </c>
      <c r="B1881" s="473" t="s">
        <v>3587</v>
      </c>
      <c r="C1881" s="473" t="s">
        <v>925</v>
      </c>
      <c r="D1881" s="474">
        <v>776.09</v>
      </c>
    </row>
    <row r="1882" spans="1:4" s="387" customFormat="1" x14ac:dyDescent="0.25">
      <c r="A1882" s="473">
        <v>91328</v>
      </c>
      <c r="B1882" s="473" t="s">
        <v>3588</v>
      </c>
      <c r="C1882" s="473" t="s">
        <v>925</v>
      </c>
      <c r="D1882" s="474">
        <v>811.14</v>
      </c>
    </row>
    <row r="1883" spans="1:4" s="387" customFormat="1" x14ac:dyDescent="0.25">
      <c r="A1883" s="473">
        <v>91329</v>
      </c>
      <c r="B1883" s="473" t="s">
        <v>3589</v>
      </c>
      <c r="C1883" s="473" t="s">
        <v>925</v>
      </c>
      <c r="D1883" s="474">
        <v>680.8</v>
      </c>
    </row>
    <row r="1884" spans="1:4" s="387" customFormat="1" x14ac:dyDescent="0.25">
      <c r="A1884" s="473">
        <v>91330</v>
      </c>
      <c r="B1884" s="473" t="s">
        <v>3590</v>
      </c>
      <c r="C1884" s="473" t="s">
        <v>925</v>
      </c>
      <c r="D1884" s="474">
        <v>835.88</v>
      </c>
    </row>
    <row r="1885" spans="1:4" s="387" customFormat="1" x14ac:dyDescent="0.25">
      <c r="A1885" s="473">
        <v>91331</v>
      </c>
      <c r="B1885" s="473" t="s">
        <v>3591</v>
      </c>
      <c r="C1885" s="473" t="s">
        <v>925</v>
      </c>
      <c r="D1885" s="474">
        <v>704.73</v>
      </c>
    </row>
    <row r="1886" spans="1:4" s="387" customFormat="1" x14ac:dyDescent="0.25">
      <c r="A1886" s="473">
        <v>91332</v>
      </c>
      <c r="B1886" s="473" t="s">
        <v>3592</v>
      </c>
      <c r="C1886" s="473" t="s">
        <v>925</v>
      </c>
      <c r="D1886" s="474">
        <v>872.01</v>
      </c>
    </row>
    <row r="1887" spans="1:4" s="387" customFormat="1" x14ac:dyDescent="0.25">
      <c r="A1887" s="473">
        <v>91333</v>
      </c>
      <c r="B1887" s="473" t="s">
        <v>3593</v>
      </c>
      <c r="C1887" s="473" t="s">
        <v>925</v>
      </c>
      <c r="D1887" s="474">
        <v>740.04</v>
      </c>
    </row>
    <row r="1888" spans="1:4" s="387" customFormat="1" x14ac:dyDescent="0.25">
      <c r="A1888" s="473">
        <v>91334</v>
      </c>
      <c r="B1888" s="473" t="s">
        <v>3594</v>
      </c>
      <c r="C1888" s="473" t="s">
        <v>925</v>
      </c>
      <c r="D1888" s="475">
        <v>1160.52</v>
      </c>
    </row>
    <row r="1889" spans="1:4" s="387" customFormat="1" x14ac:dyDescent="0.25">
      <c r="A1889" s="473">
        <v>91335</v>
      </c>
      <c r="B1889" s="473" t="s">
        <v>3595</v>
      </c>
      <c r="C1889" s="473" t="s">
        <v>925</v>
      </c>
      <c r="D1889" s="475">
        <v>1028.55</v>
      </c>
    </row>
    <row r="1890" spans="1:4" s="387" customFormat="1" x14ac:dyDescent="0.25">
      <c r="A1890" s="473">
        <v>91336</v>
      </c>
      <c r="B1890" s="473" t="s">
        <v>3596</v>
      </c>
      <c r="C1890" s="473" t="s">
        <v>925</v>
      </c>
      <c r="D1890" s="475">
        <v>1417.69</v>
      </c>
    </row>
    <row r="1891" spans="1:4" s="387" customFormat="1" x14ac:dyDescent="0.25">
      <c r="A1891" s="473">
        <v>91337</v>
      </c>
      <c r="B1891" s="473" t="s">
        <v>3597</v>
      </c>
      <c r="C1891" s="473" t="s">
        <v>925</v>
      </c>
      <c r="D1891" s="475">
        <v>1285.72</v>
      </c>
    </row>
    <row r="1892" spans="1:4" s="387" customFormat="1" x14ac:dyDescent="0.25">
      <c r="A1892" s="473">
        <v>100659</v>
      </c>
      <c r="B1892" s="473" t="s">
        <v>3598</v>
      </c>
      <c r="C1892" s="473" t="s">
        <v>934</v>
      </c>
      <c r="D1892" s="474">
        <v>12.27</v>
      </c>
    </row>
    <row r="1893" spans="1:4" s="387" customFormat="1" x14ac:dyDescent="0.25">
      <c r="A1893" s="473">
        <v>100660</v>
      </c>
      <c r="B1893" s="473" t="s">
        <v>3599</v>
      </c>
      <c r="C1893" s="473" t="s">
        <v>934</v>
      </c>
      <c r="D1893" s="474">
        <v>8.18</v>
      </c>
    </row>
    <row r="1894" spans="1:4" s="387" customFormat="1" x14ac:dyDescent="0.25">
      <c r="A1894" s="473">
        <v>100675</v>
      </c>
      <c r="B1894" s="473" t="s">
        <v>3600</v>
      </c>
      <c r="C1894" s="473" t="s">
        <v>925</v>
      </c>
      <c r="D1894" s="474">
        <v>869.69</v>
      </c>
    </row>
    <row r="1895" spans="1:4" s="387" customFormat="1" x14ac:dyDescent="0.25">
      <c r="A1895" s="473">
        <v>100676</v>
      </c>
      <c r="B1895" s="473" t="s">
        <v>3601</v>
      </c>
      <c r="C1895" s="473" t="s">
        <v>925</v>
      </c>
      <c r="D1895" s="474">
        <v>194.76</v>
      </c>
    </row>
    <row r="1896" spans="1:4" s="387" customFormat="1" x14ac:dyDescent="0.25">
      <c r="A1896" s="473">
        <v>100678</v>
      </c>
      <c r="B1896" s="473" t="s">
        <v>3602</v>
      </c>
      <c r="C1896" s="473" t="s">
        <v>925</v>
      </c>
      <c r="D1896" s="474">
        <v>922.18</v>
      </c>
    </row>
    <row r="1897" spans="1:4" s="387" customFormat="1" x14ac:dyDescent="0.25">
      <c r="A1897" s="473">
        <v>100679</v>
      </c>
      <c r="B1897" s="473" t="s">
        <v>3603</v>
      </c>
      <c r="C1897" s="473" t="s">
        <v>925</v>
      </c>
      <c r="D1897" s="474">
        <v>755.17</v>
      </c>
    </row>
    <row r="1898" spans="1:4" s="387" customFormat="1" x14ac:dyDescent="0.25">
      <c r="A1898" s="473">
        <v>100680</v>
      </c>
      <c r="B1898" s="473" t="s">
        <v>3604</v>
      </c>
      <c r="C1898" s="473" t="s">
        <v>925</v>
      </c>
      <c r="D1898" s="474">
        <v>930.69</v>
      </c>
    </row>
    <row r="1899" spans="1:4" s="387" customFormat="1" x14ac:dyDescent="0.25">
      <c r="A1899" s="473">
        <v>100681</v>
      </c>
      <c r="B1899" s="473" t="s">
        <v>3605</v>
      </c>
      <c r="C1899" s="473" t="s">
        <v>925</v>
      </c>
      <c r="D1899" s="474">
        <v>955.96</v>
      </c>
    </row>
    <row r="1900" spans="1:4" s="387" customFormat="1" x14ac:dyDescent="0.25">
      <c r="A1900" s="473">
        <v>100682</v>
      </c>
      <c r="B1900" s="473" t="s">
        <v>3606</v>
      </c>
      <c r="C1900" s="473" t="s">
        <v>925</v>
      </c>
      <c r="D1900" s="474">
        <v>775.77</v>
      </c>
    </row>
    <row r="1901" spans="1:4" s="387" customFormat="1" x14ac:dyDescent="0.25">
      <c r="A1901" s="473">
        <v>100683</v>
      </c>
      <c r="B1901" s="473" t="s">
        <v>3607</v>
      </c>
      <c r="C1901" s="473" t="s">
        <v>925</v>
      </c>
      <c r="D1901" s="475">
        <v>1003.05</v>
      </c>
    </row>
    <row r="1902" spans="1:4" s="387" customFormat="1" x14ac:dyDescent="0.25">
      <c r="A1902" s="473">
        <v>100684</v>
      </c>
      <c r="B1902" s="473" t="s">
        <v>3608</v>
      </c>
      <c r="C1902" s="473" t="s">
        <v>925</v>
      </c>
      <c r="D1902" s="474">
        <v>817.78</v>
      </c>
    </row>
    <row r="1903" spans="1:4" s="387" customFormat="1" x14ac:dyDescent="0.25">
      <c r="A1903" s="473">
        <v>100685</v>
      </c>
      <c r="B1903" s="473" t="s">
        <v>3609</v>
      </c>
      <c r="C1903" s="473" t="s">
        <v>925</v>
      </c>
      <c r="D1903" s="475">
        <v>1045.95</v>
      </c>
    </row>
    <row r="1904" spans="1:4" s="387" customFormat="1" x14ac:dyDescent="0.25">
      <c r="A1904" s="473">
        <v>100686</v>
      </c>
      <c r="B1904" s="473" t="s">
        <v>3610</v>
      </c>
      <c r="C1904" s="473" t="s">
        <v>925</v>
      </c>
      <c r="D1904" s="474">
        <v>859.86</v>
      </c>
    </row>
    <row r="1905" spans="1:4" s="387" customFormat="1" x14ac:dyDescent="0.25">
      <c r="A1905" s="473">
        <v>100687</v>
      </c>
      <c r="B1905" s="473" t="s">
        <v>3611</v>
      </c>
      <c r="C1905" s="473" t="s">
        <v>925</v>
      </c>
      <c r="D1905" s="474">
        <v>931.22</v>
      </c>
    </row>
    <row r="1906" spans="1:4" s="387" customFormat="1" x14ac:dyDescent="0.25">
      <c r="A1906" s="473">
        <v>100688</v>
      </c>
      <c r="B1906" s="473" t="s">
        <v>3612</v>
      </c>
      <c r="C1906" s="473" t="s">
        <v>925</v>
      </c>
      <c r="D1906" s="474">
        <v>764.21</v>
      </c>
    </row>
    <row r="1907" spans="1:4" s="387" customFormat="1" x14ac:dyDescent="0.25">
      <c r="A1907" s="473">
        <v>100689</v>
      </c>
      <c r="B1907" s="473" t="s">
        <v>3613</v>
      </c>
      <c r="C1907" s="473" t="s">
        <v>925</v>
      </c>
      <c r="D1907" s="475">
        <v>1009.08</v>
      </c>
    </row>
    <row r="1908" spans="1:4" s="387" customFormat="1" x14ac:dyDescent="0.25">
      <c r="A1908" s="473">
        <v>100690</v>
      </c>
      <c r="B1908" s="473" t="s">
        <v>3614</v>
      </c>
      <c r="C1908" s="473" t="s">
        <v>925</v>
      </c>
      <c r="D1908" s="474">
        <v>823.81</v>
      </c>
    </row>
    <row r="1909" spans="1:4" s="387" customFormat="1" x14ac:dyDescent="0.25">
      <c r="A1909" s="473">
        <v>100691</v>
      </c>
      <c r="B1909" s="473" t="s">
        <v>3615</v>
      </c>
      <c r="C1909" s="473" t="s">
        <v>925</v>
      </c>
      <c r="D1909" s="475">
        <v>1297.5899999999999</v>
      </c>
    </row>
    <row r="1910" spans="1:4" s="387" customFormat="1" x14ac:dyDescent="0.25">
      <c r="A1910" s="473">
        <v>100692</v>
      </c>
      <c r="B1910" s="473" t="s">
        <v>3616</v>
      </c>
      <c r="C1910" s="473" t="s">
        <v>925</v>
      </c>
      <c r="D1910" s="475">
        <v>1112.32</v>
      </c>
    </row>
    <row r="1911" spans="1:4" s="387" customFormat="1" x14ac:dyDescent="0.25">
      <c r="A1911" s="473">
        <v>100693</v>
      </c>
      <c r="B1911" s="473" t="s">
        <v>3617</v>
      </c>
      <c r="C1911" s="473" t="s">
        <v>925</v>
      </c>
      <c r="D1911" s="475">
        <v>1554.76</v>
      </c>
    </row>
    <row r="1912" spans="1:4" s="387" customFormat="1" x14ac:dyDescent="0.25">
      <c r="A1912" s="473">
        <v>100694</v>
      </c>
      <c r="B1912" s="473" t="s">
        <v>3618</v>
      </c>
      <c r="C1912" s="473" t="s">
        <v>925</v>
      </c>
      <c r="D1912" s="475">
        <v>1369.49</v>
      </c>
    </row>
    <row r="1913" spans="1:4" s="387" customFormat="1" x14ac:dyDescent="0.25">
      <c r="A1913" s="473">
        <v>100695</v>
      </c>
      <c r="B1913" s="473" t="s">
        <v>3619</v>
      </c>
      <c r="C1913" s="473" t="s">
        <v>925</v>
      </c>
      <c r="D1913" s="474">
        <v>47.81</v>
      </c>
    </row>
    <row r="1914" spans="1:4" s="387" customFormat="1" x14ac:dyDescent="0.25">
      <c r="A1914" s="473">
        <v>100696</v>
      </c>
      <c r="B1914" s="473" t="s">
        <v>3620</v>
      </c>
      <c r="C1914" s="473" t="s">
        <v>925</v>
      </c>
      <c r="D1914" s="474">
        <v>53.11</v>
      </c>
    </row>
    <row r="1915" spans="1:4" s="387" customFormat="1" x14ac:dyDescent="0.25">
      <c r="A1915" s="473">
        <v>100697</v>
      </c>
      <c r="B1915" s="473" t="s">
        <v>3621</v>
      </c>
      <c r="C1915" s="473" t="s">
        <v>925</v>
      </c>
      <c r="D1915" s="474">
        <v>58.45</v>
      </c>
    </row>
    <row r="1916" spans="1:4" s="387" customFormat="1" x14ac:dyDescent="0.25">
      <c r="A1916" s="473">
        <v>100698</v>
      </c>
      <c r="B1916" s="473" t="s">
        <v>3622</v>
      </c>
      <c r="C1916" s="473" t="s">
        <v>925</v>
      </c>
      <c r="D1916" s="474">
        <v>63.77</v>
      </c>
    </row>
    <row r="1917" spans="1:4" s="387" customFormat="1" x14ac:dyDescent="0.25">
      <c r="A1917" s="473">
        <v>100699</v>
      </c>
      <c r="B1917" s="473" t="s">
        <v>3623</v>
      </c>
      <c r="C1917" s="473" t="s">
        <v>925</v>
      </c>
      <c r="D1917" s="474">
        <v>75.97</v>
      </c>
    </row>
    <row r="1918" spans="1:4" s="387" customFormat="1" x14ac:dyDescent="0.25">
      <c r="A1918" s="473">
        <v>100700</v>
      </c>
      <c r="B1918" s="473" t="s">
        <v>3624</v>
      </c>
      <c r="C1918" s="473" t="s">
        <v>925</v>
      </c>
      <c r="D1918" s="474">
        <v>784.66</v>
      </c>
    </row>
    <row r="1919" spans="1:4" s="387" customFormat="1" x14ac:dyDescent="0.25">
      <c r="A1919" s="473">
        <v>100712</v>
      </c>
      <c r="B1919" s="473" t="s">
        <v>3625</v>
      </c>
      <c r="C1919" s="473" t="s">
        <v>925</v>
      </c>
      <c r="D1919" s="474">
        <v>750.5</v>
      </c>
    </row>
    <row r="1920" spans="1:4" s="387" customFormat="1" x14ac:dyDescent="0.25">
      <c r="A1920" s="473">
        <v>100665</v>
      </c>
      <c r="B1920" s="473" t="s">
        <v>929</v>
      </c>
      <c r="C1920" s="473" t="s">
        <v>913</v>
      </c>
      <c r="D1920" s="474">
        <v>768.69</v>
      </c>
    </row>
    <row r="1921" spans="1:4" s="387" customFormat="1" x14ac:dyDescent="0.25">
      <c r="A1921" s="473">
        <v>100666</v>
      </c>
      <c r="B1921" s="473" t="s">
        <v>3626</v>
      </c>
      <c r="C1921" s="473" t="s">
        <v>913</v>
      </c>
      <c r="D1921" s="474">
        <v>611.70000000000005</v>
      </c>
    </row>
    <row r="1922" spans="1:4" s="387" customFormat="1" x14ac:dyDescent="0.25">
      <c r="A1922" s="473">
        <v>100667</v>
      </c>
      <c r="B1922" s="473" t="s">
        <v>3627</v>
      </c>
      <c r="C1922" s="473" t="s">
        <v>913</v>
      </c>
      <c r="D1922" s="474">
        <v>990.63</v>
      </c>
    </row>
    <row r="1923" spans="1:4" s="387" customFormat="1" x14ac:dyDescent="0.25">
      <c r="A1923" s="473">
        <v>100668</v>
      </c>
      <c r="B1923" s="473" t="s">
        <v>3628</v>
      </c>
      <c r="C1923" s="473" t="s">
        <v>913</v>
      </c>
      <c r="D1923" s="475">
        <v>1227.1199999999999</v>
      </c>
    </row>
    <row r="1924" spans="1:4" s="387" customFormat="1" x14ac:dyDescent="0.25">
      <c r="A1924" s="473">
        <v>100669</v>
      </c>
      <c r="B1924" s="473" t="s">
        <v>3629</v>
      </c>
      <c r="C1924" s="473" t="s">
        <v>913</v>
      </c>
      <c r="D1924" s="474">
        <v>718.84</v>
      </c>
    </row>
    <row r="1925" spans="1:4" s="387" customFormat="1" x14ac:dyDescent="0.25">
      <c r="A1925" s="473">
        <v>100670</v>
      </c>
      <c r="B1925" s="473" t="s">
        <v>3630</v>
      </c>
      <c r="C1925" s="473" t="s">
        <v>913</v>
      </c>
      <c r="D1925" s="474">
        <v>958.85</v>
      </c>
    </row>
    <row r="1926" spans="1:4" s="387" customFormat="1" x14ac:dyDescent="0.25">
      <c r="A1926" s="473">
        <v>100671</v>
      </c>
      <c r="B1926" s="473" t="s">
        <v>3631</v>
      </c>
      <c r="C1926" s="473" t="s">
        <v>913</v>
      </c>
      <c r="D1926" s="475">
        <v>1184.6099999999999</v>
      </c>
    </row>
    <row r="1927" spans="1:4" s="387" customFormat="1" x14ac:dyDescent="0.25">
      <c r="A1927" s="473">
        <v>100672</v>
      </c>
      <c r="B1927" s="473" t="s">
        <v>3632</v>
      </c>
      <c r="C1927" s="473" t="s">
        <v>913</v>
      </c>
      <c r="D1927" s="474">
        <v>773</v>
      </c>
    </row>
    <row r="1928" spans="1:4" s="387" customFormat="1" x14ac:dyDescent="0.25">
      <c r="A1928" s="473">
        <v>100701</v>
      </c>
      <c r="B1928" s="473" t="s">
        <v>3633</v>
      </c>
      <c r="C1928" s="473" t="s">
        <v>913</v>
      </c>
      <c r="D1928" s="474">
        <v>488.17</v>
      </c>
    </row>
    <row r="1929" spans="1:4" s="387" customFormat="1" x14ac:dyDescent="0.25">
      <c r="A1929" s="473">
        <v>94559</v>
      </c>
      <c r="B1929" s="473" t="s">
        <v>928</v>
      </c>
      <c r="C1929" s="473" t="s">
        <v>913</v>
      </c>
      <c r="D1929" s="474">
        <v>737.4</v>
      </c>
    </row>
    <row r="1930" spans="1:4" s="387" customFormat="1" x14ac:dyDescent="0.25">
      <c r="A1930" s="473">
        <v>94562</v>
      </c>
      <c r="B1930" s="473" t="s">
        <v>1510</v>
      </c>
      <c r="C1930" s="473" t="s">
        <v>913</v>
      </c>
      <c r="D1930" s="474">
        <v>719.51</v>
      </c>
    </row>
    <row r="1931" spans="1:4" s="387" customFormat="1" x14ac:dyDescent="0.25">
      <c r="A1931" s="473">
        <v>94587</v>
      </c>
      <c r="B1931" s="473" t="s">
        <v>3634</v>
      </c>
      <c r="C1931" s="473" t="s">
        <v>934</v>
      </c>
      <c r="D1931" s="474">
        <v>67.83</v>
      </c>
    </row>
    <row r="1932" spans="1:4" s="387" customFormat="1" x14ac:dyDescent="0.25">
      <c r="A1932" s="473">
        <v>94588</v>
      </c>
      <c r="B1932" s="473" t="s">
        <v>3635</v>
      </c>
      <c r="C1932" s="473" t="s">
        <v>934</v>
      </c>
      <c r="D1932" s="474">
        <v>63.13</v>
      </c>
    </row>
    <row r="1933" spans="1:4" s="387" customFormat="1" x14ac:dyDescent="0.25">
      <c r="A1933" s="473">
        <v>99837</v>
      </c>
      <c r="B1933" s="473" t="s">
        <v>3636</v>
      </c>
      <c r="C1933" s="473" t="s">
        <v>934</v>
      </c>
      <c r="D1933" s="474">
        <v>643.48</v>
      </c>
    </row>
    <row r="1934" spans="1:4" s="387" customFormat="1" x14ac:dyDescent="0.25">
      <c r="A1934" s="473">
        <v>99839</v>
      </c>
      <c r="B1934" s="473" t="s">
        <v>3637</v>
      </c>
      <c r="C1934" s="473" t="s">
        <v>934</v>
      </c>
      <c r="D1934" s="474">
        <v>502.43</v>
      </c>
    </row>
    <row r="1935" spans="1:4" s="387" customFormat="1" x14ac:dyDescent="0.25">
      <c r="A1935" s="473">
        <v>99841</v>
      </c>
      <c r="B1935" s="473" t="s">
        <v>3638</v>
      </c>
      <c r="C1935" s="473" t="s">
        <v>934</v>
      </c>
      <c r="D1935" s="474">
        <v>815.82</v>
      </c>
    </row>
    <row r="1936" spans="1:4" s="387" customFormat="1" x14ac:dyDescent="0.25">
      <c r="A1936" s="473">
        <v>99855</v>
      </c>
      <c r="B1936" s="473" t="s">
        <v>3639</v>
      </c>
      <c r="C1936" s="473" t="s">
        <v>934</v>
      </c>
      <c r="D1936" s="474">
        <v>118.22</v>
      </c>
    </row>
    <row r="1937" spans="1:4" s="387" customFormat="1" x14ac:dyDescent="0.25">
      <c r="A1937" s="473">
        <v>99857</v>
      </c>
      <c r="B1937" s="473" t="s">
        <v>3640</v>
      </c>
      <c r="C1937" s="473" t="s">
        <v>934</v>
      </c>
      <c r="D1937" s="474">
        <v>77.680000000000007</v>
      </c>
    </row>
    <row r="1938" spans="1:4" s="387" customFormat="1" x14ac:dyDescent="0.25">
      <c r="A1938" s="473">
        <v>99861</v>
      </c>
      <c r="B1938" s="473" t="s">
        <v>3641</v>
      </c>
      <c r="C1938" s="473" t="s">
        <v>913</v>
      </c>
      <c r="D1938" s="474">
        <v>585.85</v>
      </c>
    </row>
    <row r="1939" spans="1:4" s="387" customFormat="1" x14ac:dyDescent="0.25">
      <c r="A1939" s="473">
        <v>99862</v>
      </c>
      <c r="B1939" s="473" t="s">
        <v>3642</v>
      </c>
      <c r="C1939" s="473" t="s">
        <v>913</v>
      </c>
      <c r="D1939" s="474">
        <v>499.76</v>
      </c>
    </row>
    <row r="1940" spans="1:4" s="387" customFormat="1" x14ac:dyDescent="0.25">
      <c r="A1940" s="473">
        <v>90838</v>
      </c>
      <c r="B1940" s="473" t="s">
        <v>1208</v>
      </c>
      <c r="C1940" s="473" t="s">
        <v>925</v>
      </c>
      <c r="D1940" s="475">
        <v>1093.29</v>
      </c>
    </row>
    <row r="1941" spans="1:4" s="387" customFormat="1" x14ac:dyDescent="0.25">
      <c r="A1941" s="473">
        <v>91338</v>
      </c>
      <c r="B1941" s="473" t="s">
        <v>3643</v>
      </c>
      <c r="C1941" s="473" t="s">
        <v>913</v>
      </c>
      <c r="D1941" s="474">
        <v>656.99</v>
      </c>
    </row>
    <row r="1942" spans="1:4" s="387" customFormat="1" x14ac:dyDescent="0.25">
      <c r="A1942" s="473">
        <v>91341</v>
      </c>
      <c r="B1942" s="473" t="s">
        <v>927</v>
      </c>
      <c r="C1942" s="473" t="s">
        <v>913</v>
      </c>
      <c r="D1942" s="474">
        <v>488.38</v>
      </c>
    </row>
    <row r="1943" spans="1:4" s="387" customFormat="1" x14ac:dyDescent="0.25">
      <c r="A1943" s="473">
        <v>94805</v>
      </c>
      <c r="B1943" s="473" t="s">
        <v>3644</v>
      </c>
      <c r="C1943" s="473" t="s">
        <v>925</v>
      </c>
      <c r="D1943" s="474">
        <v>763.06</v>
      </c>
    </row>
    <row r="1944" spans="1:4" s="387" customFormat="1" x14ac:dyDescent="0.25">
      <c r="A1944" s="473">
        <v>94806</v>
      </c>
      <c r="B1944" s="473" t="s">
        <v>1211</v>
      </c>
      <c r="C1944" s="473" t="s">
        <v>925</v>
      </c>
      <c r="D1944" s="474">
        <v>528.21</v>
      </c>
    </row>
    <row r="1945" spans="1:4" s="387" customFormat="1" x14ac:dyDescent="0.25">
      <c r="A1945" s="473">
        <v>94807</v>
      </c>
      <c r="B1945" s="473" t="s">
        <v>3645</v>
      </c>
      <c r="C1945" s="473" t="s">
        <v>925</v>
      </c>
      <c r="D1945" s="474">
        <v>632.79999999999995</v>
      </c>
    </row>
    <row r="1946" spans="1:4" s="387" customFormat="1" x14ac:dyDescent="0.25">
      <c r="A1946" s="473">
        <v>100702</v>
      </c>
      <c r="B1946" s="473" t="s">
        <v>3646</v>
      </c>
      <c r="C1946" s="473" t="s">
        <v>913</v>
      </c>
      <c r="D1946" s="474">
        <v>387.05</v>
      </c>
    </row>
    <row r="1947" spans="1:4" s="387" customFormat="1" x14ac:dyDescent="0.25">
      <c r="A1947" s="473">
        <v>102188</v>
      </c>
      <c r="B1947" s="473" t="s">
        <v>12704</v>
      </c>
      <c r="C1947" s="473" t="s">
        <v>925</v>
      </c>
      <c r="D1947" s="474">
        <v>741.1</v>
      </c>
    </row>
    <row r="1948" spans="1:4" s="387" customFormat="1" x14ac:dyDescent="0.25">
      <c r="A1948" s="473">
        <v>102189</v>
      </c>
      <c r="B1948" s="473" t="s">
        <v>12705</v>
      </c>
      <c r="C1948" s="473" t="s">
        <v>925</v>
      </c>
      <c r="D1948" s="474">
        <v>197.24</v>
      </c>
    </row>
    <row r="1949" spans="1:4" s="387" customFormat="1" x14ac:dyDescent="0.25">
      <c r="A1949" s="473">
        <v>100703</v>
      </c>
      <c r="B1949" s="473" t="s">
        <v>1236</v>
      </c>
      <c r="C1949" s="473" t="s">
        <v>925</v>
      </c>
      <c r="D1949" s="474">
        <v>28.87</v>
      </c>
    </row>
    <row r="1950" spans="1:4" s="387" customFormat="1" x14ac:dyDescent="0.25">
      <c r="A1950" s="473">
        <v>100704</v>
      </c>
      <c r="B1950" s="473" t="s">
        <v>3647</v>
      </c>
      <c r="C1950" s="473" t="s">
        <v>925</v>
      </c>
      <c r="D1950" s="474">
        <v>62.03</v>
      </c>
    </row>
    <row r="1951" spans="1:4" s="387" customFormat="1" x14ac:dyDescent="0.25">
      <c r="A1951" s="473">
        <v>100705</v>
      </c>
      <c r="B1951" s="473" t="s">
        <v>1235</v>
      </c>
      <c r="C1951" s="473" t="s">
        <v>925</v>
      </c>
      <c r="D1951" s="474">
        <v>69.989999999999995</v>
      </c>
    </row>
    <row r="1952" spans="1:4" s="387" customFormat="1" x14ac:dyDescent="0.25">
      <c r="A1952" s="473">
        <v>100706</v>
      </c>
      <c r="B1952" s="473" t="s">
        <v>3648</v>
      </c>
      <c r="C1952" s="473" t="s">
        <v>925</v>
      </c>
      <c r="D1952" s="474">
        <v>60.67</v>
      </c>
    </row>
    <row r="1953" spans="1:4" s="387" customFormat="1" x14ac:dyDescent="0.25">
      <c r="A1953" s="473">
        <v>100707</v>
      </c>
      <c r="B1953" s="473" t="s">
        <v>3649</v>
      </c>
      <c r="C1953" s="473" t="s">
        <v>925</v>
      </c>
      <c r="D1953" s="474">
        <v>131.21</v>
      </c>
    </row>
    <row r="1954" spans="1:4" s="387" customFormat="1" x14ac:dyDescent="0.25">
      <c r="A1954" s="473">
        <v>100708</v>
      </c>
      <c r="B1954" s="473" t="s">
        <v>3650</v>
      </c>
      <c r="C1954" s="473" t="s">
        <v>925</v>
      </c>
      <c r="D1954" s="474">
        <v>165.07</v>
      </c>
    </row>
    <row r="1955" spans="1:4" s="387" customFormat="1" x14ac:dyDescent="0.25">
      <c r="A1955" s="473">
        <v>100709</v>
      </c>
      <c r="B1955" s="473" t="s">
        <v>3651</v>
      </c>
      <c r="C1955" s="473" t="s">
        <v>925</v>
      </c>
      <c r="D1955" s="474">
        <v>35.97</v>
      </c>
    </row>
    <row r="1956" spans="1:4" s="387" customFormat="1" x14ac:dyDescent="0.25">
      <c r="A1956" s="473">
        <v>100710</v>
      </c>
      <c r="B1956" s="473" t="s">
        <v>3652</v>
      </c>
      <c r="C1956" s="473" t="s">
        <v>925</v>
      </c>
      <c r="D1956" s="474">
        <v>84.42</v>
      </c>
    </row>
    <row r="1957" spans="1:4" s="387" customFormat="1" x14ac:dyDescent="0.25">
      <c r="A1957" s="473">
        <v>102151</v>
      </c>
      <c r="B1957" s="473" t="s">
        <v>12706</v>
      </c>
      <c r="C1957" s="473" t="s">
        <v>913</v>
      </c>
      <c r="D1957" s="474">
        <v>109.9</v>
      </c>
    </row>
    <row r="1958" spans="1:4" s="387" customFormat="1" x14ac:dyDescent="0.25">
      <c r="A1958" s="473">
        <v>102152</v>
      </c>
      <c r="B1958" s="473" t="s">
        <v>12707</v>
      </c>
      <c r="C1958" s="473" t="s">
        <v>913</v>
      </c>
      <c r="D1958" s="474">
        <v>134.22999999999999</v>
      </c>
    </row>
    <row r="1959" spans="1:4" s="387" customFormat="1" x14ac:dyDescent="0.25">
      <c r="A1959" s="473">
        <v>102153</v>
      </c>
      <c r="B1959" s="473" t="s">
        <v>12708</v>
      </c>
      <c r="C1959" s="473" t="s">
        <v>913</v>
      </c>
      <c r="D1959" s="474">
        <v>166.67</v>
      </c>
    </row>
    <row r="1960" spans="1:4" s="387" customFormat="1" x14ac:dyDescent="0.25">
      <c r="A1960" s="473">
        <v>102154</v>
      </c>
      <c r="B1960" s="473" t="s">
        <v>12709</v>
      </c>
      <c r="C1960" s="473" t="s">
        <v>913</v>
      </c>
      <c r="D1960" s="474">
        <v>143.26</v>
      </c>
    </row>
    <row r="1961" spans="1:4" s="387" customFormat="1" x14ac:dyDescent="0.25">
      <c r="A1961" s="473">
        <v>102155</v>
      </c>
      <c r="B1961" s="473" t="s">
        <v>12710</v>
      </c>
      <c r="C1961" s="473" t="s">
        <v>913</v>
      </c>
      <c r="D1961" s="474">
        <v>169.79</v>
      </c>
    </row>
    <row r="1962" spans="1:4" s="387" customFormat="1" x14ac:dyDescent="0.25">
      <c r="A1962" s="473">
        <v>102156</v>
      </c>
      <c r="B1962" s="473" t="s">
        <v>12711</v>
      </c>
      <c r="C1962" s="473" t="s">
        <v>913</v>
      </c>
      <c r="D1962" s="474">
        <v>160.69</v>
      </c>
    </row>
    <row r="1963" spans="1:4" s="387" customFormat="1" x14ac:dyDescent="0.25">
      <c r="A1963" s="473">
        <v>102157</v>
      </c>
      <c r="B1963" s="473" t="s">
        <v>12712</v>
      </c>
      <c r="C1963" s="473" t="s">
        <v>913</v>
      </c>
      <c r="D1963" s="474">
        <v>217.47</v>
      </c>
    </row>
    <row r="1964" spans="1:4" s="387" customFormat="1" x14ac:dyDescent="0.25">
      <c r="A1964" s="473">
        <v>102158</v>
      </c>
      <c r="B1964" s="473" t="s">
        <v>12713</v>
      </c>
      <c r="C1964" s="473" t="s">
        <v>913</v>
      </c>
      <c r="D1964" s="474">
        <v>218.08</v>
      </c>
    </row>
    <row r="1965" spans="1:4" s="387" customFormat="1" x14ac:dyDescent="0.25">
      <c r="A1965" s="473">
        <v>102159</v>
      </c>
      <c r="B1965" s="473" t="s">
        <v>12714</v>
      </c>
      <c r="C1965" s="473" t="s">
        <v>913</v>
      </c>
      <c r="D1965" s="474">
        <v>258.14</v>
      </c>
    </row>
    <row r="1966" spans="1:4" s="387" customFormat="1" x14ac:dyDescent="0.25">
      <c r="A1966" s="473">
        <v>102160</v>
      </c>
      <c r="B1966" s="473" t="s">
        <v>12715</v>
      </c>
      <c r="C1966" s="473" t="s">
        <v>913</v>
      </c>
      <c r="D1966" s="474">
        <v>118.01</v>
      </c>
    </row>
    <row r="1967" spans="1:4" s="387" customFormat="1" x14ac:dyDescent="0.25">
      <c r="A1967" s="473">
        <v>102161</v>
      </c>
      <c r="B1967" s="473" t="s">
        <v>12716</v>
      </c>
      <c r="C1967" s="473" t="s">
        <v>913</v>
      </c>
      <c r="D1967" s="474">
        <v>208.08</v>
      </c>
    </row>
    <row r="1968" spans="1:4" s="387" customFormat="1" x14ac:dyDescent="0.25">
      <c r="A1968" s="473">
        <v>102162</v>
      </c>
      <c r="B1968" s="473" t="s">
        <v>12717</v>
      </c>
      <c r="C1968" s="473" t="s">
        <v>913</v>
      </c>
      <c r="D1968" s="474">
        <v>232.41</v>
      </c>
    </row>
    <row r="1969" spans="1:4" s="387" customFormat="1" x14ac:dyDescent="0.25">
      <c r="A1969" s="473">
        <v>102163</v>
      </c>
      <c r="B1969" s="473" t="s">
        <v>12718</v>
      </c>
      <c r="C1969" s="473" t="s">
        <v>913</v>
      </c>
      <c r="D1969" s="474">
        <v>264.85000000000002</v>
      </c>
    </row>
    <row r="1970" spans="1:4" s="387" customFormat="1" x14ac:dyDescent="0.25">
      <c r="A1970" s="473">
        <v>102164</v>
      </c>
      <c r="B1970" s="473" t="s">
        <v>12719</v>
      </c>
      <c r="C1970" s="473" t="s">
        <v>913</v>
      </c>
      <c r="D1970" s="474">
        <v>223.4</v>
      </c>
    </row>
    <row r="1971" spans="1:4" s="387" customFormat="1" x14ac:dyDescent="0.25">
      <c r="A1971" s="473">
        <v>102165</v>
      </c>
      <c r="B1971" s="473" t="s">
        <v>12720</v>
      </c>
      <c r="C1971" s="473" t="s">
        <v>913</v>
      </c>
      <c r="D1971" s="474">
        <v>249.93</v>
      </c>
    </row>
    <row r="1972" spans="1:4" s="387" customFormat="1" x14ac:dyDescent="0.25">
      <c r="A1972" s="473">
        <v>102166</v>
      </c>
      <c r="B1972" s="473" t="s">
        <v>12721</v>
      </c>
      <c r="C1972" s="473" t="s">
        <v>913</v>
      </c>
      <c r="D1972" s="474">
        <v>222.75</v>
      </c>
    </row>
    <row r="1973" spans="1:4" s="387" customFormat="1" x14ac:dyDescent="0.25">
      <c r="A1973" s="473">
        <v>102167</v>
      </c>
      <c r="B1973" s="473" t="s">
        <v>12722</v>
      </c>
      <c r="C1973" s="473" t="s">
        <v>913</v>
      </c>
      <c r="D1973" s="474">
        <v>279.52999999999997</v>
      </c>
    </row>
    <row r="1974" spans="1:4" s="387" customFormat="1" x14ac:dyDescent="0.25">
      <c r="A1974" s="473">
        <v>102168</v>
      </c>
      <c r="B1974" s="473" t="s">
        <v>12723</v>
      </c>
      <c r="C1974" s="473" t="s">
        <v>913</v>
      </c>
      <c r="D1974" s="474">
        <v>264.07</v>
      </c>
    </row>
    <row r="1975" spans="1:4" s="387" customFormat="1" x14ac:dyDescent="0.25">
      <c r="A1975" s="473">
        <v>102169</v>
      </c>
      <c r="B1975" s="473" t="s">
        <v>12724</v>
      </c>
      <c r="C1975" s="473" t="s">
        <v>913</v>
      </c>
      <c r="D1975" s="474">
        <v>298.19</v>
      </c>
    </row>
    <row r="1976" spans="1:4" s="387" customFormat="1" x14ac:dyDescent="0.25">
      <c r="A1976" s="473">
        <v>102170</v>
      </c>
      <c r="B1976" s="473" t="s">
        <v>12725</v>
      </c>
      <c r="C1976" s="473" t="s">
        <v>913</v>
      </c>
      <c r="D1976" s="474">
        <v>216.19</v>
      </c>
    </row>
    <row r="1977" spans="1:4" s="387" customFormat="1" x14ac:dyDescent="0.25">
      <c r="A1977" s="473">
        <v>102171</v>
      </c>
      <c r="B1977" s="473" t="s">
        <v>12726</v>
      </c>
      <c r="C1977" s="473" t="s">
        <v>913</v>
      </c>
      <c r="D1977" s="474">
        <v>353.18</v>
      </c>
    </row>
    <row r="1978" spans="1:4" s="387" customFormat="1" x14ac:dyDescent="0.25">
      <c r="A1978" s="473">
        <v>102172</v>
      </c>
      <c r="B1978" s="473" t="s">
        <v>12727</v>
      </c>
      <c r="C1978" s="473" t="s">
        <v>913</v>
      </c>
      <c r="D1978" s="474">
        <v>336.31</v>
      </c>
    </row>
    <row r="1979" spans="1:4" s="387" customFormat="1" x14ac:dyDescent="0.25">
      <c r="A1979" s="473">
        <v>102176</v>
      </c>
      <c r="B1979" s="473" t="s">
        <v>12728</v>
      </c>
      <c r="C1979" s="473" t="s">
        <v>913</v>
      </c>
      <c r="D1979" s="474">
        <v>615.39</v>
      </c>
    </row>
    <row r="1980" spans="1:4" s="387" customFormat="1" x14ac:dyDescent="0.25">
      <c r="A1980" s="473">
        <v>102177</v>
      </c>
      <c r="B1980" s="473" t="s">
        <v>12729</v>
      </c>
      <c r="C1980" s="473" t="s">
        <v>913</v>
      </c>
      <c r="D1980" s="475">
        <v>1186.9000000000001</v>
      </c>
    </row>
    <row r="1981" spans="1:4" s="387" customFormat="1" x14ac:dyDescent="0.25">
      <c r="A1981" s="473">
        <v>102178</v>
      </c>
      <c r="B1981" s="473" t="s">
        <v>12730</v>
      </c>
      <c r="C1981" s="473" t="s">
        <v>913</v>
      </c>
      <c r="D1981" s="475">
        <v>1352.29</v>
      </c>
    </row>
    <row r="1982" spans="1:4" s="387" customFormat="1" x14ac:dyDescent="0.25">
      <c r="A1982" s="473">
        <v>102179</v>
      </c>
      <c r="B1982" s="473" t="s">
        <v>12731</v>
      </c>
      <c r="C1982" s="473" t="s">
        <v>913</v>
      </c>
      <c r="D1982" s="474">
        <v>231.98</v>
      </c>
    </row>
    <row r="1983" spans="1:4" s="387" customFormat="1" x14ac:dyDescent="0.25">
      <c r="A1983" s="473">
        <v>102180</v>
      </c>
      <c r="B1983" s="473" t="s">
        <v>12732</v>
      </c>
      <c r="C1983" s="473" t="s">
        <v>913</v>
      </c>
      <c r="D1983" s="474">
        <v>258.95999999999998</v>
      </c>
    </row>
    <row r="1984" spans="1:4" s="387" customFormat="1" x14ac:dyDescent="0.25">
      <c r="A1984" s="473">
        <v>102181</v>
      </c>
      <c r="B1984" s="473" t="s">
        <v>12733</v>
      </c>
      <c r="C1984" s="473" t="s">
        <v>913</v>
      </c>
      <c r="D1984" s="474">
        <v>297.36</v>
      </c>
    </row>
    <row r="1985" spans="1:4" s="387" customFormat="1" x14ac:dyDescent="0.25">
      <c r="A1985" s="473">
        <v>102182</v>
      </c>
      <c r="B1985" s="473" t="s">
        <v>12734</v>
      </c>
      <c r="C1985" s="473" t="s">
        <v>925</v>
      </c>
      <c r="D1985" s="474">
        <v>611.11</v>
      </c>
    </row>
    <row r="1986" spans="1:4" s="387" customFormat="1" x14ac:dyDescent="0.25">
      <c r="A1986" s="473">
        <v>102183</v>
      </c>
      <c r="B1986" s="473" t="s">
        <v>12735</v>
      </c>
      <c r="C1986" s="473" t="s">
        <v>925</v>
      </c>
      <c r="D1986" s="475">
        <v>1231.48</v>
      </c>
    </row>
    <row r="1987" spans="1:4" s="387" customFormat="1" x14ac:dyDescent="0.25">
      <c r="A1987" s="473">
        <v>102184</v>
      </c>
      <c r="B1987" s="473" t="s">
        <v>12736</v>
      </c>
      <c r="C1987" s="473" t="s">
        <v>925</v>
      </c>
      <c r="D1987" s="475">
        <v>1334.99</v>
      </c>
    </row>
    <row r="1988" spans="1:4" s="387" customFormat="1" x14ac:dyDescent="0.25">
      <c r="A1988" s="473">
        <v>102185</v>
      </c>
      <c r="B1988" s="473" t="s">
        <v>12737</v>
      </c>
      <c r="C1988" s="473" t="s">
        <v>925</v>
      </c>
      <c r="D1988" s="475">
        <v>2679</v>
      </c>
    </row>
    <row r="1989" spans="1:4" s="387" customFormat="1" x14ac:dyDescent="0.25">
      <c r="A1989" s="473">
        <v>102190</v>
      </c>
      <c r="B1989" s="473" t="s">
        <v>12738</v>
      </c>
      <c r="C1989" s="473" t="s">
        <v>913</v>
      </c>
      <c r="D1989" s="474">
        <v>14.23</v>
      </c>
    </row>
    <row r="1990" spans="1:4" s="387" customFormat="1" x14ac:dyDescent="0.25">
      <c r="A1990" s="473">
        <v>102191</v>
      </c>
      <c r="B1990" s="473" t="s">
        <v>12739</v>
      </c>
      <c r="C1990" s="473" t="s">
        <v>913</v>
      </c>
      <c r="D1990" s="474">
        <v>17.29</v>
      </c>
    </row>
    <row r="1991" spans="1:4" s="387" customFormat="1" x14ac:dyDescent="0.25">
      <c r="A1991" s="473">
        <v>102192</v>
      </c>
      <c r="B1991" s="473" t="s">
        <v>12740</v>
      </c>
      <c r="C1991" s="473" t="s">
        <v>913</v>
      </c>
      <c r="D1991" s="474">
        <v>12.34</v>
      </c>
    </row>
    <row r="1992" spans="1:4" s="387" customFormat="1" x14ac:dyDescent="0.25">
      <c r="A1992" s="473">
        <v>94569</v>
      </c>
      <c r="B1992" s="473" t="s">
        <v>3653</v>
      </c>
      <c r="C1992" s="473" t="s">
        <v>913</v>
      </c>
      <c r="D1992" s="474">
        <v>508.36</v>
      </c>
    </row>
    <row r="1993" spans="1:4" s="387" customFormat="1" x14ac:dyDescent="0.25">
      <c r="A1993" s="473">
        <v>94570</v>
      </c>
      <c r="B1993" s="473" t="s">
        <v>3654</v>
      </c>
      <c r="C1993" s="473" t="s">
        <v>913</v>
      </c>
      <c r="D1993" s="474">
        <v>321.66000000000003</v>
      </c>
    </row>
    <row r="1994" spans="1:4" s="387" customFormat="1" x14ac:dyDescent="0.25">
      <c r="A1994" s="473">
        <v>94572</v>
      </c>
      <c r="B1994" s="473" t="s">
        <v>3655</v>
      </c>
      <c r="C1994" s="473" t="s">
        <v>913</v>
      </c>
      <c r="D1994" s="474">
        <v>458.16</v>
      </c>
    </row>
    <row r="1995" spans="1:4" s="387" customFormat="1" x14ac:dyDescent="0.25">
      <c r="A1995" s="473">
        <v>94573</v>
      </c>
      <c r="B1995" s="473" t="s">
        <v>1230</v>
      </c>
      <c r="C1995" s="473" t="s">
        <v>913</v>
      </c>
      <c r="D1995" s="474">
        <v>353.58</v>
      </c>
    </row>
    <row r="1996" spans="1:4" s="387" customFormat="1" x14ac:dyDescent="0.25">
      <c r="A1996" s="473">
        <v>94580</v>
      </c>
      <c r="B1996" s="473" t="s">
        <v>3656</v>
      </c>
      <c r="C1996" s="473" t="s">
        <v>913</v>
      </c>
      <c r="D1996" s="474">
        <v>518.67999999999995</v>
      </c>
    </row>
    <row r="1997" spans="1:4" s="387" customFormat="1" x14ac:dyDescent="0.25">
      <c r="A1997" s="473">
        <v>100674</v>
      </c>
      <c r="B1997" s="473" t="s">
        <v>3657</v>
      </c>
      <c r="C1997" s="473" t="s">
        <v>913</v>
      </c>
      <c r="D1997" s="474">
        <v>335.86</v>
      </c>
    </row>
    <row r="1998" spans="1:4" s="387" customFormat="1" x14ac:dyDescent="0.25">
      <c r="A1998" s="473">
        <v>101096</v>
      </c>
      <c r="B1998" s="473" t="s">
        <v>3658</v>
      </c>
      <c r="C1998" s="473" t="s">
        <v>932</v>
      </c>
      <c r="D1998" s="475">
        <v>1066.57</v>
      </c>
    </row>
    <row r="1999" spans="1:4" s="387" customFormat="1" x14ac:dyDescent="0.25">
      <c r="A1999" s="473">
        <v>101097</v>
      </c>
      <c r="B1999" s="473" t="s">
        <v>3659</v>
      </c>
      <c r="C1999" s="473" t="s">
        <v>932</v>
      </c>
      <c r="D1999" s="475">
        <v>1023.29</v>
      </c>
    </row>
    <row r="2000" spans="1:4" s="387" customFormat="1" x14ac:dyDescent="0.25">
      <c r="A2000" s="473">
        <v>101098</v>
      </c>
      <c r="B2000" s="473" t="s">
        <v>3660</v>
      </c>
      <c r="C2000" s="473" t="s">
        <v>932</v>
      </c>
      <c r="D2000" s="474">
        <v>975.33</v>
      </c>
    </row>
    <row r="2001" spans="1:4" s="387" customFormat="1" x14ac:dyDescent="0.25">
      <c r="A2001" s="473">
        <v>101099</v>
      </c>
      <c r="B2001" s="473" t="s">
        <v>3661</v>
      </c>
      <c r="C2001" s="473" t="s">
        <v>932</v>
      </c>
      <c r="D2001" s="474">
        <v>897.43</v>
      </c>
    </row>
    <row r="2002" spans="1:4" s="387" customFormat="1" x14ac:dyDescent="0.25">
      <c r="A2002" s="473">
        <v>101100</v>
      </c>
      <c r="B2002" s="473" t="s">
        <v>3662</v>
      </c>
      <c r="C2002" s="473" t="s">
        <v>932</v>
      </c>
      <c r="D2002" s="474">
        <v>855.47</v>
      </c>
    </row>
    <row r="2003" spans="1:4" s="387" customFormat="1" x14ac:dyDescent="0.25">
      <c r="A2003" s="473">
        <v>101101</v>
      </c>
      <c r="B2003" s="473" t="s">
        <v>3663</v>
      </c>
      <c r="C2003" s="473" t="s">
        <v>932</v>
      </c>
      <c r="D2003" s="474">
        <v>841</v>
      </c>
    </row>
    <row r="2004" spans="1:4" s="387" customFormat="1" x14ac:dyDescent="0.25">
      <c r="A2004" s="473">
        <v>101102</v>
      </c>
      <c r="B2004" s="473" t="s">
        <v>3664</v>
      </c>
      <c r="C2004" s="473" t="s">
        <v>932</v>
      </c>
      <c r="D2004" s="474">
        <v>832.8</v>
      </c>
    </row>
    <row r="2005" spans="1:4" s="387" customFormat="1" x14ac:dyDescent="0.25">
      <c r="A2005" s="473">
        <v>101103</v>
      </c>
      <c r="B2005" s="473" t="s">
        <v>3665</v>
      </c>
      <c r="C2005" s="473" t="s">
        <v>932</v>
      </c>
      <c r="D2005" s="474">
        <v>780.7</v>
      </c>
    </row>
    <row r="2006" spans="1:4" s="387" customFormat="1" x14ac:dyDescent="0.25">
      <c r="A2006" s="473">
        <v>101104</v>
      </c>
      <c r="B2006" s="473" t="s">
        <v>3666</v>
      </c>
      <c r="C2006" s="473" t="s">
        <v>932</v>
      </c>
      <c r="D2006" s="474">
        <v>924.24</v>
      </c>
    </row>
    <row r="2007" spans="1:4" s="387" customFormat="1" x14ac:dyDescent="0.25">
      <c r="A2007" s="473">
        <v>101105</v>
      </c>
      <c r="B2007" s="473" t="s">
        <v>3667</v>
      </c>
      <c r="C2007" s="473" t="s">
        <v>932</v>
      </c>
      <c r="D2007" s="474">
        <v>883.44</v>
      </c>
    </row>
    <row r="2008" spans="1:4" s="387" customFormat="1" x14ac:dyDescent="0.25">
      <c r="A2008" s="473">
        <v>101106</v>
      </c>
      <c r="B2008" s="473" t="s">
        <v>3668</v>
      </c>
      <c r="C2008" s="473" t="s">
        <v>932</v>
      </c>
      <c r="D2008" s="474">
        <v>839.53</v>
      </c>
    </row>
    <row r="2009" spans="1:4" s="387" customFormat="1" x14ac:dyDescent="0.25">
      <c r="A2009" s="473">
        <v>101107</v>
      </c>
      <c r="B2009" s="473" t="s">
        <v>3669</v>
      </c>
      <c r="C2009" s="473" t="s">
        <v>932</v>
      </c>
      <c r="D2009" s="474">
        <v>766.6</v>
      </c>
    </row>
    <row r="2010" spans="1:4" s="387" customFormat="1" x14ac:dyDescent="0.25">
      <c r="A2010" s="473">
        <v>101108</v>
      </c>
      <c r="B2010" s="473" t="s">
        <v>3670</v>
      </c>
      <c r="C2010" s="473" t="s">
        <v>932</v>
      </c>
      <c r="D2010" s="474">
        <v>709.59</v>
      </c>
    </row>
    <row r="2011" spans="1:4" s="387" customFormat="1" x14ac:dyDescent="0.25">
      <c r="A2011" s="473">
        <v>101109</v>
      </c>
      <c r="B2011" s="473" t="s">
        <v>3671</v>
      </c>
      <c r="C2011" s="473" t="s">
        <v>932</v>
      </c>
      <c r="D2011" s="474">
        <v>697.77</v>
      </c>
    </row>
    <row r="2012" spans="1:4" s="387" customFormat="1" x14ac:dyDescent="0.25">
      <c r="A2012" s="473">
        <v>101110</v>
      </c>
      <c r="B2012" s="473" t="s">
        <v>3672</v>
      </c>
      <c r="C2012" s="473" t="s">
        <v>932</v>
      </c>
      <c r="D2012" s="474">
        <v>694.04</v>
      </c>
    </row>
    <row r="2013" spans="1:4" s="387" customFormat="1" x14ac:dyDescent="0.25">
      <c r="A2013" s="473">
        <v>101111</v>
      </c>
      <c r="B2013" s="473" t="s">
        <v>3673</v>
      </c>
      <c r="C2013" s="473" t="s">
        <v>932</v>
      </c>
      <c r="D2013" s="474">
        <v>647.32000000000005</v>
      </c>
    </row>
    <row r="2014" spans="1:4" s="387" customFormat="1" x14ac:dyDescent="0.25">
      <c r="A2014" s="473">
        <v>101112</v>
      </c>
      <c r="B2014" s="473" t="s">
        <v>3674</v>
      </c>
      <c r="C2014" s="473" t="s">
        <v>932</v>
      </c>
      <c r="D2014" s="474">
        <v>736.89</v>
      </c>
    </row>
    <row r="2015" spans="1:4" s="387" customFormat="1" x14ac:dyDescent="0.25">
      <c r="A2015" s="473">
        <v>101113</v>
      </c>
      <c r="B2015" s="473" t="s">
        <v>3675</v>
      </c>
      <c r="C2015" s="473" t="s">
        <v>932</v>
      </c>
      <c r="D2015" s="474">
        <v>595.71</v>
      </c>
    </row>
    <row r="2016" spans="1:4" s="387" customFormat="1" x14ac:dyDescent="0.25">
      <c r="A2016" s="473">
        <v>95601</v>
      </c>
      <c r="B2016" s="473" t="s">
        <v>16287</v>
      </c>
      <c r="C2016" s="473" t="s">
        <v>925</v>
      </c>
      <c r="D2016" s="474">
        <v>12.61</v>
      </c>
    </row>
    <row r="2017" spans="1:4" s="387" customFormat="1" x14ac:dyDescent="0.25">
      <c r="A2017" s="473">
        <v>95602</v>
      </c>
      <c r="B2017" s="473" t="s">
        <v>16288</v>
      </c>
      <c r="C2017" s="473" t="s">
        <v>925</v>
      </c>
      <c r="D2017" s="474">
        <v>20.18</v>
      </c>
    </row>
    <row r="2018" spans="1:4" s="387" customFormat="1" x14ac:dyDescent="0.25">
      <c r="A2018" s="473">
        <v>95603</v>
      </c>
      <c r="B2018" s="473" t="s">
        <v>16289</v>
      </c>
      <c r="C2018" s="473" t="s">
        <v>925</v>
      </c>
      <c r="D2018" s="474">
        <v>34.43</v>
      </c>
    </row>
    <row r="2019" spans="1:4" s="387" customFormat="1" x14ac:dyDescent="0.25">
      <c r="A2019" s="473">
        <v>95604</v>
      </c>
      <c r="B2019" s="473" t="s">
        <v>16290</v>
      </c>
      <c r="C2019" s="473" t="s">
        <v>925</v>
      </c>
      <c r="D2019" s="474">
        <v>53.43</v>
      </c>
    </row>
    <row r="2020" spans="1:4" s="387" customFormat="1" x14ac:dyDescent="0.25">
      <c r="A2020" s="473">
        <v>95605</v>
      </c>
      <c r="B2020" s="473" t="s">
        <v>16291</v>
      </c>
      <c r="C2020" s="473" t="s">
        <v>925</v>
      </c>
      <c r="D2020" s="474">
        <v>98.11</v>
      </c>
    </row>
    <row r="2021" spans="1:4" s="387" customFormat="1" x14ac:dyDescent="0.25">
      <c r="A2021" s="473">
        <v>95607</v>
      </c>
      <c r="B2021" s="473" t="s">
        <v>16292</v>
      </c>
      <c r="C2021" s="473" t="s">
        <v>925</v>
      </c>
      <c r="D2021" s="474">
        <v>11.29</v>
      </c>
    </row>
    <row r="2022" spans="1:4" s="387" customFormat="1" x14ac:dyDescent="0.25">
      <c r="A2022" s="473">
        <v>95608</v>
      </c>
      <c r="B2022" s="473" t="s">
        <v>16293</v>
      </c>
      <c r="C2022" s="473" t="s">
        <v>925</v>
      </c>
      <c r="D2022" s="474">
        <v>16.38</v>
      </c>
    </row>
    <row r="2023" spans="1:4" s="387" customFormat="1" x14ac:dyDescent="0.25">
      <c r="A2023" s="473">
        <v>95609</v>
      </c>
      <c r="B2023" s="473" t="s">
        <v>16294</v>
      </c>
      <c r="C2023" s="473" t="s">
        <v>925</v>
      </c>
      <c r="D2023" s="474">
        <v>20.78</v>
      </c>
    </row>
    <row r="2024" spans="1:4" s="387" customFormat="1" x14ac:dyDescent="0.25">
      <c r="A2024" s="473">
        <v>100651</v>
      </c>
      <c r="B2024" s="473" t="s">
        <v>12741</v>
      </c>
      <c r="C2024" s="473" t="s">
        <v>934</v>
      </c>
      <c r="D2024" s="474">
        <v>105.53</v>
      </c>
    </row>
    <row r="2025" spans="1:4" s="387" customFormat="1" x14ac:dyDescent="0.25">
      <c r="A2025" s="473">
        <v>100652</v>
      </c>
      <c r="B2025" s="473" t="s">
        <v>12742</v>
      </c>
      <c r="C2025" s="473" t="s">
        <v>934</v>
      </c>
      <c r="D2025" s="474">
        <v>194.88</v>
      </c>
    </row>
    <row r="2026" spans="1:4" s="387" customFormat="1" x14ac:dyDescent="0.25">
      <c r="A2026" s="473">
        <v>100653</v>
      </c>
      <c r="B2026" s="473" t="s">
        <v>12743</v>
      </c>
      <c r="C2026" s="473" t="s">
        <v>934</v>
      </c>
      <c r="D2026" s="474">
        <v>322.63</v>
      </c>
    </row>
    <row r="2027" spans="1:4" s="387" customFormat="1" x14ac:dyDescent="0.25">
      <c r="A2027" s="473">
        <v>100654</v>
      </c>
      <c r="B2027" s="473" t="s">
        <v>12744</v>
      </c>
      <c r="C2027" s="473" t="s">
        <v>934</v>
      </c>
      <c r="D2027" s="474">
        <v>461.47</v>
      </c>
    </row>
    <row r="2028" spans="1:4" s="387" customFormat="1" x14ac:dyDescent="0.25">
      <c r="A2028" s="473">
        <v>100655</v>
      </c>
      <c r="B2028" s="473" t="s">
        <v>12745</v>
      </c>
      <c r="C2028" s="473" t="s">
        <v>934</v>
      </c>
      <c r="D2028" s="474">
        <v>523.59</v>
      </c>
    </row>
    <row r="2029" spans="1:4" s="387" customFormat="1" x14ac:dyDescent="0.25">
      <c r="A2029" s="473">
        <v>100656</v>
      </c>
      <c r="B2029" s="473" t="s">
        <v>3676</v>
      </c>
      <c r="C2029" s="473" t="s">
        <v>934</v>
      </c>
      <c r="D2029" s="474">
        <v>68.400000000000006</v>
      </c>
    </row>
    <row r="2030" spans="1:4" s="387" customFormat="1" x14ac:dyDescent="0.25">
      <c r="A2030" s="473">
        <v>100657</v>
      </c>
      <c r="B2030" s="473" t="s">
        <v>3677</v>
      </c>
      <c r="C2030" s="473" t="s">
        <v>934</v>
      </c>
      <c r="D2030" s="474">
        <v>87.28</v>
      </c>
    </row>
    <row r="2031" spans="1:4" s="387" customFormat="1" x14ac:dyDescent="0.25">
      <c r="A2031" s="473">
        <v>100658</v>
      </c>
      <c r="B2031" s="473" t="s">
        <v>3678</v>
      </c>
      <c r="C2031" s="473" t="s">
        <v>934</v>
      </c>
      <c r="D2031" s="474">
        <v>196.71</v>
      </c>
    </row>
    <row r="2032" spans="1:4" s="387" customFormat="1" x14ac:dyDescent="0.25">
      <c r="A2032" s="473">
        <v>100889</v>
      </c>
      <c r="B2032" s="473" t="s">
        <v>3679</v>
      </c>
      <c r="C2032" s="473" t="s">
        <v>997</v>
      </c>
      <c r="D2032" s="474">
        <v>16.3</v>
      </c>
    </row>
    <row r="2033" spans="1:4" s="387" customFormat="1" x14ac:dyDescent="0.25">
      <c r="A2033" s="473">
        <v>100890</v>
      </c>
      <c r="B2033" s="473" t="s">
        <v>3680</v>
      </c>
      <c r="C2033" s="473" t="s">
        <v>997</v>
      </c>
      <c r="D2033" s="474">
        <v>16.14</v>
      </c>
    </row>
    <row r="2034" spans="1:4" s="387" customFormat="1" x14ac:dyDescent="0.25">
      <c r="A2034" s="473">
        <v>100892</v>
      </c>
      <c r="B2034" s="473" t="s">
        <v>3681</v>
      </c>
      <c r="C2034" s="473" t="s">
        <v>997</v>
      </c>
      <c r="D2034" s="474">
        <v>15.32</v>
      </c>
    </row>
    <row r="2035" spans="1:4" s="387" customFormat="1" x14ac:dyDescent="0.25">
      <c r="A2035" s="473">
        <v>100893</v>
      </c>
      <c r="B2035" s="473" t="s">
        <v>3682</v>
      </c>
      <c r="C2035" s="473" t="s">
        <v>997</v>
      </c>
      <c r="D2035" s="474">
        <v>15.18</v>
      </c>
    </row>
    <row r="2036" spans="1:4" s="387" customFormat="1" x14ac:dyDescent="0.25">
      <c r="A2036" s="473">
        <v>100894</v>
      </c>
      <c r="B2036" s="473" t="s">
        <v>3683</v>
      </c>
      <c r="C2036" s="473" t="s">
        <v>997</v>
      </c>
      <c r="D2036" s="474">
        <v>15.09</v>
      </c>
    </row>
    <row r="2037" spans="1:4" s="387" customFormat="1" x14ac:dyDescent="0.25">
      <c r="A2037" s="473">
        <v>100896</v>
      </c>
      <c r="B2037" s="473" t="s">
        <v>3684</v>
      </c>
      <c r="C2037" s="473" t="s">
        <v>934</v>
      </c>
      <c r="D2037" s="474">
        <v>46.35</v>
      </c>
    </row>
    <row r="2038" spans="1:4" s="387" customFormat="1" x14ac:dyDescent="0.25">
      <c r="A2038" s="473">
        <v>100897</v>
      </c>
      <c r="B2038" s="473" t="s">
        <v>1074</v>
      </c>
      <c r="C2038" s="473" t="s">
        <v>934</v>
      </c>
      <c r="D2038" s="474">
        <v>87.4</v>
      </c>
    </row>
    <row r="2039" spans="1:4" s="387" customFormat="1" x14ac:dyDescent="0.25">
      <c r="A2039" s="473">
        <v>100898</v>
      </c>
      <c r="B2039" s="473" t="s">
        <v>3685</v>
      </c>
      <c r="C2039" s="473" t="s">
        <v>934</v>
      </c>
      <c r="D2039" s="474">
        <v>165.93</v>
      </c>
    </row>
    <row r="2040" spans="1:4" s="387" customFormat="1" x14ac:dyDescent="0.25">
      <c r="A2040" s="473">
        <v>100899</v>
      </c>
      <c r="B2040" s="473" t="s">
        <v>3686</v>
      </c>
      <c r="C2040" s="473" t="s">
        <v>934</v>
      </c>
      <c r="D2040" s="474">
        <v>64.650000000000006</v>
      </c>
    </row>
    <row r="2041" spans="1:4" s="387" customFormat="1" x14ac:dyDescent="0.25">
      <c r="A2041" s="473">
        <v>100900</v>
      </c>
      <c r="B2041" s="473" t="s">
        <v>3687</v>
      </c>
      <c r="C2041" s="473" t="s">
        <v>934</v>
      </c>
      <c r="D2041" s="474">
        <v>188.2</v>
      </c>
    </row>
    <row r="2042" spans="1:4" s="387" customFormat="1" x14ac:dyDescent="0.25">
      <c r="A2042" s="473">
        <v>101173</v>
      </c>
      <c r="B2042" s="473" t="s">
        <v>3688</v>
      </c>
      <c r="C2042" s="473" t="s">
        <v>934</v>
      </c>
      <c r="D2042" s="474">
        <v>56.94</v>
      </c>
    </row>
    <row r="2043" spans="1:4" s="387" customFormat="1" x14ac:dyDescent="0.25">
      <c r="A2043" s="473">
        <v>101174</v>
      </c>
      <c r="B2043" s="473" t="s">
        <v>3689</v>
      </c>
      <c r="C2043" s="473" t="s">
        <v>934</v>
      </c>
      <c r="D2043" s="474">
        <v>76.63</v>
      </c>
    </row>
    <row r="2044" spans="1:4" s="387" customFormat="1" x14ac:dyDescent="0.25">
      <c r="A2044" s="473">
        <v>101175</v>
      </c>
      <c r="B2044" s="473" t="s">
        <v>3690</v>
      </c>
      <c r="C2044" s="473" t="s">
        <v>934</v>
      </c>
      <c r="D2044" s="474">
        <v>104.6</v>
      </c>
    </row>
    <row r="2045" spans="1:4" s="387" customFormat="1" x14ac:dyDescent="0.25">
      <c r="A2045" s="473">
        <v>101176</v>
      </c>
      <c r="B2045" s="473" t="s">
        <v>3691</v>
      </c>
      <c r="C2045" s="473" t="s">
        <v>934</v>
      </c>
      <c r="D2045" s="474">
        <v>138.75</v>
      </c>
    </row>
    <row r="2046" spans="1:4" s="387" customFormat="1" x14ac:dyDescent="0.25">
      <c r="A2046" s="473">
        <v>102521</v>
      </c>
      <c r="B2046" s="473" t="s">
        <v>16295</v>
      </c>
      <c r="C2046" s="473" t="s">
        <v>925</v>
      </c>
      <c r="D2046" s="474">
        <v>80.94</v>
      </c>
    </row>
    <row r="2047" spans="1:4" s="387" customFormat="1" x14ac:dyDescent="0.25">
      <c r="A2047" s="473">
        <v>102522</v>
      </c>
      <c r="B2047" s="473" t="s">
        <v>16296</v>
      </c>
      <c r="C2047" s="473" t="s">
        <v>925</v>
      </c>
      <c r="D2047" s="474">
        <v>118.74</v>
      </c>
    </row>
    <row r="2048" spans="1:4" s="387" customFormat="1" x14ac:dyDescent="0.25">
      <c r="A2048" s="473">
        <v>102523</v>
      </c>
      <c r="B2048" s="473" t="s">
        <v>16297</v>
      </c>
      <c r="C2048" s="473" t="s">
        <v>925</v>
      </c>
      <c r="D2048" s="474">
        <v>156.55000000000001</v>
      </c>
    </row>
    <row r="2049" spans="1:4" s="387" customFormat="1" x14ac:dyDescent="0.25">
      <c r="A2049" s="473">
        <v>95240</v>
      </c>
      <c r="B2049" s="473" t="s">
        <v>12746</v>
      </c>
      <c r="C2049" s="473" t="s">
        <v>913</v>
      </c>
      <c r="D2049" s="474">
        <v>16.09</v>
      </c>
    </row>
    <row r="2050" spans="1:4" s="387" customFormat="1" x14ac:dyDescent="0.25">
      <c r="A2050" s="473">
        <v>95241</v>
      </c>
      <c r="B2050" s="473" t="s">
        <v>12747</v>
      </c>
      <c r="C2050" s="473" t="s">
        <v>913</v>
      </c>
      <c r="D2050" s="474">
        <v>26.84</v>
      </c>
    </row>
    <row r="2051" spans="1:4" s="387" customFormat="1" x14ac:dyDescent="0.25">
      <c r="A2051" s="473">
        <v>96616</v>
      </c>
      <c r="B2051" s="473" t="s">
        <v>3692</v>
      </c>
      <c r="C2051" s="473" t="s">
        <v>932</v>
      </c>
      <c r="D2051" s="474">
        <v>557.13</v>
      </c>
    </row>
    <row r="2052" spans="1:4" s="387" customFormat="1" x14ac:dyDescent="0.25">
      <c r="A2052" s="473">
        <v>96617</v>
      </c>
      <c r="B2052" s="473" t="s">
        <v>3693</v>
      </c>
      <c r="C2052" s="473" t="s">
        <v>913</v>
      </c>
      <c r="D2052" s="474">
        <v>16.7</v>
      </c>
    </row>
    <row r="2053" spans="1:4" s="387" customFormat="1" x14ac:dyDescent="0.25">
      <c r="A2053" s="473">
        <v>96619</v>
      </c>
      <c r="B2053" s="473" t="s">
        <v>1093</v>
      </c>
      <c r="C2053" s="473" t="s">
        <v>913</v>
      </c>
      <c r="D2053" s="474">
        <v>27.84</v>
      </c>
    </row>
    <row r="2054" spans="1:4" s="387" customFormat="1" x14ac:dyDescent="0.25">
      <c r="A2054" s="473">
        <v>96620</v>
      </c>
      <c r="B2054" s="473" t="s">
        <v>12748</v>
      </c>
      <c r="C2054" s="473" t="s">
        <v>932</v>
      </c>
      <c r="D2054" s="474">
        <v>537.16</v>
      </c>
    </row>
    <row r="2055" spans="1:4" s="387" customFormat="1" x14ac:dyDescent="0.25">
      <c r="A2055" s="473">
        <v>96621</v>
      </c>
      <c r="B2055" s="473" t="s">
        <v>3694</v>
      </c>
      <c r="C2055" s="473" t="s">
        <v>932</v>
      </c>
      <c r="D2055" s="474">
        <v>245.32</v>
      </c>
    </row>
    <row r="2056" spans="1:4" s="387" customFormat="1" x14ac:dyDescent="0.25">
      <c r="A2056" s="473">
        <v>96622</v>
      </c>
      <c r="B2056" s="473" t="s">
        <v>12749</v>
      </c>
      <c r="C2056" s="473" t="s">
        <v>932</v>
      </c>
      <c r="D2056" s="474">
        <v>186.53</v>
      </c>
    </row>
    <row r="2057" spans="1:4" s="387" customFormat="1" x14ac:dyDescent="0.25">
      <c r="A2057" s="473">
        <v>96623</v>
      </c>
      <c r="B2057" s="473" t="s">
        <v>3695</v>
      </c>
      <c r="C2057" s="473" t="s">
        <v>932</v>
      </c>
      <c r="D2057" s="474">
        <v>231.64</v>
      </c>
    </row>
    <row r="2058" spans="1:4" s="387" customFormat="1" x14ac:dyDescent="0.25">
      <c r="A2058" s="473">
        <v>96624</v>
      </c>
      <c r="B2058" s="473" t="s">
        <v>12750</v>
      </c>
      <c r="C2058" s="473" t="s">
        <v>932</v>
      </c>
      <c r="D2058" s="474">
        <v>181.71</v>
      </c>
    </row>
    <row r="2059" spans="1:4" s="387" customFormat="1" x14ac:dyDescent="0.25">
      <c r="A2059" s="473">
        <v>97082</v>
      </c>
      <c r="B2059" s="473" t="s">
        <v>16298</v>
      </c>
      <c r="C2059" s="473" t="s">
        <v>932</v>
      </c>
      <c r="D2059" s="474">
        <v>46.43</v>
      </c>
    </row>
    <row r="2060" spans="1:4" s="387" customFormat="1" x14ac:dyDescent="0.25">
      <c r="A2060" s="473">
        <v>97083</v>
      </c>
      <c r="B2060" s="473" t="s">
        <v>16299</v>
      </c>
      <c r="C2060" s="473" t="s">
        <v>913</v>
      </c>
      <c r="D2060" s="474">
        <v>2.57</v>
      </c>
    </row>
    <row r="2061" spans="1:4" s="387" customFormat="1" x14ac:dyDescent="0.25">
      <c r="A2061" s="473">
        <v>97084</v>
      </c>
      <c r="B2061" s="473" t="s">
        <v>16300</v>
      </c>
      <c r="C2061" s="473" t="s">
        <v>913</v>
      </c>
      <c r="D2061" s="474">
        <v>0.54</v>
      </c>
    </row>
    <row r="2062" spans="1:4" s="387" customFormat="1" x14ac:dyDescent="0.25">
      <c r="A2062" s="473">
        <v>97086</v>
      </c>
      <c r="B2062" s="473" t="s">
        <v>16301</v>
      </c>
      <c r="C2062" s="473" t="s">
        <v>913</v>
      </c>
      <c r="D2062" s="474">
        <v>111.49</v>
      </c>
    </row>
    <row r="2063" spans="1:4" s="387" customFormat="1" x14ac:dyDescent="0.25">
      <c r="A2063" s="473">
        <v>97087</v>
      </c>
      <c r="B2063" s="473" t="s">
        <v>16302</v>
      </c>
      <c r="C2063" s="473" t="s">
        <v>913</v>
      </c>
      <c r="D2063" s="474">
        <v>1.62</v>
      </c>
    </row>
    <row r="2064" spans="1:4" s="387" customFormat="1" x14ac:dyDescent="0.25">
      <c r="A2064" s="473">
        <v>97088</v>
      </c>
      <c r="B2064" s="473" t="s">
        <v>16303</v>
      </c>
      <c r="C2064" s="473" t="s">
        <v>997</v>
      </c>
      <c r="D2064" s="474">
        <v>27.11</v>
      </c>
    </row>
    <row r="2065" spans="1:4" s="387" customFormat="1" x14ac:dyDescent="0.25">
      <c r="A2065" s="473">
        <v>97089</v>
      </c>
      <c r="B2065" s="473" t="s">
        <v>16304</v>
      </c>
      <c r="C2065" s="473" t="s">
        <v>997</v>
      </c>
      <c r="D2065" s="474">
        <v>24.81</v>
      </c>
    </row>
    <row r="2066" spans="1:4" s="387" customFormat="1" x14ac:dyDescent="0.25">
      <c r="A2066" s="473">
        <v>97090</v>
      </c>
      <c r="B2066" s="473" t="s">
        <v>16305</v>
      </c>
      <c r="C2066" s="473" t="s">
        <v>997</v>
      </c>
      <c r="D2066" s="474">
        <v>24.48</v>
      </c>
    </row>
    <row r="2067" spans="1:4" s="387" customFormat="1" x14ac:dyDescent="0.25">
      <c r="A2067" s="473">
        <v>97091</v>
      </c>
      <c r="B2067" s="473" t="s">
        <v>16306</v>
      </c>
      <c r="C2067" s="473" t="s">
        <v>997</v>
      </c>
      <c r="D2067" s="474">
        <v>23.75</v>
      </c>
    </row>
    <row r="2068" spans="1:4" s="387" customFormat="1" x14ac:dyDescent="0.25">
      <c r="A2068" s="473">
        <v>97092</v>
      </c>
      <c r="B2068" s="473" t="s">
        <v>16307</v>
      </c>
      <c r="C2068" s="473" t="s">
        <v>997</v>
      </c>
      <c r="D2068" s="474">
        <v>23.08</v>
      </c>
    </row>
    <row r="2069" spans="1:4" s="387" customFormat="1" x14ac:dyDescent="0.25">
      <c r="A2069" s="473">
        <v>97093</v>
      </c>
      <c r="B2069" s="473" t="s">
        <v>16308</v>
      </c>
      <c r="C2069" s="473" t="s">
        <v>997</v>
      </c>
      <c r="D2069" s="474">
        <v>21.72</v>
      </c>
    </row>
    <row r="2070" spans="1:4" s="387" customFormat="1" x14ac:dyDescent="0.25">
      <c r="A2070" s="473">
        <v>97096</v>
      </c>
      <c r="B2070" s="473" t="s">
        <v>16309</v>
      </c>
      <c r="C2070" s="473" t="s">
        <v>932</v>
      </c>
      <c r="D2070" s="474">
        <v>392.73</v>
      </c>
    </row>
    <row r="2071" spans="1:4" s="387" customFormat="1" x14ac:dyDescent="0.25">
      <c r="A2071" s="473">
        <v>97097</v>
      </c>
      <c r="B2071" s="473" t="s">
        <v>16310</v>
      </c>
      <c r="C2071" s="473" t="s">
        <v>913</v>
      </c>
      <c r="D2071" s="474">
        <v>38.07</v>
      </c>
    </row>
    <row r="2072" spans="1:4" s="387" customFormat="1" x14ac:dyDescent="0.25">
      <c r="A2072" s="473">
        <v>97101</v>
      </c>
      <c r="B2072" s="473" t="s">
        <v>16311</v>
      </c>
      <c r="C2072" s="473" t="s">
        <v>913</v>
      </c>
      <c r="D2072" s="474">
        <v>175.59</v>
      </c>
    </row>
    <row r="2073" spans="1:4" s="387" customFormat="1" x14ac:dyDescent="0.25">
      <c r="A2073" s="473">
        <v>97102</v>
      </c>
      <c r="B2073" s="473" t="s">
        <v>16312</v>
      </c>
      <c r="C2073" s="473" t="s">
        <v>913</v>
      </c>
      <c r="D2073" s="474">
        <v>215.86</v>
      </c>
    </row>
    <row r="2074" spans="1:4" s="387" customFormat="1" x14ac:dyDescent="0.25">
      <c r="A2074" s="473">
        <v>97103</v>
      </c>
      <c r="B2074" s="473" t="s">
        <v>16313</v>
      </c>
      <c r="C2074" s="473" t="s">
        <v>913</v>
      </c>
      <c r="D2074" s="474">
        <v>249.72</v>
      </c>
    </row>
    <row r="2075" spans="1:4" s="387" customFormat="1" x14ac:dyDescent="0.25">
      <c r="A2075" s="473">
        <v>100322</v>
      </c>
      <c r="B2075" s="473" t="s">
        <v>12751</v>
      </c>
      <c r="C2075" s="473" t="s">
        <v>932</v>
      </c>
      <c r="D2075" s="474">
        <v>172.43</v>
      </c>
    </row>
    <row r="2076" spans="1:4" s="387" customFormat="1" x14ac:dyDescent="0.25">
      <c r="A2076" s="473">
        <v>100323</v>
      </c>
      <c r="B2076" s="473" t="s">
        <v>12752</v>
      </c>
      <c r="C2076" s="473" t="s">
        <v>932</v>
      </c>
      <c r="D2076" s="474">
        <v>146.52000000000001</v>
      </c>
    </row>
    <row r="2077" spans="1:4" s="387" customFormat="1" x14ac:dyDescent="0.25">
      <c r="A2077" s="473">
        <v>100324</v>
      </c>
      <c r="B2077" s="473" t="s">
        <v>12753</v>
      </c>
      <c r="C2077" s="473" t="s">
        <v>932</v>
      </c>
      <c r="D2077" s="474">
        <v>181.3</v>
      </c>
    </row>
    <row r="2078" spans="1:4" s="387" customFormat="1" x14ac:dyDescent="0.25">
      <c r="A2078" s="473">
        <v>103072</v>
      </c>
      <c r="B2078" s="473" t="s">
        <v>16314</v>
      </c>
      <c r="C2078" s="473" t="s">
        <v>913</v>
      </c>
      <c r="D2078" s="474">
        <v>295.43</v>
      </c>
    </row>
    <row r="2079" spans="1:4" s="387" customFormat="1" x14ac:dyDescent="0.25">
      <c r="A2079" s="473">
        <v>103073</v>
      </c>
      <c r="B2079" s="473" t="s">
        <v>16315</v>
      </c>
      <c r="C2079" s="473" t="s">
        <v>913</v>
      </c>
      <c r="D2079" s="474">
        <v>368.36</v>
      </c>
    </row>
    <row r="2080" spans="1:4" s="387" customFormat="1" x14ac:dyDescent="0.25">
      <c r="A2080" s="473">
        <v>103074</v>
      </c>
      <c r="B2080" s="473" t="s">
        <v>16316</v>
      </c>
      <c r="C2080" s="473" t="s">
        <v>913</v>
      </c>
      <c r="D2080" s="474">
        <v>164.17</v>
      </c>
    </row>
    <row r="2081" spans="1:4" s="387" customFormat="1" x14ac:dyDescent="0.25">
      <c r="A2081" s="473">
        <v>103075</v>
      </c>
      <c r="B2081" s="473" t="s">
        <v>16317</v>
      </c>
      <c r="C2081" s="473" t="s">
        <v>913</v>
      </c>
      <c r="D2081" s="474">
        <v>202.24</v>
      </c>
    </row>
    <row r="2082" spans="1:4" s="387" customFormat="1" x14ac:dyDescent="0.25">
      <c r="A2082" s="473">
        <v>103076</v>
      </c>
      <c r="B2082" s="473" t="s">
        <v>16318</v>
      </c>
      <c r="C2082" s="473" t="s">
        <v>913</v>
      </c>
      <c r="D2082" s="474">
        <v>159.85</v>
      </c>
    </row>
    <row r="2083" spans="1:4" s="387" customFormat="1" x14ac:dyDescent="0.25">
      <c r="A2083" s="473">
        <v>103077</v>
      </c>
      <c r="B2083" s="473" t="s">
        <v>16319</v>
      </c>
      <c r="C2083" s="473" t="s">
        <v>913</v>
      </c>
      <c r="D2083" s="474">
        <v>200.11</v>
      </c>
    </row>
    <row r="2084" spans="1:4" s="387" customFormat="1" x14ac:dyDescent="0.25">
      <c r="A2084" s="473">
        <v>103078</v>
      </c>
      <c r="B2084" s="473" t="s">
        <v>16320</v>
      </c>
      <c r="C2084" s="473" t="s">
        <v>913</v>
      </c>
      <c r="D2084" s="474">
        <v>233.97</v>
      </c>
    </row>
    <row r="2085" spans="1:4" s="387" customFormat="1" x14ac:dyDescent="0.25">
      <c r="A2085" s="473">
        <v>103079</v>
      </c>
      <c r="B2085" s="473" t="s">
        <v>16321</v>
      </c>
      <c r="C2085" s="473" t="s">
        <v>913</v>
      </c>
      <c r="D2085" s="474">
        <v>279.69</v>
      </c>
    </row>
    <row r="2086" spans="1:4" s="387" customFormat="1" x14ac:dyDescent="0.25">
      <c r="A2086" s="473">
        <v>103080</v>
      </c>
      <c r="B2086" s="473" t="s">
        <v>16322</v>
      </c>
      <c r="C2086" s="473" t="s">
        <v>913</v>
      </c>
      <c r="D2086" s="474">
        <v>352.61</v>
      </c>
    </row>
    <row r="2087" spans="1:4" s="387" customFormat="1" x14ac:dyDescent="0.25">
      <c r="A2087" s="473">
        <v>92263</v>
      </c>
      <c r="B2087" s="473" t="s">
        <v>3696</v>
      </c>
      <c r="C2087" s="473" t="s">
        <v>913</v>
      </c>
      <c r="D2087" s="474">
        <v>157.9</v>
      </c>
    </row>
    <row r="2088" spans="1:4" s="387" customFormat="1" x14ac:dyDescent="0.25">
      <c r="A2088" s="473">
        <v>92264</v>
      </c>
      <c r="B2088" s="473" t="s">
        <v>3697</v>
      </c>
      <c r="C2088" s="473" t="s">
        <v>913</v>
      </c>
      <c r="D2088" s="474">
        <v>211.22</v>
      </c>
    </row>
    <row r="2089" spans="1:4" s="387" customFormat="1" x14ac:dyDescent="0.25">
      <c r="A2089" s="473">
        <v>92265</v>
      </c>
      <c r="B2089" s="473" t="s">
        <v>3698</v>
      </c>
      <c r="C2089" s="473" t="s">
        <v>913</v>
      </c>
      <c r="D2089" s="474">
        <v>115.37</v>
      </c>
    </row>
    <row r="2090" spans="1:4" s="387" customFormat="1" x14ac:dyDescent="0.25">
      <c r="A2090" s="473">
        <v>92266</v>
      </c>
      <c r="B2090" s="473" t="s">
        <v>3699</v>
      </c>
      <c r="C2090" s="473" t="s">
        <v>913</v>
      </c>
      <c r="D2090" s="474">
        <v>161.1</v>
      </c>
    </row>
    <row r="2091" spans="1:4" s="387" customFormat="1" x14ac:dyDescent="0.25">
      <c r="A2091" s="473">
        <v>92267</v>
      </c>
      <c r="B2091" s="473" t="s">
        <v>3700</v>
      </c>
      <c r="C2091" s="473" t="s">
        <v>913</v>
      </c>
      <c r="D2091" s="474">
        <v>57.09</v>
      </c>
    </row>
    <row r="2092" spans="1:4" s="387" customFormat="1" x14ac:dyDescent="0.25">
      <c r="A2092" s="473">
        <v>92268</v>
      </c>
      <c r="B2092" s="473" t="s">
        <v>3701</v>
      </c>
      <c r="C2092" s="473" t="s">
        <v>913</v>
      </c>
      <c r="D2092" s="474">
        <v>98.99</v>
      </c>
    </row>
    <row r="2093" spans="1:4" s="387" customFormat="1" x14ac:dyDescent="0.25">
      <c r="A2093" s="473">
        <v>92269</v>
      </c>
      <c r="B2093" s="473" t="s">
        <v>3702</v>
      </c>
      <c r="C2093" s="473" t="s">
        <v>913</v>
      </c>
      <c r="D2093" s="474">
        <v>234.43</v>
      </c>
    </row>
    <row r="2094" spans="1:4" s="387" customFormat="1" x14ac:dyDescent="0.25">
      <c r="A2094" s="473">
        <v>92270</v>
      </c>
      <c r="B2094" s="473" t="s">
        <v>3703</v>
      </c>
      <c r="C2094" s="473" t="s">
        <v>913</v>
      </c>
      <c r="D2094" s="474">
        <v>176.29</v>
      </c>
    </row>
    <row r="2095" spans="1:4" s="387" customFormat="1" x14ac:dyDescent="0.25">
      <c r="A2095" s="473">
        <v>92271</v>
      </c>
      <c r="B2095" s="473" t="s">
        <v>3704</v>
      </c>
      <c r="C2095" s="473" t="s">
        <v>913</v>
      </c>
      <c r="D2095" s="474">
        <v>118.02</v>
      </c>
    </row>
    <row r="2096" spans="1:4" s="387" customFormat="1" x14ac:dyDescent="0.25">
      <c r="A2096" s="473">
        <v>92272</v>
      </c>
      <c r="B2096" s="473" t="s">
        <v>3705</v>
      </c>
      <c r="C2096" s="473" t="s">
        <v>934</v>
      </c>
      <c r="D2096" s="474">
        <v>37.08</v>
      </c>
    </row>
    <row r="2097" spans="1:4" s="387" customFormat="1" x14ac:dyDescent="0.25">
      <c r="A2097" s="473">
        <v>92273</v>
      </c>
      <c r="B2097" s="473" t="s">
        <v>3706</v>
      </c>
      <c r="C2097" s="473" t="s">
        <v>934</v>
      </c>
      <c r="D2097" s="474">
        <v>14.4</v>
      </c>
    </row>
    <row r="2098" spans="1:4" s="387" customFormat="1" x14ac:dyDescent="0.25">
      <c r="A2098" s="473">
        <v>92409</v>
      </c>
      <c r="B2098" s="473" t="s">
        <v>3707</v>
      </c>
      <c r="C2098" s="473" t="s">
        <v>913</v>
      </c>
      <c r="D2098" s="474">
        <v>314.08999999999997</v>
      </c>
    </row>
    <row r="2099" spans="1:4" s="387" customFormat="1" x14ac:dyDescent="0.25">
      <c r="A2099" s="473">
        <v>92411</v>
      </c>
      <c r="B2099" s="473" t="s">
        <v>3708</v>
      </c>
      <c r="C2099" s="473" t="s">
        <v>913</v>
      </c>
      <c r="D2099" s="474">
        <v>190.52</v>
      </c>
    </row>
    <row r="2100" spans="1:4" s="387" customFormat="1" x14ac:dyDescent="0.25">
      <c r="A2100" s="473">
        <v>92413</v>
      </c>
      <c r="B2100" s="473" t="s">
        <v>3709</v>
      </c>
      <c r="C2100" s="473" t="s">
        <v>913</v>
      </c>
      <c r="D2100" s="474">
        <v>115.63</v>
      </c>
    </row>
    <row r="2101" spans="1:4" s="387" customFormat="1" x14ac:dyDescent="0.25">
      <c r="A2101" s="473">
        <v>92415</v>
      </c>
      <c r="B2101" s="473" t="s">
        <v>3710</v>
      </c>
      <c r="C2101" s="473" t="s">
        <v>913</v>
      </c>
      <c r="D2101" s="474">
        <v>120.72</v>
      </c>
    </row>
    <row r="2102" spans="1:4" s="387" customFormat="1" x14ac:dyDescent="0.25">
      <c r="A2102" s="473">
        <v>92417</v>
      </c>
      <c r="B2102" s="473" t="s">
        <v>3711</v>
      </c>
      <c r="C2102" s="473" t="s">
        <v>913</v>
      </c>
      <c r="D2102" s="474">
        <v>138.55000000000001</v>
      </c>
    </row>
    <row r="2103" spans="1:4" s="387" customFormat="1" x14ac:dyDescent="0.25">
      <c r="A2103" s="473">
        <v>92419</v>
      </c>
      <c r="B2103" s="473" t="s">
        <v>3712</v>
      </c>
      <c r="C2103" s="473" t="s">
        <v>913</v>
      </c>
      <c r="D2103" s="474">
        <v>73</v>
      </c>
    </row>
    <row r="2104" spans="1:4" s="387" customFormat="1" x14ac:dyDescent="0.25">
      <c r="A2104" s="473">
        <v>92421</v>
      </c>
      <c r="B2104" s="473" t="s">
        <v>3713</v>
      </c>
      <c r="C2104" s="473" t="s">
        <v>913</v>
      </c>
      <c r="D2104" s="474">
        <v>86.68</v>
      </c>
    </row>
    <row r="2105" spans="1:4" s="387" customFormat="1" x14ac:dyDescent="0.25">
      <c r="A2105" s="473">
        <v>92423</v>
      </c>
      <c r="B2105" s="473" t="s">
        <v>3714</v>
      </c>
      <c r="C2105" s="473" t="s">
        <v>913</v>
      </c>
      <c r="D2105" s="474">
        <v>58.36</v>
      </c>
    </row>
    <row r="2106" spans="1:4" s="387" customFormat="1" x14ac:dyDescent="0.25">
      <c r="A2106" s="473">
        <v>92425</v>
      </c>
      <c r="B2106" s="473" t="s">
        <v>3715</v>
      </c>
      <c r="C2106" s="473" t="s">
        <v>913</v>
      </c>
      <c r="D2106" s="474">
        <v>70.260000000000005</v>
      </c>
    </row>
    <row r="2107" spans="1:4" s="387" customFormat="1" x14ac:dyDescent="0.25">
      <c r="A2107" s="473">
        <v>92427</v>
      </c>
      <c r="B2107" s="473" t="s">
        <v>3716</v>
      </c>
      <c r="C2107" s="473" t="s">
        <v>913</v>
      </c>
      <c r="D2107" s="474">
        <v>50.95</v>
      </c>
    </row>
    <row r="2108" spans="1:4" s="387" customFormat="1" x14ac:dyDescent="0.25">
      <c r="A2108" s="473">
        <v>92429</v>
      </c>
      <c r="B2108" s="473" t="s">
        <v>3717</v>
      </c>
      <c r="C2108" s="473" t="s">
        <v>913</v>
      </c>
      <c r="D2108" s="474">
        <v>61.98</v>
      </c>
    </row>
    <row r="2109" spans="1:4" s="387" customFormat="1" x14ac:dyDescent="0.25">
      <c r="A2109" s="473">
        <v>92431</v>
      </c>
      <c r="B2109" s="473" t="s">
        <v>3718</v>
      </c>
      <c r="C2109" s="473" t="s">
        <v>913</v>
      </c>
      <c r="D2109" s="474">
        <v>48.57</v>
      </c>
    </row>
    <row r="2110" spans="1:4" s="387" customFormat="1" x14ac:dyDescent="0.25">
      <c r="A2110" s="473">
        <v>92433</v>
      </c>
      <c r="B2110" s="473" t="s">
        <v>3719</v>
      </c>
      <c r="C2110" s="473" t="s">
        <v>913</v>
      </c>
      <c r="D2110" s="474">
        <v>59.03</v>
      </c>
    </row>
    <row r="2111" spans="1:4" s="387" customFormat="1" x14ac:dyDescent="0.25">
      <c r="A2111" s="473">
        <v>92435</v>
      </c>
      <c r="B2111" s="473" t="s">
        <v>3720</v>
      </c>
      <c r="C2111" s="473" t="s">
        <v>913</v>
      </c>
      <c r="D2111" s="474">
        <v>45.68</v>
      </c>
    </row>
    <row r="2112" spans="1:4" s="387" customFormat="1" x14ac:dyDescent="0.25">
      <c r="A2112" s="473">
        <v>92437</v>
      </c>
      <c r="B2112" s="473" t="s">
        <v>3721</v>
      </c>
      <c r="C2112" s="473" t="s">
        <v>913</v>
      </c>
      <c r="D2112" s="474">
        <v>55.8</v>
      </c>
    </row>
    <row r="2113" spans="1:4" s="387" customFormat="1" x14ac:dyDescent="0.25">
      <c r="A2113" s="473">
        <v>92439</v>
      </c>
      <c r="B2113" s="473" t="s">
        <v>3722</v>
      </c>
      <c r="C2113" s="473" t="s">
        <v>913</v>
      </c>
      <c r="D2113" s="474">
        <v>43.6</v>
      </c>
    </row>
    <row r="2114" spans="1:4" s="387" customFormat="1" x14ac:dyDescent="0.25">
      <c r="A2114" s="473">
        <v>92441</v>
      </c>
      <c r="B2114" s="473" t="s">
        <v>3723</v>
      </c>
      <c r="C2114" s="473" t="s">
        <v>913</v>
      </c>
      <c r="D2114" s="474">
        <v>53.46</v>
      </c>
    </row>
    <row r="2115" spans="1:4" s="387" customFormat="1" x14ac:dyDescent="0.25">
      <c r="A2115" s="473">
        <v>92443</v>
      </c>
      <c r="B2115" s="473" t="s">
        <v>3724</v>
      </c>
      <c r="C2115" s="473" t="s">
        <v>913</v>
      </c>
      <c r="D2115" s="474">
        <v>39.06</v>
      </c>
    </row>
    <row r="2116" spans="1:4" s="387" customFormat="1" x14ac:dyDescent="0.25">
      <c r="A2116" s="473">
        <v>92445</v>
      </c>
      <c r="B2116" s="473" t="s">
        <v>3725</v>
      </c>
      <c r="C2116" s="473" t="s">
        <v>913</v>
      </c>
      <c r="D2116" s="474">
        <v>48.57</v>
      </c>
    </row>
    <row r="2117" spans="1:4" s="387" customFormat="1" x14ac:dyDescent="0.25">
      <c r="A2117" s="473">
        <v>92446</v>
      </c>
      <c r="B2117" s="473" t="s">
        <v>3726</v>
      </c>
      <c r="C2117" s="473" t="s">
        <v>913</v>
      </c>
      <c r="D2117" s="474">
        <v>285.89</v>
      </c>
    </row>
    <row r="2118" spans="1:4" s="387" customFormat="1" x14ac:dyDescent="0.25">
      <c r="A2118" s="473">
        <v>92447</v>
      </c>
      <c r="B2118" s="473" t="s">
        <v>3727</v>
      </c>
      <c r="C2118" s="473" t="s">
        <v>913</v>
      </c>
      <c r="D2118" s="474">
        <v>195.43</v>
      </c>
    </row>
    <row r="2119" spans="1:4" s="387" customFormat="1" x14ac:dyDescent="0.25">
      <c r="A2119" s="473">
        <v>92448</v>
      </c>
      <c r="B2119" s="473" t="s">
        <v>3728</v>
      </c>
      <c r="C2119" s="473" t="s">
        <v>913</v>
      </c>
      <c r="D2119" s="474">
        <v>151.04</v>
      </c>
    </row>
    <row r="2120" spans="1:4" s="387" customFormat="1" x14ac:dyDescent="0.25">
      <c r="A2120" s="473">
        <v>92449</v>
      </c>
      <c r="B2120" s="473" t="s">
        <v>3729</v>
      </c>
      <c r="C2120" s="473" t="s">
        <v>913</v>
      </c>
      <c r="D2120" s="474">
        <v>262.95999999999998</v>
      </c>
    </row>
    <row r="2121" spans="1:4" s="387" customFormat="1" x14ac:dyDescent="0.25">
      <c r="A2121" s="473">
        <v>92450</v>
      </c>
      <c r="B2121" s="473" t="s">
        <v>3730</v>
      </c>
      <c r="C2121" s="473" t="s">
        <v>913</v>
      </c>
      <c r="D2121" s="474">
        <v>248.72</v>
      </c>
    </row>
    <row r="2122" spans="1:4" s="387" customFormat="1" x14ac:dyDescent="0.25">
      <c r="A2122" s="473">
        <v>92451</v>
      </c>
      <c r="B2122" s="473" t="s">
        <v>3731</v>
      </c>
      <c r="C2122" s="473" t="s">
        <v>913</v>
      </c>
      <c r="D2122" s="474">
        <v>177.76</v>
      </c>
    </row>
    <row r="2123" spans="1:4" s="387" customFormat="1" x14ac:dyDescent="0.25">
      <c r="A2123" s="473">
        <v>92452</v>
      </c>
      <c r="B2123" s="473" t="s">
        <v>3732</v>
      </c>
      <c r="C2123" s="473" t="s">
        <v>913</v>
      </c>
      <c r="D2123" s="474">
        <v>139.74</v>
      </c>
    </row>
    <row r="2124" spans="1:4" s="387" customFormat="1" x14ac:dyDescent="0.25">
      <c r="A2124" s="473">
        <v>92453</v>
      </c>
      <c r="B2124" s="473" t="s">
        <v>3733</v>
      </c>
      <c r="C2124" s="473" t="s">
        <v>913</v>
      </c>
      <c r="D2124" s="474">
        <v>225.09</v>
      </c>
    </row>
    <row r="2125" spans="1:4" s="387" customFormat="1" x14ac:dyDescent="0.25">
      <c r="A2125" s="473">
        <v>92454</v>
      </c>
      <c r="B2125" s="473" t="s">
        <v>3734</v>
      </c>
      <c r="C2125" s="473" t="s">
        <v>913</v>
      </c>
      <c r="D2125" s="474">
        <v>220.48</v>
      </c>
    </row>
    <row r="2126" spans="1:4" s="387" customFormat="1" x14ac:dyDescent="0.25">
      <c r="A2126" s="473">
        <v>92455</v>
      </c>
      <c r="B2126" s="473" t="s">
        <v>3735</v>
      </c>
      <c r="C2126" s="473" t="s">
        <v>913</v>
      </c>
      <c r="D2126" s="474">
        <v>145.53</v>
      </c>
    </row>
    <row r="2127" spans="1:4" s="387" customFormat="1" x14ac:dyDescent="0.25">
      <c r="A2127" s="473">
        <v>92456</v>
      </c>
      <c r="B2127" s="473" t="s">
        <v>3736</v>
      </c>
      <c r="C2127" s="473" t="s">
        <v>913</v>
      </c>
      <c r="D2127" s="474">
        <v>110.86</v>
      </c>
    </row>
    <row r="2128" spans="1:4" s="387" customFormat="1" x14ac:dyDescent="0.25">
      <c r="A2128" s="473">
        <v>92457</v>
      </c>
      <c r="B2128" s="473" t="s">
        <v>3737</v>
      </c>
      <c r="C2128" s="473" t="s">
        <v>913</v>
      </c>
      <c r="D2128" s="474">
        <v>195.53</v>
      </c>
    </row>
    <row r="2129" spans="1:4" s="387" customFormat="1" x14ac:dyDescent="0.25">
      <c r="A2129" s="473">
        <v>92458</v>
      </c>
      <c r="B2129" s="473" t="s">
        <v>3738</v>
      </c>
      <c r="C2129" s="473" t="s">
        <v>913</v>
      </c>
      <c r="D2129" s="474">
        <v>202.92</v>
      </c>
    </row>
    <row r="2130" spans="1:4" s="387" customFormat="1" x14ac:dyDescent="0.25">
      <c r="A2130" s="473">
        <v>92459</v>
      </c>
      <c r="B2130" s="473" t="s">
        <v>3739</v>
      </c>
      <c r="C2130" s="473" t="s">
        <v>913</v>
      </c>
      <c r="D2130" s="474">
        <v>123.5</v>
      </c>
    </row>
    <row r="2131" spans="1:4" s="387" customFormat="1" x14ac:dyDescent="0.25">
      <c r="A2131" s="473">
        <v>92460</v>
      </c>
      <c r="B2131" s="473" t="s">
        <v>3740</v>
      </c>
      <c r="C2131" s="473" t="s">
        <v>913</v>
      </c>
      <c r="D2131" s="474">
        <v>89.52</v>
      </c>
    </row>
    <row r="2132" spans="1:4" s="387" customFormat="1" x14ac:dyDescent="0.25">
      <c r="A2132" s="473">
        <v>92461</v>
      </c>
      <c r="B2132" s="473" t="s">
        <v>3741</v>
      </c>
      <c r="C2132" s="473" t="s">
        <v>913</v>
      </c>
      <c r="D2132" s="474">
        <v>180.76</v>
      </c>
    </row>
    <row r="2133" spans="1:4" s="387" customFormat="1" x14ac:dyDescent="0.25">
      <c r="A2133" s="473">
        <v>92462</v>
      </c>
      <c r="B2133" s="473" t="s">
        <v>3742</v>
      </c>
      <c r="C2133" s="473" t="s">
        <v>913</v>
      </c>
      <c r="D2133" s="474">
        <v>192.14</v>
      </c>
    </row>
    <row r="2134" spans="1:4" s="387" customFormat="1" x14ac:dyDescent="0.25">
      <c r="A2134" s="473">
        <v>92463</v>
      </c>
      <c r="B2134" s="473" t="s">
        <v>3743</v>
      </c>
      <c r="C2134" s="473" t="s">
        <v>913</v>
      </c>
      <c r="D2134" s="474">
        <v>112.11</v>
      </c>
    </row>
    <row r="2135" spans="1:4" s="387" customFormat="1" x14ac:dyDescent="0.25">
      <c r="A2135" s="473">
        <v>92464</v>
      </c>
      <c r="B2135" s="473" t="s">
        <v>3744</v>
      </c>
      <c r="C2135" s="473" t="s">
        <v>913</v>
      </c>
      <c r="D2135" s="474">
        <v>82.62</v>
      </c>
    </row>
    <row r="2136" spans="1:4" s="387" customFormat="1" x14ac:dyDescent="0.25">
      <c r="A2136" s="473">
        <v>92465</v>
      </c>
      <c r="B2136" s="473" t="s">
        <v>3745</v>
      </c>
      <c r="C2136" s="473" t="s">
        <v>913</v>
      </c>
      <c r="D2136" s="474">
        <v>144.69</v>
      </c>
    </row>
    <row r="2137" spans="1:4" s="387" customFormat="1" x14ac:dyDescent="0.25">
      <c r="A2137" s="473">
        <v>92466</v>
      </c>
      <c r="B2137" s="473" t="s">
        <v>3746</v>
      </c>
      <c r="C2137" s="473" t="s">
        <v>913</v>
      </c>
      <c r="D2137" s="474">
        <v>188</v>
      </c>
    </row>
    <row r="2138" spans="1:4" s="387" customFormat="1" x14ac:dyDescent="0.25">
      <c r="A2138" s="473">
        <v>92467</v>
      </c>
      <c r="B2138" s="473" t="s">
        <v>3747</v>
      </c>
      <c r="C2138" s="473" t="s">
        <v>913</v>
      </c>
      <c r="D2138" s="474">
        <v>93.32</v>
      </c>
    </row>
    <row r="2139" spans="1:4" s="387" customFormat="1" x14ac:dyDescent="0.25">
      <c r="A2139" s="473">
        <v>92468</v>
      </c>
      <c r="B2139" s="473" t="s">
        <v>3748</v>
      </c>
      <c r="C2139" s="473" t="s">
        <v>913</v>
      </c>
      <c r="D2139" s="474">
        <v>78.61</v>
      </c>
    </row>
    <row r="2140" spans="1:4" s="387" customFormat="1" x14ac:dyDescent="0.25">
      <c r="A2140" s="473">
        <v>92469</v>
      </c>
      <c r="B2140" s="473" t="s">
        <v>3749</v>
      </c>
      <c r="C2140" s="473" t="s">
        <v>913</v>
      </c>
      <c r="D2140" s="474">
        <v>131.75</v>
      </c>
    </row>
    <row r="2141" spans="1:4" s="387" customFormat="1" x14ac:dyDescent="0.25">
      <c r="A2141" s="473">
        <v>92470</v>
      </c>
      <c r="B2141" s="473" t="s">
        <v>3750</v>
      </c>
      <c r="C2141" s="473" t="s">
        <v>913</v>
      </c>
      <c r="D2141" s="474">
        <v>182.07</v>
      </c>
    </row>
    <row r="2142" spans="1:4" s="387" customFormat="1" x14ac:dyDescent="0.25">
      <c r="A2142" s="473">
        <v>92471</v>
      </c>
      <c r="B2142" s="473" t="s">
        <v>3751</v>
      </c>
      <c r="C2142" s="473" t="s">
        <v>913</v>
      </c>
      <c r="D2142" s="474">
        <v>85.11</v>
      </c>
    </row>
    <row r="2143" spans="1:4" s="387" customFormat="1" x14ac:dyDescent="0.25">
      <c r="A2143" s="473">
        <v>92472</v>
      </c>
      <c r="B2143" s="473" t="s">
        <v>3752</v>
      </c>
      <c r="C2143" s="473" t="s">
        <v>913</v>
      </c>
      <c r="D2143" s="474">
        <v>73.28</v>
      </c>
    </row>
    <row r="2144" spans="1:4" s="387" customFormat="1" x14ac:dyDescent="0.25">
      <c r="A2144" s="473">
        <v>92473</v>
      </c>
      <c r="B2144" s="473" t="s">
        <v>3753</v>
      </c>
      <c r="C2144" s="473" t="s">
        <v>913</v>
      </c>
      <c r="D2144" s="474">
        <v>121.36</v>
      </c>
    </row>
    <row r="2145" spans="1:4" s="387" customFormat="1" x14ac:dyDescent="0.25">
      <c r="A2145" s="473">
        <v>92474</v>
      </c>
      <c r="B2145" s="473" t="s">
        <v>3754</v>
      </c>
      <c r="C2145" s="473" t="s">
        <v>913</v>
      </c>
      <c r="D2145" s="474">
        <v>177.03</v>
      </c>
    </row>
    <row r="2146" spans="1:4" s="387" customFormat="1" x14ac:dyDescent="0.25">
      <c r="A2146" s="473">
        <v>92475</v>
      </c>
      <c r="B2146" s="473" t="s">
        <v>3755</v>
      </c>
      <c r="C2146" s="473" t="s">
        <v>913</v>
      </c>
      <c r="D2146" s="474">
        <v>78.48</v>
      </c>
    </row>
    <row r="2147" spans="1:4" s="387" customFormat="1" x14ac:dyDescent="0.25">
      <c r="A2147" s="473">
        <v>92476</v>
      </c>
      <c r="B2147" s="473" t="s">
        <v>3756</v>
      </c>
      <c r="C2147" s="473" t="s">
        <v>913</v>
      </c>
      <c r="D2147" s="474">
        <v>68.819999999999993</v>
      </c>
    </row>
    <row r="2148" spans="1:4" s="387" customFormat="1" x14ac:dyDescent="0.25">
      <c r="A2148" s="473">
        <v>92477</v>
      </c>
      <c r="B2148" s="473" t="s">
        <v>3757</v>
      </c>
      <c r="C2148" s="473" t="s">
        <v>913</v>
      </c>
      <c r="D2148" s="474">
        <v>98.92</v>
      </c>
    </row>
    <row r="2149" spans="1:4" s="387" customFormat="1" x14ac:dyDescent="0.25">
      <c r="A2149" s="473">
        <v>92478</v>
      </c>
      <c r="B2149" s="473" t="s">
        <v>3758</v>
      </c>
      <c r="C2149" s="473" t="s">
        <v>913</v>
      </c>
      <c r="D2149" s="474">
        <v>166.92</v>
      </c>
    </row>
    <row r="2150" spans="1:4" s="387" customFormat="1" x14ac:dyDescent="0.25">
      <c r="A2150" s="473">
        <v>92479</v>
      </c>
      <c r="B2150" s="473" t="s">
        <v>3759</v>
      </c>
      <c r="C2150" s="473" t="s">
        <v>913</v>
      </c>
      <c r="D2150" s="474">
        <v>64.17</v>
      </c>
    </row>
    <row r="2151" spans="1:4" s="387" customFormat="1" x14ac:dyDescent="0.25">
      <c r="A2151" s="473">
        <v>92480</v>
      </c>
      <c r="B2151" s="473" t="s">
        <v>3760</v>
      </c>
      <c r="C2151" s="473" t="s">
        <v>913</v>
      </c>
      <c r="D2151" s="474">
        <v>59.74</v>
      </c>
    </row>
    <row r="2152" spans="1:4" s="387" customFormat="1" x14ac:dyDescent="0.25">
      <c r="A2152" s="473">
        <v>92482</v>
      </c>
      <c r="B2152" s="473" t="s">
        <v>3761</v>
      </c>
      <c r="C2152" s="473" t="s">
        <v>913</v>
      </c>
      <c r="D2152" s="474">
        <v>319.73</v>
      </c>
    </row>
    <row r="2153" spans="1:4" s="387" customFormat="1" x14ac:dyDescent="0.25">
      <c r="A2153" s="473">
        <v>92484</v>
      </c>
      <c r="B2153" s="473" t="s">
        <v>3762</v>
      </c>
      <c r="C2153" s="473" t="s">
        <v>913</v>
      </c>
      <c r="D2153" s="474">
        <v>220.64</v>
      </c>
    </row>
    <row r="2154" spans="1:4" s="387" customFormat="1" x14ac:dyDescent="0.25">
      <c r="A2154" s="473">
        <v>92486</v>
      </c>
      <c r="B2154" s="473" t="s">
        <v>3763</v>
      </c>
      <c r="C2154" s="473" t="s">
        <v>913</v>
      </c>
      <c r="D2154" s="474">
        <v>149.43</v>
      </c>
    </row>
    <row r="2155" spans="1:4" s="387" customFormat="1" x14ac:dyDescent="0.25">
      <c r="A2155" s="473">
        <v>92488</v>
      </c>
      <c r="B2155" s="473" t="s">
        <v>3764</v>
      </c>
      <c r="C2155" s="473" t="s">
        <v>913</v>
      </c>
      <c r="D2155" s="474">
        <v>75.56</v>
      </c>
    </row>
    <row r="2156" spans="1:4" s="387" customFormat="1" x14ac:dyDescent="0.25">
      <c r="A2156" s="473">
        <v>92490</v>
      </c>
      <c r="B2156" s="473" t="s">
        <v>3765</v>
      </c>
      <c r="C2156" s="473" t="s">
        <v>913</v>
      </c>
      <c r="D2156" s="474">
        <v>46.03</v>
      </c>
    </row>
    <row r="2157" spans="1:4" s="387" customFormat="1" x14ac:dyDescent="0.25">
      <c r="A2157" s="473">
        <v>92492</v>
      </c>
      <c r="B2157" s="473" t="s">
        <v>3766</v>
      </c>
      <c r="C2157" s="473" t="s">
        <v>913</v>
      </c>
      <c r="D2157" s="474">
        <v>72.05</v>
      </c>
    </row>
    <row r="2158" spans="1:4" s="387" customFormat="1" x14ac:dyDescent="0.25">
      <c r="A2158" s="473">
        <v>92494</v>
      </c>
      <c r="B2158" s="473" t="s">
        <v>3767</v>
      </c>
      <c r="C2158" s="473" t="s">
        <v>913</v>
      </c>
      <c r="D2158" s="474">
        <v>42.92</v>
      </c>
    </row>
    <row r="2159" spans="1:4" s="387" customFormat="1" x14ac:dyDescent="0.25">
      <c r="A2159" s="473">
        <v>92496</v>
      </c>
      <c r="B2159" s="473" t="s">
        <v>3768</v>
      </c>
      <c r="C2159" s="473" t="s">
        <v>913</v>
      </c>
      <c r="D2159" s="474">
        <v>69.67</v>
      </c>
    </row>
    <row r="2160" spans="1:4" s="387" customFormat="1" x14ac:dyDescent="0.25">
      <c r="A2160" s="473">
        <v>92498</v>
      </c>
      <c r="B2160" s="473" t="s">
        <v>3769</v>
      </c>
      <c r="C2160" s="473" t="s">
        <v>913</v>
      </c>
      <c r="D2160" s="474">
        <v>40.81</v>
      </c>
    </row>
    <row r="2161" spans="1:4" s="387" customFormat="1" x14ac:dyDescent="0.25">
      <c r="A2161" s="473">
        <v>92500</v>
      </c>
      <c r="B2161" s="473" t="s">
        <v>3770</v>
      </c>
      <c r="C2161" s="473" t="s">
        <v>913</v>
      </c>
      <c r="D2161" s="474">
        <v>68.349999999999994</v>
      </c>
    </row>
    <row r="2162" spans="1:4" s="387" customFormat="1" x14ac:dyDescent="0.25">
      <c r="A2162" s="473">
        <v>92502</v>
      </c>
      <c r="B2162" s="473" t="s">
        <v>3771</v>
      </c>
      <c r="C2162" s="473" t="s">
        <v>913</v>
      </c>
      <c r="D2162" s="474">
        <v>39.68</v>
      </c>
    </row>
    <row r="2163" spans="1:4" s="387" customFormat="1" x14ac:dyDescent="0.25">
      <c r="A2163" s="473">
        <v>92504</v>
      </c>
      <c r="B2163" s="473" t="s">
        <v>3772</v>
      </c>
      <c r="C2163" s="473" t="s">
        <v>913</v>
      </c>
      <c r="D2163" s="474">
        <v>44.87</v>
      </c>
    </row>
    <row r="2164" spans="1:4" s="387" customFormat="1" x14ac:dyDescent="0.25">
      <c r="A2164" s="473">
        <v>92506</v>
      </c>
      <c r="B2164" s="473" t="s">
        <v>3773</v>
      </c>
      <c r="C2164" s="473" t="s">
        <v>913</v>
      </c>
      <c r="D2164" s="474">
        <v>37.65</v>
      </c>
    </row>
    <row r="2165" spans="1:4" s="387" customFormat="1" x14ac:dyDescent="0.25">
      <c r="A2165" s="473">
        <v>92508</v>
      </c>
      <c r="B2165" s="473" t="s">
        <v>3774</v>
      </c>
      <c r="C2165" s="473" t="s">
        <v>913</v>
      </c>
      <c r="D2165" s="474">
        <v>88.48</v>
      </c>
    </row>
    <row r="2166" spans="1:4" s="387" customFormat="1" x14ac:dyDescent="0.25">
      <c r="A2166" s="473">
        <v>92510</v>
      </c>
      <c r="B2166" s="473" t="s">
        <v>3775</v>
      </c>
      <c r="C2166" s="473" t="s">
        <v>913</v>
      </c>
      <c r="D2166" s="474">
        <v>55.11</v>
      </c>
    </row>
    <row r="2167" spans="1:4" s="387" customFormat="1" x14ac:dyDescent="0.25">
      <c r="A2167" s="473">
        <v>92512</v>
      </c>
      <c r="B2167" s="473" t="s">
        <v>3776</v>
      </c>
      <c r="C2167" s="473" t="s">
        <v>913</v>
      </c>
      <c r="D2167" s="474">
        <v>68.290000000000006</v>
      </c>
    </row>
    <row r="2168" spans="1:4" s="387" customFormat="1" x14ac:dyDescent="0.25">
      <c r="A2168" s="473">
        <v>92514</v>
      </c>
      <c r="B2168" s="473" t="s">
        <v>3777</v>
      </c>
      <c r="C2168" s="473" t="s">
        <v>913</v>
      </c>
      <c r="D2168" s="474">
        <v>37.729999999999997</v>
      </c>
    </row>
    <row r="2169" spans="1:4" s="387" customFormat="1" x14ac:dyDescent="0.25">
      <c r="A2169" s="473">
        <v>92515</v>
      </c>
      <c r="B2169" s="473" t="s">
        <v>3778</v>
      </c>
      <c r="C2169" s="473" t="s">
        <v>913</v>
      </c>
      <c r="D2169" s="474">
        <v>59.87</v>
      </c>
    </row>
    <row r="2170" spans="1:4" s="387" customFormat="1" x14ac:dyDescent="0.25">
      <c r="A2170" s="473">
        <v>92518</v>
      </c>
      <c r="B2170" s="473" t="s">
        <v>3779</v>
      </c>
      <c r="C2170" s="473" t="s">
        <v>913</v>
      </c>
      <c r="D2170" s="474">
        <v>30.55</v>
      </c>
    </row>
    <row r="2171" spans="1:4" s="387" customFormat="1" x14ac:dyDescent="0.25">
      <c r="A2171" s="473">
        <v>92520</v>
      </c>
      <c r="B2171" s="473" t="s">
        <v>3780</v>
      </c>
      <c r="C2171" s="473" t="s">
        <v>913</v>
      </c>
      <c r="D2171" s="474">
        <v>55.55</v>
      </c>
    </row>
    <row r="2172" spans="1:4" s="387" customFormat="1" x14ac:dyDescent="0.25">
      <c r="A2172" s="473">
        <v>92522</v>
      </c>
      <c r="B2172" s="473" t="s">
        <v>3781</v>
      </c>
      <c r="C2172" s="473" t="s">
        <v>913</v>
      </c>
      <c r="D2172" s="474">
        <v>26.85</v>
      </c>
    </row>
    <row r="2173" spans="1:4" s="387" customFormat="1" x14ac:dyDescent="0.25">
      <c r="A2173" s="473">
        <v>92524</v>
      </c>
      <c r="B2173" s="473" t="s">
        <v>3782</v>
      </c>
      <c r="C2173" s="473" t="s">
        <v>913</v>
      </c>
      <c r="D2173" s="474">
        <v>56.94</v>
      </c>
    </row>
    <row r="2174" spans="1:4" s="387" customFormat="1" x14ac:dyDescent="0.25">
      <c r="A2174" s="473">
        <v>92526</v>
      </c>
      <c r="B2174" s="473" t="s">
        <v>3783</v>
      </c>
      <c r="C2174" s="473" t="s">
        <v>913</v>
      </c>
      <c r="D2174" s="474">
        <v>28.62</v>
      </c>
    </row>
    <row r="2175" spans="1:4" s="387" customFormat="1" x14ac:dyDescent="0.25">
      <c r="A2175" s="473">
        <v>92528</v>
      </c>
      <c r="B2175" s="473" t="s">
        <v>3784</v>
      </c>
      <c r="C2175" s="473" t="s">
        <v>913</v>
      </c>
      <c r="D2175" s="474">
        <v>54.97</v>
      </c>
    </row>
    <row r="2176" spans="1:4" s="387" customFormat="1" x14ac:dyDescent="0.25">
      <c r="A2176" s="473">
        <v>92530</v>
      </c>
      <c r="B2176" s="473" t="s">
        <v>3785</v>
      </c>
      <c r="C2176" s="473" t="s">
        <v>913</v>
      </c>
      <c r="D2176" s="474">
        <v>26.87</v>
      </c>
    </row>
    <row r="2177" spans="1:4" s="387" customFormat="1" x14ac:dyDescent="0.25">
      <c r="A2177" s="473">
        <v>92532</v>
      </c>
      <c r="B2177" s="473" t="s">
        <v>3786</v>
      </c>
      <c r="C2177" s="473" t="s">
        <v>913</v>
      </c>
      <c r="D2177" s="474">
        <v>53.45</v>
      </c>
    </row>
    <row r="2178" spans="1:4" s="387" customFormat="1" x14ac:dyDescent="0.25">
      <c r="A2178" s="473">
        <v>92534</v>
      </c>
      <c r="B2178" s="473" t="s">
        <v>3787</v>
      </c>
      <c r="C2178" s="473" t="s">
        <v>913</v>
      </c>
      <c r="D2178" s="474">
        <v>25.58</v>
      </c>
    </row>
    <row r="2179" spans="1:4" s="387" customFormat="1" x14ac:dyDescent="0.25">
      <c r="A2179" s="473">
        <v>92536</v>
      </c>
      <c r="B2179" s="473" t="s">
        <v>3788</v>
      </c>
      <c r="C2179" s="473" t="s">
        <v>913</v>
      </c>
      <c r="D2179" s="474">
        <v>50.52</v>
      </c>
    </row>
    <row r="2180" spans="1:4" s="387" customFormat="1" x14ac:dyDescent="0.25">
      <c r="A2180" s="473">
        <v>92538</v>
      </c>
      <c r="B2180" s="473" t="s">
        <v>3789</v>
      </c>
      <c r="C2180" s="473" t="s">
        <v>913</v>
      </c>
      <c r="D2180" s="474">
        <v>22.85</v>
      </c>
    </row>
    <row r="2181" spans="1:4" s="387" customFormat="1" x14ac:dyDescent="0.25">
      <c r="A2181" s="473">
        <v>96252</v>
      </c>
      <c r="B2181" s="473" t="s">
        <v>3790</v>
      </c>
      <c r="C2181" s="473" t="s">
        <v>913</v>
      </c>
      <c r="D2181" s="474">
        <v>241.06</v>
      </c>
    </row>
    <row r="2182" spans="1:4" s="387" customFormat="1" x14ac:dyDescent="0.25">
      <c r="A2182" s="473">
        <v>96257</v>
      </c>
      <c r="B2182" s="473" t="s">
        <v>3791</v>
      </c>
      <c r="C2182" s="473" t="s">
        <v>913</v>
      </c>
      <c r="D2182" s="474">
        <v>183.82</v>
      </c>
    </row>
    <row r="2183" spans="1:4" s="387" customFormat="1" x14ac:dyDescent="0.25">
      <c r="A2183" s="473">
        <v>96258</v>
      </c>
      <c r="B2183" s="473" t="s">
        <v>3792</v>
      </c>
      <c r="C2183" s="473" t="s">
        <v>913</v>
      </c>
      <c r="D2183" s="474">
        <v>173.94</v>
      </c>
    </row>
    <row r="2184" spans="1:4" s="387" customFormat="1" x14ac:dyDescent="0.25">
      <c r="A2184" s="473">
        <v>96259</v>
      </c>
      <c r="B2184" s="473" t="s">
        <v>3793</v>
      </c>
      <c r="C2184" s="473" t="s">
        <v>913</v>
      </c>
      <c r="D2184" s="474">
        <v>202.81</v>
      </c>
    </row>
    <row r="2185" spans="1:4" s="387" customFormat="1" x14ac:dyDescent="0.25">
      <c r="A2185" s="473">
        <v>96529</v>
      </c>
      <c r="B2185" s="473" t="s">
        <v>3794</v>
      </c>
      <c r="C2185" s="473" t="s">
        <v>913</v>
      </c>
      <c r="D2185" s="474">
        <v>326.75</v>
      </c>
    </row>
    <row r="2186" spans="1:4" s="387" customFormat="1" x14ac:dyDescent="0.25">
      <c r="A2186" s="473">
        <v>96530</v>
      </c>
      <c r="B2186" s="473" t="s">
        <v>3795</v>
      </c>
      <c r="C2186" s="473" t="s">
        <v>913</v>
      </c>
      <c r="D2186" s="474">
        <v>187.54</v>
      </c>
    </row>
    <row r="2187" spans="1:4" s="387" customFormat="1" x14ac:dyDescent="0.25">
      <c r="A2187" s="473">
        <v>96531</v>
      </c>
      <c r="B2187" s="473" t="s">
        <v>3796</v>
      </c>
      <c r="C2187" s="473" t="s">
        <v>913</v>
      </c>
      <c r="D2187" s="474">
        <v>124.85</v>
      </c>
    </row>
    <row r="2188" spans="1:4" s="387" customFormat="1" x14ac:dyDescent="0.25">
      <c r="A2188" s="473">
        <v>96532</v>
      </c>
      <c r="B2188" s="473" t="s">
        <v>3797</v>
      </c>
      <c r="C2188" s="473" t="s">
        <v>913</v>
      </c>
      <c r="D2188" s="474">
        <v>200.54</v>
      </c>
    </row>
    <row r="2189" spans="1:4" s="387" customFormat="1" x14ac:dyDescent="0.25">
      <c r="A2189" s="473">
        <v>96533</v>
      </c>
      <c r="B2189" s="473" t="s">
        <v>3798</v>
      </c>
      <c r="C2189" s="473" t="s">
        <v>913</v>
      </c>
      <c r="D2189" s="474">
        <v>111.82</v>
      </c>
    </row>
    <row r="2190" spans="1:4" s="387" customFormat="1" x14ac:dyDescent="0.25">
      <c r="A2190" s="473">
        <v>96534</v>
      </c>
      <c r="B2190" s="473" t="s">
        <v>1098</v>
      </c>
      <c r="C2190" s="473" t="s">
        <v>913</v>
      </c>
      <c r="D2190" s="474">
        <v>82.98</v>
      </c>
    </row>
    <row r="2191" spans="1:4" s="387" customFormat="1" x14ac:dyDescent="0.25">
      <c r="A2191" s="473">
        <v>96535</v>
      </c>
      <c r="B2191" s="473" t="s">
        <v>3799</v>
      </c>
      <c r="C2191" s="473" t="s">
        <v>913</v>
      </c>
      <c r="D2191" s="474">
        <v>134.80000000000001</v>
      </c>
    </row>
    <row r="2192" spans="1:4" s="387" customFormat="1" x14ac:dyDescent="0.25">
      <c r="A2192" s="473">
        <v>96536</v>
      </c>
      <c r="B2192" s="473" t="s">
        <v>1144</v>
      </c>
      <c r="C2192" s="473" t="s">
        <v>913</v>
      </c>
      <c r="D2192" s="474">
        <v>72.41</v>
      </c>
    </row>
    <row r="2193" spans="1:4" s="387" customFormat="1" x14ac:dyDescent="0.25">
      <c r="A2193" s="473">
        <v>96537</v>
      </c>
      <c r="B2193" s="473" t="s">
        <v>3800</v>
      </c>
      <c r="C2193" s="473" t="s">
        <v>913</v>
      </c>
      <c r="D2193" s="474">
        <v>179.5</v>
      </c>
    </row>
    <row r="2194" spans="1:4" s="387" customFormat="1" x14ac:dyDescent="0.25">
      <c r="A2194" s="473">
        <v>96538</v>
      </c>
      <c r="B2194" s="473" t="s">
        <v>3801</v>
      </c>
      <c r="C2194" s="473" t="s">
        <v>913</v>
      </c>
      <c r="D2194" s="474">
        <v>240.3</v>
      </c>
    </row>
    <row r="2195" spans="1:4" s="387" customFormat="1" x14ac:dyDescent="0.25">
      <c r="A2195" s="473">
        <v>96539</v>
      </c>
      <c r="B2195" s="473" t="s">
        <v>3802</v>
      </c>
      <c r="C2195" s="473" t="s">
        <v>913</v>
      </c>
      <c r="D2195" s="474">
        <v>112.49</v>
      </c>
    </row>
    <row r="2196" spans="1:4" s="387" customFormat="1" x14ac:dyDescent="0.25">
      <c r="A2196" s="473">
        <v>96540</v>
      </c>
      <c r="B2196" s="473" t="s">
        <v>3803</v>
      </c>
      <c r="C2196" s="473" t="s">
        <v>913</v>
      </c>
      <c r="D2196" s="474">
        <v>120.27</v>
      </c>
    </row>
    <row r="2197" spans="1:4" s="387" customFormat="1" x14ac:dyDescent="0.25">
      <c r="A2197" s="473">
        <v>96541</v>
      </c>
      <c r="B2197" s="473" t="s">
        <v>3804</v>
      </c>
      <c r="C2197" s="473" t="s">
        <v>913</v>
      </c>
      <c r="D2197" s="474">
        <v>165.25</v>
      </c>
    </row>
    <row r="2198" spans="1:4" s="387" customFormat="1" x14ac:dyDescent="0.25">
      <c r="A2198" s="473">
        <v>96542</v>
      </c>
      <c r="B2198" s="473" t="s">
        <v>1121</v>
      </c>
      <c r="C2198" s="473" t="s">
        <v>913</v>
      </c>
      <c r="D2198" s="474">
        <v>80.930000000000007</v>
      </c>
    </row>
    <row r="2199" spans="1:4" s="387" customFormat="1" x14ac:dyDescent="0.25">
      <c r="A2199" s="473">
        <v>96543</v>
      </c>
      <c r="B2199" s="473" t="s">
        <v>1125</v>
      </c>
      <c r="C2199" s="473" t="s">
        <v>997</v>
      </c>
      <c r="D2199" s="474">
        <v>20.03</v>
      </c>
    </row>
    <row r="2200" spans="1:4" s="387" customFormat="1" x14ac:dyDescent="0.25">
      <c r="A2200" s="473">
        <v>97747</v>
      </c>
      <c r="B2200" s="473" t="s">
        <v>3805</v>
      </c>
      <c r="C2200" s="473" t="s">
        <v>913</v>
      </c>
      <c r="D2200" s="474">
        <v>190.33</v>
      </c>
    </row>
    <row r="2201" spans="1:4" s="387" customFormat="1" x14ac:dyDescent="0.25">
      <c r="A2201" s="473">
        <v>101791</v>
      </c>
      <c r="B2201" s="473" t="s">
        <v>3806</v>
      </c>
      <c r="C2201" s="473" t="s">
        <v>934</v>
      </c>
      <c r="D2201" s="474">
        <v>25.85</v>
      </c>
    </row>
    <row r="2202" spans="1:4" s="387" customFormat="1" x14ac:dyDescent="0.25">
      <c r="A2202" s="473">
        <v>101792</v>
      </c>
      <c r="B2202" s="473" t="s">
        <v>3807</v>
      </c>
      <c r="C2202" s="473" t="s">
        <v>932</v>
      </c>
      <c r="D2202" s="474">
        <v>15.44</v>
      </c>
    </row>
    <row r="2203" spans="1:4" s="387" customFormat="1" x14ac:dyDescent="0.25">
      <c r="A2203" s="473">
        <v>101793</v>
      </c>
      <c r="B2203" s="473" t="s">
        <v>3808</v>
      </c>
      <c r="C2203" s="473" t="s">
        <v>932</v>
      </c>
      <c r="D2203" s="474">
        <v>23.76</v>
      </c>
    </row>
    <row r="2204" spans="1:4" s="387" customFormat="1" x14ac:dyDescent="0.25">
      <c r="A2204" s="473">
        <v>101969</v>
      </c>
      <c r="B2204" s="473" t="s">
        <v>12754</v>
      </c>
      <c r="C2204" s="473" t="s">
        <v>913</v>
      </c>
      <c r="D2204" s="474">
        <v>195.22</v>
      </c>
    </row>
    <row r="2205" spans="1:4" s="387" customFormat="1" x14ac:dyDescent="0.25">
      <c r="A2205" s="473">
        <v>101971</v>
      </c>
      <c r="B2205" s="473" t="s">
        <v>12755</v>
      </c>
      <c r="C2205" s="473" t="s">
        <v>913</v>
      </c>
      <c r="D2205" s="474">
        <v>147.41</v>
      </c>
    </row>
    <row r="2206" spans="1:4" s="387" customFormat="1" x14ac:dyDescent="0.25">
      <c r="A2206" s="473">
        <v>101973</v>
      </c>
      <c r="B2206" s="473" t="s">
        <v>12756</v>
      </c>
      <c r="C2206" s="473" t="s">
        <v>913</v>
      </c>
      <c r="D2206" s="474">
        <v>217.45</v>
      </c>
    </row>
    <row r="2207" spans="1:4" s="387" customFormat="1" x14ac:dyDescent="0.25">
      <c r="A2207" s="473">
        <v>101974</v>
      </c>
      <c r="B2207" s="473" t="s">
        <v>12757</v>
      </c>
      <c r="C2207" s="473" t="s">
        <v>913</v>
      </c>
      <c r="D2207" s="474">
        <v>449.88</v>
      </c>
    </row>
    <row r="2208" spans="1:4" s="387" customFormat="1" x14ac:dyDescent="0.25">
      <c r="A2208" s="473">
        <v>101975</v>
      </c>
      <c r="B2208" s="473" t="s">
        <v>12758</v>
      </c>
      <c r="C2208" s="473" t="s">
        <v>913</v>
      </c>
      <c r="D2208" s="474">
        <v>386.23</v>
      </c>
    </row>
    <row r="2209" spans="1:4" s="387" customFormat="1" x14ac:dyDescent="0.25">
      <c r="A2209" s="473">
        <v>101977</v>
      </c>
      <c r="B2209" s="473" t="s">
        <v>12759</v>
      </c>
      <c r="C2209" s="473" t="s">
        <v>913</v>
      </c>
      <c r="D2209" s="474">
        <v>254.24</v>
      </c>
    </row>
    <row r="2210" spans="1:4" s="387" customFormat="1" x14ac:dyDescent="0.25">
      <c r="A2210" s="473">
        <v>101980</v>
      </c>
      <c r="B2210" s="473" t="s">
        <v>12760</v>
      </c>
      <c r="C2210" s="473" t="s">
        <v>913</v>
      </c>
      <c r="D2210" s="474">
        <v>230.66</v>
      </c>
    </row>
    <row r="2211" spans="1:4" s="387" customFormat="1" x14ac:dyDescent="0.25">
      <c r="A2211" s="473">
        <v>101981</v>
      </c>
      <c r="B2211" s="473" t="s">
        <v>12761</v>
      </c>
      <c r="C2211" s="473" t="s">
        <v>913</v>
      </c>
      <c r="D2211" s="474">
        <v>198.76</v>
      </c>
    </row>
    <row r="2212" spans="1:4" s="387" customFormat="1" x14ac:dyDescent="0.25">
      <c r="A2212" s="473">
        <v>101982</v>
      </c>
      <c r="B2212" s="473" t="s">
        <v>12762</v>
      </c>
      <c r="C2212" s="473" t="s">
        <v>913</v>
      </c>
      <c r="D2212" s="474">
        <v>173.03</v>
      </c>
    </row>
    <row r="2213" spans="1:4" s="387" customFormat="1" x14ac:dyDescent="0.25">
      <c r="A2213" s="473">
        <v>101983</v>
      </c>
      <c r="B2213" s="473" t="s">
        <v>12763</v>
      </c>
      <c r="C2213" s="473" t="s">
        <v>913</v>
      </c>
      <c r="D2213" s="474">
        <v>156.81</v>
      </c>
    </row>
    <row r="2214" spans="1:4" s="387" customFormat="1" x14ac:dyDescent="0.25">
      <c r="A2214" s="473">
        <v>101985</v>
      </c>
      <c r="B2214" s="473" t="s">
        <v>12764</v>
      </c>
      <c r="C2214" s="473" t="s">
        <v>913</v>
      </c>
      <c r="D2214" s="474">
        <v>204.95</v>
      </c>
    </row>
    <row r="2215" spans="1:4" s="387" customFormat="1" x14ac:dyDescent="0.25">
      <c r="A2215" s="473">
        <v>101986</v>
      </c>
      <c r="B2215" s="473" t="s">
        <v>12765</v>
      </c>
      <c r="C2215" s="473" t="s">
        <v>913</v>
      </c>
      <c r="D2215" s="474">
        <v>144.16</v>
      </c>
    </row>
    <row r="2216" spans="1:4" s="387" customFormat="1" x14ac:dyDescent="0.25">
      <c r="A2216" s="473">
        <v>101987</v>
      </c>
      <c r="B2216" s="473" t="s">
        <v>12766</v>
      </c>
      <c r="C2216" s="473" t="s">
        <v>913</v>
      </c>
      <c r="D2216" s="474">
        <v>257.43</v>
      </c>
    </row>
    <row r="2217" spans="1:4" s="387" customFormat="1" x14ac:dyDescent="0.25">
      <c r="A2217" s="473">
        <v>101988</v>
      </c>
      <c r="B2217" s="473" t="s">
        <v>12767</v>
      </c>
      <c r="C2217" s="473" t="s">
        <v>913</v>
      </c>
      <c r="D2217" s="474">
        <v>201.24</v>
      </c>
    </row>
    <row r="2218" spans="1:4" s="387" customFormat="1" x14ac:dyDescent="0.25">
      <c r="A2218" s="473">
        <v>101989</v>
      </c>
      <c r="B2218" s="473" t="s">
        <v>12768</v>
      </c>
      <c r="C2218" s="473" t="s">
        <v>913</v>
      </c>
      <c r="D2218" s="474">
        <v>154.02000000000001</v>
      </c>
    </row>
    <row r="2219" spans="1:4" s="387" customFormat="1" x14ac:dyDescent="0.25">
      <c r="A2219" s="473">
        <v>101990</v>
      </c>
      <c r="B2219" s="473" t="s">
        <v>12769</v>
      </c>
      <c r="C2219" s="473" t="s">
        <v>913</v>
      </c>
      <c r="D2219" s="474">
        <v>233.92</v>
      </c>
    </row>
    <row r="2220" spans="1:4" s="387" customFormat="1" x14ac:dyDescent="0.25">
      <c r="A2220" s="473">
        <v>101991</v>
      </c>
      <c r="B2220" s="473" t="s">
        <v>12770</v>
      </c>
      <c r="C2220" s="473" t="s">
        <v>913</v>
      </c>
      <c r="D2220" s="474">
        <v>203.57</v>
      </c>
    </row>
    <row r="2221" spans="1:4" s="387" customFormat="1" x14ac:dyDescent="0.25">
      <c r="A2221" s="473">
        <v>101992</v>
      </c>
      <c r="B2221" s="473" t="s">
        <v>12771</v>
      </c>
      <c r="C2221" s="473" t="s">
        <v>913</v>
      </c>
      <c r="D2221" s="474">
        <v>145.46</v>
      </c>
    </row>
    <row r="2222" spans="1:4" s="387" customFormat="1" x14ac:dyDescent="0.25">
      <c r="A2222" s="473">
        <v>101993</v>
      </c>
      <c r="B2222" s="473" t="s">
        <v>12772</v>
      </c>
      <c r="C2222" s="473" t="s">
        <v>913</v>
      </c>
      <c r="D2222" s="474">
        <v>303.22000000000003</v>
      </c>
    </row>
    <row r="2223" spans="1:4" s="387" customFormat="1" x14ac:dyDescent="0.25">
      <c r="A2223" s="473">
        <v>101994</v>
      </c>
      <c r="B2223" s="473" t="s">
        <v>12773</v>
      </c>
      <c r="C2223" s="473" t="s">
        <v>913</v>
      </c>
      <c r="D2223" s="474">
        <v>215.12</v>
      </c>
    </row>
    <row r="2224" spans="1:4" s="387" customFormat="1" x14ac:dyDescent="0.25">
      <c r="A2224" s="473">
        <v>101995</v>
      </c>
      <c r="B2224" s="473" t="s">
        <v>12774</v>
      </c>
      <c r="C2224" s="473" t="s">
        <v>913</v>
      </c>
      <c r="D2224" s="474">
        <v>162.12</v>
      </c>
    </row>
    <row r="2225" spans="1:4" s="387" customFormat="1" x14ac:dyDescent="0.25">
      <c r="A2225" s="473">
        <v>101996</v>
      </c>
      <c r="B2225" s="473" t="s">
        <v>12775</v>
      </c>
      <c r="C2225" s="473" t="s">
        <v>913</v>
      </c>
      <c r="D2225" s="474">
        <v>252.28</v>
      </c>
    </row>
    <row r="2226" spans="1:4" s="387" customFormat="1" x14ac:dyDescent="0.25">
      <c r="A2226" s="473">
        <v>101997</v>
      </c>
      <c r="B2226" s="473" t="s">
        <v>12776</v>
      </c>
      <c r="C2226" s="473" t="s">
        <v>913</v>
      </c>
      <c r="D2226" s="474">
        <v>203.61</v>
      </c>
    </row>
    <row r="2227" spans="1:4" s="387" customFormat="1" x14ac:dyDescent="0.25">
      <c r="A2227" s="473">
        <v>101998</v>
      </c>
      <c r="B2227" s="473" t="s">
        <v>12777</v>
      </c>
      <c r="C2227" s="473" t="s">
        <v>913</v>
      </c>
      <c r="D2227" s="474">
        <v>144.18</v>
      </c>
    </row>
    <row r="2228" spans="1:4" s="387" customFormat="1" x14ac:dyDescent="0.25">
      <c r="A2228" s="473">
        <v>101999</v>
      </c>
      <c r="B2228" s="473" t="s">
        <v>12778</v>
      </c>
      <c r="C2228" s="473" t="s">
        <v>913</v>
      </c>
      <c r="D2228" s="474">
        <v>325.45999999999998</v>
      </c>
    </row>
    <row r="2229" spans="1:4" s="387" customFormat="1" x14ac:dyDescent="0.25">
      <c r="A2229" s="473">
        <v>102000</v>
      </c>
      <c r="B2229" s="473" t="s">
        <v>12779</v>
      </c>
      <c r="C2229" s="473" t="s">
        <v>913</v>
      </c>
      <c r="D2229" s="474">
        <v>464.35</v>
      </c>
    </row>
    <row r="2230" spans="1:4" s="387" customFormat="1" x14ac:dyDescent="0.25">
      <c r="A2230" s="473">
        <v>102001</v>
      </c>
      <c r="B2230" s="473" t="s">
        <v>12780</v>
      </c>
      <c r="C2230" s="473" t="s">
        <v>913</v>
      </c>
      <c r="D2230" s="474">
        <v>404.28</v>
      </c>
    </row>
    <row r="2231" spans="1:4" s="387" customFormat="1" x14ac:dyDescent="0.25">
      <c r="A2231" s="473">
        <v>102002</v>
      </c>
      <c r="B2231" s="473" t="s">
        <v>12781</v>
      </c>
      <c r="C2231" s="473" t="s">
        <v>913</v>
      </c>
      <c r="D2231" s="474">
        <v>251.75</v>
      </c>
    </row>
    <row r="2232" spans="1:4" s="387" customFormat="1" x14ac:dyDescent="0.25">
      <c r="A2232" s="473">
        <v>102003</v>
      </c>
      <c r="B2232" s="473" t="s">
        <v>12782</v>
      </c>
      <c r="C2232" s="473" t="s">
        <v>913</v>
      </c>
      <c r="D2232" s="474">
        <v>229.93</v>
      </c>
    </row>
    <row r="2233" spans="1:4" s="387" customFormat="1" x14ac:dyDescent="0.25">
      <c r="A2233" s="473">
        <v>102004</v>
      </c>
      <c r="B2233" s="473" t="s">
        <v>12783</v>
      </c>
      <c r="C2233" s="473" t="s">
        <v>913</v>
      </c>
      <c r="D2233" s="474">
        <v>204.73</v>
      </c>
    </row>
    <row r="2234" spans="1:4" s="387" customFormat="1" x14ac:dyDescent="0.25">
      <c r="A2234" s="473">
        <v>102005</v>
      </c>
      <c r="B2234" s="473" t="s">
        <v>12784</v>
      </c>
      <c r="C2234" s="473" t="s">
        <v>913</v>
      </c>
      <c r="D2234" s="474">
        <v>177.93</v>
      </c>
    </row>
    <row r="2235" spans="1:4" s="387" customFormat="1" x14ac:dyDescent="0.25">
      <c r="A2235" s="473">
        <v>102006</v>
      </c>
      <c r="B2235" s="473" t="s">
        <v>12785</v>
      </c>
      <c r="C2235" s="473" t="s">
        <v>913</v>
      </c>
      <c r="D2235" s="474">
        <v>161.03</v>
      </c>
    </row>
    <row r="2236" spans="1:4" s="387" customFormat="1" x14ac:dyDescent="0.25">
      <c r="A2236" s="473">
        <v>102007</v>
      </c>
      <c r="B2236" s="473" t="s">
        <v>12786</v>
      </c>
      <c r="C2236" s="473" t="s">
        <v>913</v>
      </c>
      <c r="D2236" s="474">
        <v>446.17</v>
      </c>
    </row>
    <row r="2237" spans="1:4" s="387" customFormat="1" x14ac:dyDescent="0.25">
      <c r="A2237" s="473">
        <v>102008</v>
      </c>
      <c r="B2237" s="473" t="s">
        <v>12787</v>
      </c>
      <c r="C2237" s="473" t="s">
        <v>913</v>
      </c>
      <c r="D2237" s="474">
        <v>375.75</v>
      </c>
    </row>
    <row r="2238" spans="1:4" s="387" customFormat="1" x14ac:dyDescent="0.25">
      <c r="A2238" s="473">
        <v>102009</v>
      </c>
      <c r="B2238" s="473" t="s">
        <v>12788</v>
      </c>
      <c r="C2238" s="473" t="s">
        <v>913</v>
      </c>
      <c r="D2238" s="474">
        <v>256.62</v>
      </c>
    </row>
    <row r="2239" spans="1:4" s="387" customFormat="1" x14ac:dyDescent="0.25">
      <c r="A2239" s="473">
        <v>102010</v>
      </c>
      <c r="B2239" s="473" t="s">
        <v>12789</v>
      </c>
      <c r="C2239" s="473" t="s">
        <v>913</v>
      </c>
      <c r="D2239" s="474">
        <v>231.09</v>
      </c>
    </row>
    <row r="2240" spans="1:4" s="387" customFormat="1" x14ac:dyDescent="0.25">
      <c r="A2240" s="473">
        <v>102011</v>
      </c>
      <c r="B2240" s="473" t="s">
        <v>12790</v>
      </c>
      <c r="C2240" s="473" t="s">
        <v>913</v>
      </c>
      <c r="D2240" s="474">
        <v>197.2</v>
      </c>
    </row>
    <row r="2241" spans="1:4" s="387" customFormat="1" x14ac:dyDescent="0.25">
      <c r="A2241" s="473">
        <v>102012</v>
      </c>
      <c r="B2241" s="473" t="s">
        <v>12791</v>
      </c>
      <c r="C2241" s="473" t="s">
        <v>913</v>
      </c>
      <c r="D2241" s="474">
        <v>170.82</v>
      </c>
    </row>
    <row r="2242" spans="1:4" s="387" customFormat="1" x14ac:dyDescent="0.25">
      <c r="A2242" s="473">
        <v>102013</v>
      </c>
      <c r="B2242" s="473" t="s">
        <v>12792</v>
      </c>
      <c r="C2242" s="473" t="s">
        <v>913</v>
      </c>
      <c r="D2242" s="474">
        <v>156.18</v>
      </c>
    </row>
    <row r="2243" spans="1:4" s="387" customFormat="1" x14ac:dyDescent="0.25">
      <c r="A2243" s="473">
        <v>102014</v>
      </c>
      <c r="B2243" s="473" t="s">
        <v>12793</v>
      </c>
      <c r="C2243" s="473" t="s">
        <v>913</v>
      </c>
      <c r="D2243" s="474">
        <v>510.27</v>
      </c>
    </row>
    <row r="2244" spans="1:4" s="387" customFormat="1" x14ac:dyDescent="0.25">
      <c r="A2244" s="473">
        <v>102015</v>
      </c>
      <c r="B2244" s="473" t="s">
        <v>12794</v>
      </c>
      <c r="C2244" s="473" t="s">
        <v>913</v>
      </c>
      <c r="D2244" s="474">
        <v>430.41</v>
      </c>
    </row>
    <row r="2245" spans="1:4" s="387" customFormat="1" x14ac:dyDescent="0.25">
      <c r="A2245" s="473">
        <v>102016</v>
      </c>
      <c r="B2245" s="473" t="s">
        <v>12795</v>
      </c>
      <c r="C2245" s="473" t="s">
        <v>913</v>
      </c>
      <c r="D2245" s="474">
        <v>249.88</v>
      </c>
    </row>
    <row r="2246" spans="1:4" s="387" customFormat="1" x14ac:dyDescent="0.25">
      <c r="A2246" s="473">
        <v>102017</v>
      </c>
      <c r="B2246" s="473" t="s">
        <v>12796</v>
      </c>
      <c r="C2246" s="473" t="s">
        <v>913</v>
      </c>
      <c r="D2246" s="474">
        <v>226.41</v>
      </c>
    </row>
    <row r="2247" spans="1:4" s="387" customFormat="1" x14ac:dyDescent="0.25">
      <c r="A2247" s="473">
        <v>102036</v>
      </c>
      <c r="B2247" s="473" t="s">
        <v>12797</v>
      </c>
      <c r="C2247" s="473" t="s">
        <v>913</v>
      </c>
      <c r="D2247" s="474">
        <v>199.48</v>
      </c>
    </row>
    <row r="2248" spans="1:4" s="387" customFormat="1" x14ac:dyDescent="0.25">
      <c r="A2248" s="473">
        <v>102037</v>
      </c>
      <c r="B2248" s="473" t="s">
        <v>12798</v>
      </c>
      <c r="C2248" s="473" t="s">
        <v>913</v>
      </c>
      <c r="D2248" s="474">
        <v>172.84</v>
      </c>
    </row>
    <row r="2249" spans="1:4" s="387" customFormat="1" x14ac:dyDescent="0.25">
      <c r="A2249" s="473">
        <v>102038</v>
      </c>
      <c r="B2249" s="473" t="s">
        <v>12799</v>
      </c>
      <c r="C2249" s="473" t="s">
        <v>913</v>
      </c>
      <c r="D2249" s="474">
        <v>158.07</v>
      </c>
    </row>
    <row r="2250" spans="1:4" s="387" customFormat="1" x14ac:dyDescent="0.25">
      <c r="A2250" s="473">
        <v>102039</v>
      </c>
      <c r="B2250" s="473" t="s">
        <v>12800</v>
      </c>
      <c r="C2250" s="473" t="s">
        <v>913</v>
      </c>
      <c r="D2250" s="474">
        <v>468.59</v>
      </c>
    </row>
    <row r="2251" spans="1:4" s="387" customFormat="1" x14ac:dyDescent="0.25">
      <c r="A2251" s="473">
        <v>102040</v>
      </c>
      <c r="B2251" s="473" t="s">
        <v>12801</v>
      </c>
      <c r="C2251" s="473" t="s">
        <v>913</v>
      </c>
      <c r="D2251" s="474">
        <v>393.15</v>
      </c>
    </row>
    <row r="2252" spans="1:4" s="387" customFormat="1" x14ac:dyDescent="0.25">
      <c r="A2252" s="473">
        <v>102041</v>
      </c>
      <c r="B2252" s="473" t="s">
        <v>12802</v>
      </c>
      <c r="C2252" s="473" t="s">
        <v>913</v>
      </c>
      <c r="D2252" s="474">
        <v>260.06</v>
      </c>
    </row>
    <row r="2253" spans="1:4" s="387" customFormat="1" x14ac:dyDescent="0.25">
      <c r="A2253" s="473">
        <v>102042</v>
      </c>
      <c r="B2253" s="473" t="s">
        <v>12803</v>
      </c>
      <c r="C2253" s="473" t="s">
        <v>913</v>
      </c>
      <c r="D2253" s="474">
        <v>232.4</v>
      </c>
    </row>
    <row r="2254" spans="1:4" s="387" customFormat="1" x14ac:dyDescent="0.25">
      <c r="A2254" s="473">
        <v>102043</v>
      </c>
      <c r="B2254" s="473" t="s">
        <v>12804</v>
      </c>
      <c r="C2254" s="473" t="s">
        <v>913</v>
      </c>
      <c r="D2254" s="474">
        <v>199.52</v>
      </c>
    </row>
    <row r="2255" spans="1:4" s="387" customFormat="1" x14ac:dyDescent="0.25">
      <c r="A2255" s="473">
        <v>102044</v>
      </c>
      <c r="B2255" s="473" t="s">
        <v>12805</v>
      </c>
      <c r="C2255" s="473" t="s">
        <v>913</v>
      </c>
      <c r="D2255" s="474">
        <v>173.76</v>
      </c>
    </row>
    <row r="2256" spans="1:4" s="387" customFormat="1" x14ac:dyDescent="0.25">
      <c r="A2256" s="473">
        <v>102045</v>
      </c>
      <c r="B2256" s="473" t="s">
        <v>12806</v>
      </c>
      <c r="C2256" s="473" t="s">
        <v>913</v>
      </c>
      <c r="D2256" s="474">
        <v>158.29</v>
      </c>
    </row>
    <row r="2257" spans="1:4" s="387" customFormat="1" x14ac:dyDescent="0.25">
      <c r="A2257" s="473">
        <v>102046</v>
      </c>
      <c r="B2257" s="473" t="s">
        <v>12807</v>
      </c>
      <c r="C2257" s="473" t="s">
        <v>913</v>
      </c>
      <c r="D2257" s="474">
        <v>522.16999999999996</v>
      </c>
    </row>
    <row r="2258" spans="1:4" s="387" customFormat="1" x14ac:dyDescent="0.25">
      <c r="A2258" s="473">
        <v>102047</v>
      </c>
      <c r="B2258" s="473" t="s">
        <v>12808</v>
      </c>
      <c r="C2258" s="473" t="s">
        <v>913</v>
      </c>
      <c r="D2258" s="474">
        <v>449.32</v>
      </c>
    </row>
    <row r="2259" spans="1:4" s="387" customFormat="1" x14ac:dyDescent="0.25">
      <c r="A2259" s="473">
        <v>102048</v>
      </c>
      <c r="B2259" s="473" t="s">
        <v>12809</v>
      </c>
      <c r="C2259" s="473" t="s">
        <v>913</v>
      </c>
      <c r="D2259" s="474">
        <v>246</v>
      </c>
    </row>
    <row r="2260" spans="1:4" s="387" customFormat="1" x14ac:dyDescent="0.25">
      <c r="A2260" s="473">
        <v>102049</v>
      </c>
      <c r="B2260" s="473" t="s">
        <v>12810</v>
      </c>
      <c r="C2260" s="473" t="s">
        <v>913</v>
      </c>
      <c r="D2260" s="474">
        <v>220.42</v>
      </c>
    </row>
    <row r="2261" spans="1:4" s="387" customFormat="1" x14ac:dyDescent="0.25">
      <c r="A2261" s="473">
        <v>102050</v>
      </c>
      <c r="B2261" s="473" t="s">
        <v>12811</v>
      </c>
      <c r="C2261" s="473" t="s">
        <v>913</v>
      </c>
      <c r="D2261" s="474">
        <v>195.52</v>
      </c>
    </row>
    <row r="2262" spans="1:4" s="387" customFormat="1" x14ac:dyDescent="0.25">
      <c r="A2262" s="473">
        <v>102051</v>
      </c>
      <c r="B2262" s="473" t="s">
        <v>12812</v>
      </c>
      <c r="C2262" s="473" t="s">
        <v>913</v>
      </c>
      <c r="D2262" s="474">
        <v>168.87</v>
      </c>
    </row>
    <row r="2263" spans="1:4" s="387" customFormat="1" x14ac:dyDescent="0.25">
      <c r="A2263" s="473">
        <v>102052</v>
      </c>
      <c r="B2263" s="473" t="s">
        <v>12813</v>
      </c>
      <c r="C2263" s="473" t="s">
        <v>913</v>
      </c>
      <c r="D2263" s="474">
        <v>154.1</v>
      </c>
    </row>
    <row r="2264" spans="1:4" s="387" customFormat="1" x14ac:dyDescent="0.25">
      <c r="A2264" s="473">
        <v>102059</v>
      </c>
      <c r="B2264" s="473" t="s">
        <v>12814</v>
      </c>
      <c r="C2264" s="473" t="s">
        <v>913</v>
      </c>
      <c r="D2264" s="474">
        <v>439.1</v>
      </c>
    </row>
    <row r="2265" spans="1:4" s="387" customFormat="1" x14ac:dyDescent="0.25">
      <c r="A2265" s="473">
        <v>102060</v>
      </c>
      <c r="B2265" s="473" t="s">
        <v>12815</v>
      </c>
      <c r="C2265" s="473" t="s">
        <v>913</v>
      </c>
      <c r="D2265" s="474">
        <v>371.82</v>
      </c>
    </row>
    <row r="2266" spans="1:4" s="387" customFormat="1" x14ac:dyDescent="0.25">
      <c r="A2266" s="473">
        <v>102061</v>
      </c>
      <c r="B2266" s="473" t="s">
        <v>12816</v>
      </c>
      <c r="C2266" s="473" t="s">
        <v>913</v>
      </c>
      <c r="D2266" s="474">
        <v>240.67</v>
      </c>
    </row>
    <row r="2267" spans="1:4" s="387" customFormat="1" x14ac:dyDescent="0.25">
      <c r="A2267" s="473">
        <v>102062</v>
      </c>
      <c r="B2267" s="473" t="s">
        <v>12817</v>
      </c>
      <c r="C2267" s="473" t="s">
        <v>913</v>
      </c>
      <c r="D2267" s="474">
        <v>219.25</v>
      </c>
    </row>
    <row r="2268" spans="1:4" s="387" customFormat="1" x14ac:dyDescent="0.25">
      <c r="A2268" s="473">
        <v>102063</v>
      </c>
      <c r="B2268" s="473" t="s">
        <v>12818</v>
      </c>
      <c r="C2268" s="473" t="s">
        <v>913</v>
      </c>
      <c r="D2268" s="474">
        <v>187.32</v>
      </c>
    </row>
    <row r="2269" spans="1:4" s="387" customFormat="1" x14ac:dyDescent="0.25">
      <c r="A2269" s="473">
        <v>102064</v>
      </c>
      <c r="B2269" s="473" t="s">
        <v>12819</v>
      </c>
      <c r="C2269" s="473" t="s">
        <v>913</v>
      </c>
      <c r="D2269" s="474">
        <v>161.12</v>
      </c>
    </row>
    <row r="2270" spans="1:4" s="387" customFormat="1" x14ac:dyDescent="0.25">
      <c r="A2270" s="473">
        <v>102065</v>
      </c>
      <c r="B2270" s="473" t="s">
        <v>12820</v>
      </c>
      <c r="C2270" s="473" t="s">
        <v>913</v>
      </c>
      <c r="D2270" s="474">
        <v>146.63</v>
      </c>
    </row>
    <row r="2271" spans="1:4" s="387" customFormat="1" x14ac:dyDescent="0.25">
      <c r="A2271" s="473">
        <v>102066</v>
      </c>
      <c r="B2271" s="473" t="s">
        <v>12821</v>
      </c>
      <c r="C2271" s="473" t="s">
        <v>913</v>
      </c>
      <c r="D2271" s="474">
        <v>462.46</v>
      </c>
    </row>
    <row r="2272" spans="1:4" s="387" customFormat="1" x14ac:dyDescent="0.25">
      <c r="A2272" s="473">
        <v>102067</v>
      </c>
      <c r="B2272" s="473" t="s">
        <v>12822</v>
      </c>
      <c r="C2272" s="473" t="s">
        <v>913</v>
      </c>
      <c r="D2272" s="474">
        <v>399.83</v>
      </c>
    </row>
    <row r="2273" spans="1:4" s="387" customFormat="1" x14ac:dyDescent="0.25">
      <c r="A2273" s="473">
        <v>102068</v>
      </c>
      <c r="B2273" s="473" t="s">
        <v>12823</v>
      </c>
      <c r="C2273" s="473" t="s">
        <v>913</v>
      </c>
      <c r="D2273" s="474">
        <v>224.71</v>
      </c>
    </row>
    <row r="2274" spans="1:4" s="387" customFormat="1" x14ac:dyDescent="0.25">
      <c r="A2274" s="473">
        <v>102069</v>
      </c>
      <c r="B2274" s="473" t="s">
        <v>12824</v>
      </c>
      <c r="C2274" s="473" t="s">
        <v>913</v>
      </c>
      <c r="D2274" s="474">
        <v>205.41</v>
      </c>
    </row>
    <row r="2275" spans="1:4" s="387" customFormat="1" x14ac:dyDescent="0.25">
      <c r="A2275" s="473">
        <v>102070</v>
      </c>
      <c r="B2275" s="473" t="s">
        <v>12825</v>
      </c>
      <c r="C2275" s="473" t="s">
        <v>913</v>
      </c>
      <c r="D2275" s="474">
        <v>181.62</v>
      </c>
    </row>
    <row r="2276" spans="1:4" s="387" customFormat="1" x14ac:dyDescent="0.25">
      <c r="A2276" s="473">
        <v>102071</v>
      </c>
      <c r="B2276" s="473" t="s">
        <v>12826</v>
      </c>
      <c r="C2276" s="473" t="s">
        <v>913</v>
      </c>
      <c r="D2276" s="474">
        <v>156.75</v>
      </c>
    </row>
    <row r="2277" spans="1:4" s="387" customFormat="1" x14ac:dyDescent="0.25">
      <c r="A2277" s="473">
        <v>102072</v>
      </c>
      <c r="B2277" s="473" t="s">
        <v>12827</v>
      </c>
      <c r="C2277" s="473" t="s">
        <v>913</v>
      </c>
      <c r="D2277" s="474">
        <v>147.5</v>
      </c>
    </row>
    <row r="2278" spans="1:4" s="387" customFormat="1" x14ac:dyDescent="0.25">
      <c r="A2278" s="473">
        <v>102073</v>
      </c>
      <c r="B2278" s="473" t="s">
        <v>12828</v>
      </c>
      <c r="C2278" s="473" t="s">
        <v>932</v>
      </c>
      <c r="D2278" s="475">
        <v>3237.65</v>
      </c>
    </row>
    <row r="2279" spans="1:4" s="387" customFormat="1" x14ac:dyDescent="0.25">
      <c r="A2279" s="473">
        <v>102074</v>
      </c>
      <c r="B2279" s="473" t="s">
        <v>12829</v>
      </c>
      <c r="C2279" s="473" t="s">
        <v>932</v>
      </c>
      <c r="D2279" s="475">
        <v>4082.91</v>
      </c>
    </row>
    <row r="2280" spans="1:4" s="387" customFormat="1" x14ac:dyDescent="0.25">
      <c r="A2280" s="473">
        <v>102075</v>
      </c>
      <c r="B2280" s="473" t="s">
        <v>12830</v>
      </c>
      <c r="C2280" s="473" t="s">
        <v>932</v>
      </c>
      <c r="D2280" s="475">
        <v>4348.32</v>
      </c>
    </row>
    <row r="2281" spans="1:4" s="387" customFormat="1" x14ac:dyDescent="0.25">
      <c r="A2281" s="473">
        <v>102076</v>
      </c>
      <c r="B2281" s="473" t="s">
        <v>12831</v>
      </c>
      <c r="C2281" s="473" t="s">
        <v>932</v>
      </c>
      <c r="D2281" s="475">
        <v>4462.59</v>
      </c>
    </row>
    <row r="2282" spans="1:4" s="387" customFormat="1" x14ac:dyDescent="0.25">
      <c r="A2282" s="473">
        <v>102077</v>
      </c>
      <c r="B2282" s="473" t="s">
        <v>12832</v>
      </c>
      <c r="C2282" s="473" t="s">
        <v>932</v>
      </c>
      <c r="D2282" s="475">
        <v>4845.71</v>
      </c>
    </row>
    <row r="2283" spans="1:4" s="387" customFormat="1" x14ac:dyDescent="0.25">
      <c r="A2283" s="473">
        <v>102078</v>
      </c>
      <c r="B2283" s="473" t="s">
        <v>12833</v>
      </c>
      <c r="C2283" s="473" t="s">
        <v>932</v>
      </c>
      <c r="D2283" s="475">
        <v>4866.5</v>
      </c>
    </row>
    <row r="2284" spans="1:4" s="387" customFormat="1" x14ac:dyDescent="0.25">
      <c r="A2284" s="473">
        <v>102079</v>
      </c>
      <c r="B2284" s="473" t="s">
        <v>12834</v>
      </c>
      <c r="C2284" s="473" t="s">
        <v>932</v>
      </c>
      <c r="D2284" s="475">
        <v>4746.37</v>
      </c>
    </row>
    <row r="2285" spans="1:4" s="387" customFormat="1" x14ac:dyDescent="0.25">
      <c r="A2285" s="473">
        <v>102080</v>
      </c>
      <c r="B2285" s="473" t="s">
        <v>12835</v>
      </c>
      <c r="C2285" s="473" t="s">
        <v>932</v>
      </c>
      <c r="D2285" s="475">
        <v>4232.05</v>
      </c>
    </row>
    <row r="2286" spans="1:4" s="387" customFormat="1" x14ac:dyDescent="0.25">
      <c r="A2286" s="473">
        <v>102086</v>
      </c>
      <c r="B2286" s="473" t="s">
        <v>12836</v>
      </c>
      <c r="C2286" s="473" t="s">
        <v>913</v>
      </c>
      <c r="D2286" s="474">
        <v>205.73</v>
      </c>
    </row>
    <row r="2287" spans="1:4" s="387" customFormat="1" x14ac:dyDescent="0.25">
      <c r="A2287" s="473">
        <v>102087</v>
      </c>
      <c r="B2287" s="473" t="s">
        <v>12837</v>
      </c>
      <c r="C2287" s="473" t="s">
        <v>913</v>
      </c>
      <c r="D2287" s="474">
        <v>156.16</v>
      </c>
    </row>
    <row r="2288" spans="1:4" s="387" customFormat="1" x14ac:dyDescent="0.25">
      <c r="A2288" s="473">
        <v>102088</v>
      </c>
      <c r="B2288" s="473" t="s">
        <v>12838</v>
      </c>
      <c r="C2288" s="473" t="s">
        <v>913</v>
      </c>
      <c r="D2288" s="474">
        <v>234.16</v>
      </c>
    </row>
    <row r="2289" spans="1:4" s="387" customFormat="1" x14ac:dyDescent="0.25">
      <c r="A2289" s="473">
        <v>102089</v>
      </c>
      <c r="B2289" s="473" t="s">
        <v>12839</v>
      </c>
      <c r="C2289" s="473" t="s">
        <v>913</v>
      </c>
      <c r="D2289" s="474">
        <v>193.66</v>
      </c>
    </row>
    <row r="2290" spans="1:4" s="387" customFormat="1" x14ac:dyDescent="0.25">
      <c r="A2290" s="473">
        <v>102090</v>
      </c>
      <c r="B2290" s="473" t="s">
        <v>12840</v>
      </c>
      <c r="C2290" s="473" t="s">
        <v>913</v>
      </c>
      <c r="D2290" s="474">
        <v>137.43</v>
      </c>
    </row>
    <row r="2291" spans="1:4" s="387" customFormat="1" x14ac:dyDescent="0.25">
      <c r="A2291" s="473">
        <v>102091</v>
      </c>
      <c r="B2291" s="473" t="s">
        <v>12841</v>
      </c>
      <c r="C2291" s="473" t="s">
        <v>913</v>
      </c>
      <c r="D2291" s="474">
        <v>273.95</v>
      </c>
    </row>
    <row r="2292" spans="1:4" s="387" customFormat="1" x14ac:dyDescent="0.25">
      <c r="A2292" s="473">
        <v>89996</v>
      </c>
      <c r="B2292" s="473" t="s">
        <v>16323</v>
      </c>
      <c r="C2292" s="473" t="s">
        <v>997</v>
      </c>
      <c r="D2292" s="474">
        <v>13.88</v>
      </c>
    </row>
    <row r="2293" spans="1:4" s="387" customFormat="1" x14ac:dyDescent="0.25">
      <c r="A2293" s="473">
        <v>89997</v>
      </c>
      <c r="B2293" s="473" t="s">
        <v>16324</v>
      </c>
      <c r="C2293" s="473" t="s">
        <v>997</v>
      </c>
      <c r="D2293" s="474">
        <v>11.57</v>
      </c>
    </row>
    <row r="2294" spans="1:4" s="387" customFormat="1" x14ac:dyDescent="0.25">
      <c r="A2294" s="473">
        <v>89998</v>
      </c>
      <c r="B2294" s="473" t="s">
        <v>16325</v>
      </c>
      <c r="C2294" s="473" t="s">
        <v>997</v>
      </c>
      <c r="D2294" s="474">
        <v>13.47</v>
      </c>
    </row>
    <row r="2295" spans="1:4" s="387" customFormat="1" x14ac:dyDescent="0.25">
      <c r="A2295" s="473">
        <v>89999</v>
      </c>
      <c r="B2295" s="473" t="s">
        <v>16326</v>
      </c>
      <c r="C2295" s="473" t="s">
        <v>997</v>
      </c>
      <c r="D2295" s="474">
        <v>18.43</v>
      </c>
    </row>
    <row r="2296" spans="1:4" s="387" customFormat="1" x14ac:dyDescent="0.25">
      <c r="A2296" s="473">
        <v>90000</v>
      </c>
      <c r="B2296" s="473" t="s">
        <v>16327</v>
      </c>
      <c r="C2296" s="473" t="s">
        <v>997</v>
      </c>
      <c r="D2296" s="474">
        <v>15.6</v>
      </c>
    </row>
    <row r="2297" spans="1:4" s="387" customFormat="1" x14ac:dyDescent="0.25">
      <c r="A2297" s="473">
        <v>91593</v>
      </c>
      <c r="B2297" s="473" t="s">
        <v>3809</v>
      </c>
      <c r="C2297" s="473" t="s">
        <v>997</v>
      </c>
      <c r="D2297" s="474">
        <v>16.97</v>
      </c>
    </row>
    <row r="2298" spans="1:4" s="387" customFormat="1" x14ac:dyDescent="0.25">
      <c r="A2298" s="473">
        <v>91594</v>
      </c>
      <c r="B2298" s="473" t="s">
        <v>3810</v>
      </c>
      <c r="C2298" s="473" t="s">
        <v>997</v>
      </c>
      <c r="D2298" s="474">
        <v>17.329999999999998</v>
      </c>
    </row>
    <row r="2299" spans="1:4" s="387" customFormat="1" x14ac:dyDescent="0.25">
      <c r="A2299" s="473">
        <v>91595</v>
      </c>
      <c r="B2299" s="473" t="s">
        <v>3811</v>
      </c>
      <c r="C2299" s="473" t="s">
        <v>997</v>
      </c>
      <c r="D2299" s="474">
        <v>17.79</v>
      </c>
    </row>
    <row r="2300" spans="1:4" s="387" customFormat="1" x14ac:dyDescent="0.25">
      <c r="A2300" s="473">
        <v>91596</v>
      </c>
      <c r="B2300" s="473" t="s">
        <v>3812</v>
      </c>
      <c r="C2300" s="473" t="s">
        <v>997</v>
      </c>
      <c r="D2300" s="474">
        <v>17.23</v>
      </c>
    </row>
    <row r="2301" spans="1:4" s="387" customFormat="1" x14ac:dyDescent="0.25">
      <c r="A2301" s="473">
        <v>91597</v>
      </c>
      <c r="B2301" s="473" t="s">
        <v>3813</v>
      </c>
      <c r="C2301" s="473" t="s">
        <v>997</v>
      </c>
      <c r="D2301" s="474">
        <v>11.96</v>
      </c>
    </row>
    <row r="2302" spans="1:4" s="387" customFormat="1" x14ac:dyDescent="0.25">
      <c r="A2302" s="473">
        <v>91598</v>
      </c>
      <c r="B2302" s="473" t="s">
        <v>3814</v>
      </c>
      <c r="C2302" s="473" t="s">
        <v>997</v>
      </c>
      <c r="D2302" s="474">
        <v>16.690000000000001</v>
      </c>
    </row>
    <row r="2303" spans="1:4" s="387" customFormat="1" x14ac:dyDescent="0.25">
      <c r="A2303" s="473">
        <v>91599</v>
      </c>
      <c r="B2303" s="473" t="s">
        <v>3815</v>
      </c>
      <c r="C2303" s="473" t="s">
        <v>997</v>
      </c>
      <c r="D2303" s="474">
        <v>12.33</v>
      </c>
    </row>
    <row r="2304" spans="1:4" s="387" customFormat="1" x14ac:dyDescent="0.25">
      <c r="A2304" s="473">
        <v>91600</v>
      </c>
      <c r="B2304" s="473" t="s">
        <v>3816</v>
      </c>
      <c r="C2304" s="473" t="s">
        <v>997</v>
      </c>
      <c r="D2304" s="474">
        <v>19.3</v>
      </c>
    </row>
    <row r="2305" spans="1:4" s="387" customFormat="1" x14ac:dyDescent="0.25">
      <c r="A2305" s="473">
        <v>91601</v>
      </c>
      <c r="B2305" s="473" t="s">
        <v>3817</v>
      </c>
      <c r="C2305" s="473" t="s">
        <v>997</v>
      </c>
      <c r="D2305" s="474">
        <v>16.22</v>
      </c>
    </row>
    <row r="2306" spans="1:4" s="387" customFormat="1" x14ac:dyDescent="0.25">
      <c r="A2306" s="473">
        <v>91602</v>
      </c>
      <c r="B2306" s="473" t="s">
        <v>3818</v>
      </c>
      <c r="C2306" s="473" t="s">
        <v>997</v>
      </c>
      <c r="D2306" s="474">
        <v>15.48</v>
      </c>
    </row>
    <row r="2307" spans="1:4" s="387" customFormat="1" x14ac:dyDescent="0.25">
      <c r="A2307" s="473">
        <v>91603</v>
      </c>
      <c r="B2307" s="473" t="s">
        <v>3819</v>
      </c>
      <c r="C2307" s="473" t="s">
        <v>997</v>
      </c>
      <c r="D2307" s="474">
        <v>14.61</v>
      </c>
    </row>
    <row r="2308" spans="1:4" s="387" customFormat="1" x14ac:dyDescent="0.25">
      <c r="A2308" s="473">
        <v>92759</v>
      </c>
      <c r="B2308" s="473" t="s">
        <v>3820</v>
      </c>
      <c r="C2308" s="473" t="s">
        <v>997</v>
      </c>
      <c r="D2308" s="474">
        <v>17.63</v>
      </c>
    </row>
    <row r="2309" spans="1:4" s="387" customFormat="1" x14ac:dyDescent="0.25">
      <c r="A2309" s="473">
        <v>92760</v>
      </c>
      <c r="B2309" s="473" t="s">
        <v>3821</v>
      </c>
      <c r="C2309" s="473" t="s">
        <v>997</v>
      </c>
      <c r="D2309" s="474">
        <v>17.43</v>
      </c>
    </row>
    <row r="2310" spans="1:4" s="387" customFormat="1" x14ac:dyDescent="0.25">
      <c r="A2310" s="473">
        <v>92761</v>
      </c>
      <c r="B2310" s="473" t="s">
        <v>3822</v>
      </c>
      <c r="C2310" s="473" t="s">
        <v>997</v>
      </c>
      <c r="D2310" s="474">
        <v>16.940000000000001</v>
      </c>
    </row>
    <row r="2311" spans="1:4" s="387" customFormat="1" x14ac:dyDescent="0.25">
      <c r="A2311" s="473">
        <v>92762</v>
      </c>
      <c r="B2311" s="473" t="s">
        <v>3823</v>
      </c>
      <c r="C2311" s="473" t="s">
        <v>997</v>
      </c>
      <c r="D2311" s="474">
        <v>15.43</v>
      </c>
    </row>
    <row r="2312" spans="1:4" s="387" customFormat="1" x14ac:dyDescent="0.25">
      <c r="A2312" s="473">
        <v>92763</v>
      </c>
      <c r="B2312" s="473" t="s">
        <v>3824</v>
      </c>
      <c r="C2312" s="473" t="s">
        <v>997</v>
      </c>
      <c r="D2312" s="474">
        <v>13.15</v>
      </c>
    </row>
    <row r="2313" spans="1:4" s="387" customFormat="1" x14ac:dyDescent="0.25">
      <c r="A2313" s="473">
        <v>92764</v>
      </c>
      <c r="B2313" s="473" t="s">
        <v>3825</v>
      </c>
      <c r="C2313" s="473" t="s">
        <v>997</v>
      </c>
      <c r="D2313" s="474">
        <v>12.74</v>
      </c>
    </row>
    <row r="2314" spans="1:4" s="387" customFormat="1" x14ac:dyDescent="0.25">
      <c r="A2314" s="473">
        <v>92765</v>
      </c>
      <c r="B2314" s="473" t="s">
        <v>3826</v>
      </c>
      <c r="C2314" s="473" t="s">
        <v>997</v>
      </c>
      <c r="D2314" s="474">
        <v>14.58</v>
      </c>
    </row>
    <row r="2315" spans="1:4" s="387" customFormat="1" x14ac:dyDescent="0.25">
      <c r="A2315" s="473">
        <v>92766</v>
      </c>
      <c r="B2315" s="473" t="s">
        <v>3827</v>
      </c>
      <c r="C2315" s="473" t="s">
        <v>997</v>
      </c>
      <c r="D2315" s="474">
        <v>14.37</v>
      </c>
    </row>
    <row r="2316" spans="1:4" s="387" customFormat="1" x14ac:dyDescent="0.25">
      <c r="A2316" s="473">
        <v>92767</v>
      </c>
      <c r="B2316" s="473" t="s">
        <v>3828</v>
      </c>
      <c r="C2316" s="473" t="s">
        <v>997</v>
      </c>
      <c r="D2316" s="474">
        <v>17.899999999999999</v>
      </c>
    </row>
    <row r="2317" spans="1:4" s="387" customFormat="1" x14ac:dyDescent="0.25">
      <c r="A2317" s="473">
        <v>92768</v>
      </c>
      <c r="B2317" s="473" t="s">
        <v>3829</v>
      </c>
      <c r="C2317" s="473" t="s">
        <v>997</v>
      </c>
      <c r="D2317" s="474">
        <v>16.46</v>
      </c>
    </row>
    <row r="2318" spans="1:4" s="387" customFormat="1" x14ac:dyDescent="0.25">
      <c r="A2318" s="473">
        <v>92769</v>
      </c>
      <c r="B2318" s="473" t="s">
        <v>3830</v>
      </c>
      <c r="C2318" s="473" t="s">
        <v>997</v>
      </c>
      <c r="D2318" s="474">
        <v>16.53</v>
      </c>
    </row>
    <row r="2319" spans="1:4" s="387" customFormat="1" x14ac:dyDescent="0.25">
      <c r="A2319" s="473">
        <v>92770</v>
      </c>
      <c r="B2319" s="473" t="s">
        <v>3831</v>
      </c>
      <c r="C2319" s="473" t="s">
        <v>997</v>
      </c>
      <c r="D2319" s="474">
        <v>16.239999999999998</v>
      </c>
    </row>
    <row r="2320" spans="1:4" s="387" customFormat="1" x14ac:dyDescent="0.25">
      <c r="A2320" s="473">
        <v>92771</v>
      </c>
      <c r="B2320" s="473" t="s">
        <v>3832</v>
      </c>
      <c r="C2320" s="473" t="s">
        <v>997</v>
      </c>
      <c r="D2320" s="474">
        <v>14.87</v>
      </c>
    </row>
    <row r="2321" spans="1:4" s="387" customFormat="1" x14ac:dyDescent="0.25">
      <c r="A2321" s="473">
        <v>92772</v>
      </c>
      <c r="B2321" s="473" t="s">
        <v>3833</v>
      </c>
      <c r="C2321" s="473" t="s">
        <v>997</v>
      </c>
      <c r="D2321" s="474">
        <v>12.73</v>
      </c>
    </row>
    <row r="2322" spans="1:4" s="387" customFormat="1" x14ac:dyDescent="0.25">
      <c r="A2322" s="473">
        <v>92773</v>
      </c>
      <c r="B2322" s="473" t="s">
        <v>3834</v>
      </c>
      <c r="C2322" s="473" t="s">
        <v>997</v>
      </c>
      <c r="D2322" s="474">
        <v>12.43</v>
      </c>
    </row>
    <row r="2323" spans="1:4" s="387" customFormat="1" x14ac:dyDescent="0.25">
      <c r="A2323" s="473">
        <v>92774</v>
      </c>
      <c r="B2323" s="473" t="s">
        <v>3835</v>
      </c>
      <c r="C2323" s="473" t="s">
        <v>997</v>
      </c>
      <c r="D2323" s="474">
        <v>14.36</v>
      </c>
    </row>
    <row r="2324" spans="1:4" s="387" customFormat="1" x14ac:dyDescent="0.25">
      <c r="A2324" s="473">
        <v>92775</v>
      </c>
      <c r="B2324" s="473" t="s">
        <v>1173</v>
      </c>
      <c r="C2324" s="473" t="s">
        <v>997</v>
      </c>
      <c r="D2324" s="474">
        <v>20.05</v>
      </c>
    </row>
    <row r="2325" spans="1:4" s="387" customFormat="1" x14ac:dyDescent="0.25">
      <c r="A2325" s="473">
        <v>92776</v>
      </c>
      <c r="B2325" s="473" t="s">
        <v>3836</v>
      </c>
      <c r="C2325" s="473" t="s">
        <v>997</v>
      </c>
      <c r="D2325" s="474">
        <v>19.28</v>
      </c>
    </row>
    <row r="2326" spans="1:4" s="387" customFormat="1" x14ac:dyDescent="0.25">
      <c r="A2326" s="473">
        <v>92777</v>
      </c>
      <c r="B2326" s="473" t="s">
        <v>3837</v>
      </c>
      <c r="C2326" s="473" t="s">
        <v>997</v>
      </c>
      <c r="D2326" s="474">
        <v>18.309999999999999</v>
      </c>
    </row>
    <row r="2327" spans="1:4" s="387" customFormat="1" x14ac:dyDescent="0.25">
      <c r="A2327" s="473">
        <v>92778</v>
      </c>
      <c r="B2327" s="473" t="s">
        <v>1174</v>
      </c>
      <c r="C2327" s="473" t="s">
        <v>997</v>
      </c>
      <c r="D2327" s="474">
        <v>16.46</v>
      </c>
    </row>
    <row r="2328" spans="1:4" s="387" customFormat="1" x14ac:dyDescent="0.25">
      <c r="A2328" s="473">
        <v>92779</v>
      </c>
      <c r="B2328" s="473" t="s">
        <v>3838</v>
      </c>
      <c r="C2328" s="473" t="s">
        <v>997</v>
      </c>
      <c r="D2328" s="474">
        <v>13.9</v>
      </c>
    </row>
    <row r="2329" spans="1:4" s="387" customFormat="1" x14ac:dyDescent="0.25">
      <c r="A2329" s="473">
        <v>92780</v>
      </c>
      <c r="B2329" s="473" t="s">
        <v>3839</v>
      </c>
      <c r="C2329" s="473" t="s">
        <v>997</v>
      </c>
      <c r="D2329" s="474">
        <v>13.24</v>
      </c>
    </row>
    <row r="2330" spans="1:4" s="387" customFormat="1" x14ac:dyDescent="0.25">
      <c r="A2330" s="473">
        <v>92781</v>
      </c>
      <c r="B2330" s="473" t="s">
        <v>3840</v>
      </c>
      <c r="C2330" s="473" t="s">
        <v>997</v>
      </c>
      <c r="D2330" s="474">
        <v>14.92</v>
      </c>
    </row>
    <row r="2331" spans="1:4" s="387" customFormat="1" x14ac:dyDescent="0.25">
      <c r="A2331" s="473">
        <v>92782</v>
      </c>
      <c r="B2331" s="473" t="s">
        <v>3841</v>
      </c>
      <c r="C2331" s="473" t="s">
        <v>997</v>
      </c>
      <c r="D2331" s="474">
        <v>14.58</v>
      </c>
    </row>
    <row r="2332" spans="1:4" s="387" customFormat="1" x14ac:dyDescent="0.25">
      <c r="A2332" s="473">
        <v>92783</v>
      </c>
      <c r="B2332" s="473" t="s">
        <v>1547</v>
      </c>
      <c r="C2332" s="473" t="s">
        <v>997</v>
      </c>
      <c r="D2332" s="474">
        <v>19.940000000000001</v>
      </c>
    </row>
    <row r="2333" spans="1:4" s="387" customFormat="1" x14ac:dyDescent="0.25">
      <c r="A2333" s="473">
        <v>92784</v>
      </c>
      <c r="B2333" s="473" t="s">
        <v>3842</v>
      </c>
      <c r="C2333" s="473" t="s">
        <v>997</v>
      </c>
      <c r="D2333" s="474">
        <v>18.12</v>
      </c>
    </row>
    <row r="2334" spans="1:4" s="387" customFormat="1" x14ac:dyDescent="0.25">
      <c r="A2334" s="473">
        <v>92785</v>
      </c>
      <c r="B2334" s="473" t="s">
        <v>1175</v>
      </c>
      <c r="C2334" s="473" t="s">
        <v>997</v>
      </c>
      <c r="D2334" s="474">
        <v>17.79</v>
      </c>
    </row>
    <row r="2335" spans="1:4" s="387" customFormat="1" x14ac:dyDescent="0.25">
      <c r="A2335" s="473">
        <v>92786</v>
      </c>
      <c r="B2335" s="473" t="s">
        <v>1177</v>
      </c>
      <c r="C2335" s="473" t="s">
        <v>997</v>
      </c>
      <c r="D2335" s="474">
        <v>17.16</v>
      </c>
    </row>
    <row r="2336" spans="1:4" s="387" customFormat="1" x14ac:dyDescent="0.25">
      <c r="A2336" s="473">
        <v>92787</v>
      </c>
      <c r="B2336" s="473" t="s">
        <v>1179</v>
      </c>
      <c r="C2336" s="473" t="s">
        <v>997</v>
      </c>
      <c r="D2336" s="474">
        <v>15.55</v>
      </c>
    </row>
    <row r="2337" spans="1:4" s="387" customFormat="1" x14ac:dyDescent="0.25">
      <c r="A2337" s="473">
        <v>92788</v>
      </c>
      <c r="B2337" s="473" t="s">
        <v>3843</v>
      </c>
      <c r="C2337" s="473" t="s">
        <v>997</v>
      </c>
      <c r="D2337" s="474">
        <v>13.22</v>
      </c>
    </row>
    <row r="2338" spans="1:4" s="387" customFormat="1" x14ac:dyDescent="0.25">
      <c r="A2338" s="473">
        <v>92789</v>
      </c>
      <c r="B2338" s="473" t="s">
        <v>3844</v>
      </c>
      <c r="C2338" s="473" t="s">
        <v>997</v>
      </c>
      <c r="D2338" s="474">
        <v>12.73</v>
      </c>
    </row>
    <row r="2339" spans="1:4" s="387" customFormat="1" x14ac:dyDescent="0.25">
      <c r="A2339" s="473">
        <v>92790</v>
      </c>
      <c r="B2339" s="473" t="s">
        <v>3845</v>
      </c>
      <c r="C2339" s="473" t="s">
        <v>997</v>
      </c>
      <c r="D2339" s="474">
        <v>14.54</v>
      </c>
    </row>
    <row r="2340" spans="1:4" s="387" customFormat="1" x14ac:dyDescent="0.25">
      <c r="A2340" s="473">
        <v>92791</v>
      </c>
      <c r="B2340" s="473" t="s">
        <v>1126</v>
      </c>
      <c r="C2340" s="473" t="s">
        <v>997</v>
      </c>
      <c r="D2340" s="474">
        <v>13.84</v>
      </c>
    </row>
    <row r="2341" spans="1:4" s="387" customFormat="1" x14ac:dyDescent="0.25">
      <c r="A2341" s="473">
        <v>92792</v>
      </c>
      <c r="B2341" s="473" t="s">
        <v>1104</v>
      </c>
      <c r="C2341" s="473" t="s">
        <v>997</v>
      </c>
      <c r="D2341" s="474">
        <v>14.39</v>
      </c>
    </row>
    <row r="2342" spans="1:4" s="387" customFormat="1" x14ac:dyDescent="0.25">
      <c r="A2342" s="473">
        <v>92793</v>
      </c>
      <c r="B2342" s="473" t="s">
        <v>1107</v>
      </c>
      <c r="C2342" s="473" t="s">
        <v>997</v>
      </c>
      <c r="D2342" s="474">
        <v>14.52</v>
      </c>
    </row>
    <row r="2343" spans="1:4" s="387" customFormat="1" x14ac:dyDescent="0.25">
      <c r="A2343" s="473">
        <v>92794</v>
      </c>
      <c r="B2343" s="473" t="s">
        <v>1128</v>
      </c>
      <c r="C2343" s="473" t="s">
        <v>997</v>
      </c>
      <c r="D2343" s="474">
        <v>13.48</v>
      </c>
    </row>
    <row r="2344" spans="1:4" s="387" customFormat="1" x14ac:dyDescent="0.25">
      <c r="A2344" s="473">
        <v>92795</v>
      </c>
      <c r="B2344" s="473" t="s">
        <v>1084</v>
      </c>
      <c r="C2344" s="473" t="s">
        <v>997</v>
      </c>
      <c r="D2344" s="474">
        <v>11.58</v>
      </c>
    </row>
    <row r="2345" spans="1:4" s="387" customFormat="1" x14ac:dyDescent="0.25">
      <c r="A2345" s="473">
        <v>92796</v>
      </c>
      <c r="B2345" s="473" t="s">
        <v>1110</v>
      </c>
      <c r="C2345" s="473" t="s">
        <v>997</v>
      </c>
      <c r="D2345" s="474">
        <v>11.5</v>
      </c>
    </row>
    <row r="2346" spans="1:4" s="387" customFormat="1" x14ac:dyDescent="0.25">
      <c r="A2346" s="473">
        <v>92797</v>
      </c>
      <c r="B2346" s="473" t="s">
        <v>1130</v>
      </c>
      <c r="C2346" s="473" t="s">
        <v>997</v>
      </c>
      <c r="D2346" s="474">
        <v>13.58</v>
      </c>
    </row>
    <row r="2347" spans="1:4" s="387" customFormat="1" x14ac:dyDescent="0.25">
      <c r="A2347" s="473">
        <v>92798</v>
      </c>
      <c r="B2347" s="473" t="s">
        <v>1156</v>
      </c>
      <c r="C2347" s="473" t="s">
        <v>997</v>
      </c>
      <c r="D2347" s="474">
        <v>13.56</v>
      </c>
    </row>
    <row r="2348" spans="1:4" s="387" customFormat="1" x14ac:dyDescent="0.25">
      <c r="A2348" s="473">
        <v>92799</v>
      </c>
      <c r="B2348" s="473" t="s">
        <v>3846</v>
      </c>
      <c r="C2348" s="473" t="s">
        <v>997</v>
      </c>
      <c r="D2348" s="474">
        <v>14.22</v>
      </c>
    </row>
    <row r="2349" spans="1:4" s="387" customFormat="1" x14ac:dyDescent="0.25">
      <c r="A2349" s="473">
        <v>92800</v>
      </c>
      <c r="B2349" s="473" t="s">
        <v>3847</v>
      </c>
      <c r="C2349" s="473" t="s">
        <v>997</v>
      </c>
      <c r="D2349" s="474">
        <v>13.39</v>
      </c>
    </row>
    <row r="2350" spans="1:4" s="387" customFormat="1" x14ac:dyDescent="0.25">
      <c r="A2350" s="473">
        <v>92801</v>
      </c>
      <c r="B2350" s="473" t="s">
        <v>1176</v>
      </c>
      <c r="C2350" s="473" t="s">
        <v>997</v>
      </c>
      <c r="D2350" s="474">
        <v>14.14</v>
      </c>
    </row>
    <row r="2351" spans="1:4" s="387" customFormat="1" x14ac:dyDescent="0.25">
      <c r="A2351" s="473">
        <v>92802</v>
      </c>
      <c r="B2351" s="473" t="s">
        <v>1178</v>
      </c>
      <c r="C2351" s="473" t="s">
        <v>997</v>
      </c>
      <c r="D2351" s="474">
        <v>14.37</v>
      </c>
    </row>
    <row r="2352" spans="1:4" s="387" customFormat="1" x14ac:dyDescent="0.25">
      <c r="A2352" s="473">
        <v>92803</v>
      </c>
      <c r="B2352" s="473" t="s">
        <v>1180</v>
      </c>
      <c r="C2352" s="473" t="s">
        <v>997</v>
      </c>
      <c r="D2352" s="474">
        <v>13.39</v>
      </c>
    </row>
    <row r="2353" spans="1:4" s="387" customFormat="1" x14ac:dyDescent="0.25">
      <c r="A2353" s="473">
        <v>92804</v>
      </c>
      <c r="B2353" s="473" t="s">
        <v>3848</v>
      </c>
      <c r="C2353" s="473" t="s">
        <v>997</v>
      </c>
      <c r="D2353" s="474">
        <v>11.54</v>
      </c>
    </row>
    <row r="2354" spans="1:4" s="387" customFormat="1" x14ac:dyDescent="0.25">
      <c r="A2354" s="473">
        <v>92805</v>
      </c>
      <c r="B2354" s="473" t="s">
        <v>3849</v>
      </c>
      <c r="C2354" s="473" t="s">
        <v>997</v>
      </c>
      <c r="D2354" s="474">
        <v>11.48</v>
      </c>
    </row>
    <row r="2355" spans="1:4" s="387" customFormat="1" x14ac:dyDescent="0.25">
      <c r="A2355" s="473">
        <v>92806</v>
      </c>
      <c r="B2355" s="473" t="s">
        <v>3850</v>
      </c>
      <c r="C2355" s="473" t="s">
        <v>997</v>
      </c>
      <c r="D2355" s="474">
        <v>13.56</v>
      </c>
    </row>
    <row r="2356" spans="1:4" s="387" customFormat="1" x14ac:dyDescent="0.25">
      <c r="A2356" s="473">
        <v>92875</v>
      </c>
      <c r="B2356" s="473" t="s">
        <v>3851</v>
      </c>
      <c r="C2356" s="473" t="s">
        <v>997</v>
      </c>
      <c r="D2356" s="474">
        <v>13.18</v>
      </c>
    </row>
    <row r="2357" spans="1:4" s="387" customFormat="1" x14ac:dyDescent="0.25">
      <c r="A2357" s="473">
        <v>92876</v>
      </c>
      <c r="B2357" s="473" t="s">
        <v>3852</v>
      </c>
      <c r="C2357" s="473" t="s">
        <v>997</v>
      </c>
      <c r="D2357" s="474">
        <v>13.18</v>
      </c>
    </row>
    <row r="2358" spans="1:4" s="387" customFormat="1" x14ac:dyDescent="0.25">
      <c r="A2358" s="473">
        <v>92877</v>
      </c>
      <c r="B2358" s="473" t="s">
        <v>1989</v>
      </c>
      <c r="C2358" s="473" t="s">
        <v>997</v>
      </c>
      <c r="D2358" s="474">
        <v>14.47</v>
      </c>
    </row>
    <row r="2359" spans="1:4" s="387" customFormat="1" x14ac:dyDescent="0.25">
      <c r="A2359" s="473">
        <v>92878</v>
      </c>
      <c r="B2359" s="473" t="s">
        <v>3853</v>
      </c>
      <c r="C2359" s="473" t="s">
        <v>997</v>
      </c>
      <c r="D2359" s="474">
        <v>14.33</v>
      </c>
    </row>
    <row r="2360" spans="1:4" s="387" customFormat="1" x14ac:dyDescent="0.25">
      <c r="A2360" s="473">
        <v>92879</v>
      </c>
      <c r="B2360" s="473" t="s">
        <v>3854</v>
      </c>
      <c r="C2360" s="473" t="s">
        <v>997</v>
      </c>
      <c r="D2360" s="474">
        <v>14.25</v>
      </c>
    </row>
    <row r="2361" spans="1:4" s="387" customFormat="1" x14ac:dyDescent="0.25">
      <c r="A2361" s="473">
        <v>92880</v>
      </c>
      <c r="B2361" s="473" t="s">
        <v>3855</v>
      </c>
      <c r="C2361" s="473" t="s">
        <v>997</v>
      </c>
      <c r="D2361" s="474">
        <v>14.6</v>
      </c>
    </row>
    <row r="2362" spans="1:4" s="387" customFormat="1" x14ac:dyDescent="0.25">
      <c r="A2362" s="473">
        <v>92881</v>
      </c>
      <c r="B2362" s="473" t="s">
        <v>3856</v>
      </c>
      <c r="C2362" s="473" t="s">
        <v>997</v>
      </c>
      <c r="D2362" s="474">
        <v>14.58</v>
      </c>
    </row>
    <row r="2363" spans="1:4" s="387" customFormat="1" x14ac:dyDescent="0.25">
      <c r="A2363" s="473">
        <v>92882</v>
      </c>
      <c r="B2363" s="473" t="s">
        <v>3857</v>
      </c>
      <c r="C2363" s="473" t="s">
        <v>997</v>
      </c>
      <c r="D2363" s="474">
        <v>16.22</v>
      </c>
    </row>
    <row r="2364" spans="1:4" s="387" customFormat="1" x14ac:dyDescent="0.25">
      <c r="A2364" s="473">
        <v>92883</v>
      </c>
      <c r="B2364" s="473" t="s">
        <v>3858</v>
      </c>
      <c r="C2364" s="473" t="s">
        <v>997</v>
      </c>
      <c r="D2364" s="474">
        <v>15.6</v>
      </c>
    </row>
    <row r="2365" spans="1:4" s="387" customFormat="1" x14ac:dyDescent="0.25">
      <c r="A2365" s="473">
        <v>92884</v>
      </c>
      <c r="B2365" s="473" t="s">
        <v>3859</v>
      </c>
      <c r="C2365" s="473" t="s">
        <v>997</v>
      </c>
      <c r="D2365" s="474">
        <v>16.420000000000002</v>
      </c>
    </row>
    <row r="2366" spans="1:4" s="387" customFormat="1" x14ac:dyDescent="0.25">
      <c r="A2366" s="473">
        <v>92885</v>
      </c>
      <c r="B2366" s="473" t="s">
        <v>3860</v>
      </c>
      <c r="C2366" s="473" t="s">
        <v>997</v>
      </c>
      <c r="D2366" s="474">
        <v>15.9</v>
      </c>
    </row>
    <row r="2367" spans="1:4" s="387" customFormat="1" x14ac:dyDescent="0.25">
      <c r="A2367" s="473">
        <v>92886</v>
      </c>
      <c r="B2367" s="473" t="s">
        <v>3861</v>
      </c>
      <c r="C2367" s="473" t="s">
        <v>997</v>
      </c>
      <c r="D2367" s="474">
        <v>15.49</v>
      </c>
    </row>
    <row r="2368" spans="1:4" s="387" customFormat="1" x14ac:dyDescent="0.25">
      <c r="A2368" s="473">
        <v>92887</v>
      </c>
      <c r="B2368" s="473" t="s">
        <v>3862</v>
      </c>
      <c r="C2368" s="473" t="s">
        <v>997</v>
      </c>
      <c r="D2368" s="474">
        <v>15.6</v>
      </c>
    </row>
    <row r="2369" spans="1:4" s="387" customFormat="1" x14ac:dyDescent="0.25">
      <c r="A2369" s="473">
        <v>92888</v>
      </c>
      <c r="B2369" s="473" t="s">
        <v>3863</v>
      </c>
      <c r="C2369" s="473" t="s">
        <v>997</v>
      </c>
      <c r="D2369" s="474">
        <v>15.39</v>
      </c>
    </row>
    <row r="2370" spans="1:4" s="387" customFormat="1" x14ac:dyDescent="0.25">
      <c r="A2370" s="473">
        <v>92915</v>
      </c>
      <c r="B2370" s="473" t="s">
        <v>3864</v>
      </c>
      <c r="C2370" s="473" t="s">
        <v>997</v>
      </c>
      <c r="D2370" s="474">
        <v>18.84</v>
      </c>
    </row>
    <row r="2371" spans="1:4" s="387" customFormat="1" x14ac:dyDescent="0.25">
      <c r="A2371" s="473">
        <v>92916</v>
      </c>
      <c r="B2371" s="473" t="s">
        <v>3865</v>
      </c>
      <c r="C2371" s="473" t="s">
        <v>997</v>
      </c>
      <c r="D2371" s="474">
        <v>18.36</v>
      </c>
    </row>
    <row r="2372" spans="1:4" s="387" customFormat="1" x14ac:dyDescent="0.25">
      <c r="A2372" s="473">
        <v>92917</v>
      </c>
      <c r="B2372" s="473" t="s">
        <v>3866</v>
      </c>
      <c r="C2372" s="473" t="s">
        <v>997</v>
      </c>
      <c r="D2372" s="474">
        <v>17.63</v>
      </c>
    </row>
    <row r="2373" spans="1:4" s="387" customFormat="1" x14ac:dyDescent="0.25">
      <c r="A2373" s="473">
        <v>92919</v>
      </c>
      <c r="B2373" s="473" t="s">
        <v>3867</v>
      </c>
      <c r="C2373" s="473" t="s">
        <v>997</v>
      </c>
      <c r="D2373" s="474">
        <v>15.95</v>
      </c>
    </row>
    <row r="2374" spans="1:4" s="387" customFormat="1" x14ac:dyDescent="0.25">
      <c r="A2374" s="473">
        <v>92921</v>
      </c>
      <c r="B2374" s="473" t="s">
        <v>3868</v>
      </c>
      <c r="C2374" s="473" t="s">
        <v>997</v>
      </c>
      <c r="D2374" s="474">
        <v>13.52</v>
      </c>
    </row>
    <row r="2375" spans="1:4" s="387" customFormat="1" x14ac:dyDescent="0.25">
      <c r="A2375" s="473">
        <v>92922</v>
      </c>
      <c r="B2375" s="473" t="s">
        <v>3869</v>
      </c>
      <c r="C2375" s="473" t="s">
        <v>997</v>
      </c>
      <c r="D2375" s="474">
        <v>13</v>
      </c>
    </row>
    <row r="2376" spans="1:4" s="387" customFormat="1" x14ac:dyDescent="0.25">
      <c r="A2376" s="473">
        <v>92923</v>
      </c>
      <c r="B2376" s="473" t="s">
        <v>3870</v>
      </c>
      <c r="C2376" s="473" t="s">
        <v>997</v>
      </c>
      <c r="D2376" s="474">
        <v>14.75</v>
      </c>
    </row>
    <row r="2377" spans="1:4" s="387" customFormat="1" x14ac:dyDescent="0.25">
      <c r="A2377" s="473">
        <v>92924</v>
      </c>
      <c r="B2377" s="473" t="s">
        <v>3871</v>
      </c>
      <c r="C2377" s="473" t="s">
        <v>997</v>
      </c>
      <c r="D2377" s="474">
        <v>14.47</v>
      </c>
    </row>
    <row r="2378" spans="1:4" s="387" customFormat="1" x14ac:dyDescent="0.25">
      <c r="A2378" s="473">
        <v>95445</v>
      </c>
      <c r="B2378" s="473" t="s">
        <v>16328</v>
      </c>
      <c r="C2378" s="473" t="s">
        <v>997</v>
      </c>
      <c r="D2378" s="474">
        <v>12.57</v>
      </c>
    </row>
    <row r="2379" spans="1:4" s="387" customFormat="1" x14ac:dyDescent="0.25">
      <c r="A2379" s="473">
        <v>95446</v>
      </c>
      <c r="B2379" s="473" t="s">
        <v>16329</v>
      </c>
      <c r="C2379" s="473" t="s">
        <v>997</v>
      </c>
      <c r="D2379" s="474">
        <v>13.7</v>
      </c>
    </row>
    <row r="2380" spans="1:4" s="387" customFormat="1" x14ac:dyDescent="0.25">
      <c r="A2380" s="473">
        <v>95448</v>
      </c>
      <c r="B2380" s="473" t="s">
        <v>3872</v>
      </c>
      <c r="C2380" s="473" t="s">
        <v>997</v>
      </c>
      <c r="D2380" s="474">
        <v>14.89</v>
      </c>
    </row>
    <row r="2381" spans="1:4" s="387" customFormat="1" x14ac:dyDescent="0.25">
      <c r="A2381" s="473">
        <v>95576</v>
      </c>
      <c r="B2381" s="473" t="s">
        <v>16330</v>
      </c>
      <c r="C2381" s="473" t="s">
        <v>997</v>
      </c>
      <c r="D2381" s="474">
        <v>16.559999999999999</v>
      </c>
    </row>
    <row r="2382" spans="1:4" s="387" customFormat="1" x14ac:dyDescent="0.25">
      <c r="A2382" s="473">
        <v>95577</v>
      </c>
      <c r="B2382" s="473" t="s">
        <v>16331</v>
      </c>
      <c r="C2382" s="473" t="s">
        <v>997</v>
      </c>
      <c r="D2382" s="474">
        <v>14.69</v>
      </c>
    </row>
    <row r="2383" spans="1:4" s="387" customFormat="1" x14ac:dyDescent="0.25">
      <c r="A2383" s="473">
        <v>95578</v>
      </c>
      <c r="B2383" s="473" t="s">
        <v>16332</v>
      </c>
      <c r="C2383" s="473" t="s">
        <v>997</v>
      </c>
      <c r="D2383" s="474">
        <v>12.44</v>
      </c>
    </row>
    <row r="2384" spans="1:4" s="387" customFormat="1" x14ac:dyDescent="0.25">
      <c r="A2384" s="473">
        <v>95579</v>
      </c>
      <c r="B2384" s="473" t="s">
        <v>16333</v>
      </c>
      <c r="C2384" s="473" t="s">
        <v>997</v>
      </c>
      <c r="D2384" s="474">
        <v>12.21</v>
      </c>
    </row>
    <row r="2385" spans="1:4" s="387" customFormat="1" x14ac:dyDescent="0.25">
      <c r="A2385" s="473">
        <v>95580</v>
      </c>
      <c r="B2385" s="473" t="s">
        <v>16334</v>
      </c>
      <c r="C2385" s="473" t="s">
        <v>997</v>
      </c>
      <c r="D2385" s="474">
        <v>14.24</v>
      </c>
    </row>
    <row r="2386" spans="1:4" s="387" customFormat="1" x14ac:dyDescent="0.25">
      <c r="A2386" s="473">
        <v>95581</v>
      </c>
      <c r="B2386" s="473" t="s">
        <v>16335</v>
      </c>
      <c r="C2386" s="473" t="s">
        <v>997</v>
      </c>
      <c r="D2386" s="474">
        <v>14.2</v>
      </c>
    </row>
    <row r="2387" spans="1:4" s="387" customFormat="1" x14ac:dyDescent="0.25">
      <c r="A2387" s="473">
        <v>95582</v>
      </c>
      <c r="B2387" s="473" t="s">
        <v>16336</v>
      </c>
      <c r="C2387" s="473" t="s">
        <v>997</v>
      </c>
      <c r="D2387" s="474">
        <v>15.52</v>
      </c>
    </row>
    <row r="2388" spans="1:4" s="387" customFormat="1" x14ac:dyDescent="0.25">
      <c r="A2388" s="473">
        <v>95583</v>
      </c>
      <c r="B2388" s="473" t="s">
        <v>16337</v>
      </c>
      <c r="C2388" s="473" t="s">
        <v>997</v>
      </c>
      <c r="D2388" s="474">
        <v>17.100000000000001</v>
      </c>
    </row>
    <row r="2389" spans="1:4" s="387" customFormat="1" x14ac:dyDescent="0.25">
      <c r="A2389" s="473">
        <v>95584</v>
      </c>
      <c r="B2389" s="473" t="s">
        <v>16338</v>
      </c>
      <c r="C2389" s="473" t="s">
        <v>997</v>
      </c>
      <c r="D2389" s="474">
        <v>16.71</v>
      </c>
    </row>
    <row r="2390" spans="1:4" s="387" customFormat="1" x14ac:dyDescent="0.25">
      <c r="A2390" s="473">
        <v>95592</v>
      </c>
      <c r="B2390" s="473" t="s">
        <v>16339</v>
      </c>
      <c r="C2390" s="473" t="s">
        <v>997</v>
      </c>
      <c r="D2390" s="474">
        <v>18.37</v>
      </c>
    </row>
    <row r="2391" spans="1:4" s="387" customFormat="1" x14ac:dyDescent="0.25">
      <c r="A2391" s="473">
        <v>95593</v>
      </c>
      <c r="B2391" s="473" t="s">
        <v>16340</v>
      </c>
      <c r="C2391" s="473" t="s">
        <v>997</v>
      </c>
      <c r="D2391" s="474">
        <v>17.399999999999999</v>
      </c>
    </row>
    <row r="2392" spans="1:4" s="387" customFormat="1" x14ac:dyDescent="0.25">
      <c r="A2392" s="473">
        <v>95943</v>
      </c>
      <c r="B2392" s="473" t="s">
        <v>12842</v>
      </c>
      <c r="C2392" s="473" t="s">
        <v>997</v>
      </c>
      <c r="D2392" s="474">
        <v>22.94</v>
      </c>
    </row>
    <row r="2393" spans="1:4" s="387" customFormat="1" x14ac:dyDescent="0.25">
      <c r="A2393" s="473">
        <v>95944</v>
      </c>
      <c r="B2393" s="473" t="s">
        <v>12843</v>
      </c>
      <c r="C2393" s="473" t="s">
        <v>997</v>
      </c>
      <c r="D2393" s="474">
        <v>22</v>
      </c>
    </row>
    <row r="2394" spans="1:4" s="387" customFormat="1" x14ac:dyDescent="0.25">
      <c r="A2394" s="473">
        <v>95945</v>
      </c>
      <c r="B2394" s="473" t="s">
        <v>12844</v>
      </c>
      <c r="C2394" s="473" t="s">
        <v>997</v>
      </c>
      <c r="D2394" s="474">
        <v>19.260000000000002</v>
      </c>
    </row>
    <row r="2395" spans="1:4" s="387" customFormat="1" x14ac:dyDescent="0.25">
      <c r="A2395" s="473">
        <v>95946</v>
      </c>
      <c r="B2395" s="473" t="s">
        <v>12845</v>
      </c>
      <c r="C2395" s="473" t="s">
        <v>997</v>
      </c>
      <c r="D2395" s="474">
        <v>16.309999999999999</v>
      </c>
    </row>
    <row r="2396" spans="1:4" s="387" customFormat="1" x14ac:dyDescent="0.25">
      <c r="A2396" s="473">
        <v>95947</v>
      </c>
      <c r="B2396" s="473" t="s">
        <v>12846</v>
      </c>
      <c r="C2396" s="473" t="s">
        <v>997</v>
      </c>
      <c r="D2396" s="474">
        <v>13.17</v>
      </c>
    </row>
    <row r="2397" spans="1:4" s="387" customFormat="1" x14ac:dyDescent="0.25">
      <c r="A2397" s="473">
        <v>95948</v>
      </c>
      <c r="B2397" s="473" t="s">
        <v>12847</v>
      </c>
      <c r="C2397" s="473" t="s">
        <v>997</v>
      </c>
      <c r="D2397" s="474">
        <v>12.24</v>
      </c>
    </row>
    <row r="2398" spans="1:4" s="387" customFormat="1" x14ac:dyDescent="0.25">
      <c r="A2398" s="473">
        <v>96544</v>
      </c>
      <c r="B2398" s="473" t="s">
        <v>1103</v>
      </c>
      <c r="C2398" s="473" t="s">
        <v>997</v>
      </c>
      <c r="D2398" s="474">
        <v>19.23</v>
      </c>
    </row>
    <row r="2399" spans="1:4" s="387" customFormat="1" x14ac:dyDescent="0.25">
      <c r="A2399" s="473">
        <v>96545</v>
      </c>
      <c r="B2399" s="473" t="s">
        <v>1106</v>
      </c>
      <c r="C2399" s="473" t="s">
        <v>997</v>
      </c>
      <c r="D2399" s="474">
        <v>18.329999999999998</v>
      </c>
    </row>
    <row r="2400" spans="1:4" s="387" customFormat="1" x14ac:dyDescent="0.25">
      <c r="A2400" s="473">
        <v>96546</v>
      </c>
      <c r="B2400" s="473" t="s">
        <v>1127</v>
      </c>
      <c r="C2400" s="473" t="s">
        <v>997</v>
      </c>
      <c r="D2400" s="474">
        <v>16.52</v>
      </c>
    </row>
    <row r="2401" spans="1:4" s="387" customFormat="1" x14ac:dyDescent="0.25">
      <c r="A2401" s="473">
        <v>96547</v>
      </c>
      <c r="B2401" s="473" t="s">
        <v>1108</v>
      </c>
      <c r="C2401" s="473" t="s">
        <v>997</v>
      </c>
      <c r="D2401" s="474">
        <v>14.02</v>
      </c>
    </row>
    <row r="2402" spans="1:4" s="387" customFormat="1" x14ac:dyDescent="0.25">
      <c r="A2402" s="473">
        <v>96548</v>
      </c>
      <c r="B2402" s="473" t="s">
        <v>1109</v>
      </c>
      <c r="C2402" s="473" t="s">
        <v>997</v>
      </c>
      <c r="D2402" s="474">
        <v>13.43</v>
      </c>
    </row>
    <row r="2403" spans="1:4" s="387" customFormat="1" x14ac:dyDescent="0.25">
      <c r="A2403" s="473">
        <v>96549</v>
      </c>
      <c r="B2403" s="473" t="s">
        <v>1129</v>
      </c>
      <c r="C2403" s="473" t="s">
        <v>997</v>
      </c>
      <c r="D2403" s="474">
        <v>15.15</v>
      </c>
    </row>
    <row r="2404" spans="1:4" s="387" customFormat="1" x14ac:dyDescent="0.25">
      <c r="A2404" s="473">
        <v>96550</v>
      </c>
      <c r="B2404" s="473" t="s">
        <v>3875</v>
      </c>
      <c r="C2404" s="473" t="s">
        <v>997</v>
      </c>
      <c r="D2404" s="474">
        <v>14.85</v>
      </c>
    </row>
    <row r="2405" spans="1:4" s="387" customFormat="1" x14ac:dyDescent="0.25">
      <c r="A2405" s="473">
        <v>100064</v>
      </c>
      <c r="B2405" s="473" t="s">
        <v>16341</v>
      </c>
      <c r="C2405" s="473" t="s">
        <v>997</v>
      </c>
      <c r="D2405" s="474">
        <v>17.22</v>
      </c>
    </row>
    <row r="2406" spans="1:4" s="387" customFormat="1" x14ac:dyDescent="0.25">
      <c r="A2406" s="473">
        <v>100066</v>
      </c>
      <c r="B2406" s="473" t="s">
        <v>3876</v>
      </c>
      <c r="C2406" s="473" t="s">
        <v>997</v>
      </c>
      <c r="D2406" s="474">
        <v>17.260000000000002</v>
      </c>
    </row>
    <row r="2407" spans="1:4" s="387" customFormat="1" x14ac:dyDescent="0.25">
      <c r="A2407" s="473">
        <v>100067</v>
      </c>
      <c r="B2407" s="473" t="s">
        <v>3877</v>
      </c>
      <c r="C2407" s="473" t="s">
        <v>997</v>
      </c>
      <c r="D2407" s="474">
        <v>15.31</v>
      </c>
    </row>
    <row r="2408" spans="1:4" s="387" customFormat="1" x14ac:dyDescent="0.25">
      <c r="A2408" s="473">
        <v>100068</v>
      </c>
      <c r="B2408" s="473" t="s">
        <v>3878</v>
      </c>
      <c r="C2408" s="473" t="s">
        <v>997</v>
      </c>
      <c r="D2408" s="474">
        <v>12.59</v>
      </c>
    </row>
    <row r="2409" spans="1:4" s="387" customFormat="1" x14ac:dyDescent="0.25">
      <c r="A2409" s="473">
        <v>102920</v>
      </c>
      <c r="B2409" s="473" t="s">
        <v>16342</v>
      </c>
      <c r="C2409" s="473" t="s">
        <v>997</v>
      </c>
      <c r="D2409" s="474">
        <v>11.3</v>
      </c>
    </row>
    <row r="2410" spans="1:4" s="387" customFormat="1" x14ac:dyDescent="0.25">
      <c r="A2410" s="473">
        <v>102921</v>
      </c>
      <c r="B2410" s="473" t="s">
        <v>16343</v>
      </c>
      <c r="C2410" s="473" t="s">
        <v>997</v>
      </c>
      <c r="D2410" s="474">
        <v>11.07</v>
      </c>
    </row>
    <row r="2411" spans="1:4" s="387" customFormat="1" x14ac:dyDescent="0.25">
      <c r="A2411" s="473">
        <v>102922</v>
      </c>
      <c r="B2411" s="473" t="s">
        <v>16344</v>
      </c>
      <c r="C2411" s="473" t="s">
        <v>997</v>
      </c>
      <c r="D2411" s="474">
        <v>11.74</v>
      </c>
    </row>
    <row r="2412" spans="1:4" s="387" customFormat="1" x14ac:dyDescent="0.25">
      <c r="A2412" s="473">
        <v>102923</v>
      </c>
      <c r="B2412" s="473" t="s">
        <v>16345</v>
      </c>
      <c r="C2412" s="473" t="s">
        <v>997</v>
      </c>
      <c r="D2412" s="474">
        <v>10.91</v>
      </c>
    </row>
    <row r="2413" spans="1:4" s="387" customFormat="1" x14ac:dyDescent="0.25">
      <c r="A2413" s="473">
        <v>103088</v>
      </c>
      <c r="B2413" s="473" t="s">
        <v>16346</v>
      </c>
      <c r="C2413" s="473" t="s">
        <v>997</v>
      </c>
      <c r="D2413" s="474">
        <v>12.67</v>
      </c>
    </row>
    <row r="2414" spans="1:4" s="387" customFormat="1" x14ac:dyDescent="0.25">
      <c r="A2414" s="473">
        <v>89993</v>
      </c>
      <c r="B2414" s="473" t="s">
        <v>16347</v>
      </c>
      <c r="C2414" s="473" t="s">
        <v>932</v>
      </c>
      <c r="D2414" s="474">
        <v>868.42</v>
      </c>
    </row>
    <row r="2415" spans="1:4" s="387" customFormat="1" x14ac:dyDescent="0.25">
      <c r="A2415" s="473">
        <v>89994</v>
      </c>
      <c r="B2415" s="473" t="s">
        <v>16348</v>
      </c>
      <c r="C2415" s="473" t="s">
        <v>932</v>
      </c>
      <c r="D2415" s="474">
        <v>757.74</v>
      </c>
    </row>
    <row r="2416" spans="1:4" s="387" customFormat="1" x14ac:dyDescent="0.25">
      <c r="A2416" s="473">
        <v>89995</v>
      </c>
      <c r="B2416" s="473" t="s">
        <v>16349</v>
      </c>
      <c r="C2416" s="473" t="s">
        <v>932</v>
      </c>
      <c r="D2416" s="474">
        <v>840.12</v>
      </c>
    </row>
    <row r="2417" spans="1:4" s="387" customFormat="1" x14ac:dyDescent="0.25">
      <c r="A2417" s="473">
        <v>90278</v>
      </c>
      <c r="B2417" s="473" t="s">
        <v>16350</v>
      </c>
      <c r="C2417" s="473" t="s">
        <v>932</v>
      </c>
      <c r="D2417" s="474">
        <v>461.7</v>
      </c>
    </row>
    <row r="2418" spans="1:4" s="387" customFormat="1" x14ac:dyDescent="0.25">
      <c r="A2418" s="473">
        <v>90279</v>
      </c>
      <c r="B2418" s="473" t="s">
        <v>16351</v>
      </c>
      <c r="C2418" s="473" t="s">
        <v>932</v>
      </c>
      <c r="D2418" s="474">
        <v>500.64</v>
      </c>
    </row>
    <row r="2419" spans="1:4" s="387" customFormat="1" x14ac:dyDescent="0.25">
      <c r="A2419" s="473">
        <v>90280</v>
      </c>
      <c r="B2419" s="473" t="s">
        <v>16352</v>
      </c>
      <c r="C2419" s="473" t="s">
        <v>932</v>
      </c>
      <c r="D2419" s="474">
        <v>544.66</v>
      </c>
    </row>
    <row r="2420" spans="1:4" s="387" customFormat="1" x14ac:dyDescent="0.25">
      <c r="A2420" s="473">
        <v>90281</v>
      </c>
      <c r="B2420" s="473" t="s">
        <v>16353</v>
      </c>
      <c r="C2420" s="473" t="s">
        <v>932</v>
      </c>
      <c r="D2420" s="474">
        <v>619.07000000000005</v>
      </c>
    </row>
    <row r="2421" spans="1:4" s="387" customFormat="1" x14ac:dyDescent="0.25">
      <c r="A2421" s="473">
        <v>90282</v>
      </c>
      <c r="B2421" s="473" t="s">
        <v>16354</v>
      </c>
      <c r="C2421" s="473" t="s">
        <v>932</v>
      </c>
      <c r="D2421" s="474">
        <v>453.07</v>
      </c>
    </row>
    <row r="2422" spans="1:4" s="387" customFormat="1" x14ac:dyDescent="0.25">
      <c r="A2422" s="473">
        <v>90283</v>
      </c>
      <c r="B2422" s="473" t="s">
        <v>16355</v>
      </c>
      <c r="C2422" s="473" t="s">
        <v>932</v>
      </c>
      <c r="D2422" s="474">
        <v>492.39</v>
      </c>
    </row>
    <row r="2423" spans="1:4" s="387" customFormat="1" x14ac:dyDescent="0.25">
      <c r="A2423" s="473">
        <v>90284</v>
      </c>
      <c r="B2423" s="473" t="s">
        <v>16356</v>
      </c>
      <c r="C2423" s="473" t="s">
        <v>932</v>
      </c>
      <c r="D2423" s="474">
        <v>540.29999999999995</v>
      </c>
    </row>
    <row r="2424" spans="1:4" s="387" customFormat="1" x14ac:dyDescent="0.25">
      <c r="A2424" s="473">
        <v>90285</v>
      </c>
      <c r="B2424" s="473" t="s">
        <v>16357</v>
      </c>
      <c r="C2424" s="473" t="s">
        <v>932</v>
      </c>
      <c r="D2424" s="474">
        <v>620.72</v>
      </c>
    </row>
    <row r="2425" spans="1:4" s="387" customFormat="1" x14ac:dyDescent="0.25">
      <c r="A2425" s="473">
        <v>92718</v>
      </c>
      <c r="B2425" s="473" t="s">
        <v>3879</v>
      </c>
      <c r="C2425" s="473" t="s">
        <v>932</v>
      </c>
      <c r="D2425" s="474">
        <v>520.29</v>
      </c>
    </row>
    <row r="2426" spans="1:4" s="387" customFormat="1" x14ac:dyDescent="0.25">
      <c r="A2426" s="473">
        <v>92719</v>
      </c>
      <c r="B2426" s="473" t="s">
        <v>3880</v>
      </c>
      <c r="C2426" s="473" t="s">
        <v>932</v>
      </c>
      <c r="D2426" s="474">
        <v>383.82</v>
      </c>
    </row>
    <row r="2427" spans="1:4" s="387" customFormat="1" x14ac:dyDescent="0.25">
      <c r="A2427" s="473">
        <v>92720</v>
      </c>
      <c r="B2427" s="473" t="s">
        <v>3881</v>
      </c>
      <c r="C2427" s="473" t="s">
        <v>932</v>
      </c>
      <c r="D2427" s="474">
        <v>408.54</v>
      </c>
    </row>
    <row r="2428" spans="1:4" s="387" customFormat="1" x14ac:dyDescent="0.25">
      <c r="A2428" s="473">
        <v>92721</v>
      </c>
      <c r="B2428" s="473" t="s">
        <v>3882</v>
      </c>
      <c r="C2428" s="473" t="s">
        <v>932</v>
      </c>
      <c r="D2428" s="474">
        <v>375.46</v>
      </c>
    </row>
    <row r="2429" spans="1:4" s="387" customFormat="1" x14ac:dyDescent="0.25">
      <c r="A2429" s="473">
        <v>92722</v>
      </c>
      <c r="B2429" s="473" t="s">
        <v>3883</v>
      </c>
      <c r="C2429" s="473" t="s">
        <v>932</v>
      </c>
      <c r="D2429" s="474">
        <v>405.09</v>
      </c>
    </row>
    <row r="2430" spans="1:4" s="387" customFormat="1" x14ac:dyDescent="0.25">
      <c r="A2430" s="473">
        <v>92723</v>
      </c>
      <c r="B2430" s="473" t="s">
        <v>3884</v>
      </c>
      <c r="C2430" s="473" t="s">
        <v>932</v>
      </c>
      <c r="D2430" s="474">
        <v>397.92</v>
      </c>
    </row>
    <row r="2431" spans="1:4" s="387" customFormat="1" x14ac:dyDescent="0.25">
      <c r="A2431" s="473">
        <v>92724</v>
      </c>
      <c r="B2431" s="473" t="s">
        <v>3885</v>
      </c>
      <c r="C2431" s="473" t="s">
        <v>932</v>
      </c>
      <c r="D2431" s="474">
        <v>394.84</v>
      </c>
    </row>
    <row r="2432" spans="1:4" s="387" customFormat="1" x14ac:dyDescent="0.25">
      <c r="A2432" s="473">
        <v>92725</v>
      </c>
      <c r="B2432" s="473" t="s">
        <v>3886</v>
      </c>
      <c r="C2432" s="473" t="s">
        <v>932</v>
      </c>
      <c r="D2432" s="474">
        <v>393.55</v>
      </c>
    </row>
    <row r="2433" spans="1:4" s="387" customFormat="1" x14ac:dyDescent="0.25">
      <c r="A2433" s="473">
        <v>92726</v>
      </c>
      <c r="B2433" s="473" t="s">
        <v>3887</v>
      </c>
      <c r="C2433" s="473" t="s">
        <v>932</v>
      </c>
      <c r="D2433" s="474">
        <v>391.37</v>
      </c>
    </row>
    <row r="2434" spans="1:4" s="387" customFormat="1" x14ac:dyDescent="0.25">
      <c r="A2434" s="473">
        <v>92727</v>
      </c>
      <c r="B2434" s="473" t="s">
        <v>3888</v>
      </c>
      <c r="C2434" s="473" t="s">
        <v>932</v>
      </c>
      <c r="D2434" s="474">
        <v>459.74</v>
      </c>
    </row>
    <row r="2435" spans="1:4" s="387" customFormat="1" x14ac:dyDescent="0.25">
      <c r="A2435" s="473">
        <v>92728</v>
      </c>
      <c r="B2435" s="473" t="s">
        <v>3889</v>
      </c>
      <c r="C2435" s="473" t="s">
        <v>932</v>
      </c>
      <c r="D2435" s="474">
        <v>438.11</v>
      </c>
    </row>
    <row r="2436" spans="1:4" s="387" customFormat="1" x14ac:dyDescent="0.25">
      <c r="A2436" s="473">
        <v>92729</v>
      </c>
      <c r="B2436" s="473" t="s">
        <v>3890</v>
      </c>
      <c r="C2436" s="473" t="s">
        <v>932</v>
      </c>
      <c r="D2436" s="474">
        <v>428.94</v>
      </c>
    </row>
    <row r="2437" spans="1:4" s="387" customFormat="1" x14ac:dyDescent="0.25">
      <c r="A2437" s="473">
        <v>92730</v>
      </c>
      <c r="B2437" s="473" t="s">
        <v>3891</v>
      </c>
      <c r="C2437" s="473" t="s">
        <v>932</v>
      </c>
      <c r="D2437" s="474">
        <v>413.66</v>
      </c>
    </row>
    <row r="2438" spans="1:4" s="387" customFormat="1" x14ac:dyDescent="0.25">
      <c r="A2438" s="473">
        <v>92731</v>
      </c>
      <c r="B2438" s="473" t="s">
        <v>3892</v>
      </c>
      <c r="C2438" s="473" t="s">
        <v>932</v>
      </c>
      <c r="D2438" s="474">
        <v>431.21</v>
      </c>
    </row>
    <row r="2439" spans="1:4" s="387" customFormat="1" x14ac:dyDescent="0.25">
      <c r="A2439" s="473">
        <v>92732</v>
      </c>
      <c r="B2439" s="473" t="s">
        <v>3893</v>
      </c>
      <c r="C2439" s="473" t="s">
        <v>932</v>
      </c>
      <c r="D2439" s="474">
        <v>416.4</v>
      </c>
    </row>
    <row r="2440" spans="1:4" s="387" customFormat="1" x14ac:dyDescent="0.25">
      <c r="A2440" s="473">
        <v>92733</v>
      </c>
      <c r="B2440" s="473" t="s">
        <v>3894</v>
      </c>
      <c r="C2440" s="473" t="s">
        <v>932</v>
      </c>
      <c r="D2440" s="474">
        <v>410.08</v>
      </c>
    </row>
    <row r="2441" spans="1:4" s="387" customFormat="1" x14ac:dyDescent="0.25">
      <c r="A2441" s="473">
        <v>92734</v>
      </c>
      <c r="B2441" s="473" t="s">
        <v>3895</v>
      </c>
      <c r="C2441" s="473" t="s">
        <v>932</v>
      </c>
      <c r="D2441" s="474">
        <v>399.65</v>
      </c>
    </row>
    <row r="2442" spans="1:4" s="387" customFormat="1" x14ac:dyDescent="0.25">
      <c r="A2442" s="473">
        <v>92735</v>
      </c>
      <c r="B2442" s="473" t="s">
        <v>3896</v>
      </c>
      <c r="C2442" s="473" t="s">
        <v>932</v>
      </c>
      <c r="D2442" s="474">
        <v>407.01</v>
      </c>
    </row>
    <row r="2443" spans="1:4" s="387" customFormat="1" x14ac:dyDescent="0.25">
      <c r="A2443" s="473">
        <v>92736</v>
      </c>
      <c r="B2443" s="473" t="s">
        <v>3897</v>
      </c>
      <c r="C2443" s="473" t="s">
        <v>932</v>
      </c>
      <c r="D2443" s="474">
        <v>395.47</v>
      </c>
    </row>
    <row r="2444" spans="1:4" s="387" customFormat="1" x14ac:dyDescent="0.25">
      <c r="A2444" s="473">
        <v>92739</v>
      </c>
      <c r="B2444" s="473" t="s">
        <v>3898</v>
      </c>
      <c r="C2444" s="473" t="s">
        <v>932</v>
      </c>
      <c r="D2444" s="474">
        <v>378.74</v>
      </c>
    </row>
    <row r="2445" spans="1:4" s="387" customFormat="1" x14ac:dyDescent="0.25">
      <c r="A2445" s="473">
        <v>92740</v>
      </c>
      <c r="B2445" s="473" t="s">
        <v>3899</v>
      </c>
      <c r="C2445" s="473" t="s">
        <v>932</v>
      </c>
      <c r="D2445" s="474">
        <v>373.03</v>
      </c>
    </row>
    <row r="2446" spans="1:4" s="387" customFormat="1" x14ac:dyDescent="0.25">
      <c r="A2446" s="473">
        <v>92741</v>
      </c>
      <c r="B2446" s="473" t="s">
        <v>3900</v>
      </c>
      <c r="C2446" s="473" t="s">
        <v>932</v>
      </c>
      <c r="D2446" s="474">
        <v>579.26</v>
      </c>
    </row>
    <row r="2447" spans="1:4" s="387" customFormat="1" x14ac:dyDescent="0.25">
      <c r="A2447" s="473">
        <v>92742</v>
      </c>
      <c r="B2447" s="473" t="s">
        <v>3901</v>
      </c>
      <c r="C2447" s="473" t="s">
        <v>932</v>
      </c>
      <c r="D2447" s="474">
        <v>796.57</v>
      </c>
    </row>
    <row r="2448" spans="1:4" s="387" customFormat="1" x14ac:dyDescent="0.25">
      <c r="A2448" s="473">
        <v>92873</v>
      </c>
      <c r="B2448" s="473" t="s">
        <v>3902</v>
      </c>
      <c r="C2448" s="473" t="s">
        <v>932</v>
      </c>
      <c r="D2448" s="474">
        <v>168.74</v>
      </c>
    </row>
    <row r="2449" spans="1:4" s="387" customFormat="1" x14ac:dyDescent="0.25">
      <c r="A2449" s="473">
        <v>92874</v>
      </c>
      <c r="B2449" s="473" t="s">
        <v>1113</v>
      </c>
      <c r="C2449" s="473" t="s">
        <v>932</v>
      </c>
      <c r="D2449" s="474">
        <v>27.68</v>
      </c>
    </row>
    <row r="2450" spans="1:4" s="387" customFormat="1" x14ac:dyDescent="0.25">
      <c r="A2450" s="473">
        <v>94962</v>
      </c>
      <c r="B2450" s="473" t="s">
        <v>16358</v>
      </c>
      <c r="C2450" s="473" t="s">
        <v>932</v>
      </c>
      <c r="D2450" s="474">
        <v>352.94</v>
      </c>
    </row>
    <row r="2451" spans="1:4" s="387" customFormat="1" x14ac:dyDescent="0.25">
      <c r="A2451" s="473">
        <v>94963</v>
      </c>
      <c r="B2451" s="473" t="s">
        <v>16359</v>
      </c>
      <c r="C2451" s="473" t="s">
        <v>932</v>
      </c>
      <c r="D2451" s="474">
        <v>386.29</v>
      </c>
    </row>
    <row r="2452" spans="1:4" s="387" customFormat="1" x14ac:dyDescent="0.25">
      <c r="A2452" s="473">
        <v>94964</v>
      </c>
      <c r="B2452" s="473" t="s">
        <v>16360</v>
      </c>
      <c r="C2452" s="473" t="s">
        <v>932</v>
      </c>
      <c r="D2452" s="474">
        <v>417.29</v>
      </c>
    </row>
    <row r="2453" spans="1:4" s="387" customFormat="1" x14ac:dyDescent="0.25">
      <c r="A2453" s="473">
        <v>94965</v>
      </c>
      <c r="B2453" s="473" t="s">
        <v>16361</v>
      </c>
      <c r="C2453" s="473" t="s">
        <v>932</v>
      </c>
      <c r="D2453" s="474">
        <v>432.15</v>
      </c>
    </row>
    <row r="2454" spans="1:4" s="387" customFormat="1" x14ac:dyDescent="0.25">
      <c r="A2454" s="473">
        <v>94966</v>
      </c>
      <c r="B2454" s="473" t="s">
        <v>16362</v>
      </c>
      <c r="C2454" s="473" t="s">
        <v>932</v>
      </c>
      <c r="D2454" s="474">
        <v>444.96</v>
      </c>
    </row>
    <row r="2455" spans="1:4" s="387" customFormat="1" x14ac:dyDescent="0.25">
      <c r="A2455" s="473">
        <v>94967</v>
      </c>
      <c r="B2455" s="473" t="s">
        <v>16363</v>
      </c>
      <c r="C2455" s="473" t="s">
        <v>932</v>
      </c>
      <c r="D2455" s="474">
        <v>499.32</v>
      </c>
    </row>
    <row r="2456" spans="1:4" s="387" customFormat="1" x14ac:dyDescent="0.25">
      <c r="A2456" s="473">
        <v>94968</v>
      </c>
      <c r="B2456" s="473" t="s">
        <v>16364</v>
      </c>
      <c r="C2456" s="473" t="s">
        <v>932</v>
      </c>
      <c r="D2456" s="474">
        <v>351.32</v>
      </c>
    </row>
    <row r="2457" spans="1:4" s="387" customFormat="1" x14ac:dyDescent="0.25">
      <c r="A2457" s="473">
        <v>94969</v>
      </c>
      <c r="B2457" s="473" t="s">
        <v>16365</v>
      </c>
      <c r="C2457" s="473" t="s">
        <v>932</v>
      </c>
      <c r="D2457" s="474">
        <v>382.14</v>
      </c>
    </row>
    <row r="2458" spans="1:4" s="387" customFormat="1" x14ac:dyDescent="0.25">
      <c r="A2458" s="473">
        <v>94970</v>
      </c>
      <c r="B2458" s="473" t="s">
        <v>16366</v>
      </c>
      <c r="C2458" s="473" t="s">
        <v>932</v>
      </c>
      <c r="D2458" s="474">
        <v>408.62</v>
      </c>
    </row>
    <row r="2459" spans="1:4" s="387" customFormat="1" x14ac:dyDescent="0.25">
      <c r="A2459" s="473">
        <v>94971</v>
      </c>
      <c r="B2459" s="473" t="s">
        <v>16367</v>
      </c>
      <c r="C2459" s="473" t="s">
        <v>932</v>
      </c>
      <c r="D2459" s="474">
        <v>428.12</v>
      </c>
    </row>
    <row r="2460" spans="1:4" s="387" customFormat="1" x14ac:dyDescent="0.25">
      <c r="A2460" s="473">
        <v>94972</v>
      </c>
      <c r="B2460" s="473" t="s">
        <v>16368</v>
      </c>
      <c r="C2460" s="473" t="s">
        <v>932</v>
      </c>
      <c r="D2460" s="474">
        <v>440.9</v>
      </c>
    </row>
    <row r="2461" spans="1:4" s="387" customFormat="1" x14ac:dyDescent="0.25">
      <c r="A2461" s="473">
        <v>94973</v>
      </c>
      <c r="B2461" s="473" t="s">
        <v>16369</v>
      </c>
      <c r="C2461" s="473" t="s">
        <v>932</v>
      </c>
      <c r="D2461" s="474">
        <v>494.01</v>
      </c>
    </row>
    <row r="2462" spans="1:4" s="387" customFormat="1" x14ac:dyDescent="0.25">
      <c r="A2462" s="473">
        <v>94974</v>
      </c>
      <c r="B2462" s="473" t="s">
        <v>16370</v>
      </c>
      <c r="C2462" s="473" t="s">
        <v>932</v>
      </c>
      <c r="D2462" s="474">
        <v>400.16</v>
      </c>
    </row>
    <row r="2463" spans="1:4" s="387" customFormat="1" x14ac:dyDescent="0.25">
      <c r="A2463" s="473">
        <v>94975</v>
      </c>
      <c r="B2463" s="473" t="s">
        <v>16371</v>
      </c>
      <c r="C2463" s="473" t="s">
        <v>932</v>
      </c>
      <c r="D2463" s="474">
        <v>428.94</v>
      </c>
    </row>
    <row r="2464" spans="1:4" s="387" customFormat="1" x14ac:dyDescent="0.25">
      <c r="A2464" s="473">
        <v>96555</v>
      </c>
      <c r="B2464" s="473" t="s">
        <v>3903</v>
      </c>
      <c r="C2464" s="473" t="s">
        <v>932</v>
      </c>
      <c r="D2464" s="474">
        <v>598.11</v>
      </c>
    </row>
    <row r="2465" spans="1:4" s="387" customFormat="1" x14ac:dyDescent="0.25">
      <c r="A2465" s="473">
        <v>96556</v>
      </c>
      <c r="B2465" s="473" t="s">
        <v>3904</v>
      </c>
      <c r="C2465" s="473" t="s">
        <v>932</v>
      </c>
      <c r="D2465" s="474">
        <v>665.91</v>
      </c>
    </row>
    <row r="2466" spans="1:4" s="387" customFormat="1" x14ac:dyDescent="0.25">
      <c r="A2466" s="473">
        <v>96557</v>
      </c>
      <c r="B2466" s="473" t="s">
        <v>3905</v>
      </c>
      <c r="C2466" s="473" t="s">
        <v>932</v>
      </c>
      <c r="D2466" s="474">
        <v>425.92</v>
      </c>
    </row>
    <row r="2467" spans="1:4" s="387" customFormat="1" x14ac:dyDescent="0.25">
      <c r="A2467" s="473">
        <v>96558</v>
      </c>
      <c r="B2467" s="473" t="s">
        <v>3906</v>
      </c>
      <c r="C2467" s="473" t="s">
        <v>932</v>
      </c>
      <c r="D2467" s="474">
        <v>431.91</v>
      </c>
    </row>
    <row r="2468" spans="1:4" s="387" customFormat="1" x14ac:dyDescent="0.25">
      <c r="A2468" s="473">
        <v>99235</v>
      </c>
      <c r="B2468" s="473" t="s">
        <v>3907</v>
      </c>
      <c r="C2468" s="473" t="s">
        <v>932</v>
      </c>
      <c r="D2468" s="474">
        <v>416.39</v>
      </c>
    </row>
    <row r="2469" spans="1:4" s="387" customFormat="1" x14ac:dyDescent="0.25">
      <c r="A2469" s="473">
        <v>99431</v>
      </c>
      <c r="B2469" s="473" t="s">
        <v>3908</v>
      </c>
      <c r="C2469" s="473" t="s">
        <v>932</v>
      </c>
      <c r="D2469" s="474">
        <v>435.46</v>
      </c>
    </row>
    <row r="2470" spans="1:4" s="387" customFormat="1" x14ac:dyDescent="0.25">
      <c r="A2470" s="473">
        <v>99432</v>
      </c>
      <c r="B2470" s="473" t="s">
        <v>3909</v>
      </c>
      <c r="C2470" s="473" t="s">
        <v>932</v>
      </c>
      <c r="D2470" s="474">
        <v>422.08</v>
      </c>
    </row>
    <row r="2471" spans="1:4" s="387" customFormat="1" x14ac:dyDescent="0.25">
      <c r="A2471" s="473">
        <v>99433</v>
      </c>
      <c r="B2471" s="473" t="s">
        <v>3910</v>
      </c>
      <c r="C2471" s="473" t="s">
        <v>932</v>
      </c>
      <c r="D2471" s="474">
        <v>462.44</v>
      </c>
    </row>
    <row r="2472" spans="1:4" s="387" customFormat="1" x14ac:dyDescent="0.25">
      <c r="A2472" s="473">
        <v>99434</v>
      </c>
      <c r="B2472" s="473" t="s">
        <v>3911</v>
      </c>
      <c r="C2472" s="473" t="s">
        <v>932</v>
      </c>
      <c r="D2472" s="474">
        <v>439.22</v>
      </c>
    </row>
    <row r="2473" spans="1:4" s="387" customFormat="1" x14ac:dyDescent="0.25">
      <c r="A2473" s="473">
        <v>99435</v>
      </c>
      <c r="B2473" s="473" t="s">
        <v>3912</v>
      </c>
      <c r="C2473" s="473" t="s">
        <v>932</v>
      </c>
      <c r="D2473" s="474">
        <v>424.58</v>
      </c>
    </row>
    <row r="2474" spans="1:4" s="387" customFormat="1" x14ac:dyDescent="0.25">
      <c r="A2474" s="473">
        <v>99436</v>
      </c>
      <c r="B2474" s="473" t="s">
        <v>3913</v>
      </c>
      <c r="C2474" s="473" t="s">
        <v>932</v>
      </c>
      <c r="D2474" s="474">
        <v>479.7</v>
      </c>
    </row>
    <row r="2475" spans="1:4" s="387" customFormat="1" x14ac:dyDescent="0.25">
      <c r="A2475" s="473">
        <v>99437</v>
      </c>
      <c r="B2475" s="473" t="s">
        <v>3914</v>
      </c>
      <c r="C2475" s="473" t="s">
        <v>932</v>
      </c>
      <c r="D2475" s="474">
        <v>443.04</v>
      </c>
    </row>
    <row r="2476" spans="1:4" s="387" customFormat="1" x14ac:dyDescent="0.25">
      <c r="A2476" s="473">
        <v>99438</v>
      </c>
      <c r="B2476" s="473" t="s">
        <v>3915</v>
      </c>
      <c r="C2476" s="473" t="s">
        <v>932</v>
      </c>
      <c r="D2476" s="474">
        <v>448.25</v>
      </c>
    </row>
    <row r="2477" spans="1:4" s="387" customFormat="1" x14ac:dyDescent="0.25">
      <c r="A2477" s="473">
        <v>99439</v>
      </c>
      <c r="B2477" s="473" t="s">
        <v>3916</v>
      </c>
      <c r="C2477" s="473" t="s">
        <v>932</v>
      </c>
      <c r="D2477" s="474">
        <v>428.63</v>
      </c>
    </row>
    <row r="2478" spans="1:4" s="387" customFormat="1" x14ac:dyDescent="0.25">
      <c r="A2478" s="473">
        <v>102473</v>
      </c>
      <c r="B2478" s="473" t="s">
        <v>16372</v>
      </c>
      <c r="C2478" s="473" t="s">
        <v>932</v>
      </c>
      <c r="D2478" s="474">
        <v>383.89</v>
      </c>
    </row>
    <row r="2479" spans="1:4" s="387" customFormat="1" x14ac:dyDescent="0.25">
      <c r="A2479" s="473">
        <v>102474</v>
      </c>
      <c r="B2479" s="473" t="s">
        <v>16373</v>
      </c>
      <c r="C2479" s="473" t="s">
        <v>932</v>
      </c>
      <c r="D2479" s="474">
        <v>415.97</v>
      </c>
    </row>
    <row r="2480" spans="1:4" s="387" customFormat="1" x14ac:dyDescent="0.25">
      <c r="A2480" s="473">
        <v>102475</v>
      </c>
      <c r="B2480" s="473" t="s">
        <v>16374</v>
      </c>
      <c r="C2480" s="473" t="s">
        <v>932</v>
      </c>
      <c r="D2480" s="474">
        <v>449.04</v>
      </c>
    </row>
    <row r="2481" spans="1:4" s="387" customFormat="1" x14ac:dyDescent="0.25">
      <c r="A2481" s="473">
        <v>102476</v>
      </c>
      <c r="B2481" s="473" t="s">
        <v>16375</v>
      </c>
      <c r="C2481" s="473" t="s">
        <v>932</v>
      </c>
      <c r="D2481" s="474">
        <v>464.4</v>
      </c>
    </row>
    <row r="2482" spans="1:4" s="387" customFormat="1" x14ac:dyDescent="0.25">
      <c r="A2482" s="473">
        <v>102477</v>
      </c>
      <c r="B2482" s="473" t="s">
        <v>16376</v>
      </c>
      <c r="C2482" s="473" t="s">
        <v>932</v>
      </c>
      <c r="D2482" s="474">
        <v>490.78</v>
      </c>
    </row>
    <row r="2483" spans="1:4" s="387" customFormat="1" x14ac:dyDescent="0.25">
      <c r="A2483" s="473">
        <v>102478</v>
      </c>
      <c r="B2483" s="473" t="s">
        <v>16377</v>
      </c>
      <c r="C2483" s="473" t="s">
        <v>932</v>
      </c>
      <c r="D2483" s="474">
        <v>532.9</v>
      </c>
    </row>
    <row r="2484" spans="1:4" s="387" customFormat="1" x14ac:dyDescent="0.25">
      <c r="A2484" s="473">
        <v>102479</v>
      </c>
      <c r="B2484" s="473" t="s">
        <v>16378</v>
      </c>
      <c r="C2484" s="473" t="s">
        <v>932</v>
      </c>
      <c r="D2484" s="474">
        <v>382.21</v>
      </c>
    </row>
    <row r="2485" spans="1:4" s="387" customFormat="1" x14ac:dyDescent="0.25">
      <c r="A2485" s="473">
        <v>102480</v>
      </c>
      <c r="B2485" s="473" t="s">
        <v>16379</v>
      </c>
      <c r="C2485" s="473" t="s">
        <v>932</v>
      </c>
      <c r="D2485" s="474">
        <v>411.92</v>
      </c>
    </row>
    <row r="2486" spans="1:4" s="387" customFormat="1" x14ac:dyDescent="0.25">
      <c r="A2486" s="473">
        <v>102481</v>
      </c>
      <c r="B2486" s="473" t="s">
        <v>16380</v>
      </c>
      <c r="C2486" s="473" t="s">
        <v>932</v>
      </c>
      <c r="D2486" s="474">
        <v>440.21</v>
      </c>
    </row>
    <row r="2487" spans="1:4" s="387" customFormat="1" x14ac:dyDescent="0.25">
      <c r="A2487" s="473">
        <v>102482</v>
      </c>
      <c r="B2487" s="473" t="s">
        <v>16381</v>
      </c>
      <c r="C2487" s="473" t="s">
        <v>932</v>
      </c>
      <c r="D2487" s="474">
        <v>462.91</v>
      </c>
    </row>
    <row r="2488" spans="1:4" s="387" customFormat="1" x14ac:dyDescent="0.25">
      <c r="A2488" s="473">
        <v>102483</v>
      </c>
      <c r="B2488" s="473" t="s">
        <v>16382</v>
      </c>
      <c r="C2488" s="473" t="s">
        <v>932</v>
      </c>
      <c r="D2488" s="474">
        <v>486.13</v>
      </c>
    </row>
    <row r="2489" spans="1:4" s="387" customFormat="1" x14ac:dyDescent="0.25">
      <c r="A2489" s="473">
        <v>102484</v>
      </c>
      <c r="B2489" s="473" t="s">
        <v>16383</v>
      </c>
      <c r="C2489" s="473" t="s">
        <v>932</v>
      </c>
      <c r="D2489" s="474">
        <v>532.82000000000005</v>
      </c>
    </row>
    <row r="2490" spans="1:4" s="387" customFormat="1" x14ac:dyDescent="0.25">
      <c r="A2490" s="473">
        <v>102485</v>
      </c>
      <c r="B2490" s="473" t="s">
        <v>16384</v>
      </c>
      <c r="C2490" s="473" t="s">
        <v>932</v>
      </c>
      <c r="D2490" s="474">
        <v>430.93</v>
      </c>
    </row>
    <row r="2491" spans="1:4" s="387" customFormat="1" x14ac:dyDescent="0.25">
      <c r="A2491" s="473">
        <v>102486</v>
      </c>
      <c r="B2491" s="473" t="s">
        <v>16385</v>
      </c>
      <c r="C2491" s="473" t="s">
        <v>932</v>
      </c>
      <c r="D2491" s="474">
        <v>458.12</v>
      </c>
    </row>
    <row r="2492" spans="1:4" s="387" customFormat="1" x14ac:dyDescent="0.25">
      <c r="A2492" s="473">
        <v>102487</v>
      </c>
      <c r="B2492" s="473" t="s">
        <v>16386</v>
      </c>
      <c r="C2492" s="473" t="s">
        <v>932</v>
      </c>
      <c r="D2492" s="474">
        <v>508.54</v>
      </c>
    </row>
    <row r="2493" spans="1:4" s="387" customFormat="1" x14ac:dyDescent="0.25">
      <c r="A2493" s="473">
        <v>101963</v>
      </c>
      <c r="B2493" s="473" t="s">
        <v>12848</v>
      </c>
      <c r="C2493" s="473" t="s">
        <v>913</v>
      </c>
      <c r="D2493" s="474">
        <v>171.13</v>
      </c>
    </row>
    <row r="2494" spans="1:4" s="387" customFormat="1" x14ac:dyDescent="0.25">
      <c r="A2494" s="473">
        <v>101964</v>
      </c>
      <c r="B2494" s="473" t="s">
        <v>12849</v>
      </c>
      <c r="C2494" s="473" t="s">
        <v>913</v>
      </c>
      <c r="D2494" s="474">
        <v>160.72</v>
      </c>
    </row>
    <row r="2495" spans="1:4" s="387" customFormat="1" x14ac:dyDescent="0.25">
      <c r="A2495" s="473">
        <v>101165</v>
      </c>
      <c r="B2495" s="473" t="s">
        <v>931</v>
      </c>
      <c r="C2495" s="473" t="s">
        <v>932</v>
      </c>
      <c r="D2495" s="474">
        <v>798.29</v>
      </c>
    </row>
    <row r="2496" spans="1:4" s="387" customFormat="1" x14ac:dyDescent="0.25">
      <c r="A2496" s="473">
        <v>101166</v>
      </c>
      <c r="B2496" s="473" t="s">
        <v>3917</v>
      </c>
      <c r="C2496" s="473" t="s">
        <v>932</v>
      </c>
      <c r="D2496" s="474">
        <v>614.66999999999996</v>
      </c>
    </row>
    <row r="2497" spans="1:4" s="387" customFormat="1" x14ac:dyDescent="0.25">
      <c r="A2497" s="473">
        <v>98575</v>
      </c>
      <c r="B2497" s="473" t="s">
        <v>16387</v>
      </c>
      <c r="C2497" s="473" t="s">
        <v>934</v>
      </c>
      <c r="D2497" s="474">
        <v>90.61</v>
      </c>
    </row>
    <row r="2498" spans="1:4" s="387" customFormat="1" x14ac:dyDescent="0.25">
      <c r="A2498" s="473">
        <v>98576</v>
      </c>
      <c r="B2498" s="473" t="s">
        <v>3918</v>
      </c>
      <c r="C2498" s="473" t="s">
        <v>934</v>
      </c>
      <c r="D2498" s="474">
        <v>17.059999999999999</v>
      </c>
    </row>
    <row r="2499" spans="1:4" s="387" customFormat="1" x14ac:dyDescent="0.25">
      <c r="A2499" s="473">
        <v>98577</v>
      </c>
      <c r="B2499" s="473" t="s">
        <v>16388</v>
      </c>
      <c r="C2499" s="473" t="s">
        <v>934</v>
      </c>
      <c r="D2499" s="474">
        <v>39.549999999999997</v>
      </c>
    </row>
    <row r="2500" spans="1:4" s="387" customFormat="1" x14ac:dyDescent="0.25">
      <c r="A2500" s="473">
        <v>93182</v>
      </c>
      <c r="B2500" s="473" t="s">
        <v>3919</v>
      </c>
      <c r="C2500" s="473" t="s">
        <v>934</v>
      </c>
      <c r="D2500" s="474">
        <v>49.95</v>
      </c>
    </row>
    <row r="2501" spans="1:4" s="387" customFormat="1" x14ac:dyDescent="0.25">
      <c r="A2501" s="473">
        <v>93183</v>
      </c>
      <c r="B2501" s="473" t="s">
        <v>3920</v>
      </c>
      <c r="C2501" s="473" t="s">
        <v>934</v>
      </c>
      <c r="D2501" s="474">
        <v>64.64</v>
      </c>
    </row>
    <row r="2502" spans="1:4" s="387" customFormat="1" x14ac:dyDescent="0.25">
      <c r="A2502" s="473">
        <v>93184</v>
      </c>
      <c r="B2502" s="473" t="s">
        <v>3921</v>
      </c>
      <c r="C2502" s="473" t="s">
        <v>934</v>
      </c>
      <c r="D2502" s="474">
        <v>36.54</v>
      </c>
    </row>
    <row r="2503" spans="1:4" s="387" customFormat="1" x14ac:dyDescent="0.25">
      <c r="A2503" s="473">
        <v>93185</v>
      </c>
      <c r="B2503" s="473" t="s">
        <v>3922</v>
      </c>
      <c r="C2503" s="473" t="s">
        <v>934</v>
      </c>
      <c r="D2503" s="474">
        <v>63.77</v>
      </c>
    </row>
    <row r="2504" spans="1:4" s="387" customFormat="1" x14ac:dyDescent="0.25">
      <c r="A2504" s="473">
        <v>93186</v>
      </c>
      <c r="B2504" s="473" t="s">
        <v>3923</v>
      </c>
      <c r="C2504" s="473" t="s">
        <v>934</v>
      </c>
      <c r="D2504" s="474">
        <v>91.38</v>
      </c>
    </row>
    <row r="2505" spans="1:4" s="387" customFormat="1" x14ac:dyDescent="0.25">
      <c r="A2505" s="473">
        <v>93187</v>
      </c>
      <c r="B2505" s="473" t="s">
        <v>3924</v>
      </c>
      <c r="C2505" s="473" t="s">
        <v>934</v>
      </c>
      <c r="D2505" s="474">
        <v>105.49</v>
      </c>
    </row>
    <row r="2506" spans="1:4" s="387" customFormat="1" x14ac:dyDescent="0.25">
      <c r="A2506" s="473">
        <v>93188</v>
      </c>
      <c r="B2506" s="473" t="s">
        <v>3925</v>
      </c>
      <c r="C2506" s="473" t="s">
        <v>934</v>
      </c>
      <c r="D2506" s="474">
        <v>84.86</v>
      </c>
    </row>
    <row r="2507" spans="1:4" s="387" customFormat="1" x14ac:dyDescent="0.25">
      <c r="A2507" s="473">
        <v>93189</v>
      </c>
      <c r="B2507" s="473" t="s">
        <v>3926</v>
      </c>
      <c r="C2507" s="473" t="s">
        <v>934</v>
      </c>
      <c r="D2507" s="474">
        <v>106.52</v>
      </c>
    </row>
    <row r="2508" spans="1:4" s="387" customFormat="1" x14ac:dyDescent="0.25">
      <c r="A2508" s="473">
        <v>93190</v>
      </c>
      <c r="B2508" s="473" t="s">
        <v>3927</v>
      </c>
      <c r="C2508" s="473" t="s">
        <v>934</v>
      </c>
      <c r="D2508" s="474">
        <v>44.91</v>
      </c>
    </row>
    <row r="2509" spans="1:4" s="387" customFormat="1" x14ac:dyDescent="0.25">
      <c r="A2509" s="473">
        <v>93191</v>
      </c>
      <c r="B2509" s="473" t="s">
        <v>3928</v>
      </c>
      <c r="C2509" s="473" t="s">
        <v>934</v>
      </c>
      <c r="D2509" s="474">
        <v>47.89</v>
      </c>
    </row>
    <row r="2510" spans="1:4" s="387" customFormat="1" x14ac:dyDescent="0.25">
      <c r="A2510" s="473">
        <v>93192</v>
      </c>
      <c r="B2510" s="473" t="s">
        <v>3929</v>
      </c>
      <c r="C2510" s="473" t="s">
        <v>934</v>
      </c>
      <c r="D2510" s="474">
        <v>49.56</v>
      </c>
    </row>
    <row r="2511" spans="1:4" s="387" customFormat="1" x14ac:dyDescent="0.25">
      <c r="A2511" s="473">
        <v>93193</v>
      </c>
      <c r="B2511" s="473" t="s">
        <v>3930</v>
      </c>
      <c r="C2511" s="473" t="s">
        <v>934</v>
      </c>
      <c r="D2511" s="474">
        <v>49.08</v>
      </c>
    </row>
    <row r="2512" spans="1:4" s="387" customFormat="1" x14ac:dyDescent="0.25">
      <c r="A2512" s="473">
        <v>93194</v>
      </c>
      <c r="B2512" s="473" t="s">
        <v>3931</v>
      </c>
      <c r="C2512" s="473" t="s">
        <v>934</v>
      </c>
      <c r="D2512" s="474">
        <v>48.9</v>
      </c>
    </row>
    <row r="2513" spans="1:4" s="387" customFormat="1" x14ac:dyDescent="0.25">
      <c r="A2513" s="473">
        <v>93195</v>
      </c>
      <c r="B2513" s="473" t="s">
        <v>3932</v>
      </c>
      <c r="C2513" s="473" t="s">
        <v>934</v>
      </c>
      <c r="D2513" s="474">
        <v>59.51</v>
      </c>
    </row>
    <row r="2514" spans="1:4" s="387" customFormat="1" x14ac:dyDescent="0.25">
      <c r="A2514" s="473">
        <v>93196</v>
      </c>
      <c r="B2514" s="473" t="s">
        <v>3933</v>
      </c>
      <c r="C2514" s="473" t="s">
        <v>934</v>
      </c>
      <c r="D2514" s="474">
        <v>88.45</v>
      </c>
    </row>
    <row r="2515" spans="1:4" s="387" customFormat="1" x14ac:dyDescent="0.25">
      <c r="A2515" s="473">
        <v>93197</v>
      </c>
      <c r="B2515" s="473" t="s">
        <v>3934</v>
      </c>
      <c r="C2515" s="473" t="s">
        <v>934</v>
      </c>
      <c r="D2515" s="474">
        <v>99.24</v>
      </c>
    </row>
    <row r="2516" spans="1:4" s="387" customFormat="1" x14ac:dyDescent="0.25">
      <c r="A2516" s="473">
        <v>93198</v>
      </c>
      <c r="B2516" s="473" t="s">
        <v>3935</v>
      </c>
      <c r="C2516" s="473" t="s">
        <v>934</v>
      </c>
      <c r="D2516" s="474">
        <v>38.299999999999997</v>
      </c>
    </row>
    <row r="2517" spans="1:4" s="387" customFormat="1" x14ac:dyDescent="0.25">
      <c r="A2517" s="473">
        <v>93199</v>
      </c>
      <c r="B2517" s="473" t="s">
        <v>3936</v>
      </c>
      <c r="C2517" s="473" t="s">
        <v>934</v>
      </c>
      <c r="D2517" s="474">
        <v>37.82</v>
      </c>
    </row>
    <row r="2518" spans="1:4" s="387" customFormat="1" x14ac:dyDescent="0.25">
      <c r="A2518" s="473">
        <v>93200</v>
      </c>
      <c r="B2518" s="473" t="s">
        <v>3937</v>
      </c>
      <c r="C2518" s="473" t="s">
        <v>934</v>
      </c>
      <c r="D2518" s="474">
        <v>2.66</v>
      </c>
    </row>
    <row r="2519" spans="1:4" s="387" customFormat="1" x14ac:dyDescent="0.25">
      <c r="A2519" s="473">
        <v>93201</v>
      </c>
      <c r="B2519" s="473" t="s">
        <v>3938</v>
      </c>
      <c r="C2519" s="473" t="s">
        <v>934</v>
      </c>
      <c r="D2519" s="474">
        <v>5.28</v>
      </c>
    </row>
    <row r="2520" spans="1:4" s="387" customFormat="1" x14ac:dyDescent="0.25">
      <c r="A2520" s="473">
        <v>93202</v>
      </c>
      <c r="B2520" s="473" t="s">
        <v>3939</v>
      </c>
      <c r="C2520" s="473" t="s">
        <v>934</v>
      </c>
      <c r="D2520" s="474">
        <v>24.02</v>
      </c>
    </row>
    <row r="2521" spans="1:4" s="387" customFormat="1" x14ac:dyDescent="0.25">
      <c r="A2521" s="473">
        <v>93203</v>
      </c>
      <c r="B2521" s="473" t="s">
        <v>3940</v>
      </c>
      <c r="C2521" s="473" t="s">
        <v>934</v>
      </c>
      <c r="D2521" s="474">
        <v>13</v>
      </c>
    </row>
    <row r="2522" spans="1:4" s="387" customFormat="1" x14ac:dyDescent="0.25">
      <c r="A2522" s="473">
        <v>93204</v>
      </c>
      <c r="B2522" s="473" t="s">
        <v>3941</v>
      </c>
      <c r="C2522" s="473" t="s">
        <v>934</v>
      </c>
      <c r="D2522" s="474">
        <v>64.87</v>
      </c>
    </row>
    <row r="2523" spans="1:4" s="387" customFormat="1" x14ac:dyDescent="0.25">
      <c r="A2523" s="473">
        <v>93205</v>
      </c>
      <c r="B2523" s="473" t="s">
        <v>3942</v>
      </c>
      <c r="C2523" s="473" t="s">
        <v>934</v>
      </c>
      <c r="D2523" s="474">
        <v>38.15</v>
      </c>
    </row>
    <row r="2524" spans="1:4" s="387" customFormat="1" x14ac:dyDescent="0.25">
      <c r="A2524" s="473">
        <v>95952</v>
      </c>
      <c r="B2524" s="473" t="s">
        <v>3943</v>
      </c>
      <c r="C2524" s="473" t="s">
        <v>932</v>
      </c>
      <c r="D2524" s="475">
        <v>2167.73</v>
      </c>
    </row>
    <row r="2525" spans="1:4" s="387" customFormat="1" x14ac:dyDescent="0.25">
      <c r="A2525" s="473">
        <v>95953</v>
      </c>
      <c r="B2525" s="473" t="s">
        <v>3944</v>
      </c>
      <c r="C2525" s="473" t="s">
        <v>932</v>
      </c>
      <c r="D2525" s="475">
        <v>3552.71</v>
      </c>
    </row>
    <row r="2526" spans="1:4" s="387" customFormat="1" x14ac:dyDescent="0.25">
      <c r="A2526" s="473">
        <v>95954</v>
      </c>
      <c r="B2526" s="473" t="s">
        <v>3945</v>
      </c>
      <c r="C2526" s="473" t="s">
        <v>932</v>
      </c>
      <c r="D2526" s="475">
        <v>2514.9499999999998</v>
      </c>
    </row>
    <row r="2527" spans="1:4" s="387" customFormat="1" x14ac:dyDescent="0.25">
      <c r="A2527" s="473">
        <v>95955</v>
      </c>
      <c r="B2527" s="473" t="s">
        <v>3946</v>
      </c>
      <c r="C2527" s="473" t="s">
        <v>932</v>
      </c>
      <c r="D2527" s="475">
        <v>3156.6</v>
      </c>
    </row>
    <row r="2528" spans="1:4" s="387" customFormat="1" x14ac:dyDescent="0.25">
      <c r="A2528" s="473">
        <v>95956</v>
      </c>
      <c r="B2528" s="473" t="s">
        <v>3947</v>
      </c>
      <c r="C2528" s="473" t="s">
        <v>932</v>
      </c>
      <c r="D2528" s="475">
        <v>2464.4</v>
      </c>
    </row>
    <row r="2529" spans="1:4" s="387" customFormat="1" x14ac:dyDescent="0.25">
      <c r="A2529" s="473">
        <v>95957</v>
      </c>
      <c r="B2529" s="473" t="s">
        <v>3948</v>
      </c>
      <c r="C2529" s="473" t="s">
        <v>932</v>
      </c>
      <c r="D2529" s="475">
        <v>3280.94</v>
      </c>
    </row>
    <row r="2530" spans="1:4" s="387" customFormat="1" x14ac:dyDescent="0.25">
      <c r="A2530" s="473">
        <v>95969</v>
      </c>
      <c r="B2530" s="473" t="s">
        <v>3949</v>
      </c>
      <c r="C2530" s="473" t="s">
        <v>932</v>
      </c>
      <c r="D2530" s="475">
        <v>2944.37</v>
      </c>
    </row>
    <row r="2531" spans="1:4" s="387" customFormat="1" x14ac:dyDescent="0.25">
      <c r="A2531" s="473">
        <v>97733</v>
      </c>
      <c r="B2531" s="473" t="s">
        <v>1546</v>
      </c>
      <c r="C2531" s="473" t="s">
        <v>932</v>
      </c>
      <c r="D2531" s="475">
        <v>3020.14</v>
      </c>
    </row>
    <row r="2532" spans="1:4" s="387" customFormat="1" x14ac:dyDescent="0.25">
      <c r="A2532" s="473">
        <v>97734</v>
      </c>
      <c r="B2532" s="473" t="s">
        <v>1485</v>
      </c>
      <c r="C2532" s="473" t="s">
        <v>932</v>
      </c>
      <c r="D2532" s="475">
        <v>2568.67</v>
      </c>
    </row>
    <row r="2533" spans="1:4" s="387" customFormat="1" x14ac:dyDescent="0.25">
      <c r="A2533" s="473">
        <v>97735</v>
      </c>
      <c r="B2533" s="473" t="s">
        <v>1778</v>
      </c>
      <c r="C2533" s="473" t="s">
        <v>932</v>
      </c>
      <c r="D2533" s="475">
        <v>2169.4499999999998</v>
      </c>
    </row>
    <row r="2534" spans="1:4" s="387" customFormat="1" x14ac:dyDescent="0.25">
      <c r="A2534" s="473">
        <v>97736</v>
      </c>
      <c r="B2534" s="473" t="s">
        <v>1784</v>
      </c>
      <c r="C2534" s="473" t="s">
        <v>932</v>
      </c>
      <c r="D2534" s="475">
        <v>1483.27</v>
      </c>
    </row>
    <row r="2535" spans="1:4" s="387" customFormat="1" x14ac:dyDescent="0.25">
      <c r="A2535" s="473">
        <v>97737</v>
      </c>
      <c r="B2535" s="473" t="s">
        <v>3950</v>
      </c>
      <c r="C2535" s="473" t="s">
        <v>932</v>
      </c>
      <c r="D2535" s="475">
        <v>3181.19</v>
      </c>
    </row>
    <row r="2536" spans="1:4" s="387" customFormat="1" x14ac:dyDescent="0.25">
      <c r="A2536" s="473">
        <v>97738</v>
      </c>
      <c r="B2536" s="473" t="s">
        <v>1785</v>
      </c>
      <c r="C2536" s="473" t="s">
        <v>932</v>
      </c>
      <c r="D2536" s="475">
        <v>4504.6000000000004</v>
      </c>
    </row>
    <row r="2537" spans="1:4" s="387" customFormat="1" x14ac:dyDescent="0.25">
      <c r="A2537" s="473">
        <v>97739</v>
      </c>
      <c r="B2537" s="473" t="s">
        <v>3951</v>
      </c>
      <c r="C2537" s="473" t="s">
        <v>932</v>
      </c>
      <c r="D2537" s="475">
        <v>2590.75</v>
      </c>
    </row>
    <row r="2538" spans="1:4" s="387" customFormat="1" x14ac:dyDescent="0.25">
      <c r="A2538" s="473">
        <v>97740</v>
      </c>
      <c r="B2538" s="473" t="s">
        <v>3952</v>
      </c>
      <c r="C2538" s="473" t="s">
        <v>932</v>
      </c>
      <c r="D2538" s="475">
        <v>2036.62</v>
      </c>
    </row>
    <row r="2539" spans="1:4" s="387" customFormat="1" x14ac:dyDescent="0.25">
      <c r="A2539" s="473">
        <v>98615</v>
      </c>
      <c r="B2539" s="473" t="s">
        <v>3953</v>
      </c>
      <c r="C2539" s="473" t="s">
        <v>913</v>
      </c>
      <c r="D2539" s="474">
        <v>99.22</v>
      </c>
    </row>
    <row r="2540" spans="1:4" s="387" customFormat="1" x14ac:dyDescent="0.25">
      <c r="A2540" s="473">
        <v>98616</v>
      </c>
      <c r="B2540" s="473" t="s">
        <v>3954</v>
      </c>
      <c r="C2540" s="473" t="s">
        <v>913</v>
      </c>
      <c r="D2540" s="474">
        <v>76.37</v>
      </c>
    </row>
    <row r="2541" spans="1:4" s="387" customFormat="1" x14ac:dyDescent="0.25">
      <c r="A2541" s="473">
        <v>98617</v>
      </c>
      <c r="B2541" s="473" t="s">
        <v>3955</v>
      </c>
      <c r="C2541" s="473" t="s">
        <v>913</v>
      </c>
      <c r="D2541" s="474">
        <v>70.17</v>
      </c>
    </row>
    <row r="2542" spans="1:4" s="387" customFormat="1" x14ac:dyDescent="0.25">
      <c r="A2542" s="473">
        <v>98618</v>
      </c>
      <c r="B2542" s="473" t="s">
        <v>3956</v>
      </c>
      <c r="C2542" s="473" t="s">
        <v>913</v>
      </c>
      <c r="D2542" s="474">
        <v>96.53</v>
      </c>
    </row>
    <row r="2543" spans="1:4" s="387" customFormat="1" x14ac:dyDescent="0.25">
      <c r="A2543" s="473">
        <v>98619</v>
      </c>
      <c r="B2543" s="473" t="s">
        <v>3957</v>
      </c>
      <c r="C2543" s="473" t="s">
        <v>913</v>
      </c>
      <c r="D2543" s="474">
        <v>87.16</v>
      </c>
    </row>
    <row r="2544" spans="1:4" s="387" customFormat="1" x14ac:dyDescent="0.25">
      <c r="A2544" s="473">
        <v>98620</v>
      </c>
      <c r="B2544" s="473" t="s">
        <v>3958</v>
      </c>
      <c r="C2544" s="473" t="s">
        <v>913</v>
      </c>
      <c r="D2544" s="474">
        <v>82.44</v>
      </c>
    </row>
    <row r="2545" spans="1:4" s="387" customFormat="1" x14ac:dyDescent="0.25">
      <c r="A2545" s="473">
        <v>98621</v>
      </c>
      <c r="B2545" s="473" t="s">
        <v>3959</v>
      </c>
      <c r="C2545" s="473" t="s">
        <v>913</v>
      </c>
      <c r="D2545" s="474">
        <v>108.58</v>
      </c>
    </row>
    <row r="2546" spans="1:4" s="387" customFormat="1" x14ac:dyDescent="0.25">
      <c r="A2546" s="473">
        <v>98622</v>
      </c>
      <c r="B2546" s="473" t="s">
        <v>3960</v>
      </c>
      <c r="C2546" s="473" t="s">
        <v>913</v>
      </c>
      <c r="D2546" s="474">
        <v>101.04</v>
      </c>
    </row>
    <row r="2547" spans="1:4" s="387" customFormat="1" x14ac:dyDescent="0.25">
      <c r="A2547" s="473">
        <v>98623</v>
      </c>
      <c r="B2547" s="473" t="s">
        <v>3961</v>
      </c>
      <c r="C2547" s="473" t="s">
        <v>913</v>
      </c>
      <c r="D2547" s="474">
        <v>97.21</v>
      </c>
    </row>
    <row r="2548" spans="1:4" s="387" customFormat="1" x14ac:dyDescent="0.25">
      <c r="A2548" s="473">
        <v>98624</v>
      </c>
      <c r="B2548" s="473" t="s">
        <v>3962</v>
      </c>
      <c r="C2548" s="473" t="s">
        <v>913</v>
      </c>
      <c r="D2548" s="474">
        <v>121.84</v>
      </c>
    </row>
    <row r="2549" spans="1:4" s="387" customFormat="1" x14ac:dyDescent="0.25">
      <c r="A2549" s="473">
        <v>98625</v>
      </c>
      <c r="B2549" s="473" t="s">
        <v>3963</v>
      </c>
      <c r="C2549" s="473" t="s">
        <v>913</v>
      </c>
      <c r="D2549" s="474">
        <v>115.49</v>
      </c>
    </row>
    <row r="2550" spans="1:4" s="387" customFormat="1" x14ac:dyDescent="0.25">
      <c r="A2550" s="473">
        <v>98626</v>
      </c>
      <c r="B2550" s="473" t="s">
        <v>3964</v>
      </c>
      <c r="C2550" s="473" t="s">
        <v>913</v>
      </c>
      <c r="D2550" s="474">
        <v>112.21</v>
      </c>
    </row>
    <row r="2551" spans="1:4" s="387" customFormat="1" x14ac:dyDescent="0.25">
      <c r="A2551" s="473">
        <v>98655</v>
      </c>
      <c r="B2551" s="473" t="s">
        <v>3965</v>
      </c>
      <c r="C2551" s="473" t="s">
        <v>934</v>
      </c>
      <c r="D2551" s="474">
        <v>652.39</v>
      </c>
    </row>
    <row r="2552" spans="1:4" s="387" customFormat="1" x14ac:dyDescent="0.25">
      <c r="A2552" s="473">
        <v>98656</v>
      </c>
      <c r="B2552" s="473" t="s">
        <v>3966</v>
      </c>
      <c r="C2552" s="473" t="s">
        <v>934</v>
      </c>
      <c r="D2552" s="474">
        <v>661.28</v>
      </c>
    </row>
    <row r="2553" spans="1:4" s="387" customFormat="1" x14ac:dyDescent="0.25">
      <c r="A2553" s="473">
        <v>98657</v>
      </c>
      <c r="B2553" s="473" t="s">
        <v>3967</v>
      </c>
      <c r="C2553" s="473" t="s">
        <v>934</v>
      </c>
      <c r="D2553" s="474">
        <v>670.18</v>
      </c>
    </row>
    <row r="2554" spans="1:4" s="387" customFormat="1" x14ac:dyDescent="0.25">
      <c r="A2554" s="473">
        <v>98658</v>
      </c>
      <c r="B2554" s="473" t="s">
        <v>3968</v>
      </c>
      <c r="C2554" s="473" t="s">
        <v>934</v>
      </c>
      <c r="D2554" s="474">
        <v>679.07</v>
      </c>
    </row>
    <row r="2555" spans="1:4" s="387" customFormat="1" x14ac:dyDescent="0.25">
      <c r="A2555" s="473">
        <v>98659</v>
      </c>
      <c r="B2555" s="473" t="s">
        <v>3969</v>
      </c>
      <c r="C2555" s="473" t="s">
        <v>934</v>
      </c>
      <c r="D2555" s="474">
        <v>696.85</v>
      </c>
    </row>
    <row r="2556" spans="1:4" s="387" customFormat="1" x14ac:dyDescent="0.25">
      <c r="A2556" s="473">
        <v>98746</v>
      </c>
      <c r="B2556" s="473" t="s">
        <v>1187</v>
      </c>
      <c r="C2556" s="473" t="s">
        <v>934</v>
      </c>
      <c r="D2556" s="474">
        <v>48.8</v>
      </c>
    </row>
    <row r="2557" spans="1:4" s="387" customFormat="1" x14ac:dyDescent="0.25">
      <c r="A2557" s="473">
        <v>98749</v>
      </c>
      <c r="B2557" s="473" t="s">
        <v>3970</v>
      </c>
      <c r="C2557" s="473" t="s">
        <v>934</v>
      </c>
      <c r="D2557" s="474">
        <v>57.51</v>
      </c>
    </row>
    <row r="2558" spans="1:4" s="387" customFormat="1" x14ac:dyDescent="0.25">
      <c r="A2558" s="473">
        <v>98750</v>
      </c>
      <c r="B2558" s="473" t="s">
        <v>3971</v>
      </c>
      <c r="C2558" s="473" t="s">
        <v>934</v>
      </c>
      <c r="D2558" s="474">
        <v>67.959999999999994</v>
      </c>
    </row>
    <row r="2559" spans="1:4" s="387" customFormat="1" x14ac:dyDescent="0.25">
      <c r="A2559" s="473">
        <v>98751</v>
      </c>
      <c r="B2559" s="473" t="s">
        <v>3972</v>
      </c>
      <c r="C2559" s="473" t="s">
        <v>934</v>
      </c>
      <c r="D2559" s="474">
        <v>95.22</v>
      </c>
    </row>
    <row r="2560" spans="1:4" s="387" customFormat="1" x14ac:dyDescent="0.25">
      <c r="A2560" s="473">
        <v>98752</v>
      </c>
      <c r="B2560" s="473" t="s">
        <v>3973</v>
      </c>
      <c r="C2560" s="473" t="s">
        <v>934</v>
      </c>
      <c r="D2560" s="474">
        <v>127.93</v>
      </c>
    </row>
    <row r="2561" spans="1:4" s="387" customFormat="1" x14ac:dyDescent="0.25">
      <c r="A2561" s="473">
        <v>98753</v>
      </c>
      <c r="B2561" s="473" t="s">
        <v>3974</v>
      </c>
      <c r="C2561" s="473" t="s">
        <v>934</v>
      </c>
      <c r="D2561" s="474">
        <v>168.5</v>
      </c>
    </row>
    <row r="2562" spans="1:4" s="387" customFormat="1" x14ac:dyDescent="0.25">
      <c r="A2562" s="473">
        <v>100763</v>
      </c>
      <c r="B2562" s="473" t="s">
        <v>3975</v>
      </c>
      <c r="C2562" s="473" t="s">
        <v>997</v>
      </c>
      <c r="D2562" s="474">
        <v>17.309999999999999</v>
      </c>
    </row>
    <row r="2563" spans="1:4" s="387" customFormat="1" x14ac:dyDescent="0.25">
      <c r="A2563" s="473">
        <v>100764</v>
      </c>
      <c r="B2563" s="473" t="s">
        <v>3976</v>
      </c>
      <c r="C2563" s="473" t="s">
        <v>997</v>
      </c>
      <c r="D2563" s="474">
        <v>17.2</v>
      </c>
    </row>
    <row r="2564" spans="1:4" s="387" customFormat="1" x14ac:dyDescent="0.25">
      <c r="A2564" s="473">
        <v>100765</v>
      </c>
      <c r="B2564" s="473" t="s">
        <v>3977</v>
      </c>
      <c r="C2564" s="473" t="s">
        <v>997</v>
      </c>
      <c r="D2564" s="474">
        <v>17.07</v>
      </c>
    </row>
    <row r="2565" spans="1:4" s="387" customFormat="1" x14ac:dyDescent="0.25">
      <c r="A2565" s="473">
        <v>100766</v>
      </c>
      <c r="B2565" s="473" t="s">
        <v>16389</v>
      </c>
      <c r="C2565" s="473" t="s">
        <v>997</v>
      </c>
      <c r="D2565" s="474">
        <v>17.29</v>
      </c>
    </row>
    <row r="2566" spans="1:4" s="387" customFormat="1" x14ac:dyDescent="0.25">
      <c r="A2566" s="473">
        <v>100767</v>
      </c>
      <c r="B2566" s="473" t="s">
        <v>3978</v>
      </c>
      <c r="C2566" s="473" t="s">
        <v>997</v>
      </c>
      <c r="D2566" s="474">
        <v>16.72</v>
      </c>
    </row>
    <row r="2567" spans="1:4" s="387" customFormat="1" x14ac:dyDescent="0.25">
      <c r="A2567" s="473">
        <v>100768</v>
      </c>
      <c r="B2567" s="473" t="s">
        <v>16390</v>
      </c>
      <c r="C2567" s="473" t="s">
        <v>997</v>
      </c>
      <c r="D2567" s="474">
        <v>19.850000000000001</v>
      </c>
    </row>
    <row r="2568" spans="1:4" s="387" customFormat="1" x14ac:dyDescent="0.25">
      <c r="A2568" s="473">
        <v>100769</v>
      </c>
      <c r="B2568" s="473" t="s">
        <v>3979</v>
      </c>
      <c r="C2568" s="473" t="s">
        <v>997</v>
      </c>
      <c r="D2568" s="474">
        <v>23.31</v>
      </c>
    </row>
    <row r="2569" spans="1:4" s="387" customFormat="1" x14ac:dyDescent="0.25">
      <c r="A2569" s="473">
        <v>100770</v>
      </c>
      <c r="B2569" s="473" t="s">
        <v>16391</v>
      </c>
      <c r="C2569" s="473" t="s">
        <v>997</v>
      </c>
      <c r="D2569" s="474">
        <v>22.77</v>
      </c>
    </row>
    <row r="2570" spans="1:4" s="387" customFormat="1" x14ac:dyDescent="0.25">
      <c r="A2570" s="473">
        <v>100771</v>
      </c>
      <c r="B2570" s="473" t="s">
        <v>3980</v>
      </c>
      <c r="C2570" s="473" t="s">
        <v>997</v>
      </c>
      <c r="D2570" s="474">
        <v>26.73</v>
      </c>
    </row>
    <row r="2571" spans="1:4" s="387" customFormat="1" x14ac:dyDescent="0.25">
      <c r="A2571" s="473">
        <v>100772</v>
      </c>
      <c r="B2571" s="473" t="s">
        <v>16392</v>
      </c>
      <c r="C2571" s="473" t="s">
        <v>997</v>
      </c>
      <c r="D2571" s="474">
        <v>17.02</v>
      </c>
    </row>
    <row r="2572" spans="1:4" s="387" customFormat="1" x14ac:dyDescent="0.25">
      <c r="A2572" s="473">
        <v>100773</v>
      </c>
      <c r="B2572" s="473" t="s">
        <v>3981</v>
      </c>
      <c r="C2572" s="473" t="s">
        <v>997</v>
      </c>
      <c r="D2572" s="474">
        <v>20.32</v>
      </c>
    </row>
    <row r="2573" spans="1:4" s="387" customFormat="1" x14ac:dyDescent="0.25">
      <c r="A2573" s="473">
        <v>100774</v>
      </c>
      <c r="B2573" s="473" t="s">
        <v>3982</v>
      </c>
      <c r="C2573" s="473" t="s">
        <v>997</v>
      </c>
      <c r="D2573" s="474">
        <v>12.87</v>
      </c>
    </row>
    <row r="2574" spans="1:4" s="387" customFormat="1" x14ac:dyDescent="0.25">
      <c r="A2574" s="473">
        <v>100775</v>
      </c>
      <c r="B2574" s="473" t="s">
        <v>3983</v>
      </c>
      <c r="C2574" s="473" t="s">
        <v>997</v>
      </c>
      <c r="D2574" s="474">
        <v>14.59</v>
      </c>
    </row>
    <row r="2575" spans="1:4" s="387" customFormat="1" x14ac:dyDescent="0.25">
      <c r="A2575" s="473">
        <v>100776</v>
      </c>
      <c r="B2575" s="473" t="s">
        <v>3984</v>
      </c>
      <c r="C2575" s="473" t="s">
        <v>997</v>
      </c>
      <c r="D2575" s="474">
        <v>20.36</v>
      </c>
    </row>
    <row r="2576" spans="1:4" s="387" customFormat="1" x14ac:dyDescent="0.25">
      <c r="A2576" s="473">
        <v>100777</v>
      </c>
      <c r="B2576" s="473" t="s">
        <v>3985</v>
      </c>
      <c r="C2576" s="473" t="s">
        <v>997</v>
      </c>
      <c r="D2576" s="474">
        <v>15.44</v>
      </c>
    </row>
    <row r="2577" spans="1:4" s="387" customFormat="1" x14ac:dyDescent="0.25">
      <c r="A2577" s="473">
        <v>100778</v>
      </c>
      <c r="B2577" s="473" t="s">
        <v>3986</v>
      </c>
      <c r="C2577" s="473" t="s">
        <v>997</v>
      </c>
      <c r="D2577" s="474">
        <v>11.45</v>
      </c>
    </row>
    <row r="2578" spans="1:4" s="387" customFormat="1" x14ac:dyDescent="0.25">
      <c r="A2578" s="473">
        <v>98560</v>
      </c>
      <c r="B2578" s="473" t="s">
        <v>3987</v>
      </c>
      <c r="C2578" s="473" t="s">
        <v>913</v>
      </c>
      <c r="D2578" s="474">
        <v>39.72</v>
      </c>
    </row>
    <row r="2579" spans="1:4" s="387" customFormat="1" x14ac:dyDescent="0.25">
      <c r="A2579" s="473">
        <v>98561</v>
      </c>
      <c r="B2579" s="473" t="s">
        <v>3988</v>
      </c>
      <c r="C2579" s="473" t="s">
        <v>913</v>
      </c>
      <c r="D2579" s="474">
        <v>36.15</v>
      </c>
    </row>
    <row r="2580" spans="1:4" s="387" customFormat="1" x14ac:dyDescent="0.25">
      <c r="A2580" s="473">
        <v>98562</v>
      </c>
      <c r="B2580" s="473" t="s">
        <v>3989</v>
      </c>
      <c r="C2580" s="473" t="s">
        <v>913</v>
      </c>
      <c r="D2580" s="474">
        <v>35.729999999999997</v>
      </c>
    </row>
    <row r="2581" spans="1:4" s="387" customFormat="1" x14ac:dyDescent="0.25">
      <c r="A2581" s="473">
        <v>98555</v>
      </c>
      <c r="B2581" s="473" t="s">
        <v>3990</v>
      </c>
      <c r="C2581" s="473" t="s">
        <v>913</v>
      </c>
      <c r="D2581" s="474">
        <v>24.17</v>
      </c>
    </row>
    <row r="2582" spans="1:4" s="387" customFormat="1" x14ac:dyDescent="0.25">
      <c r="A2582" s="473">
        <v>98556</v>
      </c>
      <c r="B2582" s="473" t="s">
        <v>3991</v>
      </c>
      <c r="C2582" s="473" t="s">
        <v>913</v>
      </c>
      <c r="D2582" s="474">
        <v>43.67</v>
      </c>
    </row>
    <row r="2583" spans="1:4" s="387" customFormat="1" x14ac:dyDescent="0.25">
      <c r="A2583" s="473">
        <v>98558</v>
      </c>
      <c r="B2583" s="473" t="s">
        <v>3992</v>
      </c>
      <c r="C2583" s="473" t="s">
        <v>925</v>
      </c>
      <c r="D2583" s="474">
        <v>6.7</v>
      </c>
    </row>
    <row r="2584" spans="1:4" s="387" customFormat="1" x14ac:dyDescent="0.25">
      <c r="A2584" s="473">
        <v>98559</v>
      </c>
      <c r="B2584" s="473" t="s">
        <v>3993</v>
      </c>
      <c r="C2584" s="473" t="s">
        <v>934</v>
      </c>
      <c r="D2584" s="474">
        <v>3.64</v>
      </c>
    </row>
    <row r="2585" spans="1:4" s="387" customFormat="1" x14ac:dyDescent="0.25">
      <c r="A2585" s="473">
        <v>98546</v>
      </c>
      <c r="B2585" s="473" t="s">
        <v>1181</v>
      </c>
      <c r="C2585" s="473" t="s">
        <v>913</v>
      </c>
      <c r="D2585" s="474">
        <v>81.819999999999993</v>
      </c>
    </row>
    <row r="2586" spans="1:4" s="387" customFormat="1" x14ac:dyDescent="0.25">
      <c r="A2586" s="473">
        <v>98547</v>
      </c>
      <c r="B2586" s="473" t="s">
        <v>3994</v>
      </c>
      <c r="C2586" s="473" t="s">
        <v>913</v>
      </c>
      <c r="D2586" s="474">
        <v>151.84</v>
      </c>
    </row>
    <row r="2587" spans="1:4" s="387" customFormat="1" x14ac:dyDescent="0.25">
      <c r="A2587" s="473">
        <v>98553</v>
      </c>
      <c r="B2587" s="473" t="s">
        <v>3995</v>
      </c>
      <c r="C2587" s="473" t="s">
        <v>913</v>
      </c>
      <c r="D2587" s="474">
        <v>134.1</v>
      </c>
    </row>
    <row r="2588" spans="1:4" s="387" customFormat="1" x14ac:dyDescent="0.25">
      <c r="A2588" s="473">
        <v>98554</v>
      </c>
      <c r="B2588" s="473" t="s">
        <v>3996</v>
      </c>
      <c r="C2588" s="473" t="s">
        <v>913</v>
      </c>
      <c r="D2588" s="474">
        <v>42.94</v>
      </c>
    </row>
    <row r="2589" spans="1:4" s="387" customFormat="1" x14ac:dyDescent="0.25">
      <c r="A2589" s="473">
        <v>98557</v>
      </c>
      <c r="B2589" s="473" t="s">
        <v>1116</v>
      </c>
      <c r="C2589" s="473" t="s">
        <v>913</v>
      </c>
      <c r="D2589" s="474">
        <v>34.79</v>
      </c>
    </row>
    <row r="2590" spans="1:4" s="387" customFormat="1" x14ac:dyDescent="0.25">
      <c r="A2590" s="473">
        <v>98563</v>
      </c>
      <c r="B2590" s="473" t="s">
        <v>3997</v>
      </c>
      <c r="C2590" s="473" t="s">
        <v>913</v>
      </c>
      <c r="D2590" s="474">
        <v>28.24</v>
      </c>
    </row>
    <row r="2591" spans="1:4" s="387" customFormat="1" x14ac:dyDescent="0.25">
      <c r="A2591" s="473">
        <v>98564</v>
      </c>
      <c r="B2591" s="473" t="s">
        <v>3998</v>
      </c>
      <c r="C2591" s="473" t="s">
        <v>913</v>
      </c>
      <c r="D2591" s="474">
        <v>41.05</v>
      </c>
    </row>
    <row r="2592" spans="1:4" s="387" customFormat="1" x14ac:dyDescent="0.25">
      <c r="A2592" s="473">
        <v>98565</v>
      </c>
      <c r="B2592" s="473" t="s">
        <v>3999</v>
      </c>
      <c r="C2592" s="473" t="s">
        <v>913</v>
      </c>
      <c r="D2592" s="474">
        <v>40.65</v>
      </c>
    </row>
    <row r="2593" spans="1:4" s="387" customFormat="1" x14ac:dyDescent="0.25">
      <c r="A2593" s="473">
        <v>98566</v>
      </c>
      <c r="B2593" s="473" t="s">
        <v>4000</v>
      </c>
      <c r="C2593" s="473" t="s">
        <v>913</v>
      </c>
      <c r="D2593" s="474">
        <v>53.45</v>
      </c>
    </row>
    <row r="2594" spans="1:4" s="387" customFormat="1" x14ac:dyDescent="0.25">
      <c r="A2594" s="473">
        <v>98567</v>
      </c>
      <c r="B2594" s="473" t="s">
        <v>4001</v>
      </c>
      <c r="C2594" s="473" t="s">
        <v>913</v>
      </c>
      <c r="D2594" s="474">
        <v>52.43</v>
      </c>
    </row>
    <row r="2595" spans="1:4" s="387" customFormat="1" x14ac:dyDescent="0.25">
      <c r="A2595" s="473">
        <v>98568</v>
      </c>
      <c r="B2595" s="473" t="s">
        <v>4002</v>
      </c>
      <c r="C2595" s="473" t="s">
        <v>913</v>
      </c>
      <c r="D2595" s="474">
        <v>65.209999999999994</v>
      </c>
    </row>
    <row r="2596" spans="1:4" s="387" customFormat="1" x14ac:dyDescent="0.25">
      <c r="A2596" s="473">
        <v>98569</v>
      </c>
      <c r="B2596" s="473" t="s">
        <v>4003</v>
      </c>
      <c r="C2596" s="473" t="s">
        <v>913</v>
      </c>
      <c r="D2596" s="474">
        <v>64.81</v>
      </c>
    </row>
    <row r="2597" spans="1:4" s="387" customFormat="1" x14ac:dyDescent="0.25">
      <c r="A2597" s="473">
        <v>98570</v>
      </c>
      <c r="B2597" s="473" t="s">
        <v>4004</v>
      </c>
      <c r="C2597" s="473" t="s">
        <v>913</v>
      </c>
      <c r="D2597" s="474">
        <v>77.63</v>
      </c>
    </row>
    <row r="2598" spans="1:4" s="387" customFormat="1" x14ac:dyDescent="0.25">
      <c r="A2598" s="473">
        <v>98571</v>
      </c>
      <c r="B2598" s="473" t="s">
        <v>4005</v>
      </c>
      <c r="C2598" s="473" t="s">
        <v>913</v>
      </c>
      <c r="D2598" s="474">
        <v>30.45</v>
      </c>
    </row>
    <row r="2599" spans="1:4" s="387" customFormat="1" x14ac:dyDescent="0.25">
      <c r="A2599" s="473">
        <v>98572</v>
      </c>
      <c r="B2599" s="473" t="s">
        <v>4006</v>
      </c>
      <c r="C2599" s="473" t="s">
        <v>913</v>
      </c>
      <c r="D2599" s="474">
        <v>37.57</v>
      </c>
    </row>
    <row r="2600" spans="1:4" s="387" customFormat="1" x14ac:dyDescent="0.25">
      <c r="A2600" s="473">
        <v>98573</v>
      </c>
      <c r="B2600" s="473" t="s">
        <v>4007</v>
      </c>
      <c r="C2600" s="473" t="s">
        <v>913</v>
      </c>
      <c r="D2600" s="474">
        <v>50.04</v>
      </c>
    </row>
    <row r="2601" spans="1:4" s="387" customFormat="1" x14ac:dyDescent="0.25">
      <c r="A2601" s="473">
        <v>91831</v>
      </c>
      <c r="B2601" s="473" t="s">
        <v>4008</v>
      </c>
      <c r="C2601" s="473" t="s">
        <v>934</v>
      </c>
      <c r="D2601" s="474">
        <v>7.25</v>
      </c>
    </row>
    <row r="2602" spans="1:4" s="387" customFormat="1" x14ac:dyDescent="0.25">
      <c r="A2602" s="473">
        <v>91833</v>
      </c>
      <c r="B2602" s="473" t="s">
        <v>4009</v>
      </c>
      <c r="C2602" s="473" t="s">
        <v>934</v>
      </c>
      <c r="D2602" s="474">
        <v>7.82</v>
      </c>
    </row>
    <row r="2603" spans="1:4" s="387" customFormat="1" x14ac:dyDescent="0.25">
      <c r="A2603" s="473">
        <v>91834</v>
      </c>
      <c r="B2603" s="473" t="s">
        <v>1869</v>
      </c>
      <c r="C2603" s="473" t="s">
        <v>934</v>
      </c>
      <c r="D2603" s="474">
        <v>8.0500000000000007</v>
      </c>
    </row>
    <row r="2604" spans="1:4" s="387" customFormat="1" x14ac:dyDescent="0.25">
      <c r="A2604" s="473">
        <v>91835</v>
      </c>
      <c r="B2604" s="473" t="s">
        <v>4010</v>
      </c>
      <c r="C2604" s="473" t="s">
        <v>934</v>
      </c>
      <c r="D2604" s="474">
        <v>9.5299999999999994</v>
      </c>
    </row>
    <row r="2605" spans="1:4" s="387" customFormat="1" x14ac:dyDescent="0.25">
      <c r="A2605" s="473">
        <v>91836</v>
      </c>
      <c r="B2605" s="473" t="s">
        <v>1871</v>
      </c>
      <c r="C2605" s="473" t="s">
        <v>934</v>
      </c>
      <c r="D2605" s="474">
        <v>10.82</v>
      </c>
    </row>
    <row r="2606" spans="1:4" s="387" customFormat="1" x14ac:dyDescent="0.25">
      <c r="A2606" s="473">
        <v>91837</v>
      </c>
      <c r="B2606" s="473" t="s">
        <v>4011</v>
      </c>
      <c r="C2606" s="473" t="s">
        <v>934</v>
      </c>
      <c r="D2606" s="474">
        <v>14.27</v>
      </c>
    </row>
    <row r="2607" spans="1:4" s="387" customFormat="1" x14ac:dyDescent="0.25">
      <c r="A2607" s="473">
        <v>91839</v>
      </c>
      <c r="B2607" s="473" t="s">
        <v>4012</v>
      </c>
      <c r="C2607" s="473" t="s">
        <v>934</v>
      </c>
      <c r="D2607" s="474">
        <v>9</v>
      </c>
    </row>
    <row r="2608" spans="1:4" s="387" customFormat="1" x14ac:dyDescent="0.25">
      <c r="A2608" s="473">
        <v>91840</v>
      </c>
      <c r="B2608" s="473" t="s">
        <v>4013</v>
      </c>
      <c r="C2608" s="473" t="s">
        <v>934</v>
      </c>
      <c r="D2608" s="474">
        <v>11.42</v>
      </c>
    </row>
    <row r="2609" spans="1:4" s="387" customFormat="1" x14ac:dyDescent="0.25">
      <c r="A2609" s="473">
        <v>91841</v>
      </c>
      <c r="B2609" s="473" t="s">
        <v>4014</v>
      </c>
      <c r="C2609" s="473" t="s">
        <v>934</v>
      </c>
      <c r="D2609" s="474">
        <v>10.73</v>
      </c>
    </row>
    <row r="2610" spans="1:4" s="387" customFormat="1" x14ac:dyDescent="0.25">
      <c r="A2610" s="473">
        <v>91842</v>
      </c>
      <c r="B2610" s="473" t="s">
        <v>4015</v>
      </c>
      <c r="C2610" s="473" t="s">
        <v>934</v>
      </c>
      <c r="D2610" s="474">
        <v>5.39</v>
      </c>
    </row>
    <row r="2611" spans="1:4" s="387" customFormat="1" x14ac:dyDescent="0.25">
      <c r="A2611" s="473">
        <v>91843</v>
      </c>
      <c r="B2611" s="473" t="s">
        <v>4016</v>
      </c>
      <c r="C2611" s="473" t="s">
        <v>934</v>
      </c>
      <c r="D2611" s="474">
        <v>5.96</v>
      </c>
    </row>
    <row r="2612" spans="1:4" s="387" customFormat="1" x14ac:dyDescent="0.25">
      <c r="A2612" s="473">
        <v>91844</v>
      </c>
      <c r="B2612" s="473" t="s">
        <v>4017</v>
      </c>
      <c r="C2612" s="473" t="s">
        <v>934</v>
      </c>
      <c r="D2612" s="474">
        <v>6.19</v>
      </c>
    </row>
    <row r="2613" spans="1:4" s="387" customFormat="1" x14ac:dyDescent="0.25">
      <c r="A2613" s="473">
        <v>91845</v>
      </c>
      <c r="B2613" s="473" t="s">
        <v>4018</v>
      </c>
      <c r="C2613" s="473" t="s">
        <v>934</v>
      </c>
      <c r="D2613" s="474">
        <v>7.67</v>
      </c>
    </row>
    <row r="2614" spans="1:4" s="387" customFormat="1" x14ac:dyDescent="0.25">
      <c r="A2614" s="473">
        <v>91846</v>
      </c>
      <c r="B2614" s="473" t="s">
        <v>4019</v>
      </c>
      <c r="C2614" s="473" t="s">
        <v>934</v>
      </c>
      <c r="D2614" s="474">
        <v>8.9700000000000006</v>
      </c>
    </row>
    <row r="2615" spans="1:4" s="387" customFormat="1" x14ac:dyDescent="0.25">
      <c r="A2615" s="473">
        <v>91847</v>
      </c>
      <c r="B2615" s="473" t="s">
        <v>4020</v>
      </c>
      <c r="C2615" s="473" t="s">
        <v>934</v>
      </c>
      <c r="D2615" s="474">
        <v>12.42</v>
      </c>
    </row>
    <row r="2616" spans="1:4" s="387" customFormat="1" x14ac:dyDescent="0.25">
      <c r="A2616" s="473">
        <v>91849</v>
      </c>
      <c r="B2616" s="473" t="s">
        <v>4021</v>
      </c>
      <c r="C2616" s="473" t="s">
        <v>934</v>
      </c>
      <c r="D2616" s="474">
        <v>7.15</v>
      </c>
    </row>
    <row r="2617" spans="1:4" s="387" customFormat="1" x14ac:dyDescent="0.25">
      <c r="A2617" s="473">
        <v>91850</v>
      </c>
      <c r="B2617" s="473" t="s">
        <v>4022</v>
      </c>
      <c r="C2617" s="473" t="s">
        <v>934</v>
      </c>
      <c r="D2617" s="474">
        <v>9.61</v>
      </c>
    </row>
    <row r="2618" spans="1:4" s="387" customFormat="1" x14ac:dyDescent="0.25">
      <c r="A2618" s="473">
        <v>91851</v>
      </c>
      <c r="B2618" s="473" t="s">
        <v>4023</v>
      </c>
      <c r="C2618" s="473" t="s">
        <v>934</v>
      </c>
      <c r="D2618" s="474">
        <v>8.92</v>
      </c>
    </row>
    <row r="2619" spans="1:4" s="387" customFormat="1" x14ac:dyDescent="0.25">
      <c r="A2619" s="473">
        <v>91852</v>
      </c>
      <c r="B2619" s="473" t="s">
        <v>988</v>
      </c>
      <c r="C2619" s="473" t="s">
        <v>934</v>
      </c>
      <c r="D2619" s="474">
        <v>7.37</v>
      </c>
    </row>
    <row r="2620" spans="1:4" s="387" customFormat="1" x14ac:dyDescent="0.25">
      <c r="A2620" s="473">
        <v>91853</v>
      </c>
      <c r="B2620" s="473" t="s">
        <v>4024</v>
      </c>
      <c r="C2620" s="473" t="s">
        <v>934</v>
      </c>
      <c r="D2620" s="474">
        <v>7.89</v>
      </c>
    </row>
    <row r="2621" spans="1:4" s="387" customFormat="1" x14ac:dyDescent="0.25">
      <c r="A2621" s="473">
        <v>91854</v>
      </c>
      <c r="B2621" s="473" t="s">
        <v>4025</v>
      </c>
      <c r="C2621" s="473" t="s">
        <v>934</v>
      </c>
      <c r="D2621" s="474">
        <v>8.15</v>
      </c>
    </row>
    <row r="2622" spans="1:4" s="387" customFormat="1" x14ac:dyDescent="0.25">
      <c r="A2622" s="473">
        <v>91855</v>
      </c>
      <c r="B2622" s="473" t="s">
        <v>4026</v>
      </c>
      <c r="C2622" s="473" t="s">
        <v>934</v>
      </c>
      <c r="D2622" s="474">
        <v>9.51</v>
      </c>
    </row>
    <row r="2623" spans="1:4" s="387" customFormat="1" x14ac:dyDescent="0.25">
      <c r="A2623" s="473">
        <v>91856</v>
      </c>
      <c r="B2623" s="473" t="s">
        <v>4027</v>
      </c>
      <c r="C2623" s="473" t="s">
        <v>934</v>
      </c>
      <c r="D2623" s="474">
        <v>10.77</v>
      </c>
    </row>
    <row r="2624" spans="1:4" s="387" customFormat="1" x14ac:dyDescent="0.25">
      <c r="A2624" s="473">
        <v>91857</v>
      </c>
      <c r="B2624" s="473" t="s">
        <v>4028</v>
      </c>
      <c r="C2624" s="473" t="s">
        <v>934</v>
      </c>
      <c r="D2624" s="474">
        <v>13.95</v>
      </c>
    </row>
    <row r="2625" spans="1:4" s="387" customFormat="1" x14ac:dyDescent="0.25">
      <c r="A2625" s="473">
        <v>91859</v>
      </c>
      <c r="B2625" s="473" t="s">
        <v>4029</v>
      </c>
      <c r="C2625" s="473" t="s">
        <v>934</v>
      </c>
      <c r="D2625" s="474">
        <v>9.08</v>
      </c>
    </row>
    <row r="2626" spans="1:4" s="387" customFormat="1" x14ac:dyDescent="0.25">
      <c r="A2626" s="473">
        <v>91860</v>
      </c>
      <c r="B2626" s="473" t="s">
        <v>1873</v>
      </c>
      <c r="C2626" s="473" t="s">
        <v>934</v>
      </c>
      <c r="D2626" s="474">
        <v>11.42</v>
      </c>
    </row>
    <row r="2627" spans="1:4" s="387" customFormat="1" x14ac:dyDescent="0.25">
      <c r="A2627" s="473">
        <v>91861</v>
      </c>
      <c r="B2627" s="473" t="s">
        <v>4030</v>
      </c>
      <c r="C2627" s="473" t="s">
        <v>934</v>
      </c>
      <c r="D2627" s="474">
        <v>10.79</v>
      </c>
    </row>
    <row r="2628" spans="1:4" s="387" customFormat="1" x14ac:dyDescent="0.25">
      <c r="A2628" s="473">
        <v>91862</v>
      </c>
      <c r="B2628" s="473" t="s">
        <v>933</v>
      </c>
      <c r="C2628" s="473" t="s">
        <v>934</v>
      </c>
      <c r="D2628" s="474">
        <v>9.02</v>
      </c>
    </row>
    <row r="2629" spans="1:4" s="387" customFormat="1" x14ac:dyDescent="0.25">
      <c r="A2629" s="473">
        <v>91863</v>
      </c>
      <c r="B2629" s="473" t="s">
        <v>1006</v>
      </c>
      <c r="C2629" s="473" t="s">
        <v>934</v>
      </c>
      <c r="D2629" s="474">
        <v>10.66</v>
      </c>
    </row>
    <row r="2630" spans="1:4" s="387" customFormat="1" x14ac:dyDescent="0.25">
      <c r="A2630" s="473">
        <v>91864</v>
      </c>
      <c r="B2630" s="473" t="s">
        <v>4031</v>
      </c>
      <c r="C2630" s="473" t="s">
        <v>934</v>
      </c>
      <c r="D2630" s="474">
        <v>14.36</v>
      </c>
    </row>
    <row r="2631" spans="1:4" s="387" customFormat="1" x14ac:dyDescent="0.25">
      <c r="A2631" s="473">
        <v>91865</v>
      </c>
      <c r="B2631" s="473" t="s">
        <v>4032</v>
      </c>
      <c r="C2631" s="473" t="s">
        <v>934</v>
      </c>
      <c r="D2631" s="474">
        <v>18.010000000000002</v>
      </c>
    </row>
    <row r="2632" spans="1:4" s="387" customFormat="1" x14ac:dyDescent="0.25">
      <c r="A2632" s="473">
        <v>91866</v>
      </c>
      <c r="B2632" s="473" t="s">
        <v>4033</v>
      </c>
      <c r="C2632" s="473" t="s">
        <v>934</v>
      </c>
      <c r="D2632" s="474">
        <v>7.27</v>
      </c>
    </row>
    <row r="2633" spans="1:4" s="387" customFormat="1" x14ac:dyDescent="0.25">
      <c r="A2633" s="473">
        <v>91867</v>
      </c>
      <c r="B2633" s="473" t="s">
        <v>4034</v>
      </c>
      <c r="C2633" s="473" t="s">
        <v>934</v>
      </c>
      <c r="D2633" s="474">
        <v>8.92</v>
      </c>
    </row>
    <row r="2634" spans="1:4" s="387" customFormat="1" x14ac:dyDescent="0.25">
      <c r="A2634" s="473">
        <v>91868</v>
      </c>
      <c r="B2634" s="473" t="s">
        <v>4035</v>
      </c>
      <c r="C2634" s="473" t="s">
        <v>934</v>
      </c>
      <c r="D2634" s="474">
        <v>12.63</v>
      </c>
    </row>
    <row r="2635" spans="1:4" s="387" customFormat="1" x14ac:dyDescent="0.25">
      <c r="A2635" s="473">
        <v>91869</v>
      </c>
      <c r="B2635" s="473" t="s">
        <v>4036</v>
      </c>
      <c r="C2635" s="473" t="s">
        <v>934</v>
      </c>
      <c r="D2635" s="474">
        <v>16.28</v>
      </c>
    </row>
    <row r="2636" spans="1:4" s="387" customFormat="1" x14ac:dyDescent="0.25">
      <c r="A2636" s="473">
        <v>91870</v>
      </c>
      <c r="B2636" s="473" t="s">
        <v>935</v>
      </c>
      <c r="C2636" s="473" t="s">
        <v>934</v>
      </c>
      <c r="D2636" s="474">
        <v>9.83</v>
      </c>
    </row>
    <row r="2637" spans="1:4" s="387" customFormat="1" x14ac:dyDescent="0.25">
      <c r="A2637" s="473">
        <v>91871</v>
      </c>
      <c r="B2637" s="473" t="s">
        <v>1007</v>
      </c>
      <c r="C2637" s="473" t="s">
        <v>934</v>
      </c>
      <c r="D2637" s="474">
        <v>11.5</v>
      </c>
    </row>
    <row r="2638" spans="1:4" s="387" customFormat="1" x14ac:dyDescent="0.25">
      <c r="A2638" s="473">
        <v>91872</v>
      </c>
      <c r="B2638" s="473" t="s">
        <v>4037</v>
      </c>
      <c r="C2638" s="473" t="s">
        <v>934</v>
      </c>
      <c r="D2638" s="474">
        <v>15.21</v>
      </c>
    </row>
    <row r="2639" spans="1:4" s="387" customFormat="1" x14ac:dyDescent="0.25">
      <c r="A2639" s="473">
        <v>91873</v>
      </c>
      <c r="B2639" s="473" t="s">
        <v>4038</v>
      </c>
      <c r="C2639" s="473" t="s">
        <v>934</v>
      </c>
      <c r="D2639" s="474">
        <v>18.82</v>
      </c>
    </row>
    <row r="2640" spans="1:4" s="387" customFormat="1" x14ac:dyDescent="0.25">
      <c r="A2640" s="473">
        <v>93008</v>
      </c>
      <c r="B2640" s="473" t="s">
        <v>4039</v>
      </c>
      <c r="C2640" s="473" t="s">
        <v>934</v>
      </c>
      <c r="D2640" s="474">
        <v>16.55</v>
      </c>
    </row>
    <row r="2641" spans="1:4" s="387" customFormat="1" x14ac:dyDescent="0.25">
      <c r="A2641" s="473">
        <v>93009</v>
      </c>
      <c r="B2641" s="473" t="s">
        <v>4040</v>
      </c>
      <c r="C2641" s="473" t="s">
        <v>934</v>
      </c>
      <c r="D2641" s="474">
        <v>24.97</v>
      </c>
    </row>
    <row r="2642" spans="1:4" s="387" customFormat="1" x14ac:dyDescent="0.25">
      <c r="A2642" s="473">
        <v>93010</v>
      </c>
      <c r="B2642" s="473" t="s">
        <v>4041</v>
      </c>
      <c r="C2642" s="473" t="s">
        <v>934</v>
      </c>
      <c r="D2642" s="474">
        <v>35.119999999999997</v>
      </c>
    </row>
    <row r="2643" spans="1:4" s="387" customFormat="1" x14ac:dyDescent="0.25">
      <c r="A2643" s="473">
        <v>93011</v>
      </c>
      <c r="B2643" s="473" t="s">
        <v>4042</v>
      </c>
      <c r="C2643" s="473" t="s">
        <v>934</v>
      </c>
      <c r="D2643" s="474">
        <v>43.2</v>
      </c>
    </row>
    <row r="2644" spans="1:4" s="387" customFormat="1" x14ac:dyDescent="0.25">
      <c r="A2644" s="473">
        <v>93012</v>
      </c>
      <c r="B2644" s="473" t="s">
        <v>4043</v>
      </c>
      <c r="C2644" s="473" t="s">
        <v>934</v>
      </c>
      <c r="D2644" s="474">
        <v>65.900000000000006</v>
      </c>
    </row>
    <row r="2645" spans="1:4" s="387" customFormat="1" x14ac:dyDescent="0.25">
      <c r="A2645" s="473">
        <v>95726</v>
      </c>
      <c r="B2645" s="473" t="s">
        <v>4044</v>
      </c>
      <c r="C2645" s="473" t="s">
        <v>934</v>
      </c>
      <c r="D2645" s="474">
        <v>6.1</v>
      </c>
    </row>
    <row r="2646" spans="1:4" s="387" customFormat="1" x14ac:dyDescent="0.25">
      <c r="A2646" s="473">
        <v>95727</v>
      </c>
      <c r="B2646" s="473" t="s">
        <v>4045</v>
      </c>
      <c r="C2646" s="473" t="s">
        <v>934</v>
      </c>
      <c r="D2646" s="474">
        <v>7.02</v>
      </c>
    </row>
    <row r="2647" spans="1:4" s="387" customFormat="1" x14ac:dyDescent="0.25">
      <c r="A2647" s="473">
        <v>95728</v>
      </c>
      <c r="B2647" s="473" t="s">
        <v>4046</v>
      </c>
      <c r="C2647" s="473" t="s">
        <v>934</v>
      </c>
      <c r="D2647" s="474">
        <v>9.09</v>
      </c>
    </row>
    <row r="2648" spans="1:4" s="387" customFormat="1" x14ac:dyDescent="0.25">
      <c r="A2648" s="473">
        <v>95729</v>
      </c>
      <c r="B2648" s="473" t="s">
        <v>4047</v>
      </c>
      <c r="C2648" s="473" t="s">
        <v>934</v>
      </c>
      <c r="D2648" s="474">
        <v>7.75</v>
      </c>
    </row>
    <row r="2649" spans="1:4" s="387" customFormat="1" x14ac:dyDescent="0.25">
      <c r="A2649" s="473">
        <v>95730</v>
      </c>
      <c r="B2649" s="473" t="s">
        <v>4048</v>
      </c>
      <c r="C2649" s="473" t="s">
        <v>934</v>
      </c>
      <c r="D2649" s="474">
        <v>8.67</v>
      </c>
    </row>
    <row r="2650" spans="1:4" s="387" customFormat="1" x14ac:dyDescent="0.25">
      <c r="A2650" s="473">
        <v>95731</v>
      </c>
      <c r="B2650" s="473" t="s">
        <v>4049</v>
      </c>
      <c r="C2650" s="473" t="s">
        <v>934</v>
      </c>
      <c r="D2650" s="474">
        <v>10.75</v>
      </c>
    </row>
    <row r="2651" spans="1:4" s="387" customFormat="1" x14ac:dyDescent="0.25">
      <c r="A2651" s="473">
        <v>95732</v>
      </c>
      <c r="B2651" s="473" t="s">
        <v>4050</v>
      </c>
      <c r="C2651" s="473" t="s">
        <v>925</v>
      </c>
      <c r="D2651" s="474">
        <v>3.78</v>
      </c>
    </row>
    <row r="2652" spans="1:4" s="387" customFormat="1" x14ac:dyDescent="0.25">
      <c r="A2652" s="473">
        <v>95745</v>
      </c>
      <c r="B2652" s="473" t="s">
        <v>4051</v>
      </c>
      <c r="C2652" s="473" t="s">
        <v>934</v>
      </c>
      <c r="D2652" s="474">
        <v>18.649999999999999</v>
      </c>
    </row>
    <row r="2653" spans="1:4" s="387" customFormat="1" x14ac:dyDescent="0.25">
      <c r="A2653" s="473">
        <v>95746</v>
      </c>
      <c r="B2653" s="473" t="s">
        <v>4052</v>
      </c>
      <c r="C2653" s="473" t="s">
        <v>934</v>
      </c>
      <c r="D2653" s="474">
        <v>23.2</v>
      </c>
    </row>
    <row r="2654" spans="1:4" s="387" customFormat="1" x14ac:dyDescent="0.25">
      <c r="A2654" s="473">
        <v>95747</v>
      </c>
      <c r="B2654" s="473" t="s">
        <v>4053</v>
      </c>
      <c r="C2654" s="473" t="s">
        <v>934</v>
      </c>
      <c r="D2654" s="474">
        <v>38.56</v>
      </c>
    </row>
    <row r="2655" spans="1:4" s="387" customFormat="1" x14ac:dyDescent="0.25">
      <c r="A2655" s="473">
        <v>95748</v>
      </c>
      <c r="B2655" s="473" t="s">
        <v>4054</v>
      </c>
      <c r="C2655" s="473" t="s">
        <v>934</v>
      </c>
      <c r="D2655" s="474">
        <v>41.54</v>
      </c>
    </row>
    <row r="2656" spans="1:4" s="387" customFormat="1" x14ac:dyDescent="0.25">
      <c r="A2656" s="473">
        <v>95749</v>
      </c>
      <c r="B2656" s="473" t="s">
        <v>4055</v>
      </c>
      <c r="C2656" s="473" t="s">
        <v>934</v>
      </c>
      <c r="D2656" s="474">
        <v>24</v>
      </c>
    </row>
    <row r="2657" spans="1:4" s="387" customFormat="1" x14ac:dyDescent="0.25">
      <c r="A2657" s="473">
        <v>95750</v>
      </c>
      <c r="B2657" s="473" t="s">
        <v>4056</v>
      </c>
      <c r="C2657" s="473" t="s">
        <v>934</v>
      </c>
      <c r="D2657" s="474">
        <v>28.42</v>
      </c>
    </row>
    <row r="2658" spans="1:4" s="387" customFormat="1" x14ac:dyDescent="0.25">
      <c r="A2658" s="473">
        <v>95751</v>
      </c>
      <c r="B2658" s="473" t="s">
        <v>4057</v>
      </c>
      <c r="C2658" s="473" t="s">
        <v>934</v>
      </c>
      <c r="D2658" s="474">
        <v>43.62</v>
      </c>
    </row>
    <row r="2659" spans="1:4" s="387" customFormat="1" x14ac:dyDescent="0.25">
      <c r="A2659" s="473">
        <v>95752</v>
      </c>
      <c r="B2659" s="473" t="s">
        <v>4058</v>
      </c>
      <c r="C2659" s="473" t="s">
        <v>934</v>
      </c>
      <c r="D2659" s="474">
        <v>46.42</v>
      </c>
    </row>
    <row r="2660" spans="1:4" s="387" customFormat="1" x14ac:dyDescent="0.25">
      <c r="A2660" s="473">
        <v>97667</v>
      </c>
      <c r="B2660" s="473" t="s">
        <v>4059</v>
      </c>
      <c r="C2660" s="473" t="s">
        <v>934</v>
      </c>
      <c r="D2660" s="474">
        <v>7.57</v>
      </c>
    </row>
    <row r="2661" spans="1:4" s="387" customFormat="1" x14ac:dyDescent="0.25">
      <c r="A2661" s="473">
        <v>97668</v>
      </c>
      <c r="B2661" s="473" t="s">
        <v>1875</v>
      </c>
      <c r="C2661" s="473" t="s">
        <v>934</v>
      </c>
      <c r="D2661" s="474">
        <v>11.49</v>
      </c>
    </row>
    <row r="2662" spans="1:4" s="387" customFormat="1" x14ac:dyDescent="0.25">
      <c r="A2662" s="473">
        <v>97669</v>
      </c>
      <c r="B2662" s="473" t="s">
        <v>4060</v>
      </c>
      <c r="C2662" s="473" t="s">
        <v>934</v>
      </c>
      <c r="D2662" s="474">
        <v>18.010000000000002</v>
      </c>
    </row>
    <row r="2663" spans="1:4" s="387" customFormat="1" x14ac:dyDescent="0.25">
      <c r="A2663" s="473">
        <v>97670</v>
      </c>
      <c r="B2663" s="473" t="s">
        <v>4061</v>
      </c>
      <c r="C2663" s="473" t="s">
        <v>934</v>
      </c>
      <c r="D2663" s="474">
        <v>23.42</v>
      </c>
    </row>
    <row r="2664" spans="1:4" s="387" customFormat="1" x14ac:dyDescent="0.25">
      <c r="A2664" s="473">
        <v>91874</v>
      </c>
      <c r="B2664" s="473" t="s">
        <v>1925</v>
      </c>
      <c r="C2664" s="473" t="s">
        <v>925</v>
      </c>
      <c r="D2664" s="474">
        <v>4.0199999999999996</v>
      </c>
    </row>
    <row r="2665" spans="1:4" s="387" customFormat="1" x14ac:dyDescent="0.25">
      <c r="A2665" s="473">
        <v>91875</v>
      </c>
      <c r="B2665" s="473" t="s">
        <v>1008</v>
      </c>
      <c r="C2665" s="473" t="s">
        <v>925</v>
      </c>
      <c r="D2665" s="474">
        <v>5.33</v>
      </c>
    </row>
    <row r="2666" spans="1:4" s="387" customFormat="1" x14ac:dyDescent="0.25">
      <c r="A2666" s="473">
        <v>91876</v>
      </c>
      <c r="B2666" s="473" t="s">
        <v>1927</v>
      </c>
      <c r="C2666" s="473" t="s">
        <v>925</v>
      </c>
      <c r="D2666" s="474">
        <v>7.04</v>
      </c>
    </row>
    <row r="2667" spans="1:4" s="387" customFormat="1" x14ac:dyDescent="0.25">
      <c r="A2667" s="473">
        <v>91877</v>
      </c>
      <c r="B2667" s="473" t="s">
        <v>4062</v>
      </c>
      <c r="C2667" s="473" t="s">
        <v>925</v>
      </c>
      <c r="D2667" s="474">
        <v>9.41</v>
      </c>
    </row>
    <row r="2668" spans="1:4" s="387" customFormat="1" x14ac:dyDescent="0.25">
      <c r="A2668" s="473">
        <v>91878</v>
      </c>
      <c r="B2668" s="473" t="s">
        <v>4063</v>
      </c>
      <c r="C2668" s="473" t="s">
        <v>925</v>
      </c>
      <c r="D2668" s="474">
        <v>5.13</v>
      </c>
    </row>
    <row r="2669" spans="1:4" s="387" customFormat="1" x14ac:dyDescent="0.25">
      <c r="A2669" s="473">
        <v>91879</v>
      </c>
      <c r="B2669" s="473" t="s">
        <v>4064</v>
      </c>
      <c r="C2669" s="473" t="s">
        <v>925</v>
      </c>
      <c r="D2669" s="474">
        <v>6.41</v>
      </c>
    </row>
    <row r="2670" spans="1:4" s="387" customFormat="1" x14ac:dyDescent="0.25">
      <c r="A2670" s="473">
        <v>91880</v>
      </c>
      <c r="B2670" s="473" t="s">
        <v>4065</v>
      </c>
      <c r="C2670" s="473" t="s">
        <v>925</v>
      </c>
      <c r="D2670" s="474">
        <v>8.15</v>
      </c>
    </row>
    <row r="2671" spans="1:4" s="387" customFormat="1" x14ac:dyDescent="0.25">
      <c r="A2671" s="473">
        <v>91881</v>
      </c>
      <c r="B2671" s="473" t="s">
        <v>4066</v>
      </c>
      <c r="C2671" s="473" t="s">
        <v>925</v>
      </c>
      <c r="D2671" s="474">
        <v>10.52</v>
      </c>
    </row>
    <row r="2672" spans="1:4" s="387" customFormat="1" x14ac:dyDescent="0.25">
      <c r="A2672" s="473">
        <v>91882</v>
      </c>
      <c r="B2672" s="473" t="s">
        <v>1009</v>
      </c>
      <c r="C2672" s="473" t="s">
        <v>925</v>
      </c>
      <c r="D2672" s="474">
        <v>6.32</v>
      </c>
    </row>
    <row r="2673" spans="1:4" s="387" customFormat="1" x14ac:dyDescent="0.25">
      <c r="A2673" s="473">
        <v>91884</v>
      </c>
      <c r="B2673" s="473" t="s">
        <v>4067</v>
      </c>
      <c r="C2673" s="473" t="s">
        <v>925</v>
      </c>
      <c r="D2673" s="474">
        <v>7.34</v>
      </c>
    </row>
    <row r="2674" spans="1:4" s="387" customFormat="1" x14ac:dyDescent="0.25">
      <c r="A2674" s="473">
        <v>91885</v>
      </c>
      <c r="B2674" s="473" t="s">
        <v>4068</v>
      </c>
      <c r="C2674" s="473" t="s">
        <v>925</v>
      </c>
      <c r="D2674" s="474">
        <v>8.6999999999999993</v>
      </c>
    </row>
    <row r="2675" spans="1:4" s="387" customFormat="1" x14ac:dyDescent="0.25">
      <c r="A2675" s="473">
        <v>91886</v>
      </c>
      <c r="B2675" s="473" t="s">
        <v>4069</v>
      </c>
      <c r="C2675" s="473" t="s">
        <v>925</v>
      </c>
      <c r="D2675" s="474">
        <v>10.64</v>
      </c>
    </row>
    <row r="2676" spans="1:4" s="387" customFormat="1" x14ac:dyDescent="0.25">
      <c r="A2676" s="473">
        <v>91887</v>
      </c>
      <c r="B2676" s="473" t="s">
        <v>1922</v>
      </c>
      <c r="C2676" s="473" t="s">
        <v>925</v>
      </c>
      <c r="D2676" s="474">
        <v>7.57</v>
      </c>
    </row>
    <row r="2677" spans="1:4" s="387" customFormat="1" x14ac:dyDescent="0.25">
      <c r="A2677" s="473">
        <v>91889</v>
      </c>
      <c r="B2677" s="473" t="s">
        <v>4070</v>
      </c>
      <c r="C2677" s="473" t="s">
        <v>925</v>
      </c>
      <c r="D2677" s="474">
        <v>7.27</v>
      </c>
    </row>
    <row r="2678" spans="1:4" s="387" customFormat="1" x14ac:dyDescent="0.25">
      <c r="A2678" s="473">
        <v>91890</v>
      </c>
      <c r="B2678" s="473" t="s">
        <v>1010</v>
      </c>
      <c r="C2678" s="473" t="s">
        <v>925</v>
      </c>
      <c r="D2678" s="474">
        <v>8.94</v>
      </c>
    </row>
    <row r="2679" spans="1:4" s="387" customFormat="1" x14ac:dyDescent="0.25">
      <c r="A2679" s="473">
        <v>91892</v>
      </c>
      <c r="B2679" s="473" t="s">
        <v>4071</v>
      </c>
      <c r="C2679" s="473" t="s">
        <v>925</v>
      </c>
      <c r="D2679" s="474">
        <v>10.94</v>
      </c>
    </row>
    <row r="2680" spans="1:4" s="387" customFormat="1" x14ac:dyDescent="0.25">
      <c r="A2680" s="473">
        <v>91893</v>
      </c>
      <c r="B2680" s="473" t="s">
        <v>4072</v>
      </c>
      <c r="C2680" s="473" t="s">
        <v>925</v>
      </c>
      <c r="D2680" s="474">
        <v>12.28</v>
      </c>
    </row>
    <row r="2681" spans="1:4" s="387" customFormat="1" x14ac:dyDescent="0.25">
      <c r="A2681" s="473">
        <v>91895</v>
      </c>
      <c r="B2681" s="473" t="s">
        <v>4073</v>
      </c>
      <c r="C2681" s="473" t="s">
        <v>925</v>
      </c>
      <c r="D2681" s="474">
        <v>14.3</v>
      </c>
    </row>
    <row r="2682" spans="1:4" s="387" customFormat="1" x14ac:dyDescent="0.25">
      <c r="A2682" s="473">
        <v>91896</v>
      </c>
      <c r="B2682" s="473" t="s">
        <v>4074</v>
      </c>
      <c r="C2682" s="473" t="s">
        <v>925</v>
      </c>
      <c r="D2682" s="474">
        <v>14.94</v>
      </c>
    </row>
    <row r="2683" spans="1:4" s="387" customFormat="1" x14ac:dyDescent="0.25">
      <c r="A2683" s="473">
        <v>91898</v>
      </c>
      <c r="B2683" s="473" t="s">
        <v>4075</v>
      </c>
      <c r="C2683" s="473" t="s">
        <v>925</v>
      </c>
      <c r="D2683" s="474">
        <v>17.11</v>
      </c>
    </row>
    <row r="2684" spans="1:4" s="387" customFormat="1" x14ac:dyDescent="0.25">
      <c r="A2684" s="473">
        <v>91899</v>
      </c>
      <c r="B2684" s="473" t="s">
        <v>4076</v>
      </c>
      <c r="C2684" s="473" t="s">
        <v>925</v>
      </c>
      <c r="D2684" s="474">
        <v>9.18</v>
      </c>
    </row>
    <row r="2685" spans="1:4" s="387" customFormat="1" x14ac:dyDescent="0.25">
      <c r="A2685" s="473">
        <v>91901</v>
      </c>
      <c r="B2685" s="473" t="s">
        <v>4077</v>
      </c>
      <c r="C2685" s="473" t="s">
        <v>925</v>
      </c>
      <c r="D2685" s="474">
        <v>8.8800000000000008</v>
      </c>
    </row>
    <row r="2686" spans="1:4" s="387" customFormat="1" x14ac:dyDescent="0.25">
      <c r="A2686" s="473">
        <v>91902</v>
      </c>
      <c r="B2686" s="473" t="s">
        <v>4078</v>
      </c>
      <c r="C2686" s="473" t="s">
        <v>925</v>
      </c>
      <c r="D2686" s="474">
        <v>10.57</v>
      </c>
    </row>
    <row r="2687" spans="1:4" s="387" customFormat="1" x14ac:dyDescent="0.25">
      <c r="A2687" s="473">
        <v>91904</v>
      </c>
      <c r="B2687" s="473" t="s">
        <v>4079</v>
      </c>
      <c r="C2687" s="473" t="s">
        <v>925</v>
      </c>
      <c r="D2687" s="474">
        <v>12.57</v>
      </c>
    </row>
    <row r="2688" spans="1:4" s="387" customFormat="1" x14ac:dyDescent="0.25">
      <c r="A2688" s="473">
        <v>91905</v>
      </c>
      <c r="B2688" s="473" t="s">
        <v>4080</v>
      </c>
      <c r="C2688" s="473" t="s">
        <v>925</v>
      </c>
      <c r="D2688" s="474">
        <v>13.9</v>
      </c>
    </row>
    <row r="2689" spans="1:4" s="387" customFormat="1" x14ac:dyDescent="0.25">
      <c r="A2689" s="473">
        <v>91907</v>
      </c>
      <c r="B2689" s="473" t="s">
        <v>4081</v>
      </c>
      <c r="C2689" s="473" t="s">
        <v>925</v>
      </c>
      <c r="D2689" s="474">
        <v>15.92</v>
      </c>
    </row>
    <row r="2690" spans="1:4" s="387" customFormat="1" x14ac:dyDescent="0.25">
      <c r="A2690" s="473">
        <v>91908</v>
      </c>
      <c r="B2690" s="473" t="s">
        <v>4082</v>
      </c>
      <c r="C2690" s="473" t="s">
        <v>925</v>
      </c>
      <c r="D2690" s="474">
        <v>16.600000000000001</v>
      </c>
    </row>
    <row r="2691" spans="1:4" s="387" customFormat="1" x14ac:dyDescent="0.25">
      <c r="A2691" s="473">
        <v>91910</v>
      </c>
      <c r="B2691" s="473" t="s">
        <v>4083</v>
      </c>
      <c r="C2691" s="473" t="s">
        <v>925</v>
      </c>
      <c r="D2691" s="474">
        <v>18.77</v>
      </c>
    </row>
    <row r="2692" spans="1:4" s="387" customFormat="1" x14ac:dyDescent="0.25">
      <c r="A2692" s="473">
        <v>91911</v>
      </c>
      <c r="B2692" s="473" t="s">
        <v>936</v>
      </c>
      <c r="C2692" s="473" t="s">
        <v>925</v>
      </c>
      <c r="D2692" s="474">
        <v>11.04</v>
      </c>
    </row>
    <row r="2693" spans="1:4" s="387" customFormat="1" x14ac:dyDescent="0.25">
      <c r="A2693" s="473">
        <v>91913</v>
      </c>
      <c r="B2693" s="473" t="s">
        <v>4084</v>
      </c>
      <c r="C2693" s="473" t="s">
        <v>925</v>
      </c>
      <c r="D2693" s="474">
        <v>10.74</v>
      </c>
    </row>
    <row r="2694" spans="1:4" s="387" customFormat="1" x14ac:dyDescent="0.25">
      <c r="A2694" s="473">
        <v>91914</v>
      </c>
      <c r="B2694" s="473" t="s">
        <v>4085</v>
      </c>
      <c r="C2694" s="473" t="s">
        <v>925</v>
      </c>
      <c r="D2694" s="474">
        <v>12</v>
      </c>
    </row>
    <row r="2695" spans="1:4" s="387" customFormat="1" x14ac:dyDescent="0.25">
      <c r="A2695" s="473">
        <v>91916</v>
      </c>
      <c r="B2695" s="473" t="s">
        <v>4086</v>
      </c>
      <c r="C2695" s="473" t="s">
        <v>925</v>
      </c>
      <c r="D2695" s="474">
        <v>14</v>
      </c>
    </row>
    <row r="2696" spans="1:4" s="387" customFormat="1" x14ac:dyDescent="0.25">
      <c r="A2696" s="473">
        <v>91917</v>
      </c>
      <c r="B2696" s="473" t="s">
        <v>4087</v>
      </c>
      <c r="C2696" s="473" t="s">
        <v>925</v>
      </c>
      <c r="D2696" s="474">
        <v>14.74</v>
      </c>
    </row>
    <row r="2697" spans="1:4" s="387" customFormat="1" x14ac:dyDescent="0.25">
      <c r="A2697" s="473">
        <v>91919</v>
      </c>
      <c r="B2697" s="473" t="s">
        <v>4088</v>
      </c>
      <c r="C2697" s="473" t="s">
        <v>925</v>
      </c>
      <c r="D2697" s="474">
        <v>16.760000000000002</v>
      </c>
    </row>
    <row r="2698" spans="1:4" s="387" customFormat="1" x14ac:dyDescent="0.25">
      <c r="A2698" s="473">
        <v>91920</v>
      </c>
      <c r="B2698" s="473" t="s">
        <v>4089</v>
      </c>
      <c r="C2698" s="473" t="s">
        <v>925</v>
      </c>
      <c r="D2698" s="474">
        <v>16.79</v>
      </c>
    </row>
    <row r="2699" spans="1:4" s="387" customFormat="1" x14ac:dyDescent="0.25">
      <c r="A2699" s="473">
        <v>91922</v>
      </c>
      <c r="B2699" s="473" t="s">
        <v>4090</v>
      </c>
      <c r="C2699" s="473" t="s">
        <v>925</v>
      </c>
      <c r="D2699" s="474">
        <v>18.96</v>
      </c>
    </row>
    <row r="2700" spans="1:4" s="387" customFormat="1" x14ac:dyDescent="0.25">
      <c r="A2700" s="473">
        <v>93013</v>
      </c>
      <c r="B2700" s="473" t="s">
        <v>4091</v>
      </c>
      <c r="C2700" s="473" t="s">
        <v>925</v>
      </c>
      <c r="D2700" s="474">
        <v>12.23</v>
      </c>
    </row>
    <row r="2701" spans="1:4" s="387" customFormat="1" x14ac:dyDescent="0.25">
      <c r="A2701" s="473">
        <v>93014</v>
      </c>
      <c r="B2701" s="473" t="s">
        <v>4092</v>
      </c>
      <c r="C2701" s="473" t="s">
        <v>925</v>
      </c>
      <c r="D2701" s="474">
        <v>15.16</v>
      </c>
    </row>
    <row r="2702" spans="1:4" s="387" customFormat="1" x14ac:dyDescent="0.25">
      <c r="A2702" s="473">
        <v>93015</v>
      </c>
      <c r="B2702" s="473" t="s">
        <v>4093</v>
      </c>
      <c r="C2702" s="473" t="s">
        <v>925</v>
      </c>
      <c r="D2702" s="474">
        <v>23.46</v>
      </c>
    </row>
    <row r="2703" spans="1:4" s="387" customFormat="1" x14ac:dyDescent="0.25">
      <c r="A2703" s="473">
        <v>93016</v>
      </c>
      <c r="B2703" s="473" t="s">
        <v>4094</v>
      </c>
      <c r="C2703" s="473" t="s">
        <v>925</v>
      </c>
      <c r="D2703" s="474">
        <v>28.74</v>
      </c>
    </row>
    <row r="2704" spans="1:4" s="387" customFormat="1" x14ac:dyDescent="0.25">
      <c r="A2704" s="473">
        <v>93017</v>
      </c>
      <c r="B2704" s="473" t="s">
        <v>4095</v>
      </c>
      <c r="C2704" s="473" t="s">
        <v>925</v>
      </c>
      <c r="D2704" s="474">
        <v>43.77</v>
      </c>
    </row>
    <row r="2705" spans="1:4" s="387" customFormat="1" x14ac:dyDescent="0.25">
      <c r="A2705" s="473">
        <v>93018</v>
      </c>
      <c r="B2705" s="473" t="s">
        <v>4096</v>
      </c>
      <c r="C2705" s="473" t="s">
        <v>925</v>
      </c>
      <c r="D2705" s="474">
        <v>18.72</v>
      </c>
    </row>
    <row r="2706" spans="1:4" s="387" customFormat="1" x14ac:dyDescent="0.25">
      <c r="A2706" s="473">
        <v>93020</v>
      </c>
      <c r="B2706" s="473" t="s">
        <v>4097</v>
      </c>
      <c r="C2706" s="473" t="s">
        <v>925</v>
      </c>
      <c r="D2706" s="474">
        <v>24.29</v>
      </c>
    </row>
    <row r="2707" spans="1:4" s="387" customFormat="1" x14ac:dyDescent="0.25">
      <c r="A2707" s="473">
        <v>93022</v>
      </c>
      <c r="B2707" s="473" t="s">
        <v>4098</v>
      </c>
      <c r="C2707" s="473" t="s">
        <v>925</v>
      </c>
      <c r="D2707" s="474">
        <v>41.77</v>
      </c>
    </row>
    <row r="2708" spans="1:4" s="387" customFormat="1" x14ac:dyDescent="0.25">
      <c r="A2708" s="473">
        <v>93024</v>
      </c>
      <c r="B2708" s="473" t="s">
        <v>4099</v>
      </c>
      <c r="C2708" s="473" t="s">
        <v>925</v>
      </c>
      <c r="D2708" s="474">
        <v>43.73</v>
      </c>
    </row>
    <row r="2709" spans="1:4" s="387" customFormat="1" x14ac:dyDescent="0.25">
      <c r="A2709" s="473">
        <v>93026</v>
      </c>
      <c r="B2709" s="473" t="s">
        <v>4100</v>
      </c>
      <c r="C2709" s="473" t="s">
        <v>925</v>
      </c>
      <c r="D2709" s="474">
        <v>72.75</v>
      </c>
    </row>
    <row r="2710" spans="1:4" s="387" customFormat="1" x14ac:dyDescent="0.25">
      <c r="A2710" s="473">
        <v>95733</v>
      </c>
      <c r="B2710" s="473" t="s">
        <v>4101</v>
      </c>
      <c r="C2710" s="473" t="s">
        <v>925</v>
      </c>
      <c r="D2710" s="474">
        <v>4.95</v>
      </c>
    </row>
    <row r="2711" spans="1:4" s="387" customFormat="1" x14ac:dyDescent="0.25">
      <c r="A2711" s="473">
        <v>95734</v>
      </c>
      <c r="B2711" s="473" t="s">
        <v>4102</v>
      </c>
      <c r="C2711" s="473" t="s">
        <v>925</v>
      </c>
      <c r="D2711" s="474">
        <v>6.58</v>
      </c>
    </row>
    <row r="2712" spans="1:4" s="387" customFormat="1" x14ac:dyDescent="0.25">
      <c r="A2712" s="473">
        <v>95735</v>
      </c>
      <c r="B2712" s="473" t="s">
        <v>4103</v>
      </c>
      <c r="C2712" s="473" t="s">
        <v>925</v>
      </c>
      <c r="D2712" s="474">
        <v>5.49</v>
      </c>
    </row>
    <row r="2713" spans="1:4" s="387" customFormat="1" x14ac:dyDescent="0.25">
      <c r="A2713" s="473">
        <v>95736</v>
      </c>
      <c r="B2713" s="473" t="s">
        <v>4104</v>
      </c>
      <c r="C2713" s="473" t="s">
        <v>925</v>
      </c>
      <c r="D2713" s="474">
        <v>6.45</v>
      </c>
    </row>
    <row r="2714" spans="1:4" s="387" customFormat="1" x14ac:dyDescent="0.25">
      <c r="A2714" s="473">
        <v>95738</v>
      </c>
      <c r="B2714" s="473" t="s">
        <v>4105</v>
      </c>
      <c r="C2714" s="473" t="s">
        <v>925</v>
      </c>
      <c r="D2714" s="474">
        <v>7.81</v>
      </c>
    </row>
    <row r="2715" spans="1:4" s="387" customFormat="1" x14ac:dyDescent="0.25">
      <c r="A2715" s="473">
        <v>95753</v>
      </c>
      <c r="B2715" s="473" t="s">
        <v>1879</v>
      </c>
      <c r="C2715" s="473" t="s">
        <v>925</v>
      </c>
      <c r="D2715" s="474">
        <v>5.99</v>
      </c>
    </row>
    <row r="2716" spans="1:4" s="387" customFormat="1" x14ac:dyDescent="0.25">
      <c r="A2716" s="473">
        <v>95754</v>
      </c>
      <c r="B2716" s="473" t="s">
        <v>1881</v>
      </c>
      <c r="C2716" s="473" t="s">
        <v>925</v>
      </c>
      <c r="D2716" s="474">
        <v>7.45</v>
      </c>
    </row>
    <row r="2717" spans="1:4" s="387" customFormat="1" x14ac:dyDescent="0.25">
      <c r="A2717" s="473">
        <v>95755</v>
      </c>
      <c r="B2717" s="473" t="s">
        <v>4106</v>
      </c>
      <c r="C2717" s="473" t="s">
        <v>925</v>
      </c>
      <c r="D2717" s="474">
        <v>10.78</v>
      </c>
    </row>
    <row r="2718" spans="1:4" s="387" customFormat="1" x14ac:dyDescent="0.25">
      <c r="A2718" s="473">
        <v>95756</v>
      </c>
      <c r="B2718" s="473" t="s">
        <v>1930</v>
      </c>
      <c r="C2718" s="473" t="s">
        <v>925</v>
      </c>
      <c r="D2718" s="474">
        <v>14.39</v>
      </c>
    </row>
    <row r="2719" spans="1:4" s="387" customFormat="1" x14ac:dyDescent="0.25">
      <c r="A2719" s="473">
        <v>95757</v>
      </c>
      <c r="B2719" s="473" t="s">
        <v>4107</v>
      </c>
      <c r="C2719" s="473" t="s">
        <v>925</v>
      </c>
      <c r="D2719" s="474">
        <v>8.9600000000000009</v>
      </c>
    </row>
    <row r="2720" spans="1:4" s="387" customFormat="1" x14ac:dyDescent="0.25">
      <c r="A2720" s="473">
        <v>95758</v>
      </c>
      <c r="B2720" s="473" t="s">
        <v>4108</v>
      </c>
      <c r="C2720" s="473" t="s">
        <v>925</v>
      </c>
      <c r="D2720" s="474">
        <v>10.07</v>
      </c>
    </row>
    <row r="2721" spans="1:4" s="387" customFormat="1" x14ac:dyDescent="0.25">
      <c r="A2721" s="473">
        <v>95759</v>
      </c>
      <c r="B2721" s="473" t="s">
        <v>4109</v>
      </c>
      <c r="C2721" s="473" t="s">
        <v>925</v>
      </c>
      <c r="D2721" s="474">
        <v>12.91</v>
      </c>
    </row>
    <row r="2722" spans="1:4" s="387" customFormat="1" x14ac:dyDescent="0.25">
      <c r="A2722" s="473">
        <v>95760</v>
      </c>
      <c r="B2722" s="473" t="s">
        <v>4110</v>
      </c>
      <c r="C2722" s="473" t="s">
        <v>925</v>
      </c>
      <c r="D2722" s="474">
        <v>15.95</v>
      </c>
    </row>
    <row r="2723" spans="1:4" s="387" customFormat="1" x14ac:dyDescent="0.25">
      <c r="A2723" s="473">
        <v>97559</v>
      </c>
      <c r="B2723" s="473" t="s">
        <v>4111</v>
      </c>
      <c r="C2723" s="473" t="s">
        <v>925</v>
      </c>
      <c r="D2723" s="474">
        <v>8.7200000000000006</v>
      </c>
    </row>
    <row r="2724" spans="1:4" s="387" customFormat="1" x14ac:dyDescent="0.25">
      <c r="A2724" s="473">
        <v>97562</v>
      </c>
      <c r="B2724" s="473" t="s">
        <v>4112</v>
      </c>
      <c r="C2724" s="473" t="s">
        <v>925</v>
      </c>
      <c r="D2724" s="474">
        <v>10.35</v>
      </c>
    </row>
    <row r="2725" spans="1:4" s="387" customFormat="1" x14ac:dyDescent="0.25">
      <c r="A2725" s="473">
        <v>97564</v>
      </c>
      <c r="B2725" s="473" t="s">
        <v>4113</v>
      </c>
      <c r="C2725" s="473" t="s">
        <v>925</v>
      </c>
      <c r="D2725" s="474">
        <v>11.78</v>
      </c>
    </row>
    <row r="2726" spans="1:4" s="387" customFormat="1" x14ac:dyDescent="0.25">
      <c r="A2726" s="473">
        <v>91924</v>
      </c>
      <c r="B2726" s="473" t="s">
        <v>937</v>
      </c>
      <c r="C2726" s="473" t="s">
        <v>934</v>
      </c>
      <c r="D2726" s="474">
        <v>2.78</v>
      </c>
    </row>
    <row r="2727" spans="1:4" s="387" customFormat="1" x14ac:dyDescent="0.25">
      <c r="A2727" s="473">
        <v>91925</v>
      </c>
      <c r="B2727" s="473" t="s">
        <v>4114</v>
      </c>
      <c r="C2727" s="473" t="s">
        <v>934</v>
      </c>
      <c r="D2727" s="474">
        <v>4.09</v>
      </c>
    </row>
    <row r="2728" spans="1:4" s="387" customFormat="1" x14ac:dyDescent="0.25">
      <c r="A2728" s="473">
        <v>91926</v>
      </c>
      <c r="B2728" s="473" t="s">
        <v>938</v>
      </c>
      <c r="C2728" s="473" t="s">
        <v>934</v>
      </c>
      <c r="D2728" s="474">
        <v>4.12</v>
      </c>
    </row>
    <row r="2729" spans="1:4" s="387" customFormat="1" x14ac:dyDescent="0.25">
      <c r="A2729" s="473">
        <v>91927</v>
      </c>
      <c r="B2729" s="473" t="s">
        <v>4115</v>
      </c>
      <c r="C2729" s="473" t="s">
        <v>934</v>
      </c>
      <c r="D2729" s="474">
        <v>5.54</v>
      </c>
    </row>
    <row r="2730" spans="1:4" s="387" customFormat="1" x14ac:dyDescent="0.25">
      <c r="A2730" s="473">
        <v>91928</v>
      </c>
      <c r="B2730" s="473" t="s">
        <v>939</v>
      </c>
      <c r="C2730" s="473" t="s">
        <v>934</v>
      </c>
      <c r="D2730" s="474">
        <v>6.83</v>
      </c>
    </row>
    <row r="2731" spans="1:4" s="387" customFormat="1" x14ac:dyDescent="0.25">
      <c r="A2731" s="473">
        <v>91929</v>
      </c>
      <c r="B2731" s="473" t="s">
        <v>4116</v>
      </c>
      <c r="C2731" s="473" t="s">
        <v>934</v>
      </c>
      <c r="D2731" s="474">
        <v>7.84</v>
      </c>
    </row>
    <row r="2732" spans="1:4" s="387" customFormat="1" x14ac:dyDescent="0.25">
      <c r="A2732" s="473">
        <v>91930</v>
      </c>
      <c r="B2732" s="473" t="s">
        <v>1889</v>
      </c>
      <c r="C2732" s="473" t="s">
        <v>934</v>
      </c>
      <c r="D2732" s="474">
        <v>9.4</v>
      </c>
    </row>
    <row r="2733" spans="1:4" s="387" customFormat="1" x14ac:dyDescent="0.25">
      <c r="A2733" s="473">
        <v>91931</v>
      </c>
      <c r="B2733" s="473" t="s">
        <v>1895</v>
      </c>
      <c r="C2733" s="473" t="s">
        <v>934</v>
      </c>
      <c r="D2733" s="474">
        <v>10.6</v>
      </c>
    </row>
    <row r="2734" spans="1:4" s="387" customFormat="1" x14ac:dyDescent="0.25">
      <c r="A2734" s="473">
        <v>91932</v>
      </c>
      <c r="B2734" s="473" t="s">
        <v>1891</v>
      </c>
      <c r="C2734" s="473" t="s">
        <v>934</v>
      </c>
      <c r="D2734" s="474">
        <v>15.59</v>
      </c>
    </row>
    <row r="2735" spans="1:4" s="387" customFormat="1" x14ac:dyDescent="0.25">
      <c r="A2735" s="473">
        <v>91933</v>
      </c>
      <c r="B2735" s="473" t="s">
        <v>4117</v>
      </c>
      <c r="C2735" s="473" t="s">
        <v>934</v>
      </c>
      <c r="D2735" s="474">
        <v>16.73</v>
      </c>
    </row>
    <row r="2736" spans="1:4" s="387" customFormat="1" x14ac:dyDescent="0.25">
      <c r="A2736" s="473">
        <v>91934</v>
      </c>
      <c r="B2736" s="473" t="s">
        <v>1893</v>
      </c>
      <c r="C2736" s="473" t="s">
        <v>934</v>
      </c>
      <c r="D2736" s="474">
        <v>23.88</v>
      </c>
    </row>
    <row r="2737" spans="1:4" s="387" customFormat="1" x14ac:dyDescent="0.25">
      <c r="A2737" s="473">
        <v>91935</v>
      </c>
      <c r="B2737" s="473" t="s">
        <v>4118</v>
      </c>
      <c r="C2737" s="473" t="s">
        <v>934</v>
      </c>
      <c r="D2737" s="474">
        <v>25.53</v>
      </c>
    </row>
    <row r="2738" spans="1:4" s="387" customFormat="1" x14ac:dyDescent="0.25">
      <c r="A2738" s="473">
        <v>92979</v>
      </c>
      <c r="B2738" s="473" t="s">
        <v>4119</v>
      </c>
      <c r="C2738" s="473" t="s">
        <v>934</v>
      </c>
      <c r="D2738" s="474">
        <v>11.24</v>
      </c>
    </row>
    <row r="2739" spans="1:4" s="387" customFormat="1" x14ac:dyDescent="0.25">
      <c r="A2739" s="473">
        <v>92980</v>
      </c>
      <c r="B2739" s="473" t="s">
        <v>4120</v>
      </c>
      <c r="C2739" s="473" t="s">
        <v>934</v>
      </c>
      <c r="D2739" s="474">
        <v>12.23</v>
      </c>
    </row>
    <row r="2740" spans="1:4" s="387" customFormat="1" x14ac:dyDescent="0.25">
      <c r="A2740" s="473">
        <v>92981</v>
      </c>
      <c r="B2740" s="473" t="s">
        <v>945</v>
      </c>
      <c r="C2740" s="473" t="s">
        <v>934</v>
      </c>
      <c r="D2740" s="474">
        <v>17.29</v>
      </c>
    </row>
    <row r="2741" spans="1:4" s="387" customFormat="1" x14ac:dyDescent="0.25">
      <c r="A2741" s="473">
        <v>92982</v>
      </c>
      <c r="B2741" s="473" t="s">
        <v>4121</v>
      </c>
      <c r="C2741" s="473" t="s">
        <v>934</v>
      </c>
      <c r="D2741" s="474">
        <v>18.71</v>
      </c>
    </row>
    <row r="2742" spans="1:4" s="387" customFormat="1" x14ac:dyDescent="0.25">
      <c r="A2742" s="473">
        <v>92983</v>
      </c>
      <c r="B2742" s="473" t="s">
        <v>4122</v>
      </c>
      <c r="C2742" s="473" t="s">
        <v>934</v>
      </c>
      <c r="D2742" s="474">
        <v>29.06</v>
      </c>
    </row>
    <row r="2743" spans="1:4" s="387" customFormat="1" x14ac:dyDescent="0.25">
      <c r="A2743" s="473">
        <v>92984</v>
      </c>
      <c r="B2743" s="473" t="s">
        <v>1897</v>
      </c>
      <c r="C2743" s="473" t="s">
        <v>934</v>
      </c>
      <c r="D2743" s="474">
        <v>29.85</v>
      </c>
    </row>
    <row r="2744" spans="1:4" s="387" customFormat="1" x14ac:dyDescent="0.25">
      <c r="A2744" s="473">
        <v>92985</v>
      </c>
      <c r="B2744" s="473" t="s">
        <v>4123</v>
      </c>
      <c r="C2744" s="473" t="s">
        <v>934</v>
      </c>
      <c r="D2744" s="474">
        <v>39.380000000000003</v>
      </c>
    </row>
    <row r="2745" spans="1:4" s="387" customFormat="1" x14ac:dyDescent="0.25">
      <c r="A2745" s="473">
        <v>92986</v>
      </c>
      <c r="B2745" s="473" t="s">
        <v>1899</v>
      </c>
      <c r="C2745" s="473" t="s">
        <v>934</v>
      </c>
      <c r="D2745" s="474">
        <v>40.56</v>
      </c>
    </row>
    <row r="2746" spans="1:4" s="387" customFormat="1" x14ac:dyDescent="0.25">
      <c r="A2746" s="473">
        <v>92987</v>
      </c>
      <c r="B2746" s="473" t="s">
        <v>4124</v>
      </c>
      <c r="C2746" s="473" t="s">
        <v>934</v>
      </c>
      <c r="D2746" s="474">
        <v>57</v>
      </c>
    </row>
    <row r="2747" spans="1:4" s="387" customFormat="1" x14ac:dyDescent="0.25">
      <c r="A2747" s="473">
        <v>92988</v>
      </c>
      <c r="B2747" s="473" t="s">
        <v>4125</v>
      </c>
      <c r="C2747" s="473" t="s">
        <v>934</v>
      </c>
      <c r="D2747" s="474">
        <v>57.14</v>
      </c>
    </row>
    <row r="2748" spans="1:4" s="387" customFormat="1" x14ac:dyDescent="0.25">
      <c r="A2748" s="473">
        <v>92989</v>
      </c>
      <c r="B2748" s="473" t="s">
        <v>4126</v>
      </c>
      <c r="C2748" s="473" t="s">
        <v>934</v>
      </c>
      <c r="D2748" s="474">
        <v>79.489999999999995</v>
      </c>
    </row>
    <row r="2749" spans="1:4" s="387" customFormat="1" x14ac:dyDescent="0.25">
      <c r="A2749" s="473">
        <v>92990</v>
      </c>
      <c r="B2749" s="473" t="s">
        <v>1901</v>
      </c>
      <c r="C2749" s="473" t="s">
        <v>934</v>
      </c>
      <c r="D2749" s="474">
        <v>78.56</v>
      </c>
    </row>
    <row r="2750" spans="1:4" s="387" customFormat="1" x14ac:dyDescent="0.25">
      <c r="A2750" s="473">
        <v>92991</v>
      </c>
      <c r="B2750" s="473" t="s">
        <v>4127</v>
      </c>
      <c r="C2750" s="473" t="s">
        <v>934</v>
      </c>
      <c r="D2750" s="474">
        <v>103.84</v>
      </c>
    </row>
    <row r="2751" spans="1:4" s="387" customFormat="1" x14ac:dyDescent="0.25">
      <c r="A2751" s="473">
        <v>92992</v>
      </c>
      <c r="B2751" s="473" t="s">
        <v>4128</v>
      </c>
      <c r="C2751" s="473" t="s">
        <v>934</v>
      </c>
      <c r="D2751" s="474">
        <v>103.91</v>
      </c>
    </row>
    <row r="2752" spans="1:4" s="387" customFormat="1" x14ac:dyDescent="0.25">
      <c r="A2752" s="473">
        <v>92993</v>
      </c>
      <c r="B2752" s="473" t="s">
        <v>4129</v>
      </c>
      <c r="C2752" s="473" t="s">
        <v>934</v>
      </c>
      <c r="D2752" s="474">
        <v>133.34</v>
      </c>
    </row>
    <row r="2753" spans="1:4" s="387" customFormat="1" x14ac:dyDescent="0.25">
      <c r="A2753" s="473">
        <v>92994</v>
      </c>
      <c r="B2753" s="473" t="s">
        <v>1903</v>
      </c>
      <c r="C2753" s="473" t="s">
        <v>934</v>
      </c>
      <c r="D2753" s="474">
        <v>134.69</v>
      </c>
    </row>
    <row r="2754" spans="1:4" s="387" customFormat="1" x14ac:dyDescent="0.25">
      <c r="A2754" s="473">
        <v>92995</v>
      </c>
      <c r="B2754" s="473" t="s">
        <v>4130</v>
      </c>
      <c r="C2754" s="473" t="s">
        <v>934</v>
      </c>
      <c r="D2754" s="474">
        <v>166.06</v>
      </c>
    </row>
    <row r="2755" spans="1:4" s="387" customFormat="1" x14ac:dyDescent="0.25">
      <c r="A2755" s="473">
        <v>92996</v>
      </c>
      <c r="B2755" s="473" t="s">
        <v>4131</v>
      </c>
      <c r="C2755" s="473" t="s">
        <v>934</v>
      </c>
      <c r="D2755" s="474">
        <v>166.52</v>
      </c>
    </row>
    <row r="2756" spans="1:4" s="387" customFormat="1" x14ac:dyDescent="0.25">
      <c r="A2756" s="473">
        <v>92997</v>
      </c>
      <c r="B2756" s="473" t="s">
        <v>4132</v>
      </c>
      <c r="C2756" s="473" t="s">
        <v>934</v>
      </c>
      <c r="D2756" s="474">
        <v>201.86</v>
      </c>
    </row>
    <row r="2757" spans="1:4" s="387" customFormat="1" x14ac:dyDescent="0.25">
      <c r="A2757" s="473">
        <v>92998</v>
      </c>
      <c r="B2757" s="473" t="s">
        <v>4133</v>
      </c>
      <c r="C2757" s="473" t="s">
        <v>934</v>
      </c>
      <c r="D2757" s="474">
        <v>203.84</v>
      </c>
    </row>
    <row r="2758" spans="1:4" s="387" customFormat="1" x14ac:dyDescent="0.25">
      <c r="A2758" s="473">
        <v>92999</v>
      </c>
      <c r="B2758" s="473" t="s">
        <v>4134</v>
      </c>
      <c r="C2758" s="473" t="s">
        <v>934</v>
      </c>
      <c r="D2758" s="474">
        <v>266.13</v>
      </c>
    </row>
    <row r="2759" spans="1:4" s="387" customFormat="1" x14ac:dyDescent="0.25">
      <c r="A2759" s="473">
        <v>93000</v>
      </c>
      <c r="B2759" s="473" t="s">
        <v>4135</v>
      </c>
      <c r="C2759" s="473" t="s">
        <v>934</v>
      </c>
      <c r="D2759" s="474">
        <v>267.77999999999997</v>
      </c>
    </row>
    <row r="2760" spans="1:4" s="387" customFormat="1" x14ac:dyDescent="0.25">
      <c r="A2760" s="473">
        <v>93001</v>
      </c>
      <c r="B2760" s="473" t="s">
        <v>4136</v>
      </c>
      <c r="C2760" s="473" t="s">
        <v>934</v>
      </c>
      <c r="D2760" s="474">
        <v>325.2</v>
      </c>
    </row>
    <row r="2761" spans="1:4" s="387" customFormat="1" x14ac:dyDescent="0.25">
      <c r="A2761" s="473">
        <v>93002</v>
      </c>
      <c r="B2761" s="473" t="s">
        <v>4137</v>
      </c>
      <c r="C2761" s="473" t="s">
        <v>934</v>
      </c>
      <c r="D2761" s="474">
        <v>334.41</v>
      </c>
    </row>
    <row r="2762" spans="1:4" s="387" customFormat="1" x14ac:dyDescent="0.25">
      <c r="A2762" s="473">
        <v>101884</v>
      </c>
      <c r="B2762" s="473" t="s">
        <v>4138</v>
      </c>
      <c r="C2762" s="473" t="s">
        <v>934</v>
      </c>
      <c r="D2762" s="474">
        <v>11.04</v>
      </c>
    </row>
    <row r="2763" spans="1:4" s="387" customFormat="1" x14ac:dyDescent="0.25">
      <c r="A2763" s="473">
        <v>101885</v>
      </c>
      <c r="B2763" s="473" t="s">
        <v>4139</v>
      </c>
      <c r="C2763" s="473" t="s">
        <v>934</v>
      </c>
      <c r="D2763" s="474">
        <v>12.03</v>
      </c>
    </row>
    <row r="2764" spans="1:4" s="387" customFormat="1" x14ac:dyDescent="0.25">
      <c r="A2764" s="473">
        <v>101886</v>
      </c>
      <c r="B2764" s="473" t="s">
        <v>4140</v>
      </c>
      <c r="C2764" s="473" t="s">
        <v>934</v>
      </c>
      <c r="D2764" s="474">
        <v>17.059999999999999</v>
      </c>
    </row>
    <row r="2765" spans="1:4" s="387" customFormat="1" x14ac:dyDescent="0.25">
      <c r="A2765" s="473">
        <v>101887</v>
      </c>
      <c r="B2765" s="473" t="s">
        <v>4141</v>
      </c>
      <c r="C2765" s="473" t="s">
        <v>934</v>
      </c>
      <c r="D2765" s="474">
        <v>18.48</v>
      </c>
    </row>
    <row r="2766" spans="1:4" s="387" customFormat="1" x14ac:dyDescent="0.25">
      <c r="A2766" s="473">
        <v>101888</v>
      </c>
      <c r="B2766" s="473" t="s">
        <v>4142</v>
      </c>
      <c r="C2766" s="473" t="s">
        <v>934</v>
      </c>
      <c r="D2766" s="474">
        <v>27.36</v>
      </c>
    </row>
    <row r="2767" spans="1:4" s="387" customFormat="1" x14ac:dyDescent="0.25">
      <c r="A2767" s="473">
        <v>101889</v>
      </c>
      <c r="B2767" s="473" t="s">
        <v>4143</v>
      </c>
      <c r="C2767" s="473" t="s">
        <v>934</v>
      </c>
      <c r="D2767" s="474">
        <v>28.16</v>
      </c>
    </row>
    <row r="2768" spans="1:4" s="387" customFormat="1" x14ac:dyDescent="0.25">
      <c r="A2768" s="473">
        <v>91936</v>
      </c>
      <c r="B2768" s="473" t="s">
        <v>4144</v>
      </c>
      <c r="C2768" s="473" t="s">
        <v>925</v>
      </c>
      <c r="D2768" s="474">
        <v>11.71</v>
      </c>
    </row>
    <row r="2769" spans="1:4" s="387" customFormat="1" x14ac:dyDescent="0.25">
      <c r="A2769" s="473">
        <v>91937</v>
      </c>
      <c r="B2769" s="473" t="s">
        <v>940</v>
      </c>
      <c r="C2769" s="473" t="s">
        <v>925</v>
      </c>
      <c r="D2769" s="474">
        <v>9.8000000000000007</v>
      </c>
    </row>
    <row r="2770" spans="1:4" s="387" customFormat="1" x14ac:dyDescent="0.25">
      <c r="A2770" s="473">
        <v>91939</v>
      </c>
      <c r="B2770" s="473" t="s">
        <v>4145</v>
      </c>
      <c r="C2770" s="473" t="s">
        <v>925</v>
      </c>
      <c r="D2770" s="474">
        <v>22.9</v>
      </c>
    </row>
    <row r="2771" spans="1:4" s="387" customFormat="1" x14ac:dyDescent="0.25">
      <c r="A2771" s="473">
        <v>91940</v>
      </c>
      <c r="B2771" s="473" t="s">
        <v>1905</v>
      </c>
      <c r="C2771" s="473" t="s">
        <v>925</v>
      </c>
      <c r="D2771" s="474">
        <v>12.4</v>
      </c>
    </row>
    <row r="2772" spans="1:4" s="387" customFormat="1" x14ac:dyDescent="0.25">
      <c r="A2772" s="473">
        <v>91941</v>
      </c>
      <c r="B2772" s="473" t="s">
        <v>4146</v>
      </c>
      <c r="C2772" s="473" t="s">
        <v>925</v>
      </c>
      <c r="D2772" s="474">
        <v>8.4700000000000006</v>
      </c>
    </row>
    <row r="2773" spans="1:4" s="387" customFormat="1" x14ac:dyDescent="0.25">
      <c r="A2773" s="473">
        <v>91942</v>
      </c>
      <c r="B2773" s="473" t="s">
        <v>4147</v>
      </c>
      <c r="C2773" s="473" t="s">
        <v>925</v>
      </c>
      <c r="D2773" s="474">
        <v>28.41</v>
      </c>
    </row>
    <row r="2774" spans="1:4" s="387" customFormat="1" x14ac:dyDescent="0.25">
      <c r="A2774" s="473">
        <v>91943</v>
      </c>
      <c r="B2774" s="473" t="s">
        <v>2019</v>
      </c>
      <c r="C2774" s="473" t="s">
        <v>925</v>
      </c>
      <c r="D2774" s="474">
        <v>16.329999999999998</v>
      </c>
    </row>
    <row r="2775" spans="1:4" s="387" customFormat="1" x14ac:dyDescent="0.25">
      <c r="A2775" s="473">
        <v>91944</v>
      </c>
      <c r="B2775" s="473" t="s">
        <v>4148</v>
      </c>
      <c r="C2775" s="473" t="s">
        <v>925</v>
      </c>
      <c r="D2775" s="474">
        <v>11.82</v>
      </c>
    </row>
    <row r="2776" spans="1:4" s="387" customFormat="1" x14ac:dyDescent="0.25">
      <c r="A2776" s="473">
        <v>92865</v>
      </c>
      <c r="B2776" s="473" t="s">
        <v>4149</v>
      </c>
      <c r="C2776" s="473" t="s">
        <v>925</v>
      </c>
      <c r="D2776" s="474">
        <v>11.48</v>
      </c>
    </row>
    <row r="2777" spans="1:4" s="387" customFormat="1" x14ac:dyDescent="0.25">
      <c r="A2777" s="473">
        <v>92866</v>
      </c>
      <c r="B2777" s="473" t="s">
        <v>4150</v>
      </c>
      <c r="C2777" s="473" t="s">
        <v>925</v>
      </c>
      <c r="D2777" s="474">
        <v>8.24</v>
      </c>
    </row>
    <row r="2778" spans="1:4" s="387" customFormat="1" x14ac:dyDescent="0.25">
      <c r="A2778" s="473">
        <v>92867</v>
      </c>
      <c r="B2778" s="473" t="s">
        <v>4151</v>
      </c>
      <c r="C2778" s="473" t="s">
        <v>925</v>
      </c>
      <c r="D2778" s="474">
        <v>23.33</v>
      </c>
    </row>
    <row r="2779" spans="1:4" s="387" customFormat="1" x14ac:dyDescent="0.25">
      <c r="A2779" s="473">
        <v>92868</v>
      </c>
      <c r="B2779" s="473" t="s">
        <v>4152</v>
      </c>
      <c r="C2779" s="473" t="s">
        <v>925</v>
      </c>
      <c r="D2779" s="474">
        <v>12.83</v>
      </c>
    </row>
    <row r="2780" spans="1:4" s="387" customFormat="1" x14ac:dyDescent="0.25">
      <c r="A2780" s="473">
        <v>92869</v>
      </c>
      <c r="B2780" s="473" t="s">
        <v>4153</v>
      </c>
      <c r="C2780" s="473" t="s">
        <v>925</v>
      </c>
      <c r="D2780" s="474">
        <v>8.9</v>
      </c>
    </row>
    <row r="2781" spans="1:4" s="387" customFormat="1" x14ac:dyDescent="0.25">
      <c r="A2781" s="473">
        <v>92870</v>
      </c>
      <c r="B2781" s="473" t="s">
        <v>4154</v>
      </c>
      <c r="C2781" s="473" t="s">
        <v>925</v>
      </c>
      <c r="D2781" s="474">
        <v>29.61</v>
      </c>
    </row>
    <row r="2782" spans="1:4" s="387" customFormat="1" x14ac:dyDescent="0.25">
      <c r="A2782" s="473">
        <v>92871</v>
      </c>
      <c r="B2782" s="473" t="s">
        <v>4155</v>
      </c>
      <c r="C2782" s="473" t="s">
        <v>925</v>
      </c>
      <c r="D2782" s="474">
        <v>17.53</v>
      </c>
    </row>
    <row r="2783" spans="1:4" s="387" customFormat="1" x14ac:dyDescent="0.25">
      <c r="A2783" s="473">
        <v>92872</v>
      </c>
      <c r="B2783" s="473" t="s">
        <v>4156</v>
      </c>
      <c r="C2783" s="473" t="s">
        <v>925</v>
      </c>
      <c r="D2783" s="474">
        <v>13.02</v>
      </c>
    </row>
    <row r="2784" spans="1:4" s="387" customFormat="1" x14ac:dyDescent="0.25">
      <c r="A2784" s="473">
        <v>95777</v>
      </c>
      <c r="B2784" s="473" t="s">
        <v>4157</v>
      </c>
      <c r="C2784" s="473" t="s">
        <v>925</v>
      </c>
      <c r="D2784" s="474">
        <v>20.69</v>
      </c>
    </row>
    <row r="2785" spans="1:4" s="387" customFormat="1" x14ac:dyDescent="0.25">
      <c r="A2785" s="473">
        <v>95778</v>
      </c>
      <c r="B2785" s="473" t="s">
        <v>4158</v>
      </c>
      <c r="C2785" s="473" t="s">
        <v>925</v>
      </c>
      <c r="D2785" s="474">
        <v>21.1</v>
      </c>
    </row>
    <row r="2786" spans="1:4" s="387" customFormat="1" x14ac:dyDescent="0.25">
      <c r="A2786" s="473">
        <v>95779</v>
      </c>
      <c r="B2786" s="473" t="s">
        <v>4159</v>
      </c>
      <c r="C2786" s="473" t="s">
        <v>925</v>
      </c>
      <c r="D2786" s="474">
        <v>19.73</v>
      </c>
    </row>
    <row r="2787" spans="1:4" s="387" customFormat="1" x14ac:dyDescent="0.25">
      <c r="A2787" s="473">
        <v>95780</v>
      </c>
      <c r="B2787" s="473" t="s">
        <v>4160</v>
      </c>
      <c r="C2787" s="473" t="s">
        <v>925</v>
      </c>
      <c r="D2787" s="474">
        <v>23.13</v>
      </c>
    </row>
    <row r="2788" spans="1:4" s="387" customFormat="1" x14ac:dyDescent="0.25">
      <c r="A2788" s="473">
        <v>95781</v>
      </c>
      <c r="B2788" s="473" t="s">
        <v>4161</v>
      </c>
      <c r="C2788" s="473" t="s">
        <v>925</v>
      </c>
      <c r="D2788" s="474">
        <v>23.43</v>
      </c>
    </row>
    <row r="2789" spans="1:4" s="387" customFormat="1" x14ac:dyDescent="0.25">
      <c r="A2789" s="473">
        <v>95782</v>
      </c>
      <c r="B2789" s="473" t="s">
        <v>4162</v>
      </c>
      <c r="C2789" s="473" t="s">
        <v>925</v>
      </c>
      <c r="D2789" s="474">
        <v>24.22</v>
      </c>
    </row>
    <row r="2790" spans="1:4" s="387" customFormat="1" x14ac:dyDescent="0.25">
      <c r="A2790" s="473">
        <v>95785</v>
      </c>
      <c r="B2790" s="473" t="s">
        <v>4163</v>
      </c>
      <c r="C2790" s="473" t="s">
        <v>925</v>
      </c>
      <c r="D2790" s="474">
        <v>27.18</v>
      </c>
    </row>
    <row r="2791" spans="1:4" s="387" customFormat="1" x14ac:dyDescent="0.25">
      <c r="A2791" s="473">
        <v>95787</v>
      </c>
      <c r="B2791" s="473" t="s">
        <v>1907</v>
      </c>
      <c r="C2791" s="473" t="s">
        <v>925</v>
      </c>
      <c r="D2791" s="474">
        <v>21.22</v>
      </c>
    </row>
    <row r="2792" spans="1:4" s="387" customFormat="1" x14ac:dyDescent="0.25">
      <c r="A2792" s="473">
        <v>95789</v>
      </c>
      <c r="B2792" s="473" t="s">
        <v>1909</v>
      </c>
      <c r="C2792" s="473" t="s">
        <v>925</v>
      </c>
      <c r="D2792" s="474">
        <v>25.47</v>
      </c>
    </row>
    <row r="2793" spans="1:4" s="387" customFormat="1" x14ac:dyDescent="0.25">
      <c r="A2793" s="473">
        <v>95791</v>
      </c>
      <c r="B2793" s="473" t="s">
        <v>4164</v>
      </c>
      <c r="C2793" s="473" t="s">
        <v>925</v>
      </c>
      <c r="D2793" s="474">
        <v>31.79</v>
      </c>
    </row>
    <row r="2794" spans="1:4" s="387" customFormat="1" x14ac:dyDescent="0.25">
      <c r="A2794" s="473">
        <v>95795</v>
      </c>
      <c r="B2794" s="473" t="s">
        <v>1911</v>
      </c>
      <c r="C2794" s="473" t="s">
        <v>925</v>
      </c>
      <c r="D2794" s="474">
        <v>24.46</v>
      </c>
    </row>
    <row r="2795" spans="1:4" s="387" customFormat="1" x14ac:dyDescent="0.25">
      <c r="A2795" s="473">
        <v>95796</v>
      </c>
      <c r="B2795" s="473" t="s">
        <v>1913</v>
      </c>
      <c r="C2795" s="473" t="s">
        <v>925</v>
      </c>
      <c r="D2795" s="474">
        <v>29.91</v>
      </c>
    </row>
    <row r="2796" spans="1:4" s="387" customFormat="1" x14ac:dyDescent="0.25">
      <c r="A2796" s="473">
        <v>95797</v>
      </c>
      <c r="B2796" s="473" t="s">
        <v>4165</v>
      </c>
      <c r="C2796" s="473" t="s">
        <v>925</v>
      </c>
      <c r="D2796" s="474">
        <v>37.04</v>
      </c>
    </row>
    <row r="2797" spans="1:4" s="387" customFormat="1" x14ac:dyDescent="0.25">
      <c r="A2797" s="473">
        <v>95801</v>
      </c>
      <c r="B2797" s="473" t="s">
        <v>1915</v>
      </c>
      <c r="C2797" s="473" t="s">
        <v>925</v>
      </c>
      <c r="D2797" s="474">
        <v>28.98</v>
      </c>
    </row>
    <row r="2798" spans="1:4" s="387" customFormat="1" x14ac:dyDescent="0.25">
      <c r="A2798" s="473">
        <v>95802</v>
      </c>
      <c r="B2798" s="473" t="s">
        <v>4166</v>
      </c>
      <c r="C2798" s="473" t="s">
        <v>925</v>
      </c>
      <c r="D2798" s="474">
        <v>32.14</v>
      </c>
    </row>
    <row r="2799" spans="1:4" s="387" customFormat="1" x14ac:dyDescent="0.25">
      <c r="A2799" s="473">
        <v>95803</v>
      </c>
      <c r="B2799" s="473" t="s">
        <v>4167</v>
      </c>
      <c r="C2799" s="473" t="s">
        <v>925</v>
      </c>
      <c r="D2799" s="474">
        <v>41.27</v>
      </c>
    </row>
    <row r="2800" spans="1:4" s="387" customFormat="1" x14ac:dyDescent="0.25">
      <c r="A2800" s="473">
        <v>95804</v>
      </c>
      <c r="B2800" s="473" t="s">
        <v>4168</v>
      </c>
      <c r="C2800" s="473" t="s">
        <v>925</v>
      </c>
      <c r="D2800" s="474">
        <v>21.71</v>
      </c>
    </row>
    <row r="2801" spans="1:4" s="387" customFormat="1" x14ac:dyDescent="0.25">
      <c r="A2801" s="473">
        <v>95805</v>
      </c>
      <c r="B2801" s="473" t="s">
        <v>946</v>
      </c>
      <c r="C2801" s="473" t="s">
        <v>925</v>
      </c>
      <c r="D2801" s="474">
        <v>21.9</v>
      </c>
    </row>
    <row r="2802" spans="1:4" s="387" customFormat="1" x14ac:dyDescent="0.25">
      <c r="A2802" s="473">
        <v>95806</v>
      </c>
      <c r="B2802" s="473" t="s">
        <v>4169</v>
      </c>
      <c r="C2802" s="473" t="s">
        <v>925</v>
      </c>
      <c r="D2802" s="474">
        <v>22.62</v>
      </c>
    </row>
    <row r="2803" spans="1:4" s="387" customFormat="1" x14ac:dyDescent="0.25">
      <c r="A2803" s="473">
        <v>95807</v>
      </c>
      <c r="B2803" s="473" t="s">
        <v>4170</v>
      </c>
      <c r="C2803" s="473" t="s">
        <v>925</v>
      </c>
      <c r="D2803" s="474">
        <v>24.83</v>
      </c>
    </row>
    <row r="2804" spans="1:4" s="387" customFormat="1" x14ac:dyDescent="0.25">
      <c r="A2804" s="473">
        <v>95808</v>
      </c>
      <c r="B2804" s="473" t="s">
        <v>4171</v>
      </c>
      <c r="C2804" s="473" t="s">
        <v>925</v>
      </c>
      <c r="D2804" s="474">
        <v>25.37</v>
      </c>
    </row>
    <row r="2805" spans="1:4" s="387" customFormat="1" x14ac:dyDescent="0.25">
      <c r="A2805" s="473">
        <v>95809</v>
      </c>
      <c r="B2805" s="473" t="s">
        <v>4172</v>
      </c>
      <c r="C2805" s="473" t="s">
        <v>925</v>
      </c>
      <c r="D2805" s="474">
        <v>27.97</v>
      </c>
    </row>
    <row r="2806" spans="1:4" s="387" customFormat="1" x14ac:dyDescent="0.25">
      <c r="A2806" s="473">
        <v>95810</v>
      </c>
      <c r="B2806" s="473" t="s">
        <v>4173</v>
      </c>
      <c r="C2806" s="473" t="s">
        <v>925</v>
      </c>
      <c r="D2806" s="474">
        <v>14.25</v>
      </c>
    </row>
    <row r="2807" spans="1:4" s="387" customFormat="1" x14ac:dyDescent="0.25">
      <c r="A2807" s="473">
        <v>95811</v>
      </c>
      <c r="B2807" s="473" t="s">
        <v>947</v>
      </c>
      <c r="C2807" s="473" t="s">
        <v>925</v>
      </c>
      <c r="D2807" s="474">
        <v>14.79</v>
      </c>
    </row>
    <row r="2808" spans="1:4" s="387" customFormat="1" x14ac:dyDescent="0.25">
      <c r="A2808" s="473">
        <v>95812</v>
      </c>
      <c r="B2808" s="473" t="s">
        <v>4174</v>
      </c>
      <c r="C2808" s="473" t="s">
        <v>925</v>
      </c>
      <c r="D2808" s="474">
        <v>17.39</v>
      </c>
    </row>
    <row r="2809" spans="1:4" s="387" customFormat="1" x14ac:dyDescent="0.25">
      <c r="A2809" s="473">
        <v>95813</v>
      </c>
      <c r="B2809" s="473" t="s">
        <v>4175</v>
      </c>
      <c r="C2809" s="473" t="s">
        <v>925</v>
      </c>
      <c r="D2809" s="474">
        <v>16.96</v>
      </c>
    </row>
    <row r="2810" spans="1:4" s="387" customFormat="1" x14ac:dyDescent="0.25">
      <c r="A2810" s="473">
        <v>95814</v>
      </c>
      <c r="B2810" s="473" t="s">
        <v>4176</v>
      </c>
      <c r="C2810" s="473" t="s">
        <v>925</v>
      </c>
      <c r="D2810" s="474">
        <v>17.78</v>
      </c>
    </row>
    <row r="2811" spans="1:4" s="387" customFormat="1" x14ac:dyDescent="0.25">
      <c r="A2811" s="473">
        <v>95815</v>
      </c>
      <c r="B2811" s="473" t="s">
        <v>4177</v>
      </c>
      <c r="C2811" s="473" t="s">
        <v>925</v>
      </c>
      <c r="D2811" s="474">
        <v>22.84</v>
      </c>
    </row>
    <row r="2812" spans="1:4" s="387" customFormat="1" x14ac:dyDescent="0.25">
      <c r="A2812" s="473">
        <v>95816</v>
      </c>
      <c r="B2812" s="473" t="s">
        <v>4178</v>
      </c>
      <c r="C2812" s="473" t="s">
        <v>925</v>
      </c>
      <c r="D2812" s="474">
        <v>30.5</v>
      </c>
    </row>
    <row r="2813" spans="1:4" s="387" customFormat="1" x14ac:dyDescent="0.25">
      <c r="A2813" s="473">
        <v>95817</v>
      </c>
      <c r="B2813" s="473" t="s">
        <v>4179</v>
      </c>
      <c r="C2813" s="473" t="s">
        <v>925</v>
      </c>
      <c r="D2813" s="474">
        <v>31.14</v>
      </c>
    </row>
    <row r="2814" spans="1:4" s="387" customFormat="1" x14ac:dyDescent="0.25">
      <c r="A2814" s="473">
        <v>95818</v>
      </c>
      <c r="B2814" s="473" t="s">
        <v>4180</v>
      </c>
      <c r="C2814" s="473" t="s">
        <v>925</v>
      </c>
      <c r="D2814" s="474">
        <v>37.950000000000003</v>
      </c>
    </row>
    <row r="2815" spans="1:4" s="387" customFormat="1" x14ac:dyDescent="0.25">
      <c r="A2815" s="473">
        <v>97881</v>
      </c>
      <c r="B2815" s="473" t="s">
        <v>12850</v>
      </c>
      <c r="C2815" s="473" t="s">
        <v>925</v>
      </c>
      <c r="D2815" s="474">
        <v>124.46</v>
      </c>
    </row>
    <row r="2816" spans="1:4" s="387" customFormat="1" x14ac:dyDescent="0.25">
      <c r="A2816" s="473">
        <v>97882</v>
      </c>
      <c r="B2816" s="473" t="s">
        <v>12851</v>
      </c>
      <c r="C2816" s="473" t="s">
        <v>925</v>
      </c>
      <c r="D2816" s="474">
        <v>195.1</v>
      </c>
    </row>
    <row r="2817" spans="1:4" s="387" customFormat="1" x14ac:dyDescent="0.25">
      <c r="A2817" s="473">
        <v>97883</v>
      </c>
      <c r="B2817" s="473" t="s">
        <v>12852</v>
      </c>
      <c r="C2817" s="473" t="s">
        <v>925</v>
      </c>
      <c r="D2817" s="474">
        <v>373.71</v>
      </c>
    </row>
    <row r="2818" spans="1:4" s="387" customFormat="1" x14ac:dyDescent="0.25">
      <c r="A2818" s="473">
        <v>97884</v>
      </c>
      <c r="B2818" s="473" t="s">
        <v>12853</v>
      </c>
      <c r="C2818" s="473" t="s">
        <v>925</v>
      </c>
      <c r="D2818" s="474">
        <v>730.29</v>
      </c>
    </row>
    <row r="2819" spans="1:4" s="387" customFormat="1" x14ac:dyDescent="0.25">
      <c r="A2819" s="473">
        <v>97885</v>
      </c>
      <c r="B2819" s="473" t="s">
        <v>12854</v>
      </c>
      <c r="C2819" s="473" t="s">
        <v>925</v>
      </c>
      <c r="D2819" s="475">
        <v>1131.1099999999999</v>
      </c>
    </row>
    <row r="2820" spans="1:4" s="387" customFormat="1" x14ac:dyDescent="0.25">
      <c r="A2820" s="473">
        <v>97886</v>
      </c>
      <c r="B2820" s="473" t="s">
        <v>12855</v>
      </c>
      <c r="C2820" s="473" t="s">
        <v>925</v>
      </c>
      <c r="D2820" s="474">
        <v>163.11000000000001</v>
      </c>
    </row>
    <row r="2821" spans="1:4" s="387" customFormat="1" x14ac:dyDescent="0.25">
      <c r="A2821" s="473">
        <v>97887</v>
      </c>
      <c r="B2821" s="473" t="s">
        <v>12856</v>
      </c>
      <c r="C2821" s="473" t="s">
        <v>925</v>
      </c>
      <c r="D2821" s="474">
        <v>257.64</v>
      </c>
    </row>
    <row r="2822" spans="1:4" s="387" customFormat="1" x14ac:dyDescent="0.25">
      <c r="A2822" s="473">
        <v>97888</v>
      </c>
      <c r="B2822" s="473" t="s">
        <v>12857</v>
      </c>
      <c r="C2822" s="473" t="s">
        <v>925</v>
      </c>
      <c r="D2822" s="474">
        <v>500.94</v>
      </c>
    </row>
    <row r="2823" spans="1:4" s="387" customFormat="1" x14ac:dyDescent="0.25">
      <c r="A2823" s="473">
        <v>97889</v>
      </c>
      <c r="B2823" s="473" t="s">
        <v>12858</v>
      </c>
      <c r="C2823" s="473" t="s">
        <v>925</v>
      </c>
      <c r="D2823" s="474">
        <v>670.99</v>
      </c>
    </row>
    <row r="2824" spans="1:4" s="387" customFormat="1" x14ac:dyDescent="0.25">
      <c r="A2824" s="473">
        <v>97890</v>
      </c>
      <c r="B2824" s="473" t="s">
        <v>12859</v>
      </c>
      <c r="C2824" s="473" t="s">
        <v>925</v>
      </c>
      <c r="D2824" s="474">
        <v>786.99</v>
      </c>
    </row>
    <row r="2825" spans="1:4" s="387" customFormat="1" x14ac:dyDescent="0.25">
      <c r="A2825" s="473">
        <v>97891</v>
      </c>
      <c r="B2825" s="473" t="s">
        <v>12860</v>
      </c>
      <c r="C2825" s="473" t="s">
        <v>925</v>
      </c>
      <c r="D2825" s="474">
        <v>181.05</v>
      </c>
    </row>
    <row r="2826" spans="1:4" s="387" customFormat="1" x14ac:dyDescent="0.25">
      <c r="A2826" s="473">
        <v>97892</v>
      </c>
      <c r="B2826" s="473" t="s">
        <v>12861</v>
      </c>
      <c r="C2826" s="473" t="s">
        <v>925</v>
      </c>
      <c r="D2826" s="474">
        <v>338.97</v>
      </c>
    </row>
    <row r="2827" spans="1:4" s="387" customFormat="1" x14ac:dyDescent="0.25">
      <c r="A2827" s="473">
        <v>97893</v>
      </c>
      <c r="B2827" s="473" t="s">
        <v>12862</v>
      </c>
      <c r="C2827" s="473" t="s">
        <v>925</v>
      </c>
      <c r="D2827" s="474">
        <v>464.44</v>
      </c>
    </row>
    <row r="2828" spans="1:4" s="387" customFormat="1" x14ac:dyDescent="0.25">
      <c r="A2828" s="473">
        <v>97894</v>
      </c>
      <c r="B2828" s="473" t="s">
        <v>12863</v>
      </c>
      <c r="C2828" s="473" t="s">
        <v>925</v>
      </c>
      <c r="D2828" s="474">
        <v>536.69000000000005</v>
      </c>
    </row>
    <row r="2829" spans="1:4" s="387" customFormat="1" x14ac:dyDescent="0.25">
      <c r="A2829" s="473">
        <v>93653</v>
      </c>
      <c r="B2829" s="473" t="s">
        <v>4181</v>
      </c>
      <c r="C2829" s="473" t="s">
        <v>925</v>
      </c>
      <c r="D2829" s="474">
        <v>11.76</v>
      </c>
    </row>
    <row r="2830" spans="1:4" s="387" customFormat="1" x14ac:dyDescent="0.25">
      <c r="A2830" s="473">
        <v>93654</v>
      </c>
      <c r="B2830" s="473" t="s">
        <v>4182</v>
      </c>
      <c r="C2830" s="473" t="s">
        <v>925</v>
      </c>
      <c r="D2830" s="474">
        <v>12.23</v>
      </c>
    </row>
    <row r="2831" spans="1:4" s="387" customFormat="1" x14ac:dyDescent="0.25">
      <c r="A2831" s="473">
        <v>93655</v>
      </c>
      <c r="B2831" s="473" t="s">
        <v>4183</v>
      </c>
      <c r="C2831" s="473" t="s">
        <v>925</v>
      </c>
      <c r="D2831" s="474">
        <v>13.22</v>
      </c>
    </row>
    <row r="2832" spans="1:4" s="387" customFormat="1" x14ac:dyDescent="0.25">
      <c r="A2832" s="473">
        <v>93656</v>
      </c>
      <c r="B2832" s="473" t="s">
        <v>4184</v>
      </c>
      <c r="C2832" s="473" t="s">
        <v>925</v>
      </c>
      <c r="D2832" s="474">
        <v>13.22</v>
      </c>
    </row>
    <row r="2833" spans="1:4" s="387" customFormat="1" x14ac:dyDescent="0.25">
      <c r="A2833" s="473">
        <v>93657</v>
      </c>
      <c r="B2833" s="473" t="s">
        <v>4185</v>
      </c>
      <c r="C2833" s="473" t="s">
        <v>925</v>
      </c>
      <c r="D2833" s="474">
        <v>14.4</v>
      </c>
    </row>
    <row r="2834" spans="1:4" s="387" customFormat="1" x14ac:dyDescent="0.25">
      <c r="A2834" s="473">
        <v>93658</v>
      </c>
      <c r="B2834" s="473" t="s">
        <v>4186</v>
      </c>
      <c r="C2834" s="473" t="s">
        <v>925</v>
      </c>
      <c r="D2834" s="474">
        <v>20.83</v>
      </c>
    </row>
    <row r="2835" spans="1:4" s="387" customFormat="1" x14ac:dyDescent="0.25">
      <c r="A2835" s="473">
        <v>93659</v>
      </c>
      <c r="B2835" s="473" t="s">
        <v>4187</v>
      </c>
      <c r="C2835" s="473" t="s">
        <v>925</v>
      </c>
      <c r="D2835" s="474">
        <v>23.18</v>
      </c>
    </row>
    <row r="2836" spans="1:4" s="387" customFormat="1" x14ac:dyDescent="0.25">
      <c r="A2836" s="473">
        <v>93660</v>
      </c>
      <c r="B2836" s="473" t="s">
        <v>4188</v>
      </c>
      <c r="C2836" s="473" t="s">
        <v>925</v>
      </c>
      <c r="D2836" s="474">
        <v>59.12</v>
      </c>
    </row>
    <row r="2837" spans="1:4" s="387" customFormat="1" x14ac:dyDescent="0.25">
      <c r="A2837" s="473">
        <v>93661</v>
      </c>
      <c r="B2837" s="473" t="s">
        <v>4189</v>
      </c>
      <c r="C2837" s="473" t="s">
        <v>925</v>
      </c>
      <c r="D2837" s="474">
        <v>60.08</v>
      </c>
    </row>
    <row r="2838" spans="1:4" s="387" customFormat="1" x14ac:dyDescent="0.25">
      <c r="A2838" s="473">
        <v>93662</v>
      </c>
      <c r="B2838" s="473" t="s">
        <v>4190</v>
      </c>
      <c r="C2838" s="473" t="s">
        <v>925</v>
      </c>
      <c r="D2838" s="474">
        <v>62.05</v>
      </c>
    </row>
    <row r="2839" spans="1:4" s="387" customFormat="1" x14ac:dyDescent="0.25">
      <c r="A2839" s="473">
        <v>93663</v>
      </c>
      <c r="B2839" s="473" t="s">
        <v>4191</v>
      </c>
      <c r="C2839" s="473" t="s">
        <v>925</v>
      </c>
      <c r="D2839" s="474">
        <v>62.05</v>
      </c>
    </row>
    <row r="2840" spans="1:4" s="387" customFormat="1" x14ac:dyDescent="0.25">
      <c r="A2840" s="473">
        <v>93664</v>
      </c>
      <c r="B2840" s="473" t="s">
        <v>4192</v>
      </c>
      <c r="C2840" s="473" t="s">
        <v>925</v>
      </c>
      <c r="D2840" s="474">
        <v>64.42</v>
      </c>
    </row>
    <row r="2841" spans="1:4" s="387" customFormat="1" x14ac:dyDescent="0.25">
      <c r="A2841" s="473">
        <v>93665</v>
      </c>
      <c r="B2841" s="473" t="s">
        <v>4193</v>
      </c>
      <c r="C2841" s="473" t="s">
        <v>925</v>
      </c>
      <c r="D2841" s="474">
        <v>67.209999999999994</v>
      </c>
    </row>
    <row r="2842" spans="1:4" s="387" customFormat="1" x14ac:dyDescent="0.25">
      <c r="A2842" s="473">
        <v>93666</v>
      </c>
      <c r="B2842" s="473" t="s">
        <v>4194</v>
      </c>
      <c r="C2842" s="473" t="s">
        <v>925</v>
      </c>
      <c r="D2842" s="474">
        <v>71.91</v>
      </c>
    </row>
    <row r="2843" spans="1:4" s="387" customFormat="1" x14ac:dyDescent="0.25">
      <c r="A2843" s="473">
        <v>93667</v>
      </c>
      <c r="B2843" s="473" t="s">
        <v>4195</v>
      </c>
      <c r="C2843" s="473" t="s">
        <v>925</v>
      </c>
      <c r="D2843" s="474">
        <v>73.67</v>
      </c>
    </row>
    <row r="2844" spans="1:4" s="387" customFormat="1" x14ac:dyDescent="0.25">
      <c r="A2844" s="473">
        <v>93668</v>
      </c>
      <c r="B2844" s="473" t="s">
        <v>4196</v>
      </c>
      <c r="C2844" s="473" t="s">
        <v>925</v>
      </c>
      <c r="D2844" s="474">
        <v>75.11</v>
      </c>
    </row>
    <row r="2845" spans="1:4" s="387" customFormat="1" x14ac:dyDescent="0.25">
      <c r="A2845" s="473">
        <v>93669</v>
      </c>
      <c r="B2845" s="473" t="s">
        <v>4197</v>
      </c>
      <c r="C2845" s="473" t="s">
        <v>925</v>
      </c>
      <c r="D2845" s="474">
        <v>78.05</v>
      </c>
    </row>
    <row r="2846" spans="1:4" s="387" customFormat="1" x14ac:dyDescent="0.25">
      <c r="A2846" s="473">
        <v>93670</v>
      </c>
      <c r="B2846" s="473" t="s">
        <v>4198</v>
      </c>
      <c r="C2846" s="473" t="s">
        <v>925</v>
      </c>
      <c r="D2846" s="474">
        <v>78.05</v>
      </c>
    </row>
    <row r="2847" spans="1:4" s="387" customFormat="1" x14ac:dyDescent="0.25">
      <c r="A2847" s="473">
        <v>93671</v>
      </c>
      <c r="B2847" s="473" t="s">
        <v>4199</v>
      </c>
      <c r="C2847" s="473" t="s">
        <v>925</v>
      </c>
      <c r="D2847" s="474">
        <v>81.62</v>
      </c>
    </row>
    <row r="2848" spans="1:4" s="387" customFormat="1" x14ac:dyDescent="0.25">
      <c r="A2848" s="473">
        <v>93672</v>
      </c>
      <c r="B2848" s="473" t="s">
        <v>4200</v>
      </c>
      <c r="C2848" s="473" t="s">
        <v>925</v>
      </c>
      <c r="D2848" s="474">
        <v>87.06</v>
      </c>
    </row>
    <row r="2849" spans="1:4" s="387" customFormat="1" x14ac:dyDescent="0.25">
      <c r="A2849" s="473">
        <v>93673</v>
      </c>
      <c r="B2849" s="473" t="s">
        <v>4201</v>
      </c>
      <c r="C2849" s="473" t="s">
        <v>925</v>
      </c>
      <c r="D2849" s="474">
        <v>94.12</v>
      </c>
    </row>
    <row r="2850" spans="1:4" s="387" customFormat="1" x14ac:dyDescent="0.25">
      <c r="A2850" s="473">
        <v>97359</v>
      </c>
      <c r="B2850" s="473" t="s">
        <v>4202</v>
      </c>
      <c r="C2850" s="473" t="s">
        <v>925</v>
      </c>
      <c r="D2850" s="475">
        <v>4376.1099999999997</v>
      </c>
    </row>
    <row r="2851" spans="1:4" s="387" customFormat="1" x14ac:dyDescent="0.25">
      <c r="A2851" s="473">
        <v>97360</v>
      </c>
      <c r="B2851" s="473" t="s">
        <v>4203</v>
      </c>
      <c r="C2851" s="473" t="s">
        <v>925</v>
      </c>
      <c r="D2851" s="475">
        <v>8469.86</v>
      </c>
    </row>
    <row r="2852" spans="1:4" s="387" customFormat="1" x14ac:dyDescent="0.25">
      <c r="A2852" s="473">
        <v>97361</v>
      </c>
      <c r="B2852" s="473" t="s">
        <v>4204</v>
      </c>
      <c r="C2852" s="473" t="s">
        <v>925</v>
      </c>
      <c r="D2852" s="475">
        <v>11293.15</v>
      </c>
    </row>
    <row r="2853" spans="1:4" s="387" customFormat="1" x14ac:dyDescent="0.25">
      <c r="A2853" s="473">
        <v>97362</v>
      </c>
      <c r="B2853" s="473" t="s">
        <v>4205</v>
      </c>
      <c r="C2853" s="473" t="s">
        <v>925</v>
      </c>
      <c r="D2853" s="475">
        <v>3196.05</v>
      </c>
    </row>
    <row r="2854" spans="1:4" s="387" customFormat="1" x14ac:dyDescent="0.25">
      <c r="A2854" s="473">
        <v>101875</v>
      </c>
      <c r="B2854" s="473" t="s">
        <v>978</v>
      </c>
      <c r="C2854" s="473" t="s">
        <v>925</v>
      </c>
      <c r="D2854" s="474">
        <v>666.1</v>
      </c>
    </row>
    <row r="2855" spans="1:4" s="387" customFormat="1" x14ac:dyDescent="0.25">
      <c r="A2855" s="473">
        <v>101876</v>
      </c>
      <c r="B2855" s="473" t="s">
        <v>4206</v>
      </c>
      <c r="C2855" s="473" t="s">
        <v>925</v>
      </c>
      <c r="D2855" s="474">
        <v>91.67</v>
      </c>
    </row>
    <row r="2856" spans="1:4" s="387" customFormat="1" x14ac:dyDescent="0.25">
      <c r="A2856" s="473">
        <v>101877</v>
      </c>
      <c r="B2856" s="473" t="s">
        <v>4207</v>
      </c>
      <c r="C2856" s="473" t="s">
        <v>925</v>
      </c>
      <c r="D2856" s="474">
        <v>61.66</v>
      </c>
    </row>
    <row r="2857" spans="1:4" s="387" customFormat="1" x14ac:dyDescent="0.25">
      <c r="A2857" s="473">
        <v>101878</v>
      </c>
      <c r="B2857" s="473" t="s">
        <v>4208</v>
      </c>
      <c r="C2857" s="473" t="s">
        <v>925</v>
      </c>
      <c r="D2857" s="474">
        <v>890.04</v>
      </c>
    </row>
    <row r="2858" spans="1:4" s="387" customFormat="1" x14ac:dyDescent="0.25">
      <c r="A2858" s="473">
        <v>101879</v>
      </c>
      <c r="B2858" s="473" t="s">
        <v>4209</v>
      </c>
      <c r="C2858" s="473" t="s">
        <v>925</v>
      </c>
      <c r="D2858" s="474">
        <v>972.65</v>
      </c>
    </row>
    <row r="2859" spans="1:4" s="387" customFormat="1" x14ac:dyDescent="0.25">
      <c r="A2859" s="473">
        <v>101880</v>
      </c>
      <c r="B2859" s="473" t="s">
        <v>4210</v>
      </c>
      <c r="C2859" s="473" t="s">
        <v>925</v>
      </c>
      <c r="D2859" s="475">
        <v>1117.76</v>
      </c>
    </row>
    <row r="2860" spans="1:4" s="387" customFormat="1" x14ac:dyDescent="0.25">
      <c r="A2860" s="473">
        <v>101881</v>
      </c>
      <c r="B2860" s="473" t="s">
        <v>4211</v>
      </c>
      <c r="C2860" s="473" t="s">
        <v>925</v>
      </c>
      <c r="D2860" s="475">
        <v>1623.64</v>
      </c>
    </row>
    <row r="2861" spans="1:4" s="387" customFormat="1" x14ac:dyDescent="0.25">
      <c r="A2861" s="473">
        <v>101882</v>
      </c>
      <c r="B2861" s="473" t="s">
        <v>4212</v>
      </c>
      <c r="C2861" s="473" t="s">
        <v>925</v>
      </c>
      <c r="D2861" s="475">
        <v>2320.85</v>
      </c>
    </row>
    <row r="2862" spans="1:4" s="387" customFormat="1" x14ac:dyDescent="0.25">
      <c r="A2862" s="473">
        <v>101883</v>
      </c>
      <c r="B2862" s="473" t="s">
        <v>4213</v>
      </c>
      <c r="C2862" s="473" t="s">
        <v>925</v>
      </c>
      <c r="D2862" s="474">
        <v>926.33</v>
      </c>
    </row>
    <row r="2863" spans="1:4" s="387" customFormat="1" x14ac:dyDescent="0.25">
      <c r="A2863" s="473">
        <v>101890</v>
      </c>
      <c r="B2863" s="473" t="s">
        <v>4214</v>
      </c>
      <c r="C2863" s="473" t="s">
        <v>925</v>
      </c>
      <c r="D2863" s="474">
        <v>16.04</v>
      </c>
    </row>
    <row r="2864" spans="1:4" s="387" customFormat="1" x14ac:dyDescent="0.25">
      <c r="A2864" s="473">
        <v>101891</v>
      </c>
      <c r="B2864" s="473" t="s">
        <v>979</v>
      </c>
      <c r="C2864" s="473" t="s">
        <v>925</v>
      </c>
      <c r="D2864" s="474">
        <v>27.41</v>
      </c>
    </row>
    <row r="2865" spans="1:4" s="387" customFormat="1" x14ac:dyDescent="0.25">
      <c r="A2865" s="473">
        <v>101892</v>
      </c>
      <c r="B2865" s="473" t="s">
        <v>4215</v>
      </c>
      <c r="C2865" s="473" t="s">
        <v>925</v>
      </c>
      <c r="D2865" s="474">
        <v>73.849999999999994</v>
      </c>
    </row>
    <row r="2866" spans="1:4" s="387" customFormat="1" x14ac:dyDescent="0.25">
      <c r="A2866" s="473">
        <v>101893</v>
      </c>
      <c r="B2866" s="473" t="s">
        <v>4216</v>
      </c>
      <c r="C2866" s="473" t="s">
        <v>925</v>
      </c>
      <c r="D2866" s="474">
        <v>93.98</v>
      </c>
    </row>
    <row r="2867" spans="1:4" s="387" customFormat="1" x14ac:dyDescent="0.25">
      <c r="A2867" s="473">
        <v>101894</v>
      </c>
      <c r="B2867" s="473" t="s">
        <v>4217</v>
      </c>
      <c r="C2867" s="473" t="s">
        <v>925</v>
      </c>
      <c r="D2867" s="474">
        <v>154.30000000000001</v>
      </c>
    </row>
    <row r="2868" spans="1:4" s="387" customFormat="1" x14ac:dyDescent="0.25">
      <c r="A2868" s="473">
        <v>101895</v>
      </c>
      <c r="B2868" s="473" t="s">
        <v>4218</v>
      </c>
      <c r="C2868" s="473" t="s">
        <v>925</v>
      </c>
      <c r="D2868" s="474">
        <v>430.59</v>
      </c>
    </row>
    <row r="2869" spans="1:4" s="387" customFormat="1" x14ac:dyDescent="0.25">
      <c r="A2869" s="473">
        <v>101896</v>
      </c>
      <c r="B2869" s="473" t="s">
        <v>4219</v>
      </c>
      <c r="C2869" s="473" t="s">
        <v>925</v>
      </c>
      <c r="D2869" s="474">
        <v>654.5</v>
      </c>
    </row>
    <row r="2870" spans="1:4" s="387" customFormat="1" x14ac:dyDescent="0.25">
      <c r="A2870" s="473">
        <v>101897</v>
      </c>
      <c r="B2870" s="473" t="s">
        <v>4220</v>
      </c>
      <c r="C2870" s="473" t="s">
        <v>925</v>
      </c>
      <c r="D2870" s="475">
        <v>1055.73</v>
      </c>
    </row>
    <row r="2871" spans="1:4" s="387" customFormat="1" x14ac:dyDescent="0.25">
      <c r="A2871" s="473">
        <v>101898</v>
      </c>
      <c r="B2871" s="473" t="s">
        <v>4221</v>
      </c>
      <c r="C2871" s="473" t="s">
        <v>925</v>
      </c>
      <c r="D2871" s="475">
        <v>1419.62</v>
      </c>
    </row>
    <row r="2872" spans="1:4" s="387" customFormat="1" x14ac:dyDescent="0.25">
      <c r="A2872" s="473">
        <v>101899</v>
      </c>
      <c r="B2872" s="473" t="s">
        <v>4222</v>
      </c>
      <c r="C2872" s="473" t="s">
        <v>925</v>
      </c>
      <c r="D2872" s="475">
        <v>2285.17</v>
      </c>
    </row>
    <row r="2873" spans="1:4" s="387" customFormat="1" x14ac:dyDescent="0.25">
      <c r="A2873" s="473">
        <v>101900</v>
      </c>
      <c r="B2873" s="473" t="s">
        <v>4223</v>
      </c>
      <c r="C2873" s="473" t="s">
        <v>925</v>
      </c>
      <c r="D2873" s="475">
        <v>4792.2</v>
      </c>
    </row>
    <row r="2874" spans="1:4" s="387" customFormat="1" x14ac:dyDescent="0.25">
      <c r="A2874" s="473">
        <v>101901</v>
      </c>
      <c r="B2874" s="473" t="s">
        <v>4224</v>
      </c>
      <c r="C2874" s="473" t="s">
        <v>925</v>
      </c>
      <c r="D2874" s="474">
        <v>113.26</v>
      </c>
    </row>
    <row r="2875" spans="1:4" s="387" customFormat="1" x14ac:dyDescent="0.25">
      <c r="A2875" s="473">
        <v>101902</v>
      </c>
      <c r="B2875" s="473" t="s">
        <v>4225</v>
      </c>
      <c r="C2875" s="473" t="s">
        <v>925</v>
      </c>
      <c r="D2875" s="474">
        <v>139.97999999999999</v>
      </c>
    </row>
    <row r="2876" spans="1:4" s="387" customFormat="1" x14ac:dyDescent="0.25">
      <c r="A2876" s="473">
        <v>101903</v>
      </c>
      <c r="B2876" s="473" t="s">
        <v>4226</v>
      </c>
      <c r="C2876" s="473" t="s">
        <v>925</v>
      </c>
      <c r="D2876" s="474">
        <v>291.63</v>
      </c>
    </row>
    <row r="2877" spans="1:4" s="387" customFormat="1" x14ac:dyDescent="0.25">
      <c r="A2877" s="473">
        <v>101904</v>
      </c>
      <c r="B2877" s="473" t="s">
        <v>4227</v>
      </c>
      <c r="C2877" s="473" t="s">
        <v>925</v>
      </c>
      <c r="D2877" s="475">
        <v>1070.3800000000001</v>
      </c>
    </row>
    <row r="2878" spans="1:4" s="387" customFormat="1" x14ac:dyDescent="0.25">
      <c r="A2878" s="473">
        <v>101938</v>
      </c>
      <c r="B2878" s="473" t="s">
        <v>12864</v>
      </c>
      <c r="C2878" s="473" t="s">
        <v>925</v>
      </c>
      <c r="D2878" s="474">
        <v>123.32</v>
      </c>
    </row>
    <row r="2879" spans="1:4" s="387" customFormat="1" x14ac:dyDescent="0.25">
      <c r="A2879" s="473">
        <v>101946</v>
      </c>
      <c r="B2879" s="473" t="s">
        <v>12865</v>
      </c>
      <c r="C2879" s="473" t="s">
        <v>925</v>
      </c>
      <c r="D2879" s="474">
        <v>163.32</v>
      </c>
    </row>
    <row r="2880" spans="1:4" s="387" customFormat="1" x14ac:dyDescent="0.25">
      <c r="A2880" s="473">
        <v>91945</v>
      </c>
      <c r="B2880" s="473" t="s">
        <v>941</v>
      </c>
      <c r="C2880" s="473" t="s">
        <v>925</v>
      </c>
      <c r="D2880" s="474">
        <v>8.2100000000000009</v>
      </c>
    </row>
    <row r="2881" spans="1:4" s="387" customFormat="1" x14ac:dyDescent="0.25">
      <c r="A2881" s="473">
        <v>91946</v>
      </c>
      <c r="B2881" s="473" t="s">
        <v>1965</v>
      </c>
      <c r="C2881" s="473" t="s">
        <v>925</v>
      </c>
      <c r="D2881" s="474">
        <v>6.95</v>
      </c>
    </row>
    <row r="2882" spans="1:4" s="387" customFormat="1" x14ac:dyDescent="0.25">
      <c r="A2882" s="473">
        <v>91947</v>
      </c>
      <c r="B2882" s="473" t="s">
        <v>4228</v>
      </c>
      <c r="C2882" s="473" t="s">
        <v>925</v>
      </c>
      <c r="D2882" s="474">
        <v>6.18</v>
      </c>
    </row>
    <row r="2883" spans="1:4" s="387" customFormat="1" x14ac:dyDescent="0.25">
      <c r="A2883" s="473">
        <v>91949</v>
      </c>
      <c r="B2883" s="473" t="s">
        <v>4229</v>
      </c>
      <c r="C2883" s="473" t="s">
        <v>925</v>
      </c>
      <c r="D2883" s="474">
        <v>12.78</v>
      </c>
    </row>
    <row r="2884" spans="1:4" s="387" customFormat="1" x14ac:dyDescent="0.25">
      <c r="A2884" s="473">
        <v>91950</v>
      </c>
      <c r="B2884" s="473" t="s">
        <v>4230</v>
      </c>
      <c r="C2884" s="473" t="s">
        <v>925</v>
      </c>
      <c r="D2884" s="474">
        <v>11.27</v>
      </c>
    </row>
    <row r="2885" spans="1:4" s="387" customFormat="1" x14ac:dyDescent="0.25">
      <c r="A2885" s="473">
        <v>91951</v>
      </c>
      <c r="B2885" s="473" t="s">
        <v>4231</v>
      </c>
      <c r="C2885" s="473" t="s">
        <v>925</v>
      </c>
      <c r="D2885" s="474">
        <v>10.36</v>
      </c>
    </row>
    <row r="2886" spans="1:4" s="387" customFormat="1" x14ac:dyDescent="0.25">
      <c r="A2886" s="473">
        <v>91952</v>
      </c>
      <c r="B2886" s="473" t="s">
        <v>1966</v>
      </c>
      <c r="C2886" s="473" t="s">
        <v>925</v>
      </c>
      <c r="D2886" s="474">
        <v>15.33</v>
      </c>
    </row>
    <row r="2887" spans="1:4" s="387" customFormat="1" x14ac:dyDescent="0.25">
      <c r="A2887" s="473">
        <v>91953</v>
      </c>
      <c r="B2887" s="473" t="s">
        <v>1964</v>
      </c>
      <c r="C2887" s="473" t="s">
        <v>925</v>
      </c>
      <c r="D2887" s="474">
        <v>22.28</v>
      </c>
    </row>
    <row r="2888" spans="1:4" s="387" customFormat="1" x14ac:dyDescent="0.25">
      <c r="A2888" s="473">
        <v>91954</v>
      </c>
      <c r="B2888" s="473" t="s">
        <v>1968</v>
      </c>
      <c r="C2888" s="473" t="s">
        <v>925</v>
      </c>
      <c r="D2888" s="474">
        <v>20.55</v>
      </c>
    </row>
    <row r="2889" spans="1:4" s="387" customFormat="1" x14ac:dyDescent="0.25">
      <c r="A2889" s="473">
        <v>91955</v>
      </c>
      <c r="B2889" s="473" t="s">
        <v>1967</v>
      </c>
      <c r="C2889" s="473" t="s">
        <v>925</v>
      </c>
      <c r="D2889" s="474">
        <v>27.5</v>
      </c>
    </row>
    <row r="2890" spans="1:4" s="387" customFormat="1" x14ac:dyDescent="0.25">
      <c r="A2890" s="473">
        <v>91956</v>
      </c>
      <c r="B2890" s="473" t="s">
        <v>4232</v>
      </c>
      <c r="C2890" s="473" t="s">
        <v>925</v>
      </c>
      <c r="D2890" s="474">
        <v>33.520000000000003</v>
      </c>
    </row>
    <row r="2891" spans="1:4" s="387" customFormat="1" x14ac:dyDescent="0.25">
      <c r="A2891" s="473">
        <v>91957</v>
      </c>
      <c r="B2891" s="473" t="s">
        <v>4233</v>
      </c>
      <c r="C2891" s="473" t="s">
        <v>925</v>
      </c>
      <c r="D2891" s="474">
        <v>40.47</v>
      </c>
    </row>
    <row r="2892" spans="1:4" s="387" customFormat="1" x14ac:dyDescent="0.25">
      <c r="A2892" s="473">
        <v>91958</v>
      </c>
      <c r="B2892" s="473" t="s">
        <v>4234</v>
      </c>
      <c r="C2892" s="473" t="s">
        <v>925</v>
      </c>
      <c r="D2892" s="474">
        <v>28.34</v>
      </c>
    </row>
    <row r="2893" spans="1:4" s="387" customFormat="1" x14ac:dyDescent="0.25">
      <c r="A2893" s="473">
        <v>91959</v>
      </c>
      <c r="B2893" s="473" t="s">
        <v>990</v>
      </c>
      <c r="C2893" s="473" t="s">
        <v>925</v>
      </c>
      <c r="D2893" s="474">
        <v>35.29</v>
      </c>
    </row>
    <row r="2894" spans="1:4" s="387" customFormat="1" x14ac:dyDescent="0.25">
      <c r="A2894" s="473">
        <v>91960</v>
      </c>
      <c r="B2894" s="473" t="s">
        <v>4235</v>
      </c>
      <c r="C2894" s="473" t="s">
        <v>925</v>
      </c>
      <c r="D2894" s="474">
        <v>38.74</v>
      </c>
    </row>
    <row r="2895" spans="1:4" s="387" customFormat="1" x14ac:dyDescent="0.25">
      <c r="A2895" s="473">
        <v>91961</v>
      </c>
      <c r="B2895" s="473" t="s">
        <v>4236</v>
      </c>
      <c r="C2895" s="473" t="s">
        <v>925</v>
      </c>
      <c r="D2895" s="474">
        <v>45.69</v>
      </c>
    </row>
    <row r="2896" spans="1:4" s="387" customFormat="1" x14ac:dyDescent="0.25">
      <c r="A2896" s="473">
        <v>91962</v>
      </c>
      <c r="B2896" s="473" t="s">
        <v>4237</v>
      </c>
      <c r="C2896" s="473" t="s">
        <v>925</v>
      </c>
      <c r="D2896" s="474">
        <v>51.77</v>
      </c>
    </row>
    <row r="2897" spans="1:4" s="387" customFormat="1" x14ac:dyDescent="0.25">
      <c r="A2897" s="473">
        <v>91963</v>
      </c>
      <c r="B2897" s="473" t="s">
        <v>4238</v>
      </c>
      <c r="C2897" s="473" t="s">
        <v>925</v>
      </c>
      <c r="D2897" s="474">
        <v>58.72</v>
      </c>
    </row>
    <row r="2898" spans="1:4" s="387" customFormat="1" x14ac:dyDescent="0.25">
      <c r="A2898" s="473">
        <v>91964</v>
      </c>
      <c r="B2898" s="473" t="s">
        <v>4239</v>
      </c>
      <c r="C2898" s="473" t="s">
        <v>925</v>
      </c>
      <c r="D2898" s="474">
        <v>46.54</v>
      </c>
    </row>
    <row r="2899" spans="1:4" s="387" customFormat="1" x14ac:dyDescent="0.25">
      <c r="A2899" s="473">
        <v>91965</v>
      </c>
      <c r="B2899" s="473" t="s">
        <v>4240</v>
      </c>
      <c r="C2899" s="473" t="s">
        <v>925</v>
      </c>
      <c r="D2899" s="474">
        <v>53.49</v>
      </c>
    </row>
    <row r="2900" spans="1:4" s="387" customFormat="1" x14ac:dyDescent="0.25">
      <c r="A2900" s="473">
        <v>91966</v>
      </c>
      <c r="B2900" s="473" t="s">
        <v>4241</v>
      </c>
      <c r="C2900" s="473" t="s">
        <v>925</v>
      </c>
      <c r="D2900" s="474">
        <v>41.35</v>
      </c>
    </row>
    <row r="2901" spans="1:4" s="387" customFormat="1" x14ac:dyDescent="0.25">
      <c r="A2901" s="473">
        <v>91967</v>
      </c>
      <c r="B2901" s="473" t="s">
        <v>1011</v>
      </c>
      <c r="C2901" s="473" t="s">
        <v>925</v>
      </c>
      <c r="D2901" s="474">
        <v>48.3</v>
      </c>
    </row>
    <row r="2902" spans="1:4" s="387" customFormat="1" x14ac:dyDescent="0.25">
      <c r="A2902" s="473">
        <v>91968</v>
      </c>
      <c r="B2902" s="473" t="s">
        <v>4242</v>
      </c>
      <c r="C2902" s="473" t="s">
        <v>925</v>
      </c>
      <c r="D2902" s="474">
        <v>56.95</v>
      </c>
    </row>
    <row r="2903" spans="1:4" s="387" customFormat="1" x14ac:dyDescent="0.25">
      <c r="A2903" s="473">
        <v>91969</v>
      </c>
      <c r="B2903" s="473" t="s">
        <v>4243</v>
      </c>
      <c r="C2903" s="473" t="s">
        <v>925</v>
      </c>
      <c r="D2903" s="474">
        <v>63.9</v>
      </c>
    </row>
    <row r="2904" spans="1:4" s="387" customFormat="1" x14ac:dyDescent="0.25">
      <c r="A2904" s="473">
        <v>91970</v>
      </c>
      <c r="B2904" s="473" t="s">
        <v>4244</v>
      </c>
      <c r="C2904" s="473" t="s">
        <v>925</v>
      </c>
      <c r="D2904" s="474">
        <v>59.83</v>
      </c>
    </row>
    <row r="2905" spans="1:4" s="387" customFormat="1" x14ac:dyDescent="0.25">
      <c r="A2905" s="473">
        <v>91971</v>
      </c>
      <c r="B2905" s="473" t="s">
        <v>4245</v>
      </c>
      <c r="C2905" s="473" t="s">
        <v>925</v>
      </c>
      <c r="D2905" s="474">
        <v>71.099999999999994</v>
      </c>
    </row>
    <row r="2906" spans="1:4" s="387" customFormat="1" x14ac:dyDescent="0.25">
      <c r="A2906" s="473">
        <v>91972</v>
      </c>
      <c r="B2906" s="473" t="s">
        <v>4246</v>
      </c>
      <c r="C2906" s="473" t="s">
        <v>925</v>
      </c>
      <c r="D2906" s="474">
        <v>65.05</v>
      </c>
    </row>
    <row r="2907" spans="1:4" s="387" customFormat="1" x14ac:dyDescent="0.25">
      <c r="A2907" s="473">
        <v>91973</v>
      </c>
      <c r="B2907" s="473" t="s">
        <v>4247</v>
      </c>
      <c r="C2907" s="473" t="s">
        <v>925</v>
      </c>
      <c r="D2907" s="474">
        <v>76.319999999999993</v>
      </c>
    </row>
    <row r="2908" spans="1:4" s="387" customFormat="1" x14ac:dyDescent="0.25">
      <c r="A2908" s="473">
        <v>91974</v>
      </c>
      <c r="B2908" s="473" t="s">
        <v>4248</v>
      </c>
      <c r="C2908" s="473" t="s">
        <v>925</v>
      </c>
      <c r="D2908" s="474">
        <v>54.61</v>
      </c>
    </row>
    <row r="2909" spans="1:4" s="387" customFormat="1" x14ac:dyDescent="0.25">
      <c r="A2909" s="473">
        <v>91975</v>
      </c>
      <c r="B2909" s="473" t="s">
        <v>4249</v>
      </c>
      <c r="C2909" s="473" t="s">
        <v>925</v>
      </c>
      <c r="D2909" s="474">
        <v>65.88</v>
      </c>
    </row>
    <row r="2910" spans="1:4" s="387" customFormat="1" x14ac:dyDescent="0.25">
      <c r="A2910" s="473">
        <v>91976</v>
      </c>
      <c r="B2910" s="473" t="s">
        <v>4250</v>
      </c>
      <c r="C2910" s="473" t="s">
        <v>925</v>
      </c>
      <c r="D2910" s="474">
        <v>80.72</v>
      </c>
    </row>
    <row r="2911" spans="1:4" s="387" customFormat="1" x14ac:dyDescent="0.25">
      <c r="A2911" s="473">
        <v>91977</v>
      </c>
      <c r="B2911" s="473" t="s">
        <v>4251</v>
      </c>
      <c r="C2911" s="473" t="s">
        <v>925</v>
      </c>
      <c r="D2911" s="474">
        <v>91.99</v>
      </c>
    </row>
    <row r="2912" spans="1:4" s="387" customFormat="1" x14ac:dyDescent="0.25">
      <c r="A2912" s="473">
        <v>91978</v>
      </c>
      <c r="B2912" s="473" t="s">
        <v>4252</v>
      </c>
      <c r="C2912" s="473" t="s">
        <v>925</v>
      </c>
      <c r="D2912" s="474">
        <v>33.450000000000003</v>
      </c>
    </row>
    <row r="2913" spans="1:4" s="387" customFormat="1" x14ac:dyDescent="0.25">
      <c r="A2913" s="473">
        <v>91979</v>
      </c>
      <c r="B2913" s="473" t="s">
        <v>4253</v>
      </c>
      <c r="C2913" s="473" t="s">
        <v>925</v>
      </c>
      <c r="D2913" s="474">
        <v>40.4</v>
      </c>
    </row>
    <row r="2914" spans="1:4" s="387" customFormat="1" x14ac:dyDescent="0.25">
      <c r="A2914" s="473">
        <v>91980</v>
      </c>
      <c r="B2914" s="473" t="s">
        <v>4254</v>
      </c>
      <c r="C2914" s="473" t="s">
        <v>925</v>
      </c>
      <c r="D2914" s="474">
        <v>32.28</v>
      </c>
    </row>
    <row r="2915" spans="1:4" s="387" customFormat="1" x14ac:dyDescent="0.25">
      <c r="A2915" s="473">
        <v>91981</v>
      </c>
      <c r="B2915" s="473" t="s">
        <v>4255</v>
      </c>
      <c r="C2915" s="473" t="s">
        <v>925</v>
      </c>
      <c r="D2915" s="474">
        <v>39.229999999999997</v>
      </c>
    </row>
    <row r="2916" spans="1:4" s="387" customFormat="1" x14ac:dyDescent="0.25">
      <c r="A2916" s="473">
        <v>91982</v>
      </c>
      <c r="B2916" s="473" t="s">
        <v>4256</v>
      </c>
      <c r="C2916" s="473" t="s">
        <v>925</v>
      </c>
      <c r="D2916" s="474">
        <v>82.76</v>
      </c>
    </row>
    <row r="2917" spans="1:4" s="387" customFormat="1" x14ac:dyDescent="0.25">
      <c r="A2917" s="473">
        <v>91983</v>
      </c>
      <c r="B2917" s="473" t="s">
        <v>4257</v>
      </c>
      <c r="C2917" s="473" t="s">
        <v>925</v>
      </c>
      <c r="D2917" s="474">
        <v>89.71</v>
      </c>
    </row>
    <row r="2918" spans="1:4" s="387" customFormat="1" x14ac:dyDescent="0.25">
      <c r="A2918" s="473">
        <v>91984</v>
      </c>
      <c r="B2918" s="473" t="s">
        <v>4258</v>
      </c>
      <c r="C2918" s="473" t="s">
        <v>925</v>
      </c>
      <c r="D2918" s="474">
        <v>14.25</v>
      </c>
    </row>
    <row r="2919" spans="1:4" s="387" customFormat="1" x14ac:dyDescent="0.25">
      <c r="A2919" s="473">
        <v>91985</v>
      </c>
      <c r="B2919" s="473" t="s">
        <v>4259</v>
      </c>
      <c r="C2919" s="473" t="s">
        <v>925</v>
      </c>
      <c r="D2919" s="474">
        <v>21.2</v>
      </c>
    </row>
    <row r="2920" spans="1:4" s="387" customFormat="1" x14ac:dyDescent="0.25">
      <c r="A2920" s="473">
        <v>91986</v>
      </c>
      <c r="B2920" s="473" t="s">
        <v>4260</v>
      </c>
      <c r="C2920" s="473" t="s">
        <v>925</v>
      </c>
      <c r="D2920" s="474">
        <v>31.37</v>
      </c>
    </row>
    <row r="2921" spans="1:4" s="387" customFormat="1" x14ac:dyDescent="0.25">
      <c r="A2921" s="473">
        <v>91987</v>
      </c>
      <c r="B2921" s="473" t="s">
        <v>4261</v>
      </c>
      <c r="C2921" s="473" t="s">
        <v>925</v>
      </c>
      <c r="D2921" s="474">
        <v>38.32</v>
      </c>
    </row>
    <row r="2922" spans="1:4" s="387" customFormat="1" x14ac:dyDescent="0.25">
      <c r="A2922" s="473">
        <v>91988</v>
      </c>
      <c r="B2922" s="473" t="s">
        <v>4262</v>
      </c>
      <c r="C2922" s="473" t="s">
        <v>925</v>
      </c>
      <c r="D2922" s="474">
        <v>18.170000000000002</v>
      </c>
    </row>
    <row r="2923" spans="1:4" s="387" customFormat="1" x14ac:dyDescent="0.25">
      <c r="A2923" s="473">
        <v>91989</v>
      </c>
      <c r="B2923" s="473" t="s">
        <v>4263</v>
      </c>
      <c r="C2923" s="473" t="s">
        <v>925</v>
      </c>
      <c r="D2923" s="474">
        <v>25.12</v>
      </c>
    </row>
    <row r="2924" spans="1:4" s="387" customFormat="1" x14ac:dyDescent="0.25">
      <c r="A2924" s="473">
        <v>91990</v>
      </c>
      <c r="B2924" s="473" t="s">
        <v>4264</v>
      </c>
      <c r="C2924" s="473" t="s">
        <v>925</v>
      </c>
      <c r="D2924" s="474">
        <v>26.7</v>
      </c>
    </row>
    <row r="2925" spans="1:4" s="387" customFormat="1" x14ac:dyDescent="0.25">
      <c r="A2925" s="473">
        <v>91991</v>
      </c>
      <c r="B2925" s="473" t="s">
        <v>4265</v>
      </c>
      <c r="C2925" s="473" t="s">
        <v>925</v>
      </c>
      <c r="D2925" s="474">
        <v>28.82</v>
      </c>
    </row>
    <row r="2926" spans="1:4" s="387" customFormat="1" x14ac:dyDescent="0.25">
      <c r="A2926" s="473">
        <v>91992</v>
      </c>
      <c r="B2926" s="473" t="s">
        <v>4266</v>
      </c>
      <c r="C2926" s="473" t="s">
        <v>925</v>
      </c>
      <c r="D2926" s="474">
        <v>33.65</v>
      </c>
    </row>
    <row r="2927" spans="1:4" s="387" customFormat="1" x14ac:dyDescent="0.25">
      <c r="A2927" s="473">
        <v>91993</v>
      </c>
      <c r="B2927" s="473" t="s">
        <v>4267</v>
      </c>
      <c r="C2927" s="473" t="s">
        <v>925</v>
      </c>
      <c r="D2927" s="474">
        <v>35.770000000000003</v>
      </c>
    </row>
    <row r="2928" spans="1:4" s="387" customFormat="1" x14ac:dyDescent="0.25">
      <c r="A2928" s="473">
        <v>91994</v>
      </c>
      <c r="B2928" s="473" t="s">
        <v>4268</v>
      </c>
      <c r="C2928" s="473" t="s">
        <v>925</v>
      </c>
      <c r="D2928" s="474">
        <v>19.45</v>
      </c>
    </row>
    <row r="2929" spans="1:4" s="387" customFormat="1" x14ac:dyDescent="0.25">
      <c r="A2929" s="473">
        <v>91995</v>
      </c>
      <c r="B2929" s="473" t="s">
        <v>4269</v>
      </c>
      <c r="C2929" s="473" t="s">
        <v>925</v>
      </c>
      <c r="D2929" s="474">
        <v>21.57</v>
      </c>
    </row>
    <row r="2930" spans="1:4" s="387" customFormat="1" x14ac:dyDescent="0.25">
      <c r="A2930" s="473">
        <v>91996</v>
      </c>
      <c r="B2930" s="473" t="s">
        <v>1971</v>
      </c>
      <c r="C2930" s="473" t="s">
        <v>925</v>
      </c>
      <c r="D2930" s="474">
        <v>26.4</v>
      </c>
    </row>
    <row r="2931" spans="1:4" s="387" customFormat="1" x14ac:dyDescent="0.25">
      <c r="A2931" s="473">
        <v>91997</v>
      </c>
      <c r="B2931" s="473" t="s">
        <v>4270</v>
      </c>
      <c r="C2931" s="473" t="s">
        <v>925</v>
      </c>
      <c r="D2931" s="474">
        <v>28.52</v>
      </c>
    </row>
    <row r="2932" spans="1:4" s="387" customFormat="1" x14ac:dyDescent="0.25">
      <c r="A2932" s="473">
        <v>91998</v>
      </c>
      <c r="B2932" s="473" t="s">
        <v>4271</v>
      </c>
      <c r="C2932" s="473" t="s">
        <v>925</v>
      </c>
      <c r="D2932" s="474">
        <v>16.63</v>
      </c>
    </row>
    <row r="2933" spans="1:4" s="387" customFormat="1" x14ac:dyDescent="0.25">
      <c r="A2933" s="473">
        <v>91999</v>
      </c>
      <c r="B2933" s="473" t="s">
        <v>4272</v>
      </c>
      <c r="C2933" s="473" t="s">
        <v>925</v>
      </c>
      <c r="D2933" s="474">
        <v>18.75</v>
      </c>
    </row>
    <row r="2934" spans="1:4" s="387" customFormat="1" x14ac:dyDescent="0.25">
      <c r="A2934" s="473">
        <v>92000</v>
      </c>
      <c r="B2934" s="473" t="s">
        <v>942</v>
      </c>
      <c r="C2934" s="473" t="s">
        <v>925</v>
      </c>
      <c r="D2934" s="474">
        <v>23.58</v>
      </c>
    </row>
    <row r="2935" spans="1:4" s="387" customFormat="1" x14ac:dyDescent="0.25">
      <c r="A2935" s="473">
        <v>92001</v>
      </c>
      <c r="B2935" s="473" t="s">
        <v>991</v>
      </c>
      <c r="C2935" s="473" t="s">
        <v>925</v>
      </c>
      <c r="D2935" s="474">
        <v>25.7</v>
      </c>
    </row>
    <row r="2936" spans="1:4" s="387" customFormat="1" x14ac:dyDescent="0.25">
      <c r="A2936" s="473">
        <v>92002</v>
      </c>
      <c r="B2936" s="473" t="s">
        <v>4273</v>
      </c>
      <c r="C2936" s="473" t="s">
        <v>925</v>
      </c>
      <c r="D2936" s="474">
        <v>36.54</v>
      </c>
    </row>
    <row r="2937" spans="1:4" s="387" customFormat="1" x14ac:dyDescent="0.25">
      <c r="A2937" s="473">
        <v>92003</v>
      </c>
      <c r="B2937" s="473" t="s">
        <v>4274</v>
      </c>
      <c r="C2937" s="473" t="s">
        <v>925</v>
      </c>
      <c r="D2937" s="474">
        <v>40.78</v>
      </c>
    </row>
    <row r="2938" spans="1:4" s="387" customFormat="1" x14ac:dyDescent="0.25">
      <c r="A2938" s="473">
        <v>92004</v>
      </c>
      <c r="B2938" s="473" t="s">
        <v>1972</v>
      </c>
      <c r="C2938" s="473" t="s">
        <v>925</v>
      </c>
      <c r="D2938" s="474">
        <v>43.49</v>
      </c>
    </row>
    <row r="2939" spans="1:4" s="387" customFormat="1" x14ac:dyDescent="0.25">
      <c r="A2939" s="473">
        <v>92005</v>
      </c>
      <c r="B2939" s="473" t="s">
        <v>4275</v>
      </c>
      <c r="C2939" s="473" t="s">
        <v>925</v>
      </c>
      <c r="D2939" s="474">
        <v>47.73</v>
      </c>
    </row>
    <row r="2940" spans="1:4" s="387" customFormat="1" x14ac:dyDescent="0.25">
      <c r="A2940" s="473">
        <v>92006</v>
      </c>
      <c r="B2940" s="473" t="s">
        <v>4276</v>
      </c>
      <c r="C2940" s="473" t="s">
        <v>925</v>
      </c>
      <c r="D2940" s="474">
        <v>30.91</v>
      </c>
    </row>
    <row r="2941" spans="1:4" s="387" customFormat="1" x14ac:dyDescent="0.25">
      <c r="A2941" s="473">
        <v>92007</v>
      </c>
      <c r="B2941" s="473" t="s">
        <v>4277</v>
      </c>
      <c r="C2941" s="473" t="s">
        <v>925</v>
      </c>
      <c r="D2941" s="474">
        <v>35.15</v>
      </c>
    </row>
    <row r="2942" spans="1:4" s="387" customFormat="1" x14ac:dyDescent="0.25">
      <c r="A2942" s="473">
        <v>92008</v>
      </c>
      <c r="B2942" s="473" t="s">
        <v>943</v>
      </c>
      <c r="C2942" s="473" t="s">
        <v>925</v>
      </c>
      <c r="D2942" s="474">
        <v>37.86</v>
      </c>
    </row>
    <row r="2943" spans="1:4" s="387" customFormat="1" x14ac:dyDescent="0.25">
      <c r="A2943" s="473">
        <v>92009</v>
      </c>
      <c r="B2943" s="473" t="s">
        <v>4278</v>
      </c>
      <c r="C2943" s="473" t="s">
        <v>925</v>
      </c>
      <c r="D2943" s="474">
        <v>42.1</v>
      </c>
    </row>
    <row r="2944" spans="1:4" s="387" customFormat="1" x14ac:dyDescent="0.25">
      <c r="A2944" s="473">
        <v>92010</v>
      </c>
      <c r="B2944" s="473" t="s">
        <v>4279</v>
      </c>
      <c r="C2944" s="473" t="s">
        <v>925</v>
      </c>
      <c r="D2944" s="474">
        <v>53.65</v>
      </c>
    </row>
    <row r="2945" spans="1:4" s="387" customFormat="1" x14ac:dyDescent="0.25">
      <c r="A2945" s="473">
        <v>92011</v>
      </c>
      <c r="B2945" s="473" t="s">
        <v>4280</v>
      </c>
      <c r="C2945" s="473" t="s">
        <v>925</v>
      </c>
      <c r="D2945" s="474">
        <v>60.01</v>
      </c>
    </row>
    <row r="2946" spans="1:4" s="387" customFormat="1" x14ac:dyDescent="0.25">
      <c r="A2946" s="473">
        <v>92012</v>
      </c>
      <c r="B2946" s="473" t="s">
        <v>4281</v>
      </c>
      <c r="C2946" s="473" t="s">
        <v>925</v>
      </c>
      <c r="D2946" s="474">
        <v>60.6</v>
      </c>
    </row>
    <row r="2947" spans="1:4" s="387" customFormat="1" x14ac:dyDescent="0.25">
      <c r="A2947" s="473">
        <v>92013</v>
      </c>
      <c r="B2947" s="473" t="s">
        <v>4282</v>
      </c>
      <c r="C2947" s="473" t="s">
        <v>925</v>
      </c>
      <c r="D2947" s="474">
        <v>66.959999999999994</v>
      </c>
    </row>
    <row r="2948" spans="1:4" s="387" customFormat="1" x14ac:dyDescent="0.25">
      <c r="A2948" s="473">
        <v>92014</v>
      </c>
      <c r="B2948" s="473" t="s">
        <v>4283</v>
      </c>
      <c r="C2948" s="473" t="s">
        <v>925</v>
      </c>
      <c r="D2948" s="474">
        <v>45.2</v>
      </c>
    </row>
    <row r="2949" spans="1:4" s="387" customFormat="1" x14ac:dyDescent="0.25">
      <c r="A2949" s="473">
        <v>92015</v>
      </c>
      <c r="B2949" s="473" t="s">
        <v>4284</v>
      </c>
      <c r="C2949" s="473" t="s">
        <v>925</v>
      </c>
      <c r="D2949" s="474">
        <v>51.56</v>
      </c>
    </row>
    <row r="2950" spans="1:4" s="387" customFormat="1" x14ac:dyDescent="0.25">
      <c r="A2950" s="473">
        <v>92016</v>
      </c>
      <c r="B2950" s="473" t="s">
        <v>4285</v>
      </c>
      <c r="C2950" s="473" t="s">
        <v>925</v>
      </c>
      <c r="D2950" s="474">
        <v>52.15</v>
      </c>
    </row>
    <row r="2951" spans="1:4" s="387" customFormat="1" x14ac:dyDescent="0.25">
      <c r="A2951" s="473">
        <v>92017</v>
      </c>
      <c r="B2951" s="473" t="s">
        <v>4286</v>
      </c>
      <c r="C2951" s="473" t="s">
        <v>925</v>
      </c>
      <c r="D2951" s="474">
        <v>58.51</v>
      </c>
    </row>
    <row r="2952" spans="1:4" s="387" customFormat="1" x14ac:dyDescent="0.25">
      <c r="A2952" s="473">
        <v>92018</v>
      </c>
      <c r="B2952" s="473" t="s">
        <v>4287</v>
      </c>
      <c r="C2952" s="473" t="s">
        <v>925</v>
      </c>
      <c r="D2952" s="474">
        <v>59.87</v>
      </c>
    </row>
    <row r="2953" spans="1:4" s="387" customFormat="1" x14ac:dyDescent="0.25">
      <c r="A2953" s="473">
        <v>92019</v>
      </c>
      <c r="B2953" s="473" t="s">
        <v>4288</v>
      </c>
      <c r="C2953" s="473" t="s">
        <v>925</v>
      </c>
      <c r="D2953" s="474">
        <v>71.14</v>
      </c>
    </row>
    <row r="2954" spans="1:4" s="387" customFormat="1" x14ac:dyDescent="0.25">
      <c r="A2954" s="473">
        <v>92020</v>
      </c>
      <c r="B2954" s="473" t="s">
        <v>4289</v>
      </c>
      <c r="C2954" s="473" t="s">
        <v>925</v>
      </c>
      <c r="D2954" s="474">
        <v>88.63</v>
      </c>
    </row>
    <row r="2955" spans="1:4" s="387" customFormat="1" x14ac:dyDescent="0.25">
      <c r="A2955" s="473">
        <v>92021</v>
      </c>
      <c r="B2955" s="473" t="s">
        <v>4290</v>
      </c>
      <c r="C2955" s="473" t="s">
        <v>925</v>
      </c>
      <c r="D2955" s="474">
        <v>99.9</v>
      </c>
    </row>
    <row r="2956" spans="1:4" s="387" customFormat="1" x14ac:dyDescent="0.25">
      <c r="A2956" s="473">
        <v>92022</v>
      </c>
      <c r="B2956" s="473" t="s">
        <v>1969</v>
      </c>
      <c r="C2956" s="473" t="s">
        <v>925</v>
      </c>
      <c r="D2956" s="474">
        <v>32.42</v>
      </c>
    </row>
    <row r="2957" spans="1:4" s="387" customFormat="1" x14ac:dyDescent="0.25">
      <c r="A2957" s="473">
        <v>92023</v>
      </c>
      <c r="B2957" s="473" t="s">
        <v>944</v>
      </c>
      <c r="C2957" s="473" t="s">
        <v>925</v>
      </c>
      <c r="D2957" s="474">
        <v>39.369999999999997</v>
      </c>
    </row>
    <row r="2958" spans="1:4" s="387" customFormat="1" x14ac:dyDescent="0.25">
      <c r="A2958" s="473">
        <v>92024</v>
      </c>
      <c r="B2958" s="473" t="s">
        <v>4291</v>
      </c>
      <c r="C2958" s="473" t="s">
        <v>925</v>
      </c>
      <c r="D2958" s="474">
        <v>49.57</v>
      </c>
    </row>
    <row r="2959" spans="1:4" s="387" customFormat="1" x14ac:dyDescent="0.25">
      <c r="A2959" s="473">
        <v>92025</v>
      </c>
      <c r="B2959" s="473" t="s">
        <v>984</v>
      </c>
      <c r="C2959" s="473" t="s">
        <v>925</v>
      </c>
      <c r="D2959" s="474">
        <v>56.52</v>
      </c>
    </row>
    <row r="2960" spans="1:4" s="387" customFormat="1" x14ac:dyDescent="0.25">
      <c r="A2960" s="473">
        <v>92026</v>
      </c>
      <c r="B2960" s="473" t="s">
        <v>4292</v>
      </c>
      <c r="C2960" s="473" t="s">
        <v>925</v>
      </c>
      <c r="D2960" s="474">
        <v>45.44</v>
      </c>
    </row>
    <row r="2961" spans="1:4" s="387" customFormat="1" x14ac:dyDescent="0.25">
      <c r="A2961" s="473">
        <v>92027</v>
      </c>
      <c r="B2961" s="473" t="s">
        <v>4293</v>
      </c>
      <c r="C2961" s="473" t="s">
        <v>925</v>
      </c>
      <c r="D2961" s="474">
        <v>52.39</v>
      </c>
    </row>
    <row r="2962" spans="1:4" s="387" customFormat="1" x14ac:dyDescent="0.25">
      <c r="A2962" s="473">
        <v>92028</v>
      </c>
      <c r="B2962" s="473" t="s">
        <v>4294</v>
      </c>
      <c r="C2962" s="473" t="s">
        <v>925</v>
      </c>
      <c r="D2962" s="474">
        <v>37.64</v>
      </c>
    </row>
    <row r="2963" spans="1:4" s="387" customFormat="1" x14ac:dyDescent="0.25">
      <c r="A2963" s="473">
        <v>92029</v>
      </c>
      <c r="B2963" s="473" t="s">
        <v>1970</v>
      </c>
      <c r="C2963" s="473" t="s">
        <v>925</v>
      </c>
      <c r="D2963" s="474">
        <v>44.59</v>
      </c>
    </row>
    <row r="2964" spans="1:4" s="387" customFormat="1" x14ac:dyDescent="0.25">
      <c r="A2964" s="473">
        <v>92030</v>
      </c>
      <c r="B2964" s="473" t="s">
        <v>4295</v>
      </c>
      <c r="C2964" s="473" t="s">
        <v>925</v>
      </c>
      <c r="D2964" s="474">
        <v>54.75</v>
      </c>
    </row>
    <row r="2965" spans="1:4" s="387" customFormat="1" x14ac:dyDescent="0.25">
      <c r="A2965" s="473">
        <v>92031</v>
      </c>
      <c r="B2965" s="473" t="s">
        <v>4296</v>
      </c>
      <c r="C2965" s="473" t="s">
        <v>925</v>
      </c>
      <c r="D2965" s="474">
        <v>61.7</v>
      </c>
    </row>
    <row r="2966" spans="1:4" s="387" customFormat="1" x14ac:dyDescent="0.25">
      <c r="A2966" s="473">
        <v>92032</v>
      </c>
      <c r="B2966" s="473" t="s">
        <v>4297</v>
      </c>
      <c r="C2966" s="473" t="s">
        <v>925</v>
      </c>
      <c r="D2966" s="474">
        <v>55.85</v>
      </c>
    </row>
    <row r="2967" spans="1:4" s="387" customFormat="1" x14ac:dyDescent="0.25">
      <c r="A2967" s="473">
        <v>92033</v>
      </c>
      <c r="B2967" s="473" t="s">
        <v>4298</v>
      </c>
      <c r="C2967" s="473" t="s">
        <v>925</v>
      </c>
      <c r="D2967" s="474">
        <v>62.8</v>
      </c>
    </row>
    <row r="2968" spans="1:4" s="387" customFormat="1" x14ac:dyDescent="0.25">
      <c r="A2968" s="473">
        <v>92034</v>
      </c>
      <c r="B2968" s="473" t="s">
        <v>4299</v>
      </c>
      <c r="C2968" s="473" t="s">
        <v>925</v>
      </c>
      <c r="D2968" s="474">
        <v>50.67</v>
      </c>
    </row>
    <row r="2969" spans="1:4" s="387" customFormat="1" x14ac:dyDescent="0.25">
      <c r="A2969" s="473">
        <v>92035</v>
      </c>
      <c r="B2969" s="473" t="s">
        <v>4300</v>
      </c>
      <c r="C2969" s="473" t="s">
        <v>925</v>
      </c>
      <c r="D2969" s="474">
        <v>57.62</v>
      </c>
    </row>
    <row r="2970" spans="1:4" s="387" customFormat="1" x14ac:dyDescent="0.25">
      <c r="A2970" s="473">
        <v>97583</v>
      </c>
      <c r="B2970" s="473" t="s">
        <v>4301</v>
      </c>
      <c r="C2970" s="473" t="s">
        <v>925</v>
      </c>
      <c r="D2970" s="474">
        <v>54.38</v>
      </c>
    </row>
    <row r="2971" spans="1:4" s="387" customFormat="1" x14ac:dyDescent="0.25">
      <c r="A2971" s="473">
        <v>97584</v>
      </c>
      <c r="B2971" s="473" t="s">
        <v>4302</v>
      </c>
      <c r="C2971" s="473" t="s">
        <v>925</v>
      </c>
      <c r="D2971" s="474">
        <v>75.27</v>
      </c>
    </row>
    <row r="2972" spans="1:4" s="387" customFormat="1" x14ac:dyDescent="0.25">
      <c r="A2972" s="473">
        <v>97585</v>
      </c>
      <c r="B2972" s="473" t="s">
        <v>4303</v>
      </c>
      <c r="C2972" s="473" t="s">
        <v>925</v>
      </c>
      <c r="D2972" s="474">
        <v>72.760000000000005</v>
      </c>
    </row>
    <row r="2973" spans="1:4" s="387" customFormat="1" x14ac:dyDescent="0.25">
      <c r="A2973" s="473">
        <v>97586</v>
      </c>
      <c r="B2973" s="473" t="s">
        <v>948</v>
      </c>
      <c r="C2973" s="473" t="s">
        <v>925</v>
      </c>
      <c r="D2973" s="474">
        <v>97.99</v>
      </c>
    </row>
    <row r="2974" spans="1:4" s="387" customFormat="1" x14ac:dyDescent="0.25">
      <c r="A2974" s="473">
        <v>97587</v>
      </c>
      <c r="B2974" s="473" t="s">
        <v>4304</v>
      </c>
      <c r="C2974" s="473" t="s">
        <v>925</v>
      </c>
      <c r="D2974" s="474">
        <v>176.57</v>
      </c>
    </row>
    <row r="2975" spans="1:4" s="387" customFormat="1" x14ac:dyDescent="0.25">
      <c r="A2975" s="473">
        <v>97589</v>
      </c>
      <c r="B2975" s="473" t="s">
        <v>4305</v>
      </c>
      <c r="C2975" s="473" t="s">
        <v>925</v>
      </c>
      <c r="D2975" s="474">
        <v>35.549999999999997</v>
      </c>
    </row>
    <row r="2976" spans="1:4" s="387" customFormat="1" x14ac:dyDescent="0.25">
      <c r="A2976" s="473">
        <v>97590</v>
      </c>
      <c r="B2976" s="473" t="s">
        <v>4306</v>
      </c>
      <c r="C2976" s="473" t="s">
        <v>925</v>
      </c>
      <c r="D2976" s="474">
        <v>70.400000000000006</v>
      </c>
    </row>
    <row r="2977" spans="1:4" s="387" customFormat="1" x14ac:dyDescent="0.25">
      <c r="A2977" s="473">
        <v>97591</v>
      </c>
      <c r="B2977" s="473" t="s">
        <v>4307</v>
      </c>
      <c r="C2977" s="473" t="s">
        <v>925</v>
      </c>
      <c r="D2977" s="474">
        <v>97.11</v>
      </c>
    </row>
    <row r="2978" spans="1:4" s="387" customFormat="1" x14ac:dyDescent="0.25">
      <c r="A2978" s="473">
        <v>97592</v>
      </c>
      <c r="B2978" s="473" t="s">
        <v>4308</v>
      </c>
      <c r="C2978" s="473" t="s">
        <v>925</v>
      </c>
      <c r="D2978" s="474">
        <v>36.39</v>
      </c>
    </row>
    <row r="2979" spans="1:4" s="387" customFormat="1" x14ac:dyDescent="0.25">
      <c r="A2979" s="473">
        <v>97593</v>
      </c>
      <c r="B2979" s="473" t="s">
        <v>949</v>
      </c>
      <c r="C2979" s="473" t="s">
        <v>925</v>
      </c>
      <c r="D2979" s="474">
        <v>96.63</v>
      </c>
    </row>
    <row r="2980" spans="1:4" s="387" customFormat="1" x14ac:dyDescent="0.25">
      <c r="A2980" s="473">
        <v>97594</v>
      </c>
      <c r="B2980" s="473" t="s">
        <v>4309</v>
      </c>
      <c r="C2980" s="473" t="s">
        <v>925</v>
      </c>
      <c r="D2980" s="474">
        <v>96.88</v>
      </c>
    </row>
    <row r="2981" spans="1:4" s="387" customFormat="1" x14ac:dyDescent="0.25">
      <c r="A2981" s="473">
        <v>97595</v>
      </c>
      <c r="B2981" s="473" t="s">
        <v>4310</v>
      </c>
      <c r="C2981" s="473" t="s">
        <v>925</v>
      </c>
      <c r="D2981" s="474">
        <v>65.52</v>
      </c>
    </row>
    <row r="2982" spans="1:4" s="387" customFormat="1" x14ac:dyDescent="0.25">
      <c r="A2982" s="473">
        <v>97596</v>
      </c>
      <c r="B2982" s="473" t="s">
        <v>4311</v>
      </c>
      <c r="C2982" s="473" t="s">
        <v>925</v>
      </c>
      <c r="D2982" s="474">
        <v>46.69</v>
      </c>
    </row>
    <row r="2983" spans="1:4" s="387" customFormat="1" x14ac:dyDescent="0.25">
      <c r="A2983" s="473">
        <v>97597</v>
      </c>
      <c r="B2983" s="473" t="s">
        <v>4312</v>
      </c>
      <c r="C2983" s="473" t="s">
        <v>925</v>
      </c>
      <c r="D2983" s="474">
        <v>45.11</v>
      </c>
    </row>
    <row r="2984" spans="1:4" s="387" customFormat="1" x14ac:dyDescent="0.25">
      <c r="A2984" s="473">
        <v>97598</v>
      </c>
      <c r="B2984" s="473" t="s">
        <v>4313</v>
      </c>
      <c r="C2984" s="473" t="s">
        <v>925</v>
      </c>
      <c r="D2984" s="474">
        <v>42.71</v>
      </c>
    </row>
    <row r="2985" spans="1:4" s="387" customFormat="1" x14ac:dyDescent="0.25">
      <c r="A2985" s="473">
        <v>97599</v>
      </c>
      <c r="B2985" s="473" t="s">
        <v>4314</v>
      </c>
      <c r="C2985" s="473" t="s">
        <v>925</v>
      </c>
      <c r="D2985" s="474">
        <v>28.15</v>
      </c>
    </row>
    <row r="2986" spans="1:4" s="387" customFormat="1" x14ac:dyDescent="0.25">
      <c r="A2986" s="473">
        <v>97609</v>
      </c>
      <c r="B2986" s="473" t="s">
        <v>4315</v>
      </c>
      <c r="C2986" s="473" t="s">
        <v>925</v>
      </c>
      <c r="D2986" s="474">
        <v>15.39</v>
      </c>
    </row>
    <row r="2987" spans="1:4" s="387" customFormat="1" x14ac:dyDescent="0.25">
      <c r="A2987" s="473">
        <v>97610</v>
      </c>
      <c r="B2987" s="473" t="s">
        <v>4316</v>
      </c>
      <c r="C2987" s="473" t="s">
        <v>925</v>
      </c>
      <c r="D2987" s="474">
        <v>16.59</v>
      </c>
    </row>
    <row r="2988" spans="1:4" s="387" customFormat="1" x14ac:dyDescent="0.25">
      <c r="A2988" s="473">
        <v>97611</v>
      </c>
      <c r="B2988" s="473" t="s">
        <v>950</v>
      </c>
      <c r="C2988" s="473" t="s">
        <v>925</v>
      </c>
      <c r="D2988" s="474">
        <v>23.5</v>
      </c>
    </row>
    <row r="2989" spans="1:4" s="387" customFormat="1" x14ac:dyDescent="0.25">
      <c r="A2989" s="473">
        <v>97612</v>
      </c>
      <c r="B2989" s="473" t="s">
        <v>951</v>
      </c>
      <c r="C2989" s="473" t="s">
        <v>925</v>
      </c>
      <c r="D2989" s="474">
        <v>25.76</v>
      </c>
    </row>
    <row r="2990" spans="1:4" s="387" customFormat="1" x14ac:dyDescent="0.25">
      <c r="A2990" s="473">
        <v>97613</v>
      </c>
      <c r="B2990" s="473" t="s">
        <v>4317</v>
      </c>
      <c r="C2990" s="473" t="s">
        <v>925</v>
      </c>
      <c r="D2990" s="474">
        <v>33.29</v>
      </c>
    </row>
    <row r="2991" spans="1:4" s="387" customFormat="1" x14ac:dyDescent="0.25">
      <c r="A2991" s="473">
        <v>97614</v>
      </c>
      <c r="B2991" s="473" t="s">
        <v>4318</v>
      </c>
      <c r="C2991" s="473" t="s">
        <v>925</v>
      </c>
      <c r="D2991" s="474">
        <v>60.45</v>
      </c>
    </row>
    <row r="2992" spans="1:4" s="387" customFormat="1" x14ac:dyDescent="0.25">
      <c r="A2992" s="473">
        <v>97615</v>
      </c>
      <c r="B2992" s="473" t="s">
        <v>4319</v>
      </c>
      <c r="C2992" s="473" t="s">
        <v>925</v>
      </c>
      <c r="D2992" s="474">
        <v>40.130000000000003</v>
      </c>
    </row>
    <row r="2993" spans="1:4" s="387" customFormat="1" x14ac:dyDescent="0.25">
      <c r="A2993" s="473">
        <v>97616</v>
      </c>
      <c r="B2993" s="473" t="s">
        <v>4320</v>
      </c>
      <c r="C2993" s="473" t="s">
        <v>925</v>
      </c>
      <c r="D2993" s="474">
        <v>45.2</v>
      </c>
    </row>
    <row r="2994" spans="1:4" s="387" customFormat="1" x14ac:dyDescent="0.25">
      <c r="A2994" s="473">
        <v>97617</v>
      </c>
      <c r="B2994" s="473" t="s">
        <v>4321</v>
      </c>
      <c r="C2994" s="473" t="s">
        <v>925</v>
      </c>
      <c r="D2994" s="474">
        <v>44.85</v>
      </c>
    </row>
    <row r="2995" spans="1:4" s="387" customFormat="1" x14ac:dyDescent="0.25">
      <c r="A2995" s="473">
        <v>97618</v>
      </c>
      <c r="B2995" s="473" t="s">
        <v>4322</v>
      </c>
      <c r="C2995" s="473" t="s">
        <v>925</v>
      </c>
      <c r="D2995" s="474">
        <v>43.31</v>
      </c>
    </row>
    <row r="2996" spans="1:4" s="387" customFormat="1" x14ac:dyDescent="0.25">
      <c r="A2996" s="473">
        <v>100902</v>
      </c>
      <c r="B2996" s="473" t="s">
        <v>4323</v>
      </c>
      <c r="C2996" s="473" t="s">
        <v>925</v>
      </c>
      <c r="D2996" s="474">
        <v>24.72</v>
      </c>
    </row>
    <row r="2997" spans="1:4" s="387" customFormat="1" x14ac:dyDescent="0.25">
      <c r="A2997" s="473">
        <v>100903</v>
      </c>
      <c r="B2997" s="473" t="s">
        <v>4324</v>
      </c>
      <c r="C2997" s="473" t="s">
        <v>925</v>
      </c>
      <c r="D2997" s="474">
        <v>30.04</v>
      </c>
    </row>
    <row r="2998" spans="1:4" s="387" customFormat="1" x14ac:dyDescent="0.25">
      <c r="A2998" s="473">
        <v>100904</v>
      </c>
      <c r="B2998" s="473" t="s">
        <v>4325</v>
      </c>
      <c r="C2998" s="473" t="s">
        <v>925</v>
      </c>
      <c r="D2998" s="474">
        <v>54.38</v>
      </c>
    </row>
    <row r="2999" spans="1:4" s="387" customFormat="1" x14ac:dyDescent="0.25">
      <c r="A2999" s="473">
        <v>100905</v>
      </c>
      <c r="B2999" s="473" t="s">
        <v>4326</v>
      </c>
      <c r="C2999" s="473" t="s">
        <v>925</v>
      </c>
      <c r="D2999" s="474">
        <v>145.52000000000001</v>
      </c>
    </row>
    <row r="3000" spans="1:4" s="387" customFormat="1" x14ac:dyDescent="0.25">
      <c r="A3000" s="473">
        <v>100906</v>
      </c>
      <c r="B3000" s="473" t="s">
        <v>4327</v>
      </c>
      <c r="C3000" s="473" t="s">
        <v>925</v>
      </c>
      <c r="D3000" s="474">
        <v>195.98</v>
      </c>
    </row>
    <row r="3001" spans="1:4" s="387" customFormat="1" x14ac:dyDescent="0.25">
      <c r="A3001" s="473">
        <v>100919</v>
      </c>
      <c r="B3001" s="473" t="s">
        <v>4328</v>
      </c>
      <c r="C3001" s="473" t="s">
        <v>925</v>
      </c>
      <c r="D3001" s="474">
        <v>69.33</v>
      </c>
    </row>
    <row r="3002" spans="1:4" s="387" customFormat="1" x14ac:dyDescent="0.25">
      <c r="A3002" s="473">
        <v>100920</v>
      </c>
      <c r="B3002" s="473" t="s">
        <v>4329</v>
      </c>
      <c r="C3002" s="473" t="s">
        <v>925</v>
      </c>
      <c r="D3002" s="474">
        <v>119.43</v>
      </c>
    </row>
    <row r="3003" spans="1:4" s="387" customFormat="1" x14ac:dyDescent="0.25">
      <c r="A3003" s="473">
        <v>100921</v>
      </c>
      <c r="B3003" s="473" t="s">
        <v>4330</v>
      </c>
      <c r="C3003" s="473" t="s">
        <v>925</v>
      </c>
      <c r="D3003" s="474">
        <v>44.28</v>
      </c>
    </row>
    <row r="3004" spans="1:4" s="387" customFormat="1" x14ac:dyDescent="0.25">
      <c r="A3004" s="473">
        <v>100922</v>
      </c>
      <c r="B3004" s="473" t="s">
        <v>4331</v>
      </c>
      <c r="C3004" s="473" t="s">
        <v>925</v>
      </c>
      <c r="D3004" s="474">
        <v>31.66</v>
      </c>
    </row>
    <row r="3005" spans="1:4" s="387" customFormat="1" x14ac:dyDescent="0.25">
      <c r="A3005" s="473">
        <v>100923</v>
      </c>
      <c r="B3005" s="473" t="s">
        <v>4332</v>
      </c>
      <c r="C3005" s="473" t="s">
        <v>925</v>
      </c>
      <c r="D3005" s="474">
        <v>36.159999999999997</v>
      </c>
    </row>
    <row r="3006" spans="1:4" s="387" customFormat="1" x14ac:dyDescent="0.25">
      <c r="A3006" s="473">
        <v>101489</v>
      </c>
      <c r="B3006" s="473" t="s">
        <v>4333</v>
      </c>
      <c r="C3006" s="473" t="s">
        <v>925</v>
      </c>
      <c r="D3006" s="475">
        <v>1218.3699999999999</v>
      </c>
    </row>
    <row r="3007" spans="1:4" s="387" customFormat="1" x14ac:dyDescent="0.25">
      <c r="A3007" s="473">
        <v>101490</v>
      </c>
      <c r="B3007" s="473" t="s">
        <v>4334</v>
      </c>
      <c r="C3007" s="473" t="s">
        <v>925</v>
      </c>
      <c r="D3007" s="475">
        <v>1315.17</v>
      </c>
    </row>
    <row r="3008" spans="1:4" s="387" customFormat="1" x14ac:dyDescent="0.25">
      <c r="A3008" s="473">
        <v>101491</v>
      </c>
      <c r="B3008" s="473" t="s">
        <v>4335</v>
      </c>
      <c r="C3008" s="473" t="s">
        <v>925</v>
      </c>
      <c r="D3008" s="475">
        <v>1362.69</v>
      </c>
    </row>
    <row r="3009" spans="1:4" s="387" customFormat="1" x14ac:dyDescent="0.25">
      <c r="A3009" s="473">
        <v>101492</v>
      </c>
      <c r="B3009" s="473" t="s">
        <v>4336</v>
      </c>
      <c r="C3009" s="473" t="s">
        <v>925</v>
      </c>
      <c r="D3009" s="475">
        <v>1508.53</v>
      </c>
    </row>
    <row r="3010" spans="1:4" s="387" customFormat="1" x14ac:dyDescent="0.25">
      <c r="A3010" s="473">
        <v>101493</v>
      </c>
      <c r="B3010" s="473" t="s">
        <v>4337</v>
      </c>
      <c r="C3010" s="473" t="s">
        <v>925</v>
      </c>
      <c r="D3010" s="475">
        <v>1206.06</v>
      </c>
    </row>
    <row r="3011" spans="1:4" s="387" customFormat="1" x14ac:dyDescent="0.25">
      <c r="A3011" s="473">
        <v>101494</v>
      </c>
      <c r="B3011" s="473" t="s">
        <v>4338</v>
      </c>
      <c r="C3011" s="473" t="s">
        <v>925</v>
      </c>
      <c r="D3011" s="475">
        <v>1302.8599999999999</v>
      </c>
    </row>
    <row r="3012" spans="1:4" s="387" customFormat="1" x14ac:dyDescent="0.25">
      <c r="A3012" s="473">
        <v>101495</v>
      </c>
      <c r="B3012" s="473" t="s">
        <v>4339</v>
      </c>
      <c r="C3012" s="473" t="s">
        <v>925</v>
      </c>
      <c r="D3012" s="475">
        <v>1350.38</v>
      </c>
    </row>
    <row r="3013" spans="1:4" s="387" customFormat="1" x14ac:dyDescent="0.25">
      <c r="A3013" s="473">
        <v>101496</v>
      </c>
      <c r="B3013" s="473" t="s">
        <v>4340</v>
      </c>
      <c r="C3013" s="473" t="s">
        <v>925</v>
      </c>
      <c r="D3013" s="475">
        <v>1496.22</v>
      </c>
    </row>
    <row r="3014" spans="1:4" s="387" customFormat="1" x14ac:dyDescent="0.25">
      <c r="A3014" s="473">
        <v>101497</v>
      </c>
      <c r="B3014" s="473" t="s">
        <v>4341</v>
      </c>
      <c r="C3014" s="473" t="s">
        <v>925</v>
      </c>
      <c r="D3014" s="475">
        <v>1503.22</v>
      </c>
    </row>
    <row r="3015" spans="1:4" s="387" customFormat="1" x14ac:dyDescent="0.25">
      <c r="A3015" s="473">
        <v>101498</v>
      </c>
      <c r="B3015" s="473" t="s">
        <v>4342</v>
      </c>
      <c r="C3015" s="473" t="s">
        <v>925</v>
      </c>
      <c r="D3015" s="475">
        <v>1649.74</v>
      </c>
    </row>
    <row r="3016" spans="1:4" s="387" customFormat="1" x14ac:dyDescent="0.25">
      <c r="A3016" s="473">
        <v>101499</v>
      </c>
      <c r="B3016" s="473" t="s">
        <v>4343</v>
      </c>
      <c r="C3016" s="473" t="s">
        <v>925</v>
      </c>
      <c r="D3016" s="475">
        <v>1721.67</v>
      </c>
    </row>
    <row r="3017" spans="1:4" s="387" customFormat="1" x14ac:dyDescent="0.25">
      <c r="A3017" s="473">
        <v>101500</v>
      </c>
      <c r="B3017" s="473" t="s">
        <v>4344</v>
      </c>
      <c r="C3017" s="473" t="s">
        <v>925</v>
      </c>
      <c r="D3017" s="475">
        <v>1928.02</v>
      </c>
    </row>
    <row r="3018" spans="1:4" s="387" customFormat="1" x14ac:dyDescent="0.25">
      <c r="A3018" s="473">
        <v>101501</v>
      </c>
      <c r="B3018" s="473" t="s">
        <v>4345</v>
      </c>
      <c r="C3018" s="473" t="s">
        <v>925</v>
      </c>
      <c r="D3018" s="475">
        <v>1497.29</v>
      </c>
    </row>
    <row r="3019" spans="1:4" s="387" customFormat="1" x14ac:dyDescent="0.25">
      <c r="A3019" s="473">
        <v>101502</v>
      </c>
      <c r="B3019" s="473" t="s">
        <v>4346</v>
      </c>
      <c r="C3019" s="473" t="s">
        <v>925</v>
      </c>
      <c r="D3019" s="475">
        <v>1643.81</v>
      </c>
    </row>
    <row r="3020" spans="1:4" s="387" customFormat="1" x14ac:dyDescent="0.25">
      <c r="A3020" s="473">
        <v>101503</v>
      </c>
      <c r="B3020" s="473" t="s">
        <v>4347</v>
      </c>
      <c r="C3020" s="473" t="s">
        <v>925</v>
      </c>
      <c r="D3020" s="475">
        <v>1715.74</v>
      </c>
    </row>
    <row r="3021" spans="1:4" s="387" customFormat="1" x14ac:dyDescent="0.25">
      <c r="A3021" s="473">
        <v>101504</v>
      </c>
      <c r="B3021" s="473" t="s">
        <v>4348</v>
      </c>
      <c r="C3021" s="473" t="s">
        <v>925</v>
      </c>
      <c r="D3021" s="475">
        <v>1922.09</v>
      </c>
    </row>
    <row r="3022" spans="1:4" s="387" customFormat="1" x14ac:dyDescent="0.25">
      <c r="A3022" s="473">
        <v>101505</v>
      </c>
      <c r="B3022" s="473" t="s">
        <v>4349</v>
      </c>
      <c r="C3022" s="473" t="s">
        <v>925</v>
      </c>
      <c r="D3022" s="475">
        <v>1618.28</v>
      </c>
    </row>
    <row r="3023" spans="1:4" s="387" customFormat="1" x14ac:dyDescent="0.25">
      <c r="A3023" s="473">
        <v>101506</v>
      </c>
      <c r="B3023" s="473" t="s">
        <v>4350</v>
      </c>
      <c r="C3023" s="473" t="s">
        <v>925</v>
      </c>
      <c r="D3023" s="475">
        <v>1813.64</v>
      </c>
    </row>
    <row r="3024" spans="1:4" s="387" customFormat="1" x14ac:dyDescent="0.25">
      <c r="A3024" s="473">
        <v>101507</v>
      </c>
      <c r="B3024" s="473" t="s">
        <v>4351</v>
      </c>
      <c r="C3024" s="473" t="s">
        <v>925</v>
      </c>
      <c r="D3024" s="475">
        <v>1909.55</v>
      </c>
    </row>
    <row r="3025" spans="1:4" s="387" customFormat="1" x14ac:dyDescent="0.25">
      <c r="A3025" s="473">
        <v>101508</v>
      </c>
      <c r="B3025" s="473" t="s">
        <v>4352</v>
      </c>
      <c r="C3025" s="473" t="s">
        <v>925</v>
      </c>
      <c r="D3025" s="475">
        <v>2175.34</v>
      </c>
    </row>
    <row r="3026" spans="1:4" s="387" customFormat="1" x14ac:dyDescent="0.25">
      <c r="A3026" s="473">
        <v>101509</v>
      </c>
      <c r="B3026" s="473" t="s">
        <v>4353</v>
      </c>
      <c r="C3026" s="473" t="s">
        <v>925</v>
      </c>
      <c r="D3026" s="475">
        <v>1848.7</v>
      </c>
    </row>
    <row r="3027" spans="1:4" s="387" customFormat="1" x14ac:dyDescent="0.25">
      <c r="A3027" s="473">
        <v>101510</v>
      </c>
      <c r="B3027" s="473" t="s">
        <v>4354</v>
      </c>
      <c r="C3027" s="473" t="s">
        <v>925</v>
      </c>
      <c r="D3027" s="475">
        <v>2044.06</v>
      </c>
    </row>
    <row r="3028" spans="1:4" s="387" customFormat="1" x14ac:dyDescent="0.25">
      <c r="A3028" s="473">
        <v>101511</v>
      </c>
      <c r="B3028" s="473" t="s">
        <v>4355</v>
      </c>
      <c r="C3028" s="473" t="s">
        <v>925</v>
      </c>
      <c r="D3028" s="475">
        <v>2139.9699999999998</v>
      </c>
    </row>
    <row r="3029" spans="1:4" s="387" customFormat="1" x14ac:dyDescent="0.25">
      <c r="A3029" s="473">
        <v>101512</v>
      </c>
      <c r="B3029" s="473" t="s">
        <v>4356</v>
      </c>
      <c r="C3029" s="473" t="s">
        <v>925</v>
      </c>
      <c r="D3029" s="475">
        <v>2405.7600000000002</v>
      </c>
    </row>
    <row r="3030" spans="1:4" s="387" customFormat="1" x14ac:dyDescent="0.25">
      <c r="A3030" s="473">
        <v>101513</v>
      </c>
      <c r="B3030" s="473" t="s">
        <v>4357</v>
      </c>
      <c r="C3030" s="473" t="s">
        <v>925</v>
      </c>
      <c r="D3030" s="474">
        <v>757.79</v>
      </c>
    </row>
    <row r="3031" spans="1:4" s="387" customFormat="1" x14ac:dyDescent="0.25">
      <c r="A3031" s="473">
        <v>101514</v>
      </c>
      <c r="B3031" s="473" t="s">
        <v>4358</v>
      </c>
      <c r="C3031" s="473" t="s">
        <v>925</v>
      </c>
      <c r="D3031" s="474">
        <v>873.95</v>
      </c>
    </row>
    <row r="3032" spans="1:4" s="387" customFormat="1" x14ac:dyDescent="0.25">
      <c r="A3032" s="473">
        <v>101515</v>
      </c>
      <c r="B3032" s="473" t="s">
        <v>4359</v>
      </c>
      <c r="C3032" s="473" t="s">
        <v>925</v>
      </c>
      <c r="D3032" s="474">
        <v>930.98</v>
      </c>
    </row>
    <row r="3033" spans="1:4" s="387" customFormat="1" x14ac:dyDescent="0.25">
      <c r="A3033" s="473">
        <v>101516</v>
      </c>
      <c r="B3033" s="473" t="s">
        <v>4360</v>
      </c>
      <c r="C3033" s="473" t="s">
        <v>925</v>
      </c>
      <c r="D3033" s="475">
        <v>1072.3499999999999</v>
      </c>
    </row>
    <row r="3034" spans="1:4" s="387" customFormat="1" x14ac:dyDescent="0.25">
      <c r="A3034" s="473">
        <v>101517</v>
      </c>
      <c r="B3034" s="473" t="s">
        <v>4361</v>
      </c>
      <c r="C3034" s="473" t="s">
        <v>925</v>
      </c>
      <c r="D3034" s="474">
        <v>745.47</v>
      </c>
    </row>
    <row r="3035" spans="1:4" s="387" customFormat="1" x14ac:dyDescent="0.25">
      <c r="A3035" s="473">
        <v>101518</v>
      </c>
      <c r="B3035" s="473" t="s">
        <v>4362</v>
      </c>
      <c r="C3035" s="473" t="s">
        <v>925</v>
      </c>
      <c r="D3035" s="474">
        <v>861.63</v>
      </c>
    </row>
    <row r="3036" spans="1:4" s="387" customFormat="1" x14ac:dyDescent="0.25">
      <c r="A3036" s="473">
        <v>101519</v>
      </c>
      <c r="B3036" s="473" t="s">
        <v>4363</v>
      </c>
      <c r="C3036" s="473" t="s">
        <v>925</v>
      </c>
      <c r="D3036" s="474">
        <v>918.66</v>
      </c>
    </row>
    <row r="3037" spans="1:4" s="387" customFormat="1" x14ac:dyDescent="0.25">
      <c r="A3037" s="473">
        <v>101520</v>
      </c>
      <c r="B3037" s="473" t="s">
        <v>4364</v>
      </c>
      <c r="C3037" s="473" t="s">
        <v>925</v>
      </c>
      <c r="D3037" s="475">
        <v>1060.03</v>
      </c>
    </row>
    <row r="3038" spans="1:4" s="387" customFormat="1" x14ac:dyDescent="0.25">
      <c r="A3038" s="473">
        <v>101521</v>
      </c>
      <c r="B3038" s="473" t="s">
        <v>4365</v>
      </c>
      <c r="C3038" s="473" t="s">
        <v>925</v>
      </c>
      <c r="D3038" s="475">
        <v>1058.54</v>
      </c>
    </row>
    <row r="3039" spans="1:4" s="387" customFormat="1" x14ac:dyDescent="0.25">
      <c r="A3039" s="473">
        <v>101522</v>
      </c>
      <c r="B3039" s="473" t="s">
        <v>4366</v>
      </c>
      <c r="C3039" s="473" t="s">
        <v>925</v>
      </c>
      <c r="D3039" s="475">
        <v>1232.78</v>
      </c>
    </row>
    <row r="3040" spans="1:4" s="387" customFormat="1" x14ac:dyDescent="0.25">
      <c r="A3040" s="473">
        <v>101523</v>
      </c>
      <c r="B3040" s="473" t="s">
        <v>4367</v>
      </c>
      <c r="C3040" s="473" t="s">
        <v>925</v>
      </c>
      <c r="D3040" s="475">
        <v>1318.32</v>
      </c>
    </row>
    <row r="3041" spans="1:4" s="387" customFormat="1" x14ac:dyDescent="0.25">
      <c r="A3041" s="473">
        <v>101524</v>
      </c>
      <c r="B3041" s="473" t="s">
        <v>4368</v>
      </c>
      <c r="C3041" s="473" t="s">
        <v>925</v>
      </c>
      <c r="D3041" s="475">
        <v>1530.37</v>
      </c>
    </row>
    <row r="3042" spans="1:4" s="387" customFormat="1" x14ac:dyDescent="0.25">
      <c r="A3042" s="473">
        <v>101525</v>
      </c>
      <c r="B3042" s="473" t="s">
        <v>4369</v>
      </c>
      <c r="C3042" s="473" t="s">
        <v>925</v>
      </c>
      <c r="D3042" s="475">
        <v>1052.5999999999999</v>
      </c>
    </row>
    <row r="3043" spans="1:4" s="387" customFormat="1" x14ac:dyDescent="0.25">
      <c r="A3043" s="473">
        <v>101526</v>
      </c>
      <c r="B3043" s="473" t="s">
        <v>4370</v>
      </c>
      <c r="C3043" s="473" t="s">
        <v>925</v>
      </c>
      <c r="D3043" s="475">
        <v>1226.8399999999999</v>
      </c>
    </row>
    <row r="3044" spans="1:4" s="387" customFormat="1" x14ac:dyDescent="0.25">
      <c r="A3044" s="473">
        <v>101527</v>
      </c>
      <c r="B3044" s="473" t="s">
        <v>4371</v>
      </c>
      <c r="C3044" s="473" t="s">
        <v>925</v>
      </c>
      <c r="D3044" s="475">
        <v>1312.38</v>
      </c>
    </row>
    <row r="3045" spans="1:4" s="387" customFormat="1" x14ac:dyDescent="0.25">
      <c r="A3045" s="473">
        <v>101528</v>
      </c>
      <c r="B3045" s="473" t="s">
        <v>4372</v>
      </c>
      <c r="C3045" s="473" t="s">
        <v>925</v>
      </c>
      <c r="D3045" s="475">
        <v>1524.43</v>
      </c>
    </row>
    <row r="3046" spans="1:4" s="387" customFormat="1" x14ac:dyDescent="0.25">
      <c r="A3046" s="473">
        <v>101529</v>
      </c>
      <c r="B3046" s="473" t="s">
        <v>4373</v>
      </c>
      <c r="C3046" s="473" t="s">
        <v>925</v>
      </c>
      <c r="D3046" s="475">
        <v>1191.17</v>
      </c>
    </row>
    <row r="3047" spans="1:4" s="387" customFormat="1" x14ac:dyDescent="0.25">
      <c r="A3047" s="473">
        <v>101530</v>
      </c>
      <c r="B3047" s="473" t="s">
        <v>4374</v>
      </c>
      <c r="C3047" s="473" t="s">
        <v>925</v>
      </c>
      <c r="D3047" s="475">
        <v>1423.49</v>
      </c>
    </row>
    <row r="3048" spans="1:4" s="387" customFormat="1" x14ac:dyDescent="0.25">
      <c r="A3048" s="473">
        <v>101531</v>
      </c>
      <c r="B3048" s="473" t="s">
        <v>4375</v>
      </c>
      <c r="C3048" s="473" t="s">
        <v>925</v>
      </c>
      <c r="D3048" s="475">
        <v>1537.54</v>
      </c>
    </row>
    <row r="3049" spans="1:4" s="387" customFormat="1" x14ac:dyDescent="0.25">
      <c r="A3049" s="473">
        <v>101532</v>
      </c>
      <c r="B3049" s="473" t="s">
        <v>4376</v>
      </c>
      <c r="C3049" s="473" t="s">
        <v>925</v>
      </c>
      <c r="D3049" s="475">
        <v>1820.28</v>
      </c>
    </row>
    <row r="3050" spans="1:4" s="387" customFormat="1" x14ac:dyDescent="0.25">
      <c r="A3050" s="473">
        <v>101533</v>
      </c>
      <c r="B3050" s="473" t="s">
        <v>4377</v>
      </c>
      <c r="C3050" s="473" t="s">
        <v>925</v>
      </c>
      <c r="D3050" s="475">
        <v>1421.58</v>
      </c>
    </row>
    <row r="3051" spans="1:4" s="387" customFormat="1" x14ac:dyDescent="0.25">
      <c r="A3051" s="473">
        <v>101534</v>
      </c>
      <c r="B3051" s="473" t="s">
        <v>4378</v>
      </c>
      <c r="C3051" s="473" t="s">
        <v>925</v>
      </c>
      <c r="D3051" s="475">
        <v>1653.9</v>
      </c>
    </row>
    <row r="3052" spans="1:4" s="387" customFormat="1" x14ac:dyDescent="0.25">
      <c r="A3052" s="473">
        <v>101535</v>
      </c>
      <c r="B3052" s="473" t="s">
        <v>4379</v>
      </c>
      <c r="C3052" s="473" t="s">
        <v>925</v>
      </c>
      <c r="D3052" s="475">
        <v>1767.95</v>
      </c>
    </row>
    <row r="3053" spans="1:4" s="387" customFormat="1" x14ac:dyDescent="0.25">
      <c r="A3053" s="473">
        <v>101536</v>
      </c>
      <c r="B3053" s="473" t="s">
        <v>4380</v>
      </c>
      <c r="C3053" s="473" t="s">
        <v>925</v>
      </c>
      <c r="D3053" s="475">
        <v>2050.69</v>
      </c>
    </row>
    <row r="3054" spans="1:4" s="387" customFormat="1" x14ac:dyDescent="0.25">
      <c r="A3054" s="473">
        <v>101537</v>
      </c>
      <c r="B3054" s="473" t="s">
        <v>4381</v>
      </c>
      <c r="C3054" s="473" t="s">
        <v>925</v>
      </c>
      <c r="D3054" s="474">
        <v>132.54</v>
      </c>
    </row>
    <row r="3055" spans="1:4" s="387" customFormat="1" x14ac:dyDescent="0.25">
      <c r="A3055" s="473">
        <v>101538</v>
      </c>
      <c r="B3055" s="473" t="s">
        <v>4382</v>
      </c>
      <c r="C3055" s="473" t="s">
        <v>925</v>
      </c>
      <c r="D3055" s="474">
        <v>45.3</v>
      </c>
    </row>
    <row r="3056" spans="1:4" s="387" customFormat="1" x14ac:dyDescent="0.25">
      <c r="A3056" s="473">
        <v>101539</v>
      </c>
      <c r="B3056" s="473" t="s">
        <v>4383</v>
      </c>
      <c r="C3056" s="473" t="s">
        <v>925</v>
      </c>
      <c r="D3056" s="474">
        <v>73.31</v>
      </c>
    </row>
    <row r="3057" spans="1:4" s="387" customFormat="1" x14ac:dyDescent="0.25">
      <c r="A3057" s="473">
        <v>101540</v>
      </c>
      <c r="B3057" s="473" t="s">
        <v>4384</v>
      </c>
      <c r="C3057" s="473" t="s">
        <v>925</v>
      </c>
      <c r="D3057" s="474">
        <v>125.36</v>
      </c>
    </row>
    <row r="3058" spans="1:4" s="387" customFormat="1" x14ac:dyDescent="0.25">
      <c r="A3058" s="473">
        <v>101541</v>
      </c>
      <c r="B3058" s="473" t="s">
        <v>4385</v>
      </c>
      <c r="C3058" s="473" t="s">
        <v>925</v>
      </c>
      <c r="D3058" s="474">
        <v>163.09</v>
      </c>
    </row>
    <row r="3059" spans="1:4" s="387" customFormat="1" x14ac:dyDescent="0.25">
      <c r="A3059" s="473">
        <v>101542</v>
      </c>
      <c r="B3059" s="473" t="s">
        <v>4386</v>
      </c>
      <c r="C3059" s="473" t="s">
        <v>925</v>
      </c>
      <c r="D3059" s="474">
        <v>33.71</v>
      </c>
    </row>
    <row r="3060" spans="1:4" s="387" customFormat="1" x14ac:dyDescent="0.25">
      <c r="A3060" s="473">
        <v>101543</v>
      </c>
      <c r="B3060" s="473" t="s">
        <v>4387</v>
      </c>
      <c r="C3060" s="473" t="s">
        <v>925</v>
      </c>
      <c r="D3060" s="474">
        <v>59.06</v>
      </c>
    </row>
    <row r="3061" spans="1:4" s="387" customFormat="1" x14ac:dyDescent="0.25">
      <c r="A3061" s="473">
        <v>101544</v>
      </c>
      <c r="B3061" s="473" t="s">
        <v>4388</v>
      </c>
      <c r="C3061" s="473" t="s">
        <v>925</v>
      </c>
      <c r="D3061" s="474">
        <v>95.28</v>
      </c>
    </row>
    <row r="3062" spans="1:4" s="387" customFormat="1" x14ac:dyDescent="0.25">
      <c r="A3062" s="473">
        <v>101545</v>
      </c>
      <c r="B3062" s="473" t="s">
        <v>4389</v>
      </c>
      <c r="C3062" s="473" t="s">
        <v>925</v>
      </c>
      <c r="D3062" s="474">
        <v>139.65</v>
      </c>
    </row>
    <row r="3063" spans="1:4" s="387" customFormat="1" x14ac:dyDescent="0.25">
      <c r="A3063" s="473">
        <v>101546</v>
      </c>
      <c r="B3063" s="473" t="s">
        <v>4390</v>
      </c>
      <c r="C3063" s="473" t="s">
        <v>925</v>
      </c>
      <c r="D3063" s="474">
        <v>28.13</v>
      </c>
    </row>
    <row r="3064" spans="1:4" s="387" customFormat="1" x14ac:dyDescent="0.25">
      <c r="A3064" s="473">
        <v>101547</v>
      </c>
      <c r="B3064" s="473" t="s">
        <v>4391</v>
      </c>
      <c r="C3064" s="473" t="s">
        <v>925</v>
      </c>
      <c r="D3064" s="474">
        <v>88.63</v>
      </c>
    </row>
    <row r="3065" spans="1:4" s="387" customFormat="1" x14ac:dyDescent="0.25">
      <c r="A3065" s="473">
        <v>101548</v>
      </c>
      <c r="B3065" s="473" t="s">
        <v>4392</v>
      </c>
      <c r="C3065" s="473" t="s">
        <v>925</v>
      </c>
      <c r="D3065" s="474">
        <v>6.79</v>
      </c>
    </row>
    <row r="3066" spans="1:4" s="387" customFormat="1" x14ac:dyDescent="0.25">
      <c r="A3066" s="473">
        <v>101549</v>
      </c>
      <c r="B3066" s="473" t="s">
        <v>4393</v>
      </c>
      <c r="C3066" s="473" t="s">
        <v>925</v>
      </c>
      <c r="D3066" s="474">
        <v>18.11</v>
      </c>
    </row>
    <row r="3067" spans="1:4" s="387" customFormat="1" x14ac:dyDescent="0.25">
      <c r="A3067" s="473">
        <v>101553</v>
      </c>
      <c r="B3067" s="473" t="s">
        <v>4394</v>
      </c>
      <c r="C3067" s="473" t="s">
        <v>925</v>
      </c>
      <c r="D3067" s="474">
        <v>16.059999999999999</v>
      </c>
    </row>
    <row r="3068" spans="1:4" s="387" customFormat="1" x14ac:dyDescent="0.25">
      <c r="A3068" s="473">
        <v>101554</v>
      </c>
      <c r="B3068" s="473" t="s">
        <v>4395</v>
      </c>
      <c r="C3068" s="473" t="s">
        <v>925</v>
      </c>
      <c r="D3068" s="474">
        <v>11.15</v>
      </c>
    </row>
    <row r="3069" spans="1:4" s="387" customFormat="1" x14ac:dyDescent="0.25">
      <c r="A3069" s="473">
        <v>101555</v>
      </c>
      <c r="B3069" s="473" t="s">
        <v>4396</v>
      </c>
      <c r="C3069" s="473" t="s">
        <v>925</v>
      </c>
      <c r="D3069" s="474">
        <v>6.68</v>
      </c>
    </row>
    <row r="3070" spans="1:4" s="387" customFormat="1" x14ac:dyDescent="0.25">
      <c r="A3070" s="473">
        <v>101556</v>
      </c>
      <c r="B3070" s="473" t="s">
        <v>4397</v>
      </c>
      <c r="C3070" s="473" t="s">
        <v>925</v>
      </c>
      <c r="D3070" s="474">
        <v>5.96</v>
      </c>
    </row>
    <row r="3071" spans="1:4" s="387" customFormat="1" x14ac:dyDescent="0.25">
      <c r="A3071" s="473">
        <v>101560</v>
      </c>
      <c r="B3071" s="473" t="s">
        <v>4398</v>
      </c>
      <c r="C3071" s="473" t="s">
        <v>934</v>
      </c>
      <c r="D3071" s="474">
        <v>12.07</v>
      </c>
    </row>
    <row r="3072" spans="1:4" s="387" customFormat="1" x14ac:dyDescent="0.25">
      <c r="A3072" s="473">
        <v>101561</v>
      </c>
      <c r="B3072" s="473" t="s">
        <v>4399</v>
      </c>
      <c r="C3072" s="473" t="s">
        <v>934</v>
      </c>
      <c r="D3072" s="474">
        <v>18.48</v>
      </c>
    </row>
    <row r="3073" spans="1:4" s="387" customFormat="1" x14ac:dyDescent="0.25">
      <c r="A3073" s="473">
        <v>101562</v>
      </c>
      <c r="B3073" s="473" t="s">
        <v>4400</v>
      </c>
      <c r="C3073" s="473" t="s">
        <v>934</v>
      </c>
      <c r="D3073" s="474">
        <v>28.1</v>
      </c>
    </row>
    <row r="3074" spans="1:4" s="387" customFormat="1" x14ac:dyDescent="0.25">
      <c r="A3074" s="473">
        <v>101563</v>
      </c>
      <c r="B3074" s="473" t="s">
        <v>4401</v>
      </c>
      <c r="C3074" s="473" t="s">
        <v>934</v>
      </c>
      <c r="D3074" s="474">
        <v>38.72</v>
      </c>
    </row>
    <row r="3075" spans="1:4" s="387" customFormat="1" x14ac:dyDescent="0.25">
      <c r="A3075" s="473">
        <v>101564</v>
      </c>
      <c r="B3075" s="473" t="s">
        <v>4402</v>
      </c>
      <c r="C3075" s="473" t="s">
        <v>934</v>
      </c>
      <c r="D3075" s="474">
        <v>55.16</v>
      </c>
    </row>
    <row r="3076" spans="1:4" s="387" customFormat="1" x14ac:dyDescent="0.25">
      <c r="A3076" s="473">
        <v>101565</v>
      </c>
      <c r="B3076" s="473" t="s">
        <v>4403</v>
      </c>
      <c r="C3076" s="473" t="s">
        <v>934</v>
      </c>
      <c r="D3076" s="474">
        <v>76.39</v>
      </c>
    </row>
    <row r="3077" spans="1:4" s="387" customFormat="1" x14ac:dyDescent="0.25">
      <c r="A3077" s="473">
        <v>101567</v>
      </c>
      <c r="B3077" s="473" t="s">
        <v>4404</v>
      </c>
      <c r="C3077" s="473" t="s">
        <v>934</v>
      </c>
      <c r="D3077" s="474">
        <v>101.45</v>
      </c>
    </row>
    <row r="3078" spans="1:4" s="387" customFormat="1" x14ac:dyDescent="0.25">
      <c r="A3078" s="473">
        <v>101568</v>
      </c>
      <c r="B3078" s="473" t="s">
        <v>4405</v>
      </c>
      <c r="C3078" s="473" t="s">
        <v>934</v>
      </c>
      <c r="D3078" s="474">
        <v>132.05000000000001</v>
      </c>
    </row>
    <row r="3079" spans="1:4" s="387" customFormat="1" x14ac:dyDescent="0.25">
      <c r="A3079" s="473">
        <v>101626</v>
      </c>
      <c r="B3079" s="473" t="s">
        <v>4406</v>
      </c>
      <c r="C3079" s="473" t="s">
        <v>925</v>
      </c>
      <c r="D3079" s="474">
        <v>104.68</v>
      </c>
    </row>
    <row r="3080" spans="1:4" s="387" customFormat="1" x14ac:dyDescent="0.25">
      <c r="A3080" s="473">
        <v>101627</v>
      </c>
      <c r="B3080" s="473" t="s">
        <v>4407</v>
      </c>
      <c r="C3080" s="473" t="s">
        <v>925</v>
      </c>
      <c r="D3080" s="474">
        <v>161.79</v>
      </c>
    </row>
    <row r="3081" spans="1:4" s="387" customFormat="1" x14ac:dyDescent="0.25">
      <c r="A3081" s="473">
        <v>101628</v>
      </c>
      <c r="B3081" s="473" t="s">
        <v>4408</v>
      </c>
      <c r="C3081" s="473" t="s">
        <v>925</v>
      </c>
      <c r="D3081" s="474">
        <v>78.260000000000005</v>
      </c>
    </row>
    <row r="3082" spans="1:4" s="387" customFormat="1" x14ac:dyDescent="0.25">
      <c r="A3082" s="473">
        <v>101629</v>
      </c>
      <c r="B3082" s="473" t="s">
        <v>4409</v>
      </c>
      <c r="C3082" s="473" t="s">
        <v>925</v>
      </c>
      <c r="D3082" s="474">
        <v>91.87</v>
      </c>
    </row>
    <row r="3083" spans="1:4" s="387" customFormat="1" x14ac:dyDescent="0.25">
      <c r="A3083" s="473">
        <v>101630</v>
      </c>
      <c r="B3083" s="473" t="s">
        <v>4410</v>
      </c>
      <c r="C3083" s="473" t="s">
        <v>925</v>
      </c>
      <c r="D3083" s="474">
        <v>55.6</v>
      </c>
    </row>
    <row r="3084" spans="1:4" s="387" customFormat="1" x14ac:dyDescent="0.25">
      <c r="A3084" s="473">
        <v>101631</v>
      </c>
      <c r="B3084" s="473" t="s">
        <v>4411</v>
      </c>
      <c r="C3084" s="473" t="s">
        <v>925</v>
      </c>
      <c r="D3084" s="474">
        <v>20.309999999999999</v>
      </c>
    </row>
    <row r="3085" spans="1:4" s="387" customFormat="1" x14ac:dyDescent="0.25">
      <c r="A3085" s="473">
        <v>101632</v>
      </c>
      <c r="B3085" s="473" t="s">
        <v>4412</v>
      </c>
      <c r="C3085" s="473" t="s">
        <v>925</v>
      </c>
      <c r="D3085" s="474">
        <v>23.05</v>
      </c>
    </row>
    <row r="3086" spans="1:4" s="387" customFormat="1" x14ac:dyDescent="0.25">
      <c r="A3086" s="473">
        <v>101633</v>
      </c>
      <c r="B3086" s="473" t="s">
        <v>4413</v>
      </c>
      <c r="C3086" s="473" t="s">
        <v>925</v>
      </c>
      <c r="D3086" s="474">
        <v>68.59</v>
      </c>
    </row>
    <row r="3087" spans="1:4" s="387" customFormat="1" x14ac:dyDescent="0.25">
      <c r="A3087" s="473">
        <v>101636</v>
      </c>
      <c r="B3087" s="473" t="s">
        <v>4414</v>
      </c>
      <c r="C3087" s="473" t="s">
        <v>925</v>
      </c>
      <c r="D3087" s="474">
        <v>113.82</v>
      </c>
    </row>
    <row r="3088" spans="1:4" s="387" customFormat="1" x14ac:dyDescent="0.25">
      <c r="A3088" s="473">
        <v>101637</v>
      </c>
      <c r="B3088" s="473" t="s">
        <v>4415</v>
      </c>
      <c r="C3088" s="473" t="s">
        <v>925</v>
      </c>
      <c r="D3088" s="474">
        <v>106.46</v>
      </c>
    </row>
    <row r="3089" spans="1:4" s="387" customFormat="1" x14ac:dyDescent="0.25">
      <c r="A3089" s="473">
        <v>101640</v>
      </c>
      <c r="B3089" s="473" t="s">
        <v>4416</v>
      </c>
      <c r="C3089" s="473" t="s">
        <v>925</v>
      </c>
      <c r="D3089" s="474">
        <v>104.81</v>
      </c>
    </row>
    <row r="3090" spans="1:4" s="387" customFormat="1" x14ac:dyDescent="0.25">
      <c r="A3090" s="473">
        <v>101641</v>
      </c>
      <c r="B3090" s="473" t="s">
        <v>4417</v>
      </c>
      <c r="C3090" s="473" t="s">
        <v>925</v>
      </c>
      <c r="D3090" s="474">
        <v>54.07</v>
      </c>
    </row>
    <row r="3091" spans="1:4" s="387" customFormat="1" x14ac:dyDescent="0.25">
      <c r="A3091" s="473">
        <v>101642</v>
      </c>
      <c r="B3091" s="473" t="s">
        <v>4418</v>
      </c>
      <c r="C3091" s="473" t="s">
        <v>925</v>
      </c>
      <c r="D3091" s="474">
        <v>26.91</v>
      </c>
    </row>
    <row r="3092" spans="1:4" s="387" customFormat="1" x14ac:dyDescent="0.25">
      <c r="A3092" s="473">
        <v>101643</v>
      </c>
      <c r="B3092" s="473" t="s">
        <v>4419</v>
      </c>
      <c r="C3092" s="473" t="s">
        <v>925</v>
      </c>
      <c r="D3092" s="474">
        <v>47.14</v>
      </c>
    </row>
    <row r="3093" spans="1:4" s="387" customFormat="1" x14ac:dyDescent="0.25">
      <c r="A3093" s="473">
        <v>101644</v>
      </c>
      <c r="B3093" s="473" t="s">
        <v>4420</v>
      </c>
      <c r="C3093" s="473" t="s">
        <v>925</v>
      </c>
      <c r="D3093" s="474">
        <v>63.95</v>
      </c>
    </row>
    <row r="3094" spans="1:4" s="387" customFormat="1" x14ac:dyDescent="0.25">
      <c r="A3094" s="473">
        <v>101645</v>
      </c>
      <c r="B3094" s="473" t="s">
        <v>4421</v>
      </c>
      <c r="C3094" s="473" t="s">
        <v>925</v>
      </c>
      <c r="D3094" s="474">
        <v>30.04</v>
      </c>
    </row>
    <row r="3095" spans="1:4" s="387" customFormat="1" x14ac:dyDescent="0.25">
      <c r="A3095" s="473">
        <v>101646</v>
      </c>
      <c r="B3095" s="473" t="s">
        <v>4422</v>
      </c>
      <c r="C3095" s="473" t="s">
        <v>925</v>
      </c>
      <c r="D3095" s="474">
        <v>40.04</v>
      </c>
    </row>
    <row r="3096" spans="1:4" s="387" customFormat="1" x14ac:dyDescent="0.25">
      <c r="A3096" s="473">
        <v>101647</v>
      </c>
      <c r="B3096" s="473" t="s">
        <v>4423</v>
      </c>
      <c r="C3096" s="473" t="s">
        <v>925</v>
      </c>
      <c r="D3096" s="474">
        <v>73.900000000000006</v>
      </c>
    </row>
    <row r="3097" spans="1:4" s="387" customFormat="1" x14ac:dyDescent="0.25">
      <c r="A3097" s="473">
        <v>101648</v>
      </c>
      <c r="B3097" s="473" t="s">
        <v>4424</v>
      </c>
      <c r="C3097" s="473" t="s">
        <v>925</v>
      </c>
      <c r="D3097" s="474">
        <v>57.06</v>
      </c>
    </row>
    <row r="3098" spans="1:4" s="387" customFormat="1" x14ac:dyDescent="0.25">
      <c r="A3098" s="473">
        <v>101649</v>
      </c>
      <c r="B3098" s="473" t="s">
        <v>4425</v>
      </c>
      <c r="C3098" s="473" t="s">
        <v>925</v>
      </c>
      <c r="D3098" s="474">
        <v>65.819999999999993</v>
      </c>
    </row>
    <row r="3099" spans="1:4" s="387" customFormat="1" x14ac:dyDescent="0.25">
      <c r="A3099" s="473">
        <v>101650</v>
      </c>
      <c r="B3099" s="473" t="s">
        <v>4426</v>
      </c>
      <c r="C3099" s="473" t="s">
        <v>925</v>
      </c>
      <c r="D3099" s="474">
        <v>76.569999999999993</v>
      </c>
    </row>
    <row r="3100" spans="1:4" s="387" customFormat="1" x14ac:dyDescent="0.25">
      <c r="A3100" s="473">
        <v>101651</v>
      </c>
      <c r="B3100" s="473" t="s">
        <v>4427</v>
      </c>
      <c r="C3100" s="473" t="s">
        <v>925</v>
      </c>
      <c r="D3100" s="474">
        <v>47.15</v>
      </c>
    </row>
    <row r="3101" spans="1:4" s="387" customFormat="1" x14ac:dyDescent="0.25">
      <c r="A3101" s="473">
        <v>101652</v>
      </c>
      <c r="B3101" s="473" t="s">
        <v>4428</v>
      </c>
      <c r="C3101" s="473" t="s">
        <v>925</v>
      </c>
      <c r="D3101" s="474">
        <v>321.89</v>
      </c>
    </row>
    <row r="3102" spans="1:4" s="387" customFormat="1" x14ac:dyDescent="0.25">
      <c r="A3102" s="473">
        <v>101653</v>
      </c>
      <c r="B3102" s="473" t="s">
        <v>4429</v>
      </c>
      <c r="C3102" s="473" t="s">
        <v>925</v>
      </c>
      <c r="D3102" s="474">
        <v>197.79</v>
      </c>
    </row>
    <row r="3103" spans="1:4" s="387" customFormat="1" x14ac:dyDescent="0.25">
      <c r="A3103" s="473">
        <v>101654</v>
      </c>
      <c r="B3103" s="473" t="s">
        <v>4430</v>
      </c>
      <c r="C3103" s="473" t="s">
        <v>925</v>
      </c>
      <c r="D3103" s="474">
        <v>290.18</v>
      </c>
    </row>
    <row r="3104" spans="1:4" s="387" customFormat="1" x14ac:dyDescent="0.25">
      <c r="A3104" s="473">
        <v>101655</v>
      </c>
      <c r="B3104" s="473" t="s">
        <v>4431</v>
      </c>
      <c r="C3104" s="473" t="s">
        <v>925</v>
      </c>
      <c r="D3104" s="474">
        <v>489.71</v>
      </c>
    </row>
    <row r="3105" spans="1:4" s="387" customFormat="1" x14ac:dyDescent="0.25">
      <c r="A3105" s="473">
        <v>101656</v>
      </c>
      <c r="B3105" s="473" t="s">
        <v>4432</v>
      </c>
      <c r="C3105" s="473" t="s">
        <v>925</v>
      </c>
      <c r="D3105" s="474">
        <v>536.29999999999995</v>
      </c>
    </row>
    <row r="3106" spans="1:4" s="387" customFormat="1" x14ac:dyDescent="0.25">
      <c r="A3106" s="473">
        <v>101657</v>
      </c>
      <c r="B3106" s="473" t="s">
        <v>4433</v>
      </c>
      <c r="C3106" s="473" t="s">
        <v>925</v>
      </c>
      <c r="D3106" s="474">
        <v>635.53</v>
      </c>
    </row>
    <row r="3107" spans="1:4" s="387" customFormat="1" x14ac:dyDescent="0.25">
      <c r="A3107" s="473">
        <v>101658</v>
      </c>
      <c r="B3107" s="473" t="s">
        <v>4434</v>
      </c>
      <c r="C3107" s="473" t="s">
        <v>925</v>
      </c>
      <c r="D3107" s="474">
        <v>839.59</v>
      </c>
    </row>
    <row r="3108" spans="1:4" s="387" customFormat="1" x14ac:dyDescent="0.25">
      <c r="A3108" s="473">
        <v>101659</v>
      </c>
      <c r="B3108" s="473" t="s">
        <v>4435</v>
      </c>
      <c r="C3108" s="473" t="s">
        <v>925</v>
      </c>
      <c r="D3108" s="474">
        <v>966.5</v>
      </c>
    </row>
    <row r="3109" spans="1:4" s="387" customFormat="1" x14ac:dyDescent="0.25">
      <c r="A3109" s="473">
        <v>101660</v>
      </c>
      <c r="B3109" s="473" t="s">
        <v>4436</v>
      </c>
      <c r="C3109" s="473" t="s">
        <v>925</v>
      </c>
      <c r="D3109" s="475">
        <v>1565.6</v>
      </c>
    </row>
    <row r="3110" spans="1:4" s="387" customFormat="1" x14ac:dyDescent="0.25">
      <c r="A3110" s="473">
        <v>101661</v>
      </c>
      <c r="B3110" s="473" t="s">
        <v>4437</v>
      </c>
      <c r="C3110" s="473" t="s">
        <v>925</v>
      </c>
      <c r="D3110" s="474">
        <v>85.36</v>
      </c>
    </row>
    <row r="3111" spans="1:4" s="387" customFormat="1" x14ac:dyDescent="0.25">
      <c r="A3111" s="473">
        <v>101662</v>
      </c>
      <c r="B3111" s="473" t="s">
        <v>4438</v>
      </c>
      <c r="C3111" s="473" t="s">
        <v>925</v>
      </c>
      <c r="D3111" s="474">
        <v>460.92</v>
      </c>
    </row>
    <row r="3112" spans="1:4" s="387" customFormat="1" x14ac:dyDescent="0.25">
      <c r="A3112" s="473">
        <v>101663</v>
      </c>
      <c r="B3112" s="473" t="s">
        <v>4439</v>
      </c>
      <c r="C3112" s="473" t="s">
        <v>925</v>
      </c>
      <c r="D3112" s="474">
        <v>19.72</v>
      </c>
    </row>
    <row r="3113" spans="1:4" s="387" customFormat="1" x14ac:dyDescent="0.25">
      <c r="A3113" s="473">
        <v>101664</v>
      </c>
      <c r="B3113" s="473" t="s">
        <v>4440</v>
      </c>
      <c r="C3113" s="473" t="s">
        <v>925</v>
      </c>
      <c r="D3113" s="474">
        <v>20.53</v>
      </c>
    </row>
    <row r="3114" spans="1:4" s="387" customFormat="1" x14ac:dyDescent="0.25">
      <c r="A3114" s="473">
        <v>101665</v>
      </c>
      <c r="B3114" s="473" t="s">
        <v>4441</v>
      </c>
      <c r="C3114" s="473" t="s">
        <v>925</v>
      </c>
      <c r="D3114" s="474">
        <v>24</v>
      </c>
    </row>
    <row r="3115" spans="1:4" s="387" customFormat="1" x14ac:dyDescent="0.25">
      <c r="A3115" s="473">
        <v>101666</v>
      </c>
      <c r="B3115" s="473" t="s">
        <v>4442</v>
      </c>
      <c r="C3115" s="473" t="s">
        <v>925</v>
      </c>
      <c r="D3115" s="474">
        <v>291.74</v>
      </c>
    </row>
    <row r="3116" spans="1:4" s="387" customFormat="1" x14ac:dyDescent="0.25">
      <c r="A3116" s="473">
        <v>102085</v>
      </c>
      <c r="B3116" s="473" t="s">
        <v>12866</v>
      </c>
      <c r="C3116" s="473" t="s">
        <v>925</v>
      </c>
      <c r="D3116" s="474">
        <v>125.86</v>
      </c>
    </row>
    <row r="3117" spans="1:4" s="387" customFormat="1" x14ac:dyDescent="0.25">
      <c r="A3117" s="473">
        <v>100578</v>
      </c>
      <c r="B3117" s="473" t="s">
        <v>4443</v>
      </c>
      <c r="C3117" s="473" t="s">
        <v>925</v>
      </c>
      <c r="D3117" s="474">
        <v>363.54</v>
      </c>
    </row>
    <row r="3118" spans="1:4" s="387" customFormat="1" x14ac:dyDescent="0.25">
      <c r="A3118" s="473">
        <v>100579</v>
      </c>
      <c r="B3118" s="473" t="s">
        <v>4444</v>
      </c>
      <c r="C3118" s="473" t="s">
        <v>925</v>
      </c>
      <c r="D3118" s="474">
        <v>398.73</v>
      </c>
    </row>
    <row r="3119" spans="1:4" s="387" customFormat="1" x14ac:dyDescent="0.25">
      <c r="A3119" s="473">
        <v>100580</v>
      </c>
      <c r="B3119" s="473" t="s">
        <v>4445</v>
      </c>
      <c r="C3119" s="473" t="s">
        <v>925</v>
      </c>
      <c r="D3119" s="474">
        <v>436</v>
      </c>
    </row>
    <row r="3120" spans="1:4" s="387" customFormat="1" x14ac:dyDescent="0.25">
      <c r="A3120" s="473">
        <v>100581</v>
      </c>
      <c r="B3120" s="473" t="s">
        <v>4446</v>
      </c>
      <c r="C3120" s="473" t="s">
        <v>925</v>
      </c>
      <c r="D3120" s="474">
        <v>416.17</v>
      </c>
    </row>
    <row r="3121" spans="1:4" s="387" customFormat="1" x14ac:dyDescent="0.25">
      <c r="A3121" s="473">
        <v>100582</v>
      </c>
      <c r="B3121" s="473" t="s">
        <v>4447</v>
      </c>
      <c r="C3121" s="473" t="s">
        <v>925</v>
      </c>
      <c r="D3121" s="474">
        <v>483.36</v>
      </c>
    </row>
    <row r="3122" spans="1:4" s="387" customFormat="1" x14ac:dyDescent="0.25">
      <c r="A3122" s="473">
        <v>100583</v>
      </c>
      <c r="B3122" s="473" t="s">
        <v>4448</v>
      </c>
      <c r="C3122" s="473" t="s">
        <v>925</v>
      </c>
      <c r="D3122" s="474">
        <v>434.84</v>
      </c>
    </row>
    <row r="3123" spans="1:4" s="387" customFormat="1" x14ac:dyDescent="0.25">
      <c r="A3123" s="473">
        <v>100584</v>
      </c>
      <c r="B3123" s="473" t="s">
        <v>4449</v>
      </c>
      <c r="C3123" s="473" t="s">
        <v>925</v>
      </c>
      <c r="D3123" s="474">
        <v>475.23</v>
      </c>
    </row>
    <row r="3124" spans="1:4" s="387" customFormat="1" x14ac:dyDescent="0.25">
      <c r="A3124" s="473">
        <v>100585</v>
      </c>
      <c r="B3124" s="473" t="s">
        <v>4450</v>
      </c>
      <c r="C3124" s="473" t="s">
        <v>925</v>
      </c>
      <c r="D3124" s="474">
        <v>471.12</v>
      </c>
    </row>
    <row r="3125" spans="1:4" s="387" customFormat="1" x14ac:dyDescent="0.25">
      <c r="A3125" s="473">
        <v>100586</v>
      </c>
      <c r="B3125" s="473" t="s">
        <v>4451</v>
      </c>
      <c r="C3125" s="473" t="s">
        <v>925</v>
      </c>
      <c r="D3125" s="474">
        <v>535.47</v>
      </c>
    </row>
    <row r="3126" spans="1:4" s="387" customFormat="1" x14ac:dyDescent="0.25">
      <c r="A3126" s="473">
        <v>100587</v>
      </c>
      <c r="B3126" s="473" t="s">
        <v>4452</v>
      </c>
      <c r="C3126" s="473" t="s">
        <v>925</v>
      </c>
      <c r="D3126" s="474">
        <v>508.66</v>
      </c>
    </row>
    <row r="3127" spans="1:4" s="387" customFormat="1" x14ac:dyDescent="0.25">
      <c r="A3127" s="473">
        <v>100588</v>
      </c>
      <c r="B3127" s="473" t="s">
        <v>4453</v>
      </c>
      <c r="C3127" s="473" t="s">
        <v>925</v>
      </c>
      <c r="D3127" s="474">
        <v>558.70000000000005</v>
      </c>
    </row>
    <row r="3128" spans="1:4" s="387" customFormat="1" x14ac:dyDescent="0.25">
      <c r="A3128" s="473">
        <v>100589</v>
      </c>
      <c r="B3128" s="473" t="s">
        <v>4454</v>
      </c>
      <c r="C3128" s="473" t="s">
        <v>925</v>
      </c>
      <c r="D3128" s="474">
        <v>562.16</v>
      </c>
    </row>
    <row r="3129" spans="1:4" s="387" customFormat="1" x14ac:dyDescent="0.25">
      <c r="A3129" s="473">
        <v>100590</v>
      </c>
      <c r="B3129" s="473" t="s">
        <v>4455</v>
      </c>
      <c r="C3129" s="473" t="s">
        <v>925</v>
      </c>
      <c r="D3129" s="474">
        <v>611.6</v>
      </c>
    </row>
    <row r="3130" spans="1:4" s="387" customFormat="1" x14ac:dyDescent="0.25">
      <c r="A3130" s="473">
        <v>100591</v>
      </c>
      <c r="B3130" s="473" t="s">
        <v>4456</v>
      </c>
      <c r="C3130" s="473" t="s">
        <v>925</v>
      </c>
      <c r="D3130" s="474">
        <v>559.33000000000004</v>
      </c>
    </row>
    <row r="3131" spans="1:4" s="387" customFormat="1" x14ac:dyDescent="0.25">
      <c r="A3131" s="473">
        <v>100592</v>
      </c>
      <c r="B3131" s="473" t="s">
        <v>4457</v>
      </c>
      <c r="C3131" s="473" t="s">
        <v>925</v>
      </c>
      <c r="D3131" s="474">
        <v>600.30999999999995</v>
      </c>
    </row>
    <row r="3132" spans="1:4" s="387" customFormat="1" x14ac:dyDescent="0.25">
      <c r="A3132" s="473">
        <v>100593</v>
      </c>
      <c r="B3132" s="473" t="s">
        <v>4458</v>
      </c>
      <c r="C3132" s="473" t="s">
        <v>925</v>
      </c>
      <c r="D3132" s="474">
        <v>599.12</v>
      </c>
    </row>
    <row r="3133" spans="1:4" s="387" customFormat="1" x14ac:dyDescent="0.25">
      <c r="A3133" s="473">
        <v>100594</v>
      </c>
      <c r="B3133" s="473" t="s">
        <v>4459</v>
      </c>
      <c r="C3133" s="473" t="s">
        <v>925</v>
      </c>
      <c r="D3133" s="474">
        <v>668.59</v>
      </c>
    </row>
    <row r="3134" spans="1:4" s="387" customFormat="1" x14ac:dyDescent="0.25">
      <c r="A3134" s="473">
        <v>100595</v>
      </c>
      <c r="B3134" s="473" t="s">
        <v>4460</v>
      </c>
      <c r="C3134" s="473" t="s">
        <v>925</v>
      </c>
      <c r="D3134" s="474">
        <v>718.51</v>
      </c>
    </row>
    <row r="3135" spans="1:4" s="387" customFormat="1" x14ac:dyDescent="0.25">
      <c r="A3135" s="473">
        <v>100596</v>
      </c>
      <c r="B3135" s="473" t="s">
        <v>4461</v>
      </c>
      <c r="C3135" s="473" t="s">
        <v>925</v>
      </c>
      <c r="D3135" s="474">
        <v>812.22</v>
      </c>
    </row>
    <row r="3136" spans="1:4" s="387" customFormat="1" x14ac:dyDescent="0.25">
      <c r="A3136" s="473">
        <v>100597</v>
      </c>
      <c r="B3136" s="473" t="s">
        <v>4462</v>
      </c>
      <c r="C3136" s="473" t="s">
        <v>925</v>
      </c>
      <c r="D3136" s="474">
        <v>829.98</v>
      </c>
    </row>
    <row r="3137" spans="1:4" s="387" customFormat="1" x14ac:dyDescent="0.25">
      <c r="A3137" s="473">
        <v>100598</v>
      </c>
      <c r="B3137" s="473" t="s">
        <v>4463</v>
      </c>
      <c r="C3137" s="473" t="s">
        <v>925</v>
      </c>
      <c r="D3137" s="474">
        <v>907.25</v>
      </c>
    </row>
    <row r="3138" spans="1:4" s="387" customFormat="1" x14ac:dyDescent="0.25">
      <c r="A3138" s="473">
        <v>100599</v>
      </c>
      <c r="B3138" s="473" t="s">
        <v>4464</v>
      </c>
      <c r="C3138" s="473" t="s">
        <v>925</v>
      </c>
      <c r="D3138" s="474">
        <v>387.35</v>
      </c>
    </row>
    <row r="3139" spans="1:4" s="387" customFormat="1" x14ac:dyDescent="0.25">
      <c r="A3139" s="473">
        <v>100600</v>
      </c>
      <c r="B3139" s="473" t="s">
        <v>4465</v>
      </c>
      <c r="C3139" s="473" t="s">
        <v>925</v>
      </c>
      <c r="D3139" s="474">
        <v>466.06</v>
      </c>
    </row>
    <row r="3140" spans="1:4" s="387" customFormat="1" x14ac:dyDescent="0.25">
      <c r="A3140" s="473">
        <v>100601</v>
      </c>
      <c r="B3140" s="473" t="s">
        <v>4466</v>
      </c>
      <c r="C3140" s="473" t="s">
        <v>925</v>
      </c>
      <c r="D3140" s="474">
        <v>602.34</v>
      </c>
    </row>
    <row r="3141" spans="1:4" s="387" customFormat="1" x14ac:dyDescent="0.25">
      <c r="A3141" s="473">
        <v>100602</v>
      </c>
      <c r="B3141" s="473" t="s">
        <v>4467</v>
      </c>
      <c r="C3141" s="473" t="s">
        <v>925</v>
      </c>
      <c r="D3141" s="474">
        <v>772.33</v>
      </c>
    </row>
    <row r="3142" spans="1:4" s="387" customFormat="1" x14ac:dyDescent="0.25">
      <c r="A3142" s="473">
        <v>100603</v>
      </c>
      <c r="B3142" s="473" t="s">
        <v>4468</v>
      </c>
      <c r="C3142" s="473" t="s">
        <v>925</v>
      </c>
      <c r="D3142" s="475">
        <v>1208.3599999999999</v>
      </c>
    </row>
    <row r="3143" spans="1:4" s="387" customFormat="1" x14ac:dyDescent="0.25">
      <c r="A3143" s="473">
        <v>100604</v>
      </c>
      <c r="B3143" s="473" t="s">
        <v>4469</v>
      </c>
      <c r="C3143" s="473" t="s">
        <v>925</v>
      </c>
      <c r="D3143" s="474">
        <v>493.03</v>
      </c>
    </row>
    <row r="3144" spans="1:4" s="387" customFormat="1" x14ac:dyDescent="0.25">
      <c r="A3144" s="473">
        <v>100605</v>
      </c>
      <c r="B3144" s="473" t="s">
        <v>4470</v>
      </c>
      <c r="C3144" s="473" t="s">
        <v>925</v>
      </c>
      <c r="D3144" s="474">
        <v>806.05</v>
      </c>
    </row>
    <row r="3145" spans="1:4" s="387" customFormat="1" x14ac:dyDescent="0.25">
      <c r="A3145" s="473">
        <v>100606</v>
      </c>
      <c r="B3145" s="473" t="s">
        <v>4471</v>
      </c>
      <c r="C3145" s="473" t="s">
        <v>925</v>
      </c>
      <c r="D3145" s="475">
        <v>1250.73</v>
      </c>
    </row>
    <row r="3146" spans="1:4" s="387" customFormat="1" x14ac:dyDescent="0.25">
      <c r="A3146" s="473">
        <v>100607</v>
      </c>
      <c r="B3146" s="473" t="s">
        <v>4472</v>
      </c>
      <c r="C3146" s="473" t="s">
        <v>925</v>
      </c>
      <c r="D3146" s="474">
        <v>505.77</v>
      </c>
    </row>
    <row r="3147" spans="1:4" s="387" customFormat="1" x14ac:dyDescent="0.25">
      <c r="A3147" s="473">
        <v>100608</v>
      </c>
      <c r="B3147" s="473" t="s">
        <v>4473</v>
      </c>
      <c r="C3147" s="473" t="s">
        <v>925</v>
      </c>
      <c r="D3147" s="474">
        <v>822.67</v>
      </c>
    </row>
    <row r="3148" spans="1:4" s="387" customFormat="1" x14ac:dyDescent="0.25">
      <c r="A3148" s="473">
        <v>100609</v>
      </c>
      <c r="B3148" s="473" t="s">
        <v>4474</v>
      </c>
      <c r="C3148" s="473" t="s">
        <v>925</v>
      </c>
      <c r="D3148" s="475">
        <v>1273.3800000000001</v>
      </c>
    </row>
    <row r="3149" spans="1:4" s="387" customFormat="1" x14ac:dyDescent="0.25">
      <c r="A3149" s="473">
        <v>100610</v>
      </c>
      <c r="B3149" s="473" t="s">
        <v>4475</v>
      </c>
      <c r="C3149" s="473" t="s">
        <v>925</v>
      </c>
      <c r="D3149" s="474">
        <v>518.42999999999995</v>
      </c>
    </row>
    <row r="3150" spans="1:4" s="387" customFormat="1" x14ac:dyDescent="0.25">
      <c r="A3150" s="473">
        <v>100611</v>
      </c>
      <c r="B3150" s="473" t="s">
        <v>4476</v>
      </c>
      <c r="C3150" s="473" t="s">
        <v>925</v>
      </c>
      <c r="D3150" s="474">
        <v>660.67</v>
      </c>
    </row>
    <row r="3151" spans="1:4" s="387" customFormat="1" x14ac:dyDescent="0.25">
      <c r="A3151" s="473">
        <v>100612</v>
      </c>
      <c r="B3151" s="473" t="s">
        <v>4477</v>
      </c>
      <c r="C3151" s="473" t="s">
        <v>925</v>
      </c>
      <c r="D3151" s="474">
        <v>838.91</v>
      </c>
    </row>
    <row r="3152" spans="1:4" s="387" customFormat="1" x14ac:dyDescent="0.25">
      <c r="A3152" s="473">
        <v>100613</v>
      </c>
      <c r="B3152" s="473" t="s">
        <v>4478</v>
      </c>
      <c r="C3152" s="473" t="s">
        <v>925</v>
      </c>
      <c r="D3152" s="475">
        <v>1295.44</v>
      </c>
    </row>
    <row r="3153" spans="1:4" s="387" customFormat="1" x14ac:dyDescent="0.25">
      <c r="A3153" s="473">
        <v>100614</v>
      </c>
      <c r="B3153" s="473" t="s">
        <v>4479</v>
      </c>
      <c r="C3153" s="473" t="s">
        <v>925</v>
      </c>
      <c r="D3153" s="474">
        <v>689.23</v>
      </c>
    </row>
    <row r="3154" spans="1:4" s="387" customFormat="1" x14ac:dyDescent="0.25">
      <c r="A3154" s="473">
        <v>100615</v>
      </c>
      <c r="B3154" s="473" t="s">
        <v>4480</v>
      </c>
      <c r="C3154" s="473" t="s">
        <v>925</v>
      </c>
      <c r="D3154" s="474">
        <v>871.06</v>
      </c>
    </row>
    <row r="3155" spans="1:4" s="387" customFormat="1" x14ac:dyDescent="0.25">
      <c r="A3155" s="473">
        <v>100616</v>
      </c>
      <c r="B3155" s="473" t="s">
        <v>4481</v>
      </c>
      <c r="C3155" s="473" t="s">
        <v>925</v>
      </c>
      <c r="D3155" s="475">
        <v>1341.76</v>
      </c>
    </row>
    <row r="3156" spans="1:4" s="387" customFormat="1" x14ac:dyDescent="0.25">
      <c r="A3156" s="473">
        <v>100617</v>
      </c>
      <c r="B3156" s="473" t="s">
        <v>4482</v>
      </c>
      <c r="C3156" s="473" t="s">
        <v>925</v>
      </c>
      <c r="D3156" s="474">
        <v>902.99</v>
      </c>
    </row>
    <row r="3157" spans="1:4" s="387" customFormat="1" x14ac:dyDescent="0.25">
      <c r="A3157" s="473">
        <v>100618</v>
      </c>
      <c r="B3157" s="473" t="s">
        <v>4483</v>
      </c>
      <c r="C3157" s="473" t="s">
        <v>925</v>
      </c>
      <c r="D3157" s="475">
        <v>1394.05</v>
      </c>
    </row>
    <row r="3158" spans="1:4" s="387" customFormat="1" x14ac:dyDescent="0.25">
      <c r="A3158" s="473">
        <v>100619</v>
      </c>
      <c r="B3158" s="473" t="s">
        <v>4484</v>
      </c>
      <c r="C3158" s="473" t="s">
        <v>925</v>
      </c>
      <c r="D3158" s="474">
        <v>544.61</v>
      </c>
    </row>
    <row r="3159" spans="1:4" s="387" customFormat="1" x14ac:dyDescent="0.25">
      <c r="A3159" s="473">
        <v>100620</v>
      </c>
      <c r="B3159" s="473" t="s">
        <v>4485</v>
      </c>
      <c r="C3159" s="473" t="s">
        <v>925</v>
      </c>
      <c r="D3159" s="475">
        <v>3306.34</v>
      </c>
    </row>
    <row r="3160" spans="1:4" s="387" customFormat="1" x14ac:dyDescent="0.25">
      <c r="A3160" s="473">
        <v>100621</v>
      </c>
      <c r="B3160" s="473" t="s">
        <v>4486</v>
      </c>
      <c r="C3160" s="473" t="s">
        <v>925</v>
      </c>
      <c r="D3160" s="475">
        <v>3769.98</v>
      </c>
    </row>
    <row r="3161" spans="1:4" s="387" customFormat="1" x14ac:dyDescent="0.25">
      <c r="A3161" s="473">
        <v>100622</v>
      </c>
      <c r="B3161" s="473" t="s">
        <v>1974</v>
      </c>
      <c r="C3161" s="473" t="s">
        <v>925</v>
      </c>
      <c r="D3161" s="475">
        <v>2589.37</v>
      </c>
    </row>
    <row r="3162" spans="1:4" s="387" customFormat="1" x14ac:dyDescent="0.25">
      <c r="A3162" s="473">
        <v>100623</v>
      </c>
      <c r="B3162" s="473" t="s">
        <v>4487</v>
      </c>
      <c r="C3162" s="473" t="s">
        <v>925</v>
      </c>
      <c r="D3162" s="475">
        <v>2742.35</v>
      </c>
    </row>
    <row r="3163" spans="1:4" s="387" customFormat="1" x14ac:dyDescent="0.25">
      <c r="A3163" s="473">
        <v>97600</v>
      </c>
      <c r="B3163" s="473" t="s">
        <v>4488</v>
      </c>
      <c r="C3163" s="473" t="s">
        <v>925</v>
      </c>
      <c r="D3163" s="474">
        <v>322.2</v>
      </c>
    </row>
    <row r="3164" spans="1:4" s="387" customFormat="1" x14ac:dyDescent="0.25">
      <c r="A3164" s="473">
        <v>97601</v>
      </c>
      <c r="B3164" s="473" t="s">
        <v>4489</v>
      </c>
      <c r="C3164" s="473" t="s">
        <v>925</v>
      </c>
      <c r="D3164" s="474">
        <v>342.43</v>
      </c>
    </row>
    <row r="3165" spans="1:4" s="387" customFormat="1" x14ac:dyDescent="0.25">
      <c r="A3165" s="473">
        <v>97605</v>
      </c>
      <c r="B3165" s="473" t="s">
        <v>4490</v>
      </c>
      <c r="C3165" s="473" t="s">
        <v>925</v>
      </c>
      <c r="D3165" s="474">
        <v>62.64</v>
      </c>
    </row>
    <row r="3166" spans="1:4" s="387" customFormat="1" x14ac:dyDescent="0.25">
      <c r="A3166" s="473">
        <v>97606</v>
      </c>
      <c r="B3166" s="473" t="s">
        <v>4491</v>
      </c>
      <c r="C3166" s="473" t="s">
        <v>925</v>
      </c>
      <c r="D3166" s="474">
        <v>70.75</v>
      </c>
    </row>
    <row r="3167" spans="1:4" s="387" customFormat="1" x14ac:dyDescent="0.25">
      <c r="A3167" s="473">
        <v>97607</v>
      </c>
      <c r="B3167" s="473" t="s">
        <v>4492</v>
      </c>
      <c r="C3167" s="473" t="s">
        <v>925</v>
      </c>
      <c r="D3167" s="474">
        <v>74.66</v>
      </c>
    </row>
    <row r="3168" spans="1:4" s="387" customFormat="1" x14ac:dyDescent="0.25">
      <c r="A3168" s="473">
        <v>97608</v>
      </c>
      <c r="B3168" s="473" t="s">
        <v>4493</v>
      </c>
      <c r="C3168" s="473" t="s">
        <v>925</v>
      </c>
      <c r="D3168" s="474">
        <v>82.77</v>
      </c>
    </row>
    <row r="3169" spans="1:4" s="387" customFormat="1" x14ac:dyDescent="0.25">
      <c r="A3169" s="473">
        <v>102102</v>
      </c>
      <c r="B3169" s="473" t="s">
        <v>12867</v>
      </c>
      <c r="C3169" s="473" t="s">
        <v>925</v>
      </c>
      <c r="D3169" s="475">
        <v>8067.33</v>
      </c>
    </row>
    <row r="3170" spans="1:4" s="387" customFormat="1" x14ac:dyDescent="0.25">
      <c r="A3170" s="473">
        <v>102103</v>
      </c>
      <c r="B3170" s="473" t="s">
        <v>12868</v>
      </c>
      <c r="C3170" s="473" t="s">
        <v>925</v>
      </c>
      <c r="D3170" s="475">
        <v>8977.7199999999993</v>
      </c>
    </row>
    <row r="3171" spans="1:4" s="387" customFormat="1" x14ac:dyDescent="0.25">
      <c r="A3171" s="473">
        <v>102104</v>
      </c>
      <c r="B3171" s="473" t="s">
        <v>12869</v>
      </c>
      <c r="C3171" s="473" t="s">
        <v>925</v>
      </c>
      <c r="D3171" s="475">
        <v>11516.38</v>
      </c>
    </row>
    <row r="3172" spans="1:4" s="387" customFormat="1" x14ac:dyDescent="0.25">
      <c r="A3172" s="473">
        <v>102105</v>
      </c>
      <c r="B3172" s="473" t="s">
        <v>12870</v>
      </c>
      <c r="C3172" s="473" t="s">
        <v>925</v>
      </c>
      <c r="D3172" s="475">
        <v>14154.15</v>
      </c>
    </row>
    <row r="3173" spans="1:4" s="387" customFormat="1" x14ac:dyDescent="0.25">
      <c r="A3173" s="473">
        <v>102106</v>
      </c>
      <c r="B3173" s="473" t="s">
        <v>12871</v>
      </c>
      <c r="C3173" s="473" t="s">
        <v>925</v>
      </c>
      <c r="D3173" s="475">
        <v>17754.8</v>
      </c>
    </row>
    <row r="3174" spans="1:4" s="387" customFormat="1" x14ac:dyDescent="0.25">
      <c r="A3174" s="473">
        <v>102107</v>
      </c>
      <c r="B3174" s="473" t="s">
        <v>12872</v>
      </c>
      <c r="C3174" s="473" t="s">
        <v>925</v>
      </c>
      <c r="D3174" s="475">
        <v>24774.78</v>
      </c>
    </row>
    <row r="3175" spans="1:4" s="387" customFormat="1" x14ac:dyDescent="0.25">
      <c r="A3175" s="473">
        <v>102108</v>
      </c>
      <c r="B3175" s="473" t="s">
        <v>12873</v>
      </c>
      <c r="C3175" s="473" t="s">
        <v>925</v>
      </c>
      <c r="D3175" s="475">
        <v>28850.3</v>
      </c>
    </row>
    <row r="3176" spans="1:4" s="387" customFormat="1" x14ac:dyDescent="0.25">
      <c r="A3176" s="473">
        <v>102109</v>
      </c>
      <c r="B3176" s="473" t="s">
        <v>12874</v>
      </c>
      <c r="C3176" s="473" t="s">
        <v>925</v>
      </c>
      <c r="D3176" s="474">
        <v>59</v>
      </c>
    </row>
    <row r="3177" spans="1:4" s="387" customFormat="1" x14ac:dyDescent="0.25">
      <c r="A3177" s="473">
        <v>102110</v>
      </c>
      <c r="B3177" s="473" t="s">
        <v>12875</v>
      </c>
      <c r="C3177" s="473" t="s">
        <v>925</v>
      </c>
      <c r="D3177" s="474">
        <v>199.77</v>
      </c>
    </row>
    <row r="3178" spans="1:4" s="387" customFormat="1" x14ac:dyDescent="0.25">
      <c r="A3178" s="473">
        <v>93128</v>
      </c>
      <c r="B3178" s="473" t="s">
        <v>4494</v>
      </c>
      <c r="C3178" s="473" t="s">
        <v>925</v>
      </c>
      <c r="D3178" s="474">
        <v>127.06</v>
      </c>
    </row>
    <row r="3179" spans="1:4" s="387" customFormat="1" x14ac:dyDescent="0.25">
      <c r="A3179" s="473">
        <v>93137</v>
      </c>
      <c r="B3179" s="473" t="s">
        <v>4495</v>
      </c>
      <c r="C3179" s="473" t="s">
        <v>925</v>
      </c>
      <c r="D3179" s="474">
        <v>151.74</v>
      </c>
    </row>
    <row r="3180" spans="1:4" s="387" customFormat="1" x14ac:dyDescent="0.25">
      <c r="A3180" s="473">
        <v>93138</v>
      </c>
      <c r="B3180" s="473" t="s">
        <v>4496</v>
      </c>
      <c r="C3180" s="473" t="s">
        <v>925</v>
      </c>
      <c r="D3180" s="474">
        <v>143.94999999999999</v>
      </c>
    </row>
    <row r="3181" spans="1:4" s="387" customFormat="1" x14ac:dyDescent="0.25">
      <c r="A3181" s="473">
        <v>93139</v>
      </c>
      <c r="B3181" s="473" t="s">
        <v>4497</v>
      </c>
      <c r="C3181" s="473" t="s">
        <v>925</v>
      </c>
      <c r="D3181" s="474">
        <v>185.5</v>
      </c>
    </row>
    <row r="3182" spans="1:4" s="387" customFormat="1" x14ac:dyDescent="0.25">
      <c r="A3182" s="473">
        <v>93140</v>
      </c>
      <c r="B3182" s="473" t="s">
        <v>4498</v>
      </c>
      <c r="C3182" s="473" t="s">
        <v>925</v>
      </c>
      <c r="D3182" s="474">
        <v>174.44</v>
      </c>
    </row>
    <row r="3183" spans="1:4" s="387" customFormat="1" x14ac:dyDescent="0.25">
      <c r="A3183" s="473">
        <v>93141</v>
      </c>
      <c r="B3183" s="473" t="s">
        <v>4499</v>
      </c>
      <c r="C3183" s="473" t="s">
        <v>925</v>
      </c>
      <c r="D3183" s="474">
        <v>159.74</v>
      </c>
    </row>
    <row r="3184" spans="1:4" s="387" customFormat="1" x14ac:dyDescent="0.25">
      <c r="A3184" s="473">
        <v>93142</v>
      </c>
      <c r="B3184" s="473" t="s">
        <v>4500</v>
      </c>
      <c r="C3184" s="473" t="s">
        <v>925</v>
      </c>
      <c r="D3184" s="474">
        <v>176.83</v>
      </c>
    </row>
    <row r="3185" spans="1:4" s="387" customFormat="1" x14ac:dyDescent="0.25">
      <c r="A3185" s="473">
        <v>93143</v>
      </c>
      <c r="B3185" s="473" t="s">
        <v>4501</v>
      </c>
      <c r="C3185" s="473" t="s">
        <v>925</v>
      </c>
      <c r="D3185" s="474">
        <v>161.86000000000001</v>
      </c>
    </row>
    <row r="3186" spans="1:4" s="387" customFormat="1" x14ac:dyDescent="0.25">
      <c r="A3186" s="473">
        <v>93144</v>
      </c>
      <c r="B3186" s="473" t="s">
        <v>4502</v>
      </c>
      <c r="C3186" s="473" t="s">
        <v>925</v>
      </c>
      <c r="D3186" s="474">
        <v>223.36</v>
      </c>
    </row>
    <row r="3187" spans="1:4" s="387" customFormat="1" x14ac:dyDescent="0.25">
      <c r="A3187" s="473">
        <v>93145</v>
      </c>
      <c r="B3187" s="473" t="s">
        <v>4503</v>
      </c>
      <c r="C3187" s="473" t="s">
        <v>925</v>
      </c>
      <c r="D3187" s="474">
        <v>196.06</v>
      </c>
    </row>
    <row r="3188" spans="1:4" s="387" customFormat="1" x14ac:dyDescent="0.25">
      <c r="A3188" s="473">
        <v>93146</v>
      </c>
      <c r="B3188" s="473" t="s">
        <v>4504</v>
      </c>
      <c r="C3188" s="473" t="s">
        <v>925</v>
      </c>
      <c r="D3188" s="474">
        <v>212.95</v>
      </c>
    </row>
    <row r="3189" spans="1:4" s="387" customFormat="1" x14ac:dyDescent="0.25">
      <c r="A3189" s="473">
        <v>93147</v>
      </c>
      <c r="B3189" s="473" t="s">
        <v>4505</v>
      </c>
      <c r="C3189" s="473" t="s">
        <v>925</v>
      </c>
      <c r="D3189" s="474">
        <v>243.5</v>
      </c>
    </row>
    <row r="3190" spans="1:4" s="387" customFormat="1" x14ac:dyDescent="0.25">
      <c r="A3190" s="473">
        <v>96971</v>
      </c>
      <c r="B3190" s="473" t="s">
        <v>4506</v>
      </c>
      <c r="C3190" s="473" t="s">
        <v>934</v>
      </c>
      <c r="D3190" s="474">
        <v>26.15</v>
      </c>
    </row>
    <row r="3191" spans="1:4" s="387" customFormat="1" x14ac:dyDescent="0.25">
      <c r="A3191" s="473">
        <v>96972</v>
      </c>
      <c r="B3191" s="473" t="s">
        <v>4507</v>
      </c>
      <c r="C3191" s="473" t="s">
        <v>934</v>
      </c>
      <c r="D3191" s="474">
        <v>36.82</v>
      </c>
    </row>
    <row r="3192" spans="1:4" s="387" customFormat="1" x14ac:dyDescent="0.25">
      <c r="A3192" s="473">
        <v>96973</v>
      </c>
      <c r="B3192" s="473" t="s">
        <v>1985</v>
      </c>
      <c r="C3192" s="473" t="s">
        <v>934</v>
      </c>
      <c r="D3192" s="474">
        <v>47.22</v>
      </c>
    </row>
    <row r="3193" spans="1:4" s="387" customFormat="1" x14ac:dyDescent="0.25">
      <c r="A3193" s="473">
        <v>96974</v>
      </c>
      <c r="B3193" s="473" t="s">
        <v>4508</v>
      </c>
      <c r="C3193" s="473" t="s">
        <v>934</v>
      </c>
      <c r="D3193" s="474">
        <v>61.05</v>
      </c>
    </row>
    <row r="3194" spans="1:4" s="387" customFormat="1" x14ac:dyDescent="0.25">
      <c r="A3194" s="473">
        <v>96975</v>
      </c>
      <c r="B3194" s="473" t="s">
        <v>4509</v>
      </c>
      <c r="C3194" s="473" t="s">
        <v>934</v>
      </c>
      <c r="D3194" s="474">
        <v>79.709999999999994</v>
      </c>
    </row>
    <row r="3195" spans="1:4" s="387" customFormat="1" x14ac:dyDescent="0.25">
      <c r="A3195" s="473">
        <v>96976</v>
      </c>
      <c r="B3195" s="473" t="s">
        <v>4510</v>
      </c>
      <c r="C3195" s="473" t="s">
        <v>934</v>
      </c>
      <c r="D3195" s="474">
        <v>104.67</v>
      </c>
    </row>
    <row r="3196" spans="1:4" s="387" customFormat="1" x14ac:dyDescent="0.25">
      <c r="A3196" s="473">
        <v>96977</v>
      </c>
      <c r="B3196" s="473" t="s">
        <v>1987</v>
      </c>
      <c r="C3196" s="473" t="s">
        <v>934</v>
      </c>
      <c r="D3196" s="474">
        <v>42.4</v>
      </c>
    </row>
    <row r="3197" spans="1:4" s="387" customFormat="1" x14ac:dyDescent="0.25">
      <c r="A3197" s="473">
        <v>96978</v>
      </c>
      <c r="B3197" s="473" t="s">
        <v>4511</v>
      </c>
      <c r="C3197" s="473" t="s">
        <v>934</v>
      </c>
      <c r="D3197" s="474">
        <v>59.48</v>
      </c>
    </row>
    <row r="3198" spans="1:4" s="387" customFormat="1" x14ac:dyDescent="0.25">
      <c r="A3198" s="473">
        <v>96979</v>
      </c>
      <c r="B3198" s="473" t="s">
        <v>4512</v>
      </c>
      <c r="C3198" s="473" t="s">
        <v>934</v>
      </c>
      <c r="D3198" s="474">
        <v>83.4</v>
      </c>
    </row>
    <row r="3199" spans="1:4" s="387" customFormat="1" x14ac:dyDescent="0.25">
      <c r="A3199" s="473">
        <v>96984</v>
      </c>
      <c r="B3199" s="473" t="s">
        <v>4513</v>
      </c>
      <c r="C3199" s="473" t="s">
        <v>925</v>
      </c>
      <c r="D3199" s="474">
        <v>51.64</v>
      </c>
    </row>
    <row r="3200" spans="1:4" s="387" customFormat="1" x14ac:dyDescent="0.25">
      <c r="A3200" s="473">
        <v>96985</v>
      </c>
      <c r="B3200" s="473" t="s">
        <v>952</v>
      </c>
      <c r="C3200" s="473" t="s">
        <v>925</v>
      </c>
      <c r="D3200" s="474">
        <v>78.7</v>
      </c>
    </row>
    <row r="3201" spans="1:4" s="387" customFormat="1" x14ac:dyDescent="0.25">
      <c r="A3201" s="473">
        <v>96986</v>
      </c>
      <c r="B3201" s="473" t="s">
        <v>4514</v>
      </c>
      <c r="C3201" s="473" t="s">
        <v>925</v>
      </c>
      <c r="D3201" s="474">
        <v>117.26</v>
      </c>
    </row>
    <row r="3202" spans="1:4" s="387" customFormat="1" x14ac:dyDescent="0.25">
      <c r="A3202" s="473">
        <v>96987</v>
      </c>
      <c r="B3202" s="473" t="s">
        <v>4515</v>
      </c>
      <c r="C3202" s="473" t="s">
        <v>925</v>
      </c>
      <c r="D3202" s="474">
        <v>85.19</v>
      </c>
    </row>
    <row r="3203" spans="1:4" s="387" customFormat="1" x14ac:dyDescent="0.25">
      <c r="A3203" s="473">
        <v>96988</v>
      </c>
      <c r="B3203" s="473" t="s">
        <v>1980</v>
      </c>
      <c r="C3203" s="473" t="s">
        <v>925</v>
      </c>
      <c r="D3203" s="474">
        <v>128.66999999999999</v>
      </c>
    </row>
    <row r="3204" spans="1:4" s="387" customFormat="1" x14ac:dyDescent="0.25">
      <c r="A3204" s="473">
        <v>96989</v>
      </c>
      <c r="B3204" s="473" t="s">
        <v>1978</v>
      </c>
      <c r="C3204" s="473" t="s">
        <v>925</v>
      </c>
      <c r="D3204" s="474">
        <v>107.69</v>
      </c>
    </row>
    <row r="3205" spans="1:4" s="387" customFormat="1" x14ac:dyDescent="0.25">
      <c r="A3205" s="473">
        <v>98463</v>
      </c>
      <c r="B3205" s="473" t="s">
        <v>1986</v>
      </c>
      <c r="C3205" s="473" t="s">
        <v>925</v>
      </c>
      <c r="D3205" s="474">
        <v>18.55</v>
      </c>
    </row>
    <row r="3206" spans="1:4" s="387" customFormat="1" x14ac:dyDescent="0.25">
      <c r="A3206" s="473">
        <v>96765</v>
      </c>
      <c r="B3206" s="473" t="s">
        <v>4516</v>
      </c>
      <c r="C3206" s="473" t="s">
        <v>925</v>
      </c>
      <c r="D3206" s="475">
        <v>1179.47</v>
      </c>
    </row>
    <row r="3207" spans="1:4" s="387" customFormat="1" x14ac:dyDescent="0.25">
      <c r="A3207" s="473">
        <v>101905</v>
      </c>
      <c r="B3207" s="473" t="s">
        <v>4517</v>
      </c>
      <c r="C3207" s="473" t="s">
        <v>925</v>
      </c>
      <c r="D3207" s="474">
        <v>184.25</v>
      </c>
    </row>
    <row r="3208" spans="1:4" s="387" customFormat="1" x14ac:dyDescent="0.25">
      <c r="A3208" s="473">
        <v>101906</v>
      </c>
      <c r="B3208" s="473" t="s">
        <v>4518</v>
      </c>
      <c r="C3208" s="473" t="s">
        <v>925</v>
      </c>
      <c r="D3208" s="474">
        <v>544.15</v>
      </c>
    </row>
    <row r="3209" spans="1:4" s="387" customFormat="1" x14ac:dyDescent="0.25">
      <c r="A3209" s="473">
        <v>101907</v>
      </c>
      <c r="B3209" s="473" t="s">
        <v>4519</v>
      </c>
      <c r="C3209" s="473" t="s">
        <v>925</v>
      </c>
      <c r="D3209" s="474">
        <v>588</v>
      </c>
    </row>
    <row r="3210" spans="1:4" s="387" customFormat="1" x14ac:dyDescent="0.25">
      <c r="A3210" s="473">
        <v>101908</v>
      </c>
      <c r="B3210" s="473" t="s">
        <v>4520</v>
      </c>
      <c r="C3210" s="473" t="s">
        <v>925</v>
      </c>
      <c r="D3210" s="474">
        <v>178.76</v>
      </c>
    </row>
    <row r="3211" spans="1:4" s="387" customFormat="1" x14ac:dyDescent="0.25">
      <c r="A3211" s="473">
        <v>101909</v>
      </c>
      <c r="B3211" s="473" t="s">
        <v>4521</v>
      </c>
      <c r="C3211" s="473" t="s">
        <v>925</v>
      </c>
      <c r="D3211" s="474">
        <v>208</v>
      </c>
    </row>
    <row r="3212" spans="1:4" s="387" customFormat="1" x14ac:dyDescent="0.25">
      <c r="A3212" s="473">
        <v>101910</v>
      </c>
      <c r="B3212" s="473" t="s">
        <v>4522</v>
      </c>
      <c r="C3212" s="473" t="s">
        <v>925</v>
      </c>
      <c r="D3212" s="474">
        <v>244.53</v>
      </c>
    </row>
    <row r="3213" spans="1:4" s="387" customFormat="1" x14ac:dyDescent="0.25">
      <c r="A3213" s="473">
        <v>101911</v>
      </c>
      <c r="B3213" s="473" t="s">
        <v>4523</v>
      </c>
      <c r="C3213" s="473" t="s">
        <v>925</v>
      </c>
      <c r="D3213" s="474">
        <v>281.07</v>
      </c>
    </row>
    <row r="3214" spans="1:4" s="387" customFormat="1" x14ac:dyDescent="0.25">
      <c r="A3214" s="473">
        <v>101912</v>
      </c>
      <c r="B3214" s="473" t="s">
        <v>4524</v>
      </c>
      <c r="C3214" s="473" t="s">
        <v>925</v>
      </c>
      <c r="D3214" s="475">
        <v>1176.28</v>
      </c>
    </row>
    <row r="3215" spans="1:4" s="387" customFormat="1" x14ac:dyDescent="0.25">
      <c r="A3215" s="473">
        <v>101913</v>
      </c>
      <c r="B3215" s="473" t="s">
        <v>4525</v>
      </c>
      <c r="C3215" s="473" t="s">
        <v>925</v>
      </c>
      <c r="D3215" s="474">
        <v>436.22</v>
      </c>
    </row>
    <row r="3216" spans="1:4" s="387" customFormat="1" x14ac:dyDescent="0.25">
      <c r="A3216" s="473">
        <v>101914</v>
      </c>
      <c r="B3216" s="473" t="s">
        <v>4526</v>
      </c>
      <c r="C3216" s="473" t="s">
        <v>925</v>
      </c>
      <c r="D3216" s="474">
        <v>364.31</v>
      </c>
    </row>
    <row r="3217" spans="1:4" s="387" customFormat="1" x14ac:dyDescent="0.25">
      <c r="A3217" s="473">
        <v>101915</v>
      </c>
      <c r="B3217" s="473" t="s">
        <v>4527</v>
      </c>
      <c r="C3217" s="473" t="s">
        <v>925</v>
      </c>
      <c r="D3217" s="474">
        <v>265.29000000000002</v>
      </c>
    </row>
    <row r="3218" spans="1:4" s="387" customFormat="1" x14ac:dyDescent="0.25">
      <c r="A3218" s="473">
        <v>101916</v>
      </c>
      <c r="B3218" s="473" t="s">
        <v>4528</v>
      </c>
      <c r="C3218" s="473" t="s">
        <v>925</v>
      </c>
      <c r="D3218" s="475">
        <v>2774.18</v>
      </c>
    </row>
    <row r="3219" spans="1:4" s="387" customFormat="1" x14ac:dyDescent="0.25">
      <c r="A3219" s="473">
        <v>101917</v>
      </c>
      <c r="B3219" s="473" t="s">
        <v>4529</v>
      </c>
      <c r="C3219" s="473" t="s">
        <v>925</v>
      </c>
      <c r="D3219" s="474">
        <v>119.84</v>
      </c>
    </row>
    <row r="3220" spans="1:4" s="387" customFormat="1" x14ac:dyDescent="0.25">
      <c r="A3220" s="473">
        <v>98261</v>
      </c>
      <c r="B3220" s="473" t="s">
        <v>4530</v>
      </c>
      <c r="C3220" s="473" t="s">
        <v>934</v>
      </c>
      <c r="D3220" s="474">
        <v>3.09</v>
      </c>
    </row>
    <row r="3221" spans="1:4" s="387" customFormat="1" x14ac:dyDescent="0.25">
      <c r="A3221" s="473">
        <v>98262</v>
      </c>
      <c r="B3221" s="473" t="s">
        <v>4531</v>
      </c>
      <c r="C3221" s="473" t="s">
        <v>934</v>
      </c>
      <c r="D3221" s="474">
        <v>3.74</v>
      </c>
    </row>
    <row r="3222" spans="1:4" s="387" customFormat="1" x14ac:dyDescent="0.25">
      <c r="A3222" s="473">
        <v>98263</v>
      </c>
      <c r="B3222" s="473" t="s">
        <v>4532</v>
      </c>
      <c r="C3222" s="473" t="s">
        <v>934</v>
      </c>
      <c r="D3222" s="474">
        <v>4.53</v>
      </c>
    </row>
    <row r="3223" spans="1:4" s="387" customFormat="1" x14ac:dyDescent="0.25">
      <c r="A3223" s="473">
        <v>98264</v>
      </c>
      <c r="B3223" s="473" t="s">
        <v>4533</v>
      </c>
      <c r="C3223" s="473" t="s">
        <v>934</v>
      </c>
      <c r="D3223" s="474">
        <v>5.16</v>
      </c>
    </row>
    <row r="3224" spans="1:4" s="387" customFormat="1" x14ac:dyDescent="0.25">
      <c r="A3224" s="473">
        <v>98265</v>
      </c>
      <c r="B3224" s="473" t="s">
        <v>4534</v>
      </c>
      <c r="C3224" s="473" t="s">
        <v>934</v>
      </c>
      <c r="D3224" s="474">
        <v>6.09</v>
      </c>
    </row>
    <row r="3225" spans="1:4" s="387" customFormat="1" x14ac:dyDescent="0.25">
      <c r="A3225" s="473">
        <v>98266</v>
      </c>
      <c r="B3225" s="473" t="s">
        <v>4535</v>
      </c>
      <c r="C3225" s="473" t="s">
        <v>934</v>
      </c>
      <c r="D3225" s="474">
        <v>6.62</v>
      </c>
    </row>
    <row r="3226" spans="1:4" s="387" customFormat="1" x14ac:dyDescent="0.25">
      <c r="A3226" s="473">
        <v>98267</v>
      </c>
      <c r="B3226" s="473" t="s">
        <v>4536</v>
      </c>
      <c r="C3226" s="473" t="s">
        <v>934</v>
      </c>
      <c r="D3226" s="474">
        <v>11.19</v>
      </c>
    </row>
    <row r="3227" spans="1:4" s="387" customFormat="1" x14ac:dyDescent="0.25">
      <c r="A3227" s="473">
        <v>98268</v>
      </c>
      <c r="B3227" s="473" t="s">
        <v>4537</v>
      </c>
      <c r="C3227" s="473" t="s">
        <v>934</v>
      </c>
      <c r="D3227" s="474">
        <v>18.82</v>
      </c>
    </row>
    <row r="3228" spans="1:4" s="387" customFormat="1" x14ac:dyDescent="0.25">
      <c r="A3228" s="473">
        <v>98269</v>
      </c>
      <c r="B3228" s="473" t="s">
        <v>4538</v>
      </c>
      <c r="C3228" s="473" t="s">
        <v>934</v>
      </c>
      <c r="D3228" s="474">
        <v>24.59</v>
      </c>
    </row>
    <row r="3229" spans="1:4" s="387" customFormat="1" x14ac:dyDescent="0.25">
      <c r="A3229" s="473">
        <v>98270</v>
      </c>
      <c r="B3229" s="473" t="s">
        <v>4539</v>
      </c>
      <c r="C3229" s="473" t="s">
        <v>934</v>
      </c>
      <c r="D3229" s="474">
        <v>40.72</v>
      </c>
    </row>
    <row r="3230" spans="1:4" s="387" customFormat="1" x14ac:dyDescent="0.25">
      <c r="A3230" s="473">
        <v>98271</v>
      </c>
      <c r="B3230" s="473" t="s">
        <v>4540</v>
      </c>
      <c r="C3230" s="473" t="s">
        <v>934</v>
      </c>
      <c r="D3230" s="474">
        <v>63.88</v>
      </c>
    </row>
    <row r="3231" spans="1:4" s="387" customFormat="1" x14ac:dyDescent="0.25">
      <c r="A3231" s="473">
        <v>98272</v>
      </c>
      <c r="B3231" s="473" t="s">
        <v>4541</v>
      </c>
      <c r="C3231" s="473" t="s">
        <v>934</v>
      </c>
      <c r="D3231" s="474">
        <v>151.54</v>
      </c>
    </row>
    <row r="3232" spans="1:4" s="387" customFormat="1" x14ac:dyDescent="0.25">
      <c r="A3232" s="473">
        <v>98273</v>
      </c>
      <c r="B3232" s="473" t="s">
        <v>4542</v>
      </c>
      <c r="C3232" s="473" t="s">
        <v>934</v>
      </c>
      <c r="D3232" s="474">
        <v>2.84</v>
      </c>
    </row>
    <row r="3233" spans="1:4" s="387" customFormat="1" x14ac:dyDescent="0.25">
      <c r="A3233" s="473">
        <v>98274</v>
      </c>
      <c r="B3233" s="473" t="s">
        <v>4543</v>
      </c>
      <c r="C3233" s="473" t="s">
        <v>934</v>
      </c>
      <c r="D3233" s="474">
        <v>3.76</v>
      </c>
    </row>
    <row r="3234" spans="1:4" s="387" customFormat="1" x14ac:dyDescent="0.25">
      <c r="A3234" s="473">
        <v>98275</v>
      </c>
      <c r="B3234" s="473" t="s">
        <v>4544</v>
      </c>
      <c r="C3234" s="473" t="s">
        <v>934</v>
      </c>
      <c r="D3234" s="474">
        <v>4.3</v>
      </c>
    </row>
    <row r="3235" spans="1:4" s="387" customFormat="1" x14ac:dyDescent="0.25">
      <c r="A3235" s="473">
        <v>98276</v>
      </c>
      <c r="B3235" s="473" t="s">
        <v>4545</v>
      </c>
      <c r="C3235" s="473" t="s">
        <v>934</v>
      </c>
      <c r="D3235" s="474">
        <v>8.86</v>
      </c>
    </row>
    <row r="3236" spans="1:4" s="387" customFormat="1" x14ac:dyDescent="0.25">
      <c r="A3236" s="473">
        <v>98277</v>
      </c>
      <c r="B3236" s="473" t="s">
        <v>4546</v>
      </c>
      <c r="C3236" s="473" t="s">
        <v>934</v>
      </c>
      <c r="D3236" s="474">
        <v>16.5</v>
      </c>
    </row>
    <row r="3237" spans="1:4" s="387" customFormat="1" x14ac:dyDescent="0.25">
      <c r="A3237" s="473">
        <v>98278</v>
      </c>
      <c r="B3237" s="473" t="s">
        <v>4547</v>
      </c>
      <c r="C3237" s="473" t="s">
        <v>934</v>
      </c>
      <c r="D3237" s="474">
        <v>22.26</v>
      </c>
    </row>
    <row r="3238" spans="1:4" s="387" customFormat="1" x14ac:dyDescent="0.25">
      <c r="A3238" s="473">
        <v>98279</v>
      </c>
      <c r="B3238" s="473" t="s">
        <v>4548</v>
      </c>
      <c r="C3238" s="473" t="s">
        <v>934</v>
      </c>
      <c r="D3238" s="474">
        <v>38.39</v>
      </c>
    </row>
    <row r="3239" spans="1:4" s="387" customFormat="1" x14ac:dyDescent="0.25">
      <c r="A3239" s="473">
        <v>98280</v>
      </c>
      <c r="B3239" s="473" t="s">
        <v>4549</v>
      </c>
      <c r="C3239" s="473" t="s">
        <v>934</v>
      </c>
      <c r="D3239" s="474">
        <v>6.07</v>
      </c>
    </row>
    <row r="3240" spans="1:4" s="387" customFormat="1" x14ac:dyDescent="0.25">
      <c r="A3240" s="473">
        <v>98281</v>
      </c>
      <c r="B3240" s="473" t="s">
        <v>2003</v>
      </c>
      <c r="C3240" s="473" t="s">
        <v>934</v>
      </c>
      <c r="D3240" s="474">
        <v>6.73</v>
      </c>
    </row>
    <row r="3241" spans="1:4" s="387" customFormat="1" x14ac:dyDescent="0.25">
      <c r="A3241" s="473">
        <v>98282</v>
      </c>
      <c r="B3241" s="473" t="s">
        <v>4550</v>
      </c>
      <c r="C3241" s="473" t="s">
        <v>934</v>
      </c>
      <c r="D3241" s="474">
        <v>7.52</v>
      </c>
    </row>
    <row r="3242" spans="1:4" s="387" customFormat="1" x14ac:dyDescent="0.25">
      <c r="A3242" s="473">
        <v>98283</v>
      </c>
      <c r="B3242" s="473" t="s">
        <v>954</v>
      </c>
      <c r="C3242" s="473" t="s">
        <v>934</v>
      </c>
      <c r="D3242" s="474">
        <v>8.15</v>
      </c>
    </row>
    <row r="3243" spans="1:4" s="387" customFormat="1" x14ac:dyDescent="0.25">
      <c r="A3243" s="473">
        <v>98284</v>
      </c>
      <c r="B3243" s="473" t="s">
        <v>4551</v>
      </c>
      <c r="C3243" s="473" t="s">
        <v>934</v>
      </c>
      <c r="D3243" s="474">
        <v>9.08</v>
      </c>
    </row>
    <row r="3244" spans="1:4" s="387" customFormat="1" x14ac:dyDescent="0.25">
      <c r="A3244" s="473">
        <v>98285</v>
      </c>
      <c r="B3244" s="473" t="s">
        <v>4552</v>
      </c>
      <c r="C3244" s="473" t="s">
        <v>934</v>
      </c>
      <c r="D3244" s="474">
        <v>9.61</v>
      </c>
    </row>
    <row r="3245" spans="1:4" s="387" customFormat="1" x14ac:dyDescent="0.25">
      <c r="A3245" s="473">
        <v>98286</v>
      </c>
      <c r="B3245" s="473" t="s">
        <v>4553</v>
      </c>
      <c r="C3245" s="473" t="s">
        <v>934</v>
      </c>
      <c r="D3245" s="474">
        <v>14.17</v>
      </c>
    </row>
    <row r="3246" spans="1:4" s="387" customFormat="1" x14ac:dyDescent="0.25">
      <c r="A3246" s="473">
        <v>98287</v>
      </c>
      <c r="B3246" s="473" t="s">
        <v>4554</v>
      </c>
      <c r="C3246" s="473" t="s">
        <v>934</v>
      </c>
      <c r="D3246" s="474">
        <v>1.29</v>
      </c>
    </row>
    <row r="3247" spans="1:4" s="387" customFormat="1" x14ac:dyDescent="0.25">
      <c r="A3247" s="473">
        <v>98288</v>
      </c>
      <c r="B3247" s="473" t="s">
        <v>4555</v>
      </c>
      <c r="C3247" s="473" t="s">
        <v>934</v>
      </c>
      <c r="D3247" s="474">
        <v>1.95</v>
      </c>
    </row>
    <row r="3248" spans="1:4" s="387" customFormat="1" x14ac:dyDescent="0.25">
      <c r="A3248" s="473">
        <v>98289</v>
      </c>
      <c r="B3248" s="473" t="s">
        <v>4556</v>
      </c>
      <c r="C3248" s="473" t="s">
        <v>934</v>
      </c>
      <c r="D3248" s="474">
        <v>2.74</v>
      </c>
    </row>
    <row r="3249" spans="1:4" s="387" customFormat="1" x14ac:dyDescent="0.25">
      <c r="A3249" s="473">
        <v>98290</v>
      </c>
      <c r="B3249" s="473" t="s">
        <v>4557</v>
      </c>
      <c r="C3249" s="473" t="s">
        <v>934</v>
      </c>
      <c r="D3249" s="474">
        <v>3.36</v>
      </c>
    </row>
    <row r="3250" spans="1:4" s="387" customFormat="1" x14ac:dyDescent="0.25">
      <c r="A3250" s="473">
        <v>98291</v>
      </c>
      <c r="B3250" s="473" t="s">
        <v>4558</v>
      </c>
      <c r="C3250" s="473" t="s">
        <v>934</v>
      </c>
      <c r="D3250" s="474">
        <v>4.3</v>
      </c>
    </row>
    <row r="3251" spans="1:4" s="387" customFormat="1" x14ac:dyDescent="0.25">
      <c r="A3251" s="473">
        <v>98292</v>
      </c>
      <c r="B3251" s="473" t="s">
        <v>4559</v>
      </c>
      <c r="C3251" s="473" t="s">
        <v>934</v>
      </c>
      <c r="D3251" s="474">
        <v>4.83</v>
      </c>
    </row>
    <row r="3252" spans="1:4" s="387" customFormat="1" x14ac:dyDescent="0.25">
      <c r="A3252" s="473">
        <v>98293</v>
      </c>
      <c r="B3252" s="473" t="s">
        <v>4560</v>
      </c>
      <c r="C3252" s="473" t="s">
        <v>934</v>
      </c>
      <c r="D3252" s="474">
        <v>9.4</v>
      </c>
    </row>
    <row r="3253" spans="1:4" s="387" customFormat="1" x14ac:dyDescent="0.25">
      <c r="A3253" s="473">
        <v>98400</v>
      </c>
      <c r="B3253" s="473" t="s">
        <v>2005</v>
      </c>
      <c r="C3253" s="473" t="s">
        <v>934</v>
      </c>
      <c r="D3253" s="474">
        <v>13.47</v>
      </c>
    </row>
    <row r="3254" spans="1:4" s="387" customFormat="1" x14ac:dyDescent="0.25">
      <c r="A3254" s="473">
        <v>98401</v>
      </c>
      <c r="B3254" s="473" t="s">
        <v>4561</v>
      </c>
      <c r="C3254" s="473" t="s">
        <v>934</v>
      </c>
      <c r="D3254" s="474">
        <v>21.29</v>
      </c>
    </row>
    <row r="3255" spans="1:4" s="387" customFormat="1" x14ac:dyDescent="0.25">
      <c r="A3255" s="473">
        <v>98402</v>
      </c>
      <c r="B3255" s="473" t="s">
        <v>4562</v>
      </c>
      <c r="C3255" s="473" t="s">
        <v>934</v>
      </c>
      <c r="D3255" s="474">
        <v>27.85</v>
      </c>
    </row>
    <row r="3256" spans="1:4" s="387" customFormat="1" x14ac:dyDescent="0.25">
      <c r="A3256" s="473">
        <v>100556</v>
      </c>
      <c r="B3256" s="473" t="s">
        <v>955</v>
      </c>
      <c r="C3256" s="473" t="s">
        <v>925</v>
      </c>
      <c r="D3256" s="474">
        <v>53.64</v>
      </c>
    </row>
    <row r="3257" spans="1:4" s="387" customFormat="1" x14ac:dyDescent="0.25">
      <c r="A3257" s="473">
        <v>100557</v>
      </c>
      <c r="B3257" s="473" t="s">
        <v>4563</v>
      </c>
      <c r="C3257" s="473" t="s">
        <v>925</v>
      </c>
      <c r="D3257" s="474">
        <v>792.9</v>
      </c>
    </row>
    <row r="3258" spans="1:4" s="387" customFormat="1" x14ac:dyDescent="0.25">
      <c r="A3258" s="473">
        <v>100560</v>
      </c>
      <c r="B3258" s="473" t="s">
        <v>4564</v>
      </c>
      <c r="C3258" s="473" t="s">
        <v>925</v>
      </c>
      <c r="D3258" s="474">
        <v>145.94</v>
      </c>
    </row>
    <row r="3259" spans="1:4" s="387" customFormat="1" x14ac:dyDescent="0.25">
      <c r="A3259" s="473">
        <v>100561</v>
      </c>
      <c r="B3259" s="473" t="s">
        <v>2016</v>
      </c>
      <c r="C3259" s="473" t="s">
        <v>925</v>
      </c>
      <c r="D3259" s="474">
        <v>287.83</v>
      </c>
    </row>
    <row r="3260" spans="1:4" s="387" customFormat="1" x14ac:dyDescent="0.25">
      <c r="A3260" s="473">
        <v>100562</v>
      </c>
      <c r="B3260" s="473" t="s">
        <v>4565</v>
      </c>
      <c r="C3260" s="473" t="s">
        <v>925</v>
      </c>
      <c r="D3260" s="474">
        <v>458.87</v>
      </c>
    </row>
    <row r="3261" spans="1:4" s="387" customFormat="1" x14ac:dyDescent="0.25">
      <c r="A3261" s="473">
        <v>100563</v>
      </c>
      <c r="B3261" s="473" t="s">
        <v>4566</v>
      </c>
      <c r="C3261" s="473" t="s">
        <v>925</v>
      </c>
      <c r="D3261" s="474">
        <v>672.31</v>
      </c>
    </row>
    <row r="3262" spans="1:4" s="387" customFormat="1" x14ac:dyDescent="0.25">
      <c r="A3262" s="473">
        <v>101795</v>
      </c>
      <c r="B3262" s="473" t="s">
        <v>12876</v>
      </c>
      <c r="C3262" s="473" t="s">
        <v>925</v>
      </c>
      <c r="D3262" s="474">
        <v>487.85</v>
      </c>
    </row>
    <row r="3263" spans="1:4" s="387" customFormat="1" x14ac:dyDescent="0.25">
      <c r="A3263" s="473">
        <v>101798</v>
      </c>
      <c r="B3263" s="473" t="s">
        <v>12877</v>
      </c>
      <c r="C3263" s="473" t="s">
        <v>925</v>
      </c>
      <c r="D3263" s="474">
        <v>373.95</v>
      </c>
    </row>
    <row r="3264" spans="1:4" s="387" customFormat="1" x14ac:dyDescent="0.25">
      <c r="A3264" s="473">
        <v>101799</v>
      </c>
      <c r="B3264" s="473" t="s">
        <v>12878</v>
      </c>
      <c r="C3264" s="473" t="s">
        <v>925</v>
      </c>
      <c r="D3264" s="474">
        <v>916.57</v>
      </c>
    </row>
    <row r="3265" spans="1:4" s="387" customFormat="1" x14ac:dyDescent="0.25">
      <c r="A3265" s="473">
        <v>98397</v>
      </c>
      <c r="B3265" s="473" t="s">
        <v>4567</v>
      </c>
      <c r="C3265" s="473" t="s">
        <v>913</v>
      </c>
      <c r="D3265" s="474">
        <v>10.3</v>
      </c>
    </row>
    <row r="3266" spans="1:4" s="387" customFormat="1" x14ac:dyDescent="0.25">
      <c r="A3266" s="473">
        <v>101936</v>
      </c>
      <c r="B3266" s="473" t="s">
        <v>4568</v>
      </c>
      <c r="C3266" s="473" t="s">
        <v>925</v>
      </c>
      <c r="D3266" s="475">
        <v>7028.57</v>
      </c>
    </row>
    <row r="3267" spans="1:4" s="387" customFormat="1" x14ac:dyDescent="0.25">
      <c r="A3267" s="473">
        <v>101937</v>
      </c>
      <c r="B3267" s="473" t="s">
        <v>4569</v>
      </c>
      <c r="C3267" s="473" t="s">
        <v>925</v>
      </c>
      <c r="D3267" s="475">
        <v>12478.4</v>
      </c>
    </row>
    <row r="3268" spans="1:4" s="387" customFormat="1" x14ac:dyDescent="0.25">
      <c r="A3268" s="473">
        <v>98294</v>
      </c>
      <c r="B3268" s="473" t="s">
        <v>4570</v>
      </c>
      <c r="C3268" s="473" t="s">
        <v>934</v>
      </c>
      <c r="D3268" s="474">
        <v>2.58</v>
      </c>
    </row>
    <row r="3269" spans="1:4" s="387" customFormat="1" x14ac:dyDescent="0.25">
      <c r="A3269" s="473">
        <v>98295</v>
      </c>
      <c r="B3269" s="473" t="s">
        <v>4571</v>
      </c>
      <c r="C3269" s="473" t="s">
        <v>934</v>
      </c>
      <c r="D3269" s="474">
        <v>2.04</v>
      </c>
    </row>
    <row r="3270" spans="1:4" s="387" customFormat="1" x14ac:dyDescent="0.25">
      <c r="A3270" s="473">
        <v>98296</v>
      </c>
      <c r="B3270" s="473" t="s">
        <v>4572</v>
      </c>
      <c r="C3270" s="473" t="s">
        <v>934</v>
      </c>
      <c r="D3270" s="474">
        <v>3.95</v>
      </c>
    </row>
    <row r="3271" spans="1:4" s="387" customFormat="1" x14ac:dyDescent="0.25">
      <c r="A3271" s="473">
        <v>98297</v>
      </c>
      <c r="B3271" s="473" t="s">
        <v>2001</v>
      </c>
      <c r="C3271" s="473" t="s">
        <v>934</v>
      </c>
      <c r="D3271" s="474">
        <v>3.08</v>
      </c>
    </row>
    <row r="3272" spans="1:4" s="387" customFormat="1" x14ac:dyDescent="0.25">
      <c r="A3272" s="473">
        <v>98301</v>
      </c>
      <c r="B3272" s="473" t="s">
        <v>4573</v>
      </c>
      <c r="C3272" s="473" t="s">
        <v>925</v>
      </c>
      <c r="D3272" s="474">
        <v>538.13</v>
      </c>
    </row>
    <row r="3273" spans="1:4" s="387" customFormat="1" x14ac:dyDescent="0.25">
      <c r="A3273" s="473">
        <v>98302</v>
      </c>
      <c r="B3273" s="473" t="s">
        <v>1993</v>
      </c>
      <c r="C3273" s="473" t="s">
        <v>925</v>
      </c>
      <c r="D3273" s="474">
        <v>760.17</v>
      </c>
    </row>
    <row r="3274" spans="1:4" s="387" customFormat="1" x14ac:dyDescent="0.25">
      <c r="A3274" s="473">
        <v>98304</v>
      </c>
      <c r="B3274" s="473" t="s">
        <v>4574</v>
      </c>
      <c r="C3274" s="473" t="s">
        <v>925</v>
      </c>
      <c r="D3274" s="475">
        <v>1178.01</v>
      </c>
    </row>
    <row r="3275" spans="1:4" s="387" customFormat="1" x14ac:dyDescent="0.25">
      <c r="A3275" s="473">
        <v>98307</v>
      </c>
      <c r="B3275" s="473" t="s">
        <v>4575</v>
      </c>
      <c r="C3275" s="473" t="s">
        <v>925</v>
      </c>
      <c r="D3275" s="474">
        <v>42.57</v>
      </c>
    </row>
    <row r="3276" spans="1:4" s="387" customFormat="1" x14ac:dyDescent="0.25">
      <c r="A3276" s="473">
        <v>98308</v>
      </c>
      <c r="B3276" s="473" t="s">
        <v>2012</v>
      </c>
      <c r="C3276" s="473" t="s">
        <v>925</v>
      </c>
      <c r="D3276" s="474">
        <v>27.57</v>
      </c>
    </row>
    <row r="3277" spans="1:4" s="387" customFormat="1" x14ac:dyDescent="0.25">
      <c r="A3277" s="473">
        <v>98593</v>
      </c>
      <c r="B3277" s="473" t="s">
        <v>4576</v>
      </c>
      <c r="C3277" s="473" t="s">
        <v>925</v>
      </c>
      <c r="D3277" s="474">
        <v>912.8</v>
      </c>
    </row>
    <row r="3278" spans="1:4" s="387" customFormat="1" x14ac:dyDescent="0.25">
      <c r="A3278" s="473">
        <v>89355</v>
      </c>
      <c r="B3278" s="473" t="s">
        <v>4577</v>
      </c>
      <c r="C3278" s="473" t="s">
        <v>934</v>
      </c>
      <c r="D3278" s="474">
        <v>15.47</v>
      </c>
    </row>
    <row r="3279" spans="1:4" s="387" customFormat="1" x14ac:dyDescent="0.25">
      <c r="A3279" s="473">
        <v>89356</v>
      </c>
      <c r="B3279" s="473" t="s">
        <v>1551</v>
      </c>
      <c r="C3279" s="473" t="s">
        <v>934</v>
      </c>
      <c r="D3279" s="474">
        <v>18.32</v>
      </c>
    </row>
    <row r="3280" spans="1:4" s="387" customFormat="1" x14ac:dyDescent="0.25">
      <c r="A3280" s="473">
        <v>89357</v>
      </c>
      <c r="B3280" s="473" t="s">
        <v>1553</v>
      </c>
      <c r="C3280" s="473" t="s">
        <v>934</v>
      </c>
      <c r="D3280" s="474">
        <v>26.32</v>
      </c>
    </row>
    <row r="3281" spans="1:4" s="387" customFormat="1" x14ac:dyDescent="0.25">
      <c r="A3281" s="473">
        <v>89401</v>
      </c>
      <c r="B3281" s="473" t="s">
        <v>4578</v>
      </c>
      <c r="C3281" s="473" t="s">
        <v>934</v>
      </c>
      <c r="D3281" s="474">
        <v>7</v>
      </c>
    </row>
    <row r="3282" spans="1:4" s="387" customFormat="1" x14ac:dyDescent="0.25">
      <c r="A3282" s="473">
        <v>89402</v>
      </c>
      <c r="B3282" s="473" t="s">
        <v>4579</v>
      </c>
      <c r="C3282" s="473" t="s">
        <v>934</v>
      </c>
      <c r="D3282" s="474">
        <v>8.5399999999999991</v>
      </c>
    </row>
    <row r="3283" spans="1:4" s="387" customFormat="1" x14ac:dyDescent="0.25">
      <c r="A3283" s="473">
        <v>89403</v>
      </c>
      <c r="B3283" s="473" t="s">
        <v>4580</v>
      </c>
      <c r="C3283" s="473" t="s">
        <v>934</v>
      </c>
      <c r="D3283" s="474">
        <v>14.62</v>
      </c>
    </row>
    <row r="3284" spans="1:4" s="387" customFormat="1" x14ac:dyDescent="0.25">
      <c r="A3284" s="473">
        <v>89446</v>
      </c>
      <c r="B3284" s="473" t="s">
        <v>4581</v>
      </c>
      <c r="C3284" s="473" t="s">
        <v>934</v>
      </c>
      <c r="D3284" s="474">
        <v>4.83</v>
      </c>
    </row>
    <row r="3285" spans="1:4" s="387" customFormat="1" x14ac:dyDescent="0.25">
      <c r="A3285" s="473">
        <v>89447</v>
      </c>
      <c r="B3285" s="473" t="s">
        <v>4582</v>
      </c>
      <c r="C3285" s="473" t="s">
        <v>934</v>
      </c>
      <c r="D3285" s="474">
        <v>10.25</v>
      </c>
    </row>
    <row r="3286" spans="1:4" s="387" customFormat="1" x14ac:dyDescent="0.25">
      <c r="A3286" s="473">
        <v>89448</v>
      </c>
      <c r="B3286" s="473" t="s">
        <v>1554</v>
      </c>
      <c r="C3286" s="473" t="s">
        <v>934</v>
      </c>
      <c r="D3286" s="474">
        <v>14.76</v>
      </c>
    </row>
    <row r="3287" spans="1:4" s="387" customFormat="1" x14ac:dyDescent="0.25">
      <c r="A3287" s="473">
        <v>89449</v>
      </c>
      <c r="B3287" s="473" t="s">
        <v>1556</v>
      </c>
      <c r="C3287" s="473" t="s">
        <v>934</v>
      </c>
      <c r="D3287" s="474">
        <v>16.98</v>
      </c>
    </row>
    <row r="3288" spans="1:4" s="387" customFormat="1" x14ac:dyDescent="0.25">
      <c r="A3288" s="473">
        <v>89450</v>
      </c>
      <c r="B3288" s="473" t="s">
        <v>1558</v>
      </c>
      <c r="C3288" s="473" t="s">
        <v>934</v>
      </c>
      <c r="D3288" s="474">
        <v>28.1</v>
      </c>
    </row>
    <row r="3289" spans="1:4" s="387" customFormat="1" x14ac:dyDescent="0.25">
      <c r="A3289" s="473">
        <v>89451</v>
      </c>
      <c r="B3289" s="473" t="s">
        <v>1560</v>
      </c>
      <c r="C3289" s="473" t="s">
        <v>934</v>
      </c>
      <c r="D3289" s="474">
        <v>46.5</v>
      </c>
    </row>
    <row r="3290" spans="1:4" s="387" customFormat="1" x14ac:dyDescent="0.25">
      <c r="A3290" s="473">
        <v>89452</v>
      </c>
      <c r="B3290" s="473" t="s">
        <v>1562</v>
      </c>
      <c r="C3290" s="473" t="s">
        <v>934</v>
      </c>
      <c r="D3290" s="474">
        <v>57.89</v>
      </c>
    </row>
    <row r="3291" spans="1:4" s="387" customFormat="1" x14ac:dyDescent="0.25">
      <c r="A3291" s="473">
        <v>89508</v>
      </c>
      <c r="B3291" s="473" t="s">
        <v>4583</v>
      </c>
      <c r="C3291" s="473" t="s">
        <v>934</v>
      </c>
      <c r="D3291" s="474">
        <v>18.62</v>
      </c>
    </row>
    <row r="3292" spans="1:4" s="387" customFormat="1" x14ac:dyDescent="0.25">
      <c r="A3292" s="473">
        <v>89509</v>
      </c>
      <c r="B3292" s="473" t="s">
        <v>4584</v>
      </c>
      <c r="C3292" s="473" t="s">
        <v>934</v>
      </c>
      <c r="D3292" s="474">
        <v>25.68</v>
      </c>
    </row>
    <row r="3293" spans="1:4" s="387" customFormat="1" x14ac:dyDescent="0.25">
      <c r="A3293" s="473">
        <v>89511</v>
      </c>
      <c r="B3293" s="473" t="s">
        <v>4585</v>
      </c>
      <c r="C3293" s="473" t="s">
        <v>934</v>
      </c>
      <c r="D3293" s="474">
        <v>38.049999999999997</v>
      </c>
    </row>
    <row r="3294" spans="1:4" s="387" customFormat="1" x14ac:dyDescent="0.25">
      <c r="A3294" s="473">
        <v>89512</v>
      </c>
      <c r="B3294" s="473" t="s">
        <v>4586</v>
      </c>
      <c r="C3294" s="473" t="s">
        <v>934</v>
      </c>
      <c r="D3294" s="474">
        <v>60.63</v>
      </c>
    </row>
    <row r="3295" spans="1:4" s="387" customFormat="1" x14ac:dyDescent="0.25">
      <c r="A3295" s="473">
        <v>89576</v>
      </c>
      <c r="B3295" s="473" t="s">
        <v>4587</v>
      </c>
      <c r="C3295" s="473" t="s">
        <v>934</v>
      </c>
      <c r="D3295" s="474">
        <v>23.5</v>
      </c>
    </row>
    <row r="3296" spans="1:4" s="387" customFormat="1" x14ac:dyDescent="0.25">
      <c r="A3296" s="473">
        <v>89578</v>
      </c>
      <c r="B3296" s="473" t="s">
        <v>4588</v>
      </c>
      <c r="C3296" s="473" t="s">
        <v>934</v>
      </c>
      <c r="D3296" s="474">
        <v>40.58</v>
      </c>
    </row>
    <row r="3297" spans="1:4" s="387" customFormat="1" x14ac:dyDescent="0.25">
      <c r="A3297" s="473">
        <v>89580</v>
      </c>
      <c r="B3297" s="473" t="s">
        <v>4589</v>
      </c>
      <c r="C3297" s="473" t="s">
        <v>934</v>
      </c>
      <c r="D3297" s="474">
        <v>80.069999999999993</v>
      </c>
    </row>
    <row r="3298" spans="1:4" s="387" customFormat="1" x14ac:dyDescent="0.25">
      <c r="A3298" s="473">
        <v>89633</v>
      </c>
      <c r="B3298" s="473" t="s">
        <v>4590</v>
      </c>
      <c r="C3298" s="473" t="s">
        <v>934</v>
      </c>
      <c r="D3298" s="474">
        <v>21.06</v>
      </c>
    </row>
    <row r="3299" spans="1:4" s="387" customFormat="1" x14ac:dyDescent="0.25">
      <c r="A3299" s="473">
        <v>89634</v>
      </c>
      <c r="B3299" s="473" t="s">
        <v>4591</v>
      </c>
      <c r="C3299" s="473" t="s">
        <v>934</v>
      </c>
      <c r="D3299" s="474">
        <v>32.25</v>
      </c>
    </row>
    <row r="3300" spans="1:4" s="387" customFormat="1" x14ac:dyDescent="0.25">
      <c r="A3300" s="473">
        <v>89635</v>
      </c>
      <c r="B3300" s="473" t="s">
        <v>4592</v>
      </c>
      <c r="C3300" s="473" t="s">
        <v>934</v>
      </c>
      <c r="D3300" s="474">
        <v>46.38</v>
      </c>
    </row>
    <row r="3301" spans="1:4" s="387" customFormat="1" x14ac:dyDescent="0.25">
      <c r="A3301" s="473">
        <v>89636</v>
      </c>
      <c r="B3301" s="473" t="s">
        <v>4593</v>
      </c>
      <c r="C3301" s="473" t="s">
        <v>934</v>
      </c>
      <c r="D3301" s="474">
        <v>56.53</v>
      </c>
    </row>
    <row r="3302" spans="1:4" s="387" customFormat="1" x14ac:dyDescent="0.25">
      <c r="A3302" s="473">
        <v>89711</v>
      </c>
      <c r="B3302" s="473" t="s">
        <v>959</v>
      </c>
      <c r="C3302" s="473" t="s">
        <v>934</v>
      </c>
      <c r="D3302" s="474">
        <v>16.670000000000002</v>
      </c>
    </row>
    <row r="3303" spans="1:4" s="387" customFormat="1" x14ac:dyDescent="0.25">
      <c r="A3303" s="473">
        <v>89712</v>
      </c>
      <c r="B3303" s="473" t="s">
        <v>960</v>
      </c>
      <c r="C3303" s="473" t="s">
        <v>934</v>
      </c>
      <c r="D3303" s="474">
        <v>25.35</v>
      </c>
    </row>
    <row r="3304" spans="1:4" s="387" customFormat="1" x14ac:dyDescent="0.25">
      <c r="A3304" s="473">
        <v>89713</v>
      </c>
      <c r="B3304" s="473" t="s">
        <v>1726</v>
      </c>
      <c r="C3304" s="473" t="s">
        <v>934</v>
      </c>
      <c r="D3304" s="474">
        <v>38.79</v>
      </c>
    </row>
    <row r="3305" spans="1:4" s="387" customFormat="1" x14ac:dyDescent="0.25">
      <c r="A3305" s="473">
        <v>89714</v>
      </c>
      <c r="B3305" s="473" t="s">
        <v>961</v>
      </c>
      <c r="C3305" s="473" t="s">
        <v>934</v>
      </c>
      <c r="D3305" s="474">
        <v>49.67</v>
      </c>
    </row>
    <row r="3306" spans="1:4" s="387" customFormat="1" x14ac:dyDescent="0.25">
      <c r="A3306" s="473">
        <v>89716</v>
      </c>
      <c r="B3306" s="473" t="s">
        <v>4594</v>
      </c>
      <c r="C3306" s="473" t="s">
        <v>934</v>
      </c>
      <c r="D3306" s="474">
        <v>23.42</v>
      </c>
    </row>
    <row r="3307" spans="1:4" s="387" customFormat="1" x14ac:dyDescent="0.25">
      <c r="A3307" s="473">
        <v>89717</v>
      </c>
      <c r="B3307" s="473" t="s">
        <v>4595</v>
      </c>
      <c r="C3307" s="473" t="s">
        <v>934</v>
      </c>
      <c r="D3307" s="474">
        <v>35.979999999999997</v>
      </c>
    </row>
    <row r="3308" spans="1:4" s="387" customFormat="1" x14ac:dyDescent="0.25">
      <c r="A3308" s="473">
        <v>89770</v>
      </c>
      <c r="B3308" s="473" t="s">
        <v>4596</v>
      </c>
      <c r="C3308" s="473" t="s">
        <v>934</v>
      </c>
      <c r="D3308" s="474">
        <v>39.68</v>
      </c>
    </row>
    <row r="3309" spans="1:4" s="387" customFormat="1" x14ac:dyDescent="0.25">
      <c r="A3309" s="473">
        <v>89771</v>
      </c>
      <c r="B3309" s="473" t="s">
        <v>4597</v>
      </c>
      <c r="C3309" s="473" t="s">
        <v>934</v>
      </c>
      <c r="D3309" s="474">
        <v>54.26</v>
      </c>
    </row>
    <row r="3310" spans="1:4" s="387" customFormat="1" x14ac:dyDescent="0.25">
      <c r="A3310" s="473">
        <v>89773</v>
      </c>
      <c r="B3310" s="473" t="s">
        <v>4598</v>
      </c>
      <c r="C3310" s="473" t="s">
        <v>934</v>
      </c>
      <c r="D3310" s="474">
        <v>126.41</v>
      </c>
    </row>
    <row r="3311" spans="1:4" s="387" customFormat="1" x14ac:dyDescent="0.25">
      <c r="A3311" s="473">
        <v>89775</v>
      </c>
      <c r="B3311" s="473" t="s">
        <v>4599</v>
      </c>
      <c r="C3311" s="473" t="s">
        <v>934</v>
      </c>
      <c r="D3311" s="474">
        <v>199.71</v>
      </c>
    </row>
    <row r="3312" spans="1:4" s="387" customFormat="1" x14ac:dyDescent="0.25">
      <c r="A3312" s="473">
        <v>89798</v>
      </c>
      <c r="B3312" s="473" t="s">
        <v>4600</v>
      </c>
      <c r="C3312" s="473" t="s">
        <v>934</v>
      </c>
      <c r="D3312" s="474">
        <v>11.38</v>
      </c>
    </row>
    <row r="3313" spans="1:4" s="387" customFormat="1" x14ac:dyDescent="0.25">
      <c r="A3313" s="473">
        <v>89799</v>
      </c>
      <c r="B3313" s="473" t="s">
        <v>4601</v>
      </c>
      <c r="C3313" s="473" t="s">
        <v>934</v>
      </c>
      <c r="D3313" s="474">
        <v>18.52</v>
      </c>
    </row>
    <row r="3314" spans="1:4" s="387" customFormat="1" x14ac:dyDescent="0.25">
      <c r="A3314" s="473">
        <v>89800</v>
      </c>
      <c r="B3314" s="473" t="s">
        <v>4602</v>
      </c>
      <c r="C3314" s="473" t="s">
        <v>934</v>
      </c>
      <c r="D3314" s="474">
        <v>22.83</v>
      </c>
    </row>
    <row r="3315" spans="1:4" s="387" customFormat="1" x14ac:dyDescent="0.25">
      <c r="A3315" s="473">
        <v>89848</v>
      </c>
      <c r="B3315" s="473" t="s">
        <v>4603</v>
      </c>
      <c r="C3315" s="473" t="s">
        <v>934</v>
      </c>
      <c r="D3315" s="474">
        <v>27.43</v>
      </c>
    </row>
    <row r="3316" spans="1:4" s="387" customFormat="1" x14ac:dyDescent="0.25">
      <c r="A3316" s="473">
        <v>89849</v>
      </c>
      <c r="B3316" s="473" t="s">
        <v>1794</v>
      </c>
      <c r="C3316" s="473" t="s">
        <v>934</v>
      </c>
      <c r="D3316" s="474">
        <v>54.5</v>
      </c>
    </row>
    <row r="3317" spans="1:4" s="387" customFormat="1" x14ac:dyDescent="0.25">
      <c r="A3317" s="473">
        <v>89865</v>
      </c>
      <c r="B3317" s="473" t="s">
        <v>4604</v>
      </c>
      <c r="C3317" s="473" t="s">
        <v>934</v>
      </c>
      <c r="D3317" s="474">
        <v>11.44</v>
      </c>
    </row>
    <row r="3318" spans="1:4" s="387" customFormat="1" x14ac:dyDescent="0.25">
      <c r="A3318" s="473">
        <v>91784</v>
      </c>
      <c r="B3318" s="473" t="s">
        <v>4605</v>
      </c>
      <c r="C3318" s="473" t="s">
        <v>934</v>
      </c>
      <c r="D3318" s="474">
        <v>37.19</v>
      </c>
    </row>
    <row r="3319" spans="1:4" s="387" customFormat="1" x14ac:dyDescent="0.25">
      <c r="A3319" s="473">
        <v>91785</v>
      </c>
      <c r="B3319" s="473" t="s">
        <v>4606</v>
      </c>
      <c r="C3319" s="473" t="s">
        <v>934</v>
      </c>
      <c r="D3319" s="474">
        <v>36.92</v>
      </c>
    </row>
    <row r="3320" spans="1:4" s="387" customFormat="1" x14ac:dyDescent="0.25">
      <c r="A3320" s="473">
        <v>91786</v>
      </c>
      <c r="B3320" s="473" t="s">
        <v>4607</v>
      </c>
      <c r="C3320" s="473" t="s">
        <v>934</v>
      </c>
      <c r="D3320" s="474">
        <v>26.79</v>
      </c>
    </row>
    <row r="3321" spans="1:4" s="387" customFormat="1" x14ac:dyDescent="0.25">
      <c r="A3321" s="473">
        <v>91787</v>
      </c>
      <c r="B3321" s="473" t="s">
        <v>4608</v>
      </c>
      <c r="C3321" s="473" t="s">
        <v>934</v>
      </c>
      <c r="D3321" s="474">
        <v>31.13</v>
      </c>
    </row>
    <row r="3322" spans="1:4" s="387" customFormat="1" x14ac:dyDescent="0.25">
      <c r="A3322" s="473">
        <v>91788</v>
      </c>
      <c r="B3322" s="473" t="s">
        <v>4609</v>
      </c>
      <c r="C3322" s="473" t="s">
        <v>934</v>
      </c>
      <c r="D3322" s="474">
        <v>39.380000000000003</v>
      </c>
    </row>
    <row r="3323" spans="1:4" s="387" customFormat="1" x14ac:dyDescent="0.25">
      <c r="A3323" s="473">
        <v>91789</v>
      </c>
      <c r="B3323" s="473" t="s">
        <v>4610</v>
      </c>
      <c r="C3323" s="473" t="s">
        <v>934</v>
      </c>
      <c r="D3323" s="474">
        <v>42</v>
      </c>
    </row>
    <row r="3324" spans="1:4" s="387" customFormat="1" x14ac:dyDescent="0.25">
      <c r="A3324" s="473">
        <v>91790</v>
      </c>
      <c r="B3324" s="473" t="s">
        <v>4611</v>
      </c>
      <c r="C3324" s="473" t="s">
        <v>934</v>
      </c>
      <c r="D3324" s="474">
        <v>63.36</v>
      </c>
    </row>
    <row r="3325" spans="1:4" s="387" customFormat="1" x14ac:dyDescent="0.25">
      <c r="A3325" s="473">
        <v>91791</v>
      </c>
      <c r="B3325" s="473" t="s">
        <v>4612</v>
      </c>
      <c r="C3325" s="473" t="s">
        <v>934</v>
      </c>
      <c r="D3325" s="474">
        <v>85.25</v>
      </c>
    </row>
    <row r="3326" spans="1:4" s="387" customFormat="1" x14ac:dyDescent="0.25">
      <c r="A3326" s="473">
        <v>91792</v>
      </c>
      <c r="B3326" s="473" t="s">
        <v>4613</v>
      </c>
      <c r="C3326" s="473" t="s">
        <v>934</v>
      </c>
      <c r="D3326" s="474">
        <v>49.21</v>
      </c>
    </row>
    <row r="3327" spans="1:4" s="387" customFormat="1" x14ac:dyDescent="0.25">
      <c r="A3327" s="473">
        <v>91793</v>
      </c>
      <c r="B3327" s="473" t="s">
        <v>4614</v>
      </c>
      <c r="C3327" s="473" t="s">
        <v>934</v>
      </c>
      <c r="D3327" s="474">
        <v>76</v>
      </c>
    </row>
    <row r="3328" spans="1:4" s="387" customFormat="1" x14ac:dyDescent="0.25">
      <c r="A3328" s="473">
        <v>91794</v>
      </c>
      <c r="B3328" s="473" t="s">
        <v>4615</v>
      </c>
      <c r="C3328" s="473" t="s">
        <v>934</v>
      </c>
      <c r="D3328" s="474">
        <v>36.729999999999997</v>
      </c>
    </row>
    <row r="3329" spans="1:4" s="387" customFormat="1" x14ac:dyDescent="0.25">
      <c r="A3329" s="473">
        <v>91795</v>
      </c>
      <c r="B3329" s="473" t="s">
        <v>4616</v>
      </c>
      <c r="C3329" s="473" t="s">
        <v>934</v>
      </c>
      <c r="D3329" s="474">
        <v>61.29</v>
      </c>
    </row>
    <row r="3330" spans="1:4" s="387" customFormat="1" x14ac:dyDescent="0.25">
      <c r="A3330" s="473">
        <v>91796</v>
      </c>
      <c r="B3330" s="473" t="s">
        <v>4617</v>
      </c>
      <c r="C3330" s="473" t="s">
        <v>934</v>
      </c>
      <c r="D3330" s="474">
        <v>67.17</v>
      </c>
    </row>
    <row r="3331" spans="1:4" s="387" customFormat="1" x14ac:dyDescent="0.25">
      <c r="A3331" s="473">
        <v>92275</v>
      </c>
      <c r="B3331" s="473" t="s">
        <v>4618</v>
      </c>
      <c r="C3331" s="473" t="s">
        <v>934</v>
      </c>
      <c r="D3331" s="474">
        <v>60.4</v>
      </c>
    </row>
    <row r="3332" spans="1:4" s="387" customFormat="1" x14ac:dyDescent="0.25">
      <c r="A3332" s="473">
        <v>92276</v>
      </c>
      <c r="B3332" s="473" t="s">
        <v>4619</v>
      </c>
      <c r="C3332" s="473" t="s">
        <v>934</v>
      </c>
      <c r="D3332" s="474">
        <v>76.52</v>
      </c>
    </row>
    <row r="3333" spans="1:4" s="387" customFormat="1" x14ac:dyDescent="0.25">
      <c r="A3333" s="473">
        <v>92277</v>
      </c>
      <c r="B3333" s="473" t="s">
        <v>4620</v>
      </c>
      <c r="C3333" s="473" t="s">
        <v>934</v>
      </c>
      <c r="D3333" s="474">
        <v>110.55</v>
      </c>
    </row>
    <row r="3334" spans="1:4" s="387" customFormat="1" x14ac:dyDescent="0.25">
      <c r="A3334" s="473">
        <v>92278</v>
      </c>
      <c r="B3334" s="473" t="s">
        <v>4621</v>
      </c>
      <c r="C3334" s="473" t="s">
        <v>934</v>
      </c>
      <c r="D3334" s="474">
        <v>148.80000000000001</v>
      </c>
    </row>
    <row r="3335" spans="1:4" s="387" customFormat="1" x14ac:dyDescent="0.25">
      <c r="A3335" s="473">
        <v>92279</v>
      </c>
      <c r="B3335" s="473" t="s">
        <v>4622</v>
      </c>
      <c r="C3335" s="473" t="s">
        <v>934</v>
      </c>
      <c r="D3335" s="474">
        <v>215.18</v>
      </c>
    </row>
    <row r="3336" spans="1:4" s="387" customFormat="1" x14ac:dyDescent="0.25">
      <c r="A3336" s="473">
        <v>92280</v>
      </c>
      <c r="B3336" s="473" t="s">
        <v>4623</v>
      </c>
      <c r="C3336" s="473" t="s">
        <v>934</v>
      </c>
      <c r="D3336" s="474">
        <v>302.37</v>
      </c>
    </row>
    <row r="3337" spans="1:4" s="387" customFormat="1" x14ac:dyDescent="0.25">
      <c r="A3337" s="473">
        <v>92281</v>
      </c>
      <c r="B3337" s="473" t="s">
        <v>4624</v>
      </c>
      <c r="C3337" s="473" t="s">
        <v>934</v>
      </c>
      <c r="D3337" s="474">
        <v>146.34</v>
      </c>
    </row>
    <row r="3338" spans="1:4" s="387" customFormat="1" x14ac:dyDescent="0.25">
      <c r="A3338" s="473">
        <v>92282</v>
      </c>
      <c r="B3338" s="473" t="s">
        <v>4625</v>
      </c>
      <c r="C3338" s="473" t="s">
        <v>934</v>
      </c>
      <c r="D3338" s="474">
        <v>165.95</v>
      </c>
    </row>
    <row r="3339" spans="1:4" s="387" customFormat="1" x14ac:dyDescent="0.25">
      <c r="A3339" s="473">
        <v>92283</v>
      </c>
      <c r="B3339" s="473" t="s">
        <v>4626</v>
      </c>
      <c r="C3339" s="473" t="s">
        <v>934</v>
      </c>
      <c r="D3339" s="474">
        <v>223.67</v>
      </c>
    </row>
    <row r="3340" spans="1:4" s="387" customFormat="1" x14ac:dyDescent="0.25">
      <c r="A3340" s="473">
        <v>92284</v>
      </c>
      <c r="B3340" s="473" t="s">
        <v>4627</v>
      </c>
      <c r="C3340" s="473" t="s">
        <v>934</v>
      </c>
      <c r="D3340" s="474">
        <v>277.81</v>
      </c>
    </row>
    <row r="3341" spans="1:4" s="387" customFormat="1" x14ac:dyDescent="0.25">
      <c r="A3341" s="473">
        <v>92285</v>
      </c>
      <c r="B3341" s="473" t="s">
        <v>4628</v>
      </c>
      <c r="C3341" s="473" t="s">
        <v>934</v>
      </c>
      <c r="D3341" s="474">
        <v>369.38</v>
      </c>
    </row>
    <row r="3342" spans="1:4" s="387" customFormat="1" x14ac:dyDescent="0.25">
      <c r="A3342" s="473">
        <v>92286</v>
      </c>
      <c r="B3342" s="473" t="s">
        <v>4629</v>
      </c>
      <c r="C3342" s="473" t="s">
        <v>934</v>
      </c>
      <c r="D3342" s="474">
        <v>458.74</v>
      </c>
    </row>
    <row r="3343" spans="1:4" s="387" customFormat="1" x14ac:dyDescent="0.25">
      <c r="A3343" s="473">
        <v>92305</v>
      </c>
      <c r="B3343" s="473" t="s">
        <v>4630</v>
      </c>
      <c r="C3343" s="473" t="s">
        <v>934</v>
      </c>
      <c r="D3343" s="474">
        <v>38.76</v>
      </c>
    </row>
    <row r="3344" spans="1:4" s="387" customFormat="1" x14ac:dyDescent="0.25">
      <c r="A3344" s="473">
        <v>92306</v>
      </c>
      <c r="B3344" s="473" t="s">
        <v>4631</v>
      </c>
      <c r="C3344" s="473" t="s">
        <v>934</v>
      </c>
      <c r="D3344" s="474">
        <v>64.03</v>
      </c>
    </row>
    <row r="3345" spans="1:4" s="387" customFormat="1" x14ac:dyDescent="0.25">
      <c r="A3345" s="473">
        <v>92307</v>
      </c>
      <c r="B3345" s="473" t="s">
        <v>4632</v>
      </c>
      <c r="C3345" s="473" t="s">
        <v>934</v>
      </c>
      <c r="D3345" s="474">
        <v>80.41</v>
      </c>
    </row>
    <row r="3346" spans="1:4" s="387" customFormat="1" x14ac:dyDescent="0.25">
      <c r="A3346" s="473">
        <v>92308</v>
      </c>
      <c r="B3346" s="473" t="s">
        <v>4633</v>
      </c>
      <c r="C3346" s="473" t="s">
        <v>934</v>
      </c>
      <c r="D3346" s="474">
        <v>58.62</v>
      </c>
    </row>
    <row r="3347" spans="1:4" s="387" customFormat="1" x14ac:dyDescent="0.25">
      <c r="A3347" s="473">
        <v>92309</v>
      </c>
      <c r="B3347" s="473" t="s">
        <v>4634</v>
      </c>
      <c r="C3347" s="473" t="s">
        <v>934</v>
      </c>
      <c r="D3347" s="474">
        <v>151.81</v>
      </c>
    </row>
    <row r="3348" spans="1:4" s="387" customFormat="1" x14ac:dyDescent="0.25">
      <c r="A3348" s="473">
        <v>92310</v>
      </c>
      <c r="B3348" s="473" t="s">
        <v>4635</v>
      </c>
      <c r="C3348" s="473" t="s">
        <v>934</v>
      </c>
      <c r="D3348" s="474">
        <v>171.71</v>
      </c>
    </row>
    <row r="3349" spans="1:4" s="387" customFormat="1" x14ac:dyDescent="0.25">
      <c r="A3349" s="473">
        <v>92320</v>
      </c>
      <c r="B3349" s="473" t="s">
        <v>4636</v>
      </c>
      <c r="C3349" s="473" t="s">
        <v>934</v>
      </c>
      <c r="D3349" s="474">
        <v>46.73</v>
      </c>
    </row>
    <row r="3350" spans="1:4" s="387" customFormat="1" x14ac:dyDescent="0.25">
      <c r="A3350" s="473">
        <v>92321</v>
      </c>
      <c r="B3350" s="473" t="s">
        <v>4637</v>
      </c>
      <c r="C3350" s="473" t="s">
        <v>934</v>
      </c>
      <c r="D3350" s="474">
        <v>77.72</v>
      </c>
    </row>
    <row r="3351" spans="1:4" s="387" customFormat="1" x14ac:dyDescent="0.25">
      <c r="A3351" s="473">
        <v>92322</v>
      </c>
      <c r="B3351" s="473" t="s">
        <v>4638</v>
      </c>
      <c r="C3351" s="473" t="s">
        <v>934</v>
      </c>
      <c r="D3351" s="474">
        <v>99.08</v>
      </c>
    </row>
    <row r="3352" spans="1:4" s="387" customFormat="1" x14ac:dyDescent="0.25">
      <c r="A3352" s="473">
        <v>92323</v>
      </c>
      <c r="B3352" s="473" t="s">
        <v>4639</v>
      </c>
      <c r="C3352" s="473" t="s">
        <v>934</v>
      </c>
      <c r="D3352" s="474">
        <v>64.680000000000007</v>
      </c>
    </row>
    <row r="3353" spans="1:4" s="387" customFormat="1" x14ac:dyDescent="0.25">
      <c r="A3353" s="473">
        <v>92324</v>
      </c>
      <c r="B3353" s="473" t="s">
        <v>4640</v>
      </c>
      <c r="C3353" s="473" t="s">
        <v>934</v>
      </c>
      <c r="D3353" s="474">
        <v>163.59</v>
      </c>
    </row>
    <row r="3354" spans="1:4" s="387" customFormat="1" x14ac:dyDescent="0.25">
      <c r="A3354" s="473">
        <v>92325</v>
      </c>
      <c r="B3354" s="473" t="s">
        <v>4641</v>
      </c>
      <c r="C3354" s="473" t="s">
        <v>934</v>
      </c>
      <c r="D3354" s="474">
        <v>188.44</v>
      </c>
    </row>
    <row r="3355" spans="1:4" s="387" customFormat="1" x14ac:dyDescent="0.25">
      <c r="A3355" s="473">
        <v>92335</v>
      </c>
      <c r="B3355" s="473" t="s">
        <v>4642</v>
      </c>
      <c r="C3355" s="473" t="s">
        <v>934</v>
      </c>
      <c r="D3355" s="474">
        <v>115.8</v>
      </c>
    </row>
    <row r="3356" spans="1:4" s="387" customFormat="1" x14ac:dyDescent="0.25">
      <c r="A3356" s="473">
        <v>92336</v>
      </c>
      <c r="B3356" s="473" t="s">
        <v>4643</v>
      </c>
      <c r="C3356" s="473" t="s">
        <v>934</v>
      </c>
      <c r="D3356" s="474">
        <v>142.83000000000001</v>
      </c>
    </row>
    <row r="3357" spans="1:4" s="387" customFormat="1" x14ac:dyDescent="0.25">
      <c r="A3357" s="473">
        <v>92337</v>
      </c>
      <c r="B3357" s="473" t="s">
        <v>4644</v>
      </c>
      <c r="C3357" s="473" t="s">
        <v>934</v>
      </c>
      <c r="D3357" s="474">
        <v>189.74</v>
      </c>
    </row>
    <row r="3358" spans="1:4" s="387" customFormat="1" x14ac:dyDescent="0.25">
      <c r="A3358" s="473">
        <v>92338</v>
      </c>
      <c r="B3358" s="473" t="s">
        <v>4645</v>
      </c>
      <c r="C3358" s="473" t="s">
        <v>934</v>
      </c>
      <c r="D3358" s="474">
        <v>120.14</v>
      </c>
    </row>
    <row r="3359" spans="1:4" s="387" customFormat="1" x14ac:dyDescent="0.25">
      <c r="A3359" s="473">
        <v>92339</v>
      </c>
      <c r="B3359" s="473" t="s">
        <v>4646</v>
      </c>
      <c r="C3359" s="473" t="s">
        <v>934</v>
      </c>
      <c r="D3359" s="474">
        <v>183.19</v>
      </c>
    </row>
    <row r="3360" spans="1:4" s="387" customFormat="1" x14ac:dyDescent="0.25">
      <c r="A3360" s="473">
        <v>92341</v>
      </c>
      <c r="B3360" s="473" t="s">
        <v>4647</v>
      </c>
      <c r="C3360" s="473" t="s">
        <v>934</v>
      </c>
      <c r="D3360" s="474">
        <v>123.74</v>
      </c>
    </row>
    <row r="3361" spans="1:4" s="387" customFormat="1" x14ac:dyDescent="0.25">
      <c r="A3361" s="473">
        <v>92342</v>
      </c>
      <c r="B3361" s="473" t="s">
        <v>4648</v>
      </c>
      <c r="C3361" s="473" t="s">
        <v>934</v>
      </c>
      <c r="D3361" s="474">
        <v>150.83000000000001</v>
      </c>
    </row>
    <row r="3362" spans="1:4" s="387" customFormat="1" x14ac:dyDescent="0.25">
      <c r="A3362" s="473">
        <v>92343</v>
      </c>
      <c r="B3362" s="473" t="s">
        <v>4649</v>
      </c>
      <c r="C3362" s="473" t="s">
        <v>934</v>
      </c>
      <c r="D3362" s="474">
        <v>197.82</v>
      </c>
    </row>
    <row r="3363" spans="1:4" s="387" customFormat="1" x14ac:dyDescent="0.25">
      <c r="A3363" s="473">
        <v>92359</v>
      </c>
      <c r="B3363" s="473" t="s">
        <v>4650</v>
      </c>
      <c r="C3363" s="473" t="s">
        <v>934</v>
      </c>
      <c r="D3363" s="474">
        <v>57.47</v>
      </c>
    </row>
    <row r="3364" spans="1:4" s="387" customFormat="1" x14ac:dyDescent="0.25">
      <c r="A3364" s="473">
        <v>92360</v>
      </c>
      <c r="B3364" s="473" t="s">
        <v>4651</v>
      </c>
      <c r="C3364" s="473" t="s">
        <v>934</v>
      </c>
      <c r="D3364" s="474">
        <v>76.86</v>
      </c>
    </row>
    <row r="3365" spans="1:4" s="387" customFormat="1" x14ac:dyDescent="0.25">
      <c r="A3365" s="473">
        <v>92361</v>
      </c>
      <c r="B3365" s="473" t="s">
        <v>4652</v>
      </c>
      <c r="C3365" s="473" t="s">
        <v>934</v>
      </c>
      <c r="D3365" s="474">
        <v>103.63</v>
      </c>
    </row>
    <row r="3366" spans="1:4" s="387" customFormat="1" x14ac:dyDescent="0.25">
      <c r="A3366" s="473">
        <v>92362</v>
      </c>
      <c r="B3366" s="473" t="s">
        <v>4653</v>
      </c>
      <c r="C3366" s="473" t="s">
        <v>934</v>
      </c>
      <c r="D3366" s="474">
        <v>166.03</v>
      </c>
    </row>
    <row r="3367" spans="1:4" s="387" customFormat="1" x14ac:dyDescent="0.25">
      <c r="A3367" s="473">
        <v>92364</v>
      </c>
      <c r="B3367" s="473" t="s">
        <v>4654</v>
      </c>
      <c r="C3367" s="473" t="s">
        <v>934</v>
      </c>
      <c r="D3367" s="474">
        <v>69.849999999999994</v>
      </c>
    </row>
    <row r="3368" spans="1:4" s="387" customFormat="1" x14ac:dyDescent="0.25">
      <c r="A3368" s="473">
        <v>92365</v>
      </c>
      <c r="B3368" s="473" t="s">
        <v>4655</v>
      </c>
      <c r="C3368" s="473" t="s">
        <v>934</v>
      </c>
      <c r="D3368" s="474">
        <v>80.66</v>
      </c>
    </row>
    <row r="3369" spans="1:4" s="387" customFormat="1" x14ac:dyDescent="0.25">
      <c r="A3369" s="473">
        <v>92366</v>
      </c>
      <c r="B3369" s="473" t="s">
        <v>4656</v>
      </c>
      <c r="C3369" s="473" t="s">
        <v>934</v>
      </c>
      <c r="D3369" s="474">
        <v>113.91</v>
      </c>
    </row>
    <row r="3370" spans="1:4" s="387" customFormat="1" x14ac:dyDescent="0.25">
      <c r="A3370" s="473">
        <v>92367</v>
      </c>
      <c r="B3370" s="473" t="s">
        <v>4657</v>
      </c>
      <c r="C3370" s="473" t="s">
        <v>934</v>
      </c>
      <c r="D3370" s="474">
        <v>140.55000000000001</v>
      </c>
    </row>
    <row r="3371" spans="1:4" s="387" customFormat="1" x14ac:dyDescent="0.25">
      <c r="A3371" s="473">
        <v>92368</v>
      </c>
      <c r="B3371" s="473" t="s">
        <v>4658</v>
      </c>
      <c r="C3371" s="473" t="s">
        <v>934</v>
      </c>
      <c r="D3371" s="474">
        <v>187.11</v>
      </c>
    </row>
    <row r="3372" spans="1:4" s="387" customFormat="1" x14ac:dyDescent="0.25">
      <c r="A3372" s="473">
        <v>92645</v>
      </c>
      <c r="B3372" s="473" t="s">
        <v>4659</v>
      </c>
      <c r="C3372" s="473" t="s">
        <v>934</v>
      </c>
      <c r="D3372" s="474">
        <v>60.44</v>
      </c>
    </row>
    <row r="3373" spans="1:4" s="387" customFormat="1" x14ac:dyDescent="0.25">
      <c r="A3373" s="473">
        <v>92646</v>
      </c>
      <c r="B3373" s="473" t="s">
        <v>4660</v>
      </c>
      <c r="C3373" s="473" t="s">
        <v>934</v>
      </c>
      <c r="D3373" s="474">
        <v>79.819999999999993</v>
      </c>
    </row>
    <row r="3374" spans="1:4" s="387" customFormat="1" x14ac:dyDescent="0.25">
      <c r="A3374" s="473">
        <v>92648</v>
      </c>
      <c r="B3374" s="473" t="s">
        <v>4661</v>
      </c>
      <c r="C3374" s="473" t="s">
        <v>934</v>
      </c>
      <c r="D3374" s="474">
        <v>87.33</v>
      </c>
    </row>
    <row r="3375" spans="1:4" s="387" customFormat="1" x14ac:dyDescent="0.25">
      <c r="A3375" s="473">
        <v>92649</v>
      </c>
      <c r="B3375" s="473" t="s">
        <v>4662</v>
      </c>
      <c r="C3375" s="473" t="s">
        <v>934</v>
      </c>
      <c r="D3375" s="474">
        <v>106.61</v>
      </c>
    </row>
    <row r="3376" spans="1:4" s="387" customFormat="1" x14ac:dyDescent="0.25">
      <c r="A3376" s="473">
        <v>92650</v>
      </c>
      <c r="B3376" s="473" t="s">
        <v>4663</v>
      </c>
      <c r="C3376" s="473" t="s">
        <v>934</v>
      </c>
      <c r="D3376" s="474">
        <v>168.99</v>
      </c>
    </row>
    <row r="3377" spans="1:4" s="387" customFormat="1" x14ac:dyDescent="0.25">
      <c r="A3377" s="473">
        <v>92652</v>
      </c>
      <c r="B3377" s="473" t="s">
        <v>4664</v>
      </c>
      <c r="C3377" s="473" t="s">
        <v>934</v>
      </c>
      <c r="D3377" s="474">
        <v>73.48</v>
      </c>
    </row>
    <row r="3378" spans="1:4" s="387" customFormat="1" x14ac:dyDescent="0.25">
      <c r="A3378" s="473">
        <v>92653</v>
      </c>
      <c r="B3378" s="473" t="s">
        <v>4665</v>
      </c>
      <c r="C3378" s="473" t="s">
        <v>934</v>
      </c>
      <c r="D3378" s="474">
        <v>84.33</v>
      </c>
    </row>
    <row r="3379" spans="1:4" s="387" customFormat="1" x14ac:dyDescent="0.25">
      <c r="A3379" s="473">
        <v>92654</v>
      </c>
      <c r="B3379" s="473" t="s">
        <v>4666</v>
      </c>
      <c r="C3379" s="473" t="s">
        <v>934</v>
      </c>
      <c r="D3379" s="474">
        <v>117.57</v>
      </c>
    </row>
    <row r="3380" spans="1:4" s="387" customFormat="1" x14ac:dyDescent="0.25">
      <c r="A3380" s="473">
        <v>92655</v>
      </c>
      <c r="B3380" s="473" t="s">
        <v>4667</v>
      </c>
      <c r="C3380" s="473" t="s">
        <v>934</v>
      </c>
      <c r="D3380" s="474">
        <v>144.29</v>
      </c>
    </row>
    <row r="3381" spans="1:4" s="387" customFormat="1" x14ac:dyDescent="0.25">
      <c r="A3381" s="473">
        <v>92656</v>
      </c>
      <c r="B3381" s="473" t="s">
        <v>4668</v>
      </c>
      <c r="C3381" s="473" t="s">
        <v>934</v>
      </c>
      <c r="D3381" s="474">
        <v>190.86</v>
      </c>
    </row>
    <row r="3382" spans="1:4" s="387" customFormat="1" x14ac:dyDescent="0.25">
      <c r="A3382" s="473">
        <v>92687</v>
      </c>
      <c r="B3382" s="473" t="s">
        <v>4669</v>
      </c>
      <c r="C3382" s="473" t="s">
        <v>934</v>
      </c>
      <c r="D3382" s="474">
        <v>33.17</v>
      </c>
    </row>
    <row r="3383" spans="1:4" s="387" customFormat="1" x14ac:dyDescent="0.25">
      <c r="A3383" s="473">
        <v>92688</v>
      </c>
      <c r="B3383" s="473" t="s">
        <v>4670</v>
      </c>
      <c r="C3383" s="473" t="s">
        <v>934</v>
      </c>
      <c r="D3383" s="474">
        <v>44.87</v>
      </c>
    </row>
    <row r="3384" spans="1:4" s="387" customFormat="1" x14ac:dyDescent="0.25">
      <c r="A3384" s="473">
        <v>92689</v>
      </c>
      <c r="B3384" s="473" t="s">
        <v>4671</v>
      </c>
      <c r="C3384" s="473" t="s">
        <v>934</v>
      </c>
      <c r="D3384" s="474">
        <v>42.26</v>
      </c>
    </row>
    <row r="3385" spans="1:4" s="387" customFormat="1" x14ac:dyDescent="0.25">
      <c r="A3385" s="473">
        <v>92690</v>
      </c>
      <c r="B3385" s="473" t="s">
        <v>4672</v>
      </c>
      <c r="C3385" s="473" t="s">
        <v>934</v>
      </c>
      <c r="D3385" s="474">
        <v>60.07</v>
      </c>
    </row>
    <row r="3386" spans="1:4" s="387" customFormat="1" x14ac:dyDescent="0.25">
      <c r="A3386" s="473">
        <v>92691</v>
      </c>
      <c r="B3386" s="473" t="s">
        <v>12879</v>
      </c>
      <c r="C3386" s="473" t="s">
        <v>934</v>
      </c>
      <c r="D3386" s="474">
        <v>77.19</v>
      </c>
    </row>
    <row r="3387" spans="1:4" s="387" customFormat="1" x14ac:dyDescent="0.25">
      <c r="A3387" s="473">
        <v>94462</v>
      </c>
      <c r="B3387" s="473" t="s">
        <v>4673</v>
      </c>
      <c r="C3387" s="473" t="s">
        <v>934</v>
      </c>
      <c r="D3387" s="474">
        <v>119.31</v>
      </c>
    </row>
    <row r="3388" spans="1:4" s="387" customFormat="1" x14ac:dyDescent="0.25">
      <c r="A3388" s="473">
        <v>94463</v>
      </c>
      <c r="B3388" s="473" t="s">
        <v>4674</v>
      </c>
      <c r="C3388" s="473" t="s">
        <v>934</v>
      </c>
      <c r="D3388" s="474">
        <v>142.83000000000001</v>
      </c>
    </row>
    <row r="3389" spans="1:4" s="387" customFormat="1" x14ac:dyDescent="0.25">
      <c r="A3389" s="473">
        <v>94464</v>
      </c>
      <c r="B3389" s="473" t="s">
        <v>4675</v>
      </c>
      <c r="C3389" s="473" t="s">
        <v>934</v>
      </c>
      <c r="D3389" s="474">
        <v>203.92</v>
      </c>
    </row>
    <row r="3390" spans="1:4" s="387" customFormat="1" x14ac:dyDescent="0.25">
      <c r="A3390" s="473">
        <v>94602</v>
      </c>
      <c r="B3390" s="473" t="s">
        <v>4676</v>
      </c>
      <c r="C3390" s="473" t="s">
        <v>934</v>
      </c>
      <c r="D3390" s="474">
        <v>222.86</v>
      </c>
    </row>
    <row r="3391" spans="1:4" s="387" customFormat="1" x14ac:dyDescent="0.25">
      <c r="A3391" s="473">
        <v>94603</v>
      </c>
      <c r="B3391" s="473" t="s">
        <v>4677</v>
      </c>
      <c r="C3391" s="473" t="s">
        <v>934</v>
      </c>
      <c r="D3391" s="474">
        <v>303.56</v>
      </c>
    </row>
    <row r="3392" spans="1:4" s="387" customFormat="1" x14ac:dyDescent="0.25">
      <c r="A3392" s="473">
        <v>94604</v>
      </c>
      <c r="B3392" s="473" t="s">
        <v>4678</v>
      </c>
      <c r="C3392" s="473" t="s">
        <v>934</v>
      </c>
      <c r="D3392" s="474">
        <v>418.02</v>
      </c>
    </row>
    <row r="3393" spans="1:4" s="387" customFormat="1" x14ac:dyDescent="0.25">
      <c r="A3393" s="473">
        <v>94605</v>
      </c>
      <c r="B3393" s="473" t="s">
        <v>4679</v>
      </c>
      <c r="C3393" s="473" t="s">
        <v>934</v>
      </c>
      <c r="D3393" s="474">
        <v>603.21</v>
      </c>
    </row>
    <row r="3394" spans="1:4" s="387" customFormat="1" x14ac:dyDescent="0.25">
      <c r="A3394" s="473">
        <v>94648</v>
      </c>
      <c r="B3394" s="473" t="s">
        <v>4680</v>
      </c>
      <c r="C3394" s="473" t="s">
        <v>934</v>
      </c>
      <c r="D3394" s="474">
        <v>9.14</v>
      </c>
    </row>
    <row r="3395" spans="1:4" s="387" customFormat="1" x14ac:dyDescent="0.25">
      <c r="A3395" s="473">
        <v>94649</v>
      </c>
      <c r="B3395" s="473" t="s">
        <v>4681</v>
      </c>
      <c r="C3395" s="473" t="s">
        <v>934</v>
      </c>
      <c r="D3395" s="474">
        <v>14.33</v>
      </c>
    </row>
    <row r="3396" spans="1:4" s="387" customFormat="1" x14ac:dyDescent="0.25">
      <c r="A3396" s="473">
        <v>94650</v>
      </c>
      <c r="B3396" s="473" t="s">
        <v>4682</v>
      </c>
      <c r="C3396" s="473" t="s">
        <v>934</v>
      </c>
      <c r="D3396" s="474">
        <v>20.5</v>
      </c>
    </row>
    <row r="3397" spans="1:4" s="387" customFormat="1" x14ac:dyDescent="0.25">
      <c r="A3397" s="473">
        <v>94651</v>
      </c>
      <c r="B3397" s="473" t="s">
        <v>4683</v>
      </c>
      <c r="C3397" s="473" t="s">
        <v>934</v>
      </c>
      <c r="D3397" s="474">
        <v>22.46</v>
      </c>
    </row>
    <row r="3398" spans="1:4" s="387" customFormat="1" x14ac:dyDescent="0.25">
      <c r="A3398" s="473">
        <v>94652</v>
      </c>
      <c r="B3398" s="473" t="s">
        <v>4684</v>
      </c>
      <c r="C3398" s="473" t="s">
        <v>934</v>
      </c>
      <c r="D3398" s="474">
        <v>36.54</v>
      </c>
    </row>
    <row r="3399" spans="1:4" s="387" customFormat="1" x14ac:dyDescent="0.25">
      <c r="A3399" s="473">
        <v>94653</v>
      </c>
      <c r="B3399" s="473" t="s">
        <v>4685</v>
      </c>
      <c r="C3399" s="473" t="s">
        <v>934</v>
      </c>
      <c r="D3399" s="474">
        <v>53.44</v>
      </c>
    </row>
    <row r="3400" spans="1:4" s="387" customFormat="1" x14ac:dyDescent="0.25">
      <c r="A3400" s="473">
        <v>94654</v>
      </c>
      <c r="B3400" s="473" t="s">
        <v>4686</v>
      </c>
      <c r="C3400" s="473" t="s">
        <v>934</v>
      </c>
      <c r="D3400" s="474">
        <v>70.010000000000005</v>
      </c>
    </row>
    <row r="3401" spans="1:4" s="387" customFormat="1" x14ac:dyDescent="0.25">
      <c r="A3401" s="473">
        <v>94655</v>
      </c>
      <c r="B3401" s="473" t="s">
        <v>4687</v>
      </c>
      <c r="C3401" s="473" t="s">
        <v>934</v>
      </c>
      <c r="D3401" s="474">
        <v>100.12</v>
      </c>
    </row>
    <row r="3402" spans="1:4" s="387" customFormat="1" x14ac:dyDescent="0.25">
      <c r="A3402" s="473">
        <v>94716</v>
      </c>
      <c r="B3402" s="473" t="s">
        <v>4688</v>
      </c>
      <c r="C3402" s="473" t="s">
        <v>934</v>
      </c>
      <c r="D3402" s="474">
        <v>23.58</v>
      </c>
    </row>
    <row r="3403" spans="1:4" s="387" customFormat="1" x14ac:dyDescent="0.25">
      <c r="A3403" s="473">
        <v>94717</v>
      </c>
      <c r="B3403" s="473" t="s">
        <v>4689</v>
      </c>
      <c r="C3403" s="473" t="s">
        <v>934</v>
      </c>
      <c r="D3403" s="474">
        <v>35.04</v>
      </c>
    </row>
    <row r="3404" spans="1:4" s="387" customFormat="1" x14ac:dyDescent="0.25">
      <c r="A3404" s="473">
        <v>94718</v>
      </c>
      <c r="B3404" s="473" t="s">
        <v>4690</v>
      </c>
      <c r="C3404" s="473" t="s">
        <v>934</v>
      </c>
      <c r="D3404" s="474">
        <v>43.28</v>
      </c>
    </row>
    <row r="3405" spans="1:4" s="387" customFormat="1" x14ac:dyDescent="0.25">
      <c r="A3405" s="473">
        <v>94719</v>
      </c>
      <c r="B3405" s="473" t="s">
        <v>4691</v>
      </c>
      <c r="C3405" s="473" t="s">
        <v>934</v>
      </c>
      <c r="D3405" s="474">
        <v>57.05</v>
      </c>
    </row>
    <row r="3406" spans="1:4" s="387" customFormat="1" x14ac:dyDescent="0.25">
      <c r="A3406" s="473">
        <v>94720</v>
      </c>
      <c r="B3406" s="473" t="s">
        <v>4692</v>
      </c>
      <c r="C3406" s="473" t="s">
        <v>934</v>
      </c>
      <c r="D3406" s="474">
        <v>85.87</v>
      </c>
    </row>
    <row r="3407" spans="1:4" s="387" customFormat="1" x14ac:dyDescent="0.25">
      <c r="A3407" s="473">
        <v>94721</v>
      </c>
      <c r="B3407" s="473" t="s">
        <v>4693</v>
      </c>
      <c r="C3407" s="473" t="s">
        <v>934</v>
      </c>
      <c r="D3407" s="474">
        <v>126.21</v>
      </c>
    </row>
    <row r="3408" spans="1:4" s="387" customFormat="1" x14ac:dyDescent="0.25">
      <c r="A3408" s="473">
        <v>94722</v>
      </c>
      <c r="B3408" s="473" t="s">
        <v>4694</v>
      </c>
      <c r="C3408" s="473" t="s">
        <v>934</v>
      </c>
      <c r="D3408" s="474">
        <v>219.4</v>
      </c>
    </row>
    <row r="3409" spans="1:4" s="387" customFormat="1" x14ac:dyDescent="0.25">
      <c r="A3409" s="473">
        <v>95697</v>
      </c>
      <c r="B3409" s="473" t="s">
        <v>4695</v>
      </c>
      <c r="C3409" s="473" t="s">
        <v>934</v>
      </c>
      <c r="D3409" s="474">
        <v>84.35</v>
      </c>
    </row>
    <row r="3410" spans="1:4" s="387" customFormat="1" x14ac:dyDescent="0.25">
      <c r="A3410" s="473">
        <v>96635</v>
      </c>
      <c r="B3410" s="473" t="s">
        <v>4696</v>
      </c>
      <c r="C3410" s="473" t="s">
        <v>934</v>
      </c>
      <c r="D3410" s="474">
        <v>27.42</v>
      </c>
    </row>
    <row r="3411" spans="1:4" s="387" customFormat="1" x14ac:dyDescent="0.25">
      <c r="A3411" s="473">
        <v>96636</v>
      </c>
      <c r="B3411" s="473" t="s">
        <v>4697</v>
      </c>
      <c r="C3411" s="473" t="s">
        <v>934</v>
      </c>
      <c r="D3411" s="474">
        <v>28.76</v>
      </c>
    </row>
    <row r="3412" spans="1:4" s="387" customFormat="1" x14ac:dyDescent="0.25">
      <c r="A3412" s="473">
        <v>96644</v>
      </c>
      <c r="B3412" s="473" t="s">
        <v>4698</v>
      </c>
      <c r="C3412" s="473" t="s">
        <v>934</v>
      </c>
      <c r="D3412" s="474">
        <v>19.14</v>
      </c>
    </row>
    <row r="3413" spans="1:4" s="387" customFormat="1" x14ac:dyDescent="0.25">
      <c r="A3413" s="473">
        <v>96645</v>
      </c>
      <c r="B3413" s="473" t="s">
        <v>4699</v>
      </c>
      <c r="C3413" s="473" t="s">
        <v>934</v>
      </c>
      <c r="D3413" s="474">
        <v>24.64</v>
      </c>
    </row>
    <row r="3414" spans="1:4" s="387" customFormat="1" x14ac:dyDescent="0.25">
      <c r="A3414" s="473">
        <v>96646</v>
      </c>
      <c r="B3414" s="473" t="s">
        <v>4700</v>
      </c>
      <c r="C3414" s="473" t="s">
        <v>934</v>
      </c>
      <c r="D3414" s="474">
        <v>38.1</v>
      </c>
    </row>
    <row r="3415" spans="1:4" s="387" customFormat="1" x14ac:dyDescent="0.25">
      <c r="A3415" s="473">
        <v>96647</v>
      </c>
      <c r="B3415" s="473" t="s">
        <v>4701</v>
      </c>
      <c r="C3415" s="473" t="s">
        <v>934</v>
      </c>
      <c r="D3415" s="474">
        <v>17.64</v>
      </c>
    </row>
    <row r="3416" spans="1:4" s="387" customFormat="1" x14ac:dyDescent="0.25">
      <c r="A3416" s="473">
        <v>96648</v>
      </c>
      <c r="B3416" s="473" t="s">
        <v>4702</v>
      </c>
      <c r="C3416" s="473" t="s">
        <v>934</v>
      </c>
      <c r="D3416" s="474">
        <v>31.6</v>
      </c>
    </row>
    <row r="3417" spans="1:4" s="387" customFormat="1" x14ac:dyDescent="0.25">
      <c r="A3417" s="473">
        <v>96649</v>
      </c>
      <c r="B3417" s="473" t="s">
        <v>4703</v>
      </c>
      <c r="C3417" s="473" t="s">
        <v>934</v>
      </c>
      <c r="D3417" s="474">
        <v>46.01</v>
      </c>
    </row>
    <row r="3418" spans="1:4" s="387" customFormat="1" x14ac:dyDescent="0.25">
      <c r="A3418" s="473">
        <v>96668</v>
      </c>
      <c r="B3418" s="473" t="s">
        <v>4704</v>
      </c>
      <c r="C3418" s="473" t="s">
        <v>934</v>
      </c>
      <c r="D3418" s="474">
        <v>13.38</v>
      </c>
    </row>
    <row r="3419" spans="1:4" s="387" customFormat="1" x14ac:dyDescent="0.25">
      <c r="A3419" s="473">
        <v>96669</v>
      </c>
      <c r="B3419" s="473" t="s">
        <v>4705</v>
      </c>
      <c r="C3419" s="473" t="s">
        <v>934</v>
      </c>
      <c r="D3419" s="474">
        <v>16.670000000000002</v>
      </c>
    </row>
    <row r="3420" spans="1:4" s="387" customFormat="1" x14ac:dyDescent="0.25">
      <c r="A3420" s="473">
        <v>96670</v>
      </c>
      <c r="B3420" s="473" t="s">
        <v>4706</v>
      </c>
      <c r="C3420" s="473" t="s">
        <v>934</v>
      </c>
      <c r="D3420" s="474">
        <v>25.33</v>
      </c>
    </row>
    <row r="3421" spans="1:4" s="387" customFormat="1" x14ac:dyDescent="0.25">
      <c r="A3421" s="473">
        <v>96671</v>
      </c>
      <c r="B3421" s="473" t="s">
        <v>4707</v>
      </c>
      <c r="C3421" s="473" t="s">
        <v>934</v>
      </c>
      <c r="D3421" s="474">
        <v>33.81</v>
      </c>
    </row>
    <row r="3422" spans="1:4" s="387" customFormat="1" x14ac:dyDescent="0.25">
      <c r="A3422" s="473">
        <v>96672</v>
      </c>
      <c r="B3422" s="473" t="s">
        <v>4708</v>
      </c>
      <c r="C3422" s="473" t="s">
        <v>934</v>
      </c>
      <c r="D3422" s="474">
        <v>49.55</v>
      </c>
    </row>
    <row r="3423" spans="1:4" s="387" customFormat="1" x14ac:dyDescent="0.25">
      <c r="A3423" s="473">
        <v>96673</v>
      </c>
      <c r="B3423" s="473" t="s">
        <v>4709</v>
      </c>
      <c r="C3423" s="473" t="s">
        <v>934</v>
      </c>
      <c r="D3423" s="474">
        <v>81.349999999999994</v>
      </c>
    </row>
    <row r="3424" spans="1:4" s="387" customFormat="1" x14ac:dyDescent="0.25">
      <c r="A3424" s="473">
        <v>96674</v>
      </c>
      <c r="B3424" s="473" t="s">
        <v>4710</v>
      </c>
      <c r="C3424" s="473" t="s">
        <v>934</v>
      </c>
      <c r="D3424" s="474">
        <v>114.23</v>
      </c>
    </row>
    <row r="3425" spans="1:4" s="387" customFormat="1" x14ac:dyDescent="0.25">
      <c r="A3425" s="473">
        <v>96675</v>
      </c>
      <c r="B3425" s="473" t="s">
        <v>4711</v>
      </c>
      <c r="C3425" s="473" t="s">
        <v>934</v>
      </c>
      <c r="D3425" s="474">
        <v>199.38</v>
      </c>
    </row>
    <row r="3426" spans="1:4" s="387" customFormat="1" x14ac:dyDescent="0.25">
      <c r="A3426" s="473">
        <v>96676</v>
      </c>
      <c r="B3426" s="473" t="s">
        <v>4712</v>
      </c>
      <c r="C3426" s="473" t="s">
        <v>934</v>
      </c>
      <c r="D3426" s="474">
        <v>13.34</v>
      </c>
    </row>
    <row r="3427" spans="1:4" s="387" customFormat="1" x14ac:dyDescent="0.25">
      <c r="A3427" s="473">
        <v>96677</v>
      </c>
      <c r="B3427" s="473" t="s">
        <v>4713</v>
      </c>
      <c r="C3427" s="473" t="s">
        <v>934</v>
      </c>
      <c r="D3427" s="474">
        <v>22.09</v>
      </c>
    </row>
    <row r="3428" spans="1:4" s="387" customFormat="1" x14ac:dyDescent="0.25">
      <c r="A3428" s="473">
        <v>96678</v>
      </c>
      <c r="B3428" s="473" t="s">
        <v>4714</v>
      </c>
      <c r="C3428" s="473" t="s">
        <v>934</v>
      </c>
      <c r="D3428" s="474">
        <v>30.66</v>
      </c>
    </row>
    <row r="3429" spans="1:4" s="387" customFormat="1" x14ac:dyDescent="0.25">
      <c r="A3429" s="473">
        <v>96679</v>
      </c>
      <c r="B3429" s="473" t="s">
        <v>4715</v>
      </c>
      <c r="C3429" s="473" t="s">
        <v>934</v>
      </c>
      <c r="D3429" s="474">
        <v>44.72</v>
      </c>
    </row>
    <row r="3430" spans="1:4" s="387" customFormat="1" x14ac:dyDescent="0.25">
      <c r="A3430" s="473">
        <v>96680</v>
      </c>
      <c r="B3430" s="473" t="s">
        <v>4716</v>
      </c>
      <c r="C3430" s="473" t="s">
        <v>934</v>
      </c>
      <c r="D3430" s="474">
        <v>60.03</v>
      </c>
    </row>
    <row r="3431" spans="1:4" s="387" customFormat="1" x14ac:dyDescent="0.25">
      <c r="A3431" s="473">
        <v>96681</v>
      </c>
      <c r="B3431" s="473" t="s">
        <v>4717</v>
      </c>
      <c r="C3431" s="473" t="s">
        <v>934</v>
      </c>
      <c r="D3431" s="474">
        <v>112.92</v>
      </c>
    </row>
    <row r="3432" spans="1:4" s="387" customFormat="1" x14ac:dyDescent="0.25">
      <c r="A3432" s="473">
        <v>96682</v>
      </c>
      <c r="B3432" s="473" t="s">
        <v>4718</v>
      </c>
      <c r="C3432" s="473" t="s">
        <v>934</v>
      </c>
      <c r="D3432" s="474">
        <v>166.69</v>
      </c>
    </row>
    <row r="3433" spans="1:4" s="387" customFormat="1" x14ac:dyDescent="0.25">
      <c r="A3433" s="473">
        <v>96683</v>
      </c>
      <c r="B3433" s="473" t="s">
        <v>4719</v>
      </c>
      <c r="C3433" s="473" t="s">
        <v>934</v>
      </c>
      <c r="D3433" s="474">
        <v>227.76</v>
      </c>
    </row>
    <row r="3434" spans="1:4" s="387" customFormat="1" x14ac:dyDescent="0.25">
      <c r="A3434" s="473">
        <v>96718</v>
      </c>
      <c r="B3434" s="473" t="s">
        <v>4720</v>
      </c>
      <c r="C3434" s="473" t="s">
        <v>934</v>
      </c>
      <c r="D3434" s="474">
        <v>8.9499999999999993</v>
      </c>
    </row>
    <row r="3435" spans="1:4" s="387" customFormat="1" x14ac:dyDescent="0.25">
      <c r="A3435" s="473">
        <v>96719</v>
      </c>
      <c r="B3435" s="473" t="s">
        <v>4721</v>
      </c>
      <c r="C3435" s="473" t="s">
        <v>934</v>
      </c>
      <c r="D3435" s="474">
        <v>16.7</v>
      </c>
    </row>
    <row r="3436" spans="1:4" s="387" customFormat="1" x14ac:dyDescent="0.25">
      <c r="A3436" s="473">
        <v>96720</v>
      </c>
      <c r="B3436" s="473" t="s">
        <v>4722</v>
      </c>
      <c r="C3436" s="473" t="s">
        <v>934</v>
      </c>
      <c r="D3436" s="474">
        <v>20.37</v>
      </c>
    </row>
    <row r="3437" spans="1:4" s="387" customFormat="1" x14ac:dyDescent="0.25">
      <c r="A3437" s="473">
        <v>96721</v>
      </c>
      <c r="B3437" s="473" t="s">
        <v>4723</v>
      </c>
      <c r="C3437" s="473" t="s">
        <v>934</v>
      </c>
      <c r="D3437" s="474">
        <v>28.05</v>
      </c>
    </row>
    <row r="3438" spans="1:4" s="387" customFormat="1" x14ac:dyDescent="0.25">
      <c r="A3438" s="473">
        <v>96722</v>
      </c>
      <c r="B3438" s="473" t="s">
        <v>4724</v>
      </c>
      <c r="C3438" s="473" t="s">
        <v>934</v>
      </c>
      <c r="D3438" s="474">
        <v>37.979999999999997</v>
      </c>
    </row>
    <row r="3439" spans="1:4" s="387" customFormat="1" x14ac:dyDescent="0.25">
      <c r="A3439" s="473">
        <v>96723</v>
      </c>
      <c r="B3439" s="473" t="s">
        <v>4725</v>
      </c>
      <c r="C3439" s="473" t="s">
        <v>934</v>
      </c>
      <c r="D3439" s="474">
        <v>51.4</v>
      </c>
    </row>
    <row r="3440" spans="1:4" s="387" customFormat="1" x14ac:dyDescent="0.25">
      <c r="A3440" s="473">
        <v>96724</v>
      </c>
      <c r="B3440" s="473" t="s">
        <v>4726</v>
      </c>
      <c r="C3440" s="473" t="s">
        <v>934</v>
      </c>
      <c r="D3440" s="474">
        <v>83.9</v>
      </c>
    </row>
    <row r="3441" spans="1:4" s="387" customFormat="1" x14ac:dyDescent="0.25">
      <c r="A3441" s="473">
        <v>96725</v>
      </c>
      <c r="B3441" s="473" t="s">
        <v>4727</v>
      </c>
      <c r="C3441" s="473" t="s">
        <v>934</v>
      </c>
      <c r="D3441" s="474">
        <v>111.88</v>
      </c>
    </row>
    <row r="3442" spans="1:4" s="387" customFormat="1" x14ac:dyDescent="0.25">
      <c r="A3442" s="473">
        <v>96726</v>
      </c>
      <c r="B3442" s="473" t="s">
        <v>4728</v>
      </c>
      <c r="C3442" s="473" t="s">
        <v>934</v>
      </c>
      <c r="D3442" s="474">
        <v>182.71</v>
      </c>
    </row>
    <row r="3443" spans="1:4" s="387" customFormat="1" x14ac:dyDescent="0.25">
      <c r="A3443" s="473">
        <v>96727</v>
      </c>
      <c r="B3443" s="473" t="s">
        <v>4729</v>
      </c>
      <c r="C3443" s="473" t="s">
        <v>934</v>
      </c>
      <c r="D3443" s="474">
        <v>14.04</v>
      </c>
    </row>
    <row r="3444" spans="1:4" s="387" customFormat="1" x14ac:dyDescent="0.25">
      <c r="A3444" s="473">
        <v>96728</v>
      </c>
      <c r="B3444" s="473" t="s">
        <v>4730</v>
      </c>
      <c r="C3444" s="473" t="s">
        <v>934</v>
      </c>
      <c r="D3444" s="474">
        <v>17.149999999999999</v>
      </c>
    </row>
    <row r="3445" spans="1:4" s="387" customFormat="1" x14ac:dyDescent="0.25">
      <c r="A3445" s="473">
        <v>96729</v>
      </c>
      <c r="B3445" s="473" t="s">
        <v>4731</v>
      </c>
      <c r="C3445" s="473" t="s">
        <v>934</v>
      </c>
      <c r="D3445" s="474">
        <v>26.39</v>
      </c>
    </row>
    <row r="3446" spans="1:4" s="387" customFormat="1" x14ac:dyDescent="0.25">
      <c r="A3446" s="473">
        <v>96730</v>
      </c>
      <c r="B3446" s="473" t="s">
        <v>4732</v>
      </c>
      <c r="C3446" s="473" t="s">
        <v>934</v>
      </c>
      <c r="D3446" s="474">
        <v>33.909999999999997</v>
      </c>
    </row>
    <row r="3447" spans="1:4" s="387" customFormat="1" x14ac:dyDescent="0.25">
      <c r="A3447" s="473">
        <v>96731</v>
      </c>
      <c r="B3447" s="473" t="s">
        <v>4733</v>
      </c>
      <c r="C3447" s="473" t="s">
        <v>934</v>
      </c>
      <c r="D3447" s="474">
        <v>49.48</v>
      </c>
    </row>
    <row r="3448" spans="1:4" s="387" customFormat="1" x14ac:dyDescent="0.25">
      <c r="A3448" s="473">
        <v>96732</v>
      </c>
      <c r="B3448" s="473" t="s">
        <v>4734</v>
      </c>
      <c r="C3448" s="473" t="s">
        <v>934</v>
      </c>
      <c r="D3448" s="474">
        <v>62.21</v>
      </c>
    </row>
    <row r="3449" spans="1:4" s="387" customFormat="1" x14ac:dyDescent="0.25">
      <c r="A3449" s="473">
        <v>96733</v>
      </c>
      <c r="B3449" s="473" t="s">
        <v>4735</v>
      </c>
      <c r="C3449" s="473" t="s">
        <v>934</v>
      </c>
      <c r="D3449" s="474">
        <v>114.83</v>
      </c>
    </row>
    <row r="3450" spans="1:4" s="387" customFormat="1" x14ac:dyDescent="0.25">
      <c r="A3450" s="473">
        <v>96734</v>
      </c>
      <c r="B3450" s="473" t="s">
        <v>4736</v>
      </c>
      <c r="C3450" s="473" t="s">
        <v>934</v>
      </c>
      <c r="D3450" s="474">
        <v>161.69999999999999</v>
      </c>
    </row>
    <row r="3451" spans="1:4" s="387" customFormat="1" x14ac:dyDescent="0.25">
      <c r="A3451" s="473">
        <v>96735</v>
      </c>
      <c r="B3451" s="473" t="s">
        <v>4737</v>
      </c>
      <c r="C3451" s="473" t="s">
        <v>934</v>
      </c>
      <c r="D3451" s="474">
        <v>209.36</v>
      </c>
    </row>
    <row r="3452" spans="1:4" s="387" customFormat="1" x14ac:dyDescent="0.25">
      <c r="A3452" s="473">
        <v>96794</v>
      </c>
      <c r="B3452" s="473" t="s">
        <v>4738</v>
      </c>
      <c r="C3452" s="473" t="s">
        <v>934</v>
      </c>
      <c r="D3452" s="474">
        <v>7.75</v>
      </c>
    </row>
    <row r="3453" spans="1:4" s="387" customFormat="1" x14ac:dyDescent="0.25">
      <c r="A3453" s="473">
        <v>96795</v>
      </c>
      <c r="B3453" s="473" t="s">
        <v>4739</v>
      </c>
      <c r="C3453" s="473" t="s">
        <v>934</v>
      </c>
      <c r="D3453" s="474">
        <v>9.8800000000000008</v>
      </c>
    </row>
    <row r="3454" spans="1:4" s="387" customFormat="1" x14ac:dyDescent="0.25">
      <c r="A3454" s="473">
        <v>96796</v>
      </c>
      <c r="B3454" s="473" t="s">
        <v>4740</v>
      </c>
      <c r="C3454" s="473" t="s">
        <v>934</v>
      </c>
      <c r="D3454" s="474">
        <v>13.87</v>
      </c>
    </row>
    <row r="3455" spans="1:4" s="387" customFormat="1" x14ac:dyDescent="0.25">
      <c r="A3455" s="473">
        <v>96797</v>
      </c>
      <c r="B3455" s="473" t="s">
        <v>4741</v>
      </c>
      <c r="C3455" s="473" t="s">
        <v>934</v>
      </c>
      <c r="D3455" s="474">
        <v>21.02</v>
      </c>
    </row>
    <row r="3456" spans="1:4" s="387" customFormat="1" x14ac:dyDescent="0.25">
      <c r="A3456" s="473">
        <v>96798</v>
      </c>
      <c r="B3456" s="473" t="s">
        <v>4742</v>
      </c>
      <c r="C3456" s="473" t="s">
        <v>934</v>
      </c>
      <c r="D3456" s="474">
        <v>7.87</v>
      </c>
    </row>
    <row r="3457" spans="1:4" s="387" customFormat="1" x14ac:dyDescent="0.25">
      <c r="A3457" s="473">
        <v>96799</v>
      </c>
      <c r="B3457" s="473" t="s">
        <v>4743</v>
      </c>
      <c r="C3457" s="473" t="s">
        <v>934</v>
      </c>
      <c r="D3457" s="474">
        <v>10.54</v>
      </c>
    </row>
    <row r="3458" spans="1:4" s="387" customFormat="1" x14ac:dyDescent="0.25">
      <c r="A3458" s="473">
        <v>96800</v>
      </c>
      <c r="B3458" s="473" t="s">
        <v>4744</v>
      </c>
      <c r="C3458" s="473" t="s">
        <v>934</v>
      </c>
      <c r="D3458" s="474">
        <v>15.22</v>
      </c>
    </row>
    <row r="3459" spans="1:4" s="387" customFormat="1" x14ac:dyDescent="0.25">
      <c r="A3459" s="473">
        <v>96801</v>
      </c>
      <c r="B3459" s="473" t="s">
        <v>4745</v>
      </c>
      <c r="C3459" s="473" t="s">
        <v>934</v>
      </c>
      <c r="D3459" s="474">
        <v>23.33</v>
      </c>
    </row>
    <row r="3460" spans="1:4" s="387" customFormat="1" x14ac:dyDescent="0.25">
      <c r="A3460" s="473">
        <v>97327</v>
      </c>
      <c r="B3460" s="473" t="s">
        <v>4746</v>
      </c>
      <c r="C3460" s="473" t="s">
        <v>934</v>
      </c>
      <c r="D3460" s="474">
        <v>29.67</v>
      </c>
    </row>
    <row r="3461" spans="1:4" s="387" customFormat="1" x14ac:dyDescent="0.25">
      <c r="A3461" s="473">
        <v>97328</v>
      </c>
      <c r="B3461" s="473" t="s">
        <v>4747</v>
      </c>
      <c r="C3461" s="473" t="s">
        <v>934</v>
      </c>
      <c r="D3461" s="474">
        <v>50.91</v>
      </c>
    </row>
    <row r="3462" spans="1:4" s="387" customFormat="1" x14ac:dyDescent="0.25">
      <c r="A3462" s="473">
        <v>97329</v>
      </c>
      <c r="B3462" s="473" t="s">
        <v>4748</v>
      </c>
      <c r="C3462" s="473" t="s">
        <v>934</v>
      </c>
      <c r="D3462" s="474">
        <v>64.42</v>
      </c>
    </row>
    <row r="3463" spans="1:4" s="387" customFormat="1" x14ac:dyDescent="0.25">
      <c r="A3463" s="473">
        <v>97330</v>
      </c>
      <c r="B3463" s="473" t="s">
        <v>4749</v>
      </c>
      <c r="C3463" s="473" t="s">
        <v>934</v>
      </c>
      <c r="D3463" s="474">
        <v>78.86</v>
      </c>
    </row>
    <row r="3464" spans="1:4" s="387" customFormat="1" x14ac:dyDescent="0.25">
      <c r="A3464" s="473">
        <v>97331</v>
      </c>
      <c r="B3464" s="473" t="s">
        <v>4750</v>
      </c>
      <c r="C3464" s="473" t="s">
        <v>934</v>
      </c>
      <c r="D3464" s="474">
        <v>29.94</v>
      </c>
    </row>
    <row r="3465" spans="1:4" s="387" customFormat="1" x14ac:dyDescent="0.25">
      <c r="A3465" s="473">
        <v>97332</v>
      </c>
      <c r="B3465" s="473" t="s">
        <v>4751</v>
      </c>
      <c r="C3465" s="473" t="s">
        <v>934</v>
      </c>
      <c r="D3465" s="474">
        <v>51.22</v>
      </c>
    </row>
    <row r="3466" spans="1:4" s="387" customFormat="1" x14ac:dyDescent="0.25">
      <c r="A3466" s="473">
        <v>97333</v>
      </c>
      <c r="B3466" s="473" t="s">
        <v>4752</v>
      </c>
      <c r="C3466" s="473" t="s">
        <v>934</v>
      </c>
      <c r="D3466" s="474">
        <v>64.8</v>
      </c>
    </row>
    <row r="3467" spans="1:4" s="387" customFormat="1" x14ac:dyDescent="0.25">
      <c r="A3467" s="473">
        <v>97334</v>
      </c>
      <c r="B3467" s="473" t="s">
        <v>4753</v>
      </c>
      <c r="C3467" s="473" t="s">
        <v>934</v>
      </c>
      <c r="D3467" s="474">
        <v>79.27</v>
      </c>
    </row>
    <row r="3468" spans="1:4" s="387" customFormat="1" x14ac:dyDescent="0.25">
      <c r="A3468" s="473">
        <v>97335</v>
      </c>
      <c r="B3468" s="473" t="s">
        <v>4754</v>
      </c>
      <c r="C3468" s="473" t="s">
        <v>934</v>
      </c>
      <c r="D3468" s="474">
        <v>87.16</v>
      </c>
    </row>
    <row r="3469" spans="1:4" s="387" customFormat="1" x14ac:dyDescent="0.25">
      <c r="A3469" s="473">
        <v>97336</v>
      </c>
      <c r="B3469" s="473" t="s">
        <v>4755</v>
      </c>
      <c r="C3469" s="473" t="s">
        <v>934</v>
      </c>
      <c r="D3469" s="474">
        <v>110.74</v>
      </c>
    </row>
    <row r="3470" spans="1:4" s="387" customFormat="1" x14ac:dyDescent="0.25">
      <c r="A3470" s="473">
        <v>97337</v>
      </c>
      <c r="B3470" s="473" t="s">
        <v>4756</v>
      </c>
      <c r="C3470" s="473" t="s">
        <v>934</v>
      </c>
      <c r="D3470" s="474">
        <v>166.57</v>
      </c>
    </row>
    <row r="3471" spans="1:4" s="387" customFormat="1" x14ac:dyDescent="0.25">
      <c r="A3471" s="473">
        <v>97338</v>
      </c>
      <c r="B3471" s="473" t="s">
        <v>4757</v>
      </c>
      <c r="C3471" s="473" t="s">
        <v>934</v>
      </c>
      <c r="D3471" s="474">
        <v>200.27</v>
      </c>
    </row>
    <row r="3472" spans="1:4" s="387" customFormat="1" x14ac:dyDescent="0.25">
      <c r="A3472" s="473">
        <v>97339</v>
      </c>
      <c r="B3472" s="473" t="s">
        <v>4758</v>
      </c>
      <c r="C3472" s="473" t="s">
        <v>934</v>
      </c>
      <c r="D3472" s="474">
        <v>215.18</v>
      </c>
    </row>
    <row r="3473" spans="1:4" s="387" customFormat="1" x14ac:dyDescent="0.25">
      <c r="A3473" s="473">
        <v>97340</v>
      </c>
      <c r="B3473" s="473" t="s">
        <v>4759</v>
      </c>
      <c r="C3473" s="473" t="s">
        <v>934</v>
      </c>
      <c r="D3473" s="474">
        <v>215.82</v>
      </c>
    </row>
    <row r="3474" spans="1:4" s="387" customFormat="1" x14ac:dyDescent="0.25">
      <c r="A3474" s="473">
        <v>97341</v>
      </c>
      <c r="B3474" s="473" t="s">
        <v>4760</v>
      </c>
      <c r="C3474" s="473" t="s">
        <v>934</v>
      </c>
      <c r="D3474" s="474">
        <v>57.46</v>
      </c>
    </row>
    <row r="3475" spans="1:4" s="387" customFormat="1" x14ac:dyDescent="0.25">
      <c r="A3475" s="473">
        <v>97342</v>
      </c>
      <c r="B3475" s="473" t="s">
        <v>4761</v>
      </c>
      <c r="C3475" s="473" t="s">
        <v>934</v>
      </c>
      <c r="D3475" s="474">
        <v>90.79</v>
      </c>
    </row>
    <row r="3476" spans="1:4" s="387" customFormat="1" x14ac:dyDescent="0.25">
      <c r="A3476" s="473">
        <v>97343</v>
      </c>
      <c r="B3476" s="473" t="s">
        <v>4762</v>
      </c>
      <c r="C3476" s="473" t="s">
        <v>934</v>
      </c>
      <c r="D3476" s="474">
        <v>114.63</v>
      </c>
    </row>
    <row r="3477" spans="1:4" s="387" customFormat="1" x14ac:dyDescent="0.25">
      <c r="A3477" s="473">
        <v>97344</v>
      </c>
      <c r="B3477" s="473" t="s">
        <v>4763</v>
      </c>
      <c r="C3477" s="473" t="s">
        <v>934</v>
      </c>
      <c r="D3477" s="474">
        <v>65.430000000000007</v>
      </c>
    </row>
    <row r="3478" spans="1:4" s="387" customFormat="1" x14ac:dyDescent="0.25">
      <c r="A3478" s="473">
        <v>97345</v>
      </c>
      <c r="B3478" s="473" t="s">
        <v>4764</v>
      </c>
      <c r="C3478" s="473" t="s">
        <v>934</v>
      </c>
      <c r="D3478" s="474">
        <v>104.48</v>
      </c>
    </row>
    <row r="3479" spans="1:4" s="387" customFormat="1" x14ac:dyDescent="0.25">
      <c r="A3479" s="473">
        <v>97346</v>
      </c>
      <c r="B3479" s="473" t="s">
        <v>4765</v>
      </c>
      <c r="C3479" s="473" t="s">
        <v>934</v>
      </c>
      <c r="D3479" s="474">
        <v>133.30000000000001</v>
      </c>
    </row>
    <row r="3480" spans="1:4" s="387" customFormat="1" x14ac:dyDescent="0.25">
      <c r="A3480" s="473">
        <v>97347</v>
      </c>
      <c r="B3480" s="473" t="s">
        <v>4766</v>
      </c>
      <c r="C3480" s="473" t="s">
        <v>934</v>
      </c>
      <c r="D3480" s="474">
        <v>105.1</v>
      </c>
    </row>
    <row r="3481" spans="1:4" s="387" customFormat="1" x14ac:dyDescent="0.25">
      <c r="A3481" s="473">
        <v>97348</v>
      </c>
      <c r="B3481" s="473" t="s">
        <v>4767</v>
      </c>
      <c r="C3481" s="473" t="s">
        <v>934</v>
      </c>
      <c r="D3481" s="474">
        <v>145.27000000000001</v>
      </c>
    </row>
    <row r="3482" spans="1:4" s="387" customFormat="1" x14ac:dyDescent="0.25">
      <c r="A3482" s="473">
        <v>97349</v>
      </c>
      <c r="B3482" s="473" t="s">
        <v>4768</v>
      </c>
      <c r="C3482" s="473" t="s">
        <v>934</v>
      </c>
      <c r="D3482" s="474">
        <v>209.56</v>
      </c>
    </row>
    <row r="3483" spans="1:4" s="387" customFormat="1" x14ac:dyDescent="0.25">
      <c r="A3483" s="473">
        <v>97350</v>
      </c>
      <c r="B3483" s="473" t="s">
        <v>4769</v>
      </c>
      <c r="C3483" s="473" t="s">
        <v>934</v>
      </c>
      <c r="D3483" s="474">
        <v>254.51</v>
      </c>
    </row>
    <row r="3484" spans="1:4" s="387" customFormat="1" x14ac:dyDescent="0.25">
      <c r="A3484" s="473">
        <v>97351</v>
      </c>
      <c r="B3484" s="473" t="s">
        <v>4770</v>
      </c>
      <c r="C3484" s="473" t="s">
        <v>934</v>
      </c>
      <c r="D3484" s="474">
        <v>352.01</v>
      </c>
    </row>
    <row r="3485" spans="1:4" s="387" customFormat="1" x14ac:dyDescent="0.25">
      <c r="A3485" s="473">
        <v>97352</v>
      </c>
      <c r="B3485" s="473" t="s">
        <v>4771</v>
      </c>
      <c r="C3485" s="473" t="s">
        <v>934</v>
      </c>
      <c r="D3485" s="474">
        <v>456.32</v>
      </c>
    </row>
    <row r="3486" spans="1:4" s="387" customFormat="1" x14ac:dyDescent="0.25">
      <c r="A3486" s="473">
        <v>97353</v>
      </c>
      <c r="B3486" s="473" t="s">
        <v>4772</v>
      </c>
      <c r="C3486" s="473" t="s">
        <v>934</v>
      </c>
      <c r="D3486" s="474">
        <v>68.08</v>
      </c>
    </row>
    <row r="3487" spans="1:4" s="387" customFormat="1" x14ac:dyDescent="0.25">
      <c r="A3487" s="473">
        <v>97354</v>
      </c>
      <c r="B3487" s="473" t="s">
        <v>4773</v>
      </c>
      <c r="C3487" s="473" t="s">
        <v>934</v>
      </c>
      <c r="D3487" s="474">
        <v>108.73</v>
      </c>
    </row>
    <row r="3488" spans="1:4" s="387" customFormat="1" x14ac:dyDescent="0.25">
      <c r="A3488" s="473">
        <v>97355</v>
      </c>
      <c r="B3488" s="473" t="s">
        <v>4774</v>
      </c>
      <c r="C3488" s="473" t="s">
        <v>934</v>
      </c>
      <c r="D3488" s="474">
        <v>149.16</v>
      </c>
    </row>
    <row r="3489" spans="1:4" s="387" customFormat="1" x14ac:dyDescent="0.25">
      <c r="A3489" s="473">
        <v>97356</v>
      </c>
      <c r="B3489" s="473" t="s">
        <v>4775</v>
      </c>
      <c r="C3489" s="473" t="s">
        <v>934</v>
      </c>
      <c r="D3489" s="474">
        <v>76.05</v>
      </c>
    </row>
    <row r="3490" spans="1:4" s="387" customFormat="1" x14ac:dyDescent="0.25">
      <c r="A3490" s="473">
        <v>97357</v>
      </c>
      <c r="B3490" s="473" t="s">
        <v>4776</v>
      </c>
      <c r="C3490" s="473" t="s">
        <v>934</v>
      </c>
      <c r="D3490" s="474">
        <v>122.42</v>
      </c>
    </row>
    <row r="3491" spans="1:4" s="387" customFormat="1" x14ac:dyDescent="0.25">
      <c r="A3491" s="473">
        <v>97358</v>
      </c>
      <c r="B3491" s="473" t="s">
        <v>4777</v>
      </c>
      <c r="C3491" s="473" t="s">
        <v>934</v>
      </c>
      <c r="D3491" s="474">
        <v>167.83</v>
      </c>
    </row>
    <row r="3492" spans="1:4" s="387" customFormat="1" x14ac:dyDescent="0.25">
      <c r="A3492" s="473">
        <v>97498</v>
      </c>
      <c r="B3492" s="473" t="s">
        <v>4778</v>
      </c>
      <c r="C3492" s="473" t="s">
        <v>934</v>
      </c>
      <c r="D3492" s="474">
        <v>56.2</v>
      </c>
    </row>
    <row r="3493" spans="1:4" s="387" customFormat="1" x14ac:dyDescent="0.25">
      <c r="A3493" s="473">
        <v>97535</v>
      </c>
      <c r="B3493" s="473" t="s">
        <v>4779</v>
      </c>
      <c r="C3493" s="473" t="s">
        <v>934</v>
      </c>
      <c r="D3493" s="474">
        <v>59.83</v>
      </c>
    </row>
    <row r="3494" spans="1:4" s="387" customFormat="1" x14ac:dyDescent="0.25">
      <c r="A3494" s="473">
        <v>97536</v>
      </c>
      <c r="B3494" s="473" t="s">
        <v>4780</v>
      </c>
      <c r="C3494" s="473" t="s">
        <v>934</v>
      </c>
      <c r="D3494" s="474">
        <v>68.17</v>
      </c>
    </row>
    <row r="3495" spans="1:4" s="387" customFormat="1" x14ac:dyDescent="0.25">
      <c r="A3495" s="473">
        <v>100788</v>
      </c>
      <c r="B3495" s="473" t="s">
        <v>4781</v>
      </c>
      <c r="C3495" s="473" t="s">
        <v>925</v>
      </c>
      <c r="D3495" s="474">
        <v>614.24</v>
      </c>
    </row>
    <row r="3496" spans="1:4" s="387" customFormat="1" x14ac:dyDescent="0.25">
      <c r="A3496" s="473">
        <v>100791</v>
      </c>
      <c r="B3496" s="473" t="s">
        <v>4782</v>
      </c>
      <c r="C3496" s="473" t="s">
        <v>934</v>
      </c>
      <c r="D3496" s="474">
        <v>16.09</v>
      </c>
    </row>
    <row r="3497" spans="1:4" s="387" customFormat="1" x14ac:dyDescent="0.25">
      <c r="A3497" s="473">
        <v>100792</v>
      </c>
      <c r="B3497" s="473" t="s">
        <v>4783</v>
      </c>
      <c r="C3497" s="473" t="s">
        <v>934</v>
      </c>
      <c r="D3497" s="474">
        <v>23.71</v>
      </c>
    </row>
    <row r="3498" spans="1:4" s="387" customFormat="1" x14ac:dyDescent="0.25">
      <c r="A3498" s="473">
        <v>100793</v>
      </c>
      <c r="B3498" s="473" t="s">
        <v>4784</v>
      </c>
      <c r="C3498" s="473" t="s">
        <v>934</v>
      </c>
      <c r="D3498" s="474">
        <v>31.52</v>
      </c>
    </row>
    <row r="3499" spans="1:4" s="387" customFormat="1" x14ac:dyDescent="0.25">
      <c r="A3499" s="473">
        <v>100794</v>
      </c>
      <c r="B3499" s="473" t="s">
        <v>4785</v>
      </c>
      <c r="C3499" s="473" t="s">
        <v>934</v>
      </c>
      <c r="D3499" s="474">
        <v>42.58</v>
      </c>
    </row>
    <row r="3500" spans="1:4" s="387" customFormat="1" x14ac:dyDescent="0.25">
      <c r="A3500" s="473">
        <v>100799</v>
      </c>
      <c r="B3500" s="473" t="s">
        <v>16393</v>
      </c>
      <c r="C3500" s="473" t="s">
        <v>934</v>
      </c>
      <c r="D3500" s="474">
        <v>16.46</v>
      </c>
    </row>
    <row r="3501" spans="1:4" s="387" customFormat="1" x14ac:dyDescent="0.25">
      <c r="A3501" s="473">
        <v>100800</v>
      </c>
      <c r="B3501" s="473" t="s">
        <v>16394</v>
      </c>
      <c r="C3501" s="473" t="s">
        <v>934</v>
      </c>
      <c r="D3501" s="474">
        <v>24.09</v>
      </c>
    </row>
    <row r="3502" spans="1:4" s="387" customFormat="1" x14ac:dyDescent="0.25">
      <c r="A3502" s="473">
        <v>100801</v>
      </c>
      <c r="B3502" s="473" t="s">
        <v>16395</v>
      </c>
      <c r="C3502" s="473" t="s">
        <v>934</v>
      </c>
      <c r="D3502" s="474">
        <v>31.89</v>
      </c>
    </row>
    <row r="3503" spans="1:4" s="387" customFormat="1" x14ac:dyDescent="0.25">
      <c r="A3503" s="473">
        <v>100802</v>
      </c>
      <c r="B3503" s="473" t="s">
        <v>16396</v>
      </c>
      <c r="C3503" s="473" t="s">
        <v>934</v>
      </c>
      <c r="D3503" s="474">
        <v>42.95</v>
      </c>
    </row>
    <row r="3504" spans="1:4" s="387" customFormat="1" x14ac:dyDescent="0.25">
      <c r="A3504" s="473">
        <v>100803</v>
      </c>
      <c r="B3504" s="473" t="s">
        <v>4786</v>
      </c>
      <c r="C3504" s="473" t="s">
        <v>934</v>
      </c>
      <c r="D3504" s="474">
        <v>15.32</v>
      </c>
    </row>
    <row r="3505" spans="1:4" s="387" customFormat="1" x14ac:dyDescent="0.25">
      <c r="A3505" s="473">
        <v>100804</v>
      </c>
      <c r="B3505" s="473" t="s">
        <v>4787</v>
      </c>
      <c r="C3505" s="473" t="s">
        <v>934</v>
      </c>
      <c r="D3505" s="474">
        <v>22.8</v>
      </c>
    </row>
    <row r="3506" spans="1:4" s="387" customFormat="1" x14ac:dyDescent="0.25">
      <c r="A3506" s="473">
        <v>100805</v>
      </c>
      <c r="B3506" s="473" t="s">
        <v>4788</v>
      </c>
      <c r="C3506" s="473" t="s">
        <v>934</v>
      </c>
      <c r="D3506" s="474">
        <v>30.43</v>
      </c>
    </row>
    <row r="3507" spans="1:4" s="387" customFormat="1" x14ac:dyDescent="0.25">
      <c r="A3507" s="473">
        <v>100806</v>
      </c>
      <c r="B3507" s="473" t="s">
        <v>4789</v>
      </c>
      <c r="C3507" s="473" t="s">
        <v>934</v>
      </c>
      <c r="D3507" s="474">
        <v>41.24</v>
      </c>
    </row>
    <row r="3508" spans="1:4" s="387" customFormat="1" x14ac:dyDescent="0.25">
      <c r="A3508" s="473">
        <v>100807</v>
      </c>
      <c r="B3508" s="473" t="s">
        <v>16397</v>
      </c>
      <c r="C3508" s="473" t="s">
        <v>934</v>
      </c>
      <c r="D3508" s="474">
        <v>20.84</v>
      </c>
    </row>
    <row r="3509" spans="1:4" s="387" customFormat="1" x14ac:dyDescent="0.25">
      <c r="A3509" s="473">
        <v>100808</v>
      </c>
      <c r="B3509" s="473" t="s">
        <v>16398</v>
      </c>
      <c r="C3509" s="473" t="s">
        <v>934</v>
      </c>
      <c r="D3509" s="474">
        <v>29.26</v>
      </c>
    </row>
    <row r="3510" spans="1:4" s="387" customFormat="1" x14ac:dyDescent="0.25">
      <c r="A3510" s="473">
        <v>100809</v>
      </c>
      <c r="B3510" s="473" t="s">
        <v>16399</v>
      </c>
      <c r="C3510" s="473" t="s">
        <v>934</v>
      </c>
      <c r="D3510" s="474">
        <v>38.090000000000003</v>
      </c>
    </row>
    <row r="3511" spans="1:4" s="387" customFormat="1" x14ac:dyDescent="0.25">
      <c r="A3511" s="473">
        <v>100810</v>
      </c>
      <c r="B3511" s="473" t="s">
        <v>16400</v>
      </c>
      <c r="C3511" s="473" t="s">
        <v>934</v>
      </c>
      <c r="D3511" s="474">
        <v>50.58</v>
      </c>
    </row>
    <row r="3512" spans="1:4" s="387" customFormat="1" x14ac:dyDescent="0.25">
      <c r="A3512" s="473">
        <v>101918</v>
      </c>
      <c r="B3512" s="473" t="s">
        <v>4790</v>
      </c>
      <c r="C3512" s="473" t="s">
        <v>934</v>
      </c>
      <c r="D3512" s="474">
        <v>266.76</v>
      </c>
    </row>
    <row r="3513" spans="1:4" s="387" customFormat="1" x14ac:dyDescent="0.25">
      <c r="A3513" s="473">
        <v>101919</v>
      </c>
      <c r="B3513" s="473" t="s">
        <v>4791</v>
      </c>
      <c r="C3513" s="473" t="s">
        <v>925</v>
      </c>
      <c r="D3513" s="474">
        <v>386.51</v>
      </c>
    </row>
    <row r="3514" spans="1:4" s="387" customFormat="1" x14ac:dyDescent="0.25">
      <c r="A3514" s="473">
        <v>101920</v>
      </c>
      <c r="B3514" s="473" t="s">
        <v>4792</v>
      </c>
      <c r="C3514" s="473" t="s">
        <v>925</v>
      </c>
      <c r="D3514" s="474">
        <v>179.63</v>
      </c>
    </row>
    <row r="3515" spans="1:4" s="387" customFormat="1" x14ac:dyDescent="0.25">
      <c r="A3515" s="473">
        <v>101921</v>
      </c>
      <c r="B3515" s="473" t="s">
        <v>4793</v>
      </c>
      <c r="C3515" s="473" t="s">
        <v>925</v>
      </c>
      <c r="D3515" s="474">
        <v>206.27</v>
      </c>
    </row>
    <row r="3516" spans="1:4" s="387" customFormat="1" x14ac:dyDescent="0.25">
      <c r="A3516" s="473">
        <v>101922</v>
      </c>
      <c r="B3516" s="473" t="s">
        <v>4794</v>
      </c>
      <c r="C3516" s="473" t="s">
        <v>925</v>
      </c>
      <c r="D3516" s="474">
        <v>206.27</v>
      </c>
    </row>
    <row r="3517" spans="1:4" s="387" customFormat="1" x14ac:dyDescent="0.25">
      <c r="A3517" s="473">
        <v>101923</v>
      </c>
      <c r="B3517" s="473" t="s">
        <v>4795</v>
      </c>
      <c r="C3517" s="473" t="s">
        <v>925</v>
      </c>
      <c r="D3517" s="474">
        <v>206.27</v>
      </c>
    </row>
    <row r="3518" spans="1:4" s="387" customFormat="1" x14ac:dyDescent="0.25">
      <c r="A3518" s="473">
        <v>101924</v>
      </c>
      <c r="B3518" s="473" t="s">
        <v>4796</v>
      </c>
      <c r="C3518" s="473" t="s">
        <v>925</v>
      </c>
      <c r="D3518" s="474">
        <v>168.48</v>
      </c>
    </row>
    <row r="3519" spans="1:4" s="387" customFormat="1" x14ac:dyDescent="0.25">
      <c r="A3519" s="473">
        <v>101925</v>
      </c>
      <c r="B3519" s="473" t="s">
        <v>4797</v>
      </c>
      <c r="C3519" s="473" t="s">
        <v>925</v>
      </c>
      <c r="D3519" s="474">
        <v>283.39999999999998</v>
      </c>
    </row>
    <row r="3520" spans="1:4" s="387" customFormat="1" x14ac:dyDescent="0.25">
      <c r="A3520" s="473">
        <v>101926</v>
      </c>
      <c r="B3520" s="473" t="s">
        <v>4798</v>
      </c>
      <c r="C3520" s="473" t="s">
        <v>925</v>
      </c>
      <c r="D3520" s="474">
        <v>364.76</v>
      </c>
    </row>
    <row r="3521" spans="1:4" s="387" customFormat="1" x14ac:dyDescent="0.25">
      <c r="A3521" s="473">
        <v>101927</v>
      </c>
      <c r="B3521" s="473" t="s">
        <v>4799</v>
      </c>
      <c r="C3521" s="473" t="s">
        <v>934</v>
      </c>
      <c r="D3521" s="474">
        <v>255.44</v>
      </c>
    </row>
    <row r="3522" spans="1:4" s="387" customFormat="1" x14ac:dyDescent="0.25">
      <c r="A3522" s="473">
        <v>101928</v>
      </c>
      <c r="B3522" s="473" t="s">
        <v>4800</v>
      </c>
      <c r="C3522" s="473" t="s">
        <v>925</v>
      </c>
      <c r="D3522" s="474">
        <v>390.84</v>
      </c>
    </row>
    <row r="3523" spans="1:4" s="387" customFormat="1" x14ac:dyDescent="0.25">
      <c r="A3523" s="473">
        <v>101929</v>
      </c>
      <c r="B3523" s="473" t="s">
        <v>4801</v>
      </c>
      <c r="C3523" s="473" t="s">
        <v>925</v>
      </c>
      <c r="D3523" s="474">
        <v>183.96</v>
      </c>
    </row>
    <row r="3524" spans="1:4" s="387" customFormat="1" x14ac:dyDescent="0.25">
      <c r="A3524" s="473">
        <v>101930</v>
      </c>
      <c r="B3524" s="473" t="s">
        <v>4802</v>
      </c>
      <c r="C3524" s="473" t="s">
        <v>925</v>
      </c>
      <c r="D3524" s="474">
        <v>210.6</v>
      </c>
    </row>
    <row r="3525" spans="1:4" s="387" customFormat="1" x14ac:dyDescent="0.25">
      <c r="A3525" s="473">
        <v>101931</v>
      </c>
      <c r="B3525" s="473" t="s">
        <v>4803</v>
      </c>
      <c r="C3525" s="473" t="s">
        <v>925</v>
      </c>
      <c r="D3525" s="474">
        <v>210.6</v>
      </c>
    </row>
    <row r="3526" spans="1:4" s="387" customFormat="1" x14ac:dyDescent="0.25">
      <c r="A3526" s="473">
        <v>101932</v>
      </c>
      <c r="B3526" s="473" t="s">
        <v>4804</v>
      </c>
      <c r="C3526" s="473" t="s">
        <v>925</v>
      </c>
      <c r="D3526" s="474">
        <v>210.6</v>
      </c>
    </row>
    <row r="3527" spans="1:4" s="387" customFormat="1" x14ac:dyDescent="0.25">
      <c r="A3527" s="473">
        <v>101933</v>
      </c>
      <c r="B3527" s="473" t="s">
        <v>4805</v>
      </c>
      <c r="C3527" s="473" t="s">
        <v>925</v>
      </c>
      <c r="D3527" s="474">
        <v>172.81</v>
      </c>
    </row>
    <row r="3528" spans="1:4" s="387" customFormat="1" x14ac:dyDescent="0.25">
      <c r="A3528" s="473">
        <v>101934</v>
      </c>
      <c r="B3528" s="473" t="s">
        <v>4806</v>
      </c>
      <c r="C3528" s="473" t="s">
        <v>925</v>
      </c>
      <c r="D3528" s="474">
        <v>289.89999999999998</v>
      </c>
    </row>
    <row r="3529" spans="1:4" s="387" customFormat="1" x14ac:dyDescent="0.25">
      <c r="A3529" s="473">
        <v>101935</v>
      </c>
      <c r="B3529" s="473" t="s">
        <v>4807</v>
      </c>
      <c r="C3529" s="473" t="s">
        <v>925</v>
      </c>
      <c r="D3529" s="474">
        <v>373.43</v>
      </c>
    </row>
    <row r="3530" spans="1:4" s="387" customFormat="1" x14ac:dyDescent="0.25">
      <c r="A3530" s="473">
        <v>89358</v>
      </c>
      <c r="B3530" s="473" t="s">
        <v>4808</v>
      </c>
      <c r="C3530" s="473" t="s">
        <v>925</v>
      </c>
      <c r="D3530" s="474">
        <v>6.34</v>
      </c>
    </row>
    <row r="3531" spans="1:4" s="387" customFormat="1" x14ac:dyDescent="0.25">
      <c r="A3531" s="473">
        <v>89359</v>
      </c>
      <c r="B3531" s="473" t="s">
        <v>4809</v>
      </c>
      <c r="C3531" s="473" t="s">
        <v>925</v>
      </c>
      <c r="D3531" s="474">
        <v>6.72</v>
      </c>
    </row>
    <row r="3532" spans="1:4" s="387" customFormat="1" x14ac:dyDescent="0.25">
      <c r="A3532" s="473">
        <v>89360</v>
      </c>
      <c r="B3532" s="473" t="s">
        <v>4810</v>
      </c>
      <c r="C3532" s="473" t="s">
        <v>925</v>
      </c>
      <c r="D3532" s="474">
        <v>8.33</v>
      </c>
    </row>
    <row r="3533" spans="1:4" s="387" customFormat="1" x14ac:dyDescent="0.25">
      <c r="A3533" s="473">
        <v>89361</v>
      </c>
      <c r="B3533" s="473" t="s">
        <v>4811</v>
      </c>
      <c r="C3533" s="473" t="s">
        <v>925</v>
      </c>
      <c r="D3533" s="474">
        <v>7.7</v>
      </c>
    </row>
    <row r="3534" spans="1:4" s="387" customFormat="1" x14ac:dyDescent="0.25">
      <c r="A3534" s="473">
        <v>89362</v>
      </c>
      <c r="B3534" s="473" t="s">
        <v>1602</v>
      </c>
      <c r="C3534" s="473" t="s">
        <v>925</v>
      </c>
      <c r="D3534" s="474">
        <v>7.57</v>
      </c>
    </row>
    <row r="3535" spans="1:4" s="387" customFormat="1" x14ac:dyDescent="0.25">
      <c r="A3535" s="473">
        <v>89363</v>
      </c>
      <c r="B3535" s="473" t="s">
        <v>1615</v>
      </c>
      <c r="C3535" s="473" t="s">
        <v>925</v>
      </c>
      <c r="D3535" s="474">
        <v>8.39</v>
      </c>
    </row>
    <row r="3536" spans="1:4" s="387" customFormat="1" x14ac:dyDescent="0.25">
      <c r="A3536" s="473">
        <v>89364</v>
      </c>
      <c r="B3536" s="473" t="s">
        <v>4812</v>
      </c>
      <c r="C3536" s="473" t="s">
        <v>925</v>
      </c>
      <c r="D3536" s="474">
        <v>10.09</v>
      </c>
    </row>
    <row r="3537" spans="1:4" s="387" customFormat="1" x14ac:dyDescent="0.25">
      <c r="A3537" s="473">
        <v>89365</v>
      </c>
      <c r="B3537" s="473" t="s">
        <v>1598</v>
      </c>
      <c r="C3537" s="473" t="s">
        <v>925</v>
      </c>
      <c r="D3537" s="474">
        <v>9.33</v>
      </c>
    </row>
    <row r="3538" spans="1:4" s="387" customFormat="1" x14ac:dyDescent="0.25">
      <c r="A3538" s="473">
        <v>89366</v>
      </c>
      <c r="B3538" s="473" t="s">
        <v>4813</v>
      </c>
      <c r="C3538" s="473" t="s">
        <v>925</v>
      </c>
      <c r="D3538" s="474">
        <v>14.59</v>
      </c>
    </row>
    <row r="3539" spans="1:4" s="387" customFormat="1" x14ac:dyDescent="0.25">
      <c r="A3539" s="473">
        <v>89367</v>
      </c>
      <c r="B3539" s="473" t="s">
        <v>1677</v>
      </c>
      <c r="C3539" s="473" t="s">
        <v>925</v>
      </c>
      <c r="D3539" s="474">
        <v>10.6</v>
      </c>
    </row>
    <row r="3540" spans="1:4" s="387" customFormat="1" x14ac:dyDescent="0.25">
      <c r="A3540" s="473">
        <v>89368</v>
      </c>
      <c r="B3540" s="473" t="s">
        <v>1613</v>
      </c>
      <c r="C3540" s="473" t="s">
        <v>925</v>
      </c>
      <c r="D3540" s="474">
        <v>12.91</v>
      </c>
    </row>
    <row r="3541" spans="1:4" s="387" customFormat="1" x14ac:dyDescent="0.25">
      <c r="A3541" s="473">
        <v>89369</v>
      </c>
      <c r="B3541" s="473" t="s">
        <v>4814</v>
      </c>
      <c r="C3541" s="473" t="s">
        <v>925</v>
      </c>
      <c r="D3541" s="474">
        <v>15.78</v>
      </c>
    </row>
    <row r="3542" spans="1:4" s="387" customFormat="1" x14ac:dyDescent="0.25">
      <c r="A3542" s="473">
        <v>89370</v>
      </c>
      <c r="B3542" s="473" t="s">
        <v>4815</v>
      </c>
      <c r="C3542" s="473" t="s">
        <v>925</v>
      </c>
      <c r="D3542" s="474">
        <v>12.43</v>
      </c>
    </row>
    <row r="3543" spans="1:4" s="387" customFormat="1" x14ac:dyDescent="0.25">
      <c r="A3543" s="473">
        <v>89371</v>
      </c>
      <c r="B3543" s="473" t="s">
        <v>4816</v>
      </c>
      <c r="C3543" s="473" t="s">
        <v>925</v>
      </c>
      <c r="D3543" s="474">
        <v>4.8499999999999996</v>
      </c>
    </row>
    <row r="3544" spans="1:4" s="387" customFormat="1" x14ac:dyDescent="0.25">
      <c r="A3544" s="473">
        <v>89372</v>
      </c>
      <c r="B3544" s="473" t="s">
        <v>4817</v>
      </c>
      <c r="C3544" s="473" t="s">
        <v>925</v>
      </c>
      <c r="D3544" s="474">
        <v>12.47</v>
      </c>
    </row>
    <row r="3545" spans="1:4" s="387" customFormat="1" x14ac:dyDescent="0.25">
      <c r="A3545" s="473">
        <v>89373</v>
      </c>
      <c r="B3545" s="473" t="s">
        <v>4818</v>
      </c>
      <c r="C3545" s="473" t="s">
        <v>925</v>
      </c>
      <c r="D3545" s="474">
        <v>5.54</v>
      </c>
    </row>
    <row r="3546" spans="1:4" s="387" customFormat="1" x14ac:dyDescent="0.25">
      <c r="A3546" s="473">
        <v>89374</v>
      </c>
      <c r="B3546" s="473" t="s">
        <v>4819</v>
      </c>
      <c r="C3546" s="473" t="s">
        <v>925</v>
      </c>
      <c r="D3546" s="474">
        <v>9.67</v>
      </c>
    </row>
    <row r="3547" spans="1:4" s="387" customFormat="1" x14ac:dyDescent="0.25">
      <c r="A3547" s="473">
        <v>89375</v>
      </c>
      <c r="B3547" s="473" t="s">
        <v>4820</v>
      </c>
      <c r="C3547" s="473" t="s">
        <v>925</v>
      </c>
      <c r="D3547" s="474">
        <v>12.17</v>
      </c>
    </row>
    <row r="3548" spans="1:4" s="387" customFormat="1" x14ac:dyDescent="0.25">
      <c r="A3548" s="473">
        <v>89376</v>
      </c>
      <c r="B3548" s="473" t="s">
        <v>4821</v>
      </c>
      <c r="C3548" s="473" t="s">
        <v>925</v>
      </c>
      <c r="D3548" s="474">
        <v>4.93</v>
      </c>
    </row>
    <row r="3549" spans="1:4" s="387" customFormat="1" x14ac:dyDescent="0.25">
      <c r="A3549" s="473">
        <v>89377</v>
      </c>
      <c r="B3549" s="473" t="s">
        <v>4822</v>
      </c>
      <c r="C3549" s="473" t="s">
        <v>925</v>
      </c>
      <c r="D3549" s="474">
        <v>8.61</v>
      </c>
    </row>
    <row r="3550" spans="1:4" s="387" customFormat="1" x14ac:dyDescent="0.25">
      <c r="A3550" s="473">
        <v>89378</v>
      </c>
      <c r="B3550" s="473" t="s">
        <v>4823</v>
      </c>
      <c r="C3550" s="473" t="s">
        <v>925</v>
      </c>
      <c r="D3550" s="474">
        <v>5.74</v>
      </c>
    </row>
    <row r="3551" spans="1:4" s="387" customFormat="1" x14ac:dyDescent="0.25">
      <c r="A3551" s="473">
        <v>89379</v>
      </c>
      <c r="B3551" s="473" t="s">
        <v>1590</v>
      </c>
      <c r="C3551" s="473" t="s">
        <v>925</v>
      </c>
      <c r="D3551" s="474">
        <v>15.9</v>
      </c>
    </row>
    <row r="3552" spans="1:4" s="387" customFormat="1" x14ac:dyDescent="0.25">
      <c r="A3552" s="473">
        <v>89380</v>
      </c>
      <c r="B3552" s="473" t="s">
        <v>4824</v>
      </c>
      <c r="C3552" s="473" t="s">
        <v>925</v>
      </c>
      <c r="D3552" s="474">
        <v>8.86</v>
      </c>
    </row>
    <row r="3553" spans="1:4" s="387" customFormat="1" x14ac:dyDescent="0.25">
      <c r="A3553" s="473">
        <v>89381</v>
      </c>
      <c r="B3553" s="473" t="s">
        <v>4825</v>
      </c>
      <c r="C3553" s="473" t="s">
        <v>925</v>
      </c>
      <c r="D3553" s="474">
        <v>12.17</v>
      </c>
    </row>
    <row r="3554" spans="1:4" s="387" customFormat="1" x14ac:dyDescent="0.25">
      <c r="A3554" s="473">
        <v>89382</v>
      </c>
      <c r="B3554" s="473" t="s">
        <v>1644</v>
      </c>
      <c r="C3554" s="473" t="s">
        <v>925</v>
      </c>
      <c r="D3554" s="474">
        <v>14.49</v>
      </c>
    </row>
    <row r="3555" spans="1:4" s="387" customFormat="1" x14ac:dyDescent="0.25">
      <c r="A3555" s="473">
        <v>89383</v>
      </c>
      <c r="B3555" s="473" t="s">
        <v>4826</v>
      </c>
      <c r="C3555" s="473" t="s">
        <v>925</v>
      </c>
      <c r="D3555" s="474">
        <v>5.85</v>
      </c>
    </row>
    <row r="3556" spans="1:4" s="387" customFormat="1" x14ac:dyDescent="0.25">
      <c r="A3556" s="473">
        <v>89384</v>
      </c>
      <c r="B3556" s="473" t="s">
        <v>4827</v>
      </c>
      <c r="C3556" s="473" t="s">
        <v>925</v>
      </c>
      <c r="D3556" s="474">
        <v>12.33</v>
      </c>
    </row>
    <row r="3557" spans="1:4" s="387" customFormat="1" x14ac:dyDescent="0.25">
      <c r="A3557" s="473">
        <v>89385</v>
      </c>
      <c r="B3557" s="473" t="s">
        <v>4828</v>
      </c>
      <c r="C3557" s="473" t="s">
        <v>925</v>
      </c>
      <c r="D3557" s="474">
        <v>6.65</v>
      </c>
    </row>
    <row r="3558" spans="1:4" s="387" customFormat="1" x14ac:dyDescent="0.25">
      <c r="A3558" s="473">
        <v>89386</v>
      </c>
      <c r="B3558" s="473" t="s">
        <v>1596</v>
      </c>
      <c r="C3558" s="473" t="s">
        <v>925</v>
      </c>
      <c r="D3558" s="474">
        <v>8.09</v>
      </c>
    </row>
    <row r="3559" spans="1:4" s="387" customFormat="1" x14ac:dyDescent="0.25">
      <c r="A3559" s="473">
        <v>89387</v>
      </c>
      <c r="B3559" s="473" t="s">
        <v>4829</v>
      </c>
      <c r="C3559" s="473" t="s">
        <v>925</v>
      </c>
      <c r="D3559" s="474">
        <v>32.33</v>
      </c>
    </row>
    <row r="3560" spans="1:4" s="387" customFormat="1" x14ac:dyDescent="0.25">
      <c r="A3560" s="473">
        <v>89388</v>
      </c>
      <c r="B3560" s="473" t="s">
        <v>4830</v>
      </c>
      <c r="C3560" s="473" t="s">
        <v>925</v>
      </c>
      <c r="D3560" s="474">
        <v>10.83</v>
      </c>
    </row>
    <row r="3561" spans="1:4" s="387" customFormat="1" x14ac:dyDescent="0.25">
      <c r="A3561" s="473">
        <v>89389</v>
      </c>
      <c r="B3561" s="473" t="s">
        <v>4831</v>
      </c>
      <c r="C3561" s="473" t="s">
        <v>925</v>
      </c>
      <c r="D3561" s="474">
        <v>11.77</v>
      </c>
    </row>
    <row r="3562" spans="1:4" s="387" customFormat="1" x14ac:dyDescent="0.25">
      <c r="A3562" s="473">
        <v>89390</v>
      </c>
      <c r="B3562" s="473" t="s">
        <v>4832</v>
      </c>
      <c r="C3562" s="473" t="s">
        <v>925</v>
      </c>
      <c r="D3562" s="474">
        <v>21.76</v>
      </c>
    </row>
    <row r="3563" spans="1:4" s="387" customFormat="1" x14ac:dyDescent="0.25">
      <c r="A3563" s="473">
        <v>89391</v>
      </c>
      <c r="B3563" s="473" t="s">
        <v>4833</v>
      </c>
      <c r="C3563" s="473" t="s">
        <v>925</v>
      </c>
      <c r="D3563" s="474">
        <v>7.98</v>
      </c>
    </row>
    <row r="3564" spans="1:4" s="387" customFormat="1" x14ac:dyDescent="0.25">
      <c r="A3564" s="473">
        <v>89392</v>
      </c>
      <c r="B3564" s="473" t="s">
        <v>4834</v>
      </c>
      <c r="C3564" s="473" t="s">
        <v>925</v>
      </c>
      <c r="D3564" s="474">
        <v>25.93</v>
      </c>
    </row>
    <row r="3565" spans="1:4" s="387" customFormat="1" x14ac:dyDescent="0.25">
      <c r="A3565" s="473">
        <v>89393</v>
      </c>
      <c r="B3565" s="473" t="s">
        <v>4835</v>
      </c>
      <c r="C3565" s="473" t="s">
        <v>925</v>
      </c>
      <c r="D3565" s="474">
        <v>8.8800000000000008</v>
      </c>
    </row>
    <row r="3566" spans="1:4" s="387" customFormat="1" x14ac:dyDescent="0.25">
      <c r="A3566" s="473">
        <v>89394</v>
      </c>
      <c r="B3566" s="473" t="s">
        <v>4836</v>
      </c>
      <c r="C3566" s="473" t="s">
        <v>925</v>
      </c>
      <c r="D3566" s="474">
        <v>18.39</v>
      </c>
    </row>
    <row r="3567" spans="1:4" s="387" customFormat="1" x14ac:dyDescent="0.25">
      <c r="A3567" s="473">
        <v>89395</v>
      </c>
      <c r="B3567" s="473" t="s">
        <v>1625</v>
      </c>
      <c r="C3567" s="473" t="s">
        <v>925</v>
      </c>
      <c r="D3567" s="474">
        <v>10.62</v>
      </c>
    </row>
    <row r="3568" spans="1:4" s="387" customFormat="1" x14ac:dyDescent="0.25">
      <c r="A3568" s="473">
        <v>89396</v>
      </c>
      <c r="B3568" s="473" t="s">
        <v>4837</v>
      </c>
      <c r="C3568" s="473" t="s">
        <v>925</v>
      </c>
      <c r="D3568" s="474">
        <v>18.760000000000002</v>
      </c>
    </row>
    <row r="3569" spans="1:4" s="387" customFormat="1" x14ac:dyDescent="0.25">
      <c r="A3569" s="473">
        <v>89397</v>
      </c>
      <c r="B3569" s="473" t="s">
        <v>4838</v>
      </c>
      <c r="C3569" s="473" t="s">
        <v>925</v>
      </c>
      <c r="D3569" s="474">
        <v>12.79</v>
      </c>
    </row>
    <row r="3570" spans="1:4" s="387" customFormat="1" x14ac:dyDescent="0.25">
      <c r="A3570" s="473">
        <v>89398</v>
      </c>
      <c r="B3570" s="473" t="s">
        <v>1627</v>
      </c>
      <c r="C3570" s="473" t="s">
        <v>925</v>
      </c>
      <c r="D3570" s="474">
        <v>15.76</v>
      </c>
    </row>
    <row r="3571" spans="1:4" s="387" customFormat="1" x14ac:dyDescent="0.25">
      <c r="A3571" s="473">
        <v>89399</v>
      </c>
      <c r="B3571" s="473" t="s">
        <v>4839</v>
      </c>
      <c r="C3571" s="473" t="s">
        <v>925</v>
      </c>
      <c r="D3571" s="474">
        <v>29.57</v>
      </c>
    </row>
    <row r="3572" spans="1:4" s="387" customFormat="1" x14ac:dyDescent="0.25">
      <c r="A3572" s="473">
        <v>89400</v>
      </c>
      <c r="B3572" s="473" t="s">
        <v>1634</v>
      </c>
      <c r="C3572" s="473" t="s">
        <v>925</v>
      </c>
      <c r="D3572" s="474">
        <v>17.91</v>
      </c>
    </row>
    <row r="3573" spans="1:4" s="387" customFormat="1" x14ac:dyDescent="0.25">
      <c r="A3573" s="473">
        <v>89404</v>
      </c>
      <c r="B3573" s="473" t="s">
        <v>4840</v>
      </c>
      <c r="C3573" s="473" t="s">
        <v>925</v>
      </c>
      <c r="D3573" s="474">
        <v>4.3499999999999996</v>
      </c>
    </row>
    <row r="3574" spans="1:4" s="387" customFormat="1" x14ac:dyDescent="0.25">
      <c r="A3574" s="473">
        <v>89405</v>
      </c>
      <c r="B3574" s="473" t="s">
        <v>4841</v>
      </c>
      <c r="C3574" s="473" t="s">
        <v>925</v>
      </c>
      <c r="D3574" s="474">
        <v>4.7300000000000004</v>
      </c>
    </row>
    <row r="3575" spans="1:4" s="387" customFormat="1" x14ac:dyDescent="0.25">
      <c r="A3575" s="473">
        <v>89406</v>
      </c>
      <c r="B3575" s="473" t="s">
        <v>4842</v>
      </c>
      <c r="C3575" s="473" t="s">
        <v>925</v>
      </c>
      <c r="D3575" s="474">
        <v>6.34</v>
      </c>
    </row>
    <row r="3576" spans="1:4" s="387" customFormat="1" x14ac:dyDescent="0.25">
      <c r="A3576" s="473">
        <v>89407</v>
      </c>
      <c r="B3576" s="473" t="s">
        <v>4843</v>
      </c>
      <c r="C3576" s="473" t="s">
        <v>925</v>
      </c>
      <c r="D3576" s="474">
        <v>5.71</v>
      </c>
    </row>
    <row r="3577" spans="1:4" s="387" customFormat="1" x14ac:dyDescent="0.25">
      <c r="A3577" s="473">
        <v>89408</v>
      </c>
      <c r="B3577" s="473" t="s">
        <v>4844</v>
      </c>
      <c r="C3577" s="473" t="s">
        <v>925</v>
      </c>
      <c r="D3577" s="474">
        <v>5.28</v>
      </c>
    </row>
    <row r="3578" spans="1:4" s="387" customFormat="1" x14ac:dyDescent="0.25">
      <c r="A3578" s="473">
        <v>89409</v>
      </c>
      <c r="B3578" s="473" t="s">
        <v>4845</v>
      </c>
      <c r="C3578" s="473" t="s">
        <v>925</v>
      </c>
      <c r="D3578" s="474">
        <v>6.1</v>
      </c>
    </row>
    <row r="3579" spans="1:4" s="387" customFormat="1" x14ac:dyDescent="0.25">
      <c r="A3579" s="473">
        <v>89410</v>
      </c>
      <c r="B3579" s="473" t="s">
        <v>4846</v>
      </c>
      <c r="C3579" s="473" t="s">
        <v>925</v>
      </c>
      <c r="D3579" s="474">
        <v>7.8</v>
      </c>
    </row>
    <row r="3580" spans="1:4" s="387" customFormat="1" x14ac:dyDescent="0.25">
      <c r="A3580" s="473">
        <v>89411</v>
      </c>
      <c r="B3580" s="473" t="s">
        <v>4847</v>
      </c>
      <c r="C3580" s="473" t="s">
        <v>925</v>
      </c>
      <c r="D3580" s="474">
        <v>7.04</v>
      </c>
    </row>
    <row r="3581" spans="1:4" s="387" customFormat="1" x14ac:dyDescent="0.25">
      <c r="A3581" s="473">
        <v>89412</v>
      </c>
      <c r="B3581" s="473" t="s">
        <v>4848</v>
      </c>
      <c r="C3581" s="473" t="s">
        <v>925</v>
      </c>
      <c r="D3581" s="474">
        <v>8.08</v>
      </c>
    </row>
    <row r="3582" spans="1:4" s="387" customFormat="1" x14ac:dyDescent="0.25">
      <c r="A3582" s="473">
        <v>89413</v>
      </c>
      <c r="B3582" s="473" t="s">
        <v>1604</v>
      </c>
      <c r="C3582" s="473" t="s">
        <v>925</v>
      </c>
      <c r="D3582" s="474">
        <v>7.86</v>
      </c>
    </row>
    <row r="3583" spans="1:4" s="387" customFormat="1" x14ac:dyDescent="0.25">
      <c r="A3583" s="473">
        <v>89414</v>
      </c>
      <c r="B3583" s="473" t="s">
        <v>4849</v>
      </c>
      <c r="C3583" s="473" t="s">
        <v>925</v>
      </c>
      <c r="D3583" s="474">
        <v>10.17</v>
      </c>
    </row>
    <row r="3584" spans="1:4" s="387" customFormat="1" x14ac:dyDescent="0.25">
      <c r="A3584" s="473">
        <v>89415</v>
      </c>
      <c r="B3584" s="473" t="s">
        <v>4850</v>
      </c>
      <c r="C3584" s="473" t="s">
        <v>925</v>
      </c>
      <c r="D3584" s="474">
        <v>13.04</v>
      </c>
    </row>
    <row r="3585" spans="1:4" s="387" customFormat="1" x14ac:dyDescent="0.25">
      <c r="A3585" s="473">
        <v>89416</v>
      </c>
      <c r="B3585" s="473" t="s">
        <v>4851</v>
      </c>
      <c r="C3585" s="473" t="s">
        <v>925</v>
      </c>
      <c r="D3585" s="474">
        <v>9.69</v>
      </c>
    </row>
    <row r="3586" spans="1:4" s="387" customFormat="1" x14ac:dyDescent="0.25">
      <c r="A3586" s="473">
        <v>89417</v>
      </c>
      <c r="B3586" s="473" t="s">
        <v>4852</v>
      </c>
      <c r="C3586" s="473" t="s">
        <v>925</v>
      </c>
      <c r="D3586" s="474">
        <v>3.53</v>
      </c>
    </row>
    <row r="3587" spans="1:4" s="387" customFormat="1" x14ac:dyDescent="0.25">
      <c r="A3587" s="473">
        <v>89418</v>
      </c>
      <c r="B3587" s="473" t="s">
        <v>4853</v>
      </c>
      <c r="C3587" s="473" t="s">
        <v>925</v>
      </c>
      <c r="D3587" s="474">
        <v>11.15</v>
      </c>
    </row>
    <row r="3588" spans="1:4" s="387" customFormat="1" x14ac:dyDescent="0.25">
      <c r="A3588" s="473">
        <v>89419</v>
      </c>
      <c r="B3588" s="473" t="s">
        <v>4854</v>
      </c>
      <c r="C3588" s="473" t="s">
        <v>925</v>
      </c>
      <c r="D3588" s="474">
        <v>4.22</v>
      </c>
    </row>
    <row r="3589" spans="1:4" s="387" customFormat="1" x14ac:dyDescent="0.25">
      <c r="A3589" s="473">
        <v>89420</v>
      </c>
      <c r="B3589" s="473" t="s">
        <v>4855</v>
      </c>
      <c r="C3589" s="473" t="s">
        <v>925</v>
      </c>
      <c r="D3589" s="474">
        <v>8.35</v>
      </c>
    </row>
    <row r="3590" spans="1:4" s="387" customFormat="1" x14ac:dyDescent="0.25">
      <c r="A3590" s="473">
        <v>89421</v>
      </c>
      <c r="B3590" s="473" t="s">
        <v>4856</v>
      </c>
      <c r="C3590" s="473" t="s">
        <v>925</v>
      </c>
      <c r="D3590" s="474">
        <v>10.85</v>
      </c>
    </row>
    <row r="3591" spans="1:4" s="387" customFormat="1" x14ac:dyDescent="0.25">
      <c r="A3591" s="473">
        <v>89422</v>
      </c>
      <c r="B3591" s="473" t="s">
        <v>4857</v>
      </c>
      <c r="C3591" s="473" t="s">
        <v>925</v>
      </c>
      <c r="D3591" s="474">
        <v>3.61</v>
      </c>
    </row>
    <row r="3592" spans="1:4" s="387" customFormat="1" x14ac:dyDescent="0.25">
      <c r="A3592" s="473">
        <v>89423</v>
      </c>
      <c r="B3592" s="473" t="s">
        <v>4858</v>
      </c>
      <c r="C3592" s="473" t="s">
        <v>925</v>
      </c>
      <c r="D3592" s="474">
        <v>7.83</v>
      </c>
    </row>
    <row r="3593" spans="1:4" s="387" customFormat="1" x14ac:dyDescent="0.25">
      <c r="A3593" s="473">
        <v>89424</v>
      </c>
      <c r="B3593" s="473" t="s">
        <v>4859</v>
      </c>
      <c r="C3593" s="473" t="s">
        <v>925</v>
      </c>
      <c r="D3593" s="474">
        <v>4.2</v>
      </c>
    </row>
    <row r="3594" spans="1:4" s="387" customFormat="1" x14ac:dyDescent="0.25">
      <c r="A3594" s="473">
        <v>89425</v>
      </c>
      <c r="B3594" s="473" t="s">
        <v>4860</v>
      </c>
      <c r="C3594" s="473" t="s">
        <v>925</v>
      </c>
      <c r="D3594" s="474">
        <v>14.36</v>
      </c>
    </row>
    <row r="3595" spans="1:4" s="387" customFormat="1" x14ac:dyDescent="0.25">
      <c r="A3595" s="473">
        <v>89426</v>
      </c>
      <c r="B3595" s="473" t="s">
        <v>4861</v>
      </c>
      <c r="C3595" s="473" t="s">
        <v>925</v>
      </c>
      <c r="D3595" s="474">
        <v>7.32</v>
      </c>
    </row>
    <row r="3596" spans="1:4" s="387" customFormat="1" x14ac:dyDescent="0.25">
      <c r="A3596" s="473">
        <v>89427</v>
      </c>
      <c r="B3596" s="473" t="s">
        <v>4862</v>
      </c>
      <c r="C3596" s="473" t="s">
        <v>925</v>
      </c>
      <c r="D3596" s="474">
        <v>10.63</v>
      </c>
    </row>
    <row r="3597" spans="1:4" s="387" customFormat="1" x14ac:dyDescent="0.25">
      <c r="A3597" s="473">
        <v>89428</v>
      </c>
      <c r="B3597" s="473" t="s">
        <v>4863</v>
      </c>
      <c r="C3597" s="473" t="s">
        <v>925</v>
      </c>
      <c r="D3597" s="474">
        <v>12.95</v>
      </c>
    </row>
    <row r="3598" spans="1:4" s="387" customFormat="1" x14ac:dyDescent="0.25">
      <c r="A3598" s="473">
        <v>89429</v>
      </c>
      <c r="B3598" s="473" t="s">
        <v>4864</v>
      </c>
      <c r="C3598" s="473" t="s">
        <v>925</v>
      </c>
      <c r="D3598" s="474">
        <v>4.3099999999999996</v>
      </c>
    </row>
    <row r="3599" spans="1:4" s="387" customFormat="1" x14ac:dyDescent="0.25">
      <c r="A3599" s="473">
        <v>89430</v>
      </c>
      <c r="B3599" s="473" t="s">
        <v>4865</v>
      </c>
      <c r="C3599" s="473" t="s">
        <v>925</v>
      </c>
      <c r="D3599" s="474">
        <v>10.79</v>
      </c>
    </row>
    <row r="3600" spans="1:4" s="387" customFormat="1" x14ac:dyDescent="0.25">
      <c r="A3600" s="473">
        <v>89431</v>
      </c>
      <c r="B3600" s="473" t="s">
        <v>4866</v>
      </c>
      <c r="C3600" s="473" t="s">
        <v>925</v>
      </c>
      <c r="D3600" s="474">
        <v>6.23</v>
      </c>
    </row>
    <row r="3601" spans="1:4" s="387" customFormat="1" x14ac:dyDescent="0.25">
      <c r="A3601" s="473">
        <v>89432</v>
      </c>
      <c r="B3601" s="473" t="s">
        <v>4867</v>
      </c>
      <c r="C3601" s="473" t="s">
        <v>925</v>
      </c>
      <c r="D3601" s="474">
        <v>30.47</v>
      </c>
    </row>
    <row r="3602" spans="1:4" s="387" customFormat="1" x14ac:dyDescent="0.25">
      <c r="A3602" s="473">
        <v>89433</v>
      </c>
      <c r="B3602" s="473" t="s">
        <v>4868</v>
      </c>
      <c r="C3602" s="473" t="s">
        <v>925</v>
      </c>
      <c r="D3602" s="474">
        <v>8.9700000000000006</v>
      </c>
    </row>
    <row r="3603" spans="1:4" s="387" customFormat="1" x14ac:dyDescent="0.25">
      <c r="A3603" s="473">
        <v>89434</v>
      </c>
      <c r="B3603" s="473" t="s">
        <v>4869</v>
      </c>
      <c r="C3603" s="473" t="s">
        <v>925</v>
      </c>
      <c r="D3603" s="474">
        <v>9.91</v>
      </c>
    </row>
    <row r="3604" spans="1:4" s="387" customFormat="1" x14ac:dyDescent="0.25">
      <c r="A3604" s="473">
        <v>89435</v>
      </c>
      <c r="B3604" s="473" t="s">
        <v>4870</v>
      </c>
      <c r="C3604" s="473" t="s">
        <v>925</v>
      </c>
      <c r="D3604" s="474">
        <v>19.899999999999999</v>
      </c>
    </row>
    <row r="3605" spans="1:4" s="387" customFormat="1" x14ac:dyDescent="0.25">
      <c r="A3605" s="473">
        <v>89436</v>
      </c>
      <c r="B3605" s="473" t="s">
        <v>4871</v>
      </c>
      <c r="C3605" s="473" t="s">
        <v>925</v>
      </c>
      <c r="D3605" s="474">
        <v>6.12</v>
      </c>
    </row>
    <row r="3606" spans="1:4" s="387" customFormat="1" x14ac:dyDescent="0.25">
      <c r="A3606" s="473">
        <v>89437</v>
      </c>
      <c r="B3606" s="473" t="s">
        <v>4872</v>
      </c>
      <c r="C3606" s="473" t="s">
        <v>925</v>
      </c>
      <c r="D3606" s="474">
        <v>24.07</v>
      </c>
    </row>
    <row r="3607" spans="1:4" s="387" customFormat="1" x14ac:dyDescent="0.25">
      <c r="A3607" s="473">
        <v>89438</v>
      </c>
      <c r="B3607" s="473" t="s">
        <v>4873</v>
      </c>
      <c r="C3607" s="473" t="s">
        <v>925</v>
      </c>
      <c r="D3607" s="474">
        <v>6.23</v>
      </c>
    </row>
    <row r="3608" spans="1:4" s="387" customFormat="1" x14ac:dyDescent="0.25">
      <c r="A3608" s="473">
        <v>89439</v>
      </c>
      <c r="B3608" s="473" t="s">
        <v>4874</v>
      </c>
      <c r="C3608" s="473" t="s">
        <v>925</v>
      </c>
      <c r="D3608" s="474">
        <v>8.41</v>
      </c>
    </row>
    <row r="3609" spans="1:4" s="387" customFormat="1" x14ac:dyDescent="0.25">
      <c r="A3609" s="473">
        <v>89440</v>
      </c>
      <c r="B3609" s="473" t="s">
        <v>4875</v>
      </c>
      <c r="C3609" s="473" t="s">
        <v>925</v>
      </c>
      <c r="D3609" s="474">
        <v>7.56</v>
      </c>
    </row>
    <row r="3610" spans="1:4" s="387" customFormat="1" x14ac:dyDescent="0.25">
      <c r="A3610" s="473">
        <v>89441</v>
      </c>
      <c r="B3610" s="473" t="s">
        <v>4876</v>
      </c>
      <c r="C3610" s="473" t="s">
        <v>925</v>
      </c>
      <c r="D3610" s="474">
        <v>15.7</v>
      </c>
    </row>
    <row r="3611" spans="1:4" s="387" customFormat="1" x14ac:dyDescent="0.25">
      <c r="A3611" s="473">
        <v>89442</v>
      </c>
      <c r="B3611" s="473" t="s">
        <v>4877</v>
      </c>
      <c r="C3611" s="473" t="s">
        <v>925</v>
      </c>
      <c r="D3611" s="474">
        <v>9.73</v>
      </c>
    </row>
    <row r="3612" spans="1:4" s="387" customFormat="1" x14ac:dyDescent="0.25">
      <c r="A3612" s="473">
        <v>89443</v>
      </c>
      <c r="B3612" s="473" t="s">
        <v>4878</v>
      </c>
      <c r="C3612" s="473" t="s">
        <v>925</v>
      </c>
      <c r="D3612" s="474">
        <v>12.12</v>
      </c>
    </row>
    <row r="3613" spans="1:4" s="387" customFormat="1" x14ac:dyDescent="0.25">
      <c r="A3613" s="473">
        <v>89444</v>
      </c>
      <c r="B3613" s="473" t="s">
        <v>4879</v>
      </c>
      <c r="C3613" s="473" t="s">
        <v>925</v>
      </c>
      <c r="D3613" s="474">
        <v>25.93</v>
      </c>
    </row>
    <row r="3614" spans="1:4" s="387" customFormat="1" x14ac:dyDescent="0.25">
      <c r="A3614" s="473">
        <v>89445</v>
      </c>
      <c r="B3614" s="473" t="s">
        <v>4880</v>
      </c>
      <c r="C3614" s="473" t="s">
        <v>925</v>
      </c>
      <c r="D3614" s="474">
        <v>14.27</v>
      </c>
    </row>
    <row r="3615" spans="1:4" s="387" customFormat="1" x14ac:dyDescent="0.25">
      <c r="A3615" s="473">
        <v>89481</v>
      </c>
      <c r="B3615" s="473" t="s">
        <v>1717</v>
      </c>
      <c r="C3615" s="473" t="s">
        <v>925</v>
      </c>
      <c r="D3615" s="474">
        <v>4.1100000000000003</v>
      </c>
    </row>
    <row r="3616" spans="1:4" s="387" customFormat="1" x14ac:dyDescent="0.25">
      <c r="A3616" s="473">
        <v>89485</v>
      </c>
      <c r="B3616" s="473" t="s">
        <v>4881</v>
      </c>
      <c r="C3616" s="473" t="s">
        <v>925</v>
      </c>
      <c r="D3616" s="474">
        <v>4.93</v>
      </c>
    </row>
    <row r="3617" spans="1:4" s="387" customFormat="1" x14ac:dyDescent="0.25">
      <c r="A3617" s="473">
        <v>89489</v>
      </c>
      <c r="B3617" s="473" t="s">
        <v>4882</v>
      </c>
      <c r="C3617" s="473" t="s">
        <v>925</v>
      </c>
      <c r="D3617" s="474">
        <v>6.63</v>
      </c>
    </row>
    <row r="3618" spans="1:4" s="387" customFormat="1" x14ac:dyDescent="0.25">
      <c r="A3618" s="473">
        <v>89490</v>
      </c>
      <c r="B3618" s="473" t="s">
        <v>4883</v>
      </c>
      <c r="C3618" s="473" t="s">
        <v>925</v>
      </c>
      <c r="D3618" s="474">
        <v>5.87</v>
      </c>
    </row>
    <row r="3619" spans="1:4" s="387" customFormat="1" x14ac:dyDescent="0.25">
      <c r="A3619" s="473">
        <v>89492</v>
      </c>
      <c r="B3619" s="473" t="s">
        <v>1718</v>
      </c>
      <c r="C3619" s="473" t="s">
        <v>925</v>
      </c>
      <c r="D3619" s="474">
        <v>6.53</v>
      </c>
    </row>
    <row r="3620" spans="1:4" s="387" customFormat="1" x14ac:dyDescent="0.25">
      <c r="A3620" s="473">
        <v>89493</v>
      </c>
      <c r="B3620" s="473" t="s">
        <v>4884</v>
      </c>
      <c r="C3620" s="473" t="s">
        <v>925</v>
      </c>
      <c r="D3620" s="474">
        <v>8.84</v>
      </c>
    </row>
    <row r="3621" spans="1:4" s="387" customFormat="1" x14ac:dyDescent="0.25">
      <c r="A3621" s="473">
        <v>89494</v>
      </c>
      <c r="B3621" s="473" t="s">
        <v>4885</v>
      </c>
      <c r="C3621" s="473" t="s">
        <v>925</v>
      </c>
      <c r="D3621" s="474">
        <v>11.71</v>
      </c>
    </row>
    <row r="3622" spans="1:4" s="387" customFormat="1" x14ac:dyDescent="0.25">
      <c r="A3622" s="473">
        <v>89496</v>
      </c>
      <c r="B3622" s="473" t="s">
        <v>4886</v>
      </c>
      <c r="C3622" s="473" t="s">
        <v>925</v>
      </c>
      <c r="D3622" s="474">
        <v>8.36</v>
      </c>
    </row>
    <row r="3623" spans="1:4" s="387" customFormat="1" x14ac:dyDescent="0.25">
      <c r="A3623" s="473">
        <v>89497</v>
      </c>
      <c r="B3623" s="473" t="s">
        <v>4887</v>
      </c>
      <c r="C3623" s="473" t="s">
        <v>925</v>
      </c>
      <c r="D3623" s="474">
        <v>10.8</v>
      </c>
    </row>
    <row r="3624" spans="1:4" s="387" customFormat="1" x14ac:dyDescent="0.25">
      <c r="A3624" s="473">
        <v>89498</v>
      </c>
      <c r="B3624" s="473" t="s">
        <v>4888</v>
      </c>
      <c r="C3624" s="473" t="s">
        <v>925</v>
      </c>
      <c r="D3624" s="474">
        <v>11.86</v>
      </c>
    </row>
    <row r="3625" spans="1:4" s="387" customFormat="1" x14ac:dyDescent="0.25">
      <c r="A3625" s="473">
        <v>89499</v>
      </c>
      <c r="B3625" s="473" t="s">
        <v>4889</v>
      </c>
      <c r="C3625" s="473" t="s">
        <v>925</v>
      </c>
      <c r="D3625" s="474">
        <v>18.579999999999998</v>
      </c>
    </row>
    <row r="3626" spans="1:4" s="387" customFormat="1" x14ac:dyDescent="0.25">
      <c r="A3626" s="473">
        <v>89500</v>
      </c>
      <c r="B3626" s="473" t="s">
        <v>4890</v>
      </c>
      <c r="C3626" s="473" t="s">
        <v>925</v>
      </c>
      <c r="D3626" s="474">
        <v>12.06</v>
      </c>
    </row>
    <row r="3627" spans="1:4" s="387" customFormat="1" x14ac:dyDescent="0.25">
      <c r="A3627" s="473">
        <v>89501</v>
      </c>
      <c r="B3627" s="473" t="s">
        <v>1607</v>
      </c>
      <c r="C3627" s="473" t="s">
        <v>925</v>
      </c>
      <c r="D3627" s="474">
        <v>12.98</v>
      </c>
    </row>
    <row r="3628" spans="1:4" s="387" customFormat="1" x14ac:dyDescent="0.25">
      <c r="A3628" s="473">
        <v>89502</v>
      </c>
      <c r="B3628" s="473" t="s">
        <v>1605</v>
      </c>
      <c r="C3628" s="473" t="s">
        <v>925</v>
      </c>
      <c r="D3628" s="474">
        <v>14.89</v>
      </c>
    </row>
    <row r="3629" spans="1:4" s="387" customFormat="1" x14ac:dyDescent="0.25">
      <c r="A3629" s="473">
        <v>89503</v>
      </c>
      <c r="B3629" s="473" t="s">
        <v>1600</v>
      </c>
      <c r="C3629" s="473" t="s">
        <v>925</v>
      </c>
      <c r="D3629" s="474">
        <v>23.23</v>
      </c>
    </row>
    <row r="3630" spans="1:4" s="387" customFormat="1" x14ac:dyDescent="0.25">
      <c r="A3630" s="473">
        <v>89504</v>
      </c>
      <c r="B3630" s="473" t="s">
        <v>4891</v>
      </c>
      <c r="C3630" s="473" t="s">
        <v>925</v>
      </c>
      <c r="D3630" s="474">
        <v>20.21</v>
      </c>
    </row>
    <row r="3631" spans="1:4" s="387" customFormat="1" x14ac:dyDescent="0.25">
      <c r="A3631" s="473">
        <v>89505</v>
      </c>
      <c r="B3631" s="473" t="s">
        <v>1609</v>
      </c>
      <c r="C3631" s="473" t="s">
        <v>925</v>
      </c>
      <c r="D3631" s="474">
        <v>34.94</v>
      </c>
    </row>
    <row r="3632" spans="1:4" s="387" customFormat="1" x14ac:dyDescent="0.25">
      <c r="A3632" s="473">
        <v>89506</v>
      </c>
      <c r="B3632" s="473" t="s">
        <v>1715</v>
      </c>
      <c r="C3632" s="473" t="s">
        <v>925</v>
      </c>
      <c r="D3632" s="474">
        <v>39.5</v>
      </c>
    </row>
    <row r="3633" spans="1:4" s="387" customFormat="1" x14ac:dyDescent="0.25">
      <c r="A3633" s="473">
        <v>89507</v>
      </c>
      <c r="B3633" s="473" t="s">
        <v>1771</v>
      </c>
      <c r="C3633" s="473" t="s">
        <v>925</v>
      </c>
      <c r="D3633" s="474">
        <v>48.98</v>
      </c>
    </row>
    <row r="3634" spans="1:4" s="387" customFormat="1" x14ac:dyDescent="0.25">
      <c r="A3634" s="473">
        <v>89510</v>
      </c>
      <c r="B3634" s="473" t="s">
        <v>4892</v>
      </c>
      <c r="C3634" s="473" t="s">
        <v>925</v>
      </c>
      <c r="D3634" s="474">
        <v>31.58</v>
      </c>
    </row>
    <row r="3635" spans="1:4" s="387" customFormat="1" x14ac:dyDescent="0.25">
      <c r="A3635" s="473">
        <v>89513</v>
      </c>
      <c r="B3635" s="473" t="s">
        <v>1611</v>
      </c>
      <c r="C3635" s="473" t="s">
        <v>925</v>
      </c>
      <c r="D3635" s="474">
        <v>111.03</v>
      </c>
    </row>
    <row r="3636" spans="1:4" s="387" customFormat="1" x14ac:dyDescent="0.25">
      <c r="A3636" s="473">
        <v>89514</v>
      </c>
      <c r="B3636" s="473" t="s">
        <v>4893</v>
      </c>
      <c r="C3636" s="473" t="s">
        <v>925</v>
      </c>
      <c r="D3636" s="474">
        <v>9.27</v>
      </c>
    </row>
    <row r="3637" spans="1:4" s="387" customFormat="1" x14ac:dyDescent="0.25">
      <c r="A3637" s="473">
        <v>89515</v>
      </c>
      <c r="B3637" s="473" t="s">
        <v>4894</v>
      </c>
      <c r="C3637" s="473" t="s">
        <v>925</v>
      </c>
      <c r="D3637" s="474">
        <v>83.29</v>
      </c>
    </row>
    <row r="3638" spans="1:4" s="387" customFormat="1" x14ac:dyDescent="0.25">
      <c r="A3638" s="473">
        <v>89516</v>
      </c>
      <c r="B3638" s="473" t="s">
        <v>4895</v>
      </c>
      <c r="C3638" s="473" t="s">
        <v>925</v>
      </c>
      <c r="D3638" s="474">
        <v>8.0299999999999994</v>
      </c>
    </row>
    <row r="3639" spans="1:4" s="387" customFormat="1" x14ac:dyDescent="0.25">
      <c r="A3639" s="473">
        <v>89517</v>
      </c>
      <c r="B3639" s="473" t="s">
        <v>4896</v>
      </c>
      <c r="C3639" s="473" t="s">
        <v>925</v>
      </c>
      <c r="D3639" s="474">
        <v>69.81</v>
      </c>
    </row>
    <row r="3640" spans="1:4" s="387" customFormat="1" x14ac:dyDescent="0.25">
      <c r="A3640" s="473">
        <v>89518</v>
      </c>
      <c r="B3640" s="473" t="s">
        <v>4897</v>
      </c>
      <c r="C3640" s="473" t="s">
        <v>925</v>
      </c>
      <c r="D3640" s="474">
        <v>13.13</v>
      </c>
    </row>
    <row r="3641" spans="1:4" s="387" customFormat="1" x14ac:dyDescent="0.25">
      <c r="A3641" s="473">
        <v>89519</v>
      </c>
      <c r="B3641" s="473" t="s">
        <v>4898</v>
      </c>
      <c r="C3641" s="473" t="s">
        <v>925</v>
      </c>
      <c r="D3641" s="474">
        <v>46.52</v>
      </c>
    </row>
    <row r="3642" spans="1:4" s="387" customFormat="1" x14ac:dyDescent="0.25">
      <c r="A3642" s="473">
        <v>89520</v>
      </c>
      <c r="B3642" s="473" t="s">
        <v>4899</v>
      </c>
      <c r="C3642" s="473" t="s">
        <v>925</v>
      </c>
      <c r="D3642" s="474">
        <v>11.5</v>
      </c>
    </row>
    <row r="3643" spans="1:4" s="387" customFormat="1" x14ac:dyDescent="0.25">
      <c r="A3643" s="473">
        <v>89521</v>
      </c>
      <c r="B3643" s="473" t="s">
        <v>1678</v>
      </c>
      <c r="C3643" s="473" t="s">
        <v>925</v>
      </c>
      <c r="D3643" s="474">
        <v>130.94999999999999</v>
      </c>
    </row>
    <row r="3644" spans="1:4" s="387" customFormat="1" x14ac:dyDescent="0.25">
      <c r="A3644" s="473">
        <v>89522</v>
      </c>
      <c r="B3644" s="473" t="s">
        <v>4900</v>
      </c>
      <c r="C3644" s="473" t="s">
        <v>925</v>
      </c>
      <c r="D3644" s="474">
        <v>26.62</v>
      </c>
    </row>
    <row r="3645" spans="1:4" s="387" customFormat="1" x14ac:dyDescent="0.25">
      <c r="A3645" s="473">
        <v>89523</v>
      </c>
      <c r="B3645" s="473" t="s">
        <v>4901</v>
      </c>
      <c r="C3645" s="473" t="s">
        <v>925</v>
      </c>
      <c r="D3645" s="474">
        <v>98.29</v>
      </c>
    </row>
    <row r="3646" spans="1:4" s="387" customFormat="1" x14ac:dyDescent="0.25">
      <c r="A3646" s="473">
        <v>89524</v>
      </c>
      <c r="B3646" s="473" t="s">
        <v>4902</v>
      </c>
      <c r="C3646" s="473" t="s">
        <v>925</v>
      </c>
      <c r="D3646" s="474">
        <v>23.49</v>
      </c>
    </row>
    <row r="3647" spans="1:4" s="387" customFormat="1" x14ac:dyDescent="0.25">
      <c r="A3647" s="473">
        <v>89525</v>
      </c>
      <c r="B3647" s="473" t="s">
        <v>4903</v>
      </c>
      <c r="C3647" s="473" t="s">
        <v>925</v>
      </c>
      <c r="D3647" s="474">
        <v>96.63</v>
      </c>
    </row>
    <row r="3648" spans="1:4" s="387" customFormat="1" x14ac:dyDescent="0.25">
      <c r="A3648" s="473">
        <v>89526</v>
      </c>
      <c r="B3648" s="473" t="s">
        <v>4904</v>
      </c>
      <c r="C3648" s="473" t="s">
        <v>925</v>
      </c>
      <c r="D3648" s="474">
        <v>34.89</v>
      </c>
    </row>
    <row r="3649" spans="1:4" s="387" customFormat="1" x14ac:dyDescent="0.25">
      <c r="A3649" s="473">
        <v>89527</v>
      </c>
      <c r="B3649" s="473" t="s">
        <v>4905</v>
      </c>
      <c r="C3649" s="473" t="s">
        <v>925</v>
      </c>
      <c r="D3649" s="474">
        <v>73.72</v>
      </c>
    </row>
    <row r="3650" spans="1:4" s="387" customFormat="1" x14ac:dyDescent="0.25">
      <c r="A3650" s="473">
        <v>89528</v>
      </c>
      <c r="B3650" s="473" t="s">
        <v>4906</v>
      </c>
      <c r="C3650" s="473" t="s">
        <v>925</v>
      </c>
      <c r="D3650" s="474">
        <v>3.41</v>
      </c>
    </row>
    <row r="3651" spans="1:4" s="387" customFormat="1" x14ac:dyDescent="0.25">
      <c r="A3651" s="473">
        <v>89529</v>
      </c>
      <c r="B3651" s="473" t="s">
        <v>1745</v>
      </c>
      <c r="C3651" s="473" t="s">
        <v>925</v>
      </c>
      <c r="D3651" s="474">
        <v>39.51</v>
      </c>
    </row>
    <row r="3652" spans="1:4" s="387" customFormat="1" x14ac:dyDescent="0.25">
      <c r="A3652" s="473">
        <v>89530</v>
      </c>
      <c r="B3652" s="473" t="s">
        <v>4907</v>
      </c>
      <c r="C3652" s="473" t="s">
        <v>925</v>
      </c>
      <c r="D3652" s="474">
        <v>13.57</v>
      </c>
    </row>
    <row r="3653" spans="1:4" s="387" customFormat="1" x14ac:dyDescent="0.25">
      <c r="A3653" s="473">
        <v>89531</v>
      </c>
      <c r="B3653" s="473" t="s">
        <v>1747</v>
      </c>
      <c r="C3653" s="473" t="s">
        <v>925</v>
      </c>
      <c r="D3653" s="474">
        <v>31.9</v>
      </c>
    </row>
    <row r="3654" spans="1:4" s="387" customFormat="1" x14ac:dyDescent="0.25">
      <c r="A3654" s="473">
        <v>89532</v>
      </c>
      <c r="B3654" s="473" t="s">
        <v>4908</v>
      </c>
      <c r="C3654" s="473" t="s">
        <v>925</v>
      </c>
      <c r="D3654" s="474">
        <v>6.53</v>
      </c>
    </row>
    <row r="3655" spans="1:4" s="387" customFormat="1" x14ac:dyDescent="0.25">
      <c r="A3655" s="473">
        <v>89533</v>
      </c>
      <c r="B3655" s="473" t="s">
        <v>4909</v>
      </c>
      <c r="C3655" s="473" t="s">
        <v>925</v>
      </c>
      <c r="D3655" s="474">
        <v>31.9</v>
      </c>
    </row>
    <row r="3656" spans="1:4" s="387" customFormat="1" x14ac:dyDescent="0.25">
      <c r="A3656" s="473">
        <v>89534</v>
      </c>
      <c r="B3656" s="473" t="s">
        <v>4910</v>
      </c>
      <c r="C3656" s="473" t="s">
        <v>925</v>
      </c>
      <c r="D3656" s="474">
        <v>4.32</v>
      </c>
    </row>
    <row r="3657" spans="1:4" s="387" customFormat="1" x14ac:dyDescent="0.25">
      <c r="A3657" s="473">
        <v>89535</v>
      </c>
      <c r="B3657" s="473" t="s">
        <v>4911</v>
      </c>
      <c r="C3657" s="473" t="s">
        <v>925</v>
      </c>
      <c r="D3657" s="474">
        <v>51.45</v>
      </c>
    </row>
    <row r="3658" spans="1:4" s="387" customFormat="1" x14ac:dyDescent="0.25">
      <c r="A3658" s="473">
        <v>89536</v>
      </c>
      <c r="B3658" s="473" t="s">
        <v>4912</v>
      </c>
      <c r="C3658" s="473" t="s">
        <v>925</v>
      </c>
      <c r="D3658" s="474">
        <v>12.16</v>
      </c>
    </row>
    <row r="3659" spans="1:4" s="387" customFormat="1" x14ac:dyDescent="0.25">
      <c r="A3659" s="473">
        <v>89538</v>
      </c>
      <c r="B3659" s="473" t="s">
        <v>4913</v>
      </c>
      <c r="C3659" s="473" t="s">
        <v>925</v>
      </c>
      <c r="D3659" s="474">
        <v>3.52</v>
      </c>
    </row>
    <row r="3660" spans="1:4" s="387" customFormat="1" x14ac:dyDescent="0.25">
      <c r="A3660" s="473">
        <v>89539</v>
      </c>
      <c r="B3660" s="473" t="s">
        <v>16401</v>
      </c>
      <c r="C3660" s="473" t="s">
        <v>925</v>
      </c>
      <c r="D3660" s="474">
        <v>34.020000000000003</v>
      </c>
    </row>
    <row r="3661" spans="1:4" s="387" customFormat="1" x14ac:dyDescent="0.25">
      <c r="A3661" s="473">
        <v>89540</v>
      </c>
      <c r="B3661" s="473" t="s">
        <v>4914</v>
      </c>
      <c r="C3661" s="473" t="s">
        <v>925</v>
      </c>
      <c r="D3661" s="474">
        <v>10</v>
      </c>
    </row>
    <row r="3662" spans="1:4" s="387" customFormat="1" x14ac:dyDescent="0.25">
      <c r="A3662" s="473">
        <v>89541</v>
      </c>
      <c r="B3662" s="473" t="s">
        <v>4915</v>
      </c>
      <c r="C3662" s="473" t="s">
        <v>925</v>
      </c>
      <c r="D3662" s="474">
        <v>5.35</v>
      </c>
    </row>
    <row r="3663" spans="1:4" s="387" customFormat="1" x14ac:dyDescent="0.25">
      <c r="A3663" s="473">
        <v>89542</v>
      </c>
      <c r="B3663" s="473" t="s">
        <v>4916</v>
      </c>
      <c r="C3663" s="473" t="s">
        <v>925</v>
      </c>
      <c r="D3663" s="474">
        <v>29.59</v>
      </c>
    </row>
    <row r="3664" spans="1:4" s="387" customFormat="1" x14ac:dyDescent="0.25">
      <c r="A3664" s="473">
        <v>89544</v>
      </c>
      <c r="B3664" s="473" t="s">
        <v>4917</v>
      </c>
      <c r="C3664" s="473" t="s">
        <v>925</v>
      </c>
      <c r="D3664" s="474">
        <v>8.23</v>
      </c>
    </row>
    <row r="3665" spans="1:4" s="387" customFormat="1" x14ac:dyDescent="0.25">
      <c r="A3665" s="473">
        <v>89545</v>
      </c>
      <c r="B3665" s="473" t="s">
        <v>4918</v>
      </c>
      <c r="C3665" s="473" t="s">
        <v>925</v>
      </c>
      <c r="D3665" s="474">
        <v>12.03</v>
      </c>
    </row>
    <row r="3666" spans="1:4" s="387" customFormat="1" x14ac:dyDescent="0.25">
      <c r="A3666" s="473">
        <v>89546</v>
      </c>
      <c r="B3666" s="473" t="s">
        <v>1837</v>
      </c>
      <c r="C3666" s="473" t="s">
        <v>925</v>
      </c>
      <c r="D3666" s="474">
        <v>10.38</v>
      </c>
    </row>
    <row r="3667" spans="1:4" s="387" customFormat="1" x14ac:dyDescent="0.25">
      <c r="A3667" s="473">
        <v>89547</v>
      </c>
      <c r="B3667" s="473" t="s">
        <v>4919</v>
      </c>
      <c r="C3667" s="473" t="s">
        <v>925</v>
      </c>
      <c r="D3667" s="474">
        <v>18.03</v>
      </c>
    </row>
    <row r="3668" spans="1:4" s="387" customFormat="1" x14ac:dyDescent="0.25">
      <c r="A3668" s="473">
        <v>89548</v>
      </c>
      <c r="B3668" s="473" t="s">
        <v>4920</v>
      </c>
      <c r="C3668" s="473" t="s">
        <v>925</v>
      </c>
      <c r="D3668" s="474">
        <v>19.59</v>
      </c>
    </row>
    <row r="3669" spans="1:4" s="387" customFormat="1" x14ac:dyDescent="0.25">
      <c r="A3669" s="473">
        <v>89549</v>
      </c>
      <c r="B3669" s="473" t="s">
        <v>4921</v>
      </c>
      <c r="C3669" s="473" t="s">
        <v>925</v>
      </c>
      <c r="D3669" s="474">
        <v>13.86</v>
      </c>
    </row>
    <row r="3670" spans="1:4" s="387" customFormat="1" x14ac:dyDescent="0.25">
      <c r="A3670" s="473">
        <v>89550</v>
      </c>
      <c r="B3670" s="473" t="s">
        <v>4922</v>
      </c>
      <c r="C3670" s="473" t="s">
        <v>925</v>
      </c>
      <c r="D3670" s="474">
        <v>35.119999999999997</v>
      </c>
    </row>
    <row r="3671" spans="1:4" s="387" customFormat="1" x14ac:dyDescent="0.25">
      <c r="A3671" s="473">
        <v>89551</v>
      </c>
      <c r="B3671" s="473" t="s">
        <v>4923</v>
      </c>
      <c r="C3671" s="473" t="s">
        <v>925</v>
      </c>
      <c r="D3671" s="474">
        <v>9.0299999999999994</v>
      </c>
    </row>
    <row r="3672" spans="1:4" s="387" customFormat="1" x14ac:dyDescent="0.25">
      <c r="A3672" s="473">
        <v>89552</v>
      </c>
      <c r="B3672" s="473" t="s">
        <v>4924</v>
      </c>
      <c r="C3672" s="473" t="s">
        <v>925</v>
      </c>
      <c r="D3672" s="474">
        <v>19.02</v>
      </c>
    </row>
    <row r="3673" spans="1:4" s="387" customFormat="1" x14ac:dyDescent="0.25">
      <c r="A3673" s="473">
        <v>89553</v>
      </c>
      <c r="B3673" s="473" t="s">
        <v>4925</v>
      </c>
      <c r="C3673" s="473" t="s">
        <v>925</v>
      </c>
      <c r="D3673" s="474">
        <v>5.24</v>
      </c>
    </row>
    <row r="3674" spans="1:4" s="387" customFormat="1" x14ac:dyDescent="0.25">
      <c r="A3674" s="473">
        <v>89554</v>
      </c>
      <c r="B3674" s="473" t="s">
        <v>4926</v>
      </c>
      <c r="C3674" s="473" t="s">
        <v>925</v>
      </c>
      <c r="D3674" s="474">
        <v>22.13</v>
      </c>
    </row>
    <row r="3675" spans="1:4" s="387" customFormat="1" x14ac:dyDescent="0.25">
      <c r="A3675" s="473">
        <v>89555</v>
      </c>
      <c r="B3675" s="473" t="s">
        <v>4927</v>
      </c>
      <c r="C3675" s="473" t="s">
        <v>925</v>
      </c>
      <c r="D3675" s="474">
        <v>23.19</v>
      </c>
    </row>
    <row r="3676" spans="1:4" s="387" customFormat="1" x14ac:dyDescent="0.25">
      <c r="A3676" s="473">
        <v>89556</v>
      </c>
      <c r="B3676" s="473" t="s">
        <v>4928</v>
      </c>
      <c r="C3676" s="473" t="s">
        <v>925</v>
      </c>
      <c r="D3676" s="474">
        <v>32.78</v>
      </c>
    </row>
    <row r="3677" spans="1:4" s="387" customFormat="1" x14ac:dyDescent="0.25">
      <c r="A3677" s="473">
        <v>89557</v>
      </c>
      <c r="B3677" s="473" t="s">
        <v>4929</v>
      </c>
      <c r="C3677" s="473" t="s">
        <v>925</v>
      </c>
      <c r="D3677" s="474">
        <v>25.78</v>
      </c>
    </row>
    <row r="3678" spans="1:4" s="387" customFormat="1" x14ac:dyDescent="0.25">
      <c r="A3678" s="473">
        <v>89558</v>
      </c>
      <c r="B3678" s="473" t="s">
        <v>4930</v>
      </c>
      <c r="C3678" s="473" t="s">
        <v>925</v>
      </c>
      <c r="D3678" s="474">
        <v>8.32</v>
      </c>
    </row>
    <row r="3679" spans="1:4" s="387" customFormat="1" x14ac:dyDescent="0.25">
      <c r="A3679" s="473">
        <v>89559</v>
      </c>
      <c r="B3679" s="473" t="s">
        <v>4931</v>
      </c>
      <c r="C3679" s="473" t="s">
        <v>925</v>
      </c>
      <c r="D3679" s="474">
        <v>58.16</v>
      </c>
    </row>
    <row r="3680" spans="1:4" s="387" customFormat="1" x14ac:dyDescent="0.25">
      <c r="A3680" s="473">
        <v>89561</v>
      </c>
      <c r="B3680" s="473" t="s">
        <v>4932</v>
      </c>
      <c r="C3680" s="473" t="s">
        <v>925</v>
      </c>
      <c r="D3680" s="474">
        <v>11.97</v>
      </c>
    </row>
    <row r="3681" spans="1:4" s="387" customFormat="1" x14ac:dyDescent="0.25">
      <c r="A3681" s="473">
        <v>89562</v>
      </c>
      <c r="B3681" s="473" t="s">
        <v>4933</v>
      </c>
      <c r="C3681" s="473" t="s">
        <v>925</v>
      </c>
      <c r="D3681" s="474">
        <v>8.91</v>
      </c>
    </row>
    <row r="3682" spans="1:4" s="387" customFormat="1" x14ac:dyDescent="0.25">
      <c r="A3682" s="473">
        <v>89563</v>
      </c>
      <c r="B3682" s="473" t="s">
        <v>4934</v>
      </c>
      <c r="C3682" s="473" t="s">
        <v>925</v>
      </c>
      <c r="D3682" s="474">
        <v>19.649999999999999</v>
      </c>
    </row>
    <row r="3683" spans="1:4" s="387" customFormat="1" x14ac:dyDescent="0.25">
      <c r="A3683" s="473">
        <v>89564</v>
      </c>
      <c r="B3683" s="473" t="s">
        <v>4935</v>
      </c>
      <c r="C3683" s="473" t="s">
        <v>925</v>
      </c>
      <c r="D3683" s="474">
        <v>16.829999999999998</v>
      </c>
    </row>
    <row r="3684" spans="1:4" s="387" customFormat="1" x14ac:dyDescent="0.25">
      <c r="A3684" s="473">
        <v>89565</v>
      </c>
      <c r="B3684" s="473" t="s">
        <v>4936</v>
      </c>
      <c r="C3684" s="473" t="s">
        <v>925</v>
      </c>
      <c r="D3684" s="474">
        <v>48.69</v>
      </c>
    </row>
    <row r="3685" spans="1:4" s="387" customFormat="1" x14ac:dyDescent="0.25">
      <c r="A3685" s="473">
        <v>89566</v>
      </c>
      <c r="B3685" s="473" t="s">
        <v>4937</v>
      </c>
      <c r="C3685" s="473" t="s">
        <v>925</v>
      </c>
      <c r="D3685" s="474">
        <v>41.94</v>
      </c>
    </row>
    <row r="3686" spans="1:4" s="387" customFormat="1" x14ac:dyDescent="0.25">
      <c r="A3686" s="473">
        <v>89567</v>
      </c>
      <c r="B3686" s="473" t="s">
        <v>4938</v>
      </c>
      <c r="C3686" s="473" t="s">
        <v>925</v>
      </c>
      <c r="D3686" s="474">
        <v>72.069999999999993</v>
      </c>
    </row>
    <row r="3687" spans="1:4" s="387" customFormat="1" x14ac:dyDescent="0.25">
      <c r="A3687" s="473">
        <v>89568</v>
      </c>
      <c r="B3687" s="473" t="s">
        <v>4939</v>
      </c>
      <c r="C3687" s="473" t="s">
        <v>925</v>
      </c>
      <c r="D3687" s="474">
        <v>34.770000000000003</v>
      </c>
    </row>
    <row r="3688" spans="1:4" s="387" customFormat="1" x14ac:dyDescent="0.25">
      <c r="A3688" s="473">
        <v>89569</v>
      </c>
      <c r="B3688" s="473" t="s">
        <v>4940</v>
      </c>
      <c r="C3688" s="473" t="s">
        <v>925</v>
      </c>
      <c r="D3688" s="474">
        <v>68.099999999999994</v>
      </c>
    </row>
    <row r="3689" spans="1:4" s="387" customFormat="1" x14ac:dyDescent="0.25">
      <c r="A3689" s="473">
        <v>89570</v>
      </c>
      <c r="B3689" s="473" t="s">
        <v>4941</v>
      </c>
      <c r="C3689" s="473" t="s">
        <v>925</v>
      </c>
      <c r="D3689" s="474">
        <v>11.68</v>
      </c>
    </row>
    <row r="3690" spans="1:4" s="387" customFormat="1" x14ac:dyDescent="0.25">
      <c r="A3690" s="473">
        <v>89571</v>
      </c>
      <c r="B3690" s="473" t="s">
        <v>4942</v>
      </c>
      <c r="C3690" s="473" t="s">
        <v>925</v>
      </c>
      <c r="D3690" s="474">
        <v>66.150000000000006</v>
      </c>
    </row>
    <row r="3691" spans="1:4" s="387" customFormat="1" x14ac:dyDescent="0.25">
      <c r="A3691" s="473">
        <v>89572</v>
      </c>
      <c r="B3691" s="473" t="s">
        <v>4943</v>
      </c>
      <c r="C3691" s="473" t="s">
        <v>925</v>
      </c>
      <c r="D3691" s="474">
        <v>7.84</v>
      </c>
    </row>
    <row r="3692" spans="1:4" s="387" customFormat="1" x14ac:dyDescent="0.25">
      <c r="A3692" s="473">
        <v>89573</v>
      </c>
      <c r="B3692" s="473" t="s">
        <v>4944</v>
      </c>
      <c r="C3692" s="473" t="s">
        <v>925</v>
      </c>
      <c r="D3692" s="474">
        <v>60.08</v>
      </c>
    </row>
    <row r="3693" spans="1:4" s="387" customFormat="1" x14ac:dyDescent="0.25">
      <c r="A3693" s="473">
        <v>89574</v>
      </c>
      <c r="B3693" s="473" t="s">
        <v>4945</v>
      </c>
      <c r="C3693" s="473" t="s">
        <v>925</v>
      </c>
      <c r="D3693" s="474">
        <v>117.92</v>
      </c>
    </row>
    <row r="3694" spans="1:4" s="387" customFormat="1" x14ac:dyDescent="0.25">
      <c r="A3694" s="473">
        <v>89575</v>
      </c>
      <c r="B3694" s="473" t="s">
        <v>4946</v>
      </c>
      <c r="C3694" s="473" t="s">
        <v>925</v>
      </c>
      <c r="D3694" s="474">
        <v>10.54</v>
      </c>
    </row>
    <row r="3695" spans="1:4" s="387" customFormat="1" x14ac:dyDescent="0.25">
      <c r="A3695" s="473">
        <v>89577</v>
      </c>
      <c r="B3695" s="473" t="s">
        <v>1588</v>
      </c>
      <c r="C3695" s="473" t="s">
        <v>925</v>
      </c>
      <c r="D3695" s="474">
        <v>35.450000000000003</v>
      </c>
    </row>
    <row r="3696" spans="1:4" s="387" customFormat="1" x14ac:dyDescent="0.25">
      <c r="A3696" s="473">
        <v>89579</v>
      </c>
      <c r="B3696" s="473" t="s">
        <v>4947</v>
      </c>
      <c r="C3696" s="473" t="s">
        <v>925</v>
      </c>
      <c r="D3696" s="474">
        <v>10.82</v>
      </c>
    </row>
    <row r="3697" spans="1:4" s="387" customFormat="1" x14ac:dyDescent="0.25">
      <c r="A3697" s="473">
        <v>89581</v>
      </c>
      <c r="B3697" s="473" t="s">
        <v>1748</v>
      </c>
      <c r="C3697" s="473" t="s">
        <v>925</v>
      </c>
      <c r="D3697" s="474">
        <v>25.12</v>
      </c>
    </row>
    <row r="3698" spans="1:4" s="387" customFormat="1" x14ac:dyDescent="0.25">
      <c r="A3698" s="473">
        <v>89582</v>
      </c>
      <c r="B3698" s="473" t="s">
        <v>4948</v>
      </c>
      <c r="C3698" s="473" t="s">
        <v>925</v>
      </c>
      <c r="D3698" s="474">
        <v>21.99</v>
      </c>
    </row>
    <row r="3699" spans="1:4" s="387" customFormat="1" x14ac:dyDescent="0.25">
      <c r="A3699" s="473">
        <v>89583</v>
      </c>
      <c r="B3699" s="473" t="s">
        <v>4949</v>
      </c>
      <c r="C3699" s="473" t="s">
        <v>925</v>
      </c>
      <c r="D3699" s="474">
        <v>33.39</v>
      </c>
    </row>
    <row r="3700" spans="1:4" s="387" customFormat="1" x14ac:dyDescent="0.25">
      <c r="A3700" s="473">
        <v>89584</v>
      </c>
      <c r="B3700" s="473" t="s">
        <v>4950</v>
      </c>
      <c r="C3700" s="473" t="s">
        <v>925</v>
      </c>
      <c r="D3700" s="474">
        <v>38.01</v>
      </c>
    </row>
    <row r="3701" spans="1:4" s="387" customFormat="1" x14ac:dyDescent="0.25">
      <c r="A3701" s="473">
        <v>89585</v>
      </c>
      <c r="B3701" s="473" t="s">
        <v>4951</v>
      </c>
      <c r="C3701" s="473" t="s">
        <v>925</v>
      </c>
      <c r="D3701" s="474">
        <v>30.4</v>
      </c>
    </row>
    <row r="3702" spans="1:4" s="387" customFormat="1" x14ac:dyDescent="0.25">
      <c r="A3702" s="473">
        <v>89586</v>
      </c>
      <c r="B3702" s="473" t="s">
        <v>4952</v>
      </c>
      <c r="C3702" s="473" t="s">
        <v>925</v>
      </c>
      <c r="D3702" s="474">
        <v>30.4</v>
      </c>
    </row>
    <row r="3703" spans="1:4" s="387" customFormat="1" x14ac:dyDescent="0.25">
      <c r="A3703" s="473">
        <v>89587</v>
      </c>
      <c r="B3703" s="473" t="s">
        <v>4953</v>
      </c>
      <c r="C3703" s="473" t="s">
        <v>925</v>
      </c>
      <c r="D3703" s="474">
        <v>49.95</v>
      </c>
    </row>
    <row r="3704" spans="1:4" s="387" customFormat="1" x14ac:dyDescent="0.25">
      <c r="A3704" s="473">
        <v>89589</v>
      </c>
      <c r="B3704" s="473" t="s">
        <v>16402</v>
      </c>
      <c r="C3704" s="473" t="s">
        <v>925</v>
      </c>
      <c r="D3704" s="474">
        <v>32.520000000000003</v>
      </c>
    </row>
    <row r="3705" spans="1:4" s="387" customFormat="1" x14ac:dyDescent="0.25">
      <c r="A3705" s="473">
        <v>89590</v>
      </c>
      <c r="B3705" s="473" t="s">
        <v>4954</v>
      </c>
      <c r="C3705" s="473" t="s">
        <v>925</v>
      </c>
      <c r="D3705" s="474">
        <v>121.11</v>
      </c>
    </row>
    <row r="3706" spans="1:4" s="387" customFormat="1" x14ac:dyDescent="0.25">
      <c r="A3706" s="473">
        <v>89591</v>
      </c>
      <c r="B3706" s="473" t="s">
        <v>4955</v>
      </c>
      <c r="C3706" s="473" t="s">
        <v>925</v>
      </c>
      <c r="D3706" s="474">
        <v>99.25</v>
      </c>
    </row>
    <row r="3707" spans="1:4" s="387" customFormat="1" x14ac:dyDescent="0.25">
      <c r="A3707" s="473">
        <v>89592</v>
      </c>
      <c r="B3707" s="473" t="s">
        <v>4956</v>
      </c>
      <c r="C3707" s="473" t="s">
        <v>925</v>
      </c>
      <c r="D3707" s="474">
        <v>162.82</v>
      </c>
    </row>
    <row r="3708" spans="1:4" s="387" customFormat="1" x14ac:dyDescent="0.25">
      <c r="A3708" s="473">
        <v>89593</v>
      </c>
      <c r="B3708" s="473" t="s">
        <v>4957</v>
      </c>
      <c r="C3708" s="473" t="s">
        <v>925</v>
      </c>
      <c r="D3708" s="474">
        <v>32.01</v>
      </c>
    </row>
    <row r="3709" spans="1:4" s="387" customFormat="1" x14ac:dyDescent="0.25">
      <c r="A3709" s="473">
        <v>89594</v>
      </c>
      <c r="B3709" s="473" t="s">
        <v>1725</v>
      </c>
      <c r="C3709" s="473" t="s">
        <v>925</v>
      </c>
      <c r="D3709" s="474">
        <v>38.79</v>
      </c>
    </row>
    <row r="3710" spans="1:4" s="387" customFormat="1" x14ac:dyDescent="0.25">
      <c r="A3710" s="473">
        <v>89595</v>
      </c>
      <c r="B3710" s="473" t="s">
        <v>4958</v>
      </c>
      <c r="C3710" s="473" t="s">
        <v>925</v>
      </c>
      <c r="D3710" s="474">
        <v>14.33</v>
      </c>
    </row>
    <row r="3711" spans="1:4" s="387" customFormat="1" x14ac:dyDescent="0.25">
      <c r="A3711" s="473">
        <v>89596</v>
      </c>
      <c r="B3711" s="473" t="s">
        <v>4959</v>
      </c>
      <c r="C3711" s="473" t="s">
        <v>925</v>
      </c>
      <c r="D3711" s="474">
        <v>10.35</v>
      </c>
    </row>
    <row r="3712" spans="1:4" s="387" customFormat="1" x14ac:dyDescent="0.25">
      <c r="A3712" s="473">
        <v>89597</v>
      </c>
      <c r="B3712" s="473" t="s">
        <v>4960</v>
      </c>
      <c r="C3712" s="473" t="s">
        <v>925</v>
      </c>
      <c r="D3712" s="474">
        <v>20</v>
      </c>
    </row>
    <row r="3713" spans="1:4" s="387" customFormat="1" x14ac:dyDescent="0.25">
      <c r="A3713" s="473">
        <v>89598</v>
      </c>
      <c r="B3713" s="473" t="s">
        <v>1594</v>
      </c>
      <c r="C3713" s="473" t="s">
        <v>925</v>
      </c>
      <c r="D3713" s="474">
        <v>53.74</v>
      </c>
    </row>
    <row r="3714" spans="1:4" s="387" customFormat="1" x14ac:dyDescent="0.25">
      <c r="A3714" s="473">
        <v>89599</v>
      </c>
      <c r="B3714" s="473" t="s">
        <v>4961</v>
      </c>
      <c r="C3714" s="473" t="s">
        <v>925</v>
      </c>
      <c r="D3714" s="474">
        <v>16.899999999999999</v>
      </c>
    </row>
    <row r="3715" spans="1:4" s="387" customFormat="1" x14ac:dyDescent="0.25">
      <c r="A3715" s="473">
        <v>89600</v>
      </c>
      <c r="B3715" s="473" t="s">
        <v>4962</v>
      </c>
      <c r="C3715" s="473" t="s">
        <v>925</v>
      </c>
      <c r="D3715" s="474">
        <v>18.46</v>
      </c>
    </row>
    <row r="3716" spans="1:4" s="387" customFormat="1" x14ac:dyDescent="0.25">
      <c r="A3716" s="473">
        <v>89605</v>
      </c>
      <c r="B3716" s="473" t="s">
        <v>4963</v>
      </c>
      <c r="C3716" s="473" t="s">
        <v>925</v>
      </c>
      <c r="D3716" s="474">
        <v>19.5</v>
      </c>
    </row>
    <row r="3717" spans="1:4" s="387" customFormat="1" x14ac:dyDescent="0.25">
      <c r="A3717" s="473">
        <v>89609</v>
      </c>
      <c r="B3717" s="473" t="s">
        <v>1769</v>
      </c>
      <c r="C3717" s="473" t="s">
        <v>925</v>
      </c>
      <c r="D3717" s="474">
        <v>90.67</v>
      </c>
    </row>
    <row r="3718" spans="1:4" s="387" customFormat="1" x14ac:dyDescent="0.25">
      <c r="A3718" s="473">
        <v>89610</v>
      </c>
      <c r="B3718" s="473" t="s">
        <v>4964</v>
      </c>
      <c r="C3718" s="473" t="s">
        <v>925</v>
      </c>
      <c r="D3718" s="474">
        <v>20.02</v>
      </c>
    </row>
    <row r="3719" spans="1:4" s="387" customFormat="1" x14ac:dyDescent="0.25">
      <c r="A3719" s="473">
        <v>89611</v>
      </c>
      <c r="B3719" s="473" t="s">
        <v>4965</v>
      </c>
      <c r="C3719" s="473" t="s">
        <v>925</v>
      </c>
      <c r="D3719" s="474">
        <v>33.01</v>
      </c>
    </row>
    <row r="3720" spans="1:4" s="387" customFormat="1" x14ac:dyDescent="0.25">
      <c r="A3720" s="473">
        <v>89612</v>
      </c>
      <c r="B3720" s="473" t="s">
        <v>4966</v>
      </c>
      <c r="C3720" s="473" t="s">
        <v>925</v>
      </c>
      <c r="D3720" s="474">
        <v>179.21</v>
      </c>
    </row>
    <row r="3721" spans="1:4" s="387" customFormat="1" x14ac:dyDescent="0.25">
      <c r="A3721" s="473">
        <v>89613</v>
      </c>
      <c r="B3721" s="473" t="s">
        <v>4967</v>
      </c>
      <c r="C3721" s="473" t="s">
        <v>925</v>
      </c>
      <c r="D3721" s="474">
        <v>29.36</v>
      </c>
    </row>
    <row r="3722" spans="1:4" s="387" customFormat="1" x14ac:dyDescent="0.25">
      <c r="A3722" s="473">
        <v>89614</v>
      </c>
      <c r="B3722" s="473" t="s">
        <v>4968</v>
      </c>
      <c r="C3722" s="473" t="s">
        <v>925</v>
      </c>
      <c r="D3722" s="474">
        <v>63.5</v>
      </c>
    </row>
    <row r="3723" spans="1:4" s="387" customFormat="1" x14ac:dyDescent="0.25">
      <c r="A3723" s="473">
        <v>89615</v>
      </c>
      <c r="B3723" s="473" t="s">
        <v>4969</v>
      </c>
      <c r="C3723" s="473" t="s">
        <v>925</v>
      </c>
      <c r="D3723" s="474">
        <v>271.44</v>
      </c>
    </row>
    <row r="3724" spans="1:4" s="387" customFormat="1" x14ac:dyDescent="0.25">
      <c r="A3724" s="473">
        <v>89616</v>
      </c>
      <c r="B3724" s="473" t="s">
        <v>4970</v>
      </c>
      <c r="C3724" s="473" t="s">
        <v>925</v>
      </c>
      <c r="D3724" s="474">
        <v>42.98</v>
      </c>
    </row>
    <row r="3725" spans="1:4" s="387" customFormat="1" x14ac:dyDescent="0.25">
      <c r="A3725" s="473">
        <v>89617</v>
      </c>
      <c r="B3725" s="473" t="s">
        <v>1719</v>
      </c>
      <c r="C3725" s="473" t="s">
        <v>925</v>
      </c>
      <c r="D3725" s="474">
        <v>6</v>
      </c>
    </row>
    <row r="3726" spans="1:4" s="387" customFormat="1" x14ac:dyDescent="0.25">
      <c r="A3726" s="473">
        <v>89618</v>
      </c>
      <c r="B3726" s="473" t="s">
        <v>4971</v>
      </c>
      <c r="C3726" s="473" t="s">
        <v>925</v>
      </c>
      <c r="D3726" s="474">
        <v>14.14</v>
      </c>
    </row>
    <row r="3727" spans="1:4" s="387" customFormat="1" x14ac:dyDescent="0.25">
      <c r="A3727" s="473">
        <v>89619</v>
      </c>
      <c r="B3727" s="473" t="s">
        <v>4972</v>
      </c>
      <c r="C3727" s="473" t="s">
        <v>925</v>
      </c>
      <c r="D3727" s="474">
        <v>8.17</v>
      </c>
    </row>
    <row r="3728" spans="1:4" s="387" customFormat="1" x14ac:dyDescent="0.25">
      <c r="A3728" s="473">
        <v>89620</v>
      </c>
      <c r="B3728" s="473" t="s">
        <v>1674</v>
      </c>
      <c r="C3728" s="473" t="s">
        <v>925</v>
      </c>
      <c r="D3728" s="474">
        <v>10.37</v>
      </c>
    </row>
    <row r="3729" spans="1:4" s="387" customFormat="1" x14ac:dyDescent="0.25">
      <c r="A3729" s="473">
        <v>89621</v>
      </c>
      <c r="B3729" s="473" t="s">
        <v>4973</v>
      </c>
      <c r="C3729" s="473" t="s">
        <v>925</v>
      </c>
      <c r="D3729" s="474">
        <v>24.18</v>
      </c>
    </row>
    <row r="3730" spans="1:4" s="387" customFormat="1" x14ac:dyDescent="0.25">
      <c r="A3730" s="473">
        <v>89622</v>
      </c>
      <c r="B3730" s="473" t="s">
        <v>4974</v>
      </c>
      <c r="C3730" s="473" t="s">
        <v>925</v>
      </c>
      <c r="D3730" s="474">
        <v>12.52</v>
      </c>
    </row>
    <row r="3731" spans="1:4" s="387" customFormat="1" x14ac:dyDescent="0.25">
      <c r="A3731" s="473">
        <v>89623</v>
      </c>
      <c r="B3731" s="473" t="s">
        <v>4975</v>
      </c>
      <c r="C3731" s="473" t="s">
        <v>925</v>
      </c>
      <c r="D3731" s="474">
        <v>17.04</v>
      </c>
    </row>
    <row r="3732" spans="1:4" s="387" customFormat="1" x14ac:dyDescent="0.25">
      <c r="A3732" s="473">
        <v>89624</v>
      </c>
      <c r="B3732" s="473" t="s">
        <v>4976</v>
      </c>
      <c r="C3732" s="473" t="s">
        <v>925</v>
      </c>
      <c r="D3732" s="474">
        <v>18.13</v>
      </c>
    </row>
    <row r="3733" spans="1:4" s="387" customFormat="1" x14ac:dyDescent="0.25">
      <c r="A3733" s="473">
        <v>89625</v>
      </c>
      <c r="B3733" s="473" t="s">
        <v>1630</v>
      </c>
      <c r="C3733" s="473" t="s">
        <v>925</v>
      </c>
      <c r="D3733" s="474">
        <v>20.58</v>
      </c>
    </row>
    <row r="3734" spans="1:4" s="387" customFormat="1" x14ac:dyDescent="0.25">
      <c r="A3734" s="473">
        <v>89626</v>
      </c>
      <c r="B3734" s="473" t="s">
        <v>4977</v>
      </c>
      <c r="C3734" s="473" t="s">
        <v>925</v>
      </c>
      <c r="D3734" s="474">
        <v>28.96</v>
      </c>
    </row>
    <row r="3735" spans="1:4" s="387" customFormat="1" x14ac:dyDescent="0.25">
      <c r="A3735" s="473">
        <v>89627</v>
      </c>
      <c r="B3735" s="473" t="s">
        <v>1636</v>
      </c>
      <c r="C3735" s="473" t="s">
        <v>925</v>
      </c>
      <c r="D3735" s="474">
        <v>19.329999999999998</v>
      </c>
    </row>
    <row r="3736" spans="1:4" s="387" customFormat="1" x14ac:dyDescent="0.25">
      <c r="A3736" s="473">
        <v>89628</v>
      </c>
      <c r="B3736" s="473" t="s">
        <v>1632</v>
      </c>
      <c r="C3736" s="473" t="s">
        <v>925</v>
      </c>
      <c r="D3736" s="474">
        <v>44.63</v>
      </c>
    </row>
    <row r="3737" spans="1:4" s="387" customFormat="1" x14ac:dyDescent="0.25">
      <c r="A3737" s="473">
        <v>89629</v>
      </c>
      <c r="B3737" s="473" t="s">
        <v>1628</v>
      </c>
      <c r="C3737" s="473" t="s">
        <v>925</v>
      </c>
      <c r="D3737" s="474">
        <v>82.73</v>
      </c>
    </row>
    <row r="3738" spans="1:4" s="387" customFormat="1" x14ac:dyDescent="0.25">
      <c r="A3738" s="473">
        <v>89630</v>
      </c>
      <c r="B3738" s="473" t="s">
        <v>1638</v>
      </c>
      <c r="C3738" s="473" t="s">
        <v>925</v>
      </c>
      <c r="D3738" s="474">
        <v>71.319999999999993</v>
      </c>
    </row>
    <row r="3739" spans="1:4" s="387" customFormat="1" x14ac:dyDescent="0.25">
      <c r="A3739" s="473">
        <v>89631</v>
      </c>
      <c r="B3739" s="473" t="s">
        <v>1720</v>
      </c>
      <c r="C3739" s="473" t="s">
        <v>925</v>
      </c>
      <c r="D3739" s="474">
        <v>126.89</v>
      </c>
    </row>
    <row r="3740" spans="1:4" s="387" customFormat="1" x14ac:dyDescent="0.25">
      <c r="A3740" s="473">
        <v>89632</v>
      </c>
      <c r="B3740" s="473" t="s">
        <v>1640</v>
      </c>
      <c r="C3740" s="473" t="s">
        <v>925</v>
      </c>
      <c r="D3740" s="474">
        <v>103.54</v>
      </c>
    </row>
    <row r="3741" spans="1:4" s="387" customFormat="1" x14ac:dyDescent="0.25">
      <c r="A3741" s="473">
        <v>89637</v>
      </c>
      <c r="B3741" s="473" t="s">
        <v>4978</v>
      </c>
      <c r="C3741" s="473" t="s">
        <v>925</v>
      </c>
      <c r="D3741" s="474">
        <v>7.56</v>
      </c>
    </row>
    <row r="3742" spans="1:4" s="387" customFormat="1" x14ac:dyDescent="0.25">
      <c r="A3742" s="473">
        <v>89638</v>
      </c>
      <c r="B3742" s="473" t="s">
        <v>4979</v>
      </c>
      <c r="C3742" s="473" t="s">
        <v>925</v>
      </c>
      <c r="D3742" s="474">
        <v>8.1</v>
      </c>
    </row>
    <row r="3743" spans="1:4" s="387" customFormat="1" x14ac:dyDescent="0.25">
      <c r="A3743" s="473">
        <v>89639</v>
      </c>
      <c r="B3743" s="473" t="s">
        <v>4980</v>
      </c>
      <c r="C3743" s="473" t="s">
        <v>925</v>
      </c>
      <c r="D3743" s="474">
        <v>8.31</v>
      </c>
    </row>
    <row r="3744" spans="1:4" s="387" customFormat="1" x14ac:dyDescent="0.25">
      <c r="A3744" s="473">
        <v>89640</v>
      </c>
      <c r="B3744" s="473" t="s">
        <v>4981</v>
      </c>
      <c r="C3744" s="473" t="s">
        <v>925</v>
      </c>
      <c r="D3744" s="474">
        <v>11.55</v>
      </c>
    </row>
    <row r="3745" spans="1:4" s="387" customFormat="1" x14ac:dyDescent="0.25">
      <c r="A3745" s="473">
        <v>89641</v>
      </c>
      <c r="B3745" s="473" t="s">
        <v>4982</v>
      </c>
      <c r="C3745" s="473" t="s">
        <v>925</v>
      </c>
      <c r="D3745" s="474">
        <v>10.55</v>
      </c>
    </row>
    <row r="3746" spans="1:4" s="387" customFormat="1" x14ac:dyDescent="0.25">
      <c r="A3746" s="473">
        <v>89642</v>
      </c>
      <c r="B3746" s="473" t="s">
        <v>4983</v>
      </c>
      <c r="C3746" s="473" t="s">
        <v>925</v>
      </c>
      <c r="D3746" s="474">
        <v>11.59</v>
      </c>
    </row>
    <row r="3747" spans="1:4" s="387" customFormat="1" x14ac:dyDescent="0.25">
      <c r="A3747" s="473">
        <v>89643</v>
      </c>
      <c r="B3747" s="473" t="s">
        <v>4984</v>
      </c>
      <c r="C3747" s="473" t="s">
        <v>925</v>
      </c>
      <c r="D3747" s="474">
        <v>11.94</v>
      </c>
    </row>
    <row r="3748" spans="1:4" s="387" customFormat="1" x14ac:dyDescent="0.25">
      <c r="A3748" s="473">
        <v>89644</v>
      </c>
      <c r="B3748" s="473" t="s">
        <v>4985</v>
      </c>
      <c r="C3748" s="473" t="s">
        <v>925</v>
      </c>
      <c r="D3748" s="474">
        <v>16.88</v>
      </c>
    </row>
    <row r="3749" spans="1:4" s="387" customFormat="1" x14ac:dyDescent="0.25">
      <c r="A3749" s="473">
        <v>89645</v>
      </c>
      <c r="B3749" s="473" t="s">
        <v>4986</v>
      </c>
      <c r="C3749" s="473" t="s">
        <v>925</v>
      </c>
      <c r="D3749" s="474">
        <v>17.36</v>
      </c>
    </row>
    <row r="3750" spans="1:4" s="387" customFormat="1" x14ac:dyDescent="0.25">
      <c r="A3750" s="473">
        <v>89646</v>
      </c>
      <c r="B3750" s="473" t="s">
        <v>4987</v>
      </c>
      <c r="C3750" s="473" t="s">
        <v>925</v>
      </c>
      <c r="D3750" s="474">
        <v>15.33</v>
      </c>
    </row>
    <row r="3751" spans="1:4" s="387" customFormat="1" x14ac:dyDescent="0.25">
      <c r="A3751" s="473">
        <v>89647</v>
      </c>
      <c r="B3751" s="473" t="s">
        <v>4988</v>
      </c>
      <c r="C3751" s="473" t="s">
        <v>925</v>
      </c>
      <c r="D3751" s="474">
        <v>15.09</v>
      </c>
    </row>
    <row r="3752" spans="1:4" s="387" customFormat="1" x14ac:dyDescent="0.25">
      <c r="A3752" s="473">
        <v>89648</v>
      </c>
      <c r="B3752" s="473" t="s">
        <v>4989</v>
      </c>
      <c r="C3752" s="473" t="s">
        <v>925</v>
      </c>
      <c r="D3752" s="474">
        <v>16.21</v>
      </c>
    </row>
    <row r="3753" spans="1:4" s="387" customFormat="1" x14ac:dyDescent="0.25">
      <c r="A3753" s="473">
        <v>89649</v>
      </c>
      <c r="B3753" s="473" t="s">
        <v>4990</v>
      </c>
      <c r="C3753" s="473" t="s">
        <v>925</v>
      </c>
      <c r="D3753" s="474">
        <v>21.42</v>
      </c>
    </row>
    <row r="3754" spans="1:4" s="387" customFormat="1" x14ac:dyDescent="0.25">
      <c r="A3754" s="473">
        <v>89650</v>
      </c>
      <c r="B3754" s="473" t="s">
        <v>4991</v>
      </c>
      <c r="C3754" s="473" t="s">
        <v>925</v>
      </c>
      <c r="D3754" s="474">
        <v>21.42</v>
      </c>
    </row>
    <row r="3755" spans="1:4" s="387" customFormat="1" x14ac:dyDescent="0.25">
      <c r="A3755" s="473">
        <v>89651</v>
      </c>
      <c r="B3755" s="473" t="s">
        <v>4992</v>
      </c>
      <c r="C3755" s="473" t="s">
        <v>925</v>
      </c>
      <c r="D3755" s="474">
        <v>5.52</v>
      </c>
    </row>
    <row r="3756" spans="1:4" s="387" customFormat="1" x14ac:dyDescent="0.25">
      <c r="A3756" s="473">
        <v>89652</v>
      </c>
      <c r="B3756" s="473" t="s">
        <v>4993</v>
      </c>
      <c r="C3756" s="473" t="s">
        <v>925</v>
      </c>
      <c r="D3756" s="474">
        <v>7.92</v>
      </c>
    </row>
    <row r="3757" spans="1:4" s="387" customFormat="1" x14ac:dyDescent="0.25">
      <c r="A3757" s="473">
        <v>89653</v>
      </c>
      <c r="B3757" s="473" t="s">
        <v>4994</v>
      </c>
      <c r="C3757" s="473" t="s">
        <v>925</v>
      </c>
      <c r="D3757" s="474">
        <v>11.59</v>
      </c>
    </row>
    <row r="3758" spans="1:4" s="387" customFormat="1" x14ac:dyDescent="0.25">
      <c r="A3758" s="473">
        <v>89654</v>
      </c>
      <c r="B3758" s="473" t="s">
        <v>4995</v>
      </c>
      <c r="C3758" s="473" t="s">
        <v>925</v>
      </c>
      <c r="D3758" s="474">
        <v>11.35</v>
      </c>
    </row>
    <row r="3759" spans="1:4" s="387" customFormat="1" x14ac:dyDescent="0.25">
      <c r="A3759" s="473">
        <v>89655</v>
      </c>
      <c r="B3759" s="473" t="s">
        <v>4996</v>
      </c>
      <c r="C3759" s="473" t="s">
        <v>925</v>
      </c>
      <c r="D3759" s="474">
        <v>15.85</v>
      </c>
    </row>
    <row r="3760" spans="1:4" s="387" customFormat="1" x14ac:dyDescent="0.25">
      <c r="A3760" s="473">
        <v>89656</v>
      </c>
      <c r="B3760" s="473" t="s">
        <v>4997</v>
      </c>
      <c r="C3760" s="473" t="s">
        <v>925</v>
      </c>
      <c r="D3760" s="474">
        <v>8.2899999999999991</v>
      </c>
    </row>
    <row r="3761" spans="1:4" s="387" customFormat="1" x14ac:dyDescent="0.25">
      <c r="A3761" s="473">
        <v>89657</v>
      </c>
      <c r="B3761" s="473" t="s">
        <v>4998</v>
      </c>
      <c r="C3761" s="473" t="s">
        <v>925</v>
      </c>
      <c r="D3761" s="474">
        <v>8.41</v>
      </c>
    </row>
    <row r="3762" spans="1:4" s="387" customFormat="1" x14ac:dyDescent="0.25">
      <c r="A3762" s="473">
        <v>89658</v>
      </c>
      <c r="B3762" s="473" t="s">
        <v>4999</v>
      </c>
      <c r="C3762" s="473" t="s">
        <v>925</v>
      </c>
      <c r="D3762" s="474">
        <v>7.65</v>
      </c>
    </row>
    <row r="3763" spans="1:4" s="387" customFormat="1" x14ac:dyDescent="0.25">
      <c r="A3763" s="473">
        <v>89659</v>
      </c>
      <c r="B3763" s="473" t="s">
        <v>5000</v>
      </c>
      <c r="C3763" s="473" t="s">
        <v>925</v>
      </c>
      <c r="D3763" s="474">
        <v>11.31</v>
      </c>
    </row>
    <row r="3764" spans="1:4" s="387" customFormat="1" x14ac:dyDescent="0.25">
      <c r="A3764" s="473">
        <v>89660</v>
      </c>
      <c r="B3764" s="473" t="s">
        <v>5001</v>
      </c>
      <c r="C3764" s="473" t="s">
        <v>925</v>
      </c>
      <c r="D3764" s="474">
        <v>7.33</v>
      </c>
    </row>
    <row r="3765" spans="1:4" s="387" customFormat="1" x14ac:dyDescent="0.25">
      <c r="A3765" s="473">
        <v>89661</v>
      </c>
      <c r="B3765" s="473" t="s">
        <v>5002</v>
      </c>
      <c r="C3765" s="473" t="s">
        <v>925</v>
      </c>
      <c r="D3765" s="474">
        <v>14.1</v>
      </c>
    </row>
    <row r="3766" spans="1:4" s="387" customFormat="1" x14ac:dyDescent="0.25">
      <c r="A3766" s="473">
        <v>89662</v>
      </c>
      <c r="B3766" s="473" t="s">
        <v>5003</v>
      </c>
      <c r="C3766" s="473" t="s">
        <v>925</v>
      </c>
      <c r="D3766" s="474">
        <v>20.059999999999999</v>
      </c>
    </row>
    <row r="3767" spans="1:4" s="387" customFormat="1" x14ac:dyDescent="0.25">
      <c r="A3767" s="473">
        <v>89663</v>
      </c>
      <c r="B3767" s="473" t="s">
        <v>5004</v>
      </c>
      <c r="C3767" s="473" t="s">
        <v>925</v>
      </c>
      <c r="D3767" s="474">
        <v>10.07</v>
      </c>
    </row>
    <row r="3768" spans="1:4" s="387" customFormat="1" x14ac:dyDescent="0.25">
      <c r="A3768" s="473">
        <v>89664</v>
      </c>
      <c r="B3768" s="473" t="s">
        <v>5005</v>
      </c>
      <c r="C3768" s="473" t="s">
        <v>925</v>
      </c>
      <c r="D3768" s="474">
        <v>11.31</v>
      </c>
    </row>
    <row r="3769" spans="1:4" s="387" customFormat="1" x14ac:dyDescent="0.25">
      <c r="A3769" s="473">
        <v>89665</v>
      </c>
      <c r="B3769" s="473" t="s">
        <v>5006</v>
      </c>
      <c r="C3769" s="473" t="s">
        <v>925</v>
      </c>
      <c r="D3769" s="474">
        <v>12.73</v>
      </c>
    </row>
    <row r="3770" spans="1:4" s="387" customFormat="1" x14ac:dyDescent="0.25">
      <c r="A3770" s="473">
        <v>89666</v>
      </c>
      <c r="B3770" s="473" t="s">
        <v>5007</v>
      </c>
      <c r="C3770" s="473" t="s">
        <v>925</v>
      </c>
      <c r="D3770" s="474">
        <v>6.79</v>
      </c>
    </row>
    <row r="3771" spans="1:4" s="387" customFormat="1" x14ac:dyDescent="0.25">
      <c r="A3771" s="473">
        <v>89667</v>
      </c>
      <c r="B3771" s="473" t="s">
        <v>5008</v>
      </c>
      <c r="C3771" s="473" t="s">
        <v>925</v>
      </c>
      <c r="D3771" s="474">
        <v>33.99</v>
      </c>
    </row>
    <row r="3772" spans="1:4" s="387" customFormat="1" x14ac:dyDescent="0.25">
      <c r="A3772" s="473">
        <v>89668</v>
      </c>
      <c r="B3772" s="473" t="s">
        <v>5009</v>
      </c>
      <c r="C3772" s="473" t="s">
        <v>925</v>
      </c>
      <c r="D3772" s="474">
        <v>19.18</v>
      </c>
    </row>
    <row r="3773" spans="1:4" s="387" customFormat="1" x14ac:dyDescent="0.25">
      <c r="A3773" s="473">
        <v>89669</v>
      </c>
      <c r="B3773" s="473" t="s">
        <v>5010</v>
      </c>
      <c r="C3773" s="473" t="s">
        <v>925</v>
      </c>
      <c r="D3773" s="474">
        <v>21.2</v>
      </c>
    </row>
    <row r="3774" spans="1:4" s="387" customFormat="1" x14ac:dyDescent="0.25">
      <c r="A3774" s="473">
        <v>89670</v>
      </c>
      <c r="B3774" s="473" t="s">
        <v>5011</v>
      </c>
      <c r="C3774" s="473" t="s">
        <v>925</v>
      </c>
      <c r="D3774" s="474">
        <v>10.71</v>
      </c>
    </row>
    <row r="3775" spans="1:4" s="387" customFormat="1" x14ac:dyDescent="0.25">
      <c r="A3775" s="473">
        <v>89671</v>
      </c>
      <c r="B3775" s="473" t="s">
        <v>5012</v>
      </c>
      <c r="C3775" s="473" t="s">
        <v>925</v>
      </c>
      <c r="D3775" s="474">
        <v>31.85</v>
      </c>
    </row>
    <row r="3776" spans="1:4" s="387" customFormat="1" x14ac:dyDescent="0.25">
      <c r="A3776" s="473">
        <v>89672</v>
      </c>
      <c r="B3776" s="473" t="s">
        <v>5013</v>
      </c>
      <c r="C3776" s="473" t="s">
        <v>925</v>
      </c>
      <c r="D3776" s="474">
        <v>14.9</v>
      </c>
    </row>
    <row r="3777" spans="1:4" s="387" customFormat="1" x14ac:dyDescent="0.25">
      <c r="A3777" s="473">
        <v>89673</v>
      </c>
      <c r="B3777" s="473" t="s">
        <v>5014</v>
      </c>
      <c r="C3777" s="473" t="s">
        <v>925</v>
      </c>
      <c r="D3777" s="474">
        <v>24.85</v>
      </c>
    </row>
    <row r="3778" spans="1:4" s="387" customFormat="1" x14ac:dyDescent="0.25">
      <c r="A3778" s="473">
        <v>89674</v>
      </c>
      <c r="B3778" s="473" t="s">
        <v>5015</v>
      </c>
      <c r="C3778" s="473" t="s">
        <v>925</v>
      </c>
      <c r="D3778" s="474">
        <v>20.239999999999998</v>
      </c>
    </row>
    <row r="3779" spans="1:4" s="387" customFormat="1" x14ac:dyDescent="0.25">
      <c r="A3779" s="473">
        <v>89675</v>
      </c>
      <c r="B3779" s="473" t="s">
        <v>5016</v>
      </c>
      <c r="C3779" s="473" t="s">
        <v>925</v>
      </c>
      <c r="D3779" s="474">
        <v>57.23</v>
      </c>
    </row>
    <row r="3780" spans="1:4" s="387" customFormat="1" x14ac:dyDescent="0.25">
      <c r="A3780" s="473">
        <v>89676</v>
      </c>
      <c r="B3780" s="473" t="s">
        <v>5017</v>
      </c>
      <c r="C3780" s="473" t="s">
        <v>925</v>
      </c>
      <c r="D3780" s="474">
        <v>28.96</v>
      </c>
    </row>
    <row r="3781" spans="1:4" s="387" customFormat="1" x14ac:dyDescent="0.25">
      <c r="A3781" s="473">
        <v>89677</v>
      </c>
      <c r="B3781" s="473" t="s">
        <v>5018</v>
      </c>
      <c r="C3781" s="473" t="s">
        <v>925</v>
      </c>
      <c r="D3781" s="474">
        <v>61.91</v>
      </c>
    </row>
    <row r="3782" spans="1:4" s="387" customFormat="1" x14ac:dyDescent="0.25">
      <c r="A3782" s="473">
        <v>89678</v>
      </c>
      <c r="B3782" s="473" t="s">
        <v>5019</v>
      </c>
      <c r="C3782" s="473" t="s">
        <v>925</v>
      </c>
      <c r="D3782" s="474">
        <v>8.85</v>
      </c>
    </row>
    <row r="3783" spans="1:4" s="387" customFormat="1" x14ac:dyDescent="0.25">
      <c r="A3783" s="473">
        <v>89679</v>
      </c>
      <c r="B3783" s="473" t="s">
        <v>5020</v>
      </c>
      <c r="C3783" s="473" t="s">
        <v>925</v>
      </c>
      <c r="D3783" s="474">
        <v>99.91</v>
      </c>
    </row>
    <row r="3784" spans="1:4" s="387" customFormat="1" x14ac:dyDescent="0.25">
      <c r="A3784" s="473">
        <v>89680</v>
      </c>
      <c r="B3784" s="473" t="s">
        <v>5021</v>
      </c>
      <c r="C3784" s="473" t="s">
        <v>925</v>
      </c>
      <c r="D3784" s="474">
        <v>15.47</v>
      </c>
    </row>
    <row r="3785" spans="1:4" s="387" customFormat="1" x14ac:dyDescent="0.25">
      <c r="A3785" s="473">
        <v>89681</v>
      </c>
      <c r="B3785" s="473" t="s">
        <v>5022</v>
      </c>
      <c r="C3785" s="473" t="s">
        <v>925</v>
      </c>
      <c r="D3785" s="474">
        <v>68.63</v>
      </c>
    </row>
    <row r="3786" spans="1:4" s="387" customFormat="1" x14ac:dyDescent="0.25">
      <c r="A3786" s="473">
        <v>89682</v>
      </c>
      <c r="B3786" s="473" t="s">
        <v>5023</v>
      </c>
      <c r="C3786" s="473" t="s">
        <v>925</v>
      </c>
      <c r="D3786" s="474">
        <v>21.74</v>
      </c>
    </row>
    <row r="3787" spans="1:4" s="387" customFormat="1" x14ac:dyDescent="0.25">
      <c r="A3787" s="473">
        <v>89683</v>
      </c>
      <c r="B3787" s="473" t="s">
        <v>16403</v>
      </c>
      <c r="C3787" s="473" t="s">
        <v>925</v>
      </c>
      <c r="D3787" s="474">
        <v>254.92</v>
      </c>
    </row>
    <row r="3788" spans="1:4" s="387" customFormat="1" x14ac:dyDescent="0.25">
      <c r="A3788" s="473">
        <v>89684</v>
      </c>
      <c r="B3788" s="473" t="s">
        <v>5024</v>
      </c>
      <c r="C3788" s="473" t="s">
        <v>925</v>
      </c>
      <c r="D3788" s="474">
        <v>28.46</v>
      </c>
    </row>
    <row r="3789" spans="1:4" s="387" customFormat="1" x14ac:dyDescent="0.25">
      <c r="A3789" s="473">
        <v>89685</v>
      </c>
      <c r="B3789" s="473" t="s">
        <v>5025</v>
      </c>
      <c r="C3789" s="473" t="s">
        <v>925</v>
      </c>
      <c r="D3789" s="474">
        <v>46.63</v>
      </c>
    </row>
    <row r="3790" spans="1:4" s="387" customFormat="1" x14ac:dyDescent="0.25">
      <c r="A3790" s="473">
        <v>89686</v>
      </c>
      <c r="B3790" s="473" t="s">
        <v>5026</v>
      </c>
      <c r="C3790" s="473" t="s">
        <v>925</v>
      </c>
      <c r="D3790" s="474">
        <v>94.93</v>
      </c>
    </row>
    <row r="3791" spans="1:4" s="387" customFormat="1" x14ac:dyDescent="0.25">
      <c r="A3791" s="473">
        <v>89687</v>
      </c>
      <c r="B3791" s="473" t="s">
        <v>5027</v>
      </c>
      <c r="C3791" s="473" t="s">
        <v>925</v>
      </c>
      <c r="D3791" s="474">
        <v>39.880000000000003</v>
      </c>
    </row>
    <row r="3792" spans="1:4" s="387" customFormat="1" x14ac:dyDescent="0.25">
      <c r="A3792" s="473">
        <v>89689</v>
      </c>
      <c r="B3792" s="473" t="s">
        <v>5028</v>
      </c>
      <c r="C3792" s="473" t="s">
        <v>925</v>
      </c>
      <c r="D3792" s="474">
        <v>23.08</v>
      </c>
    </row>
    <row r="3793" spans="1:4" s="387" customFormat="1" x14ac:dyDescent="0.25">
      <c r="A3793" s="473">
        <v>89690</v>
      </c>
      <c r="B3793" s="473" t="s">
        <v>5029</v>
      </c>
      <c r="C3793" s="473" t="s">
        <v>925</v>
      </c>
      <c r="D3793" s="474">
        <v>70.02</v>
      </c>
    </row>
    <row r="3794" spans="1:4" s="387" customFormat="1" x14ac:dyDescent="0.25">
      <c r="A3794" s="473">
        <v>89691</v>
      </c>
      <c r="B3794" s="473" t="s">
        <v>5030</v>
      </c>
      <c r="C3794" s="473" t="s">
        <v>925</v>
      </c>
      <c r="D3794" s="474">
        <v>10.050000000000001</v>
      </c>
    </row>
    <row r="3795" spans="1:4" s="387" customFormat="1" x14ac:dyDescent="0.25">
      <c r="A3795" s="473">
        <v>89692</v>
      </c>
      <c r="B3795" s="473" t="s">
        <v>5031</v>
      </c>
      <c r="C3795" s="473" t="s">
        <v>925</v>
      </c>
      <c r="D3795" s="474">
        <v>66.05</v>
      </c>
    </row>
    <row r="3796" spans="1:4" s="387" customFormat="1" x14ac:dyDescent="0.25">
      <c r="A3796" s="473">
        <v>89693</v>
      </c>
      <c r="B3796" s="473" t="s">
        <v>5032</v>
      </c>
      <c r="C3796" s="473" t="s">
        <v>925</v>
      </c>
      <c r="D3796" s="474">
        <v>64.099999999999994</v>
      </c>
    </row>
    <row r="3797" spans="1:4" s="387" customFormat="1" x14ac:dyDescent="0.25">
      <c r="A3797" s="473">
        <v>89694</v>
      </c>
      <c r="B3797" s="473" t="s">
        <v>5033</v>
      </c>
      <c r="C3797" s="473" t="s">
        <v>925</v>
      </c>
      <c r="D3797" s="474">
        <v>14.15</v>
      </c>
    </row>
    <row r="3798" spans="1:4" s="387" customFormat="1" x14ac:dyDescent="0.25">
      <c r="A3798" s="473">
        <v>89695</v>
      </c>
      <c r="B3798" s="473" t="s">
        <v>5034</v>
      </c>
      <c r="C3798" s="473" t="s">
        <v>925</v>
      </c>
      <c r="D3798" s="474">
        <v>13.38</v>
      </c>
    </row>
    <row r="3799" spans="1:4" s="387" customFormat="1" x14ac:dyDescent="0.25">
      <c r="A3799" s="473">
        <v>89696</v>
      </c>
      <c r="B3799" s="473" t="s">
        <v>5035</v>
      </c>
      <c r="C3799" s="473" t="s">
        <v>925</v>
      </c>
      <c r="D3799" s="474">
        <v>58.03</v>
      </c>
    </row>
    <row r="3800" spans="1:4" s="387" customFormat="1" x14ac:dyDescent="0.25">
      <c r="A3800" s="473">
        <v>89697</v>
      </c>
      <c r="B3800" s="473" t="s">
        <v>5036</v>
      </c>
      <c r="C3800" s="473" t="s">
        <v>925</v>
      </c>
      <c r="D3800" s="474">
        <v>10.36</v>
      </c>
    </row>
    <row r="3801" spans="1:4" s="387" customFormat="1" x14ac:dyDescent="0.25">
      <c r="A3801" s="473">
        <v>89698</v>
      </c>
      <c r="B3801" s="473" t="s">
        <v>5037</v>
      </c>
      <c r="C3801" s="473" t="s">
        <v>925</v>
      </c>
      <c r="D3801" s="474">
        <v>208.33</v>
      </c>
    </row>
    <row r="3802" spans="1:4" s="387" customFormat="1" x14ac:dyDescent="0.25">
      <c r="A3802" s="473">
        <v>89699</v>
      </c>
      <c r="B3802" s="473" t="s">
        <v>5038</v>
      </c>
      <c r="C3802" s="473" t="s">
        <v>925</v>
      </c>
      <c r="D3802" s="474">
        <v>178.06</v>
      </c>
    </row>
    <row r="3803" spans="1:4" s="387" customFormat="1" x14ac:dyDescent="0.25">
      <c r="A3803" s="473">
        <v>89700</v>
      </c>
      <c r="B3803" s="473" t="s">
        <v>5039</v>
      </c>
      <c r="C3803" s="473" t="s">
        <v>925</v>
      </c>
      <c r="D3803" s="474">
        <v>13.87</v>
      </c>
    </row>
    <row r="3804" spans="1:4" s="387" customFormat="1" x14ac:dyDescent="0.25">
      <c r="A3804" s="473">
        <v>89701</v>
      </c>
      <c r="B3804" s="473" t="s">
        <v>5040</v>
      </c>
      <c r="C3804" s="473" t="s">
        <v>925</v>
      </c>
      <c r="D3804" s="474">
        <v>161.94999999999999</v>
      </c>
    </row>
    <row r="3805" spans="1:4" s="387" customFormat="1" x14ac:dyDescent="0.25">
      <c r="A3805" s="473">
        <v>89702</v>
      </c>
      <c r="B3805" s="473" t="s">
        <v>5041</v>
      </c>
      <c r="C3805" s="473" t="s">
        <v>925</v>
      </c>
      <c r="D3805" s="474">
        <v>13.87</v>
      </c>
    </row>
    <row r="3806" spans="1:4" s="387" customFormat="1" x14ac:dyDescent="0.25">
      <c r="A3806" s="473">
        <v>89703</v>
      </c>
      <c r="B3806" s="473" t="s">
        <v>5042</v>
      </c>
      <c r="C3806" s="473" t="s">
        <v>925</v>
      </c>
      <c r="D3806" s="474">
        <v>28.13</v>
      </c>
    </row>
    <row r="3807" spans="1:4" s="387" customFormat="1" x14ac:dyDescent="0.25">
      <c r="A3807" s="473">
        <v>89704</v>
      </c>
      <c r="B3807" s="473" t="s">
        <v>5043</v>
      </c>
      <c r="C3807" s="473" t="s">
        <v>925</v>
      </c>
      <c r="D3807" s="474">
        <v>111.56</v>
      </c>
    </row>
    <row r="3808" spans="1:4" s="387" customFormat="1" x14ac:dyDescent="0.25">
      <c r="A3808" s="473">
        <v>89705</v>
      </c>
      <c r="B3808" s="473" t="s">
        <v>5044</v>
      </c>
      <c r="C3808" s="473" t="s">
        <v>925</v>
      </c>
      <c r="D3808" s="474">
        <v>19.309999999999999</v>
      </c>
    </row>
    <row r="3809" spans="1:4" s="387" customFormat="1" x14ac:dyDescent="0.25">
      <c r="A3809" s="473">
        <v>89706</v>
      </c>
      <c r="B3809" s="473" t="s">
        <v>5045</v>
      </c>
      <c r="C3809" s="473" t="s">
        <v>925</v>
      </c>
      <c r="D3809" s="474">
        <v>36.03</v>
      </c>
    </row>
    <row r="3810" spans="1:4" s="387" customFormat="1" x14ac:dyDescent="0.25">
      <c r="A3810" s="473">
        <v>89718</v>
      </c>
      <c r="B3810" s="473" t="s">
        <v>5046</v>
      </c>
      <c r="C3810" s="473" t="s">
        <v>934</v>
      </c>
      <c r="D3810" s="474">
        <v>44.29</v>
      </c>
    </row>
    <row r="3811" spans="1:4" s="387" customFormat="1" x14ac:dyDescent="0.25">
      <c r="A3811" s="473">
        <v>89719</v>
      </c>
      <c r="B3811" s="473" t="s">
        <v>5047</v>
      </c>
      <c r="C3811" s="473" t="s">
        <v>925</v>
      </c>
      <c r="D3811" s="474">
        <v>8.4600000000000009</v>
      </c>
    </row>
    <row r="3812" spans="1:4" s="387" customFormat="1" x14ac:dyDescent="0.25">
      <c r="A3812" s="473">
        <v>89720</v>
      </c>
      <c r="B3812" s="473" t="s">
        <v>5048</v>
      </c>
      <c r="C3812" s="473" t="s">
        <v>925</v>
      </c>
      <c r="D3812" s="474">
        <v>9.5</v>
      </c>
    </row>
    <row r="3813" spans="1:4" s="387" customFormat="1" x14ac:dyDescent="0.25">
      <c r="A3813" s="473">
        <v>89721</v>
      </c>
      <c r="B3813" s="473" t="s">
        <v>5049</v>
      </c>
      <c r="C3813" s="473" t="s">
        <v>925</v>
      </c>
      <c r="D3813" s="474">
        <v>9.85</v>
      </c>
    </row>
    <row r="3814" spans="1:4" s="387" customFormat="1" x14ac:dyDescent="0.25">
      <c r="A3814" s="473">
        <v>89722</v>
      </c>
      <c r="B3814" s="473" t="s">
        <v>5050</v>
      </c>
      <c r="C3814" s="473" t="s">
        <v>925</v>
      </c>
      <c r="D3814" s="474">
        <v>14.79</v>
      </c>
    </row>
    <row r="3815" spans="1:4" s="387" customFormat="1" x14ac:dyDescent="0.25">
      <c r="A3815" s="473">
        <v>89723</v>
      </c>
      <c r="B3815" s="473" t="s">
        <v>5051</v>
      </c>
      <c r="C3815" s="473" t="s">
        <v>925</v>
      </c>
      <c r="D3815" s="474">
        <v>12.9</v>
      </c>
    </row>
    <row r="3816" spans="1:4" s="387" customFormat="1" x14ac:dyDescent="0.25">
      <c r="A3816" s="473">
        <v>89724</v>
      </c>
      <c r="B3816" s="473" t="s">
        <v>962</v>
      </c>
      <c r="C3816" s="473" t="s">
        <v>925</v>
      </c>
      <c r="D3816" s="474">
        <v>9.01</v>
      </c>
    </row>
    <row r="3817" spans="1:4" s="387" customFormat="1" x14ac:dyDescent="0.25">
      <c r="A3817" s="473">
        <v>89725</v>
      </c>
      <c r="B3817" s="473" t="s">
        <v>5052</v>
      </c>
      <c r="C3817" s="473" t="s">
        <v>925</v>
      </c>
      <c r="D3817" s="474">
        <v>12.66</v>
      </c>
    </row>
    <row r="3818" spans="1:4" s="387" customFormat="1" x14ac:dyDescent="0.25">
      <c r="A3818" s="473">
        <v>89726</v>
      </c>
      <c r="B3818" s="473" t="s">
        <v>963</v>
      </c>
      <c r="C3818" s="473" t="s">
        <v>925</v>
      </c>
      <c r="D3818" s="474">
        <v>6.55</v>
      </c>
    </row>
    <row r="3819" spans="1:4" s="387" customFormat="1" x14ac:dyDescent="0.25">
      <c r="A3819" s="473">
        <v>89727</v>
      </c>
      <c r="B3819" s="473" t="s">
        <v>5053</v>
      </c>
      <c r="C3819" s="473" t="s">
        <v>925</v>
      </c>
      <c r="D3819" s="474">
        <v>13.78</v>
      </c>
    </row>
    <row r="3820" spans="1:4" s="387" customFormat="1" x14ac:dyDescent="0.25">
      <c r="A3820" s="473">
        <v>89728</v>
      </c>
      <c r="B3820" s="473" t="s">
        <v>5054</v>
      </c>
      <c r="C3820" s="473" t="s">
        <v>925</v>
      </c>
      <c r="D3820" s="474">
        <v>9.6199999999999992</v>
      </c>
    </row>
    <row r="3821" spans="1:4" s="387" customFormat="1" x14ac:dyDescent="0.25">
      <c r="A3821" s="473">
        <v>89729</v>
      </c>
      <c r="B3821" s="473" t="s">
        <v>5055</v>
      </c>
      <c r="C3821" s="473" t="s">
        <v>925</v>
      </c>
      <c r="D3821" s="474">
        <v>18.54</v>
      </c>
    </row>
    <row r="3822" spans="1:4" s="387" customFormat="1" x14ac:dyDescent="0.25">
      <c r="A3822" s="473">
        <v>89730</v>
      </c>
      <c r="B3822" s="473" t="s">
        <v>5056</v>
      </c>
      <c r="C3822" s="473" t="s">
        <v>925</v>
      </c>
      <c r="D3822" s="474">
        <v>10.43</v>
      </c>
    </row>
    <row r="3823" spans="1:4" s="387" customFormat="1" x14ac:dyDescent="0.25">
      <c r="A3823" s="473">
        <v>89731</v>
      </c>
      <c r="B3823" s="473" t="s">
        <v>964</v>
      </c>
      <c r="C3823" s="473" t="s">
        <v>925</v>
      </c>
      <c r="D3823" s="474">
        <v>9.82</v>
      </c>
    </row>
    <row r="3824" spans="1:4" s="387" customFormat="1" x14ac:dyDescent="0.25">
      <c r="A3824" s="473">
        <v>89732</v>
      </c>
      <c r="B3824" s="473" t="s">
        <v>1806</v>
      </c>
      <c r="C3824" s="473" t="s">
        <v>925</v>
      </c>
      <c r="D3824" s="474">
        <v>10.4</v>
      </c>
    </row>
    <row r="3825" spans="1:4" s="387" customFormat="1" x14ac:dyDescent="0.25">
      <c r="A3825" s="473">
        <v>89733</v>
      </c>
      <c r="B3825" s="473" t="s">
        <v>5057</v>
      </c>
      <c r="C3825" s="473" t="s">
        <v>925</v>
      </c>
      <c r="D3825" s="474">
        <v>16.68</v>
      </c>
    </row>
    <row r="3826" spans="1:4" s="387" customFormat="1" x14ac:dyDescent="0.25">
      <c r="A3826" s="473">
        <v>89734</v>
      </c>
      <c r="B3826" s="473" t="s">
        <v>5058</v>
      </c>
      <c r="C3826" s="473" t="s">
        <v>925</v>
      </c>
      <c r="D3826" s="474">
        <v>18.54</v>
      </c>
    </row>
    <row r="3827" spans="1:4" s="387" customFormat="1" x14ac:dyDescent="0.25">
      <c r="A3827" s="473">
        <v>89735</v>
      </c>
      <c r="B3827" s="473" t="s">
        <v>5059</v>
      </c>
      <c r="C3827" s="473" t="s">
        <v>925</v>
      </c>
      <c r="D3827" s="474">
        <v>17.64</v>
      </c>
    </row>
    <row r="3828" spans="1:4" s="387" customFormat="1" x14ac:dyDescent="0.25">
      <c r="A3828" s="473">
        <v>89736</v>
      </c>
      <c r="B3828" s="473" t="s">
        <v>5060</v>
      </c>
      <c r="C3828" s="473" t="s">
        <v>925</v>
      </c>
      <c r="D3828" s="474">
        <v>6.27</v>
      </c>
    </row>
    <row r="3829" spans="1:4" s="387" customFormat="1" x14ac:dyDescent="0.25">
      <c r="A3829" s="473">
        <v>89737</v>
      </c>
      <c r="B3829" s="473" t="s">
        <v>1803</v>
      </c>
      <c r="C3829" s="473" t="s">
        <v>925</v>
      </c>
      <c r="D3829" s="474">
        <v>16.97</v>
      </c>
    </row>
    <row r="3830" spans="1:4" s="387" customFormat="1" x14ac:dyDescent="0.25">
      <c r="A3830" s="473">
        <v>89738</v>
      </c>
      <c r="B3830" s="473" t="s">
        <v>5061</v>
      </c>
      <c r="C3830" s="473" t="s">
        <v>925</v>
      </c>
      <c r="D3830" s="474">
        <v>9.93</v>
      </c>
    </row>
    <row r="3831" spans="1:4" s="387" customFormat="1" x14ac:dyDescent="0.25">
      <c r="A3831" s="473">
        <v>89739</v>
      </c>
      <c r="B3831" s="473" t="s">
        <v>1808</v>
      </c>
      <c r="C3831" s="473" t="s">
        <v>925</v>
      </c>
      <c r="D3831" s="474">
        <v>17.8</v>
      </c>
    </row>
    <row r="3832" spans="1:4" s="387" customFormat="1" x14ac:dyDescent="0.25">
      <c r="A3832" s="473">
        <v>89740</v>
      </c>
      <c r="B3832" s="473" t="s">
        <v>5062</v>
      </c>
      <c r="C3832" s="473" t="s">
        <v>925</v>
      </c>
      <c r="D3832" s="474">
        <v>5.95</v>
      </c>
    </row>
    <row r="3833" spans="1:4" s="387" customFormat="1" x14ac:dyDescent="0.25">
      <c r="A3833" s="473">
        <v>89741</v>
      </c>
      <c r="B3833" s="473" t="s">
        <v>5063</v>
      </c>
      <c r="C3833" s="473" t="s">
        <v>925</v>
      </c>
      <c r="D3833" s="474">
        <v>12.72</v>
      </c>
    </row>
    <row r="3834" spans="1:4" s="387" customFormat="1" x14ac:dyDescent="0.25">
      <c r="A3834" s="473">
        <v>89742</v>
      </c>
      <c r="B3834" s="473" t="s">
        <v>5064</v>
      </c>
      <c r="C3834" s="473" t="s">
        <v>925</v>
      </c>
      <c r="D3834" s="474">
        <v>28.87</v>
      </c>
    </row>
    <row r="3835" spans="1:4" s="387" customFormat="1" x14ac:dyDescent="0.25">
      <c r="A3835" s="473">
        <v>89743</v>
      </c>
      <c r="B3835" s="473" t="s">
        <v>5065</v>
      </c>
      <c r="C3835" s="473" t="s">
        <v>925</v>
      </c>
      <c r="D3835" s="474">
        <v>40.81</v>
      </c>
    </row>
    <row r="3836" spans="1:4" s="387" customFormat="1" x14ac:dyDescent="0.25">
      <c r="A3836" s="473">
        <v>89744</v>
      </c>
      <c r="B3836" s="473" t="s">
        <v>1798</v>
      </c>
      <c r="C3836" s="473" t="s">
        <v>925</v>
      </c>
      <c r="D3836" s="474">
        <v>22.07</v>
      </c>
    </row>
    <row r="3837" spans="1:4" s="387" customFormat="1" x14ac:dyDescent="0.25">
      <c r="A3837" s="473">
        <v>89745</v>
      </c>
      <c r="B3837" s="473" t="s">
        <v>5066</v>
      </c>
      <c r="C3837" s="473" t="s">
        <v>925</v>
      </c>
      <c r="D3837" s="474">
        <v>18.68</v>
      </c>
    </row>
    <row r="3838" spans="1:4" s="387" customFormat="1" x14ac:dyDescent="0.25">
      <c r="A3838" s="473">
        <v>89746</v>
      </c>
      <c r="B3838" s="473" t="s">
        <v>1810</v>
      </c>
      <c r="C3838" s="473" t="s">
        <v>925</v>
      </c>
      <c r="D3838" s="474">
        <v>22.02</v>
      </c>
    </row>
    <row r="3839" spans="1:4" s="387" customFormat="1" x14ac:dyDescent="0.25">
      <c r="A3839" s="473">
        <v>89747</v>
      </c>
      <c r="B3839" s="473" t="s">
        <v>5067</v>
      </c>
      <c r="C3839" s="473" t="s">
        <v>925</v>
      </c>
      <c r="D3839" s="474">
        <v>8.69</v>
      </c>
    </row>
    <row r="3840" spans="1:4" s="387" customFormat="1" x14ac:dyDescent="0.25">
      <c r="A3840" s="473">
        <v>89748</v>
      </c>
      <c r="B3840" s="473" t="s">
        <v>965</v>
      </c>
      <c r="C3840" s="473" t="s">
        <v>925</v>
      </c>
      <c r="D3840" s="474">
        <v>35.020000000000003</v>
      </c>
    </row>
    <row r="3841" spans="1:4" s="387" customFormat="1" x14ac:dyDescent="0.25">
      <c r="A3841" s="473">
        <v>89749</v>
      </c>
      <c r="B3841" s="473" t="s">
        <v>5068</v>
      </c>
      <c r="C3841" s="473" t="s">
        <v>925</v>
      </c>
      <c r="D3841" s="474">
        <v>9.93</v>
      </c>
    </row>
    <row r="3842" spans="1:4" s="387" customFormat="1" x14ac:dyDescent="0.25">
      <c r="A3842" s="473">
        <v>89750</v>
      </c>
      <c r="B3842" s="473" t="s">
        <v>5069</v>
      </c>
      <c r="C3842" s="473" t="s">
        <v>925</v>
      </c>
      <c r="D3842" s="474">
        <v>57.99</v>
      </c>
    </row>
    <row r="3843" spans="1:4" s="387" customFormat="1" x14ac:dyDescent="0.25">
      <c r="A3843" s="473">
        <v>89751</v>
      </c>
      <c r="B3843" s="473" t="s">
        <v>5070</v>
      </c>
      <c r="C3843" s="473" t="s">
        <v>925</v>
      </c>
      <c r="D3843" s="474">
        <v>5.41</v>
      </c>
    </row>
    <row r="3844" spans="1:4" s="387" customFormat="1" x14ac:dyDescent="0.25">
      <c r="A3844" s="473">
        <v>89752</v>
      </c>
      <c r="B3844" s="473" t="s">
        <v>5071</v>
      </c>
      <c r="C3844" s="473" t="s">
        <v>925</v>
      </c>
      <c r="D3844" s="474">
        <v>5.66</v>
      </c>
    </row>
    <row r="3845" spans="1:4" s="387" customFormat="1" x14ac:dyDescent="0.25">
      <c r="A3845" s="473">
        <v>89753</v>
      </c>
      <c r="B3845" s="473" t="s">
        <v>1819</v>
      </c>
      <c r="C3845" s="473" t="s">
        <v>925</v>
      </c>
      <c r="D3845" s="474">
        <v>8.2899999999999991</v>
      </c>
    </row>
    <row r="3846" spans="1:4" s="387" customFormat="1" x14ac:dyDescent="0.25">
      <c r="A3846" s="473">
        <v>89754</v>
      </c>
      <c r="B3846" s="473" t="s">
        <v>5072</v>
      </c>
      <c r="C3846" s="473" t="s">
        <v>925</v>
      </c>
      <c r="D3846" s="474">
        <v>15.26</v>
      </c>
    </row>
    <row r="3847" spans="1:4" s="387" customFormat="1" x14ac:dyDescent="0.25">
      <c r="A3847" s="473">
        <v>89755</v>
      </c>
      <c r="B3847" s="473" t="s">
        <v>5073</v>
      </c>
      <c r="C3847" s="473" t="s">
        <v>925</v>
      </c>
      <c r="D3847" s="474">
        <v>9.11</v>
      </c>
    </row>
    <row r="3848" spans="1:4" s="387" customFormat="1" x14ac:dyDescent="0.25">
      <c r="A3848" s="473">
        <v>89756</v>
      </c>
      <c r="B3848" s="473" t="s">
        <v>5074</v>
      </c>
      <c r="C3848" s="473" t="s">
        <v>925</v>
      </c>
      <c r="D3848" s="474">
        <v>13.3</v>
      </c>
    </row>
    <row r="3849" spans="1:4" s="387" customFormat="1" x14ac:dyDescent="0.25">
      <c r="A3849" s="473">
        <v>89757</v>
      </c>
      <c r="B3849" s="473" t="s">
        <v>5075</v>
      </c>
      <c r="C3849" s="473" t="s">
        <v>925</v>
      </c>
      <c r="D3849" s="474">
        <v>18.64</v>
      </c>
    </row>
    <row r="3850" spans="1:4" s="387" customFormat="1" x14ac:dyDescent="0.25">
      <c r="A3850" s="473">
        <v>89758</v>
      </c>
      <c r="B3850" s="473" t="s">
        <v>5076</v>
      </c>
      <c r="C3850" s="473" t="s">
        <v>925</v>
      </c>
      <c r="D3850" s="474">
        <v>27.36</v>
      </c>
    </row>
    <row r="3851" spans="1:4" s="387" customFormat="1" x14ac:dyDescent="0.25">
      <c r="A3851" s="473">
        <v>89759</v>
      </c>
      <c r="B3851" s="473" t="s">
        <v>5077</v>
      </c>
      <c r="C3851" s="473" t="s">
        <v>925</v>
      </c>
      <c r="D3851" s="474">
        <v>7.25</v>
      </c>
    </row>
    <row r="3852" spans="1:4" s="387" customFormat="1" x14ac:dyDescent="0.25">
      <c r="A3852" s="473">
        <v>89760</v>
      </c>
      <c r="B3852" s="473" t="s">
        <v>5078</v>
      </c>
      <c r="C3852" s="473" t="s">
        <v>925</v>
      </c>
      <c r="D3852" s="474">
        <v>13.57</v>
      </c>
    </row>
    <row r="3853" spans="1:4" s="387" customFormat="1" x14ac:dyDescent="0.25">
      <c r="A3853" s="473">
        <v>89761</v>
      </c>
      <c r="B3853" s="473" t="s">
        <v>5079</v>
      </c>
      <c r="C3853" s="473" t="s">
        <v>925</v>
      </c>
      <c r="D3853" s="474">
        <v>19.84</v>
      </c>
    </row>
    <row r="3854" spans="1:4" s="387" customFormat="1" x14ac:dyDescent="0.25">
      <c r="A3854" s="473">
        <v>89762</v>
      </c>
      <c r="B3854" s="473" t="s">
        <v>5080</v>
      </c>
      <c r="C3854" s="473" t="s">
        <v>925</v>
      </c>
      <c r="D3854" s="474">
        <v>26.56</v>
      </c>
    </row>
    <row r="3855" spans="1:4" s="387" customFormat="1" x14ac:dyDescent="0.25">
      <c r="A3855" s="473">
        <v>89763</v>
      </c>
      <c r="B3855" s="473" t="s">
        <v>5081</v>
      </c>
      <c r="C3855" s="473" t="s">
        <v>925</v>
      </c>
      <c r="D3855" s="474">
        <v>93.03</v>
      </c>
    </row>
    <row r="3856" spans="1:4" s="387" customFormat="1" x14ac:dyDescent="0.25">
      <c r="A3856" s="473">
        <v>89764</v>
      </c>
      <c r="B3856" s="473" t="s">
        <v>5082</v>
      </c>
      <c r="C3856" s="473" t="s">
        <v>925</v>
      </c>
      <c r="D3856" s="474">
        <v>21.18</v>
      </c>
    </row>
    <row r="3857" spans="1:4" s="387" customFormat="1" x14ac:dyDescent="0.25">
      <c r="A3857" s="473">
        <v>89765</v>
      </c>
      <c r="B3857" s="473" t="s">
        <v>5083</v>
      </c>
      <c r="C3857" s="473" t="s">
        <v>925</v>
      </c>
      <c r="D3857" s="474">
        <v>11.33</v>
      </c>
    </row>
    <row r="3858" spans="1:4" s="387" customFormat="1" x14ac:dyDescent="0.25">
      <c r="A3858" s="473">
        <v>89766</v>
      </c>
      <c r="B3858" s="473" t="s">
        <v>5084</v>
      </c>
      <c r="C3858" s="473" t="s">
        <v>925</v>
      </c>
      <c r="D3858" s="474">
        <v>14.84</v>
      </c>
    </row>
    <row r="3859" spans="1:4" s="387" customFormat="1" x14ac:dyDescent="0.25">
      <c r="A3859" s="473">
        <v>89767</v>
      </c>
      <c r="B3859" s="473" t="s">
        <v>5085</v>
      </c>
      <c r="C3859" s="473" t="s">
        <v>925</v>
      </c>
      <c r="D3859" s="474">
        <v>14.84</v>
      </c>
    </row>
    <row r="3860" spans="1:4" s="387" customFormat="1" x14ac:dyDescent="0.25">
      <c r="A3860" s="473">
        <v>89768</v>
      </c>
      <c r="B3860" s="473" t="s">
        <v>5086</v>
      </c>
      <c r="C3860" s="473" t="s">
        <v>925</v>
      </c>
      <c r="D3860" s="474">
        <v>16.059999999999999</v>
      </c>
    </row>
    <row r="3861" spans="1:4" s="387" customFormat="1" x14ac:dyDescent="0.25">
      <c r="A3861" s="473">
        <v>89769</v>
      </c>
      <c r="B3861" s="473" t="s">
        <v>5087</v>
      </c>
      <c r="C3861" s="473" t="s">
        <v>925</v>
      </c>
      <c r="D3861" s="474">
        <v>32.18</v>
      </c>
    </row>
    <row r="3862" spans="1:4" s="387" customFormat="1" x14ac:dyDescent="0.25">
      <c r="A3862" s="473">
        <v>89772</v>
      </c>
      <c r="B3862" s="473" t="s">
        <v>5088</v>
      </c>
      <c r="C3862" s="473" t="s">
        <v>934</v>
      </c>
      <c r="D3862" s="474">
        <v>82.45</v>
      </c>
    </row>
    <row r="3863" spans="1:4" s="387" customFormat="1" x14ac:dyDescent="0.25">
      <c r="A3863" s="473">
        <v>89774</v>
      </c>
      <c r="B3863" s="473" t="s">
        <v>1821</v>
      </c>
      <c r="C3863" s="473" t="s">
        <v>925</v>
      </c>
      <c r="D3863" s="474">
        <v>13.71</v>
      </c>
    </row>
    <row r="3864" spans="1:4" s="387" customFormat="1" x14ac:dyDescent="0.25">
      <c r="A3864" s="473">
        <v>89776</v>
      </c>
      <c r="B3864" s="473" t="s">
        <v>5089</v>
      </c>
      <c r="C3864" s="473" t="s">
        <v>925</v>
      </c>
      <c r="D3864" s="474">
        <v>19.100000000000001</v>
      </c>
    </row>
    <row r="3865" spans="1:4" s="387" customFormat="1" x14ac:dyDescent="0.25">
      <c r="A3865" s="473">
        <v>89777</v>
      </c>
      <c r="B3865" s="473" t="s">
        <v>5090</v>
      </c>
      <c r="C3865" s="473" t="s">
        <v>925</v>
      </c>
      <c r="D3865" s="474">
        <v>17.239999999999998</v>
      </c>
    </row>
    <row r="3866" spans="1:4" s="387" customFormat="1" x14ac:dyDescent="0.25">
      <c r="A3866" s="473">
        <v>89778</v>
      </c>
      <c r="B3866" s="473" t="s">
        <v>1823</v>
      </c>
      <c r="C3866" s="473" t="s">
        <v>925</v>
      </c>
      <c r="D3866" s="474">
        <v>17.21</v>
      </c>
    </row>
    <row r="3867" spans="1:4" s="387" customFormat="1" x14ac:dyDescent="0.25">
      <c r="A3867" s="473">
        <v>89779</v>
      </c>
      <c r="B3867" s="473" t="s">
        <v>5091</v>
      </c>
      <c r="C3867" s="473" t="s">
        <v>925</v>
      </c>
      <c r="D3867" s="474">
        <v>27.19</v>
      </c>
    </row>
    <row r="3868" spans="1:4" s="387" customFormat="1" x14ac:dyDescent="0.25">
      <c r="A3868" s="473">
        <v>89780</v>
      </c>
      <c r="B3868" s="473" t="s">
        <v>5092</v>
      </c>
      <c r="C3868" s="473" t="s">
        <v>925</v>
      </c>
      <c r="D3868" s="474">
        <v>17.239999999999998</v>
      </c>
    </row>
    <row r="3869" spans="1:4" s="387" customFormat="1" x14ac:dyDescent="0.25">
      <c r="A3869" s="473">
        <v>89781</v>
      </c>
      <c r="B3869" s="473" t="s">
        <v>5093</v>
      </c>
      <c r="C3869" s="473" t="s">
        <v>925</v>
      </c>
      <c r="D3869" s="474">
        <v>24.56</v>
      </c>
    </row>
    <row r="3870" spans="1:4" s="387" customFormat="1" x14ac:dyDescent="0.25">
      <c r="A3870" s="473">
        <v>89782</v>
      </c>
      <c r="B3870" s="473" t="s">
        <v>1834</v>
      </c>
      <c r="C3870" s="473" t="s">
        <v>925</v>
      </c>
      <c r="D3870" s="474">
        <v>10.66</v>
      </c>
    </row>
    <row r="3871" spans="1:4" s="387" customFormat="1" x14ac:dyDescent="0.25">
      <c r="A3871" s="473">
        <v>89783</v>
      </c>
      <c r="B3871" s="473" t="s">
        <v>1817</v>
      </c>
      <c r="C3871" s="473" t="s">
        <v>925</v>
      </c>
      <c r="D3871" s="474">
        <v>10.92</v>
      </c>
    </row>
    <row r="3872" spans="1:4" s="387" customFormat="1" x14ac:dyDescent="0.25">
      <c r="A3872" s="473">
        <v>89784</v>
      </c>
      <c r="B3872" s="473" t="s">
        <v>966</v>
      </c>
      <c r="C3872" s="473" t="s">
        <v>925</v>
      </c>
      <c r="D3872" s="474">
        <v>18.21</v>
      </c>
    </row>
    <row r="3873" spans="1:4" s="387" customFormat="1" x14ac:dyDescent="0.25">
      <c r="A3873" s="473">
        <v>89785</v>
      </c>
      <c r="B3873" s="473" t="s">
        <v>5094</v>
      </c>
      <c r="C3873" s="473" t="s">
        <v>925</v>
      </c>
      <c r="D3873" s="474">
        <v>19.87</v>
      </c>
    </row>
    <row r="3874" spans="1:4" s="387" customFormat="1" x14ac:dyDescent="0.25">
      <c r="A3874" s="473">
        <v>89786</v>
      </c>
      <c r="B3874" s="473" t="s">
        <v>1826</v>
      </c>
      <c r="C3874" s="473" t="s">
        <v>925</v>
      </c>
      <c r="D3874" s="474">
        <v>30.12</v>
      </c>
    </row>
    <row r="3875" spans="1:4" s="387" customFormat="1" x14ac:dyDescent="0.25">
      <c r="A3875" s="473">
        <v>89787</v>
      </c>
      <c r="B3875" s="473" t="s">
        <v>5095</v>
      </c>
      <c r="C3875" s="473" t="s">
        <v>925</v>
      </c>
      <c r="D3875" s="474">
        <v>24.56</v>
      </c>
    </row>
    <row r="3876" spans="1:4" s="387" customFormat="1" x14ac:dyDescent="0.25">
      <c r="A3876" s="473">
        <v>89788</v>
      </c>
      <c r="B3876" s="473" t="s">
        <v>5096</v>
      </c>
      <c r="C3876" s="473" t="s">
        <v>925</v>
      </c>
      <c r="D3876" s="474">
        <v>44.79</v>
      </c>
    </row>
    <row r="3877" spans="1:4" s="387" customFormat="1" x14ac:dyDescent="0.25">
      <c r="A3877" s="473">
        <v>89789</v>
      </c>
      <c r="B3877" s="473" t="s">
        <v>5097</v>
      </c>
      <c r="C3877" s="473" t="s">
        <v>925</v>
      </c>
      <c r="D3877" s="474">
        <v>45.41</v>
      </c>
    </row>
    <row r="3878" spans="1:4" s="387" customFormat="1" x14ac:dyDescent="0.25">
      <c r="A3878" s="473">
        <v>89790</v>
      </c>
      <c r="B3878" s="473" t="s">
        <v>5098</v>
      </c>
      <c r="C3878" s="473" t="s">
        <v>925</v>
      </c>
      <c r="D3878" s="474">
        <v>104.91</v>
      </c>
    </row>
    <row r="3879" spans="1:4" s="387" customFormat="1" x14ac:dyDescent="0.25">
      <c r="A3879" s="473">
        <v>89791</v>
      </c>
      <c r="B3879" s="473" t="s">
        <v>5099</v>
      </c>
      <c r="C3879" s="473" t="s">
        <v>925</v>
      </c>
      <c r="D3879" s="474">
        <v>107.18</v>
      </c>
    </row>
    <row r="3880" spans="1:4" s="387" customFormat="1" x14ac:dyDescent="0.25">
      <c r="A3880" s="473">
        <v>89792</v>
      </c>
      <c r="B3880" s="473" t="s">
        <v>5100</v>
      </c>
      <c r="C3880" s="473" t="s">
        <v>925</v>
      </c>
      <c r="D3880" s="474">
        <v>125.11</v>
      </c>
    </row>
    <row r="3881" spans="1:4" s="387" customFormat="1" x14ac:dyDescent="0.25">
      <c r="A3881" s="473">
        <v>89793</v>
      </c>
      <c r="B3881" s="473" t="s">
        <v>5101</v>
      </c>
      <c r="C3881" s="473" t="s">
        <v>925</v>
      </c>
      <c r="D3881" s="474">
        <v>128.16999999999999</v>
      </c>
    </row>
    <row r="3882" spans="1:4" s="387" customFormat="1" x14ac:dyDescent="0.25">
      <c r="A3882" s="473">
        <v>89794</v>
      </c>
      <c r="B3882" s="473" t="s">
        <v>5102</v>
      </c>
      <c r="C3882" s="473" t="s">
        <v>925</v>
      </c>
      <c r="D3882" s="474">
        <v>12.7</v>
      </c>
    </row>
    <row r="3883" spans="1:4" s="387" customFormat="1" x14ac:dyDescent="0.25">
      <c r="A3883" s="473">
        <v>89795</v>
      </c>
      <c r="B3883" s="473" t="s">
        <v>1815</v>
      </c>
      <c r="C3883" s="473" t="s">
        <v>925</v>
      </c>
      <c r="D3883" s="474">
        <v>32.4</v>
      </c>
    </row>
    <row r="3884" spans="1:4" s="387" customFormat="1" x14ac:dyDescent="0.25">
      <c r="A3884" s="473">
        <v>89796</v>
      </c>
      <c r="B3884" s="473" t="s">
        <v>967</v>
      </c>
      <c r="C3884" s="473" t="s">
        <v>925</v>
      </c>
      <c r="D3884" s="474">
        <v>37.17</v>
      </c>
    </row>
    <row r="3885" spans="1:4" s="387" customFormat="1" x14ac:dyDescent="0.25">
      <c r="A3885" s="473">
        <v>89797</v>
      </c>
      <c r="B3885" s="473" t="s">
        <v>1812</v>
      </c>
      <c r="C3885" s="473" t="s">
        <v>925</v>
      </c>
      <c r="D3885" s="474">
        <v>42.52</v>
      </c>
    </row>
    <row r="3886" spans="1:4" s="387" customFormat="1" x14ac:dyDescent="0.25">
      <c r="A3886" s="473">
        <v>89801</v>
      </c>
      <c r="B3886" s="473" t="s">
        <v>5103</v>
      </c>
      <c r="C3886" s="473" t="s">
        <v>925</v>
      </c>
      <c r="D3886" s="474">
        <v>6.44</v>
      </c>
    </row>
    <row r="3887" spans="1:4" s="387" customFormat="1" x14ac:dyDescent="0.25">
      <c r="A3887" s="473">
        <v>89802</v>
      </c>
      <c r="B3887" s="473" t="s">
        <v>5104</v>
      </c>
      <c r="C3887" s="473" t="s">
        <v>925</v>
      </c>
      <c r="D3887" s="474">
        <v>7.02</v>
      </c>
    </row>
    <row r="3888" spans="1:4" s="387" customFormat="1" x14ac:dyDescent="0.25">
      <c r="A3888" s="473">
        <v>89803</v>
      </c>
      <c r="B3888" s="473" t="s">
        <v>5105</v>
      </c>
      <c r="C3888" s="473" t="s">
        <v>925</v>
      </c>
      <c r="D3888" s="474">
        <v>13.3</v>
      </c>
    </row>
    <row r="3889" spans="1:4" s="387" customFormat="1" x14ac:dyDescent="0.25">
      <c r="A3889" s="473">
        <v>89804</v>
      </c>
      <c r="B3889" s="473" t="s">
        <v>5106</v>
      </c>
      <c r="C3889" s="473" t="s">
        <v>925</v>
      </c>
      <c r="D3889" s="474">
        <v>14.26</v>
      </c>
    </row>
    <row r="3890" spans="1:4" s="387" customFormat="1" x14ac:dyDescent="0.25">
      <c r="A3890" s="473">
        <v>89805</v>
      </c>
      <c r="B3890" s="473" t="s">
        <v>5107</v>
      </c>
      <c r="C3890" s="473" t="s">
        <v>925</v>
      </c>
      <c r="D3890" s="474">
        <v>12.85</v>
      </c>
    </row>
    <row r="3891" spans="1:4" s="387" customFormat="1" x14ac:dyDescent="0.25">
      <c r="A3891" s="473">
        <v>89806</v>
      </c>
      <c r="B3891" s="473" t="s">
        <v>5108</v>
      </c>
      <c r="C3891" s="473" t="s">
        <v>925</v>
      </c>
      <c r="D3891" s="474">
        <v>13.68</v>
      </c>
    </row>
    <row r="3892" spans="1:4" s="387" customFormat="1" x14ac:dyDescent="0.25">
      <c r="A3892" s="473">
        <v>89807</v>
      </c>
      <c r="B3892" s="473" t="s">
        <v>1742</v>
      </c>
      <c r="C3892" s="473" t="s">
        <v>925</v>
      </c>
      <c r="D3892" s="474">
        <v>24.75</v>
      </c>
    </row>
    <row r="3893" spans="1:4" s="387" customFormat="1" x14ac:dyDescent="0.25">
      <c r="A3893" s="473">
        <v>89808</v>
      </c>
      <c r="B3893" s="473" t="s">
        <v>5109</v>
      </c>
      <c r="C3893" s="473" t="s">
        <v>925</v>
      </c>
      <c r="D3893" s="474">
        <v>36.69</v>
      </c>
    </row>
    <row r="3894" spans="1:4" s="387" customFormat="1" x14ac:dyDescent="0.25">
      <c r="A3894" s="473">
        <v>89809</v>
      </c>
      <c r="B3894" s="473" t="s">
        <v>5110</v>
      </c>
      <c r="C3894" s="473" t="s">
        <v>925</v>
      </c>
      <c r="D3894" s="474">
        <v>17.2</v>
      </c>
    </row>
    <row r="3895" spans="1:4" s="387" customFormat="1" x14ac:dyDescent="0.25">
      <c r="A3895" s="473">
        <v>89810</v>
      </c>
      <c r="B3895" s="473" t="s">
        <v>5111</v>
      </c>
      <c r="C3895" s="473" t="s">
        <v>925</v>
      </c>
      <c r="D3895" s="474">
        <v>17.149999999999999</v>
      </c>
    </row>
    <row r="3896" spans="1:4" s="387" customFormat="1" x14ac:dyDescent="0.25">
      <c r="A3896" s="473">
        <v>89811</v>
      </c>
      <c r="B3896" s="473" t="s">
        <v>5112</v>
      </c>
      <c r="C3896" s="473" t="s">
        <v>925</v>
      </c>
      <c r="D3896" s="474">
        <v>30.15</v>
      </c>
    </row>
    <row r="3897" spans="1:4" s="387" customFormat="1" x14ac:dyDescent="0.25">
      <c r="A3897" s="473">
        <v>89812</v>
      </c>
      <c r="B3897" s="473" t="s">
        <v>5113</v>
      </c>
      <c r="C3897" s="473" t="s">
        <v>925</v>
      </c>
      <c r="D3897" s="474">
        <v>53.12</v>
      </c>
    </row>
    <row r="3898" spans="1:4" s="387" customFormat="1" x14ac:dyDescent="0.25">
      <c r="A3898" s="473">
        <v>89813</v>
      </c>
      <c r="B3898" s="473" t="s">
        <v>5114</v>
      </c>
      <c r="C3898" s="473" t="s">
        <v>925</v>
      </c>
      <c r="D3898" s="474">
        <v>6.42</v>
      </c>
    </row>
    <row r="3899" spans="1:4" s="387" customFormat="1" x14ac:dyDescent="0.25">
      <c r="A3899" s="473">
        <v>89814</v>
      </c>
      <c r="B3899" s="473" t="s">
        <v>5115</v>
      </c>
      <c r="C3899" s="473" t="s">
        <v>925</v>
      </c>
      <c r="D3899" s="474">
        <v>13.39</v>
      </c>
    </row>
    <row r="3900" spans="1:4" s="387" customFormat="1" x14ac:dyDescent="0.25">
      <c r="A3900" s="473">
        <v>89815</v>
      </c>
      <c r="B3900" s="473" t="s">
        <v>5116</v>
      </c>
      <c r="C3900" s="473" t="s">
        <v>925</v>
      </c>
      <c r="D3900" s="474">
        <v>18.97</v>
      </c>
    </row>
    <row r="3901" spans="1:4" s="387" customFormat="1" x14ac:dyDescent="0.25">
      <c r="A3901" s="473">
        <v>89816</v>
      </c>
      <c r="B3901" s="473" t="s">
        <v>5117</v>
      </c>
      <c r="C3901" s="473" t="s">
        <v>925</v>
      </c>
      <c r="D3901" s="474">
        <v>25.69</v>
      </c>
    </row>
    <row r="3902" spans="1:4" s="387" customFormat="1" x14ac:dyDescent="0.25">
      <c r="A3902" s="473">
        <v>89817</v>
      </c>
      <c r="B3902" s="473" t="s">
        <v>5118</v>
      </c>
      <c r="C3902" s="473" t="s">
        <v>925</v>
      </c>
      <c r="D3902" s="474">
        <v>11.08</v>
      </c>
    </row>
    <row r="3903" spans="1:4" s="387" customFormat="1" x14ac:dyDescent="0.25">
      <c r="A3903" s="473">
        <v>89818</v>
      </c>
      <c r="B3903" s="473" t="s">
        <v>5119</v>
      </c>
      <c r="C3903" s="473" t="s">
        <v>925</v>
      </c>
      <c r="D3903" s="474">
        <v>92.16</v>
      </c>
    </row>
    <row r="3904" spans="1:4" s="387" customFormat="1" x14ac:dyDescent="0.25">
      <c r="A3904" s="473">
        <v>89819</v>
      </c>
      <c r="B3904" s="473" t="s">
        <v>5120</v>
      </c>
      <c r="C3904" s="473" t="s">
        <v>925</v>
      </c>
      <c r="D3904" s="474">
        <v>16.47</v>
      </c>
    </row>
    <row r="3905" spans="1:4" s="387" customFormat="1" x14ac:dyDescent="0.25">
      <c r="A3905" s="473">
        <v>89820</v>
      </c>
      <c r="B3905" s="473" t="s">
        <v>5121</v>
      </c>
      <c r="C3905" s="473" t="s">
        <v>925</v>
      </c>
      <c r="D3905" s="474">
        <v>20.309999999999999</v>
      </c>
    </row>
    <row r="3906" spans="1:4" s="387" customFormat="1" x14ac:dyDescent="0.25">
      <c r="A3906" s="473">
        <v>89821</v>
      </c>
      <c r="B3906" s="473" t="s">
        <v>5122</v>
      </c>
      <c r="C3906" s="473" t="s">
        <v>925</v>
      </c>
      <c r="D3906" s="474">
        <v>13.84</v>
      </c>
    </row>
    <row r="3907" spans="1:4" s="387" customFormat="1" x14ac:dyDescent="0.25">
      <c r="A3907" s="473">
        <v>89822</v>
      </c>
      <c r="B3907" s="473" t="s">
        <v>5123</v>
      </c>
      <c r="C3907" s="473" t="s">
        <v>925</v>
      </c>
      <c r="D3907" s="474">
        <v>16.29</v>
      </c>
    </row>
    <row r="3908" spans="1:4" s="387" customFormat="1" x14ac:dyDescent="0.25">
      <c r="A3908" s="473">
        <v>89823</v>
      </c>
      <c r="B3908" s="473" t="s">
        <v>5124</v>
      </c>
      <c r="C3908" s="473" t="s">
        <v>925</v>
      </c>
      <c r="D3908" s="474">
        <v>23.82</v>
      </c>
    </row>
    <row r="3909" spans="1:4" s="387" customFormat="1" x14ac:dyDescent="0.25">
      <c r="A3909" s="473">
        <v>89824</v>
      </c>
      <c r="B3909" s="473" t="s">
        <v>5125</v>
      </c>
      <c r="C3909" s="473" t="s">
        <v>925</v>
      </c>
      <c r="D3909" s="474">
        <v>25.22</v>
      </c>
    </row>
    <row r="3910" spans="1:4" s="387" customFormat="1" x14ac:dyDescent="0.25">
      <c r="A3910" s="473">
        <v>89825</v>
      </c>
      <c r="B3910" s="473" t="s">
        <v>5126</v>
      </c>
      <c r="C3910" s="473" t="s">
        <v>925</v>
      </c>
      <c r="D3910" s="474">
        <v>14.09</v>
      </c>
    </row>
    <row r="3911" spans="1:4" s="387" customFormat="1" x14ac:dyDescent="0.25">
      <c r="A3911" s="473">
        <v>89826</v>
      </c>
      <c r="B3911" s="473" t="s">
        <v>5127</v>
      </c>
      <c r="C3911" s="473" t="s">
        <v>925</v>
      </c>
      <c r="D3911" s="474">
        <v>94.73</v>
      </c>
    </row>
    <row r="3912" spans="1:4" s="387" customFormat="1" x14ac:dyDescent="0.25">
      <c r="A3912" s="473">
        <v>89827</v>
      </c>
      <c r="B3912" s="473" t="s">
        <v>5128</v>
      </c>
      <c r="C3912" s="473" t="s">
        <v>925</v>
      </c>
      <c r="D3912" s="474">
        <v>15.75</v>
      </c>
    </row>
    <row r="3913" spans="1:4" s="387" customFormat="1" x14ac:dyDescent="0.25">
      <c r="A3913" s="473">
        <v>89828</v>
      </c>
      <c r="B3913" s="473" t="s">
        <v>5129</v>
      </c>
      <c r="C3913" s="473" t="s">
        <v>925</v>
      </c>
      <c r="D3913" s="474">
        <v>36.229999999999997</v>
      </c>
    </row>
    <row r="3914" spans="1:4" s="387" customFormat="1" x14ac:dyDescent="0.25">
      <c r="A3914" s="473">
        <v>89829</v>
      </c>
      <c r="B3914" s="473" t="s">
        <v>5130</v>
      </c>
      <c r="C3914" s="473" t="s">
        <v>925</v>
      </c>
      <c r="D3914" s="474">
        <v>24.88</v>
      </c>
    </row>
    <row r="3915" spans="1:4" s="387" customFormat="1" x14ac:dyDescent="0.25">
      <c r="A3915" s="473">
        <v>89830</v>
      </c>
      <c r="B3915" s="473" t="s">
        <v>5131</v>
      </c>
      <c r="C3915" s="473" t="s">
        <v>925</v>
      </c>
      <c r="D3915" s="474">
        <v>27.16</v>
      </c>
    </row>
    <row r="3916" spans="1:4" s="387" customFormat="1" x14ac:dyDescent="0.25">
      <c r="A3916" s="473">
        <v>89831</v>
      </c>
      <c r="B3916" s="473" t="s">
        <v>5132</v>
      </c>
      <c r="C3916" s="473" t="s">
        <v>925</v>
      </c>
      <c r="D3916" s="474">
        <v>112.45</v>
      </c>
    </row>
    <row r="3917" spans="1:4" s="387" customFormat="1" x14ac:dyDescent="0.25">
      <c r="A3917" s="473">
        <v>89832</v>
      </c>
      <c r="B3917" s="473" t="s">
        <v>5133</v>
      </c>
      <c r="C3917" s="473" t="s">
        <v>925</v>
      </c>
      <c r="D3917" s="474">
        <v>26.23</v>
      </c>
    </row>
    <row r="3918" spans="1:4" s="387" customFormat="1" x14ac:dyDescent="0.25">
      <c r="A3918" s="473">
        <v>89833</v>
      </c>
      <c r="B3918" s="473" t="s">
        <v>5134</v>
      </c>
      <c r="C3918" s="473" t="s">
        <v>925</v>
      </c>
      <c r="D3918" s="474">
        <v>30.81</v>
      </c>
    </row>
    <row r="3919" spans="1:4" s="387" customFormat="1" x14ac:dyDescent="0.25">
      <c r="A3919" s="473">
        <v>89834</v>
      </c>
      <c r="B3919" s="473" t="s">
        <v>5135</v>
      </c>
      <c r="C3919" s="473" t="s">
        <v>925</v>
      </c>
      <c r="D3919" s="474">
        <v>36.159999999999997</v>
      </c>
    </row>
    <row r="3920" spans="1:4" s="387" customFormat="1" x14ac:dyDescent="0.25">
      <c r="A3920" s="473">
        <v>89835</v>
      </c>
      <c r="B3920" s="473" t="s">
        <v>5136</v>
      </c>
      <c r="C3920" s="473" t="s">
        <v>925</v>
      </c>
      <c r="D3920" s="474">
        <v>26.93</v>
      </c>
    </row>
    <row r="3921" spans="1:4" s="387" customFormat="1" x14ac:dyDescent="0.25">
      <c r="A3921" s="473">
        <v>89836</v>
      </c>
      <c r="B3921" s="473" t="s">
        <v>5137</v>
      </c>
      <c r="C3921" s="473" t="s">
        <v>925</v>
      </c>
      <c r="D3921" s="474">
        <v>151.53</v>
      </c>
    </row>
    <row r="3922" spans="1:4" s="387" customFormat="1" x14ac:dyDescent="0.25">
      <c r="A3922" s="473">
        <v>89837</v>
      </c>
      <c r="B3922" s="473" t="s">
        <v>5138</v>
      </c>
      <c r="C3922" s="473" t="s">
        <v>925</v>
      </c>
      <c r="D3922" s="474">
        <v>78.06</v>
      </c>
    </row>
    <row r="3923" spans="1:4" s="387" customFormat="1" x14ac:dyDescent="0.25">
      <c r="A3923" s="473">
        <v>89838</v>
      </c>
      <c r="B3923" s="473" t="s">
        <v>5139</v>
      </c>
      <c r="C3923" s="473" t="s">
        <v>925</v>
      </c>
      <c r="D3923" s="474">
        <v>85.96</v>
      </c>
    </row>
    <row r="3924" spans="1:4" s="387" customFormat="1" x14ac:dyDescent="0.25">
      <c r="A3924" s="473">
        <v>89839</v>
      </c>
      <c r="B3924" s="473" t="s">
        <v>5140</v>
      </c>
      <c r="C3924" s="473" t="s">
        <v>925</v>
      </c>
      <c r="D3924" s="474">
        <v>113.04</v>
      </c>
    </row>
    <row r="3925" spans="1:4" s="387" customFormat="1" x14ac:dyDescent="0.25">
      <c r="A3925" s="473">
        <v>89840</v>
      </c>
      <c r="B3925" s="473" t="s">
        <v>5141</v>
      </c>
      <c r="C3925" s="473" t="s">
        <v>925</v>
      </c>
      <c r="D3925" s="474">
        <v>102.31</v>
      </c>
    </row>
    <row r="3926" spans="1:4" s="387" customFormat="1" x14ac:dyDescent="0.25">
      <c r="A3926" s="473">
        <v>89841</v>
      </c>
      <c r="B3926" s="473" t="s">
        <v>5142</v>
      </c>
      <c r="C3926" s="473" t="s">
        <v>925</v>
      </c>
      <c r="D3926" s="474">
        <v>165.47</v>
      </c>
    </row>
    <row r="3927" spans="1:4" s="387" customFormat="1" x14ac:dyDescent="0.25">
      <c r="A3927" s="473">
        <v>89842</v>
      </c>
      <c r="B3927" s="473" t="s">
        <v>5143</v>
      </c>
      <c r="C3927" s="473" t="s">
        <v>925</v>
      </c>
      <c r="D3927" s="474">
        <v>30.45</v>
      </c>
    </row>
    <row r="3928" spans="1:4" s="387" customFormat="1" x14ac:dyDescent="0.25">
      <c r="A3928" s="473">
        <v>89844</v>
      </c>
      <c r="B3928" s="473" t="s">
        <v>5144</v>
      </c>
      <c r="C3928" s="473" t="s">
        <v>925</v>
      </c>
      <c r="D3928" s="474">
        <v>38.36</v>
      </c>
    </row>
    <row r="3929" spans="1:4" s="387" customFormat="1" x14ac:dyDescent="0.25">
      <c r="A3929" s="473">
        <v>89845</v>
      </c>
      <c r="B3929" s="473" t="s">
        <v>5145</v>
      </c>
      <c r="C3929" s="473" t="s">
        <v>925</v>
      </c>
      <c r="D3929" s="474">
        <v>57.58</v>
      </c>
    </row>
    <row r="3930" spans="1:4" s="387" customFormat="1" x14ac:dyDescent="0.25">
      <c r="A3930" s="473">
        <v>89846</v>
      </c>
      <c r="B3930" s="473" t="s">
        <v>5146</v>
      </c>
      <c r="C3930" s="473" t="s">
        <v>925</v>
      </c>
      <c r="D3930" s="474">
        <v>122.93</v>
      </c>
    </row>
    <row r="3931" spans="1:4" s="387" customFormat="1" x14ac:dyDescent="0.25">
      <c r="A3931" s="473">
        <v>89847</v>
      </c>
      <c r="B3931" s="473" t="s">
        <v>5147</v>
      </c>
      <c r="C3931" s="473" t="s">
        <v>925</v>
      </c>
      <c r="D3931" s="474">
        <v>153.04</v>
      </c>
    </row>
    <row r="3932" spans="1:4" s="387" customFormat="1" x14ac:dyDescent="0.25">
      <c r="A3932" s="473">
        <v>89850</v>
      </c>
      <c r="B3932" s="473" t="s">
        <v>5148</v>
      </c>
      <c r="C3932" s="473" t="s">
        <v>925</v>
      </c>
      <c r="D3932" s="474">
        <v>21.69</v>
      </c>
    </row>
    <row r="3933" spans="1:4" s="387" customFormat="1" x14ac:dyDescent="0.25">
      <c r="A3933" s="473">
        <v>89851</v>
      </c>
      <c r="B3933" s="473" t="s">
        <v>5149</v>
      </c>
      <c r="C3933" s="473" t="s">
        <v>925</v>
      </c>
      <c r="D3933" s="474">
        <v>21.64</v>
      </c>
    </row>
    <row r="3934" spans="1:4" s="387" customFormat="1" x14ac:dyDescent="0.25">
      <c r="A3934" s="473">
        <v>89852</v>
      </c>
      <c r="B3934" s="473" t="s">
        <v>5150</v>
      </c>
      <c r="C3934" s="473" t="s">
        <v>925</v>
      </c>
      <c r="D3934" s="474">
        <v>34.64</v>
      </c>
    </row>
    <row r="3935" spans="1:4" s="387" customFormat="1" x14ac:dyDescent="0.25">
      <c r="A3935" s="473">
        <v>89853</v>
      </c>
      <c r="B3935" s="473" t="s">
        <v>5151</v>
      </c>
      <c r="C3935" s="473" t="s">
        <v>925</v>
      </c>
      <c r="D3935" s="474">
        <v>57.61</v>
      </c>
    </row>
    <row r="3936" spans="1:4" s="387" customFormat="1" x14ac:dyDescent="0.25">
      <c r="A3936" s="473">
        <v>89854</v>
      </c>
      <c r="B3936" s="473" t="s">
        <v>5152</v>
      </c>
      <c r="C3936" s="473" t="s">
        <v>925</v>
      </c>
      <c r="D3936" s="474">
        <v>75.47</v>
      </c>
    </row>
    <row r="3937" spans="1:4" s="387" customFormat="1" x14ac:dyDescent="0.25">
      <c r="A3937" s="473">
        <v>89855</v>
      </c>
      <c r="B3937" s="473" t="s">
        <v>5153</v>
      </c>
      <c r="C3937" s="473" t="s">
        <v>925</v>
      </c>
      <c r="D3937" s="474">
        <v>80.09</v>
      </c>
    </row>
    <row r="3938" spans="1:4" s="387" customFormat="1" x14ac:dyDescent="0.25">
      <c r="A3938" s="473">
        <v>89856</v>
      </c>
      <c r="B3938" s="473" t="s">
        <v>5154</v>
      </c>
      <c r="C3938" s="473" t="s">
        <v>925</v>
      </c>
      <c r="D3938" s="474">
        <v>16.84</v>
      </c>
    </row>
    <row r="3939" spans="1:4" s="387" customFormat="1" x14ac:dyDescent="0.25">
      <c r="A3939" s="473">
        <v>89857</v>
      </c>
      <c r="B3939" s="473" t="s">
        <v>5155</v>
      </c>
      <c r="C3939" s="473" t="s">
        <v>925</v>
      </c>
      <c r="D3939" s="474">
        <v>26.82</v>
      </c>
    </row>
    <row r="3940" spans="1:4" s="387" customFormat="1" x14ac:dyDescent="0.25">
      <c r="A3940" s="473">
        <v>89859</v>
      </c>
      <c r="B3940" s="473" t="s">
        <v>5156</v>
      </c>
      <c r="C3940" s="473" t="s">
        <v>925</v>
      </c>
      <c r="D3940" s="474">
        <v>104.72</v>
      </c>
    </row>
    <row r="3941" spans="1:4" s="387" customFormat="1" x14ac:dyDescent="0.25">
      <c r="A3941" s="473">
        <v>89860</v>
      </c>
      <c r="B3941" s="473" t="s">
        <v>5157</v>
      </c>
      <c r="C3941" s="473" t="s">
        <v>925</v>
      </c>
      <c r="D3941" s="474">
        <v>36.799999999999997</v>
      </c>
    </row>
    <row r="3942" spans="1:4" s="387" customFormat="1" x14ac:dyDescent="0.25">
      <c r="A3942" s="473">
        <v>89861</v>
      </c>
      <c r="B3942" s="473" t="s">
        <v>5158</v>
      </c>
      <c r="C3942" s="473" t="s">
        <v>925</v>
      </c>
      <c r="D3942" s="474">
        <v>42.15</v>
      </c>
    </row>
    <row r="3943" spans="1:4" s="387" customFormat="1" x14ac:dyDescent="0.25">
      <c r="A3943" s="473">
        <v>89862</v>
      </c>
      <c r="B3943" s="473" t="s">
        <v>5159</v>
      </c>
      <c r="C3943" s="473" t="s">
        <v>925</v>
      </c>
      <c r="D3943" s="474">
        <v>82.67</v>
      </c>
    </row>
    <row r="3944" spans="1:4" s="387" customFormat="1" x14ac:dyDescent="0.25">
      <c r="A3944" s="473">
        <v>89863</v>
      </c>
      <c r="B3944" s="473" t="s">
        <v>5160</v>
      </c>
      <c r="C3944" s="473" t="s">
        <v>925</v>
      </c>
      <c r="D3944" s="474">
        <v>172.06</v>
      </c>
    </row>
    <row r="3945" spans="1:4" s="387" customFormat="1" x14ac:dyDescent="0.25">
      <c r="A3945" s="473">
        <v>89866</v>
      </c>
      <c r="B3945" s="473" t="s">
        <v>5161</v>
      </c>
      <c r="C3945" s="473" t="s">
        <v>925</v>
      </c>
      <c r="D3945" s="474">
        <v>4.51</v>
      </c>
    </row>
    <row r="3946" spans="1:4" s="387" customFormat="1" x14ac:dyDescent="0.25">
      <c r="A3946" s="473">
        <v>89867</v>
      </c>
      <c r="B3946" s="473" t="s">
        <v>5162</v>
      </c>
      <c r="C3946" s="473" t="s">
        <v>925</v>
      </c>
      <c r="D3946" s="474">
        <v>5.33</v>
      </c>
    </row>
    <row r="3947" spans="1:4" s="387" customFormat="1" x14ac:dyDescent="0.25">
      <c r="A3947" s="473">
        <v>89868</v>
      </c>
      <c r="B3947" s="473" t="s">
        <v>5163</v>
      </c>
      <c r="C3947" s="473" t="s">
        <v>925</v>
      </c>
      <c r="D3947" s="474">
        <v>3.43</v>
      </c>
    </row>
    <row r="3948" spans="1:4" s="387" customFormat="1" x14ac:dyDescent="0.25">
      <c r="A3948" s="473">
        <v>89869</v>
      </c>
      <c r="B3948" s="473" t="s">
        <v>5164</v>
      </c>
      <c r="C3948" s="473" t="s">
        <v>925</v>
      </c>
      <c r="D3948" s="474">
        <v>7.46</v>
      </c>
    </row>
    <row r="3949" spans="1:4" s="387" customFormat="1" x14ac:dyDescent="0.25">
      <c r="A3949" s="473">
        <v>89979</v>
      </c>
      <c r="B3949" s="473" t="s">
        <v>5165</v>
      </c>
      <c r="C3949" s="473" t="s">
        <v>925</v>
      </c>
      <c r="D3949" s="474">
        <v>25.8</v>
      </c>
    </row>
    <row r="3950" spans="1:4" s="387" customFormat="1" x14ac:dyDescent="0.25">
      <c r="A3950" s="473">
        <v>89980</v>
      </c>
      <c r="B3950" s="473" t="s">
        <v>5166</v>
      </c>
      <c r="C3950" s="473" t="s">
        <v>925</v>
      </c>
      <c r="D3950" s="474">
        <v>9.84</v>
      </c>
    </row>
    <row r="3951" spans="1:4" s="387" customFormat="1" x14ac:dyDescent="0.25">
      <c r="A3951" s="473">
        <v>89981</v>
      </c>
      <c r="B3951" s="473" t="s">
        <v>5167</v>
      </c>
      <c r="C3951" s="473" t="s">
        <v>925</v>
      </c>
      <c r="D3951" s="474">
        <v>23.06</v>
      </c>
    </row>
    <row r="3952" spans="1:4" s="387" customFormat="1" x14ac:dyDescent="0.25">
      <c r="A3952" s="473">
        <v>90373</v>
      </c>
      <c r="B3952" s="473" t="s">
        <v>5168</v>
      </c>
      <c r="C3952" s="473" t="s">
        <v>925</v>
      </c>
      <c r="D3952" s="474">
        <v>13.36</v>
      </c>
    </row>
    <row r="3953" spans="1:4" s="387" customFormat="1" x14ac:dyDescent="0.25">
      <c r="A3953" s="473">
        <v>90374</v>
      </c>
      <c r="B3953" s="473" t="s">
        <v>5169</v>
      </c>
      <c r="C3953" s="473" t="s">
        <v>925</v>
      </c>
      <c r="D3953" s="474">
        <v>21.12</v>
      </c>
    </row>
    <row r="3954" spans="1:4" s="387" customFormat="1" x14ac:dyDescent="0.25">
      <c r="A3954" s="473">
        <v>90375</v>
      </c>
      <c r="B3954" s="473" t="s">
        <v>5170</v>
      </c>
      <c r="C3954" s="473" t="s">
        <v>925</v>
      </c>
      <c r="D3954" s="474">
        <v>8.1300000000000008</v>
      </c>
    </row>
    <row r="3955" spans="1:4" s="387" customFormat="1" x14ac:dyDescent="0.25">
      <c r="A3955" s="473">
        <v>92287</v>
      </c>
      <c r="B3955" s="473" t="s">
        <v>5171</v>
      </c>
      <c r="C3955" s="473" t="s">
        <v>925</v>
      </c>
      <c r="D3955" s="474">
        <v>18.22</v>
      </c>
    </row>
    <row r="3956" spans="1:4" s="387" customFormat="1" x14ac:dyDescent="0.25">
      <c r="A3956" s="473">
        <v>92288</v>
      </c>
      <c r="B3956" s="473" t="s">
        <v>5172</v>
      </c>
      <c r="C3956" s="473" t="s">
        <v>925</v>
      </c>
      <c r="D3956" s="474">
        <v>28.6</v>
      </c>
    </row>
    <row r="3957" spans="1:4" s="387" customFormat="1" x14ac:dyDescent="0.25">
      <c r="A3957" s="473">
        <v>92289</v>
      </c>
      <c r="B3957" s="473" t="s">
        <v>5173</v>
      </c>
      <c r="C3957" s="473" t="s">
        <v>925</v>
      </c>
      <c r="D3957" s="474">
        <v>51.14</v>
      </c>
    </row>
    <row r="3958" spans="1:4" s="387" customFormat="1" x14ac:dyDescent="0.25">
      <c r="A3958" s="473">
        <v>92290</v>
      </c>
      <c r="B3958" s="473" t="s">
        <v>5174</v>
      </c>
      <c r="C3958" s="473" t="s">
        <v>925</v>
      </c>
      <c r="D3958" s="474">
        <v>78.41</v>
      </c>
    </row>
    <row r="3959" spans="1:4" s="387" customFormat="1" x14ac:dyDescent="0.25">
      <c r="A3959" s="473">
        <v>92291</v>
      </c>
      <c r="B3959" s="473" t="s">
        <v>5175</v>
      </c>
      <c r="C3959" s="473" t="s">
        <v>925</v>
      </c>
      <c r="D3959" s="474">
        <v>120.79</v>
      </c>
    </row>
    <row r="3960" spans="1:4" s="387" customFormat="1" x14ac:dyDescent="0.25">
      <c r="A3960" s="473">
        <v>92292</v>
      </c>
      <c r="B3960" s="473" t="s">
        <v>5176</v>
      </c>
      <c r="C3960" s="473" t="s">
        <v>925</v>
      </c>
      <c r="D3960" s="474">
        <v>382.7</v>
      </c>
    </row>
    <row r="3961" spans="1:4" s="387" customFormat="1" x14ac:dyDescent="0.25">
      <c r="A3961" s="473">
        <v>92293</v>
      </c>
      <c r="B3961" s="473" t="s">
        <v>5177</v>
      </c>
      <c r="C3961" s="473" t="s">
        <v>925</v>
      </c>
      <c r="D3961" s="474">
        <v>10.35</v>
      </c>
    </row>
    <row r="3962" spans="1:4" s="387" customFormat="1" x14ac:dyDescent="0.25">
      <c r="A3962" s="473">
        <v>92294</v>
      </c>
      <c r="B3962" s="473" t="s">
        <v>5178</v>
      </c>
      <c r="C3962" s="473" t="s">
        <v>925</v>
      </c>
      <c r="D3962" s="474">
        <v>17.48</v>
      </c>
    </row>
    <row r="3963" spans="1:4" s="387" customFormat="1" x14ac:dyDescent="0.25">
      <c r="A3963" s="473">
        <v>92295</v>
      </c>
      <c r="B3963" s="473" t="s">
        <v>5179</v>
      </c>
      <c r="C3963" s="473" t="s">
        <v>925</v>
      </c>
      <c r="D3963" s="474">
        <v>33.270000000000003</v>
      </c>
    </row>
    <row r="3964" spans="1:4" s="387" customFormat="1" x14ac:dyDescent="0.25">
      <c r="A3964" s="473">
        <v>92296</v>
      </c>
      <c r="B3964" s="473" t="s">
        <v>5180</v>
      </c>
      <c r="C3964" s="473" t="s">
        <v>925</v>
      </c>
      <c r="D3964" s="474">
        <v>44.54</v>
      </c>
    </row>
    <row r="3965" spans="1:4" s="387" customFormat="1" x14ac:dyDescent="0.25">
      <c r="A3965" s="473">
        <v>92297</v>
      </c>
      <c r="B3965" s="473" t="s">
        <v>5181</v>
      </c>
      <c r="C3965" s="473" t="s">
        <v>925</v>
      </c>
      <c r="D3965" s="474">
        <v>69.31</v>
      </c>
    </row>
    <row r="3966" spans="1:4" s="387" customFormat="1" x14ac:dyDescent="0.25">
      <c r="A3966" s="473">
        <v>92298</v>
      </c>
      <c r="B3966" s="473" t="s">
        <v>5182</v>
      </c>
      <c r="C3966" s="473" t="s">
        <v>925</v>
      </c>
      <c r="D3966" s="474">
        <v>197.61</v>
      </c>
    </row>
    <row r="3967" spans="1:4" s="387" customFormat="1" x14ac:dyDescent="0.25">
      <c r="A3967" s="473">
        <v>92299</v>
      </c>
      <c r="B3967" s="473" t="s">
        <v>5183</v>
      </c>
      <c r="C3967" s="473" t="s">
        <v>925</v>
      </c>
      <c r="D3967" s="474">
        <v>23.99</v>
      </c>
    </row>
    <row r="3968" spans="1:4" s="387" customFormat="1" x14ac:dyDescent="0.25">
      <c r="A3968" s="473">
        <v>92300</v>
      </c>
      <c r="B3968" s="473" t="s">
        <v>5184</v>
      </c>
      <c r="C3968" s="473" t="s">
        <v>925</v>
      </c>
      <c r="D3968" s="474">
        <v>36.340000000000003</v>
      </c>
    </row>
    <row r="3969" spans="1:4" s="387" customFormat="1" x14ac:dyDescent="0.25">
      <c r="A3969" s="473">
        <v>92301</v>
      </c>
      <c r="B3969" s="473" t="s">
        <v>5185</v>
      </c>
      <c r="C3969" s="473" t="s">
        <v>925</v>
      </c>
      <c r="D3969" s="474">
        <v>72.92</v>
      </c>
    </row>
    <row r="3970" spans="1:4" s="387" customFormat="1" x14ac:dyDescent="0.25">
      <c r="A3970" s="473">
        <v>92302</v>
      </c>
      <c r="B3970" s="473" t="s">
        <v>5186</v>
      </c>
      <c r="C3970" s="473" t="s">
        <v>925</v>
      </c>
      <c r="D3970" s="474">
        <v>97.02</v>
      </c>
    </row>
    <row r="3971" spans="1:4" s="387" customFormat="1" x14ac:dyDescent="0.25">
      <c r="A3971" s="473">
        <v>92303</v>
      </c>
      <c r="B3971" s="473" t="s">
        <v>5187</v>
      </c>
      <c r="C3971" s="473" t="s">
        <v>925</v>
      </c>
      <c r="D3971" s="474">
        <v>179.48</v>
      </c>
    </row>
    <row r="3972" spans="1:4" s="387" customFormat="1" x14ac:dyDescent="0.25">
      <c r="A3972" s="473">
        <v>92304</v>
      </c>
      <c r="B3972" s="473" t="s">
        <v>5188</v>
      </c>
      <c r="C3972" s="473" t="s">
        <v>925</v>
      </c>
      <c r="D3972" s="474">
        <v>471.97</v>
      </c>
    </row>
    <row r="3973" spans="1:4" s="387" customFormat="1" x14ac:dyDescent="0.25">
      <c r="A3973" s="473">
        <v>92311</v>
      </c>
      <c r="B3973" s="473" t="s">
        <v>5189</v>
      </c>
      <c r="C3973" s="473" t="s">
        <v>925</v>
      </c>
      <c r="D3973" s="474">
        <v>11.91</v>
      </c>
    </row>
    <row r="3974" spans="1:4" s="387" customFormat="1" x14ac:dyDescent="0.25">
      <c r="A3974" s="473">
        <v>92312</v>
      </c>
      <c r="B3974" s="473" t="s">
        <v>5190</v>
      </c>
      <c r="C3974" s="473" t="s">
        <v>925</v>
      </c>
      <c r="D3974" s="474">
        <v>20.55</v>
      </c>
    </row>
    <row r="3975" spans="1:4" s="387" customFormat="1" x14ac:dyDescent="0.25">
      <c r="A3975" s="473">
        <v>92313</v>
      </c>
      <c r="B3975" s="473" t="s">
        <v>5191</v>
      </c>
      <c r="C3975" s="473" t="s">
        <v>925</v>
      </c>
      <c r="D3975" s="474">
        <v>30.95</v>
      </c>
    </row>
    <row r="3976" spans="1:4" s="387" customFormat="1" x14ac:dyDescent="0.25">
      <c r="A3976" s="473">
        <v>92314</v>
      </c>
      <c r="B3976" s="473" t="s">
        <v>5192</v>
      </c>
      <c r="C3976" s="473" t="s">
        <v>925</v>
      </c>
      <c r="D3976" s="474">
        <v>7.7</v>
      </c>
    </row>
    <row r="3977" spans="1:4" s="387" customFormat="1" x14ac:dyDescent="0.25">
      <c r="A3977" s="473">
        <v>92315</v>
      </c>
      <c r="B3977" s="473" t="s">
        <v>5193</v>
      </c>
      <c r="C3977" s="473" t="s">
        <v>925</v>
      </c>
      <c r="D3977" s="474">
        <v>11.93</v>
      </c>
    </row>
    <row r="3978" spans="1:4" s="387" customFormat="1" x14ac:dyDescent="0.25">
      <c r="A3978" s="473">
        <v>92316</v>
      </c>
      <c r="B3978" s="473" t="s">
        <v>5194</v>
      </c>
      <c r="C3978" s="473" t="s">
        <v>925</v>
      </c>
      <c r="D3978" s="474">
        <v>19.07</v>
      </c>
    </row>
    <row r="3979" spans="1:4" s="387" customFormat="1" x14ac:dyDescent="0.25">
      <c r="A3979" s="473">
        <v>92317</v>
      </c>
      <c r="B3979" s="473" t="s">
        <v>5195</v>
      </c>
      <c r="C3979" s="473" t="s">
        <v>925</v>
      </c>
      <c r="D3979" s="474">
        <v>16.260000000000002</v>
      </c>
    </row>
    <row r="3980" spans="1:4" s="387" customFormat="1" x14ac:dyDescent="0.25">
      <c r="A3980" s="473">
        <v>92318</v>
      </c>
      <c r="B3980" s="473" t="s">
        <v>5196</v>
      </c>
      <c r="C3980" s="473" t="s">
        <v>925</v>
      </c>
      <c r="D3980" s="474">
        <v>27.12</v>
      </c>
    </row>
    <row r="3981" spans="1:4" s="387" customFormat="1" x14ac:dyDescent="0.25">
      <c r="A3981" s="473">
        <v>92319</v>
      </c>
      <c r="B3981" s="473" t="s">
        <v>5197</v>
      </c>
      <c r="C3981" s="473" t="s">
        <v>925</v>
      </c>
      <c r="D3981" s="474">
        <v>39.479999999999997</v>
      </c>
    </row>
    <row r="3982" spans="1:4" s="387" customFormat="1" x14ac:dyDescent="0.25">
      <c r="A3982" s="473">
        <v>92326</v>
      </c>
      <c r="B3982" s="473" t="s">
        <v>5198</v>
      </c>
      <c r="C3982" s="473" t="s">
        <v>925</v>
      </c>
      <c r="D3982" s="474">
        <v>12.94</v>
      </c>
    </row>
    <row r="3983" spans="1:4" s="387" customFormat="1" x14ac:dyDescent="0.25">
      <c r="A3983" s="473">
        <v>92327</v>
      </c>
      <c r="B3983" s="473" t="s">
        <v>5199</v>
      </c>
      <c r="C3983" s="473" t="s">
        <v>925</v>
      </c>
      <c r="D3983" s="474">
        <v>22.73</v>
      </c>
    </row>
    <row r="3984" spans="1:4" s="387" customFormat="1" x14ac:dyDescent="0.25">
      <c r="A3984" s="473">
        <v>92328</v>
      </c>
      <c r="B3984" s="473" t="s">
        <v>5200</v>
      </c>
      <c r="C3984" s="473" t="s">
        <v>925</v>
      </c>
      <c r="D3984" s="474">
        <v>34.81</v>
      </c>
    </row>
    <row r="3985" spans="1:4" s="387" customFormat="1" x14ac:dyDescent="0.25">
      <c r="A3985" s="473">
        <v>92329</v>
      </c>
      <c r="B3985" s="473" t="s">
        <v>5201</v>
      </c>
      <c r="C3985" s="473" t="s">
        <v>925</v>
      </c>
      <c r="D3985" s="474">
        <v>7.86</v>
      </c>
    </row>
    <row r="3986" spans="1:4" s="387" customFormat="1" x14ac:dyDescent="0.25">
      <c r="A3986" s="473">
        <v>92330</v>
      </c>
      <c r="B3986" s="473" t="s">
        <v>5202</v>
      </c>
      <c r="C3986" s="473" t="s">
        <v>925</v>
      </c>
      <c r="D3986" s="474">
        <v>13.36</v>
      </c>
    </row>
    <row r="3987" spans="1:4" s="387" customFormat="1" x14ac:dyDescent="0.25">
      <c r="A3987" s="473">
        <v>92331</v>
      </c>
      <c r="B3987" s="473" t="s">
        <v>5203</v>
      </c>
      <c r="C3987" s="473" t="s">
        <v>925</v>
      </c>
      <c r="D3987" s="474">
        <v>21.65</v>
      </c>
    </row>
    <row r="3988" spans="1:4" s="387" customFormat="1" x14ac:dyDescent="0.25">
      <c r="A3988" s="473">
        <v>92332</v>
      </c>
      <c r="B3988" s="473" t="s">
        <v>5204</v>
      </c>
      <c r="C3988" s="473" t="s">
        <v>925</v>
      </c>
      <c r="D3988" s="474">
        <v>16.48</v>
      </c>
    </row>
    <row r="3989" spans="1:4" s="387" customFormat="1" x14ac:dyDescent="0.25">
      <c r="A3989" s="473">
        <v>92333</v>
      </c>
      <c r="B3989" s="473" t="s">
        <v>5205</v>
      </c>
      <c r="C3989" s="473" t="s">
        <v>925</v>
      </c>
      <c r="D3989" s="474">
        <v>30</v>
      </c>
    </row>
    <row r="3990" spans="1:4" s="387" customFormat="1" x14ac:dyDescent="0.25">
      <c r="A3990" s="473">
        <v>92334</v>
      </c>
      <c r="B3990" s="473" t="s">
        <v>5206</v>
      </c>
      <c r="C3990" s="473" t="s">
        <v>925</v>
      </c>
      <c r="D3990" s="474">
        <v>44.61</v>
      </c>
    </row>
    <row r="3991" spans="1:4" s="387" customFormat="1" x14ac:dyDescent="0.25">
      <c r="A3991" s="473">
        <v>92344</v>
      </c>
      <c r="B3991" s="473" t="s">
        <v>5207</v>
      </c>
      <c r="C3991" s="473" t="s">
        <v>925</v>
      </c>
      <c r="D3991" s="474">
        <v>58.59</v>
      </c>
    </row>
    <row r="3992" spans="1:4" s="387" customFormat="1" x14ac:dyDescent="0.25">
      <c r="A3992" s="473">
        <v>92345</v>
      </c>
      <c r="B3992" s="473" t="s">
        <v>5208</v>
      </c>
      <c r="C3992" s="473" t="s">
        <v>925</v>
      </c>
      <c r="D3992" s="474">
        <v>58.57</v>
      </c>
    </row>
    <row r="3993" spans="1:4" s="387" customFormat="1" x14ac:dyDescent="0.25">
      <c r="A3993" s="473">
        <v>92346</v>
      </c>
      <c r="B3993" s="473" t="s">
        <v>5209</v>
      </c>
      <c r="C3993" s="473" t="s">
        <v>925</v>
      </c>
      <c r="D3993" s="474">
        <v>78.849999999999994</v>
      </c>
    </row>
    <row r="3994" spans="1:4" s="387" customFormat="1" x14ac:dyDescent="0.25">
      <c r="A3994" s="473">
        <v>92347</v>
      </c>
      <c r="B3994" s="473" t="s">
        <v>5210</v>
      </c>
      <c r="C3994" s="473" t="s">
        <v>925</v>
      </c>
      <c r="D3994" s="474">
        <v>88.79</v>
      </c>
    </row>
    <row r="3995" spans="1:4" s="387" customFormat="1" x14ac:dyDescent="0.25">
      <c r="A3995" s="473">
        <v>92348</v>
      </c>
      <c r="B3995" s="473" t="s">
        <v>5211</v>
      </c>
      <c r="C3995" s="473" t="s">
        <v>925</v>
      </c>
      <c r="D3995" s="474">
        <v>113.66</v>
      </c>
    </row>
    <row r="3996" spans="1:4" s="387" customFormat="1" x14ac:dyDescent="0.25">
      <c r="A3996" s="473">
        <v>92349</v>
      </c>
      <c r="B3996" s="473" t="s">
        <v>5212</v>
      </c>
      <c r="C3996" s="473" t="s">
        <v>925</v>
      </c>
      <c r="D3996" s="474">
        <v>122.5</v>
      </c>
    </row>
    <row r="3997" spans="1:4" s="387" customFormat="1" x14ac:dyDescent="0.25">
      <c r="A3997" s="473">
        <v>92350</v>
      </c>
      <c r="B3997" s="473" t="s">
        <v>5213</v>
      </c>
      <c r="C3997" s="473" t="s">
        <v>925</v>
      </c>
      <c r="D3997" s="474">
        <v>87.1</v>
      </c>
    </row>
    <row r="3998" spans="1:4" s="387" customFormat="1" x14ac:dyDescent="0.25">
      <c r="A3998" s="473">
        <v>92351</v>
      </c>
      <c r="B3998" s="473" t="s">
        <v>5214</v>
      </c>
      <c r="C3998" s="473" t="s">
        <v>925</v>
      </c>
      <c r="D3998" s="474">
        <v>84.89</v>
      </c>
    </row>
    <row r="3999" spans="1:4" s="387" customFormat="1" x14ac:dyDescent="0.25">
      <c r="A3999" s="473">
        <v>92352</v>
      </c>
      <c r="B3999" s="473" t="s">
        <v>5215</v>
      </c>
      <c r="C3999" s="473" t="s">
        <v>925</v>
      </c>
      <c r="D3999" s="474">
        <v>137.44</v>
      </c>
    </row>
    <row r="4000" spans="1:4" s="387" customFormat="1" x14ac:dyDescent="0.25">
      <c r="A4000" s="473">
        <v>92353</v>
      </c>
      <c r="B4000" s="473" t="s">
        <v>5216</v>
      </c>
      <c r="C4000" s="473" t="s">
        <v>925</v>
      </c>
      <c r="D4000" s="474">
        <v>127.72</v>
      </c>
    </row>
    <row r="4001" spans="1:4" s="387" customFormat="1" x14ac:dyDescent="0.25">
      <c r="A4001" s="473">
        <v>92354</v>
      </c>
      <c r="B4001" s="473" t="s">
        <v>5217</v>
      </c>
      <c r="C4001" s="473" t="s">
        <v>925</v>
      </c>
      <c r="D4001" s="474">
        <v>185.76</v>
      </c>
    </row>
    <row r="4002" spans="1:4" s="387" customFormat="1" x14ac:dyDescent="0.25">
      <c r="A4002" s="473">
        <v>92355</v>
      </c>
      <c r="B4002" s="473" t="s">
        <v>5218</v>
      </c>
      <c r="C4002" s="473" t="s">
        <v>925</v>
      </c>
      <c r="D4002" s="474">
        <v>167.03</v>
      </c>
    </row>
    <row r="4003" spans="1:4" s="387" customFormat="1" x14ac:dyDescent="0.25">
      <c r="A4003" s="473">
        <v>92356</v>
      </c>
      <c r="B4003" s="473" t="s">
        <v>5219</v>
      </c>
      <c r="C4003" s="473" t="s">
        <v>925</v>
      </c>
      <c r="D4003" s="474">
        <v>113.13</v>
      </c>
    </row>
    <row r="4004" spans="1:4" s="387" customFormat="1" x14ac:dyDescent="0.25">
      <c r="A4004" s="473">
        <v>92357</v>
      </c>
      <c r="B4004" s="473" t="s">
        <v>5220</v>
      </c>
      <c r="C4004" s="473" t="s">
        <v>925</v>
      </c>
      <c r="D4004" s="474">
        <v>175.17</v>
      </c>
    </row>
    <row r="4005" spans="1:4" s="387" customFormat="1" x14ac:dyDescent="0.25">
      <c r="A4005" s="473">
        <v>92358</v>
      </c>
      <c r="B4005" s="473" t="s">
        <v>5221</v>
      </c>
      <c r="C4005" s="473" t="s">
        <v>925</v>
      </c>
      <c r="D4005" s="474">
        <v>220.87</v>
      </c>
    </row>
    <row r="4006" spans="1:4" s="387" customFormat="1" x14ac:dyDescent="0.25">
      <c r="A4006" s="473">
        <v>92369</v>
      </c>
      <c r="B4006" s="473" t="s">
        <v>5222</v>
      </c>
      <c r="C4006" s="473" t="s">
        <v>925</v>
      </c>
      <c r="D4006" s="474">
        <v>29.76</v>
      </c>
    </row>
    <row r="4007" spans="1:4" s="387" customFormat="1" x14ac:dyDescent="0.25">
      <c r="A4007" s="473">
        <v>92370</v>
      </c>
      <c r="B4007" s="473" t="s">
        <v>5223</v>
      </c>
      <c r="C4007" s="473" t="s">
        <v>925</v>
      </c>
      <c r="D4007" s="474">
        <v>31.54</v>
      </c>
    </row>
    <row r="4008" spans="1:4" s="387" customFormat="1" x14ac:dyDescent="0.25">
      <c r="A4008" s="473">
        <v>92371</v>
      </c>
      <c r="B4008" s="473" t="s">
        <v>5224</v>
      </c>
      <c r="C4008" s="473" t="s">
        <v>925</v>
      </c>
      <c r="D4008" s="474">
        <v>36.72</v>
      </c>
    </row>
    <row r="4009" spans="1:4" s="387" customFormat="1" x14ac:dyDescent="0.25">
      <c r="A4009" s="473">
        <v>92372</v>
      </c>
      <c r="B4009" s="473" t="s">
        <v>5225</v>
      </c>
      <c r="C4009" s="473" t="s">
        <v>925</v>
      </c>
      <c r="D4009" s="474">
        <v>38.39</v>
      </c>
    </row>
    <row r="4010" spans="1:4" s="387" customFormat="1" x14ac:dyDescent="0.25">
      <c r="A4010" s="473">
        <v>92373</v>
      </c>
      <c r="B4010" s="473" t="s">
        <v>5226</v>
      </c>
      <c r="C4010" s="473" t="s">
        <v>925</v>
      </c>
      <c r="D4010" s="474">
        <v>44.01</v>
      </c>
    </row>
    <row r="4011" spans="1:4" s="387" customFormat="1" x14ac:dyDescent="0.25">
      <c r="A4011" s="473">
        <v>92374</v>
      </c>
      <c r="B4011" s="473" t="s">
        <v>5227</v>
      </c>
      <c r="C4011" s="473" t="s">
        <v>925</v>
      </c>
      <c r="D4011" s="474">
        <v>44.34</v>
      </c>
    </row>
    <row r="4012" spans="1:4" s="387" customFormat="1" x14ac:dyDescent="0.25">
      <c r="A4012" s="473">
        <v>92375</v>
      </c>
      <c r="B4012" s="473" t="s">
        <v>5228</v>
      </c>
      <c r="C4012" s="473" t="s">
        <v>925</v>
      </c>
      <c r="D4012" s="474">
        <v>58.56</v>
      </c>
    </row>
    <row r="4013" spans="1:4" s="387" customFormat="1" x14ac:dyDescent="0.25">
      <c r="A4013" s="473">
        <v>92376</v>
      </c>
      <c r="B4013" s="473" t="s">
        <v>5229</v>
      </c>
      <c r="C4013" s="473" t="s">
        <v>925</v>
      </c>
      <c r="D4013" s="474">
        <v>58.54</v>
      </c>
    </row>
    <row r="4014" spans="1:4" s="387" customFormat="1" x14ac:dyDescent="0.25">
      <c r="A4014" s="473">
        <v>92377</v>
      </c>
      <c r="B4014" s="473" t="s">
        <v>5230</v>
      </c>
      <c r="C4014" s="473" t="s">
        <v>925</v>
      </c>
      <c r="D4014" s="474">
        <v>80.13</v>
      </c>
    </row>
    <row r="4015" spans="1:4" s="387" customFormat="1" x14ac:dyDescent="0.25">
      <c r="A4015" s="473">
        <v>92378</v>
      </c>
      <c r="B4015" s="473" t="s">
        <v>5231</v>
      </c>
      <c r="C4015" s="473" t="s">
        <v>925</v>
      </c>
      <c r="D4015" s="474">
        <v>90.07</v>
      </c>
    </row>
    <row r="4016" spans="1:4" s="387" customFormat="1" x14ac:dyDescent="0.25">
      <c r="A4016" s="473">
        <v>92379</v>
      </c>
      <c r="B4016" s="473" t="s">
        <v>5232</v>
      </c>
      <c r="C4016" s="473" t="s">
        <v>925</v>
      </c>
      <c r="D4016" s="474">
        <v>116.27</v>
      </c>
    </row>
    <row r="4017" spans="1:4" s="387" customFormat="1" x14ac:dyDescent="0.25">
      <c r="A4017" s="473">
        <v>92380</v>
      </c>
      <c r="B4017" s="473" t="s">
        <v>5233</v>
      </c>
      <c r="C4017" s="473" t="s">
        <v>925</v>
      </c>
      <c r="D4017" s="474">
        <v>125.11</v>
      </c>
    </row>
    <row r="4018" spans="1:4" s="387" customFormat="1" x14ac:dyDescent="0.25">
      <c r="A4018" s="473">
        <v>92381</v>
      </c>
      <c r="B4018" s="473" t="s">
        <v>5234</v>
      </c>
      <c r="C4018" s="473" t="s">
        <v>925</v>
      </c>
      <c r="D4018" s="474">
        <v>45.18</v>
      </c>
    </row>
    <row r="4019" spans="1:4" s="387" customFormat="1" x14ac:dyDescent="0.25">
      <c r="A4019" s="473">
        <v>92382</v>
      </c>
      <c r="B4019" s="473" t="s">
        <v>5235</v>
      </c>
      <c r="C4019" s="473" t="s">
        <v>925</v>
      </c>
      <c r="D4019" s="474">
        <v>42.81</v>
      </c>
    </row>
    <row r="4020" spans="1:4" s="387" customFormat="1" x14ac:dyDescent="0.25">
      <c r="A4020" s="473">
        <v>92383</v>
      </c>
      <c r="B4020" s="473" t="s">
        <v>5236</v>
      </c>
      <c r="C4020" s="473" t="s">
        <v>925</v>
      </c>
      <c r="D4020" s="474">
        <v>58.54</v>
      </c>
    </row>
    <row r="4021" spans="1:4" s="387" customFormat="1" x14ac:dyDescent="0.25">
      <c r="A4021" s="473">
        <v>92384</v>
      </c>
      <c r="B4021" s="473" t="s">
        <v>5237</v>
      </c>
      <c r="C4021" s="473" t="s">
        <v>925</v>
      </c>
      <c r="D4021" s="474">
        <v>53.82</v>
      </c>
    </row>
    <row r="4022" spans="1:4" s="387" customFormat="1" x14ac:dyDescent="0.25">
      <c r="A4022" s="473">
        <v>92385</v>
      </c>
      <c r="B4022" s="473" t="s">
        <v>5238</v>
      </c>
      <c r="C4022" s="473" t="s">
        <v>925</v>
      </c>
      <c r="D4022" s="474">
        <v>67.680000000000007</v>
      </c>
    </row>
    <row r="4023" spans="1:4" s="387" customFormat="1" x14ac:dyDescent="0.25">
      <c r="A4023" s="473">
        <v>92386</v>
      </c>
      <c r="B4023" s="473" t="s">
        <v>5239</v>
      </c>
      <c r="C4023" s="473" t="s">
        <v>925</v>
      </c>
      <c r="D4023" s="474">
        <v>64.430000000000007</v>
      </c>
    </row>
    <row r="4024" spans="1:4" s="387" customFormat="1" x14ac:dyDescent="0.25">
      <c r="A4024" s="473">
        <v>92387</v>
      </c>
      <c r="B4024" s="473" t="s">
        <v>5240</v>
      </c>
      <c r="C4024" s="473" t="s">
        <v>925</v>
      </c>
      <c r="D4024" s="474">
        <v>87.03</v>
      </c>
    </row>
    <row r="4025" spans="1:4" s="387" customFormat="1" x14ac:dyDescent="0.25">
      <c r="A4025" s="473">
        <v>92388</v>
      </c>
      <c r="B4025" s="473" t="s">
        <v>5241</v>
      </c>
      <c r="C4025" s="473" t="s">
        <v>925</v>
      </c>
      <c r="D4025" s="474">
        <v>84.82</v>
      </c>
    </row>
    <row r="4026" spans="1:4" s="387" customFormat="1" x14ac:dyDescent="0.25">
      <c r="A4026" s="473">
        <v>92389</v>
      </c>
      <c r="B4026" s="473" t="s">
        <v>5242</v>
      </c>
      <c r="C4026" s="473" t="s">
        <v>925</v>
      </c>
      <c r="D4026" s="474">
        <v>139.38999999999999</v>
      </c>
    </row>
    <row r="4027" spans="1:4" s="387" customFormat="1" x14ac:dyDescent="0.25">
      <c r="A4027" s="473">
        <v>92390</v>
      </c>
      <c r="B4027" s="473" t="s">
        <v>5243</v>
      </c>
      <c r="C4027" s="473" t="s">
        <v>925</v>
      </c>
      <c r="D4027" s="474">
        <v>129.66999999999999</v>
      </c>
    </row>
    <row r="4028" spans="1:4" s="387" customFormat="1" x14ac:dyDescent="0.25">
      <c r="A4028" s="473">
        <v>92635</v>
      </c>
      <c r="B4028" s="473" t="s">
        <v>5244</v>
      </c>
      <c r="C4028" s="473" t="s">
        <v>925</v>
      </c>
      <c r="D4028" s="474">
        <v>189.69</v>
      </c>
    </row>
    <row r="4029" spans="1:4" s="387" customFormat="1" x14ac:dyDescent="0.25">
      <c r="A4029" s="473">
        <v>92636</v>
      </c>
      <c r="B4029" s="473" t="s">
        <v>5245</v>
      </c>
      <c r="C4029" s="473" t="s">
        <v>925</v>
      </c>
      <c r="D4029" s="474">
        <v>170.96</v>
      </c>
    </row>
    <row r="4030" spans="1:4" s="387" customFormat="1" x14ac:dyDescent="0.25">
      <c r="A4030" s="473">
        <v>92637</v>
      </c>
      <c r="B4030" s="473" t="s">
        <v>5246</v>
      </c>
      <c r="C4030" s="473" t="s">
        <v>925</v>
      </c>
      <c r="D4030" s="474">
        <v>57.95</v>
      </c>
    </row>
    <row r="4031" spans="1:4" s="387" customFormat="1" x14ac:dyDescent="0.25">
      <c r="A4031" s="473">
        <v>92638</v>
      </c>
      <c r="B4031" s="473" t="s">
        <v>5247</v>
      </c>
      <c r="C4031" s="473" t="s">
        <v>925</v>
      </c>
      <c r="D4031" s="474">
        <v>72.349999999999994</v>
      </c>
    </row>
    <row r="4032" spans="1:4" s="387" customFormat="1" x14ac:dyDescent="0.25">
      <c r="A4032" s="473">
        <v>92639</v>
      </c>
      <c r="B4032" s="473" t="s">
        <v>5248</v>
      </c>
      <c r="C4032" s="473" t="s">
        <v>925</v>
      </c>
      <c r="D4032" s="474">
        <v>84.62</v>
      </c>
    </row>
    <row r="4033" spans="1:4" s="387" customFormat="1" x14ac:dyDescent="0.25">
      <c r="A4033" s="473">
        <v>92640</v>
      </c>
      <c r="B4033" s="473" t="s">
        <v>5249</v>
      </c>
      <c r="C4033" s="473" t="s">
        <v>925</v>
      </c>
      <c r="D4033" s="474">
        <v>113.01</v>
      </c>
    </row>
    <row r="4034" spans="1:4" s="387" customFormat="1" x14ac:dyDescent="0.25">
      <c r="A4034" s="473">
        <v>92642</v>
      </c>
      <c r="B4034" s="473" t="s">
        <v>5250</v>
      </c>
      <c r="C4034" s="473" t="s">
        <v>925</v>
      </c>
      <c r="D4034" s="474">
        <v>177.72</v>
      </c>
    </row>
    <row r="4035" spans="1:4" s="387" customFormat="1" x14ac:dyDescent="0.25">
      <c r="A4035" s="473">
        <v>92644</v>
      </c>
      <c r="B4035" s="473" t="s">
        <v>5251</v>
      </c>
      <c r="C4035" s="473" t="s">
        <v>925</v>
      </c>
      <c r="D4035" s="474">
        <v>226.11</v>
      </c>
    </row>
    <row r="4036" spans="1:4" s="387" customFormat="1" x14ac:dyDescent="0.25">
      <c r="A4036" s="473">
        <v>92657</v>
      </c>
      <c r="B4036" s="473" t="s">
        <v>5252</v>
      </c>
      <c r="C4036" s="473" t="s">
        <v>925</v>
      </c>
      <c r="D4036" s="474">
        <v>22.69</v>
      </c>
    </row>
    <row r="4037" spans="1:4" s="387" customFormat="1" x14ac:dyDescent="0.25">
      <c r="A4037" s="473">
        <v>92658</v>
      </c>
      <c r="B4037" s="473" t="s">
        <v>5253</v>
      </c>
      <c r="C4037" s="473" t="s">
        <v>925</v>
      </c>
      <c r="D4037" s="474">
        <v>24.47</v>
      </c>
    </row>
    <row r="4038" spans="1:4" s="387" customFormat="1" x14ac:dyDescent="0.25">
      <c r="A4038" s="473">
        <v>92659</v>
      </c>
      <c r="B4038" s="473" t="s">
        <v>5254</v>
      </c>
      <c r="C4038" s="473" t="s">
        <v>925</v>
      </c>
      <c r="D4038" s="474">
        <v>28.67</v>
      </c>
    </row>
    <row r="4039" spans="1:4" s="387" customFormat="1" x14ac:dyDescent="0.25">
      <c r="A4039" s="473">
        <v>92660</v>
      </c>
      <c r="B4039" s="473" t="s">
        <v>5255</v>
      </c>
      <c r="C4039" s="473" t="s">
        <v>925</v>
      </c>
      <c r="D4039" s="474">
        <v>30.34</v>
      </c>
    </row>
    <row r="4040" spans="1:4" s="387" customFormat="1" x14ac:dyDescent="0.25">
      <c r="A4040" s="473">
        <v>92661</v>
      </c>
      <c r="B4040" s="473" t="s">
        <v>5256</v>
      </c>
      <c r="C4040" s="473" t="s">
        <v>925</v>
      </c>
      <c r="D4040" s="474">
        <v>34.840000000000003</v>
      </c>
    </row>
    <row r="4041" spans="1:4" s="387" customFormat="1" x14ac:dyDescent="0.25">
      <c r="A4041" s="473">
        <v>92662</v>
      </c>
      <c r="B4041" s="473" t="s">
        <v>5257</v>
      </c>
      <c r="C4041" s="473" t="s">
        <v>925</v>
      </c>
      <c r="D4041" s="474">
        <v>35.17</v>
      </c>
    </row>
    <row r="4042" spans="1:4" s="387" customFormat="1" x14ac:dyDescent="0.25">
      <c r="A4042" s="473">
        <v>92663</v>
      </c>
      <c r="B4042" s="473" t="s">
        <v>5258</v>
      </c>
      <c r="C4042" s="473" t="s">
        <v>925</v>
      </c>
      <c r="D4042" s="474">
        <v>48.01</v>
      </c>
    </row>
    <row r="4043" spans="1:4" s="387" customFormat="1" x14ac:dyDescent="0.25">
      <c r="A4043" s="473">
        <v>92664</v>
      </c>
      <c r="B4043" s="473" t="s">
        <v>5259</v>
      </c>
      <c r="C4043" s="473" t="s">
        <v>925</v>
      </c>
      <c r="D4043" s="474">
        <v>47.99</v>
      </c>
    </row>
    <row r="4044" spans="1:4" s="387" customFormat="1" x14ac:dyDescent="0.25">
      <c r="A4044" s="473">
        <v>92665</v>
      </c>
      <c r="B4044" s="473" t="s">
        <v>5260</v>
      </c>
      <c r="C4044" s="473" t="s">
        <v>925</v>
      </c>
      <c r="D4044" s="474">
        <v>67.48</v>
      </c>
    </row>
    <row r="4045" spans="1:4" s="387" customFormat="1" x14ac:dyDescent="0.25">
      <c r="A4045" s="473">
        <v>92666</v>
      </c>
      <c r="B4045" s="473" t="s">
        <v>5261</v>
      </c>
      <c r="C4045" s="473" t="s">
        <v>925</v>
      </c>
      <c r="D4045" s="474">
        <v>77.42</v>
      </c>
    </row>
    <row r="4046" spans="1:4" s="387" customFormat="1" x14ac:dyDescent="0.25">
      <c r="A4046" s="473">
        <v>92667</v>
      </c>
      <c r="B4046" s="473" t="s">
        <v>5262</v>
      </c>
      <c r="C4046" s="473" t="s">
        <v>925</v>
      </c>
      <c r="D4046" s="474">
        <v>101.56</v>
      </c>
    </row>
    <row r="4047" spans="1:4" s="387" customFormat="1" x14ac:dyDescent="0.25">
      <c r="A4047" s="473">
        <v>92668</v>
      </c>
      <c r="B4047" s="473" t="s">
        <v>5263</v>
      </c>
      <c r="C4047" s="473" t="s">
        <v>925</v>
      </c>
      <c r="D4047" s="474">
        <v>110.4</v>
      </c>
    </row>
    <row r="4048" spans="1:4" s="387" customFormat="1" x14ac:dyDescent="0.25">
      <c r="A4048" s="473">
        <v>92669</v>
      </c>
      <c r="B4048" s="473" t="s">
        <v>5264</v>
      </c>
      <c r="C4048" s="473" t="s">
        <v>925</v>
      </c>
      <c r="D4048" s="474">
        <v>34.549999999999997</v>
      </c>
    </row>
    <row r="4049" spans="1:4" s="387" customFormat="1" x14ac:dyDescent="0.25">
      <c r="A4049" s="473">
        <v>92670</v>
      </c>
      <c r="B4049" s="473" t="s">
        <v>5265</v>
      </c>
      <c r="C4049" s="473" t="s">
        <v>925</v>
      </c>
      <c r="D4049" s="474">
        <v>32.18</v>
      </c>
    </row>
    <row r="4050" spans="1:4" s="387" customFormat="1" x14ac:dyDescent="0.25">
      <c r="A4050" s="473">
        <v>92671</v>
      </c>
      <c r="B4050" s="473" t="s">
        <v>5266</v>
      </c>
      <c r="C4050" s="473" t="s">
        <v>925</v>
      </c>
      <c r="D4050" s="474">
        <v>46.49</v>
      </c>
    </row>
    <row r="4051" spans="1:4" s="387" customFormat="1" x14ac:dyDescent="0.25">
      <c r="A4051" s="473">
        <v>92672</v>
      </c>
      <c r="B4051" s="473" t="s">
        <v>5267</v>
      </c>
      <c r="C4051" s="473" t="s">
        <v>925</v>
      </c>
      <c r="D4051" s="474">
        <v>41.77</v>
      </c>
    </row>
    <row r="4052" spans="1:4" s="387" customFormat="1" x14ac:dyDescent="0.25">
      <c r="A4052" s="473">
        <v>92673</v>
      </c>
      <c r="B4052" s="473" t="s">
        <v>5268</v>
      </c>
      <c r="C4052" s="473" t="s">
        <v>925</v>
      </c>
      <c r="D4052" s="474">
        <v>53.94</v>
      </c>
    </row>
    <row r="4053" spans="1:4" s="387" customFormat="1" x14ac:dyDescent="0.25">
      <c r="A4053" s="473">
        <v>92674</v>
      </c>
      <c r="B4053" s="473" t="s">
        <v>5269</v>
      </c>
      <c r="C4053" s="473" t="s">
        <v>925</v>
      </c>
      <c r="D4053" s="474">
        <v>50.69</v>
      </c>
    </row>
    <row r="4054" spans="1:4" s="387" customFormat="1" x14ac:dyDescent="0.25">
      <c r="A4054" s="473">
        <v>92675</v>
      </c>
      <c r="B4054" s="473" t="s">
        <v>5270</v>
      </c>
      <c r="C4054" s="473" t="s">
        <v>925</v>
      </c>
      <c r="D4054" s="474">
        <v>71.239999999999995</v>
      </c>
    </row>
    <row r="4055" spans="1:4" s="387" customFormat="1" x14ac:dyDescent="0.25">
      <c r="A4055" s="473">
        <v>92676</v>
      </c>
      <c r="B4055" s="473" t="s">
        <v>5271</v>
      </c>
      <c r="C4055" s="473" t="s">
        <v>925</v>
      </c>
      <c r="D4055" s="474">
        <v>69.03</v>
      </c>
    </row>
    <row r="4056" spans="1:4" s="387" customFormat="1" x14ac:dyDescent="0.25">
      <c r="A4056" s="473">
        <v>92677</v>
      </c>
      <c r="B4056" s="473" t="s">
        <v>5272</v>
      </c>
      <c r="C4056" s="473" t="s">
        <v>925</v>
      </c>
      <c r="D4056" s="474">
        <v>120.46</v>
      </c>
    </row>
    <row r="4057" spans="1:4" s="387" customFormat="1" x14ac:dyDescent="0.25">
      <c r="A4057" s="473">
        <v>92678</v>
      </c>
      <c r="B4057" s="473" t="s">
        <v>5273</v>
      </c>
      <c r="C4057" s="473" t="s">
        <v>925</v>
      </c>
      <c r="D4057" s="474">
        <v>110.74</v>
      </c>
    </row>
    <row r="4058" spans="1:4" s="387" customFormat="1" x14ac:dyDescent="0.25">
      <c r="A4058" s="473">
        <v>92679</v>
      </c>
      <c r="B4058" s="473" t="s">
        <v>5274</v>
      </c>
      <c r="C4058" s="473" t="s">
        <v>925</v>
      </c>
      <c r="D4058" s="474">
        <v>167.66</v>
      </c>
    </row>
    <row r="4059" spans="1:4" s="387" customFormat="1" x14ac:dyDescent="0.25">
      <c r="A4059" s="473">
        <v>92680</v>
      </c>
      <c r="B4059" s="473" t="s">
        <v>5275</v>
      </c>
      <c r="C4059" s="473" t="s">
        <v>925</v>
      </c>
      <c r="D4059" s="474">
        <v>148.93</v>
      </c>
    </row>
    <row r="4060" spans="1:4" s="387" customFormat="1" x14ac:dyDescent="0.25">
      <c r="A4060" s="473">
        <v>92681</v>
      </c>
      <c r="B4060" s="473" t="s">
        <v>5276</v>
      </c>
      <c r="C4060" s="473" t="s">
        <v>925</v>
      </c>
      <c r="D4060" s="474">
        <v>43.76</v>
      </c>
    </row>
    <row r="4061" spans="1:4" s="387" customFormat="1" x14ac:dyDescent="0.25">
      <c r="A4061" s="473">
        <v>92682</v>
      </c>
      <c r="B4061" s="473" t="s">
        <v>5277</v>
      </c>
      <c r="C4061" s="473" t="s">
        <v>925</v>
      </c>
      <c r="D4061" s="474">
        <v>56.22</v>
      </c>
    </row>
    <row r="4062" spans="1:4" s="387" customFormat="1" x14ac:dyDescent="0.25">
      <c r="A4062" s="473">
        <v>92683</v>
      </c>
      <c r="B4062" s="473" t="s">
        <v>5278</v>
      </c>
      <c r="C4062" s="473" t="s">
        <v>925</v>
      </c>
      <c r="D4062" s="474">
        <v>66.319999999999993</v>
      </c>
    </row>
    <row r="4063" spans="1:4" s="387" customFormat="1" x14ac:dyDescent="0.25">
      <c r="A4063" s="473">
        <v>92684</v>
      </c>
      <c r="B4063" s="473" t="s">
        <v>5279</v>
      </c>
      <c r="C4063" s="473" t="s">
        <v>925</v>
      </c>
      <c r="D4063" s="474">
        <v>91.96</v>
      </c>
    </row>
    <row r="4064" spans="1:4" s="387" customFormat="1" x14ac:dyDescent="0.25">
      <c r="A4064" s="473">
        <v>92685</v>
      </c>
      <c r="B4064" s="473" t="s">
        <v>5280</v>
      </c>
      <c r="C4064" s="473" t="s">
        <v>925</v>
      </c>
      <c r="D4064" s="474">
        <v>152.49</v>
      </c>
    </row>
    <row r="4065" spans="1:4" s="387" customFormat="1" x14ac:dyDescent="0.25">
      <c r="A4065" s="473">
        <v>92686</v>
      </c>
      <c r="B4065" s="473" t="s">
        <v>5281</v>
      </c>
      <c r="C4065" s="473" t="s">
        <v>925</v>
      </c>
      <c r="D4065" s="474">
        <v>196.69</v>
      </c>
    </row>
    <row r="4066" spans="1:4" s="387" customFormat="1" x14ac:dyDescent="0.25">
      <c r="A4066" s="473">
        <v>92692</v>
      </c>
      <c r="B4066" s="473" t="s">
        <v>5282</v>
      </c>
      <c r="C4066" s="473" t="s">
        <v>925</v>
      </c>
      <c r="D4066" s="474">
        <v>12.09</v>
      </c>
    </row>
    <row r="4067" spans="1:4" s="387" customFormat="1" x14ac:dyDescent="0.25">
      <c r="A4067" s="473">
        <v>92693</v>
      </c>
      <c r="B4067" s="473" t="s">
        <v>5283</v>
      </c>
      <c r="C4067" s="473" t="s">
        <v>925</v>
      </c>
      <c r="D4067" s="474">
        <v>12.48</v>
      </c>
    </row>
    <row r="4068" spans="1:4" s="387" customFormat="1" x14ac:dyDescent="0.25">
      <c r="A4068" s="473">
        <v>92694</v>
      </c>
      <c r="B4068" s="473" t="s">
        <v>5284</v>
      </c>
      <c r="C4068" s="473" t="s">
        <v>925</v>
      </c>
      <c r="D4068" s="474">
        <v>18.91</v>
      </c>
    </row>
    <row r="4069" spans="1:4" s="387" customFormat="1" x14ac:dyDescent="0.25">
      <c r="A4069" s="473">
        <v>92695</v>
      </c>
      <c r="B4069" s="473" t="s">
        <v>5285</v>
      </c>
      <c r="C4069" s="473" t="s">
        <v>925</v>
      </c>
      <c r="D4069" s="474">
        <v>19.3</v>
      </c>
    </row>
    <row r="4070" spans="1:4" s="387" customFormat="1" x14ac:dyDescent="0.25">
      <c r="A4070" s="473">
        <v>92696</v>
      </c>
      <c r="B4070" s="473" t="s">
        <v>5286</v>
      </c>
      <c r="C4070" s="473" t="s">
        <v>925</v>
      </c>
      <c r="D4070" s="474">
        <v>29.46</v>
      </c>
    </row>
    <row r="4071" spans="1:4" s="387" customFormat="1" x14ac:dyDescent="0.25">
      <c r="A4071" s="473">
        <v>92697</v>
      </c>
      <c r="B4071" s="473" t="s">
        <v>5287</v>
      </c>
      <c r="C4071" s="473" t="s">
        <v>925</v>
      </c>
      <c r="D4071" s="474">
        <v>31.24</v>
      </c>
    </row>
    <row r="4072" spans="1:4" s="387" customFormat="1" x14ac:dyDescent="0.25">
      <c r="A4072" s="473">
        <v>92698</v>
      </c>
      <c r="B4072" s="473" t="s">
        <v>5288</v>
      </c>
      <c r="C4072" s="473" t="s">
        <v>925</v>
      </c>
      <c r="D4072" s="474">
        <v>17.829999999999998</v>
      </c>
    </row>
    <row r="4073" spans="1:4" s="387" customFormat="1" x14ac:dyDescent="0.25">
      <c r="A4073" s="473">
        <v>92699</v>
      </c>
      <c r="B4073" s="473" t="s">
        <v>5289</v>
      </c>
      <c r="C4073" s="473" t="s">
        <v>925</v>
      </c>
      <c r="D4073" s="474">
        <v>16.54</v>
      </c>
    </row>
    <row r="4074" spans="1:4" s="387" customFormat="1" x14ac:dyDescent="0.25">
      <c r="A4074" s="473">
        <v>92700</v>
      </c>
      <c r="B4074" s="473" t="s">
        <v>5290</v>
      </c>
      <c r="C4074" s="473" t="s">
        <v>925</v>
      </c>
      <c r="D4074" s="474">
        <v>28.83</v>
      </c>
    </row>
    <row r="4075" spans="1:4" s="387" customFormat="1" x14ac:dyDescent="0.25">
      <c r="A4075" s="473">
        <v>92701</v>
      </c>
      <c r="B4075" s="473" t="s">
        <v>5291</v>
      </c>
      <c r="C4075" s="473" t="s">
        <v>925</v>
      </c>
      <c r="D4075" s="474">
        <v>26.9</v>
      </c>
    </row>
    <row r="4076" spans="1:4" s="387" customFormat="1" x14ac:dyDescent="0.25">
      <c r="A4076" s="473">
        <v>92702</v>
      </c>
      <c r="B4076" s="473" t="s">
        <v>5292</v>
      </c>
      <c r="C4076" s="473" t="s">
        <v>925</v>
      </c>
      <c r="D4076" s="474">
        <v>44.77</v>
      </c>
    </row>
    <row r="4077" spans="1:4" s="387" customFormat="1" x14ac:dyDescent="0.25">
      <c r="A4077" s="473">
        <v>92703</v>
      </c>
      <c r="B4077" s="473" t="s">
        <v>5293</v>
      </c>
      <c r="C4077" s="473" t="s">
        <v>925</v>
      </c>
      <c r="D4077" s="474">
        <v>42.4</v>
      </c>
    </row>
    <row r="4078" spans="1:4" s="387" customFormat="1" x14ac:dyDescent="0.25">
      <c r="A4078" s="473">
        <v>92704</v>
      </c>
      <c r="B4078" s="473" t="s">
        <v>5294</v>
      </c>
      <c r="C4078" s="473" t="s">
        <v>925</v>
      </c>
      <c r="D4078" s="474">
        <v>22.31</v>
      </c>
    </row>
    <row r="4079" spans="1:4" s="387" customFormat="1" x14ac:dyDescent="0.25">
      <c r="A4079" s="473">
        <v>92705</v>
      </c>
      <c r="B4079" s="473" t="s">
        <v>5295</v>
      </c>
      <c r="C4079" s="473" t="s">
        <v>925</v>
      </c>
      <c r="D4079" s="474">
        <v>35.479999999999997</v>
      </c>
    </row>
    <row r="4080" spans="1:4" s="387" customFormat="1" x14ac:dyDescent="0.25">
      <c r="A4080" s="473">
        <v>92706</v>
      </c>
      <c r="B4080" s="473" t="s">
        <v>5296</v>
      </c>
      <c r="C4080" s="473" t="s">
        <v>925</v>
      </c>
      <c r="D4080" s="474">
        <v>57.38</v>
      </c>
    </row>
    <row r="4081" spans="1:4" s="387" customFormat="1" x14ac:dyDescent="0.25">
      <c r="A4081" s="473">
        <v>92889</v>
      </c>
      <c r="B4081" s="473" t="s">
        <v>5297</v>
      </c>
      <c r="C4081" s="473" t="s">
        <v>925</v>
      </c>
      <c r="D4081" s="474">
        <v>123.05</v>
      </c>
    </row>
    <row r="4082" spans="1:4" s="387" customFormat="1" x14ac:dyDescent="0.25">
      <c r="A4082" s="473">
        <v>92890</v>
      </c>
      <c r="B4082" s="473" t="s">
        <v>5298</v>
      </c>
      <c r="C4082" s="473" t="s">
        <v>925</v>
      </c>
      <c r="D4082" s="474">
        <v>189.72</v>
      </c>
    </row>
    <row r="4083" spans="1:4" s="387" customFormat="1" x14ac:dyDescent="0.25">
      <c r="A4083" s="473">
        <v>92891</v>
      </c>
      <c r="B4083" s="473" t="s">
        <v>5299</v>
      </c>
      <c r="C4083" s="473" t="s">
        <v>925</v>
      </c>
      <c r="D4083" s="474">
        <v>281.39</v>
      </c>
    </row>
    <row r="4084" spans="1:4" s="387" customFormat="1" x14ac:dyDescent="0.25">
      <c r="A4084" s="473">
        <v>92892</v>
      </c>
      <c r="B4084" s="473" t="s">
        <v>5300</v>
      </c>
      <c r="C4084" s="473" t="s">
        <v>925</v>
      </c>
      <c r="D4084" s="474">
        <v>50.74</v>
      </c>
    </row>
    <row r="4085" spans="1:4" s="387" customFormat="1" x14ac:dyDescent="0.25">
      <c r="A4085" s="473">
        <v>92893</v>
      </c>
      <c r="B4085" s="473" t="s">
        <v>5301</v>
      </c>
      <c r="C4085" s="473" t="s">
        <v>925</v>
      </c>
      <c r="D4085" s="474">
        <v>74.06</v>
      </c>
    </row>
    <row r="4086" spans="1:4" s="387" customFormat="1" x14ac:dyDescent="0.25">
      <c r="A4086" s="473">
        <v>92894</v>
      </c>
      <c r="B4086" s="473" t="s">
        <v>5302</v>
      </c>
      <c r="C4086" s="473" t="s">
        <v>925</v>
      </c>
      <c r="D4086" s="474">
        <v>89.11</v>
      </c>
    </row>
    <row r="4087" spans="1:4" s="387" customFormat="1" x14ac:dyDescent="0.25">
      <c r="A4087" s="473">
        <v>92895</v>
      </c>
      <c r="B4087" s="473" t="s">
        <v>5303</v>
      </c>
      <c r="C4087" s="473" t="s">
        <v>925</v>
      </c>
      <c r="D4087" s="474">
        <v>123.02</v>
      </c>
    </row>
    <row r="4088" spans="1:4" s="387" customFormat="1" x14ac:dyDescent="0.25">
      <c r="A4088" s="473">
        <v>92896</v>
      </c>
      <c r="B4088" s="473" t="s">
        <v>5304</v>
      </c>
      <c r="C4088" s="473" t="s">
        <v>925</v>
      </c>
      <c r="D4088" s="474">
        <v>191</v>
      </c>
    </row>
    <row r="4089" spans="1:4" s="387" customFormat="1" x14ac:dyDescent="0.25">
      <c r="A4089" s="473">
        <v>92897</v>
      </c>
      <c r="B4089" s="473" t="s">
        <v>5305</v>
      </c>
      <c r="C4089" s="473" t="s">
        <v>925</v>
      </c>
      <c r="D4089" s="474">
        <v>284</v>
      </c>
    </row>
    <row r="4090" spans="1:4" s="387" customFormat="1" x14ac:dyDescent="0.25">
      <c r="A4090" s="473">
        <v>92898</v>
      </c>
      <c r="B4090" s="473" t="s">
        <v>5306</v>
      </c>
      <c r="C4090" s="473" t="s">
        <v>925</v>
      </c>
      <c r="D4090" s="474">
        <v>43.67</v>
      </c>
    </row>
    <row r="4091" spans="1:4" s="387" customFormat="1" x14ac:dyDescent="0.25">
      <c r="A4091" s="473">
        <v>92899</v>
      </c>
      <c r="B4091" s="473" t="s">
        <v>5307</v>
      </c>
      <c r="C4091" s="473" t="s">
        <v>925</v>
      </c>
      <c r="D4091" s="474">
        <v>66.010000000000005</v>
      </c>
    </row>
    <row r="4092" spans="1:4" s="387" customFormat="1" x14ac:dyDescent="0.25">
      <c r="A4092" s="473">
        <v>92900</v>
      </c>
      <c r="B4092" s="473" t="s">
        <v>5308</v>
      </c>
      <c r="C4092" s="473" t="s">
        <v>925</v>
      </c>
      <c r="D4092" s="474">
        <v>79.94</v>
      </c>
    </row>
    <row r="4093" spans="1:4" s="387" customFormat="1" x14ac:dyDescent="0.25">
      <c r="A4093" s="473">
        <v>92901</v>
      </c>
      <c r="B4093" s="473" t="s">
        <v>5309</v>
      </c>
      <c r="C4093" s="473" t="s">
        <v>925</v>
      </c>
      <c r="D4093" s="474">
        <v>112.47</v>
      </c>
    </row>
    <row r="4094" spans="1:4" s="387" customFormat="1" x14ac:dyDescent="0.25">
      <c r="A4094" s="473">
        <v>92902</v>
      </c>
      <c r="B4094" s="473" t="s">
        <v>5310</v>
      </c>
      <c r="C4094" s="473" t="s">
        <v>925</v>
      </c>
      <c r="D4094" s="474">
        <v>178.35</v>
      </c>
    </row>
    <row r="4095" spans="1:4" s="387" customFormat="1" x14ac:dyDescent="0.25">
      <c r="A4095" s="473">
        <v>92903</v>
      </c>
      <c r="B4095" s="473" t="s">
        <v>5311</v>
      </c>
      <c r="C4095" s="473" t="s">
        <v>925</v>
      </c>
      <c r="D4095" s="474">
        <v>269.29000000000002</v>
      </c>
    </row>
    <row r="4096" spans="1:4" s="387" customFormat="1" x14ac:dyDescent="0.25">
      <c r="A4096" s="473">
        <v>92904</v>
      </c>
      <c r="B4096" s="473" t="s">
        <v>5312</v>
      </c>
      <c r="C4096" s="473" t="s">
        <v>925</v>
      </c>
      <c r="D4096" s="474">
        <v>30.1</v>
      </c>
    </row>
    <row r="4097" spans="1:4" s="387" customFormat="1" x14ac:dyDescent="0.25">
      <c r="A4097" s="473">
        <v>92905</v>
      </c>
      <c r="B4097" s="473" t="s">
        <v>5313</v>
      </c>
      <c r="C4097" s="473" t="s">
        <v>925</v>
      </c>
      <c r="D4097" s="474">
        <v>42.42</v>
      </c>
    </row>
    <row r="4098" spans="1:4" s="387" customFormat="1" x14ac:dyDescent="0.25">
      <c r="A4098" s="473">
        <v>92906</v>
      </c>
      <c r="B4098" s="473" t="s">
        <v>5314</v>
      </c>
      <c r="C4098" s="473" t="s">
        <v>925</v>
      </c>
      <c r="D4098" s="474">
        <v>50.44</v>
      </c>
    </row>
    <row r="4099" spans="1:4" s="387" customFormat="1" x14ac:dyDescent="0.25">
      <c r="A4099" s="473">
        <v>92907</v>
      </c>
      <c r="B4099" s="473" t="s">
        <v>5315</v>
      </c>
      <c r="C4099" s="473" t="s">
        <v>925</v>
      </c>
      <c r="D4099" s="474">
        <v>62.31</v>
      </c>
    </row>
    <row r="4100" spans="1:4" s="387" customFormat="1" x14ac:dyDescent="0.25">
      <c r="A4100" s="473">
        <v>92908</v>
      </c>
      <c r="B4100" s="473" t="s">
        <v>5316</v>
      </c>
      <c r="C4100" s="473" t="s">
        <v>925</v>
      </c>
      <c r="D4100" s="474">
        <v>62.31</v>
      </c>
    </row>
    <row r="4101" spans="1:4" s="387" customFormat="1" x14ac:dyDescent="0.25">
      <c r="A4101" s="473">
        <v>92909</v>
      </c>
      <c r="B4101" s="473" t="s">
        <v>5317</v>
      </c>
      <c r="C4101" s="473" t="s">
        <v>925</v>
      </c>
      <c r="D4101" s="474">
        <v>62.31</v>
      </c>
    </row>
    <row r="4102" spans="1:4" s="387" customFormat="1" x14ac:dyDescent="0.25">
      <c r="A4102" s="473">
        <v>92910</v>
      </c>
      <c r="B4102" s="473" t="s">
        <v>5318</v>
      </c>
      <c r="C4102" s="473" t="s">
        <v>925</v>
      </c>
      <c r="D4102" s="474">
        <v>92.98</v>
      </c>
    </row>
    <row r="4103" spans="1:4" s="387" customFormat="1" x14ac:dyDescent="0.25">
      <c r="A4103" s="473">
        <v>92911</v>
      </c>
      <c r="B4103" s="473" t="s">
        <v>5319</v>
      </c>
      <c r="C4103" s="473" t="s">
        <v>925</v>
      </c>
      <c r="D4103" s="474">
        <v>92.98</v>
      </c>
    </row>
    <row r="4104" spans="1:4" s="387" customFormat="1" x14ac:dyDescent="0.25">
      <c r="A4104" s="473">
        <v>92912</v>
      </c>
      <c r="B4104" s="473" t="s">
        <v>5320</v>
      </c>
      <c r="C4104" s="473" t="s">
        <v>925</v>
      </c>
      <c r="D4104" s="474">
        <v>127.6</v>
      </c>
    </row>
    <row r="4105" spans="1:4" s="387" customFormat="1" x14ac:dyDescent="0.25">
      <c r="A4105" s="473">
        <v>92913</v>
      </c>
      <c r="B4105" s="473" t="s">
        <v>5321</v>
      </c>
      <c r="C4105" s="473" t="s">
        <v>925</v>
      </c>
      <c r="D4105" s="474">
        <v>129.82</v>
      </c>
    </row>
    <row r="4106" spans="1:4" s="387" customFormat="1" x14ac:dyDescent="0.25">
      <c r="A4106" s="473">
        <v>92914</v>
      </c>
      <c r="B4106" s="473" t="s">
        <v>5322</v>
      </c>
      <c r="C4106" s="473" t="s">
        <v>925</v>
      </c>
      <c r="D4106" s="474">
        <v>129.82</v>
      </c>
    </row>
    <row r="4107" spans="1:4" s="387" customFormat="1" x14ac:dyDescent="0.25">
      <c r="A4107" s="473">
        <v>92918</v>
      </c>
      <c r="B4107" s="473" t="s">
        <v>5323</v>
      </c>
      <c r="C4107" s="473" t="s">
        <v>925</v>
      </c>
      <c r="D4107" s="474">
        <v>31.4</v>
      </c>
    </row>
    <row r="4108" spans="1:4" s="387" customFormat="1" x14ac:dyDescent="0.25">
      <c r="A4108" s="473">
        <v>92920</v>
      </c>
      <c r="B4108" s="473" t="s">
        <v>5324</v>
      </c>
      <c r="C4108" s="473" t="s">
        <v>925</v>
      </c>
      <c r="D4108" s="474">
        <v>31.64</v>
      </c>
    </row>
    <row r="4109" spans="1:4" s="387" customFormat="1" x14ac:dyDescent="0.25">
      <c r="A4109" s="473">
        <v>92925</v>
      </c>
      <c r="B4109" s="473" t="s">
        <v>5325</v>
      </c>
      <c r="C4109" s="473" t="s">
        <v>925</v>
      </c>
      <c r="D4109" s="474">
        <v>39.71</v>
      </c>
    </row>
    <row r="4110" spans="1:4" s="387" customFormat="1" x14ac:dyDescent="0.25">
      <c r="A4110" s="473">
        <v>92926</v>
      </c>
      <c r="B4110" s="473" t="s">
        <v>5326</v>
      </c>
      <c r="C4110" s="473" t="s">
        <v>925</v>
      </c>
      <c r="D4110" s="474">
        <v>39.700000000000003</v>
      </c>
    </row>
    <row r="4111" spans="1:4" s="387" customFormat="1" x14ac:dyDescent="0.25">
      <c r="A4111" s="473">
        <v>92927</v>
      </c>
      <c r="B4111" s="473" t="s">
        <v>5327</v>
      </c>
      <c r="C4111" s="473" t="s">
        <v>925</v>
      </c>
      <c r="D4111" s="474">
        <v>39.700000000000003</v>
      </c>
    </row>
    <row r="4112" spans="1:4" s="387" customFormat="1" x14ac:dyDescent="0.25">
      <c r="A4112" s="473">
        <v>92928</v>
      </c>
      <c r="B4112" s="473" t="s">
        <v>5328</v>
      </c>
      <c r="C4112" s="473" t="s">
        <v>925</v>
      </c>
      <c r="D4112" s="474">
        <v>45.71</v>
      </c>
    </row>
    <row r="4113" spans="1:4" s="387" customFormat="1" x14ac:dyDescent="0.25">
      <c r="A4113" s="473">
        <v>92929</v>
      </c>
      <c r="B4113" s="473" t="s">
        <v>5329</v>
      </c>
      <c r="C4113" s="473" t="s">
        <v>925</v>
      </c>
      <c r="D4113" s="474">
        <v>45.71</v>
      </c>
    </row>
    <row r="4114" spans="1:4" s="387" customFormat="1" x14ac:dyDescent="0.25">
      <c r="A4114" s="473">
        <v>92930</v>
      </c>
      <c r="B4114" s="473" t="s">
        <v>5330</v>
      </c>
      <c r="C4114" s="473" t="s">
        <v>925</v>
      </c>
      <c r="D4114" s="474">
        <v>45.71</v>
      </c>
    </row>
    <row r="4115" spans="1:4" s="387" customFormat="1" x14ac:dyDescent="0.25">
      <c r="A4115" s="473">
        <v>92931</v>
      </c>
      <c r="B4115" s="473" t="s">
        <v>5331</v>
      </c>
      <c r="C4115" s="473" t="s">
        <v>925</v>
      </c>
      <c r="D4115" s="474">
        <v>62.28</v>
      </c>
    </row>
    <row r="4116" spans="1:4" s="387" customFormat="1" x14ac:dyDescent="0.25">
      <c r="A4116" s="473">
        <v>92932</v>
      </c>
      <c r="B4116" s="473" t="s">
        <v>5332</v>
      </c>
      <c r="C4116" s="473" t="s">
        <v>925</v>
      </c>
      <c r="D4116" s="474">
        <v>62.28</v>
      </c>
    </row>
    <row r="4117" spans="1:4" s="387" customFormat="1" x14ac:dyDescent="0.25">
      <c r="A4117" s="473">
        <v>92933</v>
      </c>
      <c r="B4117" s="473" t="s">
        <v>5333</v>
      </c>
      <c r="C4117" s="473" t="s">
        <v>925</v>
      </c>
      <c r="D4117" s="474">
        <v>62.28</v>
      </c>
    </row>
    <row r="4118" spans="1:4" s="387" customFormat="1" x14ac:dyDescent="0.25">
      <c r="A4118" s="473">
        <v>92934</v>
      </c>
      <c r="B4118" s="473" t="s">
        <v>5334</v>
      </c>
      <c r="C4118" s="473" t="s">
        <v>925</v>
      </c>
      <c r="D4118" s="474">
        <v>94.26</v>
      </c>
    </row>
    <row r="4119" spans="1:4" s="387" customFormat="1" x14ac:dyDescent="0.25">
      <c r="A4119" s="473">
        <v>92935</v>
      </c>
      <c r="B4119" s="473" t="s">
        <v>5335</v>
      </c>
      <c r="C4119" s="473" t="s">
        <v>925</v>
      </c>
      <c r="D4119" s="474">
        <v>94.26</v>
      </c>
    </row>
    <row r="4120" spans="1:4" s="387" customFormat="1" x14ac:dyDescent="0.25">
      <c r="A4120" s="473">
        <v>92936</v>
      </c>
      <c r="B4120" s="473" t="s">
        <v>5336</v>
      </c>
      <c r="C4120" s="473" t="s">
        <v>925</v>
      </c>
      <c r="D4120" s="474">
        <v>132.43</v>
      </c>
    </row>
    <row r="4121" spans="1:4" s="387" customFormat="1" x14ac:dyDescent="0.25">
      <c r="A4121" s="473">
        <v>92937</v>
      </c>
      <c r="B4121" s="473" t="s">
        <v>5337</v>
      </c>
      <c r="C4121" s="473" t="s">
        <v>925</v>
      </c>
      <c r="D4121" s="474">
        <v>132.43</v>
      </c>
    </row>
    <row r="4122" spans="1:4" s="387" customFormat="1" x14ac:dyDescent="0.25">
      <c r="A4122" s="473">
        <v>92938</v>
      </c>
      <c r="B4122" s="473" t="s">
        <v>5338</v>
      </c>
      <c r="C4122" s="473" t="s">
        <v>925</v>
      </c>
      <c r="D4122" s="474">
        <v>24.33</v>
      </c>
    </row>
    <row r="4123" spans="1:4" s="387" customFormat="1" x14ac:dyDescent="0.25">
      <c r="A4123" s="473">
        <v>92939</v>
      </c>
      <c r="B4123" s="473" t="s">
        <v>5339</v>
      </c>
      <c r="C4123" s="473" t="s">
        <v>925</v>
      </c>
      <c r="D4123" s="474">
        <v>24.57</v>
      </c>
    </row>
    <row r="4124" spans="1:4" s="387" customFormat="1" x14ac:dyDescent="0.25">
      <c r="A4124" s="473">
        <v>92940</v>
      </c>
      <c r="B4124" s="473" t="s">
        <v>5340</v>
      </c>
      <c r="C4124" s="473" t="s">
        <v>925</v>
      </c>
      <c r="D4124" s="474">
        <v>31.66</v>
      </c>
    </row>
    <row r="4125" spans="1:4" s="387" customFormat="1" x14ac:dyDescent="0.25">
      <c r="A4125" s="473">
        <v>92941</v>
      </c>
      <c r="B4125" s="473" t="s">
        <v>5341</v>
      </c>
      <c r="C4125" s="473" t="s">
        <v>925</v>
      </c>
      <c r="D4125" s="474">
        <v>31.65</v>
      </c>
    </row>
    <row r="4126" spans="1:4" s="387" customFormat="1" x14ac:dyDescent="0.25">
      <c r="A4126" s="473">
        <v>92942</v>
      </c>
      <c r="B4126" s="473" t="s">
        <v>5342</v>
      </c>
      <c r="C4126" s="473" t="s">
        <v>925</v>
      </c>
      <c r="D4126" s="474">
        <v>31.65</v>
      </c>
    </row>
    <row r="4127" spans="1:4" s="387" customFormat="1" x14ac:dyDescent="0.25">
      <c r="A4127" s="473">
        <v>92943</v>
      </c>
      <c r="B4127" s="473" t="s">
        <v>5343</v>
      </c>
      <c r="C4127" s="473" t="s">
        <v>925</v>
      </c>
      <c r="D4127" s="474">
        <v>36.54</v>
      </c>
    </row>
    <row r="4128" spans="1:4" s="387" customFormat="1" x14ac:dyDescent="0.25">
      <c r="A4128" s="473">
        <v>92944</v>
      </c>
      <c r="B4128" s="473" t="s">
        <v>5344</v>
      </c>
      <c r="C4128" s="473" t="s">
        <v>925</v>
      </c>
      <c r="D4128" s="474">
        <v>36.54</v>
      </c>
    </row>
    <row r="4129" spans="1:4" s="387" customFormat="1" x14ac:dyDescent="0.25">
      <c r="A4129" s="473">
        <v>92945</v>
      </c>
      <c r="B4129" s="473" t="s">
        <v>5345</v>
      </c>
      <c r="C4129" s="473" t="s">
        <v>925</v>
      </c>
      <c r="D4129" s="474">
        <v>36.54</v>
      </c>
    </row>
    <row r="4130" spans="1:4" s="387" customFormat="1" x14ac:dyDescent="0.25">
      <c r="A4130" s="473">
        <v>92946</v>
      </c>
      <c r="B4130" s="473" t="s">
        <v>5346</v>
      </c>
      <c r="C4130" s="473" t="s">
        <v>925</v>
      </c>
      <c r="D4130" s="474">
        <v>51.73</v>
      </c>
    </row>
    <row r="4131" spans="1:4" s="387" customFormat="1" x14ac:dyDescent="0.25">
      <c r="A4131" s="473">
        <v>92947</v>
      </c>
      <c r="B4131" s="473" t="s">
        <v>5347</v>
      </c>
      <c r="C4131" s="473" t="s">
        <v>925</v>
      </c>
      <c r="D4131" s="474">
        <v>51.73</v>
      </c>
    </row>
    <row r="4132" spans="1:4" s="387" customFormat="1" x14ac:dyDescent="0.25">
      <c r="A4132" s="473">
        <v>92948</v>
      </c>
      <c r="B4132" s="473" t="s">
        <v>5348</v>
      </c>
      <c r="C4132" s="473" t="s">
        <v>925</v>
      </c>
      <c r="D4132" s="474">
        <v>51.73</v>
      </c>
    </row>
    <row r="4133" spans="1:4" s="387" customFormat="1" x14ac:dyDescent="0.25">
      <c r="A4133" s="473">
        <v>92949</v>
      </c>
      <c r="B4133" s="473" t="s">
        <v>5349</v>
      </c>
      <c r="C4133" s="473" t="s">
        <v>925</v>
      </c>
      <c r="D4133" s="474">
        <v>81.61</v>
      </c>
    </row>
    <row r="4134" spans="1:4" s="387" customFormat="1" x14ac:dyDescent="0.25">
      <c r="A4134" s="473">
        <v>92950</v>
      </c>
      <c r="B4134" s="473" t="s">
        <v>5350</v>
      </c>
      <c r="C4134" s="473" t="s">
        <v>925</v>
      </c>
      <c r="D4134" s="474">
        <v>81.61</v>
      </c>
    </row>
    <row r="4135" spans="1:4" s="387" customFormat="1" x14ac:dyDescent="0.25">
      <c r="A4135" s="473">
        <v>92951</v>
      </c>
      <c r="B4135" s="473" t="s">
        <v>5351</v>
      </c>
      <c r="C4135" s="473" t="s">
        <v>925</v>
      </c>
      <c r="D4135" s="474">
        <v>117.72</v>
      </c>
    </row>
    <row r="4136" spans="1:4" s="387" customFormat="1" x14ac:dyDescent="0.25">
      <c r="A4136" s="473">
        <v>92952</v>
      </c>
      <c r="B4136" s="473" t="s">
        <v>5352</v>
      </c>
      <c r="C4136" s="473" t="s">
        <v>925</v>
      </c>
      <c r="D4136" s="474">
        <v>117.72</v>
      </c>
    </row>
    <row r="4137" spans="1:4" s="387" customFormat="1" x14ac:dyDescent="0.25">
      <c r="A4137" s="473">
        <v>92953</v>
      </c>
      <c r="B4137" s="473" t="s">
        <v>5353</v>
      </c>
      <c r="C4137" s="473" t="s">
        <v>925</v>
      </c>
      <c r="D4137" s="474">
        <v>20.6</v>
      </c>
    </row>
    <row r="4138" spans="1:4" s="387" customFormat="1" x14ac:dyDescent="0.25">
      <c r="A4138" s="473">
        <v>93050</v>
      </c>
      <c r="B4138" s="473" t="s">
        <v>5354</v>
      </c>
      <c r="C4138" s="473" t="s">
        <v>925</v>
      </c>
      <c r="D4138" s="474">
        <v>11.79</v>
      </c>
    </row>
    <row r="4139" spans="1:4" s="387" customFormat="1" x14ac:dyDescent="0.25">
      <c r="A4139" s="473">
        <v>93051</v>
      </c>
      <c r="B4139" s="473" t="s">
        <v>5355</v>
      </c>
      <c r="C4139" s="473" t="s">
        <v>925</v>
      </c>
      <c r="D4139" s="474">
        <v>10.81</v>
      </c>
    </row>
    <row r="4140" spans="1:4" s="387" customFormat="1" x14ac:dyDescent="0.25">
      <c r="A4140" s="473">
        <v>93052</v>
      </c>
      <c r="B4140" s="473" t="s">
        <v>5356</v>
      </c>
      <c r="C4140" s="473" t="s">
        <v>925</v>
      </c>
      <c r="D4140" s="474">
        <v>565.29</v>
      </c>
    </row>
    <row r="4141" spans="1:4" s="387" customFormat="1" x14ac:dyDescent="0.25">
      <c r="A4141" s="473">
        <v>93054</v>
      </c>
      <c r="B4141" s="473" t="s">
        <v>5357</v>
      </c>
      <c r="C4141" s="473" t="s">
        <v>925</v>
      </c>
      <c r="D4141" s="474">
        <v>23.33</v>
      </c>
    </row>
    <row r="4142" spans="1:4" s="387" customFormat="1" x14ac:dyDescent="0.25">
      <c r="A4142" s="473">
        <v>93055</v>
      </c>
      <c r="B4142" s="473" t="s">
        <v>5358</v>
      </c>
      <c r="C4142" s="473" t="s">
        <v>925</v>
      </c>
      <c r="D4142" s="474">
        <v>48.45</v>
      </c>
    </row>
    <row r="4143" spans="1:4" s="387" customFormat="1" x14ac:dyDescent="0.25">
      <c r="A4143" s="473">
        <v>93056</v>
      </c>
      <c r="B4143" s="473" t="s">
        <v>5359</v>
      </c>
      <c r="C4143" s="473" t="s">
        <v>925</v>
      </c>
      <c r="D4143" s="474">
        <v>17.48</v>
      </c>
    </row>
    <row r="4144" spans="1:4" s="387" customFormat="1" x14ac:dyDescent="0.25">
      <c r="A4144" s="473">
        <v>93057</v>
      </c>
      <c r="B4144" s="473" t="s">
        <v>5360</v>
      </c>
      <c r="C4144" s="473" t="s">
        <v>925</v>
      </c>
      <c r="D4144" s="474">
        <v>15.13</v>
      </c>
    </row>
    <row r="4145" spans="1:4" s="387" customFormat="1" x14ac:dyDescent="0.25">
      <c r="A4145" s="473">
        <v>93058</v>
      </c>
      <c r="B4145" s="473" t="s">
        <v>5361</v>
      </c>
      <c r="C4145" s="473" t="s">
        <v>925</v>
      </c>
      <c r="D4145" s="474">
        <v>621.55999999999995</v>
      </c>
    </row>
    <row r="4146" spans="1:4" s="387" customFormat="1" x14ac:dyDescent="0.25">
      <c r="A4146" s="473">
        <v>93059</v>
      </c>
      <c r="B4146" s="473" t="s">
        <v>5362</v>
      </c>
      <c r="C4146" s="473" t="s">
        <v>925</v>
      </c>
      <c r="D4146" s="474">
        <v>32.19</v>
      </c>
    </row>
    <row r="4147" spans="1:4" s="387" customFormat="1" x14ac:dyDescent="0.25">
      <c r="A4147" s="473">
        <v>93060</v>
      </c>
      <c r="B4147" s="473" t="s">
        <v>5363</v>
      </c>
      <c r="C4147" s="473" t="s">
        <v>925</v>
      </c>
      <c r="D4147" s="474">
        <v>84.88</v>
      </c>
    </row>
    <row r="4148" spans="1:4" s="387" customFormat="1" x14ac:dyDescent="0.25">
      <c r="A4148" s="473">
        <v>93061</v>
      </c>
      <c r="B4148" s="473" t="s">
        <v>5364</v>
      </c>
      <c r="C4148" s="473" t="s">
        <v>925</v>
      </c>
      <c r="D4148" s="474">
        <v>33.409999999999997</v>
      </c>
    </row>
    <row r="4149" spans="1:4" s="387" customFormat="1" x14ac:dyDescent="0.25">
      <c r="A4149" s="473">
        <v>93062</v>
      </c>
      <c r="B4149" s="473" t="s">
        <v>5365</v>
      </c>
      <c r="C4149" s="473" t="s">
        <v>925</v>
      </c>
      <c r="D4149" s="474">
        <v>28.85</v>
      </c>
    </row>
    <row r="4150" spans="1:4" s="387" customFormat="1" x14ac:dyDescent="0.25">
      <c r="A4150" s="473">
        <v>93063</v>
      </c>
      <c r="B4150" s="473" t="s">
        <v>5366</v>
      </c>
      <c r="C4150" s="473" t="s">
        <v>925</v>
      </c>
      <c r="D4150" s="474">
        <v>711.89</v>
      </c>
    </row>
    <row r="4151" spans="1:4" s="387" customFormat="1" x14ac:dyDescent="0.25">
      <c r="A4151" s="473">
        <v>93064</v>
      </c>
      <c r="B4151" s="473" t="s">
        <v>5367</v>
      </c>
      <c r="C4151" s="473" t="s">
        <v>925</v>
      </c>
      <c r="D4151" s="474">
        <v>52.01</v>
      </c>
    </row>
    <row r="4152" spans="1:4" s="387" customFormat="1" x14ac:dyDescent="0.25">
      <c r="A4152" s="473">
        <v>93065</v>
      </c>
      <c r="B4152" s="473" t="s">
        <v>5368</v>
      </c>
      <c r="C4152" s="473" t="s">
        <v>925</v>
      </c>
      <c r="D4152" s="474">
        <v>48.64</v>
      </c>
    </row>
    <row r="4153" spans="1:4" s="387" customFormat="1" x14ac:dyDescent="0.25">
      <c r="A4153" s="473">
        <v>93066</v>
      </c>
      <c r="B4153" s="473" t="s">
        <v>5369</v>
      </c>
      <c r="C4153" s="473" t="s">
        <v>925</v>
      </c>
      <c r="D4153" s="474">
        <v>893.74</v>
      </c>
    </row>
    <row r="4154" spans="1:4" s="387" customFormat="1" x14ac:dyDescent="0.25">
      <c r="A4154" s="473">
        <v>93067</v>
      </c>
      <c r="B4154" s="473" t="s">
        <v>5370</v>
      </c>
      <c r="C4154" s="473" t="s">
        <v>925</v>
      </c>
      <c r="D4154" s="474">
        <v>77.44</v>
      </c>
    </row>
    <row r="4155" spans="1:4" s="387" customFormat="1" x14ac:dyDescent="0.25">
      <c r="A4155" s="473">
        <v>93068</v>
      </c>
      <c r="B4155" s="473" t="s">
        <v>5371</v>
      </c>
      <c r="C4155" s="473" t="s">
        <v>925</v>
      </c>
      <c r="D4155" s="474">
        <v>67.569999999999993</v>
      </c>
    </row>
    <row r="4156" spans="1:4" s="387" customFormat="1" x14ac:dyDescent="0.25">
      <c r="A4156" s="473">
        <v>93069</v>
      </c>
      <c r="B4156" s="473" t="s">
        <v>5372</v>
      </c>
      <c r="C4156" s="473" t="s">
        <v>925</v>
      </c>
      <c r="D4156" s="475">
        <v>1238.82</v>
      </c>
    </row>
    <row r="4157" spans="1:4" s="387" customFormat="1" x14ac:dyDescent="0.25">
      <c r="A4157" s="473">
        <v>93070</v>
      </c>
      <c r="B4157" s="473" t="s">
        <v>5373</v>
      </c>
      <c r="C4157" s="473" t="s">
        <v>925</v>
      </c>
      <c r="D4157" s="474">
        <v>197.61</v>
      </c>
    </row>
    <row r="4158" spans="1:4" s="387" customFormat="1" x14ac:dyDescent="0.25">
      <c r="A4158" s="473">
        <v>93071</v>
      </c>
      <c r="B4158" s="473" t="s">
        <v>5374</v>
      </c>
      <c r="C4158" s="473" t="s">
        <v>925</v>
      </c>
      <c r="D4158" s="474">
        <v>183.37</v>
      </c>
    </row>
    <row r="4159" spans="1:4" s="387" customFormat="1" x14ac:dyDescent="0.25">
      <c r="A4159" s="473">
        <v>93072</v>
      </c>
      <c r="B4159" s="473" t="s">
        <v>5375</v>
      </c>
      <c r="C4159" s="473" t="s">
        <v>925</v>
      </c>
      <c r="D4159" s="475">
        <v>1634.72</v>
      </c>
    </row>
    <row r="4160" spans="1:4" s="387" customFormat="1" x14ac:dyDescent="0.25">
      <c r="A4160" s="473">
        <v>93073</v>
      </c>
      <c r="B4160" s="473" t="s">
        <v>5376</v>
      </c>
      <c r="C4160" s="473" t="s">
        <v>925</v>
      </c>
      <c r="D4160" s="474">
        <v>88.45</v>
      </c>
    </row>
    <row r="4161" spans="1:4" s="387" customFormat="1" x14ac:dyDescent="0.25">
      <c r="A4161" s="473">
        <v>93074</v>
      </c>
      <c r="B4161" s="473" t="s">
        <v>5377</v>
      </c>
      <c r="C4161" s="473" t="s">
        <v>925</v>
      </c>
      <c r="D4161" s="474">
        <v>11.87</v>
      </c>
    </row>
    <row r="4162" spans="1:4" s="387" customFormat="1" x14ac:dyDescent="0.25">
      <c r="A4162" s="473">
        <v>93075</v>
      </c>
      <c r="B4162" s="473" t="s">
        <v>5378</v>
      </c>
      <c r="C4162" s="473" t="s">
        <v>925</v>
      </c>
      <c r="D4162" s="474">
        <v>21.27</v>
      </c>
    </row>
    <row r="4163" spans="1:4" s="387" customFormat="1" x14ac:dyDescent="0.25">
      <c r="A4163" s="473">
        <v>93076</v>
      </c>
      <c r="B4163" s="473" t="s">
        <v>5379</v>
      </c>
      <c r="C4163" s="473" t="s">
        <v>925</v>
      </c>
      <c r="D4163" s="474">
        <v>20.23</v>
      </c>
    </row>
    <row r="4164" spans="1:4" s="387" customFormat="1" x14ac:dyDescent="0.25">
      <c r="A4164" s="473">
        <v>93077</v>
      </c>
      <c r="B4164" s="473" t="s">
        <v>5380</v>
      </c>
      <c r="C4164" s="473" t="s">
        <v>925</v>
      </c>
      <c r="D4164" s="474">
        <v>30.79</v>
      </c>
    </row>
    <row r="4165" spans="1:4" s="387" customFormat="1" x14ac:dyDescent="0.25">
      <c r="A4165" s="473">
        <v>93078</v>
      </c>
      <c r="B4165" s="473" t="s">
        <v>5381</v>
      </c>
      <c r="C4165" s="473" t="s">
        <v>925</v>
      </c>
      <c r="D4165" s="474">
        <v>33.56</v>
      </c>
    </row>
    <row r="4166" spans="1:4" s="387" customFormat="1" x14ac:dyDescent="0.25">
      <c r="A4166" s="473">
        <v>93079</v>
      </c>
      <c r="B4166" s="473" t="s">
        <v>5382</v>
      </c>
      <c r="C4166" s="473" t="s">
        <v>925</v>
      </c>
      <c r="D4166" s="474">
        <v>29.02</v>
      </c>
    </row>
    <row r="4167" spans="1:4" s="387" customFormat="1" x14ac:dyDescent="0.25">
      <c r="A4167" s="473">
        <v>93080</v>
      </c>
      <c r="B4167" s="473" t="s">
        <v>5383</v>
      </c>
      <c r="C4167" s="473" t="s">
        <v>925</v>
      </c>
      <c r="D4167" s="474">
        <v>7.73</v>
      </c>
    </row>
    <row r="4168" spans="1:4" s="387" customFormat="1" x14ac:dyDescent="0.25">
      <c r="A4168" s="473">
        <v>93081</v>
      </c>
      <c r="B4168" s="473" t="s">
        <v>5384</v>
      </c>
      <c r="C4168" s="473" t="s">
        <v>925</v>
      </c>
      <c r="D4168" s="474">
        <v>19.66</v>
      </c>
    </row>
    <row r="4169" spans="1:4" s="387" customFormat="1" x14ac:dyDescent="0.25">
      <c r="A4169" s="473">
        <v>93082</v>
      </c>
      <c r="B4169" s="473" t="s">
        <v>5385</v>
      </c>
      <c r="C4169" s="473" t="s">
        <v>925</v>
      </c>
      <c r="D4169" s="474">
        <v>24.41</v>
      </c>
    </row>
    <row r="4170" spans="1:4" s="387" customFormat="1" x14ac:dyDescent="0.25">
      <c r="A4170" s="473">
        <v>93083</v>
      </c>
      <c r="B4170" s="473" t="s">
        <v>5386</v>
      </c>
      <c r="C4170" s="473" t="s">
        <v>925</v>
      </c>
      <c r="D4170" s="474">
        <v>488.17</v>
      </c>
    </row>
    <row r="4171" spans="1:4" s="387" customFormat="1" x14ac:dyDescent="0.25">
      <c r="A4171" s="473">
        <v>93084</v>
      </c>
      <c r="B4171" s="473" t="s">
        <v>5387</v>
      </c>
      <c r="C4171" s="473" t="s">
        <v>925</v>
      </c>
      <c r="D4171" s="474">
        <v>13.37</v>
      </c>
    </row>
    <row r="4172" spans="1:4" s="387" customFormat="1" x14ac:dyDescent="0.25">
      <c r="A4172" s="473">
        <v>93085</v>
      </c>
      <c r="B4172" s="473" t="s">
        <v>5388</v>
      </c>
      <c r="C4172" s="473" t="s">
        <v>925</v>
      </c>
      <c r="D4172" s="474">
        <v>12.39</v>
      </c>
    </row>
    <row r="4173" spans="1:4" s="387" customFormat="1" x14ac:dyDescent="0.25">
      <c r="A4173" s="473">
        <v>93086</v>
      </c>
      <c r="B4173" s="473" t="s">
        <v>5389</v>
      </c>
      <c r="C4173" s="473" t="s">
        <v>925</v>
      </c>
      <c r="D4173" s="474">
        <v>566.87</v>
      </c>
    </row>
    <row r="4174" spans="1:4" s="387" customFormat="1" x14ac:dyDescent="0.25">
      <c r="A4174" s="473">
        <v>93087</v>
      </c>
      <c r="B4174" s="473" t="s">
        <v>5390</v>
      </c>
      <c r="C4174" s="473" t="s">
        <v>925</v>
      </c>
      <c r="D4174" s="474">
        <v>21.23</v>
      </c>
    </row>
    <row r="4175" spans="1:4" s="387" customFormat="1" x14ac:dyDescent="0.25">
      <c r="A4175" s="473">
        <v>93088</v>
      </c>
      <c r="B4175" s="473" t="s">
        <v>5391</v>
      </c>
      <c r="C4175" s="473" t="s">
        <v>925</v>
      </c>
      <c r="D4175" s="474">
        <v>25.08</v>
      </c>
    </row>
    <row r="4176" spans="1:4" s="387" customFormat="1" x14ac:dyDescent="0.25">
      <c r="A4176" s="473">
        <v>93089</v>
      </c>
      <c r="B4176" s="473" t="s">
        <v>5392</v>
      </c>
      <c r="C4176" s="473" t="s">
        <v>925</v>
      </c>
      <c r="D4176" s="474">
        <v>50.03</v>
      </c>
    </row>
    <row r="4177" spans="1:4" s="387" customFormat="1" x14ac:dyDescent="0.25">
      <c r="A4177" s="473">
        <v>93090</v>
      </c>
      <c r="B4177" s="473" t="s">
        <v>5393</v>
      </c>
      <c r="C4177" s="473" t="s">
        <v>925</v>
      </c>
      <c r="D4177" s="474">
        <v>19.07</v>
      </c>
    </row>
    <row r="4178" spans="1:4" s="387" customFormat="1" x14ac:dyDescent="0.25">
      <c r="A4178" s="473">
        <v>93091</v>
      </c>
      <c r="B4178" s="473" t="s">
        <v>5394</v>
      </c>
      <c r="C4178" s="473" t="s">
        <v>925</v>
      </c>
      <c r="D4178" s="474">
        <v>16.72</v>
      </c>
    </row>
    <row r="4179" spans="1:4" s="387" customFormat="1" x14ac:dyDescent="0.25">
      <c r="A4179" s="473">
        <v>93092</v>
      </c>
      <c r="B4179" s="473" t="s">
        <v>5395</v>
      </c>
      <c r="C4179" s="473" t="s">
        <v>925</v>
      </c>
      <c r="D4179" s="474">
        <v>623.15</v>
      </c>
    </row>
    <row r="4180" spans="1:4" s="387" customFormat="1" x14ac:dyDescent="0.25">
      <c r="A4180" s="473">
        <v>93093</v>
      </c>
      <c r="B4180" s="473" t="s">
        <v>5396</v>
      </c>
      <c r="C4180" s="473" t="s">
        <v>925</v>
      </c>
      <c r="D4180" s="474">
        <v>33.78</v>
      </c>
    </row>
    <row r="4181" spans="1:4" s="387" customFormat="1" x14ac:dyDescent="0.25">
      <c r="A4181" s="473">
        <v>93094</v>
      </c>
      <c r="B4181" s="473" t="s">
        <v>5397</v>
      </c>
      <c r="C4181" s="473" t="s">
        <v>925</v>
      </c>
      <c r="D4181" s="474">
        <v>86.47</v>
      </c>
    </row>
    <row r="4182" spans="1:4" s="387" customFormat="1" x14ac:dyDescent="0.25">
      <c r="A4182" s="473">
        <v>93095</v>
      </c>
      <c r="B4182" s="473" t="s">
        <v>5398</v>
      </c>
      <c r="C4182" s="473" t="s">
        <v>925</v>
      </c>
      <c r="D4182" s="474">
        <v>63.71</v>
      </c>
    </row>
    <row r="4183" spans="1:4" s="387" customFormat="1" x14ac:dyDescent="0.25">
      <c r="A4183" s="473">
        <v>93096</v>
      </c>
      <c r="B4183" s="473" t="s">
        <v>5399</v>
      </c>
      <c r="C4183" s="473" t="s">
        <v>925</v>
      </c>
      <c r="D4183" s="474">
        <v>91.58</v>
      </c>
    </row>
    <row r="4184" spans="1:4" s="387" customFormat="1" x14ac:dyDescent="0.25">
      <c r="A4184" s="473">
        <v>93097</v>
      </c>
      <c r="B4184" s="473" t="s">
        <v>5400</v>
      </c>
      <c r="C4184" s="473" t="s">
        <v>925</v>
      </c>
      <c r="D4184" s="474">
        <v>12.08</v>
      </c>
    </row>
    <row r="4185" spans="1:4" s="387" customFormat="1" x14ac:dyDescent="0.25">
      <c r="A4185" s="473">
        <v>93098</v>
      </c>
      <c r="B4185" s="473" t="s">
        <v>5401</v>
      </c>
      <c r="C4185" s="473" t="s">
        <v>925</v>
      </c>
      <c r="D4185" s="474">
        <v>21.48</v>
      </c>
    </row>
    <row r="4186" spans="1:4" s="387" customFormat="1" x14ac:dyDescent="0.25">
      <c r="A4186" s="473">
        <v>93099</v>
      </c>
      <c r="B4186" s="473" t="s">
        <v>5402</v>
      </c>
      <c r="C4186" s="473" t="s">
        <v>925</v>
      </c>
      <c r="D4186" s="474">
        <v>22.41</v>
      </c>
    </row>
    <row r="4187" spans="1:4" s="387" customFormat="1" x14ac:dyDescent="0.25">
      <c r="A4187" s="473">
        <v>93100</v>
      </c>
      <c r="B4187" s="473" t="s">
        <v>5403</v>
      </c>
      <c r="C4187" s="473" t="s">
        <v>925</v>
      </c>
      <c r="D4187" s="474">
        <v>32.97</v>
      </c>
    </row>
    <row r="4188" spans="1:4" s="387" customFormat="1" x14ac:dyDescent="0.25">
      <c r="A4188" s="473">
        <v>93101</v>
      </c>
      <c r="B4188" s="473" t="s">
        <v>5404</v>
      </c>
      <c r="C4188" s="473" t="s">
        <v>925</v>
      </c>
      <c r="D4188" s="474">
        <v>35.74</v>
      </c>
    </row>
    <row r="4189" spans="1:4" s="387" customFormat="1" x14ac:dyDescent="0.25">
      <c r="A4189" s="473">
        <v>93102</v>
      </c>
      <c r="B4189" s="473" t="s">
        <v>5405</v>
      </c>
      <c r="C4189" s="473" t="s">
        <v>925</v>
      </c>
      <c r="D4189" s="474">
        <v>31.01</v>
      </c>
    </row>
    <row r="4190" spans="1:4" s="387" customFormat="1" x14ac:dyDescent="0.25">
      <c r="A4190" s="473">
        <v>93103</v>
      </c>
      <c r="B4190" s="473" t="s">
        <v>5406</v>
      </c>
      <c r="C4190" s="473" t="s">
        <v>925</v>
      </c>
      <c r="D4190" s="474">
        <v>7.89</v>
      </c>
    </row>
    <row r="4191" spans="1:4" s="387" customFormat="1" x14ac:dyDescent="0.25">
      <c r="A4191" s="473">
        <v>93104</v>
      </c>
      <c r="B4191" s="473" t="s">
        <v>5407</v>
      </c>
      <c r="C4191" s="473" t="s">
        <v>925</v>
      </c>
      <c r="D4191" s="474">
        <v>19.82</v>
      </c>
    </row>
    <row r="4192" spans="1:4" s="387" customFormat="1" x14ac:dyDescent="0.25">
      <c r="A4192" s="473">
        <v>93105</v>
      </c>
      <c r="B4192" s="473" t="s">
        <v>5408</v>
      </c>
      <c r="C4192" s="473" t="s">
        <v>925</v>
      </c>
      <c r="D4192" s="474">
        <v>24.57</v>
      </c>
    </row>
    <row r="4193" spans="1:4" s="387" customFormat="1" x14ac:dyDescent="0.25">
      <c r="A4193" s="473">
        <v>93106</v>
      </c>
      <c r="B4193" s="473" t="s">
        <v>5409</v>
      </c>
      <c r="C4193" s="473" t="s">
        <v>925</v>
      </c>
      <c r="D4193" s="474">
        <v>488.33</v>
      </c>
    </row>
    <row r="4194" spans="1:4" s="387" customFormat="1" x14ac:dyDescent="0.25">
      <c r="A4194" s="473">
        <v>93107</v>
      </c>
      <c r="B4194" s="473" t="s">
        <v>5410</v>
      </c>
      <c r="C4194" s="473" t="s">
        <v>925</v>
      </c>
      <c r="D4194" s="474">
        <v>14.8</v>
      </c>
    </row>
    <row r="4195" spans="1:4" s="387" customFormat="1" x14ac:dyDescent="0.25">
      <c r="A4195" s="473">
        <v>93108</v>
      </c>
      <c r="B4195" s="473" t="s">
        <v>5411</v>
      </c>
      <c r="C4195" s="473" t="s">
        <v>925</v>
      </c>
      <c r="D4195" s="474">
        <v>13.82</v>
      </c>
    </row>
    <row r="4196" spans="1:4" s="387" customFormat="1" x14ac:dyDescent="0.25">
      <c r="A4196" s="473">
        <v>93109</v>
      </c>
      <c r="B4196" s="473" t="s">
        <v>5412</v>
      </c>
      <c r="C4196" s="473" t="s">
        <v>925</v>
      </c>
      <c r="D4196" s="474">
        <v>568.29999999999995</v>
      </c>
    </row>
    <row r="4197" spans="1:4" s="387" customFormat="1" x14ac:dyDescent="0.25">
      <c r="A4197" s="473">
        <v>93110</v>
      </c>
      <c r="B4197" s="473" t="s">
        <v>5413</v>
      </c>
      <c r="C4197" s="473" t="s">
        <v>925</v>
      </c>
      <c r="D4197" s="474">
        <v>22.66</v>
      </c>
    </row>
    <row r="4198" spans="1:4" s="387" customFormat="1" x14ac:dyDescent="0.25">
      <c r="A4198" s="473">
        <v>93111</v>
      </c>
      <c r="B4198" s="473" t="s">
        <v>5414</v>
      </c>
      <c r="C4198" s="473" t="s">
        <v>925</v>
      </c>
      <c r="D4198" s="474">
        <v>26.34</v>
      </c>
    </row>
    <row r="4199" spans="1:4" s="387" customFormat="1" x14ac:dyDescent="0.25">
      <c r="A4199" s="473">
        <v>93112</v>
      </c>
      <c r="B4199" s="473" t="s">
        <v>5415</v>
      </c>
      <c r="C4199" s="473" t="s">
        <v>925</v>
      </c>
      <c r="D4199" s="474">
        <v>51.46</v>
      </c>
    </row>
    <row r="4200" spans="1:4" s="387" customFormat="1" x14ac:dyDescent="0.25">
      <c r="A4200" s="473">
        <v>93113</v>
      </c>
      <c r="B4200" s="473" t="s">
        <v>5416</v>
      </c>
      <c r="C4200" s="473" t="s">
        <v>925</v>
      </c>
      <c r="D4200" s="474">
        <v>21.65</v>
      </c>
    </row>
    <row r="4201" spans="1:4" s="387" customFormat="1" x14ac:dyDescent="0.25">
      <c r="A4201" s="473">
        <v>93114</v>
      </c>
      <c r="B4201" s="473" t="s">
        <v>5417</v>
      </c>
      <c r="C4201" s="473" t="s">
        <v>925</v>
      </c>
      <c r="D4201" s="474">
        <v>36.36</v>
      </c>
    </row>
    <row r="4202" spans="1:4" s="387" customFormat="1" x14ac:dyDescent="0.25">
      <c r="A4202" s="473">
        <v>93115</v>
      </c>
      <c r="B4202" s="473" t="s">
        <v>5418</v>
      </c>
      <c r="C4202" s="473" t="s">
        <v>925</v>
      </c>
      <c r="D4202" s="474">
        <v>89.05</v>
      </c>
    </row>
    <row r="4203" spans="1:4" s="387" customFormat="1" x14ac:dyDescent="0.25">
      <c r="A4203" s="473">
        <v>93116</v>
      </c>
      <c r="B4203" s="473" t="s">
        <v>5419</v>
      </c>
      <c r="C4203" s="473" t="s">
        <v>925</v>
      </c>
      <c r="D4203" s="474">
        <v>625.73</v>
      </c>
    </row>
    <row r="4204" spans="1:4" s="387" customFormat="1" x14ac:dyDescent="0.25">
      <c r="A4204" s="473">
        <v>93117</v>
      </c>
      <c r="B4204" s="473" t="s">
        <v>5420</v>
      </c>
      <c r="C4204" s="473" t="s">
        <v>925</v>
      </c>
      <c r="D4204" s="474">
        <v>63.93</v>
      </c>
    </row>
    <row r="4205" spans="1:4" s="387" customFormat="1" x14ac:dyDescent="0.25">
      <c r="A4205" s="473">
        <v>93118</v>
      </c>
      <c r="B4205" s="473" t="s">
        <v>5421</v>
      </c>
      <c r="C4205" s="473" t="s">
        <v>925</v>
      </c>
      <c r="D4205" s="474">
        <v>94.46</v>
      </c>
    </row>
    <row r="4206" spans="1:4" s="387" customFormat="1" x14ac:dyDescent="0.25">
      <c r="A4206" s="473">
        <v>93119</v>
      </c>
      <c r="B4206" s="473" t="s">
        <v>5422</v>
      </c>
      <c r="C4206" s="473" t="s">
        <v>925</v>
      </c>
      <c r="D4206" s="474">
        <v>17.899999999999999</v>
      </c>
    </row>
    <row r="4207" spans="1:4" s="387" customFormat="1" x14ac:dyDescent="0.25">
      <c r="A4207" s="473">
        <v>93120</v>
      </c>
      <c r="B4207" s="473" t="s">
        <v>5423</v>
      </c>
      <c r="C4207" s="473" t="s">
        <v>925</v>
      </c>
      <c r="D4207" s="474">
        <v>28.46</v>
      </c>
    </row>
    <row r="4208" spans="1:4" s="387" customFormat="1" x14ac:dyDescent="0.25">
      <c r="A4208" s="473">
        <v>93121</v>
      </c>
      <c r="B4208" s="473" t="s">
        <v>5424</v>
      </c>
      <c r="C4208" s="473" t="s">
        <v>925</v>
      </c>
      <c r="D4208" s="474">
        <v>31.23</v>
      </c>
    </row>
    <row r="4209" spans="1:4" s="387" customFormat="1" x14ac:dyDescent="0.25">
      <c r="A4209" s="473">
        <v>93122</v>
      </c>
      <c r="B4209" s="473" t="s">
        <v>5425</v>
      </c>
      <c r="C4209" s="473" t="s">
        <v>925</v>
      </c>
      <c r="D4209" s="474">
        <v>26.67</v>
      </c>
    </row>
    <row r="4210" spans="1:4" s="387" customFormat="1" x14ac:dyDescent="0.25">
      <c r="A4210" s="473">
        <v>93123</v>
      </c>
      <c r="B4210" s="473" t="s">
        <v>5426</v>
      </c>
      <c r="C4210" s="473" t="s">
        <v>925</v>
      </c>
      <c r="D4210" s="474">
        <v>60.59</v>
      </c>
    </row>
    <row r="4211" spans="1:4" s="387" customFormat="1" x14ac:dyDescent="0.25">
      <c r="A4211" s="473">
        <v>93124</v>
      </c>
      <c r="B4211" s="473" t="s">
        <v>5427</v>
      </c>
      <c r="C4211" s="473" t="s">
        <v>925</v>
      </c>
      <c r="D4211" s="474">
        <v>96.16</v>
      </c>
    </row>
    <row r="4212" spans="1:4" s="387" customFormat="1" x14ac:dyDescent="0.25">
      <c r="A4212" s="473">
        <v>93125</v>
      </c>
      <c r="B4212" s="473" t="s">
        <v>5428</v>
      </c>
      <c r="C4212" s="473" t="s">
        <v>925</v>
      </c>
      <c r="D4212" s="474">
        <v>140.44999999999999</v>
      </c>
    </row>
    <row r="4213" spans="1:4" s="387" customFormat="1" x14ac:dyDescent="0.25">
      <c r="A4213" s="473">
        <v>93126</v>
      </c>
      <c r="B4213" s="473" t="s">
        <v>5429</v>
      </c>
      <c r="C4213" s="473" t="s">
        <v>925</v>
      </c>
      <c r="D4213" s="474">
        <v>314.33999999999997</v>
      </c>
    </row>
    <row r="4214" spans="1:4" s="387" customFormat="1" x14ac:dyDescent="0.25">
      <c r="A4214" s="473">
        <v>93133</v>
      </c>
      <c r="B4214" s="473" t="s">
        <v>5430</v>
      </c>
      <c r="C4214" s="473" t="s">
        <v>925</v>
      </c>
      <c r="D4214" s="474">
        <v>19.3</v>
      </c>
    </row>
    <row r="4215" spans="1:4" s="387" customFormat="1" x14ac:dyDescent="0.25">
      <c r="A4215" s="473">
        <v>94465</v>
      </c>
      <c r="B4215" s="473" t="s">
        <v>5431</v>
      </c>
      <c r="C4215" s="473" t="s">
        <v>925</v>
      </c>
      <c r="D4215" s="474">
        <v>47.4</v>
      </c>
    </row>
    <row r="4216" spans="1:4" s="387" customFormat="1" x14ac:dyDescent="0.25">
      <c r="A4216" s="473">
        <v>94466</v>
      </c>
      <c r="B4216" s="473" t="s">
        <v>5432</v>
      </c>
      <c r="C4216" s="473" t="s">
        <v>925</v>
      </c>
      <c r="D4216" s="474">
        <v>47.42</v>
      </c>
    </row>
    <row r="4217" spans="1:4" s="387" customFormat="1" x14ac:dyDescent="0.25">
      <c r="A4217" s="473">
        <v>94467</v>
      </c>
      <c r="B4217" s="473" t="s">
        <v>5433</v>
      </c>
      <c r="C4217" s="473" t="s">
        <v>925</v>
      </c>
      <c r="D4217" s="474">
        <v>75.38</v>
      </c>
    </row>
    <row r="4218" spans="1:4" s="387" customFormat="1" x14ac:dyDescent="0.25">
      <c r="A4218" s="473">
        <v>94468</v>
      </c>
      <c r="B4218" s="473" t="s">
        <v>5434</v>
      </c>
      <c r="C4218" s="473" t="s">
        <v>925</v>
      </c>
      <c r="D4218" s="474">
        <v>65.44</v>
      </c>
    </row>
    <row r="4219" spans="1:4" s="387" customFormat="1" x14ac:dyDescent="0.25">
      <c r="A4219" s="473">
        <v>94469</v>
      </c>
      <c r="B4219" s="473" t="s">
        <v>5435</v>
      </c>
      <c r="C4219" s="473" t="s">
        <v>925</v>
      </c>
      <c r="D4219" s="474">
        <v>110.26</v>
      </c>
    </row>
    <row r="4220" spans="1:4" s="387" customFormat="1" x14ac:dyDescent="0.25">
      <c r="A4220" s="473">
        <v>94470</v>
      </c>
      <c r="B4220" s="473" t="s">
        <v>5436</v>
      </c>
      <c r="C4220" s="473" t="s">
        <v>925</v>
      </c>
      <c r="D4220" s="474">
        <v>101.42</v>
      </c>
    </row>
    <row r="4221" spans="1:4" s="387" customFormat="1" x14ac:dyDescent="0.25">
      <c r="A4221" s="473">
        <v>94471</v>
      </c>
      <c r="B4221" s="473" t="s">
        <v>5437</v>
      </c>
      <c r="C4221" s="473" t="s">
        <v>925</v>
      </c>
      <c r="D4221" s="474">
        <v>68.19</v>
      </c>
    </row>
    <row r="4222" spans="1:4" s="387" customFormat="1" x14ac:dyDescent="0.25">
      <c r="A4222" s="473">
        <v>94472</v>
      </c>
      <c r="B4222" s="473" t="s">
        <v>5438</v>
      </c>
      <c r="C4222" s="473" t="s">
        <v>925</v>
      </c>
      <c r="D4222" s="474">
        <v>70.400000000000006</v>
      </c>
    </row>
    <row r="4223" spans="1:4" s="387" customFormat="1" x14ac:dyDescent="0.25">
      <c r="A4223" s="473">
        <v>94473</v>
      </c>
      <c r="B4223" s="473" t="s">
        <v>5439</v>
      </c>
      <c r="C4223" s="473" t="s">
        <v>925</v>
      </c>
      <c r="D4223" s="474">
        <v>107.73</v>
      </c>
    </row>
    <row r="4224" spans="1:4" s="387" customFormat="1" x14ac:dyDescent="0.25">
      <c r="A4224" s="473">
        <v>94474</v>
      </c>
      <c r="B4224" s="473" t="s">
        <v>5440</v>
      </c>
      <c r="C4224" s="473" t="s">
        <v>925</v>
      </c>
      <c r="D4224" s="474">
        <v>117.45</v>
      </c>
    </row>
    <row r="4225" spans="1:4" s="387" customFormat="1" x14ac:dyDescent="0.25">
      <c r="A4225" s="473">
        <v>94475</v>
      </c>
      <c r="B4225" s="473" t="s">
        <v>5441</v>
      </c>
      <c r="C4225" s="473" t="s">
        <v>925</v>
      </c>
      <c r="D4225" s="474">
        <v>148.75</v>
      </c>
    </row>
    <row r="4226" spans="1:4" s="387" customFormat="1" x14ac:dyDescent="0.25">
      <c r="A4226" s="473">
        <v>94476</v>
      </c>
      <c r="B4226" s="473" t="s">
        <v>5442</v>
      </c>
      <c r="C4226" s="473" t="s">
        <v>925</v>
      </c>
      <c r="D4226" s="474">
        <v>167.48</v>
      </c>
    </row>
    <row r="4227" spans="1:4" s="387" customFormat="1" x14ac:dyDescent="0.25">
      <c r="A4227" s="473">
        <v>94477</v>
      </c>
      <c r="B4227" s="473" t="s">
        <v>5443</v>
      </c>
      <c r="C4227" s="473" t="s">
        <v>925</v>
      </c>
      <c r="D4227" s="474">
        <v>90.73</v>
      </c>
    </row>
    <row r="4228" spans="1:4" s="387" customFormat="1" x14ac:dyDescent="0.25">
      <c r="A4228" s="473">
        <v>94478</v>
      </c>
      <c r="B4228" s="473" t="s">
        <v>5444</v>
      </c>
      <c r="C4228" s="473" t="s">
        <v>925</v>
      </c>
      <c r="D4228" s="474">
        <v>148.35</v>
      </c>
    </row>
    <row r="4229" spans="1:4" s="387" customFormat="1" x14ac:dyDescent="0.25">
      <c r="A4229" s="473">
        <v>94479</v>
      </c>
      <c r="B4229" s="473" t="s">
        <v>5445</v>
      </c>
      <c r="C4229" s="473" t="s">
        <v>925</v>
      </c>
      <c r="D4229" s="474">
        <v>196.36</v>
      </c>
    </row>
    <row r="4230" spans="1:4" s="387" customFormat="1" x14ac:dyDescent="0.25">
      <c r="A4230" s="473">
        <v>94606</v>
      </c>
      <c r="B4230" s="473" t="s">
        <v>5446</v>
      </c>
      <c r="C4230" s="473" t="s">
        <v>925</v>
      </c>
      <c r="D4230" s="474">
        <v>80.81</v>
      </c>
    </row>
    <row r="4231" spans="1:4" s="387" customFormat="1" x14ac:dyDescent="0.25">
      <c r="A4231" s="473">
        <v>94608</v>
      </c>
      <c r="B4231" s="473" t="s">
        <v>5447</v>
      </c>
      <c r="C4231" s="473" t="s">
        <v>925</v>
      </c>
      <c r="D4231" s="474">
        <v>206.07</v>
      </c>
    </row>
    <row r="4232" spans="1:4" s="387" customFormat="1" x14ac:dyDescent="0.25">
      <c r="A4232" s="473">
        <v>94610</v>
      </c>
      <c r="B4232" s="473" t="s">
        <v>5448</v>
      </c>
      <c r="C4232" s="473" t="s">
        <v>925</v>
      </c>
      <c r="D4232" s="474">
        <v>308.13</v>
      </c>
    </row>
    <row r="4233" spans="1:4" s="387" customFormat="1" x14ac:dyDescent="0.25">
      <c r="A4233" s="473">
        <v>94612</v>
      </c>
      <c r="B4233" s="473" t="s">
        <v>5449</v>
      </c>
      <c r="C4233" s="473" t="s">
        <v>925</v>
      </c>
      <c r="D4233" s="474">
        <v>434.59</v>
      </c>
    </row>
    <row r="4234" spans="1:4" s="387" customFormat="1" x14ac:dyDescent="0.25">
      <c r="A4234" s="473">
        <v>94614</v>
      </c>
      <c r="B4234" s="473" t="s">
        <v>5450</v>
      </c>
      <c r="C4234" s="473" t="s">
        <v>925</v>
      </c>
      <c r="D4234" s="474">
        <v>137.63999999999999</v>
      </c>
    </row>
    <row r="4235" spans="1:4" s="387" customFormat="1" x14ac:dyDescent="0.25">
      <c r="A4235" s="473">
        <v>94615</v>
      </c>
      <c r="B4235" s="473" t="s">
        <v>5451</v>
      </c>
      <c r="C4235" s="473" t="s">
        <v>925</v>
      </c>
      <c r="D4235" s="474">
        <v>157.30000000000001</v>
      </c>
    </row>
    <row r="4236" spans="1:4" s="387" customFormat="1" x14ac:dyDescent="0.25">
      <c r="A4236" s="473">
        <v>94616</v>
      </c>
      <c r="B4236" s="473" t="s">
        <v>5452</v>
      </c>
      <c r="C4236" s="473" t="s">
        <v>925</v>
      </c>
      <c r="D4236" s="474">
        <v>396.07</v>
      </c>
    </row>
    <row r="4237" spans="1:4" s="387" customFormat="1" x14ac:dyDescent="0.25">
      <c r="A4237" s="473">
        <v>94617</v>
      </c>
      <c r="B4237" s="473" t="s">
        <v>5453</v>
      </c>
      <c r="C4237" s="473" t="s">
        <v>925</v>
      </c>
      <c r="D4237" s="474">
        <v>327.71</v>
      </c>
    </row>
    <row r="4238" spans="1:4" s="387" customFormat="1" x14ac:dyDescent="0.25">
      <c r="A4238" s="473">
        <v>94618</v>
      </c>
      <c r="B4238" s="473" t="s">
        <v>5454</v>
      </c>
      <c r="C4238" s="473" t="s">
        <v>925</v>
      </c>
      <c r="D4238" s="474">
        <v>388.16</v>
      </c>
    </row>
    <row r="4239" spans="1:4" s="387" customFormat="1" x14ac:dyDescent="0.25">
      <c r="A4239" s="473">
        <v>94620</v>
      </c>
      <c r="B4239" s="473" t="s">
        <v>5455</v>
      </c>
      <c r="C4239" s="473" t="s">
        <v>925</v>
      </c>
      <c r="D4239" s="474">
        <v>899.57</v>
      </c>
    </row>
    <row r="4240" spans="1:4" s="387" customFormat="1" x14ac:dyDescent="0.25">
      <c r="A4240" s="473">
        <v>94622</v>
      </c>
      <c r="B4240" s="473" t="s">
        <v>5456</v>
      </c>
      <c r="C4240" s="473" t="s">
        <v>925</v>
      </c>
      <c r="D4240" s="474">
        <v>202.38</v>
      </c>
    </row>
    <row r="4241" spans="1:4" s="387" customFormat="1" x14ac:dyDescent="0.25">
      <c r="A4241" s="473">
        <v>94623</v>
      </c>
      <c r="B4241" s="473" t="s">
        <v>5457</v>
      </c>
      <c r="C4241" s="473" t="s">
        <v>925</v>
      </c>
      <c r="D4241" s="474">
        <v>489.84</v>
      </c>
    </row>
    <row r="4242" spans="1:4" s="387" customFormat="1" x14ac:dyDescent="0.25">
      <c r="A4242" s="473">
        <v>94624</v>
      </c>
      <c r="B4242" s="473" t="s">
        <v>5458</v>
      </c>
      <c r="C4242" s="473" t="s">
        <v>925</v>
      </c>
      <c r="D4242" s="474">
        <v>749.83</v>
      </c>
    </row>
    <row r="4243" spans="1:4" s="387" customFormat="1" x14ac:dyDescent="0.25">
      <c r="A4243" s="473">
        <v>94625</v>
      </c>
      <c r="B4243" s="473" t="s">
        <v>5459</v>
      </c>
      <c r="C4243" s="473" t="s">
        <v>925</v>
      </c>
      <c r="D4243" s="475">
        <v>1572.39</v>
      </c>
    </row>
    <row r="4244" spans="1:4" s="387" customFormat="1" x14ac:dyDescent="0.25">
      <c r="A4244" s="473">
        <v>94656</v>
      </c>
      <c r="B4244" s="473" t="s">
        <v>5460</v>
      </c>
      <c r="C4244" s="473" t="s">
        <v>925</v>
      </c>
      <c r="D4244" s="474">
        <v>5.56</v>
      </c>
    </row>
    <row r="4245" spans="1:4" s="387" customFormat="1" x14ac:dyDescent="0.25">
      <c r="A4245" s="473">
        <v>94657</v>
      </c>
      <c r="B4245" s="473" t="s">
        <v>5461</v>
      </c>
      <c r="C4245" s="473" t="s">
        <v>925</v>
      </c>
      <c r="D4245" s="474">
        <v>5.45</v>
      </c>
    </row>
    <row r="4246" spans="1:4" s="387" customFormat="1" x14ac:dyDescent="0.25">
      <c r="A4246" s="473">
        <v>94658</v>
      </c>
      <c r="B4246" s="473" t="s">
        <v>5462</v>
      </c>
      <c r="C4246" s="473" t="s">
        <v>925</v>
      </c>
      <c r="D4246" s="474">
        <v>6.57</v>
      </c>
    </row>
    <row r="4247" spans="1:4" s="387" customFormat="1" x14ac:dyDescent="0.25">
      <c r="A4247" s="473">
        <v>94659</v>
      </c>
      <c r="B4247" s="473" t="s">
        <v>5463</v>
      </c>
      <c r="C4247" s="473" t="s">
        <v>925</v>
      </c>
      <c r="D4247" s="474">
        <v>6.68</v>
      </c>
    </row>
    <row r="4248" spans="1:4" s="387" customFormat="1" x14ac:dyDescent="0.25">
      <c r="A4248" s="473">
        <v>94660</v>
      </c>
      <c r="B4248" s="473" t="s">
        <v>5464</v>
      </c>
      <c r="C4248" s="473" t="s">
        <v>925</v>
      </c>
      <c r="D4248" s="474">
        <v>10.92</v>
      </c>
    </row>
    <row r="4249" spans="1:4" s="387" customFormat="1" x14ac:dyDescent="0.25">
      <c r="A4249" s="473">
        <v>94661</v>
      </c>
      <c r="B4249" s="473" t="s">
        <v>5465</v>
      </c>
      <c r="C4249" s="473" t="s">
        <v>925</v>
      </c>
      <c r="D4249" s="474">
        <v>11.4</v>
      </c>
    </row>
    <row r="4250" spans="1:4" s="387" customFormat="1" x14ac:dyDescent="0.25">
      <c r="A4250" s="473">
        <v>94662</v>
      </c>
      <c r="B4250" s="473" t="s">
        <v>5466</v>
      </c>
      <c r="C4250" s="473" t="s">
        <v>925</v>
      </c>
      <c r="D4250" s="474">
        <v>11.94</v>
      </c>
    </row>
    <row r="4251" spans="1:4" s="387" customFormat="1" x14ac:dyDescent="0.25">
      <c r="A4251" s="473">
        <v>94663</v>
      </c>
      <c r="B4251" s="473" t="s">
        <v>5467</v>
      </c>
      <c r="C4251" s="473" t="s">
        <v>925</v>
      </c>
      <c r="D4251" s="474">
        <v>12.13</v>
      </c>
    </row>
    <row r="4252" spans="1:4" s="387" customFormat="1" x14ac:dyDescent="0.25">
      <c r="A4252" s="473">
        <v>94664</v>
      </c>
      <c r="B4252" s="473" t="s">
        <v>5468</v>
      </c>
      <c r="C4252" s="473" t="s">
        <v>925</v>
      </c>
      <c r="D4252" s="474">
        <v>26.3</v>
      </c>
    </row>
    <row r="4253" spans="1:4" s="387" customFormat="1" x14ac:dyDescent="0.25">
      <c r="A4253" s="473">
        <v>94665</v>
      </c>
      <c r="B4253" s="473" t="s">
        <v>5469</v>
      </c>
      <c r="C4253" s="473" t="s">
        <v>925</v>
      </c>
      <c r="D4253" s="474">
        <v>26.28</v>
      </c>
    </row>
    <row r="4254" spans="1:4" s="387" customFormat="1" x14ac:dyDescent="0.25">
      <c r="A4254" s="473">
        <v>94666</v>
      </c>
      <c r="B4254" s="473" t="s">
        <v>5470</v>
      </c>
      <c r="C4254" s="473" t="s">
        <v>925</v>
      </c>
      <c r="D4254" s="474">
        <v>32.17</v>
      </c>
    </row>
    <row r="4255" spans="1:4" s="387" customFormat="1" x14ac:dyDescent="0.25">
      <c r="A4255" s="473">
        <v>94667</v>
      </c>
      <c r="B4255" s="473" t="s">
        <v>5471</v>
      </c>
      <c r="C4255" s="473" t="s">
        <v>925</v>
      </c>
      <c r="D4255" s="474">
        <v>35.82</v>
      </c>
    </row>
    <row r="4256" spans="1:4" s="387" customFormat="1" x14ac:dyDescent="0.25">
      <c r="A4256" s="473">
        <v>94668</v>
      </c>
      <c r="B4256" s="473" t="s">
        <v>5472</v>
      </c>
      <c r="C4256" s="473" t="s">
        <v>925</v>
      </c>
      <c r="D4256" s="474">
        <v>55.06</v>
      </c>
    </row>
    <row r="4257" spans="1:4" s="387" customFormat="1" x14ac:dyDescent="0.25">
      <c r="A4257" s="473">
        <v>94669</v>
      </c>
      <c r="B4257" s="473" t="s">
        <v>5473</v>
      </c>
      <c r="C4257" s="473" t="s">
        <v>925</v>
      </c>
      <c r="D4257" s="474">
        <v>75.58</v>
      </c>
    </row>
    <row r="4258" spans="1:4" s="387" customFormat="1" x14ac:dyDescent="0.25">
      <c r="A4258" s="473">
        <v>94670</v>
      </c>
      <c r="B4258" s="473" t="s">
        <v>5474</v>
      </c>
      <c r="C4258" s="473" t="s">
        <v>925</v>
      </c>
      <c r="D4258" s="474">
        <v>73.33</v>
      </c>
    </row>
    <row r="4259" spans="1:4" s="387" customFormat="1" x14ac:dyDescent="0.25">
      <c r="A4259" s="473">
        <v>94671</v>
      </c>
      <c r="B4259" s="473" t="s">
        <v>5475</v>
      </c>
      <c r="C4259" s="473" t="s">
        <v>925</v>
      </c>
      <c r="D4259" s="474">
        <v>107.54</v>
      </c>
    </row>
    <row r="4260" spans="1:4" s="387" customFormat="1" x14ac:dyDescent="0.25">
      <c r="A4260" s="473">
        <v>94672</v>
      </c>
      <c r="B4260" s="473" t="s">
        <v>5476</v>
      </c>
      <c r="C4260" s="473" t="s">
        <v>925</v>
      </c>
      <c r="D4260" s="474">
        <v>9.7100000000000009</v>
      </c>
    </row>
    <row r="4261" spans="1:4" s="387" customFormat="1" x14ac:dyDescent="0.25">
      <c r="A4261" s="473">
        <v>94673</v>
      </c>
      <c r="B4261" s="473" t="s">
        <v>5477</v>
      </c>
      <c r="C4261" s="473" t="s">
        <v>925</v>
      </c>
      <c r="D4261" s="474">
        <v>9.43</v>
      </c>
    </row>
    <row r="4262" spans="1:4" s="387" customFormat="1" x14ac:dyDescent="0.25">
      <c r="A4262" s="473">
        <v>94674</v>
      </c>
      <c r="B4262" s="473" t="s">
        <v>5478</v>
      </c>
      <c r="C4262" s="473" t="s">
        <v>925</v>
      </c>
      <c r="D4262" s="474">
        <v>8.4700000000000006</v>
      </c>
    </row>
    <row r="4263" spans="1:4" s="387" customFormat="1" x14ac:dyDescent="0.25">
      <c r="A4263" s="473">
        <v>94675</v>
      </c>
      <c r="B4263" s="473" t="s">
        <v>5479</v>
      </c>
      <c r="C4263" s="473" t="s">
        <v>925</v>
      </c>
      <c r="D4263" s="474">
        <v>13.65</v>
      </c>
    </row>
    <row r="4264" spans="1:4" s="387" customFormat="1" x14ac:dyDescent="0.25">
      <c r="A4264" s="473">
        <v>94676</v>
      </c>
      <c r="B4264" s="473" t="s">
        <v>5480</v>
      </c>
      <c r="C4264" s="473" t="s">
        <v>925</v>
      </c>
      <c r="D4264" s="474">
        <v>14.91</v>
      </c>
    </row>
    <row r="4265" spans="1:4" s="387" customFormat="1" x14ac:dyDescent="0.25">
      <c r="A4265" s="473">
        <v>94677</v>
      </c>
      <c r="B4265" s="473" t="s">
        <v>5481</v>
      </c>
      <c r="C4265" s="473" t="s">
        <v>925</v>
      </c>
      <c r="D4265" s="474">
        <v>22.69</v>
      </c>
    </row>
    <row r="4266" spans="1:4" s="387" customFormat="1" x14ac:dyDescent="0.25">
      <c r="A4266" s="473">
        <v>94678</v>
      </c>
      <c r="B4266" s="473" t="s">
        <v>5482</v>
      </c>
      <c r="C4266" s="473" t="s">
        <v>925</v>
      </c>
      <c r="D4266" s="474">
        <v>15.37</v>
      </c>
    </row>
    <row r="4267" spans="1:4" s="387" customFormat="1" x14ac:dyDescent="0.25">
      <c r="A4267" s="473">
        <v>94679</v>
      </c>
      <c r="B4267" s="473" t="s">
        <v>5483</v>
      </c>
      <c r="C4267" s="473" t="s">
        <v>925</v>
      </c>
      <c r="D4267" s="474">
        <v>25.62</v>
      </c>
    </row>
    <row r="4268" spans="1:4" s="387" customFormat="1" x14ac:dyDescent="0.25">
      <c r="A4268" s="473">
        <v>94680</v>
      </c>
      <c r="B4268" s="473" t="s">
        <v>5484</v>
      </c>
      <c r="C4268" s="473" t="s">
        <v>925</v>
      </c>
      <c r="D4268" s="474">
        <v>43.06</v>
      </c>
    </row>
    <row r="4269" spans="1:4" s="387" customFormat="1" x14ac:dyDescent="0.25">
      <c r="A4269" s="473">
        <v>94681</v>
      </c>
      <c r="B4269" s="473" t="s">
        <v>5485</v>
      </c>
      <c r="C4269" s="473" t="s">
        <v>925</v>
      </c>
      <c r="D4269" s="474">
        <v>57.1</v>
      </c>
    </row>
    <row r="4270" spans="1:4" s="387" customFormat="1" x14ac:dyDescent="0.25">
      <c r="A4270" s="473">
        <v>94682</v>
      </c>
      <c r="B4270" s="473" t="s">
        <v>5486</v>
      </c>
      <c r="C4270" s="473" t="s">
        <v>925</v>
      </c>
      <c r="D4270" s="474">
        <v>115.31</v>
      </c>
    </row>
    <row r="4271" spans="1:4" s="387" customFormat="1" x14ac:dyDescent="0.25">
      <c r="A4271" s="473">
        <v>94683</v>
      </c>
      <c r="B4271" s="473" t="s">
        <v>5487</v>
      </c>
      <c r="C4271" s="473" t="s">
        <v>925</v>
      </c>
      <c r="D4271" s="474">
        <v>74.09</v>
      </c>
    </row>
    <row r="4272" spans="1:4" s="387" customFormat="1" x14ac:dyDescent="0.25">
      <c r="A4272" s="473">
        <v>94684</v>
      </c>
      <c r="B4272" s="473" t="s">
        <v>5488</v>
      </c>
      <c r="C4272" s="473" t="s">
        <v>925</v>
      </c>
      <c r="D4272" s="474">
        <v>146.91</v>
      </c>
    </row>
    <row r="4273" spans="1:4" s="387" customFormat="1" x14ac:dyDescent="0.25">
      <c r="A4273" s="473">
        <v>94685</v>
      </c>
      <c r="B4273" s="473" t="s">
        <v>5489</v>
      </c>
      <c r="C4273" s="473" t="s">
        <v>925</v>
      </c>
      <c r="D4273" s="474">
        <v>112.59</v>
      </c>
    </row>
    <row r="4274" spans="1:4" s="387" customFormat="1" x14ac:dyDescent="0.25">
      <c r="A4274" s="473">
        <v>94686</v>
      </c>
      <c r="B4274" s="473" t="s">
        <v>5490</v>
      </c>
      <c r="C4274" s="473" t="s">
        <v>925</v>
      </c>
      <c r="D4274" s="474">
        <v>276.27</v>
      </c>
    </row>
    <row r="4275" spans="1:4" s="387" customFormat="1" x14ac:dyDescent="0.25">
      <c r="A4275" s="473">
        <v>94687</v>
      </c>
      <c r="B4275" s="473" t="s">
        <v>5491</v>
      </c>
      <c r="C4275" s="473" t="s">
        <v>925</v>
      </c>
      <c r="D4275" s="474">
        <v>224.55</v>
      </c>
    </row>
    <row r="4276" spans="1:4" s="387" customFormat="1" x14ac:dyDescent="0.25">
      <c r="A4276" s="473">
        <v>94688</v>
      </c>
      <c r="B4276" s="473" t="s">
        <v>5492</v>
      </c>
      <c r="C4276" s="473" t="s">
        <v>925</v>
      </c>
      <c r="D4276" s="474">
        <v>9.6999999999999993</v>
      </c>
    </row>
    <row r="4277" spans="1:4" s="387" customFormat="1" x14ac:dyDescent="0.25">
      <c r="A4277" s="473">
        <v>94689</v>
      </c>
      <c r="B4277" s="473" t="s">
        <v>5493</v>
      </c>
      <c r="C4277" s="473" t="s">
        <v>925</v>
      </c>
      <c r="D4277" s="474">
        <v>13.41</v>
      </c>
    </row>
    <row r="4278" spans="1:4" s="387" customFormat="1" x14ac:dyDescent="0.25">
      <c r="A4278" s="473">
        <v>94690</v>
      </c>
      <c r="B4278" s="473" t="s">
        <v>5494</v>
      </c>
      <c r="C4278" s="473" t="s">
        <v>925</v>
      </c>
      <c r="D4278" s="474">
        <v>12.81</v>
      </c>
    </row>
    <row r="4279" spans="1:4" s="387" customFormat="1" x14ac:dyDescent="0.25">
      <c r="A4279" s="473">
        <v>94691</v>
      </c>
      <c r="B4279" s="473" t="s">
        <v>5495</v>
      </c>
      <c r="C4279" s="473" t="s">
        <v>925</v>
      </c>
      <c r="D4279" s="474">
        <v>14.96</v>
      </c>
    </row>
    <row r="4280" spans="1:4" s="387" customFormat="1" x14ac:dyDescent="0.25">
      <c r="A4280" s="473">
        <v>94692</v>
      </c>
      <c r="B4280" s="473" t="s">
        <v>5496</v>
      </c>
      <c r="C4280" s="473" t="s">
        <v>925</v>
      </c>
      <c r="D4280" s="474">
        <v>22.66</v>
      </c>
    </row>
    <row r="4281" spans="1:4" s="387" customFormat="1" x14ac:dyDescent="0.25">
      <c r="A4281" s="473">
        <v>94693</v>
      </c>
      <c r="B4281" s="473" t="s">
        <v>5497</v>
      </c>
      <c r="C4281" s="473" t="s">
        <v>925</v>
      </c>
      <c r="D4281" s="474">
        <v>23.75</v>
      </c>
    </row>
    <row r="4282" spans="1:4" s="387" customFormat="1" x14ac:dyDescent="0.25">
      <c r="A4282" s="473">
        <v>94694</v>
      </c>
      <c r="B4282" s="473" t="s">
        <v>5498</v>
      </c>
      <c r="C4282" s="473" t="s">
        <v>925</v>
      </c>
      <c r="D4282" s="474">
        <v>23.81</v>
      </c>
    </row>
    <row r="4283" spans="1:4" s="387" customFormat="1" x14ac:dyDescent="0.25">
      <c r="A4283" s="473">
        <v>94695</v>
      </c>
      <c r="B4283" s="473" t="s">
        <v>5499</v>
      </c>
      <c r="C4283" s="473" t="s">
        <v>925</v>
      </c>
      <c r="D4283" s="474">
        <v>32.19</v>
      </c>
    </row>
    <row r="4284" spans="1:4" s="387" customFormat="1" x14ac:dyDescent="0.25">
      <c r="A4284" s="473">
        <v>94696</v>
      </c>
      <c r="B4284" s="473" t="s">
        <v>5500</v>
      </c>
      <c r="C4284" s="473" t="s">
        <v>925</v>
      </c>
      <c r="D4284" s="474">
        <v>56.05</v>
      </c>
    </row>
    <row r="4285" spans="1:4" s="387" customFormat="1" x14ac:dyDescent="0.25">
      <c r="A4285" s="473">
        <v>94697</v>
      </c>
      <c r="B4285" s="473" t="s">
        <v>5501</v>
      </c>
      <c r="C4285" s="473" t="s">
        <v>925</v>
      </c>
      <c r="D4285" s="474">
        <v>88.5</v>
      </c>
    </row>
    <row r="4286" spans="1:4" s="387" customFormat="1" x14ac:dyDescent="0.25">
      <c r="A4286" s="473">
        <v>94698</v>
      </c>
      <c r="B4286" s="473" t="s">
        <v>5502</v>
      </c>
      <c r="C4286" s="473" t="s">
        <v>925</v>
      </c>
      <c r="D4286" s="474">
        <v>77.09</v>
      </c>
    </row>
    <row r="4287" spans="1:4" s="387" customFormat="1" x14ac:dyDescent="0.25">
      <c r="A4287" s="473">
        <v>94699</v>
      </c>
      <c r="B4287" s="473" t="s">
        <v>5503</v>
      </c>
      <c r="C4287" s="473" t="s">
        <v>925</v>
      </c>
      <c r="D4287" s="474">
        <v>148.88</v>
      </c>
    </row>
    <row r="4288" spans="1:4" s="387" customFormat="1" x14ac:dyDescent="0.25">
      <c r="A4288" s="473">
        <v>94700</v>
      </c>
      <c r="B4288" s="473" t="s">
        <v>5504</v>
      </c>
      <c r="C4288" s="473" t="s">
        <v>925</v>
      </c>
      <c r="D4288" s="474">
        <v>125.53</v>
      </c>
    </row>
    <row r="4289" spans="1:4" s="387" customFormat="1" x14ac:dyDescent="0.25">
      <c r="A4289" s="473">
        <v>94701</v>
      </c>
      <c r="B4289" s="473" t="s">
        <v>5505</v>
      </c>
      <c r="C4289" s="473" t="s">
        <v>925</v>
      </c>
      <c r="D4289" s="474">
        <v>222.93</v>
      </c>
    </row>
    <row r="4290" spans="1:4" s="387" customFormat="1" x14ac:dyDescent="0.25">
      <c r="A4290" s="473">
        <v>94702</v>
      </c>
      <c r="B4290" s="473" t="s">
        <v>5506</v>
      </c>
      <c r="C4290" s="473" t="s">
        <v>925</v>
      </c>
      <c r="D4290" s="474">
        <v>210.99</v>
      </c>
    </row>
    <row r="4291" spans="1:4" s="387" customFormat="1" x14ac:dyDescent="0.25">
      <c r="A4291" s="473">
        <v>94703</v>
      </c>
      <c r="B4291" s="473" t="s">
        <v>5507</v>
      </c>
      <c r="C4291" s="473" t="s">
        <v>925</v>
      </c>
      <c r="D4291" s="474">
        <v>18.95</v>
      </c>
    </row>
    <row r="4292" spans="1:4" s="387" customFormat="1" x14ac:dyDescent="0.25">
      <c r="A4292" s="473">
        <v>94704</v>
      </c>
      <c r="B4292" s="473" t="s">
        <v>5508</v>
      </c>
      <c r="C4292" s="473" t="s">
        <v>925</v>
      </c>
      <c r="D4292" s="474">
        <v>22.53</v>
      </c>
    </row>
    <row r="4293" spans="1:4" s="387" customFormat="1" x14ac:dyDescent="0.25">
      <c r="A4293" s="473">
        <v>94705</v>
      </c>
      <c r="B4293" s="473" t="s">
        <v>5509</v>
      </c>
      <c r="C4293" s="473" t="s">
        <v>925</v>
      </c>
      <c r="D4293" s="474">
        <v>27.95</v>
      </c>
    </row>
    <row r="4294" spans="1:4" s="387" customFormat="1" x14ac:dyDescent="0.25">
      <c r="A4294" s="473">
        <v>94706</v>
      </c>
      <c r="B4294" s="473" t="s">
        <v>5510</v>
      </c>
      <c r="C4294" s="473" t="s">
        <v>925</v>
      </c>
      <c r="D4294" s="474">
        <v>40.47</v>
      </c>
    </row>
    <row r="4295" spans="1:4" s="387" customFormat="1" x14ac:dyDescent="0.25">
      <c r="A4295" s="473">
        <v>94707</v>
      </c>
      <c r="B4295" s="473" t="s">
        <v>5511</v>
      </c>
      <c r="C4295" s="473" t="s">
        <v>925</v>
      </c>
      <c r="D4295" s="474">
        <v>50.54</v>
      </c>
    </row>
    <row r="4296" spans="1:4" s="387" customFormat="1" x14ac:dyDescent="0.25">
      <c r="A4296" s="473">
        <v>94708</v>
      </c>
      <c r="B4296" s="473" t="s">
        <v>5512</v>
      </c>
      <c r="C4296" s="473" t="s">
        <v>925</v>
      </c>
      <c r="D4296" s="474">
        <v>24.01</v>
      </c>
    </row>
    <row r="4297" spans="1:4" s="387" customFormat="1" x14ac:dyDescent="0.25">
      <c r="A4297" s="473">
        <v>94709</v>
      </c>
      <c r="B4297" s="473" t="s">
        <v>5513</v>
      </c>
      <c r="C4297" s="473" t="s">
        <v>925</v>
      </c>
      <c r="D4297" s="474">
        <v>31.16</v>
      </c>
    </row>
    <row r="4298" spans="1:4" s="387" customFormat="1" x14ac:dyDescent="0.25">
      <c r="A4298" s="473">
        <v>94710</v>
      </c>
      <c r="B4298" s="473" t="s">
        <v>5514</v>
      </c>
      <c r="C4298" s="473" t="s">
        <v>925</v>
      </c>
      <c r="D4298" s="474">
        <v>48.9</v>
      </c>
    </row>
    <row r="4299" spans="1:4" s="387" customFormat="1" x14ac:dyDescent="0.25">
      <c r="A4299" s="473">
        <v>94711</v>
      </c>
      <c r="B4299" s="473" t="s">
        <v>5515</v>
      </c>
      <c r="C4299" s="473" t="s">
        <v>925</v>
      </c>
      <c r="D4299" s="474">
        <v>58.27</v>
      </c>
    </row>
    <row r="4300" spans="1:4" s="387" customFormat="1" x14ac:dyDescent="0.25">
      <c r="A4300" s="473">
        <v>94712</v>
      </c>
      <c r="B4300" s="473" t="s">
        <v>5516</v>
      </c>
      <c r="C4300" s="473" t="s">
        <v>925</v>
      </c>
      <c r="D4300" s="474">
        <v>78.63</v>
      </c>
    </row>
    <row r="4301" spans="1:4" s="387" customFormat="1" x14ac:dyDescent="0.25">
      <c r="A4301" s="473">
        <v>94713</v>
      </c>
      <c r="B4301" s="473" t="s">
        <v>5517</v>
      </c>
      <c r="C4301" s="473" t="s">
        <v>925</v>
      </c>
      <c r="D4301" s="474">
        <v>207.82</v>
      </c>
    </row>
    <row r="4302" spans="1:4" s="387" customFormat="1" x14ac:dyDescent="0.25">
      <c r="A4302" s="473">
        <v>94714</v>
      </c>
      <c r="B4302" s="473" t="s">
        <v>5518</v>
      </c>
      <c r="C4302" s="473" t="s">
        <v>925</v>
      </c>
      <c r="D4302" s="474">
        <v>282.31</v>
      </c>
    </row>
    <row r="4303" spans="1:4" s="387" customFormat="1" x14ac:dyDescent="0.25">
      <c r="A4303" s="473">
        <v>94715</v>
      </c>
      <c r="B4303" s="473" t="s">
        <v>5519</v>
      </c>
      <c r="C4303" s="473" t="s">
        <v>925</v>
      </c>
      <c r="D4303" s="474">
        <v>390.33</v>
      </c>
    </row>
    <row r="4304" spans="1:4" s="387" customFormat="1" x14ac:dyDescent="0.25">
      <c r="A4304" s="473">
        <v>94724</v>
      </c>
      <c r="B4304" s="473" t="s">
        <v>5520</v>
      </c>
      <c r="C4304" s="473" t="s">
        <v>925</v>
      </c>
      <c r="D4304" s="474">
        <v>16.34</v>
      </c>
    </row>
    <row r="4305" spans="1:4" s="387" customFormat="1" x14ac:dyDescent="0.25">
      <c r="A4305" s="473">
        <v>94725</v>
      </c>
      <c r="B4305" s="473" t="s">
        <v>5521</v>
      </c>
      <c r="C4305" s="473" t="s">
        <v>925</v>
      </c>
      <c r="D4305" s="474">
        <v>4.8099999999999996</v>
      </c>
    </row>
    <row r="4306" spans="1:4" s="387" customFormat="1" x14ac:dyDescent="0.25">
      <c r="A4306" s="473">
        <v>94726</v>
      </c>
      <c r="B4306" s="473" t="s">
        <v>5522</v>
      </c>
      <c r="C4306" s="473" t="s">
        <v>925</v>
      </c>
      <c r="D4306" s="474">
        <v>24.59</v>
      </c>
    </row>
    <row r="4307" spans="1:4" s="387" customFormat="1" x14ac:dyDescent="0.25">
      <c r="A4307" s="473">
        <v>94727</v>
      </c>
      <c r="B4307" s="473" t="s">
        <v>5523</v>
      </c>
      <c r="C4307" s="473" t="s">
        <v>925</v>
      </c>
      <c r="D4307" s="474">
        <v>6.34</v>
      </c>
    </row>
    <row r="4308" spans="1:4" s="387" customFormat="1" x14ac:dyDescent="0.25">
      <c r="A4308" s="473">
        <v>94728</v>
      </c>
      <c r="B4308" s="473" t="s">
        <v>5524</v>
      </c>
      <c r="C4308" s="473" t="s">
        <v>925</v>
      </c>
      <c r="D4308" s="474">
        <v>90.2</v>
      </c>
    </row>
    <row r="4309" spans="1:4" s="387" customFormat="1" x14ac:dyDescent="0.25">
      <c r="A4309" s="473">
        <v>94729</v>
      </c>
      <c r="B4309" s="473" t="s">
        <v>5525</v>
      </c>
      <c r="C4309" s="473" t="s">
        <v>925</v>
      </c>
      <c r="D4309" s="474">
        <v>10.74</v>
      </c>
    </row>
    <row r="4310" spans="1:4" s="387" customFormat="1" x14ac:dyDescent="0.25">
      <c r="A4310" s="473">
        <v>94730</v>
      </c>
      <c r="B4310" s="473" t="s">
        <v>5526</v>
      </c>
      <c r="C4310" s="473" t="s">
        <v>925</v>
      </c>
      <c r="D4310" s="474">
        <v>109.22</v>
      </c>
    </row>
    <row r="4311" spans="1:4" s="387" customFormat="1" x14ac:dyDescent="0.25">
      <c r="A4311" s="473">
        <v>94731</v>
      </c>
      <c r="B4311" s="473" t="s">
        <v>5527</v>
      </c>
      <c r="C4311" s="473" t="s">
        <v>925</v>
      </c>
      <c r="D4311" s="474">
        <v>13.06</v>
      </c>
    </row>
    <row r="4312" spans="1:4" s="387" customFormat="1" x14ac:dyDescent="0.25">
      <c r="A4312" s="473">
        <v>94733</v>
      </c>
      <c r="B4312" s="473" t="s">
        <v>5528</v>
      </c>
      <c r="C4312" s="473" t="s">
        <v>925</v>
      </c>
      <c r="D4312" s="474">
        <v>24.86</v>
      </c>
    </row>
    <row r="4313" spans="1:4" s="387" customFormat="1" x14ac:dyDescent="0.25">
      <c r="A4313" s="473">
        <v>94737</v>
      </c>
      <c r="B4313" s="473" t="s">
        <v>5529</v>
      </c>
      <c r="C4313" s="473" t="s">
        <v>925</v>
      </c>
      <c r="D4313" s="474">
        <v>97.71</v>
      </c>
    </row>
    <row r="4314" spans="1:4" s="387" customFormat="1" x14ac:dyDescent="0.25">
      <c r="A4314" s="473">
        <v>94740</v>
      </c>
      <c r="B4314" s="473" t="s">
        <v>5530</v>
      </c>
      <c r="C4314" s="473" t="s">
        <v>925</v>
      </c>
      <c r="D4314" s="474">
        <v>7.37</v>
      </c>
    </row>
    <row r="4315" spans="1:4" s="387" customFormat="1" x14ac:dyDescent="0.25">
      <c r="A4315" s="473">
        <v>94741</v>
      </c>
      <c r="B4315" s="473" t="s">
        <v>5531</v>
      </c>
      <c r="C4315" s="473" t="s">
        <v>925</v>
      </c>
      <c r="D4315" s="474">
        <v>8.76</v>
      </c>
    </row>
    <row r="4316" spans="1:4" s="387" customFormat="1" x14ac:dyDescent="0.25">
      <c r="A4316" s="473">
        <v>94742</v>
      </c>
      <c r="B4316" s="473" t="s">
        <v>5532</v>
      </c>
      <c r="C4316" s="473" t="s">
        <v>925</v>
      </c>
      <c r="D4316" s="474">
        <v>10.32</v>
      </c>
    </row>
    <row r="4317" spans="1:4" s="387" customFormat="1" x14ac:dyDescent="0.25">
      <c r="A4317" s="473">
        <v>94743</v>
      </c>
      <c r="B4317" s="473" t="s">
        <v>5533</v>
      </c>
      <c r="C4317" s="473" t="s">
        <v>925</v>
      </c>
      <c r="D4317" s="474">
        <v>11.2</v>
      </c>
    </row>
    <row r="4318" spans="1:4" s="387" customFormat="1" x14ac:dyDescent="0.25">
      <c r="A4318" s="473">
        <v>94744</v>
      </c>
      <c r="B4318" s="473" t="s">
        <v>5534</v>
      </c>
      <c r="C4318" s="473" t="s">
        <v>925</v>
      </c>
      <c r="D4318" s="474">
        <v>16.09</v>
      </c>
    </row>
    <row r="4319" spans="1:4" s="387" customFormat="1" x14ac:dyDescent="0.25">
      <c r="A4319" s="473">
        <v>94746</v>
      </c>
      <c r="B4319" s="473" t="s">
        <v>5535</v>
      </c>
      <c r="C4319" s="473" t="s">
        <v>925</v>
      </c>
      <c r="D4319" s="474">
        <v>21.96</v>
      </c>
    </row>
    <row r="4320" spans="1:4" s="387" customFormat="1" x14ac:dyDescent="0.25">
      <c r="A4320" s="473">
        <v>94748</v>
      </c>
      <c r="B4320" s="473" t="s">
        <v>5536</v>
      </c>
      <c r="C4320" s="473" t="s">
        <v>925</v>
      </c>
      <c r="D4320" s="474">
        <v>44.44</v>
      </c>
    </row>
    <row r="4321" spans="1:4" s="387" customFormat="1" x14ac:dyDescent="0.25">
      <c r="A4321" s="473">
        <v>94750</v>
      </c>
      <c r="B4321" s="473" t="s">
        <v>5537</v>
      </c>
      <c r="C4321" s="473" t="s">
        <v>925</v>
      </c>
      <c r="D4321" s="474">
        <v>99.98</v>
      </c>
    </row>
    <row r="4322" spans="1:4" s="387" customFormat="1" x14ac:dyDescent="0.25">
      <c r="A4322" s="473">
        <v>94752</v>
      </c>
      <c r="B4322" s="473" t="s">
        <v>5538</v>
      </c>
      <c r="C4322" s="473" t="s">
        <v>925</v>
      </c>
      <c r="D4322" s="474">
        <v>124.69</v>
      </c>
    </row>
    <row r="4323" spans="1:4" s="387" customFormat="1" x14ac:dyDescent="0.25">
      <c r="A4323" s="473">
        <v>94756</v>
      </c>
      <c r="B4323" s="473" t="s">
        <v>5539</v>
      </c>
      <c r="C4323" s="473" t="s">
        <v>925</v>
      </c>
      <c r="D4323" s="474">
        <v>9.48</v>
      </c>
    </row>
    <row r="4324" spans="1:4" s="387" customFormat="1" x14ac:dyDescent="0.25">
      <c r="A4324" s="473">
        <v>94757</v>
      </c>
      <c r="B4324" s="473" t="s">
        <v>5540</v>
      </c>
      <c r="C4324" s="473" t="s">
        <v>925</v>
      </c>
      <c r="D4324" s="474">
        <v>12.12</v>
      </c>
    </row>
    <row r="4325" spans="1:4" s="387" customFormat="1" x14ac:dyDescent="0.25">
      <c r="A4325" s="473">
        <v>94758</v>
      </c>
      <c r="B4325" s="473" t="s">
        <v>5541</v>
      </c>
      <c r="C4325" s="473" t="s">
        <v>925</v>
      </c>
      <c r="D4325" s="474">
        <v>28.24</v>
      </c>
    </row>
    <row r="4326" spans="1:4" s="387" customFormat="1" x14ac:dyDescent="0.25">
      <c r="A4326" s="473">
        <v>94759</v>
      </c>
      <c r="B4326" s="473" t="s">
        <v>5542</v>
      </c>
      <c r="C4326" s="473" t="s">
        <v>925</v>
      </c>
      <c r="D4326" s="474">
        <v>34.1</v>
      </c>
    </row>
    <row r="4327" spans="1:4" s="387" customFormat="1" x14ac:dyDescent="0.25">
      <c r="A4327" s="473">
        <v>94760</v>
      </c>
      <c r="B4327" s="473" t="s">
        <v>5543</v>
      </c>
      <c r="C4327" s="473" t="s">
        <v>925</v>
      </c>
      <c r="D4327" s="474">
        <v>56.19</v>
      </c>
    </row>
    <row r="4328" spans="1:4" s="387" customFormat="1" x14ac:dyDescent="0.25">
      <c r="A4328" s="473">
        <v>94761</v>
      </c>
      <c r="B4328" s="473" t="s">
        <v>5544</v>
      </c>
      <c r="C4328" s="473" t="s">
        <v>925</v>
      </c>
      <c r="D4328" s="474">
        <v>114.89</v>
      </c>
    </row>
    <row r="4329" spans="1:4" s="387" customFormat="1" x14ac:dyDescent="0.25">
      <c r="A4329" s="473">
        <v>94762</v>
      </c>
      <c r="B4329" s="473" t="s">
        <v>5545</v>
      </c>
      <c r="C4329" s="473" t="s">
        <v>925</v>
      </c>
      <c r="D4329" s="474">
        <v>150.4</v>
      </c>
    </row>
    <row r="4330" spans="1:4" s="387" customFormat="1" x14ac:dyDescent="0.25">
      <c r="A4330" s="473">
        <v>94783</v>
      </c>
      <c r="B4330" s="473" t="s">
        <v>5546</v>
      </c>
      <c r="C4330" s="473" t="s">
        <v>925</v>
      </c>
      <c r="D4330" s="474">
        <v>17.38</v>
      </c>
    </row>
    <row r="4331" spans="1:4" s="387" customFormat="1" x14ac:dyDescent="0.25">
      <c r="A4331" s="473">
        <v>94785</v>
      </c>
      <c r="B4331" s="473" t="s">
        <v>5547</v>
      </c>
      <c r="C4331" s="473" t="s">
        <v>925</v>
      </c>
      <c r="D4331" s="474">
        <v>31.67</v>
      </c>
    </row>
    <row r="4332" spans="1:4" s="387" customFormat="1" x14ac:dyDescent="0.25">
      <c r="A4332" s="473">
        <v>94786</v>
      </c>
      <c r="B4332" s="473" t="s">
        <v>5548</v>
      </c>
      <c r="C4332" s="473" t="s">
        <v>925</v>
      </c>
      <c r="D4332" s="474">
        <v>41.8</v>
      </c>
    </row>
    <row r="4333" spans="1:4" s="387" customFormat="1" x14ac:dyDescent="0.25">
      <c r="A4333" s="473">
        <v>94787</v>
      </c>
      <c r="B4333" s="473" t="s">
        <v>5549</v>
      </c>
      <c r="C4333" s="473" t="s">
        <v>925</v>
      </c>
      <c r="D4333" s="474">
        <v>55.59</v>
      </c>
    </row>
    <row r="4334" spans="1:4" s="387" customFormat="1" x14ac:dyDescent="0.25">
      <c r="A4334" s="473">
        <v>94788</v>
      </c>
      <c r="B4334" s="473" t="s">
        <v>5550</v>
      </c>
      <c r="C4334" s="473" t="s">
        <v>925</v>
      </c>
      <c r="D4334" s="474">
        <v>81.06</v>
      </c>
    </row>
    <row r="4335" spans="1:4" s="387" customFormat="1" x14ac:dyDescent="0.25">
      <c r="A4335" s="473">
        <v>94789</v>
      </c>
      <c r="B4335" s="473" t="s">
        <v>5551</v>
      </c>
      <c r="C4335" s="473" t="s">
        <v>925</v>
      </c>
      <c r="D4335" s="474">
        <v>257.75</v>
      </c>
    </row>
    <row r="4336" spans="1:4" s="387" customFormat="1" x14ac:dyDescent="0.25">
      <c r="A4336" s="473">
        <v>94790</v>
      </c>
      <c r="B4336" s="473" t="s">
        <v>5552</v>
      </c>
      <c r="C4336" s="473" t="s">
        <v>925</v>
      </c>
      <c r="D4336" s="474">
        <v>298.39</v>
      </c>
    </row>
    <row r="4337" spans="1:4" s="387" customFormat="1" x14ac:dyDescent="0.25">
      <c r="A4337" s="473">
        <v>94791</v>
      </c>
      <c r="B4337" s="473" t="s">
        <v>5553</v>
      </c>
      <c r="C4337" s="473" t="s">
        <v>925</v>
      </c>
      <c r="D4337" s="474">
        <v>418.63</v>
      </c>
    </row>
    <row r="4338" spans="1:4" s="387" customFormat="1" x14ac:dyDescent="0.25">
      <c r="A4338" s="473">
        <v>94863</v>
      </c>
      <c r="B4338" s="473" t="s">
        <v>5554</v>
      </c>
      <c r="C4338" s="473" t="s">
        <v>925</v>
      </c>
      <c r="D4338" s="474">
        <v>81.58</v>
      </c>
    </row>
    <row r="4339" spans="1:4" s="387" customFormat="1" x14ac:dyDescent="0.25">
      <c r="A4339" s="473">
        <v>95141</v>
      </c>
      <c r="B4339" s="473" t="s">
        <v>5555</v>
      </c>
      <c r="C4339" s="473" t="s">
        <v>925</v>
      </c>
      <c r="D4339" s="474">
        <v>29.47</v>
      </c>
    </row>
    <row r="4340" spans="1:4" s="387" customFormat="1" x14ac:dyDescent="0.25">
      <c r="A4340" s="473">
        <v>95237</v>
      </c>
      <c r="B4340" s="473" t="s">
        <v>5556</v>
      </c>
      <c r="C4340" s="473" t="s">
        <v>925</v>
      </c>
      <c r="D4340" s="474">
        <v>23.94</v>
      </c>
    </row>
    <row r="4341" spans="1:4" s="387" customFormat="1" x14ac:dyDescent="0.25">
      <c r="A4341" s="473">
        <v>95693</v>
      </c>
      <c r="B4341" s="473" t="s">
        <v>5557</v>
      </c>
      <c r="C4341" s="473" t="s">
        <v>925</v>
      </c>
      <c r="D4341" s="474">
        <v>50.19</v>
      </c>
    </row>
    <row r="4342" spans="1:4" s="387" customFormat="1" x14ac:dyDescent="0.25">
      <c r="A4342" s="473">
        <v>95694</v>
      </c>
      <c r="B4342" s="473" t="s">
        <v>5558</v>
      </c>
      <c r="C4342" s="473" t="s">
        <v>925</v>
      </c>
      <c r="D4342" s="474">
        <v>64.349999999999994</v>
      </c>
    </row>
    <row r="4343" spans="1:4" s="387" customFormat="1" x14ac:dyDescent="0.25">
      <c r="A4343" s="473">
        <v>95695</v>
      </c>
      <c r="B4343" s="473" t="s">
        <v>5559</v>
      </c>
      <c r="C4343" s="473" t="s">
        <v>925</v>
      </c>
      <c r="D4343" s="474">
        <v>62.85</v>
      </c>
    </row>
    <row r="4344" spans="1:4" s="387" customFormat="1" x14ac:dyDescent="0.25">
      <c r="A4344" s="473">
        <v>95696</v>
      </c>
      <c r="B4344" s="473" t="s">
        <v>5560</v>
      </c>
      <c r="C4344" s="473" t="s">
        <v>925</v>
      </c>
      <c r="D4344" s="474">
        <v>36.4</v>
      </c>
    </row>
    <row r="4345" spans="1:4" s="387" customFormat="1" x14ac:dyDescent="0.25">
      <c r="A4345" s="473">
        <v>96637</v>
      </c>
      <c r="B4345" s="473" t="s">
        <v>5561</v>
      </c>
      <c r="C4345" s="473" t="s">
        <v>925</v>
      </c>
      <c r="D4345" s="474">
        <v>11.98</v>
      </c>
    </row>
    <row r="4346" spans="1:4" s="387" customFormat="1" x14ac:dyDescent="0.25">
      <c r="A4346" s="473">
        <v>96638</v>
      </c>
      <c r="B4346" s="473" t="s">
        <v>5562</v>
      </c>
      <c r="C4346" s="473" t="s">
        <v>925</v>
      </c>
      <c r="D4346" s="474">
        <v>11.4</v>
      </c>
    </row>
    <row r="4347" spans="1:4" s="387" customFormat="1" x14ac:dyDescent="0.25">
      <c r="A4347" s="473">
        <v>96639</v>
      </c>
      <c r="B4347" s="473" t="s">
        <v>5563</v>
      </c>
      <c r="C4347" s="473" t="s">
        <v>925</v>
      </c>
      <c r="D4347" s="474">
        <v>8.4600000000000009</v>
      </c>
    </row>
    <row r="4348" spans="1:4" s="387" customFormat="1" x14ac:dyDescent="0.25">
      <c r="A4348" s="473">
        <v>96640</v>
      </c>
      <c r="B4348" s="473" t="s">
        <v>5564</v>
      </c>
      <c r="C4348" s="473" t="s">
        <v>925</v>
      </c>
      <c r="D4348" s="474">
        <v>24.69</v>
      </c>
    </row>
    <row r="4349" spans="1:4" s="387" customFormat="1" x14ac:dyDescent="0.25">
      <c r="A4349" s="473">
        <v>96641</v>
      </c>
      <c r="B4349" s="473" t="s">
        <v>5565</v>
      </c>
      <c r="C4349" s="473" t="s">
        <v>925</v>
      </c>
      <c r="D4349" s="474">
        <v>18.899999999999999</v>
      </c>
    </row>
    <row r="4350" spans="1:4" s="387" customFormat="1" x14ac:dyDescent="0.25">
      <c r="A4350" s="473">
        <v>96642</v>
      </c>
      <c r="B4350" s="473" t="s">
        <v>5566</v>
      </c>
      <c r="C4350" s="473" t="s">
        <v>925</v>
      </c>
      <c r="D4350" s="474">
        <v>15.83</v>
      </c>
    </row>
    <row r="4351" spans="1:4" s="387" customFormat="1" x14ac:dyDescent="0.25">
      <c r="A4351" s="473">
        <v>96643</v>
      </c>
      <c r="B4351" s="473" t="s">
        <v>5567</v>
      </c>
      <c r="C4351" s="473" t="s">
        <v>925</v>
      </c>
      <c r="D4351" s="474">
        <v>49.81</v>
      </c>
    </row>
    <row r="4352" spans="1:4" s="387" customFormat="1" x14ac:dyDescent="0.25">
      <c r="A4352" s="473">
        <v>96650</v>
      </c>
      <c r="B4352" s="473" t="s">
        <v>5568</v>
      </c>
      <c r="C4352" s="473" t="s">
        <v>925</v>
      </c>
      <c r="D4352" s="474">
        <v>9.14</v>
      </c>
    </row>
    <row r="4353" spans="1:4" s="387" customFormat="1" x14ac:dyDescent="0.25">
      <c r="A4353" s="473">
        <v>96651</v>
      </c>
      <c r="B4353" s="473" t="s">
        <v>5569</v>
      </c>
      <c r="C4353" s="473" t="s">
        <v>925</v>
      </c>
      <c r="D4353" s="474">
        <v>8.56</v>
      </c>
    </row>
    <row r="4354" spans="1:4" s="387" customFormat="1" x14ac:dyDescent="0.25">
      <c r="A4354" s="473">
        <v>96652</v>
      </c>
      <c r="B4354" s="473" t="s">
        <v>5570</v>
      </c>
      <c r="C4354" s="473" t="s">
        <v>925</v>
      </c>
      <c r="D4354" s="474">
        <v>17.100000000000001</v>
      </c>
    </row>
    <row r="4355" spans="1:4" s="387" customFormat="1" x14ac:dyDescent="0.25">
      <c r="A4355" s="473">
        <v>96653</v>
      </c>
      <c r="B4355" s="473" t="s">
        <v>5571</v>
      </c>
      <c r="C4355" s="473" t="s">
        <v>925</v>
      </c>
      <c r="D4355" s="474">
        <v>17.04</v>
      </c>
    </row>
    <row r="4356" spans="1:4" s="387" customFormat="1" x14ac:dyDescent="0.25">
      <c r="A4356" s="473">
        <v>96654</v>
      </c>
      <c r="B4356" s="473" t="s">
        <v>5572</v>
      </c>
      <c r="C4356" s="473" t="s">
        <v>925</v>
      </c>
      <c r="D4356" s="474">
        <v>28.63</v>
      </c>
    </row>
    <row r="4357" spans="1:4" s="387" customFormat="1" x14ac:dyDescent="0.25">
      <c r="A4357" s="473">
        <v>96655</v>
      </c>
      <c r="B4357" s="473" t="s">
        <v>5573</v>
      </c>
      <c r="C4357" s="473" t="s">
        <v>925</v>
      </c>
      <c r="D4357" s="474">
        <v>27.99</v>
      </c>
    </row>
    <row r="4358" spans="1:4" s="387" customFormat="1" x14ac:dyDescent="0.25">
      <c r="A4358" s="473">
        <v>96656</v>
      </c>
      <c r="B4358" s="473" t="s">
        <v>5574</v>
      </c>
      <c r="C4358" s="473" t="s">
        <v>925</v>
      </c>
      <c r="D4358" s="474">
        <v>6.6</v>
      </c>
    </row>
    <row r="4359" spans="1:4" s="387" customFormat="1" x14ac:dyDescent="0.25">
      <c r="A4359" s="473">
        <v>96657</v>
      </c>
      <c r="B4359" s="473" t="s">
        <v>5575</v>
      </c>
      <c r="C4359" s="473" t="s">
        <v>925</v>
      </c>
      <c r="D4359" s="474">
        <v>22.83</v>
      </c>
    </row>
    <row r="4360" spans="1:4" s="387" customFormat="1" x14ac:dyDescent="0.25">
      <c r="A4360" s="473">
        <v>96658</v>
      </c>
      <c r="B4360" s="473" t="s">
        <v>5576</v>
      </c>
      <c r="C4360" s="473" t="s">
        <v>925</v>
      </c>
      <c r="D4360" s="474">
        <v>17.04</v>
      </c>
    </row>
    <row r="4361" spans="1:4" s="387" customFormat="1" x14ac:dyDescent="0.25">
      <c r="A4361" s="473">
        <v>96659</v>
      </c>
      <c r="B4361" s="473" t="s">
        <v>5577</v>
      </c>
      <c r="C4361" s="473" t="s">
        <v>925</v>
      </c>
      <c r="D4361" s="474">
        <v>11.6</v>
      </c>
    </row>
    <row r="4362" spans="1:4" s="387" customFormat="1" x14ac:dyDescent="0.25">
      <c r="A4362" s="473">
        <v>96660</v>
      </c>
      <c r="B4362" s="473" t="s">
        <v>5578</v>
      </c>
      <c r="C4362" s="473" t="s">
        <v>925</v>
      </c>
      <c r="D4362" s="474">
        <v>38.659999999999997</v>
      </c>
    </row>
    <row r="4363" spans="1:4" s="387" customFormat="1" x14ac:dyDescent="0.25">
      <c r="A4363" s="473">
        <v>96661</v>
      </c>
      <c r="B4363" s="473" t="s">
        <v>5579</v>
      </c>
      <c r="C4363" s="473" t="s">
        <v>925</v>
      </c>
      <c r="D4363" s="474">
        <v>29.75</v>
      </c>
    </row>
    <row r="4364" spans="1:4" s="387" customFormat="1" x14ac:dyDescent="0.25">
      <c r="A4364" s="473">
        <v>96662</v>
      </c>
      <c r="B4364" s="473" t="s">
        <v>5580</v>
      </c>
      <c r="C4364" s="473" t="s">
        <v>925</v>
      </c>
      <c r="D4364" s="474">
        <v>11.9</v>
      </c>
    </row>
    <row r="4365" spans="1:4" s="387" customFormat="1" x14ac:dyDescent="0.25">
      <c r="A4365" s="473">
        <v>96663</v>
      </c>
      <c r="B4365" s="473" t="s">
        <v>5581</v>
      </c>
      <c r="C4365" s="473" t="s">
        <v>925</v>
      </c>
      <c r="D4365" s="474">
        <v>21.67</v>
      </c>
    </row>
    <row r="4366" spans="1:4" s="387" customFormat="1" x14ac:dyDescent="0.25">
      <c r="A4366" s="473">
        <v>96664</v>
      </c>
      <c r="B4366" s="473" t="s">
        <v>5582</v>
      </c>
      <c r="C4366" s="473" t="s">
        <v>925</v>
      </c>
      <c r="D4366" s="474">
        <v>23.57</v>
      </c>
    </row>
    <row r="4367" spans="1:4" s="387" customFormat="1" x14ac:dyDescent="0.25">
      <c r="A4367" s="473">
        <v>96665</v>
      </c>
      <c r="B4367" s="473" t="s">
        <v>5583</v>
      </c>
      <c r="C4367" s="473" t="s">
        <v>925</v>
      </c>
      <c r="D4367" s="474">
        <v>12.02</v>
      </c>
    </row>
    <row r="4368" spans="1:4" s="387" customFormat="1" x14ac:dyDescent="0.25">
      <c r="A4368" s="473">
        <v>96666</v>
      </c>
      <c r="B4368" s="473" t="s">
        <v>5584</v>
      </c>
      <c r="C4368" s="473" t="s">
        <v>925</v>
      </c>
      <c r="D4368" s="474">
        <v>22.95</v>
      </c>
    </row>
    <row r="4369" spans="1:4" s="387" customFormat="1" x14ac:dyDescent="0.25">
      <c r="A4369" s="473">
        <v>96667</v>
      </c>
      <c r="B4369" s="473" t="s">
        <v>5585</v>
      </c>
      <c r="C4369" s="473" t="s">
        <v>925</v>
      </c>
      <c r="D4369" s="474">
        <v>40.83</v>
      </c>
    </row>
    <row r="4370" spans="1:4" s="387" customFormat="1" x14ac:dyDescent="0.25">
      <c r="A4370" s="473">
        <v>96684</v>
      </c>
      <c r="B4370" s="473" t="s">
        <v>5586</v>
      </c>
      <c r="C4370" s="473" t="s">
        <v>925</v>
      </c>
      <c r="D4370" s="474">
        <v>4.87</v>
      </c>
    </row>
    <row r="4371" spans="1:4" s="387" customFormat="1" x14ac:dyDescent="0.25">
      <c r="A4371" s="473">
        <v>96685</v>
      </c>
      <c r="B4371" s="473" t="s">
        <v>5587</v>
      </c>
      <c r="C4371" s="473" t="s">
        <v>925</v>
      </c>
      <c r="D4371" s="474">
        <v>4.29</v>
      </c>
    </row>
    <row r="4372" spans="1:4" s="387" customFormat="1" x14ac:dyDescent="0.25">
      <c r="A4372" s="473">
        <v>96686</v>
      </c>
      <c r="B4372" s="473" t="s">
        <v>5588</v>
      </c>
      <c r="C4372" s="473" t="s">
        <v>925</v>
      </c>
      <c r="D4372" s="474">
        <v>7.34</v>
      </c>
    </row>
    <row r="4373" spans="1:4" s="387" customFormat="1" x14ac:dyDescent="0.25">
      <c r="A4373" s="473">
        <v>96687</v>
      </c>
      <c r="B4373" s="473" t="s">
        <v>5589</v>
      </c>
      <c r="C4373" s="473" t="s">
        <v>925</v>
      </c>
      <c r="D4373" s="474">
        <v>7.28</v>
      </c>
    </row>
    <row r="4374" spans="1:4" s="387" customFormat="1" x14ac:dyDescent="0.25">
      <c r="A4374" s="473">
        <v>96688</v>
      </c>
      <c r="B4374" s="473" t="s">
        <v>5590</v>
      </c>
      <c r="C4374" s="473" t="s">
        <v>925</v>
      </c>
      <c r="D4374" s="474">
        <v>12.85</v>
      </c>
    </row>
    <row r="4375" spans="1:4" s="387" customFormat="1" x14ac:dyDescent="0.25">
      <c r="A4375" s="473">
        <v>96689</v>
      </c>
      <c r="B4375" s="473" t="s">
        <v>5591</v>
      </c>
      <c r="C4375" s="473" t="s">
        <v>925</v>
      </c>
      <c r="D4375" s="474">
        <v>12.21</v>
      </c>
    </row>
    <row r="4376" spans="1:4" s="387" customFormat="1" x14ac:dyDescent="0.25">
      <c r="A4376" s="473">
        <v>96690</v>
      </c>
      <c r="B4376" s="473" t="s">
        <v>5592</v>
      </c>
      <c r="C4376" s="473" t="s">
        <v>925</v>
      </c>
      <c r="D4376" s="474">
        <v>24.41</v>
      </c>
    </row>
    <row r="4377" spans="1:4" s="387" customFormat="1" x14ac:dyDescent="0.25">
      <c r="A4377" s="473">
        <v>96691</v>
      </c>
      <c r="B4377" s="473" t="s">
        <v>5593</v>
      </c>
      <c r="C4377" s="473" t="s">
        <v>925</v>
      </c>
      <c r="D4377" s="474">
        <v>25.28</v>
      </c>
    </row>
    <row r="4378" spans="1:4" s="387" customFormat="1" x14ac:dyDescent="0.25">
      <c r="A4378" s="473">
        <v>96692</v>
      </c>
      <c r="B4378" s="473" t="s">
        <v>5594</v>
      </c>
      <c r="C4378" s="473" t="s">
        <v>925</v>
      </c>
      <c r="D4378" s="474">
        <v>36.869999999999997</v>
      </c>
    </row>
    <row r="4379" spans="1:4" s="387" customFormat="1" x14ac:dyDescent="0.25">
      <c r="A4379" s="473">
        <v>96693</v>
      </c>
      <c r="B4379" s="473" t="s">
        <v>5595</v>
      </c>
      <c r="C4379" s="473" t="s">
        <v>925</v>
      </c>
      <c r="D4379" s="474">
        <v>34.74</v>
      </c>
    </row>
    <row r="4380" spans="1:4" s="387" customFormat="1" x14ac:dyDescent="0.25">
      <c r="A4380" s="473">
        <v>96694</v>
      </c>
      <c r="B4380" s="473" t="s">
        <v>5596</v>
      </c>
      <c r="C4380" s="473" t="s">
        <v>925</v>
      </c>
      <c r="D4380" s="474">
        <v>83.7</v>
      </c>
    </row>
    <row r="4381" spans="1:4" s="387" customFormat="1" x14ac:dyDescent="0.25">
      <c r="A4381" s="473">
        <v>96695</v>
      </c>
      <c r="B4381" s="473" t="s">
        <v>5597</v>
      </c>
      <c r="C4381" s="473" t="s">
        <v>925</v>
      </c>
      <c r="D4381" s="474">
        <v>81.19</v>
      </c>
    </row>
    <row r="4382" spans="1:4" s="387" customFormat="1" x14ac:dyDescent="0.25">
      <c r="A4382" s="473">
        <v>96696</v>
      </c>
      <c r="B4382" s="473" t="s">
        <v>5598</v>
      </c>
      <c r="C4382" s="473" t="s">
        <v>925</v>
      </c>
      <c r="D4382" s="474">
        <v>126.39</v>
      </c>
    </row>
    <row r="4383" spans="1:4" s="387" customFormat="1" x14ac:dyDescent="0.25">
      <c r="A4383" s="473">
        <v>96697</v>
      </c>
      <c r="B4383" s="473" t="s">
        <v>5599</v>
      </c>
      <c r="C4383" s="473" t="s">
        <v>925</v>
      </c>
      <c r="D4383" s="474">
        <v>189.22</v>
      </c>
    </row>
    <row r="4384" spans="1:4" s="387" customFormat="1" x14ac:dyDescent="0.25">
      <c r="A4384" s="473">
        <v>96698</v>
      </c>
      <c r="B4384" s="473" t="s">
        <v>5600</v>
      </c>
      <c r="C4384" s="473" t="s">
        <v>925</v>
      </c>
      <c r="D4384" s="474">
        <v>3.75</v>
      </c>
    </row>
    <row r="4385" spans="1:4" s="387" customFormat="1" x14ac:dyDescent="0.25">
      <c r="A4385" s="473">
        <v>96699</v>
      </c>
      <c r="B4385" s="473" t="s">
        <v>5601</v>
      </c>
      <c r="C4385" s="473" t="s">
        <v>925</v>
      </c>
      <c r="D4385" s="474">
        <v>19.98</v>
      </c>
    </row>
    <row r="4386" spans="1:4" s="387" customFormat="1" x14ac:dyDescent="0.25">
      <c r="A4386" s="473">
        <v>96700</v>
      </c>
      <c r="B4386" s="473" t="s">
        <v>5602</v>
      </c>
      <c r="C4386" s="473" t="s">
        <v>925</v>
      </c>
      <c r="D4386" s="474">
        <v>14.19</v>
      </c>
    </row>
    <row r="4387" spans="1:4" s="387" customFormat="1" x14ac:dyDescent="0.25">
      <c r="A4387" s="473">
        <v>96701</v>
      </c>
      <c r="B4387" s="473" t="s">
        <v>5603</v>
      </c>
      <c r="C4387" s="473" t="s">
        <v>925</v>
      </c>
      <c r="D4387" s="474">
        <v>5.0999999999999996</v>
      </c>
    </row>
    <row r="4388" spans="1:4" s="387" customFormat="1" x14ac:dyDescent="0.25">
      <c r="A4388" s="473">
        <v>96702</v>
      </c>
      <c r="B4388" s="473" t="s">
        <v>5604</v>
      </c>
      <c r="C4388" s="473" t="s">
        <v>925</v>
      </c>
      <c r="D4388" s="474">
        <v>5.4</v>
      </c>
    </row>
    <row r="4389" spans="1:4" s="387" customFormat="1" x14ac:dyDescent="0.25">
      <c r="A4389" s="473">
        <v>96703</v>
      </c>
      <c r="B4389" s="473" t="s">
        <v>5605</v>
      </c>
      <c r="C4389" s="473" t="s">
        <v>925</v>
      </c>
      <c r="D4389" s="474">
        <v>11.13</v>
      </c>
    </row>
    <row r="4390" spans="1:4" s="387" customFormat="1" x14ac:dyDescent="0.25">
      <c r="A4390" s="473">
        <v>96704</v>
      </c>
      <c r="B4390" s="473" t="s">
        <v>5606</v>
      </c>
      <c r="C4390" s="473" t="s">
        <v>925</v>
      </c>
      <c r="D4390" s="474">
        <v>13.03</v>
      </c>
    </row>
    <row r="4391" spans="1:4" s="387" customFormat="1" x14ac:dyDescent="0.25">
      <c r="A4391" s="473">
        <v>96705</v>
      </c>
      <c r="B4391" s="473" t="s">
        <v>5607</v>
      </c>
      <c r="C4391" s="473" t="s">
        <v>925</v>
      </c>
      <c r="D4391" s="474">
        <v>16.760000000000002</v>
      </c>
    </row>
    <row r="4392" spans="1:4" s="387" customFormat="1" x14ac:dyDescent="0.25">
      <c r="A4392" s="473">
        <v>96706</v>
      </c>
      <c r="B4392" s="473" t="s">
        <v>5608</v>
      </c>
      <c r="C4392" s="473" t="s">
        <v>925</v>
      </c>
      <c r="D4392" s="474">
        <v>25.13</v>
      </c>
    </row>
    <row r="4393" spans="1:4" s="387" customFormat="1" x14ac:dyDescent="0.25">
      <c r="A4393" s="473">
        <v>96707</v>
      </c>
      <c r="B4393" s="473" t="s">
        <v>5609</v>
      </c>
      <c r="C4393" s="473" t="s">
        <v>925</v>
      </c>
      <c r="D4393" s="474">
        <v>53.68</v>
      </c>
    </row>
    <row r="4394" spans="1:4" s="387" customFormat="1" x14ac:dyDescent="0.25">
      <c r="A4394" s="473">
        <v>96708</v>
      </c>
      <c r="B4394" s="473" t="s">
        <v>5610</v>
      </c>
      <c r="C4394" s="473" t="s">
        <v>925</v>
      </c>
      <c r="D4394" s="474">
        <v>85.13</v>
      </c>
    </row>
    <row r="4395" spans="1:4" s="387" customFormat="1" x14ac:dyDescent="0.25">
      <c r="A4395" s="473">
        <v>96709</v>
      </c>
      <c r="B4395" s="473" t="s">
        <v>5611</v>
      </c>
      <c r="C4395" s="473" t="s">
        <v>925</v>
      </c>
      <c r="D4395" s="474">
        <v>134.9</v>
      </c>
    </row>
    <row r="4396" spans="1:4" s="387" customFormat="1" x14ac:dyDescent="0.25">
      <c r="A4396" s="473">
        <v>96710</v>
      </c>
      <c r="B4396" s="473" t="s">
        <v>5612</v>
      </c>
      <c r="C4396" s="473" t="s">
        <v>925</v>
      </c>
      <c r="D4396" s="474">
        <v>6.36</v>
      </c>
    </row>
    <row r="4397" spans="1:4" s="387" customFormat="1" x14ac:dyDescent="0.25">
      <c r="A4397" s="473">
        <v>96711</v>
      </c>
      <c r="B4397" s="473" t="s">
        <v>5613</v>
      </c>
      <c r="C4397" s="473" t="s">
        <v>925</v>
      </c>
      <c r="D4397" s="474">
        <v>9.9600000000000009</v>
      </c>
    </row>
    <row r="4398" spans="1:4" s="387" customFormat="1" x14ac:dyDescent="0.25">
      <c r="A4398" s="473">
        <v>96712</v>
      </c>
      <c r="B4398" s="473" t="s">
        <v>5614</v>
      </c>
      <c r="C4398" s="473" t="s">
        <v>925</v>
      </c>
      <c r="D4398" s="474">
        <v>19.73</v>
      </c>
    </row>
    <row r="4399" spans="1:4" s="387" customFormat="1" x14ac:dyDescent="0.25">
      <c r="A4399" s="473">
        <v>96713</v>
      </c>
      <c r="B4399" s="473" t="s">
        <v>5615</v>
      </c>
      <c r="C4399" s="473" t="s">
        <v>925</v>
      </c>
      <c r="D4399" s="474">
        <v>27.18</v>
      </c>
    </row>
    <row r="4400" spans="1:4" s="387" customFormat="1" x14ac:dyDescent="0.25">
      <c r="A4400" s="473">
        <v>96714</v>
      </c>
      <c r="B4400" s="473" t="s">
        <v>5616</v>
      </c>
      <c r="C4400" s="473" t="s">
        <v>925</v>
      </c>
      <c r="D4400" s="474">
        <v>46.27</v>
      </c>
    </row>
    <row r="4401" spans="1:4" s="387" customFormat="1" x14ac:dyDescent="0.25">
      <c r="A4401" s="473">
        <v>96715</v>
      </c>
      <c r="B4401" s="473" t="s">
        <v>5617</v>
      </c>
      <c r="C4401" s="473" t="s">
        <v>925</v>
      </c>
      <c r="D4401" s="474">
        <v>88.94</v>
      </c>
    </row>
    <row r="4402" spans="1:4" s="387" customFormat="1" x14ac:dyDescent="0.25">
      <c r="A4402" s="473">
        <v>96716</v>
      </c>
      <c r="B4402" s="473" t="s">
        <v>5618</v>
      </c>
      <c r="C4402" s="473" t="s">
        <v>925</v>
      </c>
      <c r="D4402" s="474">
        <v>134.06</v>
      </c>
    </row>
    <row r="4403" spans="1:4" s="387" customFormat="1" x14ac:dyDescent="0.25">
      <c r="A4403" s="473">
        <v>96717</v>
      </c>
      <c r="B4403" s="473" t="s">
        <v>5619</v>
      </c>
      <c r="C4403" s="473" t="s">
        <v>925</v>
      </c>
      <c r="D4403" s="474">
        <v>211.87</v>
      </c>
    </row>
    <row r="4404" spans="1:4" s="387" customFormat="1" x14ac:dyDescent="0.25">
      <c r="A4404" s="473">
        <v>96736</v>
      </c>
      <c r="B4404" s="473" t="s">
        <v>5620</v>
      </c>
      <c r="C4404" s="473" t="s">
        <v>925</v>
      </c>
      <c r="D4404" s="474">
        <v>4.93</v>
      </c>
    </row>
    <row r="4405" spans="1:4" s="387" customFormat="1" x14ac:dyDescent="0.25">
      <c r="A4405" s="473">
        <v>96737</v>
      </c>
      <c r="B4405" s="473" t="s">
        <v>5621</v>
      </c>
      <c r="C4405" s="473" t="s">
        <v>925</v>
      </c>
      <c r="D4405" s="474">
        <v>5.81</v>
      </c>
    </row>
    <row r="4406" spans="1:4" s="387" customFormat="1" x14ac:dyDescent="0.25">
      <c r="A4406" s="473">
        <v>96738</v>
      </c>
      <c r="B4406" s="473" t="s">
        <v>5622</v>
      </c>
      <c r="C4406" s="473" t="s">
        <v>925</v>
      </c>
      <c r="D4406" s="474">
        <v>22.04</v>
      </c>
    </row>
    <row r="4407" spans="1:4" s="387" customFormat="1" x14ac:dyDescent="0.25">
      <c r="A4407" s="473">
        <v>96739</v>
      </c>
      <c r="B4407" s="473" t="s">
        <v>5623</v>
      </c>
      <c r="C4407" s="473" t="s">
        <v>925</v>
      </c>
      <c r="D4407" s="474">
        <v>7.53</v>
      </c>
    </row>
    <row r="4408" spans="1:4" s="387" customFormat="1" x14ac:dyDescent="0.25">
      <c r="A4408" s="473">
        <v>96740</v>
      </c>
      <c r="B4408" s="473" t="s">
        <v>5624</v>
      </c>
      <c r="C4408" s="473" t="s">
        <v>925</v>
      </c>
      <c r="D4408" s="474">
        <v>34.590000000000003</v>
      </c>
    </row>
    <row r="4409" spans="1:4" s="387" customFormat="1" x14ac:dyDescent="0.25">
      <c r="A4409" s="473">
        <v>96741</v>
      </c>
      <c r="B4409" s="473" t="s">
        <v>5625</v>
      </c>
      <c r="C4409" s="473" t="s">
        <v>925</v>
      </c>
      <c r="D4409" s="474">
        <v>12.81</v>
      </c>
    </row>
    <row r="4410" spans="1:4" s="387" customFormat="1" x14ac:dyDescent="0.25">
      <c r="A4410" s="473">
        <v>96742</v>
      </c>
      <c r="B4410" s="473" t="s">
        <v>5626</v>
      </c>
      <c r="C4410" s="473" t="s">
        <v>925</v>
      </c>
      <c r="D4410" s="474">
        <v>19.41</v>
      </c>
    </row>
    <row r="4411" spans="1:4" s="387" customFormat="1" x14ac:dyDescent="0.25">
      <c r="A4411" s="473">
        <v>96743</v>
      </c>
      <c r="B4411" s="473" t="s">
        <v>5627</v>
      </c>
      <c r="C4411" s="473" t="s">
        <v>925</v>
      </c>
      <c r="D4411" s="474">
        <v>25.83</v>
      </c>
    </row>
    <row r="4412" spans="1:4" s="387" customFormat="1" x14ac:dyDescent="0.25">
      <c r="A4412" s="473">
        <v>96744</v>
      </c>
      <c r="B4412" s="473" t="s">
        <v>5628</v>
      </c>
      <c r="C4412" s="473" t="s">
        <v>925</v>
      </c>
      <c r="D4412" s="474">
        <v>56.3</v>
      </c>
    </row>
    <row r="4413" spans="1:4" s="387" customFormat="1" x14ac:dyDescent="0.25">
      <c r="A4413" s="473">
        <v>96745</v>
      </c>
      <c r="B4413" s="473" t="s">
        <v>5629</v>
      </c>
      <c r="C4413" s="473" t="s">
        <v>925</v>
      </c>
      <c r="D4413" s="474">
        <v>84.5</v>
      </c>
    </row>
    <row r="4414" spans="1:4" s="387" customFormat="1" x14ac:dyDescent="0.25">
      <c r="A4414" s="473">
        <v>96746</v>
      </c>
      <c r="B4414" s="473" t="s">
        <v>5630</v>
      </c>
      <c r="C4414" s="473" t="s">
        <v>925</v>
      </c>
      <c r="D4414" s="474">
        <v>134.87</v>
      </c>
    </row>
    <row r="4415" spans="1:4" s="387" customFormat="1" x14ac:dyDescent="0.25">
      <c r="A4415" s="473">
        <v>96747</v>
      </c>
      <c r="B4415" s="473" t="s">
        <v>5631</v>
      </c>
      <c r="C4415" s="473" t="s">
        <v>925</v>
      </c>
      <c r="D4415" s="474">
        <v>6.87</v>
      </c>
    </row>
    <row r="4416" spans="1:4" s="387" customFormat="1" x14ac:dyDescent="0.25">
      <c r="A4416" s="473">
        <v>96748</v>
      </c>
      <c r="B4416" s="473" t="s">
        <v>5632</v>
      </c>
      <c r="C4416" s="473" t="s">
        <v>925</v>
      </c>
      <c r="D4416" s="474">
        <v>7.98</v>
      </c>
    </row>
    <row r="4417" spans="1:4" s="387" customFormat="1" x14ac:dyDescent="0.25">
      <c r="A4417" s="473">
        <v>96749</v>
      </c>
      <c r="B4417" s="473" t="s">
        <v>5633</v>
      </c>
      <c r="C4417" s="473" t="s">
        <v>925</v>
      </c>
      <c r="D4417" s="474">
        <v>11</v>
      </c>
    </row>
    <row r="4418" spans="1:4" s="387" customFormat="1" x14ac:dyDescent="0.25">
      <c r="A4418" s="473">
        <v>96750</v>
      </c>
      <c r="B4418" s="473" t="s">
        <v>5634</v>
      </c>
      <c r="C4418" s="473" t="s">
        <v>925</v>
      </c>
      <c r="D4418" s="474">
        <v>15.35</v>
      </c>
    </row>
    <row r="4419" spans="1:4" s="387" customFormat="1" x14ac:dyDescent="0.25">
      <c r="A4419" s="473">
        <v>96751</v>
      </c>
      <c r="B4419" s="473" t="s">
        <v>5635</v>
      </c>
      <c r="C4419" s="473" t="s">
        <v>925</v>
      </c>
      <c r="D4419" s="474">
        <v>28.38</v>
      </c>
    </row>
    <row r="4420" spans="1:4" s="387" customFormat="1" x14ac:dyDescent="0.25">
      <c r="A4420" s="473">
        <v>96752</v>
      </c>
      <c r="B4420" s="473" t="s">
        <v>5636</v>
      </c>
      <c r="C4420" s="473" t="s">
        <v>925</v>
      </c>
      <c r="D4420" s="474">
        <v>37.92</v>
      </c>
    </row>
    <row r="4421" spans="1:4" s="387" customFormat="1" x14ac:dyDescent="0.25">
      <c r="A4421" s="473">
        <v>96753</v>
      </c>
      <c r="B4421" s="473" t="s">
        <v>5637</v>
      </c>
      <c r="C4421" s="473" t="s">
        <v>925</v>
      </c>
      <c r="D4421" s="474">
        <v>87.63</v>
      </c>
    </row>
    <row r="4422" spans="1:4" s="387" customFormat="1" x14ac:dyDescent="0.25">
      <c r="A4422" s="473">
        <v>96754</v>
      </c>
      <c r="B4422" s="473" t="s">
        <v>5638</v>
      </c>
      <c r="C4422" s="473" t="s">
        <v>925</v>
      </c>
      <c r="D4422" s="474">
        <v>125.42</v>
      </c>
    </row>
    <row r="4423" spans="1:4" s="387" customFormat="1" x14ac:dyDescent="0.25">
      <c r="A4423" s="473">
        <v>96755</v>
      </c>
      <c r="B4423" s="473" t="s">
        <v>5639</v>
      </c>
      <c r="C4423" s="473" t="s">
        <v>925</v>
      </c>
      <c r="D4423" s="474">
        <v>189.18</v>
      </c>
    </row>
    <row r="4424" spans="1:4" s="387" customFormat="1" x14ac:dyDescent="0.25">
      <c r="A4424" s="473">
        <v>96756</v>
      </c>
      <c r="B4424" s="473" t="s">
        <v>5640</v>
      </c>
      <c r="C4424" s="473" t="s">
        <v>925</v>
      </c>
      <c r="D4424" s="474">
        <v>13.37</v>
      </c>
    </row>
    <row r="4425" spans="1:4" s="387" customFormat="1" x14ac:dyDescent="0.25">
      <c r="A4425" s="473">
        <v>96757</v>
      </c>
      <c r="B4425" s="473" t="s">
        <v>5641</v>
      </c>
      <c r="C4425" s="473" t="s">
        <v>925</v>
      </c>
      <c r="D4425" s="474">
        <v>12.78</v>
      </c>
    </row>
    <row r="4426" spans="1:4" s="387" customFormat="1" x14ac:dyDescent="0.25">
      <c r="A4426" s="473">
        <v>96758</v>
      </c>
      <c r="B4426" s="473" t="s">
        <v>5642</v>
      </c>
      <c r="C4426" s="473" t="s">
        <v>925</v>
      </c>
      <c r="D4426" s="474">
        <v>14.82</v>
      </c>
    </row>
    <row r="4427" spans="1:4" s="387" customFormat="1" x14ac:dyDescent="0.25">
      <c r="A4427" s="473">
        <v>96759</v>
      </c>
      <c r="B4427" s="473" t="s">
        <v>5643</v>
      </c>
      <c r="C4427" s="473" t="s">
        <v>925</v>
      </c>
      <c r="D4427" s="474">
        <v>23.09</v>
      </c>
    </row>
    <row r="4428" spans="1:4" s="387" customFormat="1" x14ac:dyDescent="0.25">
      <c r="A4428" s="473">
        <v>96760</v>
      </c>
      <c r="B4428" s="473" t="s">
        <v>5644</v>
      </c>
      <c r="C4428" s="473" t="s">
        <v>925</v>
      </c>
      <c r="D4428" s="474">
        <v>32.46</v>
      </c>
    </row>
    <row r="4429" spans="1:4" s="387" customFormat="1" x14ac:dyDescent="0.25">
      <c r="A4429" s="473">
        <v>96761</v>
      </c>
      <c r="B4429" s="473" t="s">
        <v>5645</v>
      </c>
      <c r="C4429" s="473" t="s">
        <v>925</v>
      </c>
      <c r="D4429" s="474">
        <v>47.7</v>
      </c>
    </row>
    <row r="4430" spans="1:4" s="387" customFormat="1" x14ac:dyDescent="0.25">
      <c r="A4430" s="473">
        <v>96762</v>
      </c>
      <c r="B4430" s="473" t="s">
        <v>5646</v>
      </c>
      <c r="C4430" s="473" t="s">
        <v>925</v>
      </c>
      <c r="D4430" s="474">
        <v>94.14</v>
      </c>
    </row>
    <row r="4431" spans="1:4" s="387" customFormat="1" x14ac:dyDescent="0.25">
      <c r="A4431" s="473">
        <v>96763</v>
      </c>
      <c r="B4431" s="473" t="s">
        <v>5647</v>
      </c>
      <c r="C4431" s="473" t="s">
        <v>925</v>
      </c>
      <c r="D4431" s="474">
        <v>132.74</v>
      </c>
    </row>
    <row r="4432" spans="1:4" s="387" customFormat="1" x14ac:dyDescent="0.25">
      <c r="A4432" s="473">
        <v>96764</v>
      </c>
      <c r="B4432" s="473" t="s">
        <v>5648</v>
      </c>
      <c r="C4432" s="473" t="s">
        <v>925</v>
      </c>
      <c r="D4432" s="474">
        <v>211.8</v>
      </c>
    </row>
    <row r="4433" spans="1:4" s="387" customFormat="1" x14ac:dyDescent="0.25">
      <c r="A4433" s="473">
        <v>96802</v>
      </c>
      <c r="B4433" s="473" t="s">
        <v>5649</v>
      </c>
      <c r="C4433" s="473" t="s">
        <v>925</v>
      </c>
      <c r="D4433" s="474">
        <v>317.08</v>
      </c>
    </row>
    <row r="4434" spans="1:4" s="387" customFormat="1" x14ac:dyDescent="0.25">
      <c r="A4434" s="473">
        <v>96803</v>
      </c>
      <c r="B4434" s="473" t="s">
        <v>5650</v>
      </c>
      <c r="C4434" s="473" t="s">
        <v>925</v>
      </c>
      <c r="D4434" s="474">
        <v>161.38</v>
      </c>
    </row>
    <row r="4435" spans="1:4" s="387" customFormat="1" x14ac:dyDescent="0.25">
      <c r="A4435" s="473">
        <v>96804</v>
      </c>
      <c r="B4435" s="473" t="s">
        <v>5651</v>
      </c>
      <c r="C4435" s="473" t="s">
        <v>925</v>
      </c>
      <c r="D4435" s="474">
        <v>284.85000000000002</v>
      </c>
    </row>
    <row r="4436" spans="1:4" s="387" customFormat="1" x14ac:dyDescent="0.25">
      <c r="A4436" s="473">
        <v>96805</v>
      </c>
      <c r="B4436" s="473" t="s">
        <v>5652</v>
      </c>
      <c r="C4436" s="473" t="s">
        <v>925</v>
      </c>
      <c r="D4436" s="474">
        <v>324.61</v>
      </c>
    </row>
    <row r="4437" spans="1:4" s="387" customFormat="1" x14ac:dyDescent="0.25">
      <c r="A4437" s="473">
        <v>96806</v>
      </c>
      <c r="B4437" s="473" t="s">
        <v>5653</v>
      </c>
      <c r="C4437" s="473" t="s">
        <v>925</v>
      </c>
      <c r="D4437" s="474">
        <v>154.43</v>
      </c>
    </row>
    <row r="4438" spans="1:4" s="387" customFormat="1" x14ac:dyDescent="0.25">
      <c r="A4438" s="473">
        <v>96807</v>
      </c>
      <c r="B4438" s="473" t="s">
        <v>5654</v>
      </c>
      <c r="C4438" s="473" t="s">
        <v>925</v>
      </c>
      <c r="D4438" s="474">
        <v>255.01</v>
      </c>
    </row>
    <row r="4439" spans="1:4" s="387" customFormat="1" x14ac:dyDescent="0.25">
      <c r="A4439" s="473">
        <v>96808</v>
      </c>
      <c r="B4439" s="473" t="s">
        <v>5655</v>
      </c>
      <c r="C4439" s="473" t="s">
        <v>925</v>
      </c>
      <c r="D4439" s="474">
        <v>13.36</v>
      </c>
    </row>
    <row r="4440" spans="1:4" s="387" customFormat="1" x14ac:dyDescent="0.25">
      <c r="A4440" s="473">
        <v>96809</v>
      </c>
      <c r="B4440" s="473" t="s">
        <v>5656</v>
      </c>
      <c r="C4440" s="473" t="s">
        <v>925</v>
      </c>
      <c r="D4440" s="474">
        <v>15.54</v>
      </c>
    </row>
    <row r="4441" spans="1:4" s="387" customFormat="1" x14ac:dyDescent="0.25">
      <c r="A4441" s="473">
        <v>96810</v>
      </c>
      <c r="B4441" s="473" t="s">
        <v>5657</v>
      </c>
      <c r="C4441" s="473" t="s">
        <v>925</v>
      </c>
      <c r="D4441" s="474">
        <v>17.010000000000002</v>
      </c>
    </row>
    <row r="4442" spans="1:4" s="387" customFormat="1" x14ac:dyDescent="0.25">
      <c r="A4442" s="473">
        <v>96811</v>
      </c>
      <c r="B4442" s="473" t="s">
        <v>5658</v>
      </c>
      <c r="C4442" s="473" t="s">
        <v>925</v>
      </c>
      <c r="D4442" s="474">
        <v>18.11</v>
      </c>
    </row>
    <row r="4443" spans="1:4" s="387" customFormat="1" x14ac:dyDescent="0.25">
      <c r="A4443" s="473">
        <v>96812</v>
      </c>
      <c r="B4443" s="473" t="s">
        <v>5659</v>
      </c>
      <c r="C4443" s="473" t="s">
        <v>925</v>
      </c>
      <c r="D4443" s="474">
        <v>17.34</v>
      </c>
    </row>
    <row r="4444" spans="1:4" s="387" customFormat="1" x14ac:dyDescent="0.25">
      <c r="A4444" s="473">
        <v>96813</v>
      </c>
      <c r="B4444" s="473" t="s">
        <v>5660</v>
      </c>
      <c r="C4444" s="473" t="s">
        <v>925</v>
      </c>
      <c r="D4444" s="474">
        <v>20.25</v>
      </c>
    </row>
    <row r="4445" spans="1:4" s="387" customFormat="1" x14ac:dyDescent="0.25">
      <c r="A4445" s="473">
        <v>96814</v>
      </c>
      <c r="B4445" s="473" t="s">
        <v>5661</v>
      </c>
      <c r="C4445" s="473" t="s">
        <v>925</v>
      </c>
      <c r="D4445" s="474">
        <v>16.84</v>
      </c>
    </row>
    <row r="4446" spans="1:4" s="387" customFormat="1" x14ac:dyDescent="0.25">
      <c r="A4446" s="473">
        <v>96815</v>
      </c>
      <c r="B4446" s="473" t="s">
        <v>5662</v>
      </c>
      <c r="C4446" s="473" t="s">
        <v>925</v>
      </c>
      <c r="D4446" s="474">
        <v>29.28</v>
      </c>
    </row>
    <row r="4447" spans="1:4" s="387" customFormat="1" x14ac:dyDescent="0.25">
      <c r="A4447" s="473">
        <v>96816</v>
      </c>
      <c r="B4447" s="473" t="s">
        <v>5663</v>
      </c>
      <c r="C4447" s="473" t="s">
        <v>925</v>
      </c>
      <c r="D4447" s="474">
        <v>23.72</v>
      </c>
    </row>
    <row r="4448" spans="1:4" s="387" customFormat="1" x14ac:dyDescent="0.25">
      <c r="A4448" s="473">
        <v>96817</v>
      </c>
      <c r="B4448" s="473" t="s">
        <v>5664</v>
      </c>
      <c r="C4448" s="473" t="s">
        <v>925</v>
      </c>
      <c r="D4448" s="474">
        <v>27.26</v>
      </c>
    </row>
    <row r="4449" spans="1:4" s="387" customFormat="1" x14ac:dyDescent="0.25">
      <c r="A4449" s="473">
        <v>96818</v>
      </c>
      <c r="B4449" s="473" t="s">
        <v>5665</v>
      </c>
      <c r="C4449" s="473" t="s">
        <v>925</v>
      </c>
      <c r="D4449" s="474">
        <v>25.24</v>
      </c>
    </row>
    <row r="4450" spans="1:4" s="387" customFormat="1" x14ac:dyDescent="0.25">
      <c r="A4450" s="473">
        <v>96819</v>
      </c>
      <c r="B4450" s="473" t="s">
        <v>5666</v>
      </c>
      <c r="C4450" s="473" t="s">
        <v>925</v>
      </c>
      <c r="D4450" s="474">
        <v>25.24</v>
      </c>
    </row>
    <row r="4451" spans="1:4" s="387" customFormat="1" x14ac:dyDescent="0.25">
      <c r="A4451" s="473">
        <v>96820</v>
      </c>
      <c r="B4451" s="473" t="s">
        <v>5667</v>
      </c>
      <c r="C4451" s="473" t="s">
        <v>925</v>
      </c>
      <c r="D4451" s="474">
        <v>47.17</v>
      </c>
    </row>
    <row r="4452" spans="1:4" s="387" customFormat="1" x14ac:dyDescent="0.25">
      <c r="A4452" s="473">
        <v>96821</v>
      </c>
      <c r="B4452" s="473" t="s">
        <v>5668</v>
      </c>
      <c r="C4452" s="473" t="s">
        <v>925</v>
      </c>
      <c r="D4452" s="474">
        <v>39.799999999999997</v>
      </c>
    </row>
    <row r="4453" spans="1:4" s="387" customFormat="1" x14ac:dyDescent="0.25">
      <c r="A4453" s="473">
        <v>96822</v>
      </c>
      <c r="B4453" s="473" t="s">
        <v>5669</v>
      </c>
      <c r="C4453" s="473" t="s">
        <v>925</v>
      </c>
      <c r="D4453" s="474">
        <v>40.36</v>
      </c>
    </row>
    <row r="4454" spans="1:4" s="387" customFormat="1" x14ac:dyDescent="0.25">
      <c r="A4454" s="473">
        <v>96823</v>
      </c>
      <c r="B4454" s="473" t="s">
        <v>5670</v>
      </c>
      <c r="C4454" s="473" t="s">
        <v>925</v>
      </c>
      <c r="D4454" s="474">
        <v>16.57</v>
      </c>
    </row>
    <row r="4455" spans="1:4" s="387" customFormat="1" x14ac:dyDescent="0.25">
      <c r="A4455" s="473">
        <v>96824</v>
      </c>
      <c r="B4455" s="473" t="s">
        <v>5671</v>
      </c>
      <c r="C4455" s="473" t="s">
        <v>925</v>
      </c>
      <c r="D4455" s="474">
        <v>18.850000000000001</v>
      </c>
    </row>
    <row r="4456" spans="1:4" s="387" customFormat="1" x14ac:dyDescent="0.25">
      <c r="A4456" s="473">
        <v>96825</v>
      </c>
      <c r="B4456" s="473" t="s">
        <v>5672</v>
      </c>
      <c r="C4456" s="473" t="s">
        <v>925</v>
      </c>
      <c r="D4456" s="474">
        <v>25.93</v>
      </c>
    </row>
    <row r="4457" spans="1:4" s="387" customFormat="1" x14ac:dyDescent="0.25">
      <c r="A4457" s="473">
        <v>96826</v>
      </c>
      <c r="B4457" s="473" t="s">
        <v>5673</v>
      </c>
      <c r="C4457" s="473" t="s">
        <v>925</v>
      </c>
      <c r="D4457" s="474">
        <v>23.21</v>
      </c>
    </row>
    <row r="4458" spans="1:4" s="387" customFormat="1" x14ac:dyDescent="0.25">
      <c r="A4458" s="473">
        <v>96827</v>
      </c>
      <c r="B4458" s="473" t="s">
        <v>5674</v>
      </c>
      <c r="C4458" s="473" t="s">
        <v>925</v>
      </c>
      <c r="D4458" s="474">
        <v>24.13</v>
      </c>
    </row>
    <row r="4459" spans="1:4" s="387" customFormat="1" x14ac:dyDescent="0.25">
      <c r="A4459" s="473">
        <v>96828</v>
      </c>
      <c r="B4459" s="473" t="s">
        <v>5675</v>
      </c>
      <c r="C4459" s="473" t="s">
        <v>925</v>
      </c>
      <c r="D4459" s="474">
        <v>30.63</v>
      </c>
    </row>
    <row r="4460" spans="1:4" s="387" customFormat="1" x14ac:dyDescent="0.25">
      <c r="A4460" s="473">
        <v>96829</v>
      </c>
      <c r="B4460" s="473" t="s">
        <v>5676</v>
      </c>
      <c r="C4460" s="473" t="s">
        <v>925</v>
      </c>
      <c r="D4460" s="474">
        <v>23.17</v>
      </c>
    </row>
    <row r="4461" spans="1:4" s="387" customFormat="1" x14ac:dyDescent="0.25">
      <c r="A4461" s="473">
        <v>96830</v>
      </c>
      <c r="B4461" s="473" t="s">
        <v>5677</v>
      </c>
      <c r="C4461" s="473" t="s">
        <v>925</v>
      </c>
      <c r="D4461" s="474">
        <v>34.020000000000003</v>
      </c>
    </row>
    <row r="4462" spans="1:4" s="387" customFormat="1" x14ac:dyDescent="0.25">
      <c r="A4462" s="473">
        <v>96831</v>
      </c>
      <c r="B4462" s="473" t="s">
        <v>5678</v>
      </c>
      <c r="C4462" s="473" t="s">
        <v>925</v>
      </c>
      <c r="D4462" s="474">
        <v>27.45</v>
      </c>
    </row>
    <row r="4463" spans="1:4" s="387" customFormat="1" x14ac:dyDescent="0.25">
      <c r="A4463" s="473">
        <v>96832</v>
      </c>
      <c r="B4463" s="473" t="s">
        <v>5679</v>
      </c>
      <c r="C4463" s="473" t="s">
        <v>925</v>
      </c>
      <c r="D4463" s="474">
        <v>31.97</v>
      </c>
    </row>
    <row r="4464" spans="1:4" s="387" customFormat="1" x14ac:dyDescent="0.25">
      <c r="A4464" s="473">
        <v>96833</v>
      </c>
      <c r="B4464" s="473" t="s">
        <v>5680</v>
      </c>
      <c r="C4464" s="473" t="s">
        <v>925</v>
      </c>
      <c r="D4464" s="474">
        <v>29.84</v>
      </c>
    </row>
    <row r="4465" spans="1:4" s="387" customFormat="1" x14ac:dyDescent="0.25">
      <c r="A4465" s="473">
        <v>96834</v>
      </c>
      <c r="B4465" s="473" t="s">
        <v>5681</v>
      </c>
      <c r="C4465" s="473" t="s">
        <v>925</v>
      </c>
      <c r="D4465" s="474">
        <v>49.95</v>
      </c>
    </row>
    <row r="4466" spans="1:4" s="387" customFormat="1" x14ac:dyDescent="0.25">
      <c r="A4466" s="473">
        <v>96835</v>
      </c>
      <c r="B4466" s="473" t="s">
        <v>5682</v>
      </c>
      <c r="C4466" s="473" t="s">
        <v>925</v>
      </c>
      <c r="D4466" s="474">
        <v>42.92</v>
      </c>
    </row>
    <row r="4467" spans="1:4" s="387" customFormat="1" x14ac:dyDescent="0.25">
      <c r="A4467" s="473">
        <v>96836</v>
      </c>
      <c r="B4467" s="473" t="s">
        <v>5683</v>
      </c>
      <c r="C4467" s="473" t="s">
        <v>925</v>
      </c>
      <c r="D4467" s="474">
        <v>45.84</v>
      </c>
    </row>
    <row r="4468" spans="1:4" s="387" customFormat="1" x14ac:dyDescent="0.25">
      <c r="A4468" s="473">
        <v>96837</v>
      </c>
      <c r="B4468" s="473" t="s">
        <v>5684</v>
      </c>
      <c r="C4468" s="473" t="s">
        <v>925</v>
      </c>
      <c r="D4468" s="474">
        <v>23.72</v>
      </c>
    </row>
    <row r="4469" spans="1:4" s="387" customFormat="1" x14ac:dyDescent="0.25">
      <c r="A4469" s="473">
        <v>96838</v>
      </c>
      <c r="B4469" s="473" t="s">
        <v>5685</v>
      </c>
      <c r="C4469" s="473" t="s">
        <v>925</v>
      </c>
      <c r="D4469" s="474">
        <v>21.62</v>
      </c>
    </row>
    <row r="4470" spans="1:4" s="387" customFormat="1" x14ac:dyDescent="0.25">
      <c r="A4470" s="473">
        <v>96839</v>
      </c>
      <c r="B4470" s="473" t="s">
        <v>5686</v>
      </c>
      <c r="C4470" s="473" t="s">
        <v>925</v>
      </c>
      <c r="D4470" s="474">
        <v>21.25</v>
      </c>
    </row>
    <row r="4471" spans="1:4" s="387" customFormat="1" x14ac:dyDescent="0.25">
      <c r="A4471" s="473">
        <v>96840</v>
      </c>
      <c r="B4471" s="473" t="s">
        <v>5687</v>
      </c>
      <c r="C4471" s="473" t="s">
        <v>925</v>
      </c>
      <c r="D4471" s="474">
        <v>27.68</v>
      </c>
    </row>
    <row r="4472" spans="1:4" s="387" customFormat="1" x14ac:dyDescent="0.25">
      <c r="A4472" s="473">
        <v>96841</v>
      </c>
      <c r="B4472" s="473" t="s">
        <v>5688</v>
      </c>
      <c r="C4472" s="473" t="s">
        <v>925</v>
      </c>
      <c r="D4472" s="474">
        <v>23.91</v>
      </c>
    </row>
    <row r="4473" spans="1:4" s="387" customFormat="1" x14ac:dyDescent="0.25">
      <c r="A4473" s="473">
        <v>96842</v>
      </c>
      <c r="B4473" s="473" t="s">
        <v>5689</v>
      </c>
      <c r="C4473" s="473" t="s">
        <v>925</v>
      </c>
      <c r="D4473" s="474">
        <v>31.13</v>
      </c>
    </row>
    <row r="4474" spans="1:4" s="387" customFormat="1" x14ac:dyDescent="0.25">
      <c r="A4474" s="473">
        <v>96843</v>
      </c>
      <c r="B4474" s="473" t="s">
        <v>5690</v>
      </c>
      <c r="C4474" s="473" t="s">
        <v>925</v>
      </c>
      <c r="D4474" s="474">
        <v>29.84</v>
      </c>
    </row>
    <row r="4475" spans="1:4" s="387" customFormat="1" x14ac:dyDescent="0.25">
      <c r="A4475" s="473">
        <v>96844</v>
      </c>
      <c r="B4475" s="473" t="s">
        <v>5691</v>
      </c>
      <c r="C4475" s="473" t="s">
        <v>925</v>
      </c>
      <c r="D4475" s="474">
        <v>41.63</v>
      </c>
    </row>
    <row r="4476" spans="1:4" s="387" customFormat="1" x14ac:dyDescent="0.25">
      <c r="A4476" s="473">
        <v>96845</v>
      </c>
      <c r="B4476" s="473" t="s">
        <v>5692</v>
      </c>
      <c r="C4476" s="473" t="s">
        <v>925</v>
      </c>
      <c r="D4476" s="474">
        <v>44.25</v>
      </c>
    </row>
    <row r="4477" spans="1:4" s="387" customFormat="1" x14ac:dyDescent="0.25">
      <c r="A4477" s="473">
        <v>96846</v>
      </c>
      <c r="B4477" s="473" t="s">
        <v>5693</v>
      </c>
      <c r="C4477" s="473" t="s">
        <v>925</v>
      </c>
      <c r="D4477" s="474">
        <v>34.17</v>
      </c>
    </row>
    <row r="4478" spans="1:4" s="387" customFormat="1" x14ac:dyDescent="0.25">
      <c r="A4478" s="473">
        <v>96847</v>
      </c>
      <c r="B4478" s="473" t="s">
        <v>5694</v>
      </c>
      <c r="C4478" s="473" t="s">
        <v>925</v>
      </c>
      <c r="D4478" s="474">
        <v>37.869999999999997</v>
      </c>
    </row>
    <row r="4479" spans="1:4" s="387" customFormat="1" x14ac:dyDescent="0.25">
      <c r="A4479" s="473">
        <v>96848</v>
      </c>
      <c r="B4479" s="473" t="s">
        <v>5695</v>
      </c>
      <c r="C4479" s="473" t="s">
        <v>925</v>
      </c>
      <c r="D4479" s="474">
        <v>57.6</v>
      </c>
    </row>
    <row r="4480" spans="1:4" s="387" customFormat="1" x14ac:dyDescent="0.25">
      <c r="A4480" s="473">
        <v>96849</v>
      </c>
      <c r="B4480" s="473" t="s">
        <v>5696</v>
      </c>
      <c r="C4480" s="473" t="s">
        <v>925</v>
      </c>
      <c r="D4480" s="474">
        <v>20.62</v>
      </c>
    </row>
    <row r="4481" spans="1:4" s="387" customFormat="1" x14ac:dyDescent="0.25">
      <c r="A4481" s="473">
        <v>96850</v>
      </c>
      <c r="B4481" s="473" t="s">
        <v>5697</v>
      </c>
      <c r="C4481" s="473" t="s">
        <v>925</v>
      </c>
      <c r="D4481" s="474">
        <v>24.39</v>
      </c>
    </row>
    <row r="4482" spans="1:4" s="387" customFormat="1" x14ac:dyDescent="0.25">
      <c r="A4482" s="473">
        <v>96851</v>
      </c>
      <c r="B4482" s="473" t="s">
        <v>5698</v>
      </c>
      <c r="C4482" s="473" t="s">
        <v>925</v>
      </c>
      <c r="D4482" s="474">
        <v>32.83</v>
      </c>
    </row>
    <row r="4483" spans="1:4" s="387" customFormat="1" x14ac:dyDescent="0.25">
      <c r="A4483" s="473">
        <v>96852</v>
      </c>
      <c r="B4483" s="473" t="s">
        <v>5699</v>
      </c>
      <c r="C4483" s="473" t="s">
        <v>925</v>
      </c>
      <c r="D4483" s="474">
        <v>27.69</v>
      </c>
    </row>
    <row r="4484" spans="1:4" s="387" customFormat="1" x14ac:dyDescent="0.25">
      <c r="A4484" s="473">
        <v>96853</v>
      </c>
      <c r="B4484" s="473" t="s">
        <v>5700</v>
      </c>
      <c r="C4484" s="473" t="s">
        <v>925</v>
      </c>
      <c r="D4484" s="474">
        <v>31.37</v>
      </c>
    </row>
    <row r="4485" spans="1:4" s="387" customFormat="1" x14ac:dyDescent="0.25">
      <c r="A4485" s="473">
        <v>96854</v>
      </c>
      <c r="B4485" s="473" t="s">
        <v>5701</v>
      </c>
      <c r="C4485" s="473" t="s">
        <v>925</v>
      </c>
      <c r="D4485" s="474">
        <v>37.9</v>
      </c>
    </row>
    <row r="4486" spans="1:4" s="387" customFormat="1" x14ac:dyDescent="0.25">
      <c r="A4486" s="473">
        <v>96855</v>
      </c>
      <c r="B4486" s="473" t="s">
        <v>5702</v>
      </c>
      <c r="C4486" s="473" t="s">
        <v>925</v>
      </c>
      <c r="D4486" s="474">
        <v>34.450000000000003</v>
      </c>
    </row>
    <row r="4487" spans="1:4" s="387" customFormat="1" x14ac:dyDescent="0.25">
      <c r="A4487" s="473">
        <v>96856</v>
      </c>
      <c r="B4487" s="473" t="s">
        <v>5703</v>
      </c>
      <c r="C4487" s="473" t="s">
        <v>925</v>
      </c>
      <c r="D4487" s="474">
        <v>34.99</v>
      </c>
    </row>
    <row r="4488" spans="1:4" s="387" customFormat="1" x14ac:dyDescent="0.25">
      <c r="A4488" s="473">
        <v>96857</v>
      </c>
      <c r="B4488" s="473" t="s">
        <v>5704</v>
      </c>
      <c r="C4488" s="473" t="s">
        <v>925</v>
      </c>
      <c r="D4488" s="474">
        <v>57.08</v>
      </c>
    </row>
    <row r="4489" spans="1:4" s="387" customFormat="1" x14ac:dyDescent="0.25">
      <c r="A4489" s="473">
        <v>96858</v>
      </c>
      <c r="B4489" s="473" t="s">
        <v>5705</v>
      </c>
      <c r="C4489" s="473" t="s">
        <v>925</v>
      </c>
      <c r="D4489" s="474">
        <v>57.2</v>
      </c>
    </row>
    <row r="4490" spans="1:4" s="387" customFormat="1" x14ac:dyDescent="0.25">
      <c r="A4490" s="473">
        <v>96859</v>
      </c>
      <c r="B4490" s="473" t="s">
        <v>5706</v>
      </c>
      <c r="C4490" s="473" t="s">
        <v>925</v>
      </c>
      <c r="D4490" s="474">
        <v>71.55</v>
      </c>
    </row>
    <row r="4491" spans="1:4" s="387" customFormat="1" x14ac:dyDescent="0.25">
      <c r="A4491" s="473">
        <v>96860</v>
      </c>
      <c r="B4491" s="473" t="s">
        <v>5707</v>
      </c>
      <c r="C4491" s="473" t="s">
        <v>925</v>
      </c>
      <c r="D4491" s="474">
        <v>27.17</v>
      </c>
    </row>
    <row r="4492" spans="1:4" s="387" customFormat="1" x14ac:dyDescent="0.25">
      <c r="A4492" s="473">
        <v>96861</v>
      </c>
      <c r="B4492" s="473" t="s">
        <v>5708</v>
      </c>
      <c r="C4492" s="473" t="s">
        <v>925</v>
      </c>
      <c r="D4492" s="474">
        <v>29.55</v>
      </c>
    </row>
    <row r="4493" spans="1:4" s="387" customFormat="1" x14ac:dyDescent="0.25">
      <c r="A4493" s="473">
        <v>96862</v>
      </c>
      <c r="B4493" s="473" t="s">
        <v>5709</v>
      </c>
      <c r="C4493" s="473" t="s">
        <v>925</v>
      </c>
      <c r="D4493" s="474">
        <v>32.799999999999997</v>
      </c>
    </row>
    <row r="4494" spans="1:4" s="387" customFormat="1" x14ac:dyDescent="0.25">
      <c r="A4494" s="473">
        <v>96863</v>
      </c>
      <c r="B4494" s="473" t="s">
        <v>5710</v>
      </c>
      <c r="C4494" s="473" t="s">
        <v>925</v>
      </c>
      <c r="D4494" s="474">
        <v>32.4</v>
      </c>
    </row>
    <row r="4495" spans="1:4" s="387" customFormat="1" x14ac:dyDescent="0.25">
      <c r="A4495" s="473">
        <v>96864</v>
      </c>
      <c r="B4495" s="473" t="s">
        <v>5711</v>
      </c>
      <c r="C4495" s="473" t="s">
        <v>925</v>
      </c>
      <c r="D4495" s="474">
        <v>52.6</v>
      </c>
    </row>
    <row r="4496" spans="1:4" s="387" customFormat="1" x14ac:dyDescent="0.25">
      <c r="A4496" s="473">
        <v>96865</v>
      </c>
      <c r="B4496" s="473" t="s">
        <v>5712</v>
      </c>
      <c r="C4496" s="473" t="s">
        <v>925</v>
      </c>
      <c r="D4496" s="474">
        <v>51.44</v>
      </c>
    </row>
    <row r="4497" spans="1:4" s="387" customFormat="1" x14ac:dyDescent="0.25">
      <c r="A4497" s="473">
        <v>96866</v>
      </c>
      <c r="B4497" s="473" t="s">
        <v>5713</v>
      </c>
      <c r="C4497" s="473" t="s">
        <v>925</v>
      </c>
      <c r="D4497" s="474">
        <v>69.47</v>
      </c>
    </row>
    <row r="4498" spans="1:4" s="387" customFormat="1" x14ac:dyDescent="0.25">
      <c r="A4498" s="473">
        <v>96867</v>
      </c>
      <c r="B4498" s="473" t="s">
        <v>5714</v>
      </c>
      <c r="C4498" s="473" t="s">
        <v>925</v>
      </c>
      <c r="D4498" s="474">
        <v>81.52</v>
      </c>
    </row>
    <row r="4499" spans="1:4" s="387" customFormat="1" x14ac:dyDescent="0.25">
      <c r="A4499" s="473">
        <v>96868</v>
      </c>
      <c r="B4499" s="473" t="s">
        <v>5715</v>
      </c>
      <c r="C4499" s="473" t="s">
        <v>925</v>
      </c>
      <c r="D4499" s="474">
        <v>32.299999999999997</v>
      </c>
    </row>
    <row r="4500" spans="1:4" s="387" customFormat="1" x14ac:dyDescent="0.25">
      <c r="A4500" s="473">
        <v>96869</v>
      </c>
      <c r="B4500" s="473" t="s">
        <v>5716</v>
      </c>
      <c r="C4500" s="473" t="s">
        <v>925</v>
      </c>
      <c r="D4500" s="474">
        <v>38.61</v>
      </c>
    </row>
    <row r="4501" spans="1:4" s="387" customFormat="1" x14ac:dyDescent="0.25">
      <c r="A4501" s="473">
        <v>96870</v>
      </c>
      <c r="B4501" s="473" t="s">
        <v>5717</v>
      </c>
      <c r="C4501" s="473" t="s">
        <v>925</v>
      </c>
      <c r="D4501" s="474">
        <v>61.95</v>
      </c>
    </row>
    <row r="4502" spans="1:4" s="387" customFormat="1" x14ac:dyDescent="0.25">
      <c r="A4502" s="473">
        <v>96871</v>
      </c>
      <c r="B4502" s="473" t="s">
        <v>5718</v>
      </c>
      <c r="C4502" s="473" t="s">
        <v>925</v>
      </c>
      <c r="D4502" s="474">
        <v>90.47</v>
      </c>
    </row>
    <row r="4503" spans="1:4" s="387" customFormat="1" x14ac:dyDescent="0.25">
      <c r="A4503" s="473">
        <v>96872</v>
      </c>
      <c r="B4503" s="473" t="s">
        <v>5719</v>
      </c>
      <c r="C4503" s="473" t="s">
        <v>925</v>
      </c>
      <c r="D4503" s="474">
        <v>78.72</v>
      </c>
    </row>
    <row r="4504" spans="1:4" s="387" customFormat="1" x14ac:dyDescent="0.25">
      <c r="A4504" s="473">
        <v>96873</v>
      </c>
      <c r="B4504" s="473" t="s">
        <v>5720</v>
      </c>
      <c r="C4504" s="473" t="s">
        <v>925</v>
      </c>
      <c r="D4504" s="474">
        <v>92</v>
      </c>
    </row>
    <row r="4505" spans="1:4" s="387" customFormat="1" x14ac:dyDescent="0.25">
      <c r="A4505" s="473">
        <v>96874</v>
      </c>
      <c r="B4505" s="473" t="s">
        <v>5721</v>
      </c>
      <c r="C4505" s="473" t="s">
        <v>925</v>
      </c>
      <c r="D4505" s="474">
        <v>95.69</v>
      </c>
    </row>
    <row r="4506" spans="1:4" s="387" customFormat="1" x14ac:dyDescent="0.25">
      <c r="A4506" s="473">
        <v>96875</v>
      </c>
      <c r="B4506" s="473" t="s">
        <v>5722</v>
      </c>
      <c r="C4506" s="473" t="s">
        <v>925</v>
      </c>
      <c r="D4506" s="474">
        <v>117.06</v>
      </c>
    </row>
    <row r="4507" spans="1:4" s="387" customFormat="1" x14ac:dyDescent="0.25">
      <c r="A4507" s="473">
        <v>96876</v>
      </c>
      <c r="B4507" s="473" t="s">
        <v>5723</v>
      </c>
      <c r="C4507" s="473" t="s">
        <v>925</v>
      </c>
      <c r="D4507" s="474">
        <v>218.87</v>
      </c>
    </row>
    <row r="4508" spans="1:4" s="387" customFormat="1" x14ac:dyDescent="0.25">
      <c r="A4508" s="473">
        <v>96877</v>
      </c>
      <c r="B4508" s="473" t="s">
        <v>5724</v>
      </c>
      <c r="C4508" s="473" t="s">
        <v>925</v>
      </c>
      <c r="D4508" s="474">
        <v>234.38</v>
      </c>
    </row>
    <row r="4509" spans="1:4" s="387" customFormat="1" x14ac:dyDescent="0.25">
      <c r="A4509" s="473">
        <v>96878</v>
      </c>
      <c r="B4509" s="473" t="s">
        <v>5725</v>
      </c>
      <c r="C4509" s="473" t="s">
        <v>925</v>
      </c>
      <c r="D4509" s="474">
        <v>237.28</v>
      </c>
    </row>
    <row r="4510" spans="1:4" s="387" customFormat="1" x14ac:dyDescent="0.25">
      <c r="A4510" s="473">
        <v>96879</v>
      </c>
      <c r="B4510" s="473" t="s">
        <v>5726</v>
      </c>
      <c r="C4510" s="473" t="s">
        <v>925</v>
      </c>
      <c r="D4510" s="474">
        <v>236.84</v>
      </c>
    </row>
    <row r="4511" spans="1:4" s="387" customFormat="1" x14ac:dyDescent="0.25">
      <c r="A4511" s="473">
        <v>96880</v>
      </c>
      <c r="B4511" s="473" t="s">
        <v>5727</v>
      </c>
      <c r="C4511" s="473" t="s">
        <v>925</v>
      </c>
      <c r="D4511" s="474">
        <v>271.58</v>
      </c>
    </row>
    <row r="4512" spans="1:4" s="387" customFormat="1" x14ac:dyDescent="0.25">
      <c r="A4512" s="473">
        <v>96881</v>
      </c>
      <c r="B4512" s="473" t="s">
        <v>5728</v>
      </c>
      <c r="C4512" s="473" t="s">
        <v>925</v>
      </c>
      <c r="D4512" s="474">
        <v>287.32</v>
      </c>
    </row>
    <row r="4513" spans="1:4" s="387" customFormat="1" x14ac:dyDescent="0.25">
      <c r="A4513" s="473">
        <v>97425</v>
      </c>
      <c r="B4513" s="473" t="s">
        <v>5729</v>
      </c>
      <c r="C4513" s="473" t="s">
        <v>925</v>
      </c>
      <c r="D4513" s="474">
        <v>27.78</v>
      </c>
    </row>
    <row r="4514" spans="1:4" s="387" customFormat="1" x14ac:dyDescent="0.25">
      <c r="A4514" s="473">
        <v>97426</v>
      </c>
      <c r="B4514" s="473" t="s">
        <v>5730</v>
      </c>
      <c r="C4514" s="473" t="s">
        <v>925</v>
      </c>
      <c r="D4514" s="474">
        <v>34.29</v>
      </c>
    </row>
    <row r="4515" spans="1:4" s="387" customFormat="1" x14ac:dyDescent="0.25">
      <c r="A4515" s="473">
        <v>97427</v>
      </c>
      <c r="B4515" s="473" t="s">
        <v>5731</v>
      </c>
      <c r="C4515" s="473" t="s">
        <v>925</v>
      </c>
      <c r="D4515" s="474">
        <v>39.200000000000003</v>
      </c>
    </row>
    <row r="4516" spans="1:4" s="387" customFormat="1" x14ac:dyDescent="0.25">
      <c r="A4516" s="473">
        <v>97428</v>
      </c>
      <c r="B4516" s="473" t="s">
        <v>5732</v>
      </c>
      <c r="C4516" s="473" t="s">
        <v>925</v>
      </c>
      <c r="D4516" s="474">
        <v>50.61</v>
      </c>
    </row>
    <row r="4517" spans="1:4" s="387" customFormat="1" x14ac:dyDescent="0.25">
      <c r="A4517" s="473">
        <v>97429</v>
      </c>
      <c r="B4517" s="473" t="s">
        <v>5733</v>
      </c>
      <c r="C4517" s="473" t="s">
        <v>925</v>
      </c>
      <c r="D4517" s="474">
        <v>61.11</v>
      </c>
    </row>
    <row r="4518" spans="1:4" s="387" customFormat="1" x14ac:dyDescent="0.25">
      <c r="A4518" s="473">
        <v>97430</v>
      </c>
      <c r="B4518" s="473" t="s">
        <v>5734</v>
      </c>
      <c r="C4518" s="473" t="s">
        <v>925</v>
      </c>
      <c r="D4518" s="474">
        <v>38.32</v>
      </c>
    </row>
    <row r="4519" spans="1:4" s="387" customFormat="1" x14ac:dyDescent="0.25">
      <c r="A4519" s="473">
        <v>97431</v>
      </c>
      <c r="B4519" s="473" t="s">
        <v>5735</v>
      </c>
      <c r="C4519" s="473" t="s">
        <v>925</v>
      </c>
      <c r="D4519" s="474">
        <v>42.55</v>
      </c>
    </row>
    <row r="4520" spans="1:4" s="387" customFormat="1" x14ac:dyDescent="0.25">
      <c r="A4520" s="473">
        <v>97432</v>
      </c>
      <c r="B4520" s="473" t="s">
        <v>5736</v>
      </c>
      <c r="C4520" s="473" t="s">
        <v>925</v>
      </c>
      <c r="D4520" s="474">
        <v>47.99</v>
      </c>
    </row>
    <row r="4521" spans="1:4" s="387" customFormat="1" x14ac:dyDescent="0.25">
      <c r="A4521" s="473">
        <v>97433</v>
      </c>
      <c r="B4521" s="473" t="s">
        <v>5737</v>
      </c>
      <c r="C4521" s="473" t="s">
        <v>925</v>
      </c>
      <c r="D4521" s="474">
        <v>91.64</v>
      </c>
    </row>
    <row r="4522" spans="1:4" s="387" customFormat="1" x14ac:dyDescent="0.25">
      <c r="A4522" s="473">
        <v>97434</v>
      </c>
      <c r="B4522" s="473" t="s">
        <v>5738</v>
      </c>
      <c r="C4522" s="473" t="s">
        <v>925</v>
      </c>
      <c r="D4522" s="474">
        <v>93.52</v>
      </c>
    </row>
    <row r="4523" spans="1:4" s="387" customFormat="1" x14ac:dyDescent="0.25">
      <c r="A4523" s="473">
        <v>97435</v>
      </c>
      <c r="B4523" s="473" t="s">
        <v>5739</v>
      </c>
      <c r="C4523" s="473" t="s">
        <v>925</v>
      </c>
      <c r="D4523" s="474">
        <v>107.35</v>
      </c>
    </row>
    <row r="4524" spans="1:4" s="387" customFormat="1" x14ac:dyDescent="0.25">
      <c r="A4524" s="473">
        <v>97436</v>
      </c>
      <c r="B4524" s="473" t="s">
        <v>5740</v>
      </c>
      <c r="C4524" s="473" t="s">
        <v>925</v>
      </c>
      <c r="D4524" s="474">
        <v>110.94</v>
      </c>
    </row>
    <row r="4525" spans="1:4" s="387" customFormat="1" x14ac:dyDescent="0.25">
      <c r="A4525" s="473">
        <v>97437</v>
      </c>
      <c r="B4525" s="473" t="s">
        <v>5741</v>
      </c>
      <c r="C4525" s="473" t="s">
        <v>925</v>
      </c>
      <c r="D4525" s="474">
        <v>122.96</v>
      </c>
    </row>
    <row r="4526" spans="1:4" s="387" customFormat="1" x14ac:dyDescent="0.25">
      <c r="A4526" s="473">
        <v>97438</v>
      </c>
      <c r="B4526" s="473" t="s">
        <v>5742</v>
      </c>
      <c r="C4526" s="473" t="s">
        <v>925</v>
      </c>
      <c r="D4526" s="474">
        <v>126.8</v>
      </c>
    </row>
    <row r="4527" spans="1:4" s="387" customFormat="1" x14ac:dyDescent="0.25">
      <c r="A4527" s="473">
        <v>97439</v>
      </c>
      <c r="B4527" s="473" t="s">
        <v>5743</v>
      </c>
      <c r="C4527" s="473" t="s">
        <v>925</v>
      </c>
      <c r="D4527" s="474">
        <v>140.12</v>
      </c>
    </row>
    <row r="4528" spans="1:4" s="387" customFormat="1" x14ac:dyDescent="0.25">
      <c r="A4528" s="473">
        <v>97440</v>
      </c>
      <c r="B4528" s="473" t="s">
        <v>5744</v>
      </c>
      <c r="C4528" s="473" t="s">
        <v>925</v>
      </c>
      <c r="D4528" s="474">
        <v>168.48</v>
      </c>
    </row>
    <row r="4529" spans="1:4" s="387" customFormat="1" x14ac:dyDescent="0.25">
      <c r="A4529" s="473">
        <v>97442</v>
      </c>
      <c r="B4529" s="473" t="s">
        <v>5745</v>
      </c>
      <c r="C4529" s="473" t="s">
        <v>925</v>
      </c>
      <c r="D4529" s="474">
        <v>185.78</v>
      </c>
    </row>
    <row r="4530" spans="1:4" s="387" customFormat="1" x14ac:dyDescent="0.25">
      <c r="A4530" s="473">
        <v>97443</v>
      </c>
      <c r="B4530" s="473" t="s">
        <v>5746</v>
      </c>
      <c r="C4530" s="473" t="s">
        <v>925</v>
      </c>
      <c r="D4530" s="474">
        <v>95.37</v>
      </c>
    </row>
    <row r="4531" spans="1:4" s="387" customFormat="1" x14ac:dyDescent="0.25">
      <c r="A4531" s="473">
        <v>97444</v>
      </c>
      <c r="B4531" s="473" t="s">
        <v>5747</v>
      </c>
      <c r="C4531" s="473" t="s">
        <v>925</v>
      </c>
      <c r="D4531" s="474">
        <v>113.51</v>
      </c>
    </row>
    <row r="4532" spans="1:4" s="387" customFormat="1" x14ac:dyDescent="0.25">
      <c r="A4532" s="473">
        <v>97446</v>
      </c>
      <c r="B4532" s="473" t="s">
        <v>5748</v>
      </c>
      <c r="C4532" s="473" t="s">
        <v>925</v>
      </c>
      <c r="D4532" s="474">
        <v>200.63</v>
      </c>
    </row>
    <row r="4533" spans="1:4" s="387" customFormat="1" x14ac:dyDescent="0.25">
      <c r="A4533" s="473">
        <v>97447</v>
      </c>
      <c r="B4533" s="473" t="s">
        <v>5749</v>
      </c>
      <c r="C4533" s="473" t="s">
        <v>925</v>
      </c>
      <c r="D4533" s="474">
        <v>200.63</v>
      </c>
    </row>
    <row r="4534" spans="1:4" s="387" customFormat="1" x14ac:dyDescent="0.25">
      <c r="A4534" s="473">
        <v>97449</v>
      </c>
      <c r="B4534" s="473" t="s">
        <v>5750</v>
      </c>
      <c r="C4534" s="473" t="s">
        <v>925</v>
      </c>
      <c r="D4534" s="474">
        <v>213.29</v>
      </c>
    </row>
    <row r="4535" spans="1:4" s="387" customFormat="1" x14ac:dyDescent="0.25">
      <c r="A4535" s="473">
        <v>97450</v>
      </c>
      <c r="B4535" s="473" t="s">
        <v>5751</v>
      </c>
      <c r="C4535" s="473" t="s">
        <v>925</v>
      </c>
      <c r="D4535" s="474">
        <v>262.7</v>
      </c>
    </row>
    <row r="4536" spans="1:4" s="387" customFormat="1" x14ac:dyDescent="0.25">
      <c r="A4536" s="473">
        <v>97452</v>
      </c>
      <c r="B4536" s="473" t="s">
        <v>5752</v>
      </c>
      <c r="C4536" s="473" t="s">
        <v>925</v>
      </c>
      <c r="D4536" s="474">
        <v>158.06</v>
      </c>
    </row>
    <row r="4537" spans="1:4" s="387" customFormat="1" x14ac:dyDescent="0.25">
      <c r="A4537" s="473">
        <v>97453</v>
      </c>
      <c r="B4537" s="473" t="s">
        <v>5753</v>
      </c>
      <c r="C4537" s="473" t="s">
        <v>925</v>
      </c>
      <c r="D4537" s="474">
        <v>168.42</v>
      </c>
    </row>
    <row r="4538" spans="1:4" s="387" customFormat="1" x14ac:dyDescent="0.25">
      <c r="A4538" s="473">
        <v>97454</v>
      </c>
      <c r="B4538" s="473" t="s">
        <v>5754</v>
      </c>
      <c r="C4538" s="473" t="s">
        <v>925</v>
      </c>
      <c r="D4538" s="474">
        <v>275.02</v>
      </c>
    </row>
    <row r="4539" spans="1:4" s="387" customFormat="1" x14ac:dyDescent="0.25">
      <c r="A4539" s="473">
        <v>97455</v>
      </c>
      <c r="B4539" s="473" t="s">
        <v>5755</v>
      </c>
      <c r="C4539" s="473" t="s">
        <v>925</v>
      </c>
      <c r="D4539" s="474">
        <v>291.58</v>
      </c>
    </row>
    <row r="4540" spans="1:4" s="387" customFormat="1" x14ac:dyDescent="0.25">
      <c r="A4540" s="473">
        <v>97456</v>
      </c>
      <c r="B4540" s="473" t="s">
        <v>5756</v>
      </c>
      <c r="C4540" s="473" t="s">
        <v>925</v>
      </c>
      <c r="D4540" s="474">
        <v>636.44000000000005</v>
      </c>
    </row>
    <row r="4541" spans="1:4" s="387" customFormat="1" x14ac:dyDescent="0.25">
      <c r="A4541" s="473">
        <v>97457</v>
      </c>
      <c r="B4541" s="473" t="s">
        <v>5757</v>
      </c>
      <c r="C4541" s="473" t="s">
        <v>925</v>
      </c>
      <c r="D4541" s="474">
        <v>562.12</v>
      </c>
    </row>
    <row r="4542" spans="1:4" s="387" customFormat="1" x14ac:dyDescent="0.25">
      <c r="A4542" s="473">
        <v>97458</v>
      </c>
      <c r="B4542" s="473" t="s">
        <v>5758</v>
      </c>
      <c r="C4542" s="473" t="s">
        <v>925</v>
      </c>
      <c r="D4542" s="474">
        <v>252.32</v>
      </c>
    </row>
    <row r="4543" spans="1:4" s="387" customFormat="1" x14ac:dyDescent="0.25">
      <c r="A4543" s="473">
        <v>97459</v>
      </c>
      <c r="B4543" s="473" t="s">
        <v>5759</v>
      </c>
      <c r="C4543" s="473" t="s">
        <v>925</v>
      </c>
      <c r="D4543" s="474">
        <v>441.01</v>
      </c>
    </row>
    <row r="4544" spans="1:4" s="387" customFormat="1" x14ac:dyDescent="0.25">
      <c r="A4544" s="473">
        <v>97460</v>
      </c>
      <c r="B4544" s="473" t="s">
        <v>5760</v>
      </c>
      <c r="C4544" s="473" t="s">
        <v>925</v>
      </c>
      <c r="D4544" s="474">
        <v>684.52</v>
      </c>
    </row>
    <row r="4545" spans="1:4" s="387" customFormat="1" x14ac:dyDescent="0.25">
      <c r="A4545" s="473">
        <v>97461</v>
      </c>
      <c r="B4545" s="473" t="s">
        <v>5761</v>
      </c>
      <c r="C4545" s="473" t="s">
        <v>925</v>
      </c>
      <c r="D4545" s="474">
        <v>30.17</v>
      </c>
    </row>
    <row r="4546" spans="1:4" s="387" customFormat="1" x14ac:dyDescent="0.25">
      <c r="A4546" s="473">
        <v>97462</v>
      </c>
      <c r="B4546" s="473" t="s">
        <v>5762</v>
      </c>
      <c r="C4546" s="473" t="s">
        <v>925</v>
      </c>
      <c r="D4546" s="474">
        <v>24.85</v>
      </c>
    </row>
    <row r="4547" spans="1:4" s="387" customFormat="1" x14ac:dyDescent="0.25">
      <c r="A4547" s="473">
        <v>97464</v>
      </c>
      <c r="B4547" s="473" t="s">
        <v>5763</v>
      </c>
      <c r="C4547" s="473" t="s">
        <v>925</v>
      </c>
      <c r="D4547" s="474">
        <v>43.77</v>
      </c>
    </row>
    <row r="4548" spans="1:4" s="387" customFormat="1" x14ac:dyDescent="0.25">
      <c r="A4548" s="473">
        <v>97465</v>
      </c>
      <c r="B4548" s="473" t="s">
        <v>5764</v>
      </c>
      <c r="C4548" s="473" t="s">
        <v>925</v>
      </c>
      <c r="D4548" s="474">
        <v>52.74</v>
      </c>
    </row>
    <row r="4549" spans="1:4" s="387" customFormat="1" x14ac:dyDescent="0.25">
      <c r="A4549" s="473">
        <v>97467</v>
      </c>
      <c r="B4549" s="473" t="s">
        <v>5765</v>
      </c>
      <c r="C4549" s="473" t="s">
        <v>925</v>
      </c>
      <c r="D4549" s="474">
        <v>55.59</v>
      </c>
    </row>
    <row r="4550" spans="1:4" s="387" customFormat="1" x14ac:dyDescent="0.25">
      <c r="A4550" s="473">
        <v>97468</v>
      </c>
      <c r="B4550" s="473" t="s">
        <v>5766</v>
      </c>
      <c r="C4550" s="473" t="s">
        <v>925</v>
      </c>
      <c r="D4550" s="474">
        <v>67.069999999999993</v>
      </c>
    </row>
    <row r="4551" spans="1:4" s="387" customFormat="1" x14ac:dyDescent="0.25">
      <c r="A4551" s="473">
        <v>97470</v>
      </c>
      <c r="B4551" s="473" t="s">
        <v>5767</v>
      </c>
      <c r="C4551" s="473" t="s">
        <v>925</v>
      </c>
      <c r="D4551" s="474">
        <v>82.83</v>
      </c>
    </row>
    <row r="4552" spans="1:4" s="387" customFormat="1" x14ac:dyDescent="0.25">
      <c r="A4552" s="473">
        <v>97471</v>
      </c>
      <c r="B4552" s="473" t="s">
        <v>5768</v>
      </c>
      <c r="C4552" s="473" t="s">
        <v>925</v>
      </c>
      <c r="D4552" s="474">
        <v>100.97</v>
      </c>
    </row>
    <row r="4553" spans="1:4" s="387" customFormat="1" x14ac:dyDescent="0.25">
      <c r="A4553" s="473">
        <v>97474</v>
      </c>
      <c r="B4553" s="473" t="s">
        <v>5769</v>
      </c>
      <c r="C4553" s="473" t="s">
        <v>925</v>
      </c>
      <c r="D4553" s="474">
        <v>153.54</v>
      </c>
    </row>
    <row r="4554" spans="1:4" s="387" customFormat="1" x14ac:dyDescent="0.25">
      <c r="A4554" s="473">
        <v>97475</v>
      </c>
      <c r="B4554" s="473" t="s">
        <v>5770</v>
      </c>
      <c r="C4554" s="473" t="s">
        <v>925</v>
      </c>
      <c r="D4554" s="474">
        <v>190.23</v>
      </c>
    </row>
    <row r="4555" spans="1:4" s="387" customFormat="1" x14ac:dyDescent="0.25">
      <c r="A4555" s="473">
        <v>97477</v>
      </c>
      <c r="B4555" s="473" t="s">
        <v>5771</v>
      </c>
      <c r="C4555" s="473" t="s">
        <v>925</v>
      </c>
      <c r="D4555" s="474">
        <v>205.04</v>
      </c>
    </row>
    <row r="4556" spans="1:4" s="387" customFormat="1" x14ac:dyDescent="0.25">
      <c r="A4556" s="473">
        <v>97478</v>
      </c>
      <c r="B4556" s="473" t="s">
        <v>5772</v>
      </c>
      <c r="C4556" s="473" t="s">
        <v>925</v>
      </c>
      <c r="D4556" s="474">
        <v>254.45</v>
      </c>
    </row>
    <row r="4557" spans="1:4" s="387" customFormat="1" x14ac:dyDescent="0.25">
      <c r="A4557" s="473">
        <v>97479</v>
      </c>
      <c r="B4557" s="473" t="s">
        <v>5773</v>
      </c>
      <c r="C4557" s="473" t="s">
        <v>925</v>
      </c>
      <c r="D4557" s="474">
        <v>48.94</v>
      </c>
    </row>
    <row r="4558" spans="1:4" s="387" customFormat="1" x14ac:dyDescent="0.25">
      <c r="A4558" s="473">
        <v>97480</v>
      </c>
      <c r="B4558" s="473" t="s">
        <v>5774</v>
      </c>
      <c r="C4558" s="473" t="s">
        <v>925</v>
      </c>
      <c r="D4558" s="474">
        <v>48.94</v>
      </c>
    </row>
    <row r="4559" spans="1:4" s="387" customFormat="1" x14ac:dyDescent="0.25">
      <c r="A4559" s="473">
        <v>97481</v>
      </c>
      <c r="B4559" s="473" t="s">
        <v>5775</v>
      </c>
      <c r="C4559" s="473" t="s">
        <v>925</v>
      </c>
      <c r="D4559" s="474">
        <v>71.430000000000007</v>
      </c>
    </row>
    <row r="4560" spans="1:4" s="387" customFormat="1" x14ac:dyDescent="0.25">
      <c r="A4560" s="473">
        <v>97482</v>
      </c>
      <c r="B4560" s="473" t="s">
        <v>5776</v>
      </c>
      <c r="C4560" s="473" t="s">
        <v>925</v>
      </c>
      <c r="D4560" s="474">
        <v>71.430000000000007</v>
      </c>
    </row>
    <row r="4561" spans="1:4" s="387" customFormat="1" x14ac:dyDescent="0.25">
      <c r="A4561" s="473">
        <v>97483</v>
      </c>
      <c r="B4561" s="473" t="s">
        <v>5777</v>
      </c>
      <c r="C4561" s="473" t="s">
        <v>925</v>
      </c>
      <c r="D4561" s="474">
        <v>100.58</v>
      </c>
    </row>
    <row r="4562" spans="1:4" s="387" customFormat="1" x14ac:dyDescent="0.25">
      <c r="A4562" s="473">
        <v>97484</v>
      </c>
      <c r="B4562" s="473" t="s">
        <v>5778</v>
      </c>
      <c r="C4562" s="473" t="s">
        <v>925</v>
      </c>
      <c r="D4562" s="474">
        <v>100.58</v>
      </c>
    </row>
    <row r="4563" spans="1:4" s="387" customFormat="1" x14ac:dyDescent="0.25">
      <c r="A4563" s="473">
        <v>97485</v>
      </c>
      <c r="B4563" s="473" t="s">
        <v>5779</v>
      </c>
      <c r="C4563" s="473" t="s">
        <v>925</v>
      </c>
      <c r="D4563" s="474">
        <v>139.29</v>
      </c>
    </row>
    <row r="4564" spans="1:4" s="387" customFormat="1" x14ac:dyDescent="0.25">
      <c r="A4564" s="473">
        <v>97486</v>
      </c>
      <c r="B4564" s="473" t="s">
        <v>5780</v>
      </c>
      <c r="C4564" s="473" t="s">
        <v>925</v>
      </c>
      <c r="D4564" s="474">
        <v>149.65</v>
      </c>
    </row>
    <row r="4565" spans="1:4" s="387" customFormat="1" x14ac:dyDescent="0.25">
      <c r="A4565" s="473">
        <v>97487</v>
      </c>
      <c r="B4565" s="473" t="s">
        <v>5781</v>
      </c>
      <c r="C4565" s="473" t="s">
        <v>925</v>
      </c>
      <c r="D4565" s="474">
        <v>259.47000000000003</v>
      </c>
    </row>
    <row r="4566" spans="1:4" s="387" customFormat="1" x14ac:dyDescent="0.25">
      <c r="A4566" s="473">
        <v>97488</v>
      </c>
      <c r="B4566" s="473" t="s">
        <v>5782</v>
      </c>
      <c r="C4566" s="473" t="s">
        <v>925</v>
      </c>
      <c r="D4566" s="474">
        <v>276.02999999999997</v>
      </c>
    </row>
    <row r="4567" spans="1:4" s="387" customFormat="1" x14ac:dyDescent="0.25">
      <c r="A4567" s="473">
        <v>97489</v>
      </c>
      <c r="B4567" s="473" t="s">
        <v>5783</v>
      </c>
      <c r="C4567" s="473" t="s">
        <v>925</v>
      </c>
      <c r="D4567" s="474">
        <v>624.02</v>
      </c>
    </row>
    <row r="4568" spans="1:4" s="387" customFormat="1" x14ac:dyDescent="0.25">
      <c r="A4568" s="473">
        <v>97490</v>
      </c>
      <c r="B4568" s="473" t="s">
        <v>5784</v>
      </c>
      <c r="C4568" s="473" t="s">
        <v>925</v>
      </c>
      <c r="D4568" s="474">
        <v>549.70000000000005</v>
      </c>
    </row>
    <row r="4569" spans="1:4" s="387" customFormat="1" x14ac:dyDescent="0.25">
      <c r="A4569" s="473">
        <v>97491</v>
      </c>
      <c r="B4569" s="473" t="s">
        <v>5785</v>
      </c>
      <c r="C4569" s="473" t="s">
        <v>925</v>
      </c>
      <c r="D4569" s="474">
        <v>76.22</v>
      </c>
    </row>
    <row r="4570" spans="1:4" s="387" customFormat="1" x14ac:dyDescent="0.25">
      <c r="A4570" s="473">
        <v>97492</v>
      </c>
      <c r="B4570" s="473" t="s">
        <v>5786</v>
      </c>
      <c r="C4570" s="473" t="s">
        <v>925</v>
      </c>
      <c r="D4570" s="474">
        <v>112.51</v>
      </c>
    </row>
    <row r="4571" spans="1:4" s="387" customFormat="1" x14ac:dyDescent="0.25">
      <c r="A4571" s="473">
        <v>97493</v>
      </c>
      <c r="B4571" s="473" t="s">
        <v>5787</v>
      </c>
      <c r="C4571" s="473" t="s">
        <v>925</v>
      </c>
      <c r="D4571" s="474">
        <v>145.32</v>
      </c>
    </row>
    <row r="4572" spans="1:4" s="387" customFormat="1" x14ac:dyDescent="0.25">
      <c r="A4572" s="473">
        <v>97494</v>
      </c>
      <c r="B4572" s="473" t="s">
        <v>5788</v>
      </c>
      <c r="C4572" s="473" t="s">
        <v>925</v>
      </c>
      <c r="D4572" s="474">
        <v>227.24</v>
      </c>
    </row>
    <row r="4573" spans="1:4" s="387" customFormat="1" x14ac:dyDescent="0.25">
      <c r="A4573" s="473">
        <v>97495</v>
      </c>
      <c r="B4573" s="473" t="s">
        <v>5789</v>
      </c>
      <c r="C4573" s="473" t="s">
        <v>925</v>
      </c>
      <c r="D4573" s="474">
        <v>420.23</v>
      </c>
    </row>
    <row r="4574" spans="1:4" s="387" customFormat="1" x14ac:dyDescent="0.25">
      <c r="A4574" s="473">
        <v>97496</v>
      </c>
      <c r="B4574" s="473" t="s">
        <v>5790</v>
      </c>
      <c r="C4574" s="473" t="s">
        <v>925</v>
      </c>
      <c r="D4574" s="474">
        <v>668.01</v>
      </c>
    </row>
    <row r="4575" spans="1:4" s="387" customFormat="1" x14ac:dyDescent="0.25">
      <c r="A4575" s="473">
        <v>97499</v>
      </c>
      <c r="B4575" s="473" t="s">
        <v>5791</v>
      </c>
      <c r="C4575" s="473" t="s">
        <v>925</v>
      </c>
      <c r="D4575" s="474">
        <v>28.14</v>
      </c>
    </row>
    <row r="4576" spans="1:4" s="387" customFormat="1" x14ac:dyDescent="0.25">
      <c r="A4576" s="473">
        <v>97500</v>
      </c>
      <c r="B4576" s="473" t="s">
        <v>5792</v>
      </c>
      <c r="C4576" s="473" t="s">
        <v>925</v>
      </c>
      <c r="D4576" s="474">
        <v>22.82</v>
      </c>
    </row>
    <row r="4577" spans="1:4" s="387" customFormat="1" x14ac:dyDescent="0.25">
      <c r="A4577" s="473">
        <v>97502</v>
      </c>
      <c r="B4577" s="473" t="s">
        <v>5793</v>
      </c>
      <c r="C4577" s="473" t="s">
        <v>925</v>
      </c>
      <c r="D4577" s="474">
        <v>40.01</v>
      </c>
    </row>
    <row r="4578" spans="1:4" s="387" customFormat="1" x14ac:dyDescent="0.25">
      <c r="A4578" s="473">
        <v>97503</v>
      </c>
      <c r="B4578" s="473" t="s">
        <v>5794</v>
      </c>
      <c r="C4578" s="473" t="s">
        <v>925</v>
      </c>
      <c r="D4578" s="474">
        <v>49.17</v>
      </c>
    </row>
    <row r="4579" spans="1:4" s="387" customFormat="1" x14ac:dyDescent="0.25">
      <c r="A4579" s="473">
        <v>97505</v>
      </c>
      <c r="B4579" s="473" t="s">
        <v>5795</v>
      </c>
      <c r="C4579" s="473" t="s">
        <v>925</v>
      </c>
      <c r="D4579" s="474">
        <v>50.3</v>
      </c>
    </row>
    <row r="4580" spans="1:4" s="387" customFormat="1" x14ac:dyDescent="0.25">
      <c r="A4580" s="473">
        <v>97506</v>
      </c>
      <c r="B4580" s="473" t="s">
        <v>5796</v>
      </c>
      <c r="C4580" s="473" t="s">
        <v>925</v>
      </c>
      <c r="D4580" s="474">
        <v>61.78</v>
      </c>
    </row>
    <row r="4581" spans="1:4" s="387" customFormat="1" x14ac:dyDescent="0.25">
      <c r="A4581" s="473">
        <v>97508</v>
      </c>
      <c r="B4581" s="473" t="s">
        <v>5797</v>
      </c>
      <c r="C4581" s="473" t="s">
        <v>925</v>
      </c>
      <c r="D4581" s="474">
        <v>75.34</v>
      </c>
    </row>
    <row r="4582" spans="1:4" s="387" customFormat="1" x14ac:dyDescent="0.25">
      <c r="A4582" s="473">
        <v>97509</v>
      </c>
      <c r="B4582" s="473" t="s">
        <v>5798</v>
      </c>
      <c r="C4582" s="473" t="s">
        <v>925</v>
      </c>
      <c r="D4582" s="474">
        <v>93.48</v>
      </c>
    </row>
    <row r="4583" spans="1:4" s="387" customFormat="1" x14ac:dyDescent="0.25">
      <c r="A4583" s="473">
        <v>97511</v>
      </c>
      <c r="B4583" s="473" t="s">
        <v>5799</v>
      </c>
      <c r="C4583" s="473" t="s">
        <v>925</v>
      </c>
      <c r="D4583" s="474">
        <v>142.79</v>
      </c>
    </row>
    <row r="4584" spans="1:4" s="387" customFormat="1" x14ac:dyDescent="0.25">
      <c r="A4584" s="473">
        <v>97512</v>
      </c>
      <c r="B4584" s="473" t="s">
        <v>5800</v>
      </c>
      <c r="C4584" s="473" t="s">
        <v>925</v>
      </c>
      <c r="D4584" s="474">
        <v>179.48</v>
      </c>
    </row>
    <row r="4585" spans="1:4" s="387" customFormat="1" x14ac:dyDescent="0.25">
      <c r="A4585" s="473">
        <v>97514</v>
      </c>
      <c r="B4585" s="473" t="s">
        <v>5801</v>
      </c>
      <c r="C4585" s="473" t="s">
        <v>925</v>
      </c>
      <c r="D4585" s="474">
        <v>190.9</v>
      </c>
    </row>
    <row r="4586" spans="1:4" s="387" customFormat="1" x14ac:dyDescent="0.25">
      <c r="A4586" s="473">
        <v>97515</v>
      </c>
      <c r="B4586" s="473" t="s">
        <v>5802</v>
      </c>
      <c r="C4586" s="473" t="s">
        <v>925</v>
      </c>
      <c r="D4586" s="474">
        <v>240.31</v>
      </c>
    </row>
    <row r="4587" spans="1:4" s="387" customFormat="1" x14ac:dyDescent="0.25">
      <c r="A4587" s="473">
        <v>97517</v>
      </c>
      <c r="B4587" s="473" t="s">
        <v>5803</v>
      </c>
      <c r="C4587" s="473" t="s">
        <v>925</v>
      </c>
      <c r="D4587" s="474">
        <v>45.91</v>
      </c>
    </row>
    <row r="4588" spans="1:4" s="387" customFormat="1" x14ac:dyDescent="0.25">
      <c r="A4588" s="473">
        <v>97518</v>
      </c>
      <c r="B4588" s="473" t="s">
        <v>5804</v>
      </c>
      <c r="C4588" s="473" t="s">
        <v>925</v>
      </c>
      <c r="D4588" s="474">
        <v>45.91</v>
      </c>
    </row>
    <row r="4589" spans="1:4" s="387" customFormat="1" x14ac:dyDescent="0.25">
      <c r="A4589" s="473">
        <v>97519</v>
      </c>
      <c r="B4589" s="473" t="s">
        <v>5805</v>
      </c>
      <c r="C4589" s="473" t="s">
        <v>925</v>
      </c>
      <c r="D4589" s="474">
        <v>66.08</v>
      </c>
    </row>
    <row r="4590" spans="1:4" s="387" customFormat="1" x14ac:dyDescent="0.25">
      <c r="A4590" s="473">
        <v>97520</v>
      </c>
      <c r="B4590" s="473" t="s">
        <v>5806</v>
      </c>
      <c r="C4590" s="473" t="s">
        <v>925</v>
      </c>
      <c r="D4590" s="474">
        <v>66.08</v>
      </c>
    </row>
    <row r="4591" spans="1:4" s="387" customFormat="1" x14ac:dyDescent="0.25">
      <c r="A4591" s="473">
        <v>97521</v>
      </c>
      <c r="B4591" s="473" t="s">
        <v>5807</v>
      </c>
      <c r="C4591" s="473" t="s">
        <v>925</v>
      </c>
      <c r="D4591" s="474">
        <v>92.62</v>
      </c>
    </row>
    <row r="4592" spans="1:4" s="387" customFormat="1" x14ac:dyDescent="0.25">
      <c r="A4592" s="473">
        <v>97522</v>
      </c>
      <c r="B4592" s="473" t="s">
        <v>5808</v>
      </c>
      <c r="C4592" s="473" t="s">
        <v>925</v>
      </c>
      <c r="D4592" s="474">
        <v>92.62</v>
      </c>
    </row>
    <row r="4593" spans="1:4" s="387" customFormat="1" x14ac:dyDescent="0.25">
      <c r="A4593" s="473">
        <v>97523</v>
      </c>
      <c r="B4593" s="473" t="s">
        <v>5809</v>
      </c>
      <c r="C4593" s="473" t="s">
        <v>925</v>
      </c>
      <c r="D4593" s="474">
        <v>128.06</v>
      </c>
    </row>
    <row r="4594" spans="1:4" s="387" customFormat="1" x14ac:dyDescent="0.25">
      <c r="A4594" s="473">
        <v>97524</v>
      </c>
      <c r="B4594" s="473" t="s">
        <v>5810</v>
      </c>
      <c r="C4594" s="473" t="s">
        <v>925</v>
      </c>
      <c r="D4594" s="474">
        <v>138.41999999999999</v>
      </c>
    </row>
    <row r="4595" spans="1:4" s="387" customFormat="1" x14ac:dyDescent="0.25">
      <c r="A4595" s="473">
        <v>97525</v>
      </c>
      <c r="B4595" s="473" t="s">
        <v>5811</v>
      </c>
      <c r="C4595" s="473" t="s">
        <v>925</v>
      </c>
      <c r="D4595" s="474">
        <v>243.24</v>
      </c>
    </row>
    <row r="4596" spans="1:4" s="387" customFormat="1" x14ac:dyDescent="0.25">
      <c r="A4596" s="473">
        <v>97526</v>
      </c>
      <c r="B4596" s="473" t="s">
        <v>5812</v>
      </c>
      <c r="C4596" s="473" t="s">
        <v>925</v>
      </c>
      <c r="D4596" s="474">
        <v>259.8</v>
      </c>
    </row>
    <row r="4597" spans="1:4" s="387" customFormat="1" x14ac:dyDescent="0.25">
      <c r="A4597" s="473">
        <v>97527</v>
      </c>
      <c r="B4597" s="473" t="s">
        <v>5813</v>
      </c>
      <c r="C4597" s="473" t="s">
        <v>925</v>
      </c>
      <c r="D4597" s="474">
        <v>602.88</v>
      </c>
    </row>
    <row r="4598" spans="1:4" s="387" customFormat="1" x14ac:dyDescent="0.25">
      <c r="A4598" s="473">
        <v>97528</v>
      </c>
      <c r="B4598" s="473" t="s">
        <v>5814</v>
      </c>
      <c r="C4598" s="473" t="s">
        <v>925</v>
      </c>
      <c r="D4598" s="474">
        <v>528.55999999999995</v>
      </c>
    </row>
    <row r="4599" spans="1:4" s="387" customFormat="1" x14ac:dyDescent="0.25">
      <c r="A4599" s="473">
        <v>97529</v>
      </c>
      <c r="B4599" s="473" t="s">
        <v>5815</v>
      </c>
      <c r="C4599" s="473" t="s">
        <v>925</v>
      </c>
      <c r="D4599" s="474">
        <v>72.23</v>
      </c>
    </row>
    <row r="4600" spans="1:4" s="387" customFormat="1" x14ac:dyDescent="0.25">
      <c r="A4600" s="473">
        <v>97530</v>
      </c>
      <c r="B4600" s="473" t="s">
        <v>5816</v>
      </c>
      <c r="C4600" s="473" t="s">
        <v>925</v>
      </c>
      <c r="D4600" s="474">
        <v>105.38</v>
      </c>
    </row>
    <row r="4601" spans="1:4" s="387" customFormat="1" x14ac:dyDescent="0.25">
      <c r="A4601" s="473">
        <v>97531</v>
      </c>
      <c r="B4601" s="473" t="s">
        <v>5817</v>
      </c>
      <c r="C4601" s="473" t="s">
        <v>925</v>
      </c>
      <c r="D4601" s="474">
        <v>134.68</v>
      </c>
    </row>
    <row r="4602" spans="1:4" s="387" customFormat="1" x14ac:dyDescent="0.25">
      <c r="A4602" s="473">
        <v>97532</v>
      </c>
      <c r="B4602" s="473" t="s">
        <v>5818</v>
      </c>
      <c r="C4602" s="473" t="s">
        <v>925</v>
      </c>
      <c r="D4602" s="474">
        <v>212.27</v>
      </c>
    </row>
    <row r="4603" spans="1:4" s="387" customFormat="1" x14ac:dyDescent="0.25">
      <c r="A4603" s="473">
        <v>97533</v>
      </c>
      <c r="B4603" s="473" t="s">
        <v>5819</v>
      </c>
      <c r="C4603" s="473" t="s">
        <v>925</v>
      </c>
      <c r="D4603" s="474">
        <v>401.82</v>
      </c>
    </row>
    <row r="4604" spans="1:4" s="387" customFormat="1" x14ac:dyDescent="0.25">
      <c r="A4604" s="473">
        <v>97534</v>
      </c>
      <c r="B4604" s="473" t="s">
        <v>5820</v>
      </c>
      <c r="C4604" s="473" t="s">
        <v>925</v>
      </c>
      <c r="D4604" s="474">
        <v>639.79</v>
      </c>
    </row>
    <row r="4605" spans="1:4" s="387" customFormat="1" x14ac:dyDescent="0.25">
      <c r="A4605" s="473">
        <v>97537</v>
      </c>
      <c r="B4605" s="473" t="s">
        <v>5821</v>
      </c>
      <c r="C4605" s="473" t="s">
        <v>925</v>
      </c>
      <c r="D4605" s="474">
        <v>20.81</v>
      </c>
    </row>
    <row r="4606" spans="1:4" s="387" customFormat="1" x14ac:dyDescent="0.25">
      <c r="A4606" s="473">
        <v>97540</v>
      </c>
      <c r="B4606" s="473" t="s">
        <v>5822</v>
      </c>
      <c r="C4606" s="473" t="s">
        <v>925</v>
      </c>
      <c r="D4606" s="474">
        <v>27.45</v>
      </c>
    </row>
    <row r="4607" spans="1:4" s="387" customFormat="1" x14ac:dyDescent="0.25">
      <c r="A4607" s="473">
        <v>97541</v>
      </c>
      <c r="B4607" s="473" t="s">
        <v>5823</v>
      </c>
      <c r="C4607" s="473" t="s">
        <v>925</v>
      </c>
      <c r="D4607" s="474">
        <v>23.04</v>
      </c>
    </row>
    <row r="4608" spans="1:4" s="387" customFormat="1" x14ac:dyDescent="0.25">
      <c r="A4608" s="473">
        <v>97543</v>
      </c>
      <c r="B4608" s="473" t="s">
        <v>5824</v>
      </c>
      <c r="C4608" s="473" t="s">
        <v>925</v>
      </c>
      <c r="D4608" s="474">
        <v>43.88</v>
      </c>
    </row>
    <row r="4609" spans="1:4" s="387" customFormat="1" x14ac:dyDescent="0.25">
      <c r="A4609" s="473">
        <v>97544</v>
      </c>
      <c r="B4609" s="473" t="s">
        <v>5825</v>
      </c>
      <c r="C4609" s="473" t="s">
        <v>925</v>
      </c>
      <c r="D4609" s="474">
        <v>38.56</v>
      </c>
    </row>
    <row r="4610" spans="1:4" s="387" customFormat="1" x14ac:dyDescent="0.25">
      <c r="A4610" s="473">
        <v>97546</v>
      </c>
      <c r="B4610" s="473" t="s">
        <v>5826</v>
      </c>
      <c r="C4610" s="473" t="s">
        <v>925</v>
      </c>
      <c r="D4610" s="474">
        <v>29</v>
      </c>
    </row>
    <row r="4611" spans="1:4" s="387" customFormat="1" x14ac:dyDescent="0.25">
      <c r="A4611" s="473">
        <v>97547</v>
      </c>
      <c r="B4611" s="473" t="s">
        <v>5827</v>
      </c>
      <c r="C4611" s="473" t="s">
        <v>925</v>
      </c>
      <c r="D4611" s="474">
        <v>29</v>
      </c>
    </row>
    <row r="4612" spans="1:4" s="387" customFormat="1" x14ac:dyDescent="0.25">
      <c r="A4612" s="473">
        <v>97548</v>
      </c>
      <c r="B4612" s="473" t="s">
        <v>5828</v>
      </c>
      <c r="C4612" s="473" t="s">
        <v>925</v>
      </c>
      <c r="D4612" s="474">
        <v>42.51</v>
      </c>
    </row>
    <row r="4613" spans="1:4" s="387" customFormat="1" x14ac:dyDescent="0.25">
      <c r="A4613" s="473">
        <v>97549</v>
      </c>
      <c r="B4613" s="473" t="s">
        <v>5829</v>
      </c>
      <c r="C4613" s="473" t="s">
        <v>925</v>
      </c>
      <c r="D4613" s="474">
        <v>42.51</v>
      </c>
    </row>
    <row r="4614" spans="1:4" s="387" customFormat="1" x14ac:dyDescent="0.25">
      <c r="A4614" s="473">
        <v>97550</v>
      </c>
      <c r="B4614" s="473" t="s">
        <v>5830</v>
      </c>
      <c r="C4614" s="473" t="s">
        <v>925</v>
      </c>
      <c r="D4614" s="474">
        <v>69.55</v>
      </c>
    </row>
    <row r="4615" spans="1:4" s="387" customFormat="1" x14ac:dyDescent="0.25">
      <c r="A4615" s="473">
        <v>97551</v>
      </c>
      <c r="B4615" s="473" t="s">
        <v>5831</v>
      </c>
      <c r="C4615" s="473" t="s">
        <v>925</v>
      </c>
      <c r="D4615" s="474">
        <v>69.55</v>
      </c>
    </row>
    <row r="4616" spans="1:4" s="387" customFormat="1" x14ac:dyDescent="0.25">
      <c r="A4616" s="473">
        <v>97552</v>
      </c>
      <c r="B4616" s="473" t="s">
        <v>5832</v>
      </c>
      <c r="C4616" s="473" t="s">
        <v>925</v>
      </c>
      <c r="D4616" s="474">
        <v>42.5</v>
      </c>
    </row>
    <row r="4617" spans="1:4" s="387" customFormat="1" x14ac:dyDescent="0.25">
      <c r="A4617" s="473">
        <v>97553</v>
      </c>
      <c r="B4617" s="473" t="s">
        <v>5833</v>
      </c>
      <c r="C4617" s="473" t="s">
        <v>925</v>
      </c>
      <c r="D4617" s="474">
        <v>60.51</v>
      </c>
    </row>
    <row r="4618" spans="1:4" s="387" customFormat="1" x14ac:dyDescent="0.25">
      <c r="A4618" s="473">
        <v>97554</v>
      </c>
      <c r="B4618" s="473" t="s">
        <v>5834</v>
      </c>
      <c r="C4618" s="473" t="s">
        <v>925</v>
      </c>
      <c r="D4618" s="474">
        <v>103.78</v>
      </c>
    </row>
    <row r="4619" spans="1:4" s="387" customFormat="1" x14ac:dyDescent="0.25">
      <c r="A4619" s="473">
        <v>98602</v>
      </c>
      <c r="B4619" s="473" t="s">
        <v>5835</v>
      </c>
      <c r="C4619" s="473" t="s">
        <v>925</v>
      </c>
      <c r="D4619" s="474">
        <v>19.649999999999999</v>
      </c>
    </row>
    <row r="4620" spans="1:4" s="387" customFormat="1" x14ac:dyDescent="0.25">
      <c r="A4620" s="473">
        <v>97895</v>
      </c>
      <c r="B4620" s="473" t="s">
        <v>12880</v>
      </c>
      <c r="C4620" s="473" t="s">
        <v>925</v>
      </c>
      <c r="D4620" s="474">
        <v>169.25</v>
      </c>
    </row>
    <row r="4621" spans="1:4" s="387" customFormat="1" x14ac:dyDescent="0.25">
      <c r="A4621" s="473">
        <v>97896</v>
      </c>
      <c r="B4621" s="473" t="s">
        <v>12881</v>
      </c>
      <c r="C4621" s="473" t="s">
        <v>925</v>
      </c>
      <c r="D4621" s="474">
        <v>311.66000000000003</v>
      </c>
    </row>
    <row r="4622" spans="1:4" s="387" customFormat="1" x14ac:dyDescent="0.25">
      <c r="A4622" s="473">
        <v>97897</v>
      </c>
      <c r="B4622" s="473" t="s">
        <v>12882</v>
      </c>
      <c r="C4622" s="473" t="s">
        <v>925</v>
      </c>
      <c r="D4622" s="474">
        <v>403.04</v>
      </c>
    </row>
    <row r="4623" spans="1:4" s="387" customFormat="1" x14ac:dyDescent="0.25">
      <c r="A4623" s="473">
        <v>97898</v>
      </c>
      <c r="B4623" s="473" t="s">
        <v>12883</v>
      </c>
      <c r="C4623" s="473" t="s">
        <v>925</v>
      </c>
      <c r="D4623" s="474">
        <v>772.74</v>
      </c>
    </row>
    <row r="4624" spans="1:4" s="387" customFormat="1" x14ac:dyDescent="0.25">
      <c r="A4624" s="473">
        <v>97900</v>
      </c>
      <c r="B4624" s="473" t="s">
        <v>12884</v>
      </c>
      <c r="C4624" s="473" t="s">
        <v>925</v>
      </c>
      <c r="D4624" s="474">
        <v>177.18</v>
      </c>
    </row>
    <row r="4625" spans="1:4" s="387" customFormat="1" x14ac:dyDescent="0.25">
      <c r="A4625" s="473">
        <v>97901</v>
      </c>
      <c r="B4625" s="473" t="s">
        <v>12885</v>
      </c>
      <c r="C4625" s="473" t="s">
        <v>925</v>
      </c>
      <c r="D4625" s="474">
        <v>281.76</v>
      </c>
    </row>
    <row r="4626" spans="1:4" s="387" customFormat="1" x14ac:dyDescent="0.25">
      <c r="A4626" s="473">
        <v>97902</v>
      </c>
      <c r="B4626" s="473" t="s">
        <v>12886</v>
      </c>
      <c r="C4626" s="473" t="s">
        <v>925</v>
      </c>
      <c r="D4626" s="474">
        <v>559.82000000000005</v>
      </c>
    </row>
    <row r="4627" spans="1:4" s="387" customFormat="1" x14ac:dyDescent="0.25">
      <c r="A4627" s="473">
        <v>97903</v>
      </c>
      <c r="B4627" s="473" t="s">
        <v>12887</v>
      </c>
      <c r="C4627" s="473" t="s">
        <v>925</v>
      </c>
      <c r="D4627" s="474">
        <v>769.64</v>
      </c>
    </row>
    <row r="4628" spans="1:4" s="387" customFormat="1" x14ac:dyDescent="0.25">
      <c r="A4628" s="473">
        <v>97904</v>
      </c>
      <c r="B4628" s="473" t="s">
        <v>12888</v>
      </c>
      <c r="C4628" s="473" t="s">
        <v>925</v>
      </c>
      <c r="D4628" s="474">
        <v>921.85</v>
      </c>
    </row>
    <row r="4629" spans="1:4" s="387" customFormat="1" x14ac:dyDescent="0.25">
      <c r="A4629" s="473">
        <v>97905</v>
      </c>
      <c r="B4629" s="473" t="s">
        <v>12889</v>
      </c>
      <c r="C4629" s="473" t="s">
        <v>925</v>
      </c>
      <c r="D4629" s="474">
        <v>211.2</v>
      </c>
    </row>
    <row r="4630" spans="1:4" s="387" customFormat="1" x14ac:dyDescent="0.25">
      <c r="A4630" s="473">
        <v>97906</v>
      </c>
      <c r="B4630" s="473" t="s">
        <v>12890</v>
      </c>
      <c r="C4630" s="473" t="s">
        <v>925</v>
      </c>
      <c r="D4630" s="474">
        <v>394.9</v>
      </c>
    </row>
    <row r="4631" spans="1:4" s="387" customFormat="1" x14ac:dyDescent="0.25">
      <c r="A4631" s="473">
        <v>97907</v>
      </c>
      <c r="B4631" s="473" t="s">
        <v>12891</v>
      </c>
      <c r="C4631" s="473" t="s">
        <v>925</v>
      </c>
      <c r="D4631" s="474">
        <v>559.21</v>
      </c>
    </row>
    <row r="4632" spans="1:4" s="387" customFormat="1" x14ac:dyDescent="0.25">
      <c r="A4632" s="473">
        <v>97908</v>
      </c>
      <c r="B4632" s="473" t="s">
        <v>12892</v>
      </c>
      <c r="C4632" s="473" t="s">
        <v>925</v>
      </c>
      <c r="D4632" s="474">
        <v>672.85</v>
      </c>
    </row>
    <row r="4633" spans="1:4" s="387" customFormat="1" x14ac:dyDescent="0.25">
      <c r="A4633" s="473">
        <v>98102</v>
      </c>
      <c r="B4633" s="473" t="s">
        <v>12893</v>
      </c>
      <c r="C4633" s="473" t="s">
        <v>925</v>
      </c>
      <c r="D4633" s="474">
        <v>159.65</v>
      </c>
    </row>
    <row r="4634" spans="1:4" s="387" customFormat="1" x14ac:dyDescent="0.25">
      <c r="A4634" s="473">
        <v>98104</v>
      </c>
      <c r="B4634" s="473" t="s">
        <v>12894</v>
      </c>
      <c r="C4634" s="473" t="s">
        <v>925</v>
      </c>
      <c r="D4634" s="474">
        <v>379.64</v>
      </c>
    </row>
    <row r="4635" spans="1:4" s="387" customFormat="1" x14ac:dyDescent="0.25">
      <c r="A4635" s="473">
        <v>98105</v>
      </c>
      <c r="B4635" s="473" t="s">
        <v>12895</v>
      </c>
      <c r="C4635" s="473" t="s">
        <v>925</v>
      </c>
      <c r="D4635" s="474">
        <v>651.99</v>
      </c>
    </row>
    <row r="4636" spans="1:4" s="387" customFormat="1" x14ac:dyDescent="0.25">
      <c r="A4636" s="473">
        <v>98106</v>
      </c>
      <c r="B4636" s="473" t="s">
        <v>12896</v>
      </c>
      <c r="C4636" s="473" t="s">
        <v>925</v>
      </c>
      <c r="D4636" s="475">
        <v>1080.56</v>
      </c>
    </row>
    <row r="4637" spans="1:4" s="387" customFormat="1" x14ac:dyDescent="0.25">
      <c r="A4637" s="473">
        <v>98107</v>
      </c>
      <c r="B4637" s="473" t="s">
        <v>12897</v>
      </c>
      <c r="C4637" s="473" t="s">
        <v>925</v>
      </c>
      <c r="D4637" s="474">
        <v>251.3</v>
      </c>
    </row>
    <row r="4638" spans="1:4" s="387" customFormat="1" x14ac:dyDescent="0.25">
      <c r="A4638" s="473">
        <v>98108</v>
      </c>
      <c r="B4638" s="473" t="s">
        <v>12898</v>
      </c>
      <c r="C4638" s="473" t="s">
        <v>925</v>
      </c>
      <c r="D4638" s="474">
        <v>445.12</v>
      </c>
    </row>
    <row r="4639" spans="1:4" s="387" customFormat="1" x14ac:dyDescent="0.25">
      <c r="A4639" s="473">
        <v>99250</v>
      </c>
      <c r="B4639" s="473" t="s">
        <v>12899</v>
      </c>
      <c r="C4639" s="473" t="s">
        <v>925</v>
      </c>
      <c r="D4639" s="474">
        <v>172.66</v>
      </c>
    </row>
    <row r="4640" spans="1:4" s="387" customFormat="1" x14ac:dyDescent="0.25">
      <c r="A4640" s="473">
        <v>99251</v>
      </c>
      <c r="B4640" s="473" t="s">
        <v>12900</v>
      </c>
      <c r="C4640" s="473" t="s">
        <v>925</v>
      </c>
      <c r="D4640" s="474">
        <v>274</v>
      </c>
    </row>
    <row r="4641" spans="1:4" s="387" customFormat="1" x14ac:dyDescent="0.25">
      <c r="A4641" s="473">
        <v>99253</v>
      </c>
      <c r="B4641" s="473" t="s">
        <v>12901</v>
      </c>
      <c r="C4641" s="473" t="s">
        <v>925</v>
      </c>
      <c r="D4641" s="474">
        <v>542.41</v>
      </c>
    </row>
    <row r="4642" spans="1:4" s="387" customFormat="1" x14ac:dyDescent="0.25">
      <c r="A4642" s="473">
        <v>99255</v>
      </c>
      <c r="B4642" s="473" t="s">
        <v>12902</v>
      </c>
      <c r="C4642" s="473" t="s">
        <v>925</v>
      </c>
      <c r="D4642" s="474">
        <v>745.77</v>
      </c>
    </row>
    <row r="4643" spans="1:4" s="387" customFormat="1" x14ac:dyDescent="0.25">
      <c r="A4643" s="473">
        <v>99257</v>
      </c>
      <c r="B4643" s="473" t="s">
        <v>12903</v>
      </c>
      <c r="C4643" s="473" t="s">
        <v>925</v>
      </c>
      <c r="D4643" s="474">
        <v>890.97</v>
      </c>
    </row>
    <row r="4644" spans="1:4" s="387" customFormat="1" x14ac:dyDescent="0.25">
      <c r="A4644" s="473">
        <v>99258</v>
      </c>
      <c r="B4644" s="473" t="s">
        <v>12904</v>
      </c>
      <c r="C4644" s="473" t="s">
        <v>925</v>
      </c>
      <c r="D4644" s="474">
        <v>204.8</v>
      </c>
    </row>
    <row r="4645" spans="1:4" s="387" customFormat="1" x14ac:dyDescent="0.25">
      <c r="A4645" s="473">
        <v>99260</v>
      </c>
      <c r="B4645" s="473" t="s">
        <v>12905</v>
      </c>
      <c r="C4645" s="473" t="s">
        <v>925</v>
      </c>
      <c r="D4645" s="474">
        <v>383.94</v>
      </c>
    </row>
    <row r="4646" spans="1:4" s="387" customFormat="1" x14ac:dyDescent="0.25">
      <c r="A4646" s="473">
        <v>99262</v>
      </c>
      <c r="B4646" s="473" t="s">
        <v>12906</v>
      </c>
      <c r="C4646" s="473" t="s">
        <v>925</v>
      </c>
      <c r="D4646" s="474">
        <v>543.57000000000005</v>
      </c>
    </row>
    <row r="4647" spans="1:4" s="387" customFormat="1" x14ac:dyDescent="0.25">
      <c r="A4647" s="473">
        <v>99264</v>
      </c>
      <c r="B4647" s="473" t="s">
        <v>12907</v>
      </c>
      <c r="C4647" s="473" t="s">
        <v>925</v>
      </c>
      <c r="D4647" s="474">
        <v>651.71</v>
      </c>
    </row>
    <row r="4648" spans="1:4" s="387" customFormat="1" x14ac:dyDescent="0.25">
      <c r="A4648" s="473">
        <v>102587</v>
      </c>
      <c r="B4648" s="473" t="s">
        <v>16404</v>
      </c>
      <c r="C4648" s="473" t="s">
        <v>925</v>
      </c>
      <c r="D4648" s="474">
        <v>2.61</v>
      </c>
    </row>
    <row r="4649" spans="1:4" s="387" customFormat="1" x14ac:dyDescent="0.25">
      <c r="A4649" s="473">
        <v>102588</v>
      </c>
      <c r="B4649" s="473" t="s">
        <v>16405</v>
      </c>
      <c r="C4649" s="473" t="s">
        <v>925</v>
      </c>
      <c r="D4649" s="474">
        <v>3.77</v>
      </c>
    </row>
    <row r="4650" spans="1:4" s="387" customFormat="1" x14ac:dyDescent="0.25">
      <c r="A4650" s="473">
        <v>102589</v>
      </c>
      <c r="B4650" s="473" t="s">
        <v>16406</v>
      </c>
      <c r="C4650" s="473" t="s">
        <v>925</v>
      </c>
      <c r="D4650" s="474">
        <v>2.9</v>
      </c>
    </row>
    <row r="4651" spans="1:4" s="387" customFormat="1" x14ac:dyDescent="0.25">
      <c r="A4651" s="473">
        <v>102590</v>
      </c>
      <c r="B4651" s="473" t="s">
        <v>16407</v>
      </c>
      <c r="C4651" s="473" t="s">
        <v>925</v>
      </c>
      <c r="D4651" s="474">
        <v>4.07</v>
      </c>
    </row>
    <row r="4652" spans="1:4" s="387" customFormat="1" x14ac:dyDescent="0.25">
      <c r="A4652" s="473">
        <v>102591</v>
      </c>
      <c r="B4652" s="473" t="s">
        <v>16408</v>
      </c>
      <c r="C4652" s="473" t="s">
        <v>925</v>
      </c>
      <c r="D4652" s="474">
        <v>3.2</v>
      </c>
    </row>
    <row r="4653" spans="1:4" s="387" customFormat="1" x14ac:dyDescent="0.25">
      <c r="A4653" s="473">
        <v>102592</v>
      </c>
      <c r="B4653" s="473" t="s">
        <v>16409</v>
      </c>
      <c r="C4653" s="473" t="s">
        <v>925</v>
      </c>
      <c r="D4653" s="474">
        <v>4.3600000000000003</v>
      </c>
    </row>
    <row r="4654" spans="1:4" s="387" customFormat="1" x14ac:dyDescent="0.25">
      <c r="A4654" s="473">
        <v>102593</v>
      </c>
      <c r="B4654" s="473" t="s">
        <v>16410</v>
      </c>
      <c r="C4654" s="473" t="s">
        <v>925</v>
      </c>
      <c r="D4654" s="474">
        <v>3.61</v>
      </c>
    </row>
    <row r="4655" spans="1:4" s="387" customFormat="1" x14ac:dyDescent="0.25">
      <c r="A4655" s="473">
        <v>102594</v>
      </c>
      <c r="B4655" s="473" t="s">
        <v>16411</v>
      </c>
      <c r="C4655" s="473" t="s">
        <v>925</v>
      </c>
      <c r="D4655" s="474">
        <v>4.78</v>
      </c>
    </row>
    <row r="4656" spans="1:4" s="387" customFormat="1" x14ac:dyDescent="0.25">
      <c r="A4656" s="473">
        <v>102595</v>
      </c>
      <c r="B4656" s="473" t="s">
        <v>16412</v>
      </c>
      <c r="C4656" s="473" t="s">
        <v>925</v>
      </c>
      <c r="D4656" s="474">
        <v>4.08</v>
      </c>
    </row>
    <row r="4657" spans="1:4" s="387" customFormat="1" x14ac:dyDescent="0.25">
      <c r="A4657" s="473">
        <v>102596</v>
      </c>
      <c r="B4657" s="473" t="s">
        <v>16413</v>
      </c>
      <c r="C4657" s="473" t="s">
        <v>925</v>
      </c>
      <c r="D4657" s="474">
        <v>5.25</v>
      </c>
    </row>
    <row r="4658" spans="1:4" s="387" customFormat="1" x14ac:dyDescent="0.25">
      <c r="A4658" s="473">
        <v>102597</v>
      </c>
      <c r="B4658" s="473" t="s">
        <v>16414</v>
      </c>
      <c r="C4658" s="473" t="s">
        <v>925</v>
      </c>
      <c r="D4658" s="474">
        <v>4.67</v>
      </c>
    </row>
    <row r="4659" spans="1:4" s="387" customFormat="1" x14ac:dyDescent="0.25">
      <c r="A4659" s="473">
        <v>102598</v>
      </c>
      <c r="B4659" s="473" t="s">
        <v>16415</v>
      </c>
      <c r="C4659" s="473" t="s">
        <v>925</v>
      </c>
      <c r="D4659" s="474">
        <v>5.84</v>
      </c>
    </row>
    <row r="4660" spans="1:4" s="387" customFormat="1" x14ac:dyDescent="0.25">
      <c r="A4660" s="473">
        <v>102599</v>
      </c>
      <c r="B4660" s="473" t="s">
        <v>16416</v>
      </c>
      <c r="C4660" s="473" t="s">
        <v>925</v>
      </c>
      <c r="D4660" s="474">
        <v>5.26</v>
      </c>
    </row>
    <row r="4661" spans="1:4" s="387" customFormat="1" x14ac:dyDescent="0.25">
      <c r="A4661" s="473">
        <v>102600</v>
      </c>
      <c r="B4661" s="473" t="s">
        <v>16417</v>
      </c>
      <c r="C4661" s="473" t="s">
        <v>925</v>
      </c>
      <c r="D4661" s="474">
        <v>6.43</v>
      </c>
    </row>
    <row r="4662" spans="1:4" s="387" customFormat="1" x14ac:dyDescent="0.25">
      <c r="A4662" s="473">
        <v>102601</v>
      </c>
      <c r="B4662" s="473" t="s">
        <v>16418</v>
      </c>
      <c r="C4662" s="473" t="s">
        <v>925</v>
      </c>
      <c r="D4662" s="474">
        <v>6.15</v>
      </c>
    </row>
    <row r="4663" spans="1:4" s="387" customFormat="1" x14ac:dyDescent="0.25">
      <c r="A4663" s="473">
        <v>102602</v>
      </c>
      <c r="B4663" s="473" t="s">
        <v>16419</v>
      </c>
      <c r="C4663" s="473" t="s">
        <v>925</v>
      </c>
      <c r="D4663" s="474">
        <v>7.31</v>
      </c>
    </row>
    <row r="4664" spans="1:4" s="387" customFormat="1" x14ac:dyDescent="0.25">
      <c r="A4664" s="473">
        <v>102603</v>
      </c>
      <c r="B4664" s="473" t="s">
        <v>16420</v>
      </c>
      <c r="C4664" s="473" t="s">
        <v>925</v>
      </c>
      <c r="D4664" s="474">
        <v>7.62</v>
      </c>
    </row>
    <row r="4665" spans="1:4" s="387" customFormat="1" x14ac:dyDescent="0.25">
      <c r="A4665" s="473">
        <v>102604</v>
      </c>
      <c r="B4665" s="473" t="s">
        <v>16421</v>
      </c>
      <c r="C4665" s="473" t="s">
        <v>925</v>
      </c>
      <c r="D4665" s="474">
        <v>8.7899999999999991</v>
      </c>
    </row>
    <row r="4666" spans="1:4" s="387" customFormat="1" x14ac:dyDescent="0.25">
      <c r="A4666" s="473">
        <v>102605</v>
      </c>
      <c r="B4666" s="473" t="s">
        <v>16422</v>
      </c>
      <c r="C4666" s="473" t="s">
        <v>925</v>
      </c>
      <c r="D4666" s="474">
        <v>273.49</v>
      </c>
    </row>
    <row r="4667" spans="1:4" s="387" customFormat="1" x14ac:dyDescent="0.25">
      <c r="A4667" s="473">
        <v>102606</v>
      </c>
      <c r="B4667" s="473" t="s">
        <v>16423</v>
      </c>
      <c r="C4667" s="473" t="s">
        <v>925</v>
      </c>
      <c r="D4667" s="474">
        <v>467.1</v>
      </c>
    </row>
    <row r="4668" spans="1:4" s="387" customFormat="1" x14ac:dyDescent="0.25">
      <c r="A4668" s="473">
        <v>102607</v>
      </c>
      <c r="B4668" s="473" t="s">
        <v>16424</v>
      </c>
      <c r="C4668" s="473" t="s">
        <v>925</v>
      </c>
      <c r="D4668" s="474">
        <v>475.14</v>
      </c>
    </row>
    <row r="4669" spans="1:4" s="387" customFormat="1" x14ac:dyDescent="0.25">
      <c r="A4669" s="473">
        <v>102608</v>
      </c>
      <c r="B4669" s="473" t="s">
        <v>16425</v>
      </c>
      <c r="C4669" s="473" t="s">
        <v>925</v>
      </c>
      <c r="D4669" s="474">
        <v>961.05</v>
      </c>
    </row>
    <row r="4670" spans="1:4" s="387" customFormat="1" x14ac:dyDescent="0.25">
      <c r="A4670" s="473">
        <v>102609</v>
      </c>
      <c r="B4670" s="473" t="s">
        <v>16426</v>
      </c>
      <c r="C4670" s="473" t="s">
        <v>925</v>
      </c>
      <c r="D4670" s="475">
        <v>1081.1199999999999</v>
      </c>
    </row>
    <row r="4671" spans="1:4" s="387" customFormat="1" x14ac:dyDescent="0.25">
      <c r="A4671" s="473">
        <v>102611</v>
      </c>
      <c r="B4671" s="473" t="s">
        <v>16427</v>
      </c>
      <c r="C4671" s="473" t="s">
        <v>925</v>
      </c>
      <c r="D4671" s="474">
        <v>381.12</v>
      </c>
    </row>
    <row r="4672" spans="1:4" s="387" customFormat="1" x14ac:dyDescent="0.25">
      <c r="A4672" s="473">
        <v>102613</v>
      </c>
      <c r="B4672" s="473" t="s">
        <v>16428</v>
      </c>
      <c r="C4672" s="473" t="s">
        <v>925</v>
      </c>
      <c r="D4672" s="474">
        <v>523.63</v>
      </c>
    </row>
    <row r="4673" spans="1:4" s="387" customFormat="1" x14ac:dyDescent="0.25">
      <c r="A4673" s="473">
        <v>102614</v>
      </c>
      <c r="B4673" s="473" t="s">
        <v>16429</v>
      </c>
      <c r="C4673" s="473" t="s">
        <v>925</v>
      </c>
      <c r="D4673" s="474">
        <v>847.64</v>
      </c>
    </row>
    <row r="4674" spans="1:4" s="387" customFormat="1" x14ac:dyDescent="0.25">
      <c r="A4674" s="473">
        <v>102615</v>
      </c>
      <c r="B4674" s="473" t="s">
        <v>16430</v>
      </c>
      <c r="C4674" s="473" t="s">
        <v>925</v>
      </c>
      <c r="D4674" s="475">
        <v>1092.3900000000001</v>
      </c>
    </row>
    <row r="4675" spans="1:4" s="387" customFormat="1" x14ac:dyDescent="0.25">
      <c r="A4675" s="473">
        <v>102617</v>
      </c>
      <c r="B4675" s="473" t="s">
        <v>16431</v>
      </c>
      <c r="C4675" s="473" t="s">
        <v>925</v>
      </c>
      <c r="D4675" s="475">
        <v>2861.26</v>
      </c>
    </row>
    <row r="4676" spans="1:4" s="387" customFormat="1" x14ac:dyDescent="0.25">
      <c r="A4676" s="473">
        <v>102619</v>
      </c>
      <c r="B4676" s="473" t="s">
        <v>16432</v>
      </c>
      <c r="C4676" s="473" t="s">
        <v>925</v>
      </c>
      <c r="D4676" s="475">
        <v>5451.11</v>
      </c>
    </row>
    <row r="4677" spans="1:4" s="387" customFormat="1" x14ac:dyDescent="0.25">
      <c r="A4677" s="473">
        <v>102622</v>
      </c>
      <c r="B4677" s="473" t="s">
        <v>16433</v>
      </c>
      <c r="C4677" s="473" t="s">
        <v>925</v>
      </c>
      <c r="D4677" s="474">
        <v>662.61</v>
      </c>
    </row>
    <row r="4678" spans="1:4" s="387" customFormat="1" x14ac:dyDescent="0.25">
      <c r="A4678" s="473">
        <v>102623</v>
      </c>
      <c r="B4678" s="473" t="s">
        <v>16434</v>
      </c>
      <c r="C4678" s="473" t="s">
        <v>925</v>
      </c>
      <c r="D4678" s="474">
        <v>917.74</v>
      </c>
    </row>
    <row r="4679" spans="1:4" s="387" customFormat="1" x14ac:dyDescent="0.25">
      <c r="A4679" s="473">
        <v>89482</v>
      </c>
      <c r="B4679" s="473" t="s">
        <v>968</v>
      </c>
      <c r="C4679" s="473" t="s">
        <v>925</v>
      </c>
      <c r="D4679" s="474">
        <v>33.979999999999997</v>
      </c>
    </row>
    <row r="4680" spans="1:4" s="387" customFormat="1" x14ac:dyDescent="0.25">
      <c r="A4680" s="473">
        <v>89491</v>
      </c>
      <c r="B4680" s="473" t="s">
        <v>5836</v>
      </c>
      <c r="C4680" s="473" t="s">
        <v>925</v>
      </c>
      <c r="D4680" s="474">
        <v>82.95</v>
      </c>
    </row>
    <row r="4681" spans="1:4" s="387" customFormat="1" x14ac:dyDescent="0.25">
      <c r="A4681" s="473">
        <v>89495</v>
      </c>
      <c r="B4681" s="473" t="s">
        <v>1839</v>
      </c>
      <c r="C4681" s="473" t="s">
        <v>925</v>
      </c>
      <c r="D4681" s="474">
        <v>14.14</v>
      </c>
    </row>
    <row r="4682" spans="1:4" s="387" customFormat="1" x14ac:dyDescent="0.25">
      <c r="A4682" s="473">
        <v>89707</v>
      </c>
      <c r="B4682" s="473" t="s">
        <v>5837</v>
      </c>
      <c r="C4682" s="473" t="s">
        <v>925</v>
      </c>
      <c r="D4682" s="474">
        <v>38.57</v>
      </c>
    </row>
    <row r="4683" spans="1:4" s="387" customFormat="1" x14ac:dyDescent="0.25">
      <c r="A4683" s="473">
        <v>89708</v>
      </c>
      <c r="B4683" s="473" t="s">
        <v>1840</v>
      </c>
      <c r="C4683" s="473" t="s">
        <v>925</v>
      </c>
      <c r="D4683" s="474">
        <v>88.94</v>
      </c>
    </row>
    <row r="4684" spans="1:4" s="387" customFormat="1" x14ac:dyDescent="0.25">
      <c r="A4684" s="473">
        <v>89709</v>
      </c>
      <c r="B4684" s="473" t="s">
        <v>1012</v>
      </c>
      <c r="C4684" s="473" t="s">
        <v>925</v>
      </c>
      <c r="D4684" s="474">
        <v>15.46</v>
      </c>
    </row>
    <row r="4685" spans="1:4" s="387" customFormat="1" x14ac:dyDescent="0.25">
      <c r="A4685" s="473">
        <v>89710</v>
      </c>
      <c r="B4685" s="473" t="s">
        <v>5838</v>
      </c>
      <c r="C4685" s="473" t="s">
        <v>925</v>
      </c>
      <c r="D4685" s="474">
        <v>12.9</v>
      </c>
    </row>
    <row r="4686" spans="1:4" s="387" customFormat="1" x14ac:dyDescent="0.25">
      <c r="A4686" s="473">
        <v>86872</v>
      </c>
      <c r="B4686" s="473" t="s">
        <v>1445</v>
      </c>
      <c r="C4686" s="473" t="s">
        <v>925</v>
      </c>
      <c r="D4686" s="474">
        <v>539.63</v>
      </c>
    </row>
    <row r="4687" spans="1:4" s="387" customFormat="1" x14ac:dyDescent="0.25">
      <c r="A4687" s="473">
        <v>86874</v>
      </c>
      <c r="B4687" s="473" t="s">
        <v>5839</v>
      </c>
      <c r="C4687" s="473" t="s">
        <v>925</v>
      </c>
      <c r="D4687" s="474">
        <v>377.78</v>
      </c>
    </row>
    <row r="4688" spans="1:4" s="387" customFormat="1" x14ac:dyDescent="0.25">
      <c r="A4688" s="473">
        <v>86875</v>
      </c>
      <c r="B4688" s="473" t="s">
        <v>5840</v>
      </c>
      <c r="C4688" s="473" t="s">
        <v>925</v>
      </c>
      <c r="D4688" s="474">
        <v>409.28</v>
      </c>
    </row>
    <row r="4689" spans="1:4" s="387" customFormat="1" x14ac:dyDescent="0.25">
      <c r="A4689" s="473">
        <v>86876</v>
      </c>
      <c r="B4689" s="473" t="s">
        <v>5841</v>
      </c>
      <c r="C4689" s="473" t="s">
        <v>925</v>
      </c>
      <c r="D4689" s="474">
        <v>232.83</v>
      </c>
    </row>
    <row r="4690" spans="1:4" s="387" customFormat="1" x14ac:dyDescent="0.25">
      <c r="A4690" s="473">
        <v>86877</v>
      </c>
      <c r="B4690" s="473" t="s">
        <v>5842</v>
      </c>
      <c r="C4690" s="473" t="s">
        <v>925</v>
      </c>
      <c r="D4690" s="474">
        <v>55.93</v>
      </c>
    </row>
    <row r="4691" spans="1:4" s="387" customFormat="1" x14ac:dyDescent="0.25">
      <c r="A4691" s="473">
        <v>86878</v>
      </c>
      <c r="B4691" s="473" t="s">
        <v>5843</v>
      </c>
      <c r="C4691" s="473" t="s">
        <v>925</v>
      </c>
      <c r="D4691" s="474">
        <v>60.32</v>
      </c>
    </row>
    <row r="4692" spans="1:4" s="387" customFormat="1" x14ac:dyDescent="0.25">
      <c r="A4692" s="473">
        <v>86879</v>
      </c>
      <c r="B4692" s="473" t="s">
        <v>5844</v>
      </c>
      <c r="C4692" s="473" t="s">
        <v>925</v>
      </c>
      <c r="D4692" s="474">
        <v>6.52</v>
      </c>
    </row>
    <row r="4693" spans="1:4" s="387" customFormat="1" x14ac:dyDescent="0.25">
      <c r="A4693" s="473">
        <v>86880</v>
      </c>
      <c r="B4693" s="473" t="s">
        <v>5845</v>
      </c>
      <c r="C4693" s="473" t="s">
        <v>925</v>
      </c>
      <c r="D4693" s="474">
        <v>19.27</v>
      </c>
    </row>
    <row r="4694" spans="1:4" s="387" customFormat="1" x14ac:dyDescent="0.25">
      <c r="A4694" s="473">
        <v>86881</v>
      </c>
      <c r="B4694" s="473" t="s">
        <v>5846</v>
      </c>
      <c r="C4694" s="473" t="s">
        <v>925</v>
      </c>
      <c r="D4694" s="474">
        <v>170.15</v>
      </c>
    </row>
    <row r="4695" spans="1:4" s="387" customFormat="1" x14ac:dyDescent="0.25">
      <c r="A4695" s="473">
        <v>86882</v>
      </c>
      <c r="B4695" s="473" t="s">
        <v>5847</v>
      </c>
      <c r="C4695" s="473" t="s">
        <v>925</v>
      </c>
      <c r="D4695" s="474">
        <v>19.739999999999998</v>
      </c>
    </row>
    <row r="4696" spans="1:4" s="387" customFormat="1" x14ac:dyDescent="0.25">
      <c r="A4696" s="473">
        <v>86883</v>
      </c>
      <c r="B4696" s="473" t="s">
        <v>1396</v>
      </c>
      <c r="C4696" s="473" t="s">
        <v>925</v>
      </c>
      <c r="D4696" s="474">
        <v>11.24</v>
      </c>
    </row>
    <row r="4697" spans="1:4" s="387" customFormat="1" x14ac:dyDescent="0.25">
      <c r="A4697" s="473">
        <v>86884</v>
      </c>
      <c r="B4697" s="473" t="s">
        <v>5848</v>
      </c>
      <c r="C4697" s="473" t="s">
        <v>925</v>
      </c>
      <c r="D4697" s="474">
        <v>8.0500000000000007</v>
      </c>
    </row>
    <row r="4698" spans="1:4" s="387" customFormat="1" x14ac:dyDescent="0.25">
      <c r="A4698" s="473">
        <v>86885</v>
      </c>
      <c r="B4698" s="473" t="s">
        <v>5849</v>
      </c>
      <c r="C4698" s="473" t="s">
        <v>925</v>
      </c>
      <c r="D4698" s="474">
        <v>9.15</v>
      </c>
    </row>
    <row r="4699" spans="1:4" s="387" customFormat="1" x14ac:dyDescent="0.25">
      <c r="A4699" s="473">
        <v>86886</v>
      </c>
      <c r="B4699" s="473" t="s">
        <v>5850</v>
      </c>
      <c r="C4699" s="473" t="s">
        <v>925</v>
      </c>
      <c r="D4699" s="474">
        <v>41.39</v>
      </c>
    </row>
    <row r="4700" spans="1:4" s="387" customFormat="1" x14ac:dyDescent="0.25">
      <c r="A4700" s="473">
        <v>86887</v>
      </c>
      <c r="B4700" s="473" t="s">
        <v>5851</v>
      </c>
      <c r="C4700" s="473" t="s">
        <v>925</v>
      </c>
      <c r="D4700" s="474">
        <v>44.92</v>
      </c>
    </row>
    <row r="4701" spans="1:4" s="387" customFormat="1" x14ac:dyDescent="0.25">
      <c r="A4701" s="473">
        <v>86888</v>
      </c>
      <c r="B4701" s="473" t="s">
        <v>956</v>
      </c>
      <c r="C4701" s="473" t="s">
        <v>925</v>
      </c>
      <c r="D4701" s="474">
        <v>369.96</v>
      </c>
    </row>
    <row r="4702" spans="1:4" s="387" customFormat="1" x14ac:dyDescent="0.25">
      <c r="A4702" s="473">
        <v>86889</v>
      </c>
      <c r="B4702" s="473" t="s">
        <v>5852</v>
      </c>
      <c r="C4702" s="473" t="s">
        <v>925</v>
      </c>
      <c r="D4702" s="474">
        <v>696.66</v>
      </c>
    </row>
    <row r="4703" spans="1:4" s="387" customFormat="1" x14ac:dyDescent="0.25">
      <c r="A4703" s="473">
        <v>86893</v>
      </c>
      <c r="B4703" s="473" t="s">
        <v>5853</v>
      </c>
      <c r="C4703" s="473" t="s">
        <v>925</v>
      </c>
      <c r="D4703" s="474">
        <v>395.83</v>
      </c>
    </row>
    <row r="4704" spans="1:4" s="387" customFormat="1" x14ac:dyDescent="0.25">
      <c r="A4704" s="473">
        <v>86894</v>
      </c>
      <c r="B4704" s="473" t="s">
        <v>5854</v>
      </c>
      <c r="C4704" s="473" t="s">
        <v>925</v>
      </c>
      <c r="D4704" s="474">
        <v>257.52</v>
      </c>
    </row>
    <row r="4705" spans="1:4" s="387" customFormat="1" x14ac:dyDescent="0.25">
      <c r="A4705" s="473">
        <v>86895</v>
      </c>
      <c r="B4705" s="473" t="s">
        <v>5855</v>
      </c>
      <c r="C4705" s="473" t="s">
        <v>925</v>
      </c>
      <c r="D4705" s="474">
        <v>330.14</v>
      </c>
    </row>
    <row r="4706" spans="1:4" s="387" customFormat="1" x14ac:dyDescent="0.25">
      <c r="A4706" s="473">
        <v>86899</v>
      </c>
      <c r="B4706" s="473" t="s">
        <v>5856</v>
      </c>
      <c r="C4706" s="473" t="s">
        <v>925</v>
      </c>
      <c r="D4706" s="474">
        <v>217.29</v>
      </c>
    </row>
    <row r="4707" spans="1:4" s="387" customFormat="1" x14ac:dyDescent="0.25">
      <c r="A4707" s="473">
        <v>86900</v>
      </c>
      <c r="B4707" s="473" t="s">
        <v>1440</v>
      </c>
      <c r="C4707" s="473" t="s">
        <v>925</v>
      </c>
      <c r="D4707" s="474">
        <v>165.61</v>
      </c>
    </row>
    <row r="4708" spans="1:4" s="387" customFormat="1" x14ac:dyDescent="0.25">
      <c r="A4708" s="473">
        <v>86901</v>
      </c>
      <c r="B4708" s="473" t="s">
        <v>1397</v>
      </c>
      <c r="C4708" s="473" t="s">
        <v>925</v>
      </c>
      <c r="D4708" s="474">
        <v>112.53</v>
      </c>
    </row>
    <row r="4709" spans="1:4" s="387" customFormat="1" x14ac:dyDescent="0.25">
      <c r="A4709" s="473">
        <v>86902</v>
      </c>
      <c r="B4709" s="473" t="s">
        <v>5857</v>
      </c>
      <c r="C4709" s="473" t="s">
        <v>925</v>
      </c>
      <c r="D4709" s="474">
        <v>228.72</v>
      </c>
    </row>
    <row r="4710" spans="1:4" s="387" customFormat="1" x14ac:dyDescent="0.25">
      <c r="A4710" s="473">
        <v>86903</v>
      </c>
      <c r="B4710" s="473" t="s">
        <v>5858</v>
      </c>
      <c r="C4710" s="473" t="s">
        <v>925</v>
      </c>
      <c r="D4710" s="474">
        <v>260.17</v>
      </c>
    </row>
    <row r="4711" spans="1:4" s="387" customFormat="1" x14ac:dyDescent="0.25">
      <c r="A4711" s="473">
        <v>86904</v>
      </c>
      <c r="B4711" s="473" t="s">
        <v>1442</v>
      </c>
      <c r="C4711" s="473" t="s">
        <v>925</v>
      </c>
      <c r="D4711" s="474">
        <v>108.92</v>
      </c>
    </row>
    <row r="4712" spans="1:4" s="387" customFormat="1" x14ac:dyDescent="0.25">
      <c r="A4712" s="473">
        <v>86905</v>
      </c>
      <c r="B4712" s="473" t="s">
        <v>5859</v>
      </c>
      <c r="C4712" s="473" t="s">
        <v>925</v>
      </c>
      <c r="D4712" s="474">
        <v>310.81</v>
      </c>
    </row>
    <row r="4713" spans="1:4" s="387" customFormat="1" x14ac:dyDescent="0.25">
      <c r="A4713" s="473">
        <v>86906</v>
      </c>
      <c r="B4713" s="473" t="s">
        <v>5860</v>
      </c>
      <c r="C4713" s="473" t="s">
        <v>925</v>
      </c>
      <c r="D4713" s="474">
        <v>57.52</v>
      </c>
    </row>
    <row r="4714" spans="1:4" s="387" customFormat="1" x14ac:dyDescent="0.25">
      <c r="A4714" s="473">
        <v>86908</v>
      </c>
      <c r="B4714" s="473" t="s">
        <v>5861</v>
      </c>
      <c r="C4714" s="473" t="s">
        <v>925</v>
      </c>
      <c r="D4714" s="474">
        <v>371.81</v>
      </c>
    </row>
    <row r="4715" spans="1:4" s="387" customFormat="1" x14ac:dyDescent="0.25">
      <c r="A4715" s="473">
        <v>86909</v>
      </c>
      <c r="B4715" s="473" t="s">
        <v>5862</v>
      </c>
      <c r="C4715" s="473" t="s">
        <v>925</v>
      </c>
      <c r="D4715" s="474">
        <v>99.87</v>
      </c>
    </row>
    <row r="4716" spans="1:4" s="387" customFormat="1" x14ac:dyDescent="0.25">
      <c r="A4716" s="473">
        <v>86910</v>
      </c>
      <c r="B4716" s="473" t="s">
        <v>5863</v>
      </c>
      <c r="C4716" s="473" t="s">
        <v>925</v>
      </c>
      <c r="D4716" s="474">
        <v>98.26</v>
      </c>
    </row>
    <row r="4717" spans="1:4" s="387" customFormat="1" x14ac:dyDescent="0.25">
      <c r="A4717" s="473">
        <v>86911</v>
      </c>
      <c r="B4717" s="473" t="s">
        <v>5864</v>
      </c>
      <c r="C4717" s="473" t="s">
        <v>925</v>
      </c>
      <c r="D4717" s="474">
        <v>67.3</v>
      </c>
    </row>
    <row r="4718" spans="1:4" s="387" customFormat="1" x14ac:dyDescent="0.25">
      <c r="A4718" s="473">
        <v>86913</v>
      </c>
      <c r="B4718" s="473" t="s">
        <v>5865</v>
      </c>
      <c r="C4718" s="473" t="s">
        <v>925</v>
      </c>
      <c r="D4718" s="474">
        <v>42.24</v>
      </c>
    </row>
    <row r="4719" spans="1:4" s="387" customFormat="1" x14ac:dyDescent="0.25">
      <c r="A4719" s="473">
        <v>86914</v>
      </c>
      <c r="B4719" s="473" t="s">
        <v>5866</v>
      </c>
      <c r="C4719" s="473" t="s">
        <v>925</v>
      </c>
      <c r="D4719" s="474">
        <v>75.599999999999994</v>
      </c>
    </row>
    <row r="4720" spans="1:4" s="387" customFormat="1" x14ac:dyDescent="0.25">
      <c r="A4720" s="473">
        <v>86915</v>
      </c>
      <c r="B4720" s="473" t="s">
        <v>5867</v>
      </c>
      <c r="C4720" s="473" t="s">
        <v>925</v>
      </c>
      <c r="D4720" s="474">
        <v>109.99</v>
      </c>
    </row>
    <row r="4721" spans="1:4" s="387" customFormat="1" x14ac:dyDescent="0.25">
      <c r="A4721" s="473">
        <v>86916</v>
      </c>
      <c r="B4721" s="473" t="s">
        <v>5868</v>
      </c>
      <c r="C4721" s="473" t="s">
        <v>925</v>
      </c>
      <c r="D4721" s="474">
        <v>26.8</v>
      </c>
    </row>
    <row r="4722" spans="1:4" s="387" customFormat="1" x14ac:dyDescent="0.25">
      <c r="A4722" s="473">
        <v>86919</v>
      </c>
      <c r="B4722" s="473" t="s">
        <v>5869</v>
      </c>
      <c r="C4722" s="473" t="s">
        <v>925</v>
      </c>
      <c r="D4722" s="474">
        <v>682.4</v>
      </c>
    </row>
    <row r="4723" spans="1:4" s="387" customFormat="1" x14ac:dyDescent="0.25">
      <c r="A4723" s="473">
        <v>86920</v>
      </c>
      <c r="B4723" s="473" t="s">
        <v>5870</v>
      </c>
      <c r="C4723" s="473" t="s">
        <v>925</v>
      </c>
      <c r="D4723" s="474">
        <v>599.63</v>
      </c>
    </row>
    <row r="4724" spans="1:4" s="387" customFormat="1" x14ac:dyDescent="0.25">
      <c r="A4724" s="473">
        <v>86921</v>
      </c>
      <c r="B4724" s="473" t="s">
        <v>5871</v>
      </c>
      <c r="C4724" s="473" t="s">
        <v>925</v>
      </c>
      <c r="D4724" s="474">
        <v>584.19000000000005</v>
      </c>
    </row>
    <row r="4725" spans="1:4" s="387" customFormat="1" x14ac:dyDescent="0.25">
      <c r="A4725" s="473">
        <v>86922</v>
      </c>
      <c r="B4725" s="473" t="s">
        <v>5872</v>
      </c>
      <c r="C4725" s="473" t="s">
        <v>925</v>
      </c>
      <c r="D4725" s="474">
        <v>679.46</v>
      </c>
    </row>
    <row r="4726" spans="1:4" s="387" customFormat="1" x14ac:dyDescent="0.25">
      <c r="A4726" s="473">
        <v>86923</v>
      </c>
      <c r="B4726" s="473" t="s">
        <v>5873</v>
      </c>
      <c r="C4726" s="473" t="s">
        <v>925</v>
      </c>
      <c r="D4726" s="474">
        <v>446.28</v>
      </c>
    </row>
    <row r="4727" spans="1:4" s="387" customFormat="1" x14ac:dyDescent="0.25">
      <c r="A4727" s="473">
        <v>86924</v>
      </c>
      <c r="B4727" s="473" t="s">
        <v>5874</v>
      </c>
      <c r="C4727" s="473" t="s">
        <v>925</v>
      </c>
      <c r="D4727" s="474">
        <v>430.84</v>
      </c>
    </row>
    <row r="4728" spans="1:4" s="387" customFormat="1" x14ac:dyDescent="0.25">
      <c r="A4728" s="473">
        <v>86925</v>
      </c>
      <c r="B4728" s="473" t="s">
        <v>5875</v>
      </c>
      <c r="C4728" s="473" t="s">
        <v>925</v>
      </c>
      <c r="D4728" s="474">
        <v>469.28</v>
      </c>
    </row>
    <row r="4729" spans="1:4" s="387" customFormat="1" x14ac:dyDescent="0.25">
      <c r="A4729" s="473">
        <v>86926</v>
      </c>
      <c r="B4729" s="473" t="s">
        <v>5876</v>
      </c>
      <c r="C4729" s="473" t="s">
        <v>925</v>
      </c>
      <c r="D4729" s="474">
        <v>453.84</v>
      </c>
    </row>
    <row r="4730" spans="1:4" s="387" customFormat="1" x14ac:dyDescent="0.25">
      <c r="A4730" s="473">
        <v>86927</v>
      </c>
      <c r="B4730" s="473" t="s">
        <v>5877</v>
      </c>
      <c r="C4730" s="473" t="s">
        <v>925</v>
      </c>
      <c r="D4730" s="474">
        <v>301.33</v>
      </c>
    </row>
    <row r="4731" spans="1:4" s="387" customFormat="1" x14ac:dyDescent="0.25">
      <c r="A4731" s="473">
        <v>86928</v>
      </c>
      <c r="B4731" s="473" t="s">
        <v>5878</v>
      </c>
      <c r="C4731" s="473" t="s">
        <v>925</v>
      </c>
      <c r="D4731" s="474">
        <v>285.89</v>
      </c>
    </row>
    <row r="4732" spans="1:4" s="387" customFormat="1" x14ac:dyDescent="0.25">
      <c r="A4732" s="473">
        <v>86929</v>
      </c>
      <c r="B4732" s="473" t="s">
        <v>5879</v>
      </c>
      <c r="C4732" s="473" t="s">
        <v>925</v>
      </c>
      <c r="D4732" s="474">
        <v>292.83</v>
      </c>
    </row>
    <row r="4733" spans="1:4" s="387" customFormat="1" x14ac:dyDescent="0.25">
      <c r="A4733" s="473">
        <v>86930</v>
      </c>
      <c r="B4733" s="473" t="s">
        <v>5880</v>
      </c>
      <c r="C4733" s="473" t="s">
        <v>925</v>
      </c>
      <c r="D4733" s="474">
        <v>277.39</v>
      </c>
    </row>
    <row r="4734" spans="1:4" s="387" customFormat="1" x14ac:dyDescent="0.25">
      <c r="A4734" s="473">
        <v>86931</v>
      </c>
      <c r="B4734" s="473" t="s">
        <v>5881</v>
      </c>
      <c r="C4734" s="473" t="s">
        <v>925</v>
      </c>
      <c r="D4734" s="474">
        <v>379.11</v>
      </c>
    </row>
    <row r="4735" spans="1:4" s="387" customFormat="1" x14ac:dyDescent="0.25">
      <c r="A4735" s="473">
        <v>86932</v>
      </c>
      <c r="B4735" s="473" t="s">
        <v>5882</v>
      </c>
      <c r="C4735" s="473" t="s">
        <v>925</v>
      </c>
      <c r="D4735" s="474">
        <v>414.88</v>
      </c>
    </row>
    <row r="4736" spans="1:4" s="387" customFormat="1" x14ac:dyDescent="0.25">
      <c r="A4736" s="473">
        <v>86933</v>
      </c>
      <c r="B4736" s="473" t="s">
        <v>5883</v>
      </c>
      <c r="C4736" s="473" t="s">
        <v>925</v>
      </c>
      <c r="D4736" s="474">
        <v>363.83</v>
      </c>
    </row>
    <row r="4737" spans="1:4" s="387" customFormat="1" x14ac:dyDescent="0.25">
      <c r="A4737" s="473">
        <v>86934</v>
      </c>
      <c r="B4737" s="473" t="s">
        <v>957</v>
      </c>
      <c r="C4737" s="473" t="s">
        <v>925</v>
      </c>
      <c r="D4737" s="474">
        <v>355.33</v>
      </c>
    </row>
    <row r="4738" spans="1:4" s="387" customFormat="1" x14ac:dyDescent="0.25">
      <c r="A4738" s="473">
        <v>86935</v>
      </c>
      <c r="B4738" s="473" t="s">
        <v>1439</v>
      </c>
      <c r="C4738" s="473" t="s">
        <v>925</v>
      </c>
      <c r="D4738" s="474">
        <v>237.17</v>
      </c>
    </row>
    <row r="4739" spans="1:4" s="387" customFormat="1" x14ac:dyDescent="0.25">
      <c r="A4739" s="473">
        <v>86936</v>
      </c>
      <c r="B4739" s="473" t="s">
        <v>1441</v>
      </c>
      <c r="C4739" s="473" t="s">
        <v>925</v>
      </c>
      <c r="D4739" s="474">
        <v>396.08</v>
      </c>
    </row>
    <row r="4740" spans="1:4" s="387" customFormat="1" x14ac:dyDescent="0.25">
      <c r="A4740" s="473">
        <v>86937</v>
      </c>
      <c r="B4740" s="473" t="s">
        <v>1395</v>
      </c>
      <c r="C4740" s="473" t="s">
        <v>925</v>
      </c>
      <c r="D4740" s="474">
        <v>179.7</v>
      </c>
    </row>
    <row r="4741" spans="1:4" s="387" customFormat="1" x14ac:dyDescent="0.25">
      <c r="A4741" s="473">
        <v>86938</v>
      </c>
      <c r="B4741" s="473" t="s">
        <v>5884</v>
      </c>
      <c r="C4741" s="473" t="s">
        <v>925</v>
      </c>
      <c r="D4741" s="474">
        <v>338.61</v>
      </c>
    </row>
    <row r="4742" spans="1:4" s="387" customFormat="1" x14ac:dyDescent="0.25">
      <c r="A4742" s="473">
        <v>86939</v>
      </c>
      <c r="B4742" s="473" t="s">
        <v>5885</v>
      </c>
      <c r="C4742" s="473" t="s">
        <v>925</v>
      </c>
      <c r="D4742" s="474">
        <v>312.05</v>
      </c>
    </row>
    <row r="4743" spans="1:4" s="387" customFormat="1" x14ac:dyDescent="0.25">
      <c r="A4743" s="473">
        <v>86940</v>
      </c>
      <c r="B4743" s="473" t="s">
        <v>5886</v>
      </c>
      <c r="C4743" s="473" t="s">
        <v>925</v>
      </c>
      <c r="D4743" s="474">
        <v>886.9</v>
      </c>
    </row>
    <row r="4744" spans="1:4" s="387" customFormat="1" x14ac:dyDescent="0.25">
      <c r="A4744" s="473">
        <v>86941</v>
      </c>
      <c r="B4744" s="473" t="s">
        <v>5887</v>
      </c>
      <c r="C4744" s="473" t="s">
        <v>925</v>
      </c>
      <c r="D4744" s="474">
        <v>641.16</v>
      </c>
    </row>
    <row r="4745" spans="1:4" s="387" customFormat="1" x14ac:dyDescent="0.25">
      <c r="A4745" s="473">
        <v>86942</v>
      </c>
      <c r="B4745" s="473" t="s">
        <v>5888</v>
      </c>
      <c r="C4745" s="473" t="s">
        <v>925</v>
      </c>
      <c r="D4745" s="474">
        <v>200.75</v>
      </c>
    </row>
    <row r="4746" spans="1:4" s="387" customFormat="1" x14ac:dyDescent="0.25">
      <c r="A4746" s="473">
        <v>86943</v>
      </c>
      <c r="B4746" s="473" t="s">
        <v>958</v>
      </c>
      <c r="C4746" s="473" t="s">
        <v>925</v>
      </c>
      <c r="D4746" s="474">
        <v>192.25</v>
      </c>
    </row>
    <row r="4747" spans="1:4" s="387" customFormat="1" x14ac:dyDescent="0.25">
      <c r="A4747" s="473">
        <v>86947</v>
      </c>
      <c r="B4747" s="473" t="s">
        <v>5889</v>
      </c>
      <c r="C4747" s="473" t="s">
        <v>925</v>
      </c>
      <c r="D4747" s="474">
        <v>956.55</v>
      </c>
    </row>
    <row r="4748" spans="1:4" s="387" customFormat="1" x14ac:dyDescent="0.25">
      <c r="A4748" s="473">
        <v>93396</v>
      </c>
      <c r="B4748" s="473" t="s">
        <v>5890</v>
      </c>
      <c r="C4748" s="473" t="s">
        <v>925</v>
      </c>
      <c r="D4748" s="474">
        <v>575.41</v>
      </c>
    </row>
    <row r="4749" spans="1:4" s="387" customFormat="1" x14ac:dyDescent="0.25">
      <c r="A4749" s="473">
        <v>93441</v>
      </c>
      <c r="B4749" s="473" t="s">
        <v>5891</v>
      </c>
      <c r="C4749" s="473" t="s">
        <v>925</v>
      </c>
      <c r="D4749" s="475">
        <v>1009.18</v>
      </c>
    </row>
    <row r="4750" spans="1:4" s="387" customFormat="1" x14ac:dyDescent="0.25">
      <c r="A4750" s="473">
        <v>93442</v>
      </c>
      <c r="B4750" s="473" t="s">
        <v>5892</v>
      </c>
      <c r="C4750" s="473" t="s">
        <v>925</v>
      </c>
      <c r="D4750" s="474">
        <v>899.83</v>
      </c>
    </row>
    <row r="4751" spans="1:4" s="387" customFormat="1" x14ac:dyDescent="0.25">
      <c r="A4751" s="473">
        <v>95469</v>
      </c>
      <c r="B4751" s="473" t="s">
        <v>1393</v>
      </c>
      <c r="C4751" s="473" t="s">
        <v>925</v>
      </c>
      <c r="D4751" s="474">
        <v>224.26</v>
      </c>
    </row>
    <row r="4752" spans="1:4" s="387" customFormat="1" x14ac:dyDescent="0.25">
      <c r="A4752" s="473">
        <v>95470</v>
      </c>
      <c r="B4752" s="473" t="s">
        <v>1392</v>
      </c>
      <c r="C4752" s="473" t="s">
        <v>925</v>
      </c>
      <c r="D4752" s="474">
        <v>233.13</v>
      </c>
    </row>
    <row r="4753" spans="1:4" s="387" customFormat="1" x14ac:dyDescent="0.25">
      <c r="A4753" s="473">
        <v>95471</v>
      </c>
      <c r="B4753" s="473" t="s">
        <v>1398</v>
      </c>
      <c r="C4753" s="473" t="s">
        <v>925</v>
      </c>
      <c r="D4753" s="474">
        <v>582.92999999999995</v>
      </c>
    </row>
    <row r="4754" spans="1:4" s="387" customFormat="1" x14ac:dyDescent="0.25">
      <c r="A4754" s="473">
        <v>95472</v>
      </c>
      <c r="B4754" s="473" t="s">
        <v>5893</v>
      </c>
      <c r="C4754" s="473" t="s">
        <v>925</v>
      </c>
      <c r="D4754" s="474">
        <v>591.79999999999995</v>
      </c>
    </row>
    <row r="4755" spans="1:4" s="387" customFormat="1" x14ac:dyDescent="0.25">
      <c r="A4755" s="473">
        <v>95542</v>
      </c>
      <c r="B4755" s="473" t="s">
        <v>5894</v>
      </c>
      <c r="C4755" s="473" t="s">
        <v>925</v>
      </c>
      <c r="D4755" s="474">
        <v>24.62</v>
      </c>
    </row>
    <row r="4756" spans="1:4" s="387" customFormat="1" x14ac:dyDescent="0.25">
      <c r="A4756" s="473">
        <v>95543</v>
      </c>
      <c r="B4756" s="473" t="s">
        <v>5895</v>
      </c>
      <c r="C4756" s="473" t="s">
        <v>925</v>
      </c>
      <c r="D4756" s="474">
        <v>41.98</v>
      </c>
    </row>
    <row r="4757" spans="1:4" s="387" customFormat="1" x14ac:dyDescent="0.25">
      <c r="A4757" s="473">
        <v>95544</v>
      </c>
      <c r="B4757" s="473" t="s">
        <v>5896</v>
      </c>
      <c r="C4757" s="473" t="s">
        <v>925</v>
      </c>
      <c r="D4757" s="474">
        <v>29.7</v>
      </c>
    </row>
    <row r="4758" spans="1:4" s="387" customFormat="1" x14ac:dyDescent="0.25">
      <c r="A4758" s="473">
        <v>95545</v>
      </c>
      <c r="B4758" s="473" t="s">
        <v>5897</v>
      </c>
      <c r="C4758" s="473" t="s">
        <v>925</v>
      </c>
      <c r="D4758" s="474">
        <v>29.16</v>
      </c>
    </row>
    <row r="4759" spans="1:4" s="387" customFormat="1" x14ac:dyDescent="0.25">
      <c r="A4759" s="473">
        <v>95546</v>
      </c>
      <c r="B4759" s="473" t="s">
        <v>5898</v>
      </c>
      <c r="C4759" s="473" t="s">
        <v>925</v>
      </c>
      <c r="D4759" s="474">
        <v>104.5</v>
      </c>
    </row>
    <row r="4760" spans="1:4" s="387" customFormat="1" x14ac:dyDescent="0.25">
      <c r="A4760" s="473">
        <v>95547</v>
      </c>
      <c r="B4760" s="473" t="s">
        <v>1423</v>
      </c>
      <c r="C4760" s="473" t="s">
        <v>925</v>
      </c>
      <c r="D4760" s="474">
        <v>61.11</v>
      </c>
    </row>
    <row r="4761" spans="1:4" s="387" customFormat="1" x14ac:dyDescent="0.25">
      <c r="A4761" s="473">
        <v>100848</v>
      </c>
      <c r="B4761" s="473" t="s">
        <v>5899</v>
      </c>
      <c r="C4761" s="473" t="s">
        <v>925</v>
      </c>
      <c r="D4761" s="474">
        <v>417.78</v>
      </c>
    </row>
    <row r="4762" spans="1:4" s="387" customFormat="1" x14ac:dyDescent="0.25">
      <c r="A4762" s="473">
        <v>100849</v>
      </c>
      <c r="B4762" s="473" t="s">
        <v>5900</v>
      </c>
      <c r="C4762" s="473" t="s">
        <v>925</v>
      </c>
      <c r="D4762" s="474">
        <v>33.880000000000003</v>
      </c>
    </row>
    <row r="4763" spans="1:4" s="387" customFormat="1" x14ac:dyDescent="0.25">
      <c r="A4763" s="473">
        <v>100851</v>
      </c>
      <c r="B4763" s="473" t="s">
        <v>5901</v>
      </c>
      <c r="C4763" s="473" t="s">
        <v>925</v>
      </c>
      <c r="D4763" s="474">
        <v>67.61</v>
      </c>
    </row>
    <row r="4764" spans="1:4" s="387" customFormat="1" x14ac:dyDescent="0.25">
      <c r="A4764" s="473">
        <v>100852</v>
      </c>
      <c r="B4764" s="473" t="s">
        <v>5902</v>
      </c>
      <c r="C4764" s="473" t="s">
        <v>925</v>
      </c>
      <c r="D4764" s="474">
        <v>181.65</v>
      </c>
    </row>
    <row r="4765" spans="1:4" s="387" customFormat="1" x14ac:dyDescent="0.25">
      <c r="A4765" s="473">
        <v>100853</v>
      </c>
      <c r="B4765" s="473" t="s">
        <v>16435</v>
      </c>
      <c r="C4765" s="473" t="s">
        <v>925</v>
      </c>
      <c r="D4765" s="474">
        <v>264.22000000000003</v>
      </c>
    </row>
    <row r="4766" spans="1:4" s="387" customFormat="1" x14ac:dyDescent="0.25">
      <c r="A4766" s="473">
        <v>100854</v>
      </c>
      <c r="B4766" s="473" t="s">
        <v>5903</v>
      </c>
      <c r="C4766" s="473" t="s">
        <v>925</v>
      </c>
      <c r="D4766" s="475">
        <v>1375.16</v>
      </c>
    </row>
    <row r="4767" spans="1:4" s="387" customFormat="1" x14ac:dyDescent="0.25">
      <c r="A4767" s="473">
        <v>100855</v>
      </c>
      <c r="B4767" s="473" t="s">
        <v>5904</v>
      </c>
      <c r="C4767" s="473" t="s">
        <v>925</v>
      </c>
      <c r="D4767" s="474">
        <v>29.16</v>
      </c>
    </row>
    <row r="4768" spans="1:4" s="387" customFormat="1" x14ac:dyDescent="0.25">
      <c r="A4768" s="473">
        <v>100856</v>
      </c>
      <c r="B4768" s="473" t="s">
        <v>5905</v>
      </c>
      <c r="C4768" s="473" t="s">
        <v>925</v>
      </c>
      <c r="D4768" s="474">
        <v>29.23</v>
      </c>
    </row>
    <row r="4769" spans="1:4" s="387" customFormat="1" x14ac:dyDescent="0.25">
      <c r="A4769" s="473">
        <v>100857</v>
      </c>
      <c r="B4769" s="473" t="s">
        <v>5906</v>
      </c>
      <c r="C4769" s="473" t="s">
        <v>925</v>
      </c>
      <c r="D4769" s="474">
        <v>403.18</v>
      </c>
    </row>
    <row r="4770" spans="1:4" s="387" customFormat="1" x14ac:dyDescent="0.25">
      <c r="A4770" s="473">
        <v>100858</v>
      </c>
      <c r="B4770" s="473" t="s">
        <v>5907</v>
      </c>
      <c r="C4770" s="473" t="s">
        <v>925</v>
      </c>
      <c r="D4770" s="474">
        <v>547.05999999999995</v>
      </c>
    </row>
    <row r="4771" spans="1:4" s="387" customFormat="1" x14ac:dyDescent="0.25">
      <c r="A4771" s="473">
        <v>100859</v>
      </c>
      <c r="B4771" s="473" t="s">
        <v>16436</v>
      </c>
      <c r="C4771" s="473" t="s">
        <v>925</v>
      </c>
      <c r="D4771" s="474">
        <v>771.44</v>
      </c>
    </row>
    <row r="4772" spans="1:4" s="387" customFormat="1" x14ac:dyDescent="0.25">
      <c r="A4772" s="473">
        <v>100860</v>
      </c>
      <c r="B4772" s="473" t="s">
        <v>5908</v>
      </c>
      <c r="C4772" s="473" t="s">
        <v>925</v>
      </c>
      <c r="D4772" s="474">
        <v>72.91</v>
      </c>
    </row>
    <row r="4773" spans="1:4" s="387" customFormat="1" x14ac:dyDescent="0.25">
      <c r="A4773" s="473">
        <v>100861</v>
      </c>
      <c r="B4773" s="473" t="s">
        <v>5909</v>
      </c>
      <c r="C4773" s="473" t="s">
        <v>925</v>
      </c>
      <c r="D4773" s="474">
        <v>37.049999999999997</v>
      </c>
    </row>
    <row r="4774" spans="1:4" s="387" customFormat="1" x14ac:dyDescent="0.25">
      <c r="A4774" s="473">
        <v>100862</v>
      </c>
      <c r="B4774" s="473" t="s">
        <v>5910</v>
      </c>
      <c r="C4774" s="473" t="s">
        <v>925</v>
      </c>
      <c r="D4774" s="474">
        <v>41.46</v>
      </c>
    </row>
    <row r="4775" spans="1:4" s="387" customFormat="1" x14ac:dyDescent="0.25">
      <c r="A4775" s="473">
        <v>100863</v>
      </c>
      <c r="B4775" s="473" t="s">
        <v>5911</v>
      </c>
      <c r="C4775" s="473" t="s">
        <v>925</v>
      </c>
      <c r="D4775" s="474">
        <v>475.18</v>
      </c>
    </row>
    <row r="4776" spans="1:4" s="387" customFormat="1" x14ac:dyDescent="0.25">
      <c r="A4776" s="473">
        <v>100864</v>
      </c>
      <c r="B4776" s="473" t="s">
        <v>1421</v>
      </c>
      <c r="C4776" s="473" t="s">
        <v>925</v>
      </c>
      <c r="D4776" s="474">
        <v>524.02</v>
      </c>
    </row>
    <row r="4777" spans="1:4" s="387" customFormat="1" x14ac:dyDescent="0.25">
      <c r="A4777" s="473">
        <v>100865</v>
      </c>
      <c r="B4777" s="473" t="s">
        <v>5912</v>
      </c>
      <c r="C4777" s="473" t="s">
        <v>925</v>
      </c>
      <c r="D4777" s="474">
        <v>474.91</v>
      </c>
    </row>
    <row r="4778" spans="1:4" s="387" customFormat="1" x14ac:dyDescent="0.25">
      <c r="A4778" s="473">
        <v>100866</v>
      </c>
      <c r="B4778" s="473" t="s">
        <v>1417</v>
      </c>
      <c r="C4778" s="473" t="s">
        <v>925</v>
      </c>
      <c r="D4778" s="474">
        <v>241.9</v>
      </c>
    </row>
    <row r="4779" spans="1:4" s="387" customFormat="1" x14ac:dyDescent="0.25">
      <c r="A4779" s="473">
        <v>100867</v>
      </c>
      <c r="B4779" s="473" t="s">
        <v>1415</v>
      </c>
      <c r="C4779" s="473" t="s">
        <v>925</v>
      </c>
      <c r="D4779" s="474">
        <v>258</v>
      </c>
    </row>
    <row r="4780" spans="1:4" s="387" customFormat="1" x14ac:dyDescent="0.25">
      <c r="A4780" s="473">
        <v>100868</v>
      </c>
      <c r="B4780" s="473" t="s">
        <v>1413</v>
      </c>
      <c r="C4780" s="473" t="s">
        <v>925</v>
      </c>
      <c r="D4780" s="474">
        <v>268.72000000000003</v>
      </c>
    </row>
    <row r="4781" spans="1:4" s="387" customFormat="1" x14ac:dyDescent="0.25">
      <c r="A4781" s="473">
        <v>100869</v>
      </c>
      <c r="B4781" s="473" t="s">
        <v>5913</v>
      </c>
      <c r="C4781" s="473" t="s">
        <v>925</v>
      </c>
      <c r="D4781" s="474">
        <v>276.94</v>
      </c>
    </row>
    <row r="4782" spans="1:4" s="387" customFormat="1" x14ac:dyDescent="0.25">
      <c r="A4782" s="473">
        <v>100870</v>
      </c>
      <c r="B4782" s="473" t="s">
        <v>5914</v>
      </c>
      <c r="C4782" s="473" t="s">
        <v>925</v>
      </c>
      <c r="D4782" s="474">
        <v>196.82</v>
      </c>
    </row>
    <row r="4783" spans="1:4" s="387" customFormat="1" x14ac:dyDescent="0.25">
      <c r="A4783" s="473">
        <v>100871</v>
      </c>
      <c r="B4783" s="473" t="s">
        <v>5915</v>
      </c>
      <c r="C4783" s="473" t="s">
        <v>925</v>
      </c>
      <c r="D4783" s="474">
        <v>211.57</v>
      </c>
    </row>
    <row r="4784" spans="1:4" s="387" customFormat="1" x14ac:dyDescent="0.25">
      <c r="A4784" s="473">
        <v>100872</v>
      </c>
      <c r="B4784" s="473" t="s">
        <v>5916</v>
      </c>
      <c r="C4784" s="473" t="s">
        <v>925</v>
      </c>
      <c r="D4784" s="474">
        <v>220.99</v>
      </c>
    </row>
    <row r="4785" spans="1:4" s="387" customFormat="1" x14ac:dyDescent="0.25">
      <c r="A4785" s="473">
        <v>100873</v>
      </c>
      <c r="B4785" s="473" t="s">
        <v>5917</v>
      </c>
      <c r="C4785" s="473" t="s">
        <v>925</v>
      </c>
      <c r="D4785" s="474">
        <v>226.87</v>
      </c>
    </row>
    <row r="4786" spans="1:4" s="387" customFormat="1" x14ac:dyDescent="0.25">
      <c r="A4786" s="473">
        <v>100874</v>
      </c>
      <c r="B4786" s="473" t="s">
        <v>5918</v>
      </c>
      <c r="C4786" s="473" t="s">
        <v>925</v>
      </c>
      <c r="D4786" s="474">
        <v>241.9</v>
      </c>
    </row>
    <row r="4787" spans="1:4" s="387" customFormat="1" x14ac:dyDescent="0.25">
      <c r="A4787" s="473">
        <v>100875</v>
      </c>
      <c r="B4787" s="473" t="s">
        <v>5919</v>
      </c>
      <c r="C4787" s="473" t="s">
        <v>925</v>
      </c>
      <c r="D4787" s="474">
        <v>875.15</v>
      </c>
    </row>
    <row r="4788" spans="1:4" s="387" customFormat="1" x14ac:dyDescent="0.25">
      <c r="A4788" s="473">
        <v>100878</v>
      </c>
      <c r="B4788" s="473" t="s">
        <v>16437</v>
      </c>
      <c r="C4788" s="473" t="s">
        <v>925</v>
      </c>
      <c r="D4788" s="474">
        <v>498.12</v>
      </c>
    </row>
    <row r="4789" spans="1:4" s="387" customFormat="1" x14ac:dyDescent="0.25">
      <c r="A4789" s="473">
        <v>98052</v>
      </c>
      <c r="B4789" s="473" t="s">
        <v>12908</v>
      </c>
      <c r="C4789" s="473" t="s">
        <v>925</v>
      </c>
      <c r="D4789" s="475">
        <v>1981.77</v>
      </c>
    </row>
    <row r="4790" spans="1:4" s="387" customFormat="1" x14ac:dyDescent="0.25">
      <c r="A4790" s="473">
        <v>98053</v>
      </c>
      <c r="B4790" s="473" t="s">
        <v>12909</v>
      </c>
      <c r="C4790" s="473" t="s">
        <v>925</v>
      </c>
      <c r="D4790" s="475">
        <v>2716.28</v>
      </c>
    </row>
    <row r="4791" spans="1:4" s="387" customFormat="1" x14ac:dyDescent="0.25">
      <c r="A4791" s="473">
        <v>98054</v>
      </c>
      <c r="B4791" s="473" t="s">
        <v>12910</v>
      </c>
      <c r="C4791" s="473" t="s">
        <v>925</v>
      </c>
      <c r="D4791" s="475">
        <v>4414.87</v>
      </c>
    </row>
    <row r="4792" spans="1:4" s="387" customFormat="1" x14ac:dyDescent="0.25">
      <c r="A4792" s="473">
        <v>98055</v>
      </c>
      <c r="B4792" s="473" t="s">
        <v>12911</v>
      </c>
      <c r="C4792" s="473" t="s">
        <v>925</v>
      </c>
      <c r="D4792" s="475">
        <v>5981.71</v>
      </c>
    </row>
    <row r="4793" spans="1:4" s="387" customFormat="1" x14ac:dyDescent="0.25">
      <c r="A4793" s="473">
        <v>98056</v>
      </c>
      <c r="B4793" s="473" t="s">
        <v>12912</v>
      </c>
      <c r="C4793" s="473" t="s">
        <v>925</v>
      </c>
      <c r="D4793" s="475">
        <v>6978.28</v>
      </c>
    </row>
    <row r="4794" spans="1:4" s="387" customFormat="1" x14ac:dyDescent="0.25">
      <c r="A4794" s="473">
        <v>98057</v>
      </c>
      <c r="B4794" s="473" t="s">
        <v>12913</v>
      </c>
      <c r="C4794" s="473" t="s">
        <v>925</v>
      </c>
      <c r="D4794" s="475">
        <v>8258.34</v>
      </c>
    </row>
    <row r="4795" spans="1:4" s="387" customFormat="1" x14ac:dyDescent="0.25">
      <c r="A4795" s="473">
        <v>98058</v>
      </c>
      <c r="B4795" s="473" t="s">
        <v>12914</v>
      </c>
      <c r="C4795" s="473" t="s">
        <v>925</v>
      </c>
      <c r="D4795" s="475">
        <v>1718.31</v>
      </c>
    </row>
    <row r="4796" spans="1:4" s="387" customFormat="1" x14ac:dyDescent="0.25">
      <c r="A4796" s="473">
        <v>98059</v>
      </c>
      <c r="B4796" s="473" t="s">
        <v>12915</v>
      </c>
      <c r="C4796" s="473" t="s">
        <v>925</v>
      </c>
      <c r="D4796" s="475">
        <v>3744.92</v>
      </c>
    </row>
    <row r="4797" spans="1:4" s="387" customFormat="1" x14ac:dyDescent="0.25">
      <c r="A4797" s="473">
        <v>98060</v>
      </c>
      <c r="B4797" s="473" t="s">
        <v>12916</v>
      </c>
      <c r="C4797" s="473" t="s">
        <v>925</v>
      </c>
      <c r="D4797" s="475">
        <v>5230.21</v>
      </c>
    </row>
    <row r="4798" spans="1:4" s="387" customFormat="1" x14ac:dyDescent="0.25">
      <c r="A4798" s="473">
        <v>98061</v>
      </c>
      <c r="B4798" s="473" t="s">
        <v>12917</v>
      </c>
      <c r="C4798" s="473" t="s">
        <v>925</v>
      </c>
      <c r="D4798" s="475">
        <v>7265.93</v>
      </c>
    </row>
    <row r="4799" spans="1:4" s="387" customFormat="1" x14ac:dyDescent="0.25">
      <c r="A4799" s="473">
        <v>98062</v>
      </c>
      <c r="B4799" s="473" t="s">
        <v>12918</v>
      </c>
      <c r="C4799" s="473" t="s">
        <v>925</v>
      </c>
      <c r="D4799" s="475">
        <v>2806.42</v>
      </c>
    </row>
    <row r="4800" spans="1:4" s="387" customFormat="1" x14ac:dyDescent="0.25">
      <c r="A4800" s="473">
        <v>98063</v>
      </c>
      <c r="B4800" s="473" t="s">
        <v>12919</v>
      </c>
      <c r="C4800" s="473" t="s">
        <v>925</v>
      </c>
      <c r="D4800" s="475">
        <v>4276.3599999999997</v>
      </c>
    </row>
    <row r="4801" spans="1:4" s="387" customFormat="1" x14ac:dyDescent="0.25">
      <c r="A4801" s="473">
        <v>98064</v>
      </c>
      <c r="B4801" s="473" t="s">
        <v>12920</v>
      </c>
      <c r="C4801" s="473" t="s">
        <v>925</v>
      </c>
      <c r="D4801" s="475">
        <v>4935.8999999999996</v>
      </c>
    </row>
    <row r="4802" spans="1:4" s="387" customFormat="1" x14ac:dyDescent="0.25">
      <c r="A4802" s="473">
        <v>98065</v>
      </c>
      <c r="B4802" s="473" t="s">
        <v>12921</v>
      </c>
      <c r="C4802" s="473" t="s">
        <v>925</v>
      </c>
      <c r="D4802" s="475">
        <v>6851.82</v>
      </c>
    </row>
    <row r="4803" spans="1:4" s="387" customFormat="1" x14ac:dyDescent="0.25">
      <c r="A4803" s="473">
        <v>98066</v>
      </c>
      <c r="B4803" s="473" t="s">
        <v>12922</v>
      </c>
      <c r="C4803" s="473" t="s">
        <v>925</v>
      </c>
      <c r="D4803" s="475">
        <v>5202.29</v>
      </c>
    </row>
    <row r="4804" spans="1:4" s="387" customFormat="1" x14ac:dyDescent="0.25">
      <c r="A4804" s="473">
        <v>98067</v>
      </c>
      <c r="B4804" s="473" t="s">
        <v>12923</v>
      </c>
      <c r="C4804" s="473" t="s">
        <v>925</v>
      </c>
      <c r="D4804" s="475">
        <v>6947.79</v>
      </c>
    </row>
    <row r="4805" spans="1:4" s="387" customFormat="1" x14ac:dyDescent="0.25">
      <c r="A4805" s="473">
        <v>98068</v>
      </c>
      <c r="B4805" s="473" t="s">
        <v>12924</v>
      </c>
      <c r="C4805" s="473" t="s">
        <v>925</v>
      </c>
      <c r="D4805" s="475">
        <v>9811.27</v>
      </c>
    </row>
    <row r="4806" spans="1:4" s="387" customFormat="1" x14ac:dyDescent="0.25">
      <c r="A4806" s="473">
        <v>98069</v>
      </c>
      <c r="B4806" s="473" t="s">
        <v>12925</v>
      </c>
      <c r="C4806" s="473" t="s">
        <v>925</v>
      </c>
      <c r="D4806" s="475">
        <v>13094.47</v>
      </c>
    </row>
    <row r="4807" spans="1:4" s="387" customFormat="1" x14ac:dyDescent="0.25">
      <c r="A4807" s="473">
        <v>98070</v>
      </c>
      <c r="B4807" s="473" t="s">
        <v>12926</v>
      </c>
      <c r="C4807" s="473" t="s">
        <v>925</v>
      </c>
      <c r="D4807" s="475">
        <v>15039.37</v>
      </c>
    </row>
    <row r="4808" spans="1:4" s="387" customFormat="1" x14ac:dyDescent="0.25">
      <c r="A4808" s="473">
        <v>98071</v>
      </c>
      <c r="B4808" s="473" t="s">
        <v>12927</v>
      </c>
      <c r="C4808" s="473" t="s">
        <v>925</v>
      </c>
      <c r="D4808" s="475">
        <v>16587.189999999999</v>
      </c>
    </row>
    <row r="4809" spans="1:4" s="387" customFormat="1" x14ac:dyDescent="0.25">
      <c r="A4809" s="473">
        <v>98072</v>
      </c>
      <c r="B4809" s="473" t="s">
        <v>12928</v>
      </c>
      <c r="C4809" s="473" t="s">
        <v>925</v>
      </c>
      <c r="D4809" s="475">
        <v>4333.91</v>
      </c>
    </row>
    <row r="4810" spans="1:4" s="387" customFormat="1" x14ac:dyDescent="0.25">
      <c r="A4810" s="473">
        <v>98073</v>
      </c>
      <c r="B4810" s="473" t="s">
        <v>12929</v>
      </c>
      <c r="C4810" s="473" t="s">
        <v>925</v>
      </c>
      <c r="D4810" s="475">
        <v>6720.04</v>
      </c>
    </row>
    <row r="4811" spans="1:4" s="387" customFormat="1" x14ac:dyDescent="0.25">
      <c r="A4811" s="473">
        <v>98074</v>
      </c>
      <c r="B4811" s="473" t="s">
        <v>12930</v>
      </c>
      <c r="C4811" s="473" t="s">
        <v>925</v>
      </c>
      <c r="D4811" s="475">
        <v>10362.06</v>
      </c>
    </row>
    <row r="4812" spans="1:4" s="387" customFormat="1" x14ac:dyDescent="0.25">
      <c r="A4812" s="473">
        <v>98075</v>
      </c>
      <c r="B4812" s="473" t="s">
        <v>12931</v>
      </c>
      <c r="C4812" s="473" t="s">
        <v>925</v>
      </c>
      <c r="D4812" s="475">
        <v>13439.88</v>
      </c>
    </row>
    <row r="4813" spans="1:4" s="387" customFormat="1" x14ac:dyDescent="0.25">
      <c r="A4813" s="473">
        <v>98076</v>
      </c>
      <c r="B4813" s="473" t="s">
        <v>12932</v>
      </c>
      <c r="C4813" s="473" t="s">
        <v>925</v>
      </c>
      <c r="D4813" s="475">
        <v>15440.84</v>
      </c>
    </row>
    <row r="4814" spans="1:4" s="387" customFormat="1" x14ac:dyDescent="0.25">
      <c r="A4814" s="473">
        <v>98077</v>
      </c>
      <c r="B4814" s="473" t="s">
        <v>12933</v>
      </c>
      <c r="C4814" s="473" t="s">
        <v>925</v>
      </c>
      <c r="D4814" s="475">
        <v>18154.71</v>
      </c>
    </row>
    <row r="4815" spans="1:4" s="387" customFormat="1" x14ac:dyDescent="0.25">
      <c r="A4815" s="473">
        <v>98078</v>
      </c>
      <c r="B4815" s="473" t="s">
        <v>12934</v>
      </c>
      <c r="C4815" s="473" t="s">
        <v>925</v>
      </c>
      <c r="D4815" s="475">
        <v>4595.2700000000004</v>
      </c>
    </row>
    <row r="4816" spans="1:4" s="387" customFormat="1" x14ac:dyDescent="0.25">
      <c r="A4816" s="473">
        <v>98079</v>
      </c>
      <c r="B4816" s="473" t="s">
        <v>12935</v>
      </c>
      <c r="C4816" s="473" t="s">
        <v>925</v>
      </c>
      <c r="D4816" s="475">
        <v>8035.16</v>
      </c>
    </row>
    <row r="4817" spans="1:4" s="387" customFormat="1" x14ac:dyDescent="0.25">
      <c r="A4817" s="473">
        <v>98080</v>
      </c>
      <c r="B4817" s="473" t="s">
        <v>12936</v>
      </c>
      <c r="C4817" s="473" t="s">
        <v>925</v>
      </c>
      <c r="D4817" s="475">
        <v>10298.43</v>
      </c>
    </row>
    <row r="4818" spans="1:4" s="387" customFormat="1" x14ac:dyDescent="0.25">
      <c r="A4818" s="473">
        <v>98081</v>
      </c>
      <c r="B4818" s="473" t="s">
        <v>12937</v>
      </c>
      <c r="C4818" s="473" t="s">
        <v>925</v>
      </c>
      <c r="D4818" s="475">
        <v>15230.16</v>
      </c>
    </row>
    <row r="4819" spans="1:4" s="387" customFormat="1" x14ac:dyDescent="0.25">
      <c r="A4819" s="473">
        <v>98082</v>
      </c>
      <c r="B4819" s="473" t="s">
        <v>12938</v>
      </c>
      <c r="C4819" s="473" t="s">
        <v>925</v>
      </c>
      <c r="D4819" s="475">
        <v>3670.73</v>
      </c>
    </row>
    <row r="4820" spans="1:4" s="387" customFormat="1" x14ac:dyDescent="0.25">
      <c r="A4820" s="473">
        <v>98083</v>
      </c>
      <c r="B4820" s="473" t="s">
        <v>12939</v>
      </c>
      <c r="C4820" s="473" t="s">
        <v>925</v>
      </c>
      <c r="D4820" s="475">
        <v>4840.43</v>
      </c>
    </row>
    <row r="4821" spans="1:4" s="387" customFormat="1" x14ac:dyDescent="0.25">
      <c r="A4821" s="473">
        <v>98084</v>
      </c>
      <c r="B4821" s="473" t="s">
        <v>12940</v>
      </c>
      <c r="C4821" s="473" t="s">
        <v>925</v>
      </c>
      <c r="D4821" s="475">
        <v>6782.98</v>
      </c>
    </row>
    <row r="4822" spans="1:4" s="387" customFormat="1" x14ac:dyDescent="0.25">
      <c r="A4822" s="473">
        <v>98085</v>
      </c>
      <c r="B4822" s="473" t="s">
        <v>12941</v>
      </c>
      <c r="C4822" s="473" t="s">
        <v>925</v>
      </c>
      <c r="D4822" s="475">
        <v>9180.09</v>
      </c>
    </row>
    <row r="4823" spans="1:4" s="387" customFormat="1" x14ac:dyDescent="0.25">
      <c r="A4823" s="473">
        <v>98086</v>
      </c>
      <c r="B4823" s="473" t="s">
        <v>12942</v>
      </c>
      <c r="C4823" s="473" t="s">
        <v>925</v>
      </c>
      <c r="D4823" s="475">
        <v>10371.35</v>
      </c>
    </row>
    <row r="4824" spans="1:4" s="387" customFormat="1" x14ac:dyDescent="0.25">
      <c r="A4824" s="473">
        <v>98087</v>
      </c>
      <c r="B4824" s="473" t="s">
        <v>12943</v>
      </c>
      <c r="C4824" s="473" t="s">
        <v>925</v>
      </c>
      <c r="D4824" s="475">
        <v>11092.42</v>
      </c>
    </row>
    <row r="4825" spans="1:4" s="387" customFormat="1" x14ac:dyDescent="0.25">
      <c r="A4825" s="473">
        <v>98088</v>
      </c>
      <c r="B4825" s="473" t="s">
        <v>12944</v>
      </c>
      <c r="C4825" s="473" t="s">
        <v>925</v>
      </c>
      <c r="D4825" s="475">
        <v>3164.46</v>
      </c>
    </row>
    <row r="4826" spans="1:4" s="387" customFormat="1" x14ac:dyDescent="0.25">
      <c r="A4826" s="473">
        <v>98089</v>
      </c>
      <c r="B4826" s="473" t="s">
        <v>12945</v>
      </c>
      <c r="C4826" s="473" t="s">
        <v>925</v>
      </c>
      <c r="D4826" s="475">
        <v>5001.3500000000004</v>
      </c>
    </row>
    <row r="4827" spans="1:4" s="387" customFormat="1" x14ac:dyDescent="0.25">
      <c r="A4827" s="473">
        <v>98090</v>
      </c>
      <c r="B4827" s="473" t="s">
        <v>12946</v>
      </c>
      <c r="C4827" s="473" t="s">
        <v>925</v>
      </c>
      <c r="D4827" s="475">
        <v>7862.64</v>
      </c>
    </row>
    <row r="4828" spans="1:4" s="387" customFormat="1" x14ac:dyDescent="0.25">
      <c r="A4828" s="473">
        <v>98091</v>
      </c>
      <c r="B4828" s="473" t="s">
        <v>12947</v>
      </c>
      <c r="C4828" s="473" t="s">
        <v>925</v>
      </c>
      <c r="D4828" s="475">
        <v>10177.98</v>
      </c>
    </row>
    <row r="4829" spans="1:4" s="387" customFormat="1" x14ac:dyDescent="0.25">
      <c r="A4829" s="473">
        <v>98092</v>
      </c>
      <c r="B4829" s="473" t="s">
        <v>12948</v>
      </c>
      <c r="C4829" s="473" t="s">
        <v>925</v>
      </c>
      <c r="D4829" s="475">
        <v>11938.51</v>
      </c>
    </row>
    <row r="4830" spans="1:4" s="387" customFormat="1" x14ac:dyDescent="0.25">
      <c r="A4830" s="473">
        <v>98093</v>
      </c>
      <c r="B4830" s="473" t="s">
        <v>12949</v>
      </c>
      <c r="C4830" s="473" t="s">
        <v>925</v>
      </c>
      <c r="D4830" s="475">
        <v>14096.37</v>
      </c>
    </row>
    <row r="4831" spans="1:4" s="387" customFormat="1" x14ac:dyDescent="0.25">
      <c r="A4831" s="473">
        <v>98094</v>
      </c>
      <c r="B4831" s="473" t="s">
        <v>12950</v>
      </c>
      <c r="C4831" s="473" t="s">
        <v>925</v>
      </c>
      <c r="D4831" s="475">
        <v>2628.91</v>
      </c>
    </row>
    <row r="4832" spans="1:4" s="387" customFormat="1" x14ac:dyDescent="0.25">
      <c r="A4832" s="473">
        <v>98099</v>
      </c>
      <c r="B4832" s="473" t="s">
        <v>12951</v>
      </c>
      <c r="C4832" s="473" t="s">
        <v>925</v>
      </c>
      <c r="D4832" s="475">
        <v>4501.42</v>
      </c>
    </row>
    <row r="4833" spans="1:4" s="387" customFormat="1" x14ac:dyDescent="0.25">
      <c r="A4833" s="473">
        <v>98100</v>
      </c>
      <c r="B4833" s="473" t="s">
        <v>12952</v>
      </c>
      <c r="C4833" s="473" t="s">
        <v>925</v>
      </c>
      <c r="D4833" s="475">
        <v>5893.89</v>
      </c>
    </row>
    <row r="4834" spans="1:4" s="387" customFormat="1" x14ac:dyDescent="0.25">
      <c r="A4834" s="473">
        <v>98101</v>
      </c>
      <c r="B4834" s="473" t="s">
        <v>12953</v>
      </c>
      <c r="C4834" s="473" t="s">
        <v>925</v>
      </c>
      <c r="D4834" s="475">
        <v>8715.82</v>
      </c>
    </row>
    <row r="4835" spans="1:4" s="387" customFormat="1" x14ac:dyDescent="0.25">
      <c r="A4835" s="473">
        <v>98109</v>
      </c>
      <c r="B4835" s="473" t="s">
        <v>12954</v>
      </c>
      <c r="C4835" s="473" t="s">
        <v>925</v>
      </c>
      <c r="D4835" s="474">
        <v>723.61</v>
      </c>
    </row>
    <row r="4836" spans="1:4" s="387" customFormat="1" x14ac:dyDescent="0.25">
      <c r="A4836" s="473">
        <v>98110</v>
      </c>
      <c r="B4836" s="473" t="s">
        <v>12955</v>
      </c>
      <c r="C4836" s="473" t="s">
        <v>925</v>
      </c>
      <c r="D4836" s="474">
        <v>392.05</v>
      </c>
    </row>
    <row r="4837" spans="1:4" s="387" customFormat="1" x14ac:dyDescent="0.25">
      <c r="A4837" s="473">
        <v>98111</v>
      </c>
      <c r="B4837" s="473" t="s">
        <v>12956</v>
      </c>
      <c r="C4837" s="473" t="s">
        <v>925</v>
      </c>
      <c r="D4837" s="474">
        <v>52.59</v>
      </c>
    </row>
    <row r="4838" spans="1:4" s="387" customFormat="1" x14ac:dyDescent="0.25">
      <c r="A4838" s="473">
        <v>98112</v>
      </c>
      <c r="B4838" s="473" t="s">
        <v>12957</v>
      </c>
      <c r="C4838" s="473" t="s">
        <v>925</v>
      </c>
      <c r="D4838" s="474">
        <v>125.22</v>
      </c>
    </row>
    <row r="4839" spans="1:4" s="387" customFormat="1" x14ac:dyDescent="0.25">
      <c r="A4839" s="473">
        <v>98114</v>
      </c>
      <c r="B4839" s="473" t="s">
        <v>12958</v>
      </c>
      <c r="C4839" s="473" t="s">
        <v>925</v>
      </c>
      <c r="D4839" s="474">
        <v>724.47</v>
      </c>
    </row>
    <row r="4840" spans="1:4" s="387" customFormat="1" x14ac:dyDescent="0.25">
      <c r="A4840" s="473">
        <v>98115</v>
      </c>
      <c r="B4840" s="473" t="s">
        <v>12959</v>
      </c>
      <c r="C4840" s="473" t="s">
        <v>925</v>
      </c>
      <c r="D4840" s="474">
        <v>122.64</v>
      </c>
    </row>
    <row r="4841" spans="1:4" s="387" customFormat="1" x14ac:dyDescent="0.25">
      <c r="A4841" s="473">
        <v>89957</v>
      </c>
      <c r="B4841" s="473" t="s">
        <v>969</v>
      </c>
      <c r="C4841" s="473" t="s">
        <v>925</v>
      </c>
      <c r="D4841" s="474">
        <v>117.59</v>
      </c>
    </row>
    <row r="4842" spans="1:4" s="387" customFormat="1" x14ac:dyDescent="0.25">
      <c r="A4842" s="473">
        <v>89959</v>
      </c>
      <c r="B4842" s="473" t="s">
        <v>5920</v>
      </c>
      <c r="C4842" s="473" t="s">
        <v>925</v>
      </c>
      <c r="D4842" s="474">
        <v>191.06</v>
      </c>
    </row>
    <row r="4843" spans="1:4" s="387" customFormat="1" x14ac:dyDescent="0.25">
      <c r="A4843" s="473">
        <v>89349</v>
      </c>
      <c r="B4843" s="473" t="s">
        <v>16438</v>
      </c>
      <c r="C4843" s="473" t="s">
        <v>925</v>
      </c>
      <c r="D4843" s="474">
        <v>22.03</v>
      </c>
    </row>
    <row r="4844" spans="1:4" s="387" customFormat="1" x14ac:dyDescent="0.25">
      <c r="A4844" s="473">
        <v>89351</v>
      </c>
      <c r="B4844" s="473" t="s">
        <v>16439</v>
      </c>
      <c r="C4844" s="473" t="s">
        <v>925</v>
      </c>
      <c r="D4844" s="474">
        <v>27.22</v>
      </c>
    </row>
    <row r="4845" spans="1:4" s="387" customFormat="1" x14ac:dyDescent="0.25">
      <c r="A4845" s="473">
        <v>89352</v>
      </c>
      <c r="B4845" s="473" t="s">
        <v>16440</v>
      </c>
      <c r="C4845" s="473" t="s">
        <v>925</v>
      </c>
      <c r="D4845" s="474">
        <v>29.94</v>
      </c>
    </row>
    <row r="4846" spans="1:4" s="387" customFormat="1" x14ac:dyDescent="0.25">
      <c r="A4846" s="473">
        <v>89353</v>
      </c>
      <c r="B4846" s="473" t="s">
        <v>16441</v>
      </c>
      <c r="C4846" s="473" t="s">
        <v>925</v>
      </c>
      <c r="D4846" s="474">
        <v>32.89</v>
      </c>
    </row>
    <row r="4847" spans="1:4" s="387" customFormat="1" x14ac:dyDescent="0.25">
      <c r="A4847" s="473">
        <v>89354</v>
      </c>
      <c r="B4847" s="473" t="s">
        <v>16442</v>
      </c>
      <c r="C4847" s="473" t="s">
        <v>925</v>
      </c>
      <c r="D4847" s="474">
        <v>417.65</v>
      </c>
    </row>
    <row r="4848" spans="1:4" s="387" customFormat="1" x14ac:dyDescent="0.25">
      <c r="A4848" s="473">
        <v>89969</v>
      </c>
      <c r="B4848" s="473" t="s">
        <v>5921</v>
      </c>
      <c r="C4848" s="473" t="s">
        <v>925</v>
      </c>
      <c r="D4848" s="474">
        <v>35.31</v>
      </c>
    </row>
    <row r="4849" spans="1:4" s="387" customFormat="1" x14ac:dyDescent="0.25">
      <c r="A4849" s="473">
        <v>89970</v>
      </c>
      <c r="B4849" s="473" t="s">
        <v>1013</v>
      </c>
      <c r="C4849" s="473" t="s">
        <v>925</v>
      </c>
      <c r="D4849" s="474">
        <v>39.72</v>
      </c>
    </row>
    <row r="4850" spans="1:4" s="387" customFormat="1" x14ac:dyDescent="0.25">
      <c r="A4850" s="473">
        <v>89971</v>
      </c>
      <c r="B4850" s="473" t="s">
        <v>5922</v>
      </c>
      <c r="C4850" s="473" t="s">
        <v>925</v>
      </c>
      <c r="D4850" s="474">
        <v>39.799999999999997</v>
      </c>
    </row>
    <row r="4851" spans="1:4" s="387" customFormat="1" x14ac:dyDescent="0.25">
      <c r="A4851" s="473">
        <v>89972</v>
      </c>
      <c r="B4851" s="473" t="s">
        <v>5923</v>
      </c>
      <c r="C4851" s="473" t="s">
        <v>925</v>
      </c>
      <c r="D4851" s="474">
        <v>44.59</v>
      </c>
    </row>
    <row r="4852" spans="1:4" s="387" customFormat="1" x14ac:dyDescent="0.25">
      <c r="A4852" s="473">
        <v>89973</v>
      </c>
      <c r="B4852" s="473" t="s">
        <v>5924</v>
      </c>
      <c r="C4852" s="473" t="s">
        <v>925</v>
      </c>
      <c r="D4852" s="474">
        <v>574.92999999999995</v>
      </c>
    </row>
    <row r="4853" spans="1:4" s="387" customFormat="1" x14ac:dyDescent="0.25">
      <c r="A4853" s="473">
        <v>89974</v>
      </c>
      <c r="B4853" s="473" t="s">
        <v>5925</v>
      </c>
      <c r="C4853" s="473" t="s">
        <v>925</v>
      </c>
      <c r="D4853" s="474">
        <v>220.67</v>
      </c>
    </row>
    <row r="4854" spans="1:4" s="387" customFormat="1" x14ac:dyDescent="0.25">
      <c r="A4854" s="473">
        <v>89984</v>
      </c>
      <c r="B4854" s="473" t="s">
        <v>16443</v>
      </c>
      <c r="C4854" s="473" t="s">
        <v>925</v>
      </c>
      <c r="D4854" s="474">
        <v>70.709999999999994</v>
      </c>
    </row>
    <row r="4855" spans="1:4" s="387" customFormat="1" x14ac:dyDescent="0.25">
      <c r="A4855" s="473">
        <v>89985</v>
      </c>
      <c r="B4855" s="473" t="s">
        <v>16444</v>
      </c>
      <c r="C4855" s="473" t="s">
        <v>925</v>
      </c>
      <c r="D4855" s="474">
        <v>74.319999999999993</v>
      </c>
    </row>
    <row r="4856" spans="1:4" s="387" customFormat="1" x14ac:dyDescent="0.25">
      <c r="A4856" s="473">
        <v>89986</v>
      </c>
      <c r="B4856" s="473" t="s">
        <v>16445</v>
      </c>
      <c r="C4856" s="473" t="s">
        <v>925</v>
      </c>
      <c r="D4856" s="474">
        <v>68.89</v>
      </c>
    </row>
    <row r="4857" spans="1:4" s="387" customFormat="1" x14ac:dyDescent="0.25">
      <c r="A4857" s="473">
        <v>89987</v>
      </c>
      <c r="B4857" s="473" t="s">
        <v>16446</v>
      </c>
      <c r="C4857" s="473" t="s">
        <v>925</v>
      </c>
      <c r="D4857" s="474">
        <v>78.3</v>
      </c>
    </row>
    <row r="4858" spans="1:4" s="387" customFormat="1" x14ac:dyDescent="0.25">
      <c r="A4858" s="473">
        <v>90371</v>
      </c>
      <c r="B4858" s="473" t="s">
        <v>16447</v>
      </c>
      <c r="C4858" s="473" t="s">
        <v>925</v>
      </c>
      <c r="D4858" s="474">
        <v>36.92</v>
      </c>
    </row>
    <row r="4859" spans="1:4" s="387" customFormat="1" x14ac:dyDescent="0.25">
      <c r="A4859" s="473">
        <v>94489</v>
      </c>
      <c r="B4859" s="473" t="s">
        <v>16448</v>
      </c>
      <c r="C4859" s="473" t="s">
        <v>925</v>
      </c>
      <c r="D4859" s="474">
        <v>37.71</v>
      </c>
    </row>
    <row r="4860" spans="1:4" s="387" customFormat="1" x14ac:dyDescent="0.25">
      <c r="A4860" s="473">
        <v>94490</v>
      </c>
      <c r="B4860" s="473" t="s">
        <v>16449</v>
      </c>
      <c r="C4860" s="473" t="s">
        <v>925</v>
      </c>
      <c r="D4860" s="474">
        <v>57.18</v>
      </c>
    </row>
    <row r="4861" spans="1:4" s="387" customFormat="1" x14ac:dyDescent="0.25">
      <c r="A4861" s="473">
        <v>94491</v>
      </c>
      <c r="B4861" s="473" t="s">
        <v>16450</v>
      </c>
      <c r="C4861" s="473" t="s">
        <v>925</v>
      </c>
      <c r="D4861" s="474">
        <v>77.53</v>
      </c>
    </row>
    <row r="4862" spans="1:4" s="387" customFormat="1" x14ac:dyDescent="0.25">
      <c r="A4862" s="473">
        <v>94492</v>
      </c>
      <c r="B4862" s="473" t="s">
        <v>16451</v>
      </c>
      <c r="C4862" s="473" t="s">
        <v>925</v>
      </c>
      <c r="D4862" s="474">
        <v>79.84</v>
      </c>
    </row>
    <row r="4863" spans="1:4" s="387" customFormat="1" x14ac:dyDescent="0.25">
      <c r="A4863" s="473">
        <v>94493</v>
      </c>
      <c r="B4863" s="473" t="s">
        <v>16452</v>
      </c>
      <c r="C4863" s="473" t="s">
        <v>925</v>
      </c>
      <c r="D4863" s="474">
        <v>146.44999999999999</v>
      </c>
    </row>
    <row r="4864" spans="1:4" s="387" customFormat="1" x14ac:dyDescent="0.25">
      <c r="A4864" s="473">
        <v>94495</v>
      </c>
      <c r="B4864" s="473" t="s">
        <v>16453</v>
      </c>
      <c r="C4864" s="473" t="s">
        <v>925</v>
      </c>
      <c r="D4864" s="474">
        <v>50.93</v>
      </c>
    </row>
    <row r="4865" spans="1:4" s="387" customFormat="1" x14ac:dyDescent="0.25">
      <c r="A4865" s="473">
        <v>94496</v>
      </c>
      <c r="B4865" s="473" t="s">
        <v>16454</v>
      </c>
      <c r="C4865" s="473" t="s">
        <v>925</v>
      </c>
      <c r="D4865" s="474">
        <v>69.41</v>
      </c>
    </row>
    <row r="4866" spans="1:4" s="387" customFormat="1" x14ac:dyDescent="0.25">
      <c r="A4866" s="473">
        <v>94497</v>
      </c>
      <c r="B4866" s="473" t="s">
        <v>16455</v>
      </c>
      <c r="C4866" s="473" t="s">
        <v>925</v>
      </c>
      <c r="D4866" s="474">
        <v>87.9</v>
      </c>
    </row>
    <row r="4867" spans="1:4" s="387" customFormat="1" x14ac:dyDescent="0.25">
      <c r="A4867" s="473">
        <v>94498</v>
      </c>
      <c r="B4867" s="473" t="s">
        <v>16456</v>
      </c>
      <c r="C4867" s="473" t="s">
        <v>925</v>
      </c>
      <c r="D4867" s="474">
        <v>121.39</v>
      </c>
    </row>
    <row r="4868" spans="1:4" s="387" customFormat="1" x14ac:dyDescent="0.25">
      <c r="A4868" s="473">
        <v>94499</v>
      </c>
      <c r="B4868" s="473" t="s">
        <v>16457</v>
      </c>
      <c r="C4868" s="473" t="s">
        <v>925</v>
      </c>
      <c r="D4868" s="474">
        <v>242.17</v>
      </c>
    </row>
    <row r="4869" spans="1:4" s="387" customFormat="1" x14ac:dyDescent="0.25">
      <c r="A4869" s="473">
        <v>94500</v>
      </c>
      <c r="B4869" s="473" t="s">
        <v>16458</v>
      </c>
      <c r="C4869" s="473" t="s">
        <v>925</v>
      </c>
      <c r="D4869" s="474">
        <v>293.89</v>
      </c>
    </row>
    <row r="4870" spans="1:4" s="387" customFormat="1" x14ac:dyDescent="0.25">
      <c r="A4870" s="473">
        <v>94501</v>
      </c>
      <c r="B4870" s="473" t="s">
        <v>16459</v>
      </c>
      <c r="C4870" s="473" t="s">
        <v>925</v>
      </c>
      <c r="D4870" s="474">
        <v>594.65</v>
      </c>
    </row>
    <row r="4871" spans="1:4" s="387" customFormat="1" x14ac:dyDescent="0.25">
      <c r="A4871" s="473">
        <v>94792</v>
      </c>
      <c r="B4871" s="473" t="s">
        <v>16460</v>
      </c>
      <c r="C4871" s="473" t="s">
        <v>925</v>
      </c>
      <c r="D4871" s="474">
        <v>95.44</v>
      </c>
    </row>
    <row r="4872" spans="1:4" s="387" customFormat="1" x14ac:dyDescent="0.25">
      <c r="A4872" s="473">
        <v>94793</v>
      </c>
      <c r="B4872" s="473" t="s">
        <v>16461</v>
      </c>
      <c r="C4872" s="473" t="s">
        <v>925</v>
      </c>
      <c r="D4872" s="474">
        <v>130.88</v>
      </c>
    </row>
    <row r="4873" spans="1:4" s="387" customFormat="1" x14ac:dyDescent="0.25">
      <c r="A4873" s="473">
        <v>94794</v>
      </c>
      <c r="B4873" s="473" t="s">
        <v>16462</v>
      </c>
      <c r="C4873" s="473" t="s">
        <v>925</v>
      </c>
      <c r="D4873" s="474">
        <v>138.66</v>
      </c>
    </row>
    <row r="4874" spans="1:4" s="387" customFormat="1" x14ac:dyDescent="0.25">
      <c r="A4874" s="473">
        <v>94795</v>
      </c>
      <c r="B4874" s="473" t="s">
        <v>16463</v>
      </c>
      <c r="C4874" s="473" t="s">
        <v>925</v>
      </c>
      <c r="D4874" s="474">
        <v>80.06</v>
      </c>
    </row>
    <row r="4875" spans="1:4" s="387" customFormat="1" x14ac:dyDescent="0.25">
      <c r="A4875" s="473">
        <v>94796</v>
      </c>
      <c r="B4875" s="473" t="s">
        <v>16464</v>
      </c>
      <c r="C4875" s="473" t="s">
        <v>925</v>
      </c>
      <c r="D4875" s="474">
        <v>88.56</v>
      </c>
    </row>
    <row r="4876" spans="1:4" s="387" customFormat="1" x14ac:dyDescent="0.25">
      <c r="A4876" s="473">
        <v>94797</v>
      </c>
      <c r="B4876" s="473" t="s">
        <v>16465</v>
      </c>
      <c r="C4876" s="473" t="s">
        <v>925</v>
      </c>
      <c r="D4876" s="474">
        <v>192.77</v>
      </c>
    </row>
    <row r="4877" spans="1:4" s="387" customFormat="1" x14ac:dyDescent="0.25">
      <c r="A4877" s="473">
        <v>94798</v>
      </c>
      <c r="B4877" s="473" t="s">
        <v>16466</v>
      </c>
      <c r="C4877" s="473" t="s">
        <v>925</v>
      </c>
      <c r="D4877" s="474">
        <v>324.99</v>
      </c>
    </row>
    <row r="4878" spans="1:4" s="387" customFormat="1" x14ac:dyDescent="0.25">
      <c r="A4878" s="473">
        <v>94799</v>
      </c>
      <c r="B4878" s="473" t="s">
        <v>16467</v>
      </c>
      <c r="C4878" s="473" t="s">
        <v>925</v>
      </c>
      <c r="D4878" s="474">
        <v>397.22</v>
      </c>
    </row>
    <row r="4879" spans="1:4" s="387" customFormat="1" x14ac:dyDescent="0.25">
      <c r="A4879" s="473">
        <v>94800</v>
      </c>
      <c r="B4879" s="473" t="s">
        <v>16468</v>
      </c>
      <c r="C4879" s="473" t="s">
        <v>925</v>
      </c>
      <c r="D4879" s="474">
        <v>509.78</v>
      </c>
    </row>
    <row r="4880" spans="1:4" s="387" customFormat="1" x14ac:dyDescent="0.25">
      <c r="A4880" s="473">
        <v>95248</v>
      </c>
      <c r="B4880" s="473" t="s">
        <v>16469</v>
      </c>
      <c r="C4880" s="473" t="s">
        <v>925</v>
      </c>
      <c r="D4880" s="474">
        <v>43.5</v>
      </c>
    </row>
    <row r="4881" spans="1:4" s="387" customFormat="1" x14ac:dyDescent="0.25">
      <c r="A4881" s="473">
        <v>95249</v>
      </c>
      <c r="B4881" s="473" t="s">
        <v>16470</v>
      </c>
      <c r="C4881" s="473" t="s">
        <v>925</v>
      </c>
      <c r="D4881" s="474">
        <v>51.24</v>
      </c>
    </row>
    <row r="4882" spans="1:4" s="387" customFormat="1" x14ac:dyDescent="0.25">
      <c r="A4882" s="473">
        <v>95250</v>
      </c>
      <c r="B4882" s="473" t="s">
        <v>16471</v>
      </c>
      <c r="C4882" s="473" t="s">
        <v>925</v>
      </c>
      <c r="D4882" s="474">
        <v>69.16</v>
      </c>
    </row>
    <row r="4883" spans="1:4" s="387" customFormat="1" x14ac:dyDescent="0.25">
      <c r="A4883" s="473">
        <v>95251</v>
      </c>
      <c r="B4883" s="473" t="s">
        <v>16472</v>
      </c>
      <c r="C4883" s="473" t="s">
        <v>925</v>
      </c>
      <c r="D4883" s="474">
        <v>102.34</v>
      </c>
    </row>
    <row r="4884" spans="1:4" s="387" customFormat="1" x14ac:dyDescent="0.25">
      <c r="A4884" s="473">
        <v>95252</v>
      </c>
      <c r="B4884" s="473" t="s">
        <v>16473</v>
      </c>
      <c r="C4884" s="473" t="s">
        <v>925</v>
      </c>
      <c r="D4884" s="474">
        <v>12.26</v>
      </c>
    </row>
    <row r="4885" spans="1:4" s="387" customFormat="1" x14ac:dyDescent="0.25">
      <c r="A4885" s="473">
        <v>95253</v>
      </c>
      <c r="B4885" s="473" t="s">
        <v>16474</v>
      </c>
      <c r="C4885" s="473" t="s">
        <v>925</v>
      </c>
      <c r="D4885" s="474">
        <v>188.73</v>
      </c>
    </row>
    <row r="4886" spans="1:4" s="387" customFormat="1" x14ac:dyDescent="0.25">
      <c r="A4886" s="473">
        <v>99619</v>
      </c>
      <c r="B4886" s="473" t="s">
        <v>16475</v>
      </c>
      <c r="C4886" s="473" t="s">
        <v>925</v>
      </c>
      <c r="D4886" s="474">
        <v>98.09</v>
      </c>
    </row>
    <row r="4887" spans="1:4" s="387" customFormat="1" x14ac:dyDescent="0.25">
      <c r="A4887" s="473">
        <v>99620</v>
      </c>
      <c r="B4887" s="473" t="s">
        <v>16476</v>
      </c>
      <c r="C4887" s="473" t="s">
        <v>925</v>
      </c>
      <c r="D4887" s="474">
        <v>133.27000000000001</v>
      </c>
    </row>
    <row r="4888" spans="1:4" s="387" customFormat="1" x14ac:dyDescent="0.25">
      <c r="A4888" s="473">
        <v>99621</v>
      </c>
      <c r="B4888" s="473" t="s">
        <v>16477</v>
      </c>
      <c r="C4888" s="473" t="s">
        <v>925</v>
      </c>
      <c r="D4888" s="474">
        <v>198.73</v>
      </c>
    </row>
    <row r="4889" spans="1:4" s="387" customFormat="1" x14ac:dyDescent="0.25">
      <c r="A4889" s="473">
        <v>99622</v>
      </c>
      <c r="B4889" s="473" t="s">
        <v>16478</v>
      </c>
      <c r="C4889" s="473" t="s">
        <v>925</v>
      </c>
      <c r="D4889" s="474">
        <v>223.49</v>
      </c>
    </row>
    <row r="4890" spans="1:4" s="387" customFormat="1" x14ac:dyDescent="0.25">
      <c r="A4890" s="473">
        <v>99623</v>
      </c>
      <c r="B4890" s="473" t="s">
        <v>16479</v>
      </c>
      <c r="C4890" s="473" t="s">
        <v>925</v>
      </c>
      <c r="D4890" s="474">
        <v>311.99</v>
      </c>
    </row>
    <row r="4891" spans="1:4" s="387" customFormat="1" x14ac:dyDescent="0.25">
      <c r="A4891" s="473">
        <v>99624</v>
      </c>
      <c r="B4891" s="473" t="s">
        <v>16480</v>
      </c>
      <c r="C4891" s="473" t="s">
        <v>925</v>
      </c>
      <c r="D4891" s="474">
        <v>444.95</v>
      </c>
    </row>
    <row r="4892" spans="1:4" s="387" customFormat="1" x14ac:dyDescent="0.25">
      <c r="A4892" s="473">
        <v>99625</v>
      </c>
      <c r="B4892" s="473" t="s">
        <v>16481</v>
      </c>
      <c r="C4892" s="473" t="s">
        <v>925</v>
      </c>
      <c r="D4892" s="474">
        <v>612.30999999999995</v>
      </c>
    </row>
    <row r="4893" spans="1:4" s="387" customFormat="1" x14ac:dyDescent="0.25">
      <c r="A4893" s="473">
        <v>99626</v>
      </c>
      <c r="B4893" s="473" t="s">
        <v>16482</v>
      </c>
      <c r="C4893" s="473" t="s">
        <v>925</v>
      </c>
      <c r="D4893" s="474">
        <v>943.57</v>
      </c>
    </row>
    <row r="4894" spans="1:4" s="387" customFormat="1" x14ac:dyDescent="0.25">
      <c r="A4894" s="473">
        <v>99627</v>
      </c>
      <c r="B4894" s="473" t="s">
        <v>16483</v>
      </c>
      <c r="C4894" s="473" t="s">
        <v>925</v>
      </c>
      <c r="D4894" s="474">
        <v>59.16</v>
      </c>
    </row>
    <row r="4895" spans="1:4" s="387" customFormat="1" x14ac:dyDescent="0.25">
      <c r="A4895" s="473">
        <v>99628</v>
      </c>
      <c r="B4895" s="473" t="s">
        <v>16484</v>
      </c>
      <c r="C4895" s="473" t="s">
        <v>925</v>
      </c>
      <c r="D4895" s="474">
        <v>64.400000000000006</v>
      </c>
    </row>
    <row r="4896" spans="1:4" s="387" customFormat="1" x14ac:dyDescent="0.25">
      <c r="A4896" s="473">
        <v>99629</v>
      </c>
      <c r="B4896" s="473" t="s">
        <v>16485</v>
      </c>
      <c r="C4896" s="473" t="s">
        <v>925</v>
      </c>
      <c r="D4896" s="474">
        <v>71.44</v>
      </c>
    </row>
    <row r="4897" spans="1:4" s="387" customFormat="1" x14ac:dyDescent="0.25">
      <c r="A4897" s="473">
        <v>99630</v>
      </c>
      <c r="B4897" s="473" t="s">
        <v>16486</v>
      </c>
      <c r="C4897" s="473" t="s">
        <v>925</v>
      </c>
      <c r="D4897" s="474">
        <v>106.39</v>
      </c>
    </row>
    <row r="4898" spans="1:4" s="387" customFormat="1" x14ac:dyDescent="0.25">
      <c r="A4898" s="473">
        <v>99631</v>
      </c>
      <c r="B4898" s="473" t="s">
        <v>16487</v>
      </c>
      <c r="C4898" s="473" t="s">
        <v>925</v>
      </c>
      <c r="D4898" s="474">
        <v>123.69</v>
      </c>
    </row>
    <row r="4899" spans="1:4" s="387" customFormat="1" x14ac:dyDescent="0.25">
      <c r="A4899" s="473">
        <v>99632</v>
      </c>
      <c r="B4899" s="473" t="s">
        <v>16488</v>
      </c>
      <c r="C4899" s="473" t="s">
        <v>925</v>
      </c>
      <c r="D4899" s="474">
        <v>178.54</v>
      </c>
    </row>
    <row r="4900" spans="1:4" s="387" customFormat="1" x14ac:dyDescent="0.25">
      <c r="A4900" s="473">
        <v>99633</v>
      </c>
      <c r="B4900" s="473" t="s">
        <v>16489</v>
      </c>
      <c r="C4900" s="473" t="s">
        <v>925</v>
      </c>
      <c r="D4900" s="474">
        <v>383.99</v>
      </c>
    </row>
    <row r="4901" spans="1:4" s="387" customFormat="1" x14ac:dyDescent="0.25">
      <c r="A4901" s="473">
        <v>99634</v>
      </c>
      <c r="B4901" s="473" t="s">
        <v>16490</v>
      </c>
      <c r="C4901" s="473" t="s">
        <v>925</v>
      </c>
      <c r="D4901" s="474">
        <v>656.29</v>
      </c>
    </row>
    <row r="4902" spans="1:4" s="387" customFormat="1" x14ac:dyDescent="0.25">
      <c r="A4902" s="473">
        <v>99635</v>
      </c>
      <c r="B4902" s="473" t="s">
        <v>16491</v>
      </c>
      <c r="C4902" s="473" t="s">
        <v>925</v>
      </c>
      <c r="D4902" s="474">
        <v>279.79000000000002</v>
      </c>
    </row>
    <row r="4903" spans="1:4" s="387" customFormat="1" x14ac:dyDescent="0.25">
      <c r="A4903" s="473">
        <v>103008</v>
      </c>
      <c r="B4903" s="473" t="s">
        <v>16492</v>
      </c>
      <c r="C4903" s="473" t="s">
        <v>925</v>
      </c>
      <c r="D4903" s="474">
        <v>80.22</v>
      </c>
    </row>
    <row r="4904" spans="1:4" s="387" customFormat="1" x14ac:dyDescent="0.25">
      <c r="A4904" s="473">
        <v>103009</v>
      </c>
      <c r="B4904" s="473" t="s">
        <v>16493</v>
      </c>
      <c r="C4904" s="473" t="s">
        <v>925</v>
      </c>
      <c r="D4904" s="474">
        <v>282.64999999999998</v>
      </c>
    </row>
    <row r="4905" spans="1:4" s="387" customFormat="1" x14ac:dyDescent="0.25">
      <c r="A4905" s="473">
        <v>103010</v>
      </c>
      <c r="B4905" s="473" t="s">
        <v>16494</v>
      </c>
      <c r="C4905" s="473" t="s">
        <v>925</v>
      </c>
      <c r="D4905" s="474">
        <v>60.83</v>
      </c>
    </row>
    <row r="4906" spans="1:4" s="387" customFormat="1" x14ac:dyDescent="0.25">
      <c r="A4906" s="473">
        <v>103011</v>
      </c>
      <c r="B4906" s="473" t="s">
        <v>16495</v>
      </c>
      <c r="C4906" s="473" t="s">
        <v>925</v>
      </c>
      <c r="D4906" s="474">
        <v>67.78</v>
      </c>
    </row>
    <row r="4907" spans="1:4" s="387" customFormat="1" x14ac:dyDescent="0.25">
      <c r="A4907" s="473">
        <v>103012</v>
      </c>
      <c r="B4907" s="473" t="s">
        <v>16496</v>
      </c>
      <c r="C4907" s="473" t="s">
        <v>925</v>
      </c>
      <c r="D4907" s="474">
        <v>106.94</v>
      </c>
    </row>
    <row r="4908" spans="1:4" s="387" customFormat="1" x14ac:dyDescent="0.25">
      <c r="A4908" s="473">
        <v>103013</v>
      </c>
      <c r="B4908" s="473" t="s">
        <v>16497</v>
      </c>
      <c r="C4908" s="473" t="s">
        <v>925</v>
      </c>
      <c r="D4908" s="474">
        <v>115.02</v>
      </c>
    </row>
    <row r="4909" spans="1:4" s="387" customFormat="1" x14ac:dyDescent="0.25">
      <c r="A4909" s="473">
        <v>103014</v>
      </c>
      <c r="B4909" s="473" t="s">
        <v>16498</v>
      </c>
      <c r="C4909" s="473" t="s">
        <v>925</v>
      </c>
      <c r="D4909" s="474">
        <v>173.1</v>
      </c>
    </row>
    <row r="4910" spans="1:4" s="387" customFormat="1" x14ac:dyDescent="0.25">
      <c r="A4910" s="473">
        <v>103015</v>
      </c>
      <c r="B4910" s="473" t="s">
        <v>16499</v>
      </c>
      <c r="C4910" s="473" t="s">
        <v>925</v>
      </c>
      <c r="D4910" s="474">
        <v>306.42</v>
      </c>
    </row>
    <row r="4911" spans="1:4" s="387" customFormat="1" x14ac:dyDescent="0.25">
      <c r="A4911" s="473">
        <v>103016</v>
      </c>
      <c r="B4911" s="473" t="s">
        <v>16500</v>
      </c>
      <c r="C4911" s="473" t="s">
        <v>925</v>
      </c>
      <c r="D4911" s="474">
        <v>419.04</v>
      </c>
    </row>
    <row r="4912" spans="1:4" s="387" customFormat="1" x14ac:dyDescent="0.25">
      <c r="A4912" s="473">
        <v>103017</v>
      </c>
      <c r="B4912" s="473" t="s">
        <v>16501</v>
      </c>
      <c r="C4912" s="473" t="s">
        <v>925</v>
      </c>
      <c r="D4912" s="474">
        <v>732.15</v>
      </c>
    </row>
    <row r="4913" spans="1:4" s="387" customFormat="1" x14ac:dyDescent="0.25">
      <c r="A4913" s="473">
        <v>103018</v>
      </c>
      <c r="B4913" s="473" t="s">
        <v>16502</v>
      </c>
      <c r="C4913" s="473" t="s">
        <v>925</v>
      </c>
      <c r="D4913" s="474">
        <v>228.67</v>
      </c>
    </row>
    <row r="4914" spans="1:4" s="387" customFormat="1" x14ac:dyDescent="0.25">
      <c r="A4914" s="473">
        <v>103019</v>
      </c>
      <c r="B4914" s="473" t="s">
        <v>16503</v>
      </c>
      <c r="C4914" s="473" t="s">
        <v>925</v>
      </c>
      <c r="D4914" s="474">
        <v>167.38</v>
      </c>
    </row>
    <row r="4915" spans="1:4" s="387" customFormat="1" x14ac:dyDescent="0.25">
      <c r="A4915" s="473">
        <v>103029</v>
      </c>
      <c r="B4915" s="473" t="s">
        <v>16504</v>
      </c>
      <c r="C4915" s="473" t="s">
        <v>925</v>
      </c>
      <c r="D4915" s="474">
        <v>37.619999999999997</v>
      </c>
    </row>
    <row r="4916" spans="1:4" s="387" customFormat="1" x14ac:dyDescent="0.25">
      <c r="A4916" s="473">
        <v>103036</v>
      </c>
      <c r="B4916" s="473" t="s">
        <v>16505</v>
      </c>
      <c r="C4916" s="473" t="s">
        <v>925</v>
      </c>
      <c r="D4916" s="474">
        <v>30.05</v>
      </c>
    </row>
    <row r="4917" spans="1:4" s="387" customFormat="1" x14ac:dyDescent="0.25">
      <c r="A4917" s="473">
        <v>103037</v>
      </c>
      <c r="B4917" s="473" t="s">
        <v>16506</v>
      </c>
      <c r="C4917" s="473" t="s">
        <v>925</v>
      </c>
      <c r="D4917" s="474">
        <v>59.03</v>
      </c>
    </row>
    <row r="4918" spans="1:4" s="387" customFormat="1" x14ac:dyDescent="0.25">
      <c r="A4918" s="473">
        <v>103038</v>
      </c>
      <c r="B4918" s="473" t="s">
        <v>16507</v>
      </c>
      <c r="C4918" s="473" t="s">
        <v>925</v>
      </c>
      <c r="D4918" s="474">
        <v>78.959999999999994</v>
      </c>
    </row>
    <row r="4919" spans="1:4" s="387" customFormat="1" x14ac:dyDescent="0.25">
      <c r="A4919" s="473">
        <v>103039</v>
      </c>
      <c r="B4919" s="473" t="s">
        <v>16508</v>
      </c>
      <c r="C4919" s="473" t="s">
        <v>925</v>
      </c>
      <c r="D4919" s="474">
        <v>84.83</v>
      </c>
    </row>
    <row r="4920" spans="1:4" s="387" customFormat="1" x14ac:dyDescent="0.25">
      <c r="A4920" s="473">
        <v>103040</v>
      </c>
      <c r="B4920" s="473" t="s">
        <v>16509</v>
      </c>
      <c r="C4920" s="473" t="s">
        <v>925</v>
      </c>
      <c r="D4920" s="474">
        <v>127.41</v>
      </c>
    </row>
    <row r="4921" spans="1:4" s="387" customFormat="1" x14ac:dyDescent="0.25">
      <c r="A4921" s="473">
        <v>103041</v>
      </c>
      <c r="B4921" s="473" t="s">
        <v>16510</v>
      </c>
      <c r="C4921" s="473" t="s">
        <v>925</v>
      </c>
      <c r="D4921" s="474">
        <v>24.74</v>
      </c>
    </row>
    <row r="4922" spans="1:4" s="387" customFormat="1" x14ac:dyDescent="0.25">
      <c r="A4922" s="473">
        <v>103042</v>
      </c>
      <c r="B4922" s="473" t="s">
        <v>16511</v>
      </c>
      <c r="C4922" s="473" t="s">
        <v>925</v>
      </c>
      <c r="D4922" s="474">
        <v>30.04</v>
      </c>
    </row>
    <row r="4923" spans="1:4" s="387" customFormat="1" x14ac:dyDescent="0.25">
      <c r="A4923" s="473">
        <v>103043</v>
      </c>
      <c r="B4923" s="473" t="s">
        <v>16512</v>
      </c>
      <c r="C4923" s="473" t="s">
        <v>925</v>
      </c>
      <c r="D4923" s="474">
        <v>28.85</v>
      </c>
    </row>
    <row r="4924" spans="1:4" s="387" customFormat="1" x14ac:dyDescent="0.25">
      <c r="A4924" s="473">
        <v>103044</v>
      </c>
      <c r="B4924" s="473" t="s">
        <v>16513</v>
      </c>
      <c r="C4924" s="473" t="s">
        <v>925</v>
      </c>
      <c r="D4924" s="474">
        <v>38.6</v>
      </c>
    </row>
    <row r="4925" spans="1:4" s="387" customFormat="1" x14ac:dyDescent="0.25">
      <c r="A4925" s="473">
        <v>103045</v>
      </c>
      <c r="B4925" s="473" t="s">
        <v>16514</v>
      </c>
      <c r="C4925" s="473" t="s">
        <v>925</v>
      </c>
      <c r="D4925" s="474">
        <v>11.22</v>
      </c>
    </row>
    <row r="4926" spans="1:4" s="387" customFormat="1" x14ac:dyDescent="0.25">
      <c r="A4926" s="473">
        <v>103046</v>
      </c>
      <c r="B4926" s="473" t="s">
        <v>16515</v>
      </c>
      <c r="C4926" s="473" t="s">
        <v>925</v>
      </c>
      <c r="D4926" s="474">
        <v>28.31</v>
      </c>
    </row>
    <row r="4927" spans="1:4" s="387" customFormat="1" x14ac:dyDescent="0.25">
      <c r="A4927" s="473">
        <v>103047</v>
      </c>
      <c r="B4927" s="473" t="s">
        <v>16516</v>
      </c>
      <c r="C4927" s="473" t="s">
        <v>925</v>
      </c>
      <c r="D4927" s="474">
        <v>30.11</v>
      </c>
    </row>
    <row r="4928" spans="1:4" s="387" customFormat="1" x14ac:dyDescent="0.25">
      <c r="A4928" s="473">
        <v>103048</v>
      </c>
      <c r="B4928" s="473" t="s">
        <v>16517</v>
      </c>
      <c r="C4928" s="473" t="s">
        <v>925</v>
      </c>
      <c r="D4928" s="474">
        <v>21.94</v>
      </c>
    </row>
    <row r="4929" spans="1:4" s="387" customFormat="1" x14ac:dyDescent="0.25">
      <c r="A4929" s="473">
        <v>103049</v>
      </c>
      <c r="B4929" s="473" t="s">
        <v>16518</v>
      </c>
      <c r="C4929" s="473" t="s">
        <v>925</v>
      </c>
      <c r="D4929" s="474">
        <v>24.1</v>
      </c>
    </row>
    <row r="4930" spans="1:4" s="387" customFormat="1" x14ac:dyDescent="0.25">
      <c r="A4930" s="473">
        <v>103050</v>
      </c>
      <c r="B4930" s="473" t="s">
        <v>16519</v>
      </c>
      <c r="C4930" s="473" t="s">
        <v>925</v>
      </c>
      <c r="D4930" s="474">
        <v>20.49</v>
      </c>
    </row>
    <row r="4931" spans="1:4" s="387" customFormat="1" x14ac:dyDescent="0.25">
      <c r="A4931" s="473">
        <v>103051</v>
      </c>
      <c r="B4931" s="473" t="s">
        <v>16520</v>
      </c>
      <c r="C4931" s="473" t="s">
        <v>925</v>
      </c>
      <c r="D4931" s="474">
        <v>24.98</v>
      </c>
    </row>
    <row r="4932" spans="1:4" s="387" customFormat="1" x14ac:dyDescent="0.25">
      <c r="A4932" s="473">
        <v>103052</v>
      </c>
      <c r="B4932" s="473" t="s">
        <v>16521</v>
      </c>
      <c r="C4932" s="473" t="s">
        <v>925</v>
      </c>
      <c r="D4932" s="474">
        <v>34.450000000000003</v>
      </c>
    </row>
    <row r="4933" spans="1:4" s="387" customFormat="1" x14ac:dyDescent="0.25">
      <c r="A4933" s="473">
        <v>95634</v>
      </c>
      <c r="B4933" s="473" t="s">
        <v>5926</v>
      </c>
      <c r="C4933" s="473" t="s">
        <v>925</v>
      </c>
      <c r="D4933" s="474">
        <v>149.13999999999999</v>
      </c>
    </row>
    <row r="4934" spans="1:4" s="387" customFormat="1" x14ac:dyDescent="0.25">
      <c r="A4934" s="473">
        <v>95635</v>
      </c>
      <c r="B4934" s="473" t="s">
        <v>5927</v>
      </c>
      <c r="C4934" s="473" t="s">
        <v>925</v>
      </c>
      <c r="D4934" s="474">
        <v>160.27000000000001</v>
      </c>
    </row>
    <row r="4935" spans="1:4" s="387" customFormat="1" x14ac:dyDescent="0.25">
      <c r="A4935" s="473">
        <v>95636</v>
      </c>
      <c r="B4935" s="473" t="s">
        <v>16522</v>
      </c>
      <c r="C4935" s="473" t="s">
        <v>925</v>
      </c>
      <c r="D4935" s="474">
        <v>329</v>
      </c>
    </row>
    <row r="4936" spans="1:4" s="387" customFormat="1" x14ac:dyDescent="0.25">
      <c r="A4936" s="473">
        <v>95637</v>
      </c>
      <c r="B4936" s="473" t="s">
        <v>5928</v>
      </c>
      <c r="C4936" s="473" t="s">
        <v>925</v>
      </c>
      <c r="D4936" s="474">
        <v>503.68</v>
      </c>
    </row>
    <row r="4937" spans="1:4" s="387" customFormat="1" x14ac:dyDescent="0.25">
      <c r="A4937" s="473">
        <v>95638</v>
      </c>
      <c r="B4937" s="473" t="s">
        <v>5929</v>
      </c>
      <c r="C4937" s="473" t="s">
        <v>925</v>
      </c>
      <c r="D4937" s="474">
        <v>614.37</v>
      </c>
    </row>
    <row r="4938" spans="1:4" s="387" customFormat="1" x14ac:dyDescent="0.25">
      <c r="A4938" s="473">
        <v>95639</v>
      </c>
      <c r="B4938" s="473" t="s">
        <v>5930</v>
      </c>
      <c r="C4938" s="473" t="s">
        <v>925</v>
      </c>
      <c r="D4938" s="474">
        <v>803.76</v>
      </c>
    </row>
    <row r="4939" spans="1:4" s="387" customFormat="1" x14ac:dyDescent="0.25">
      <c r="A4939" s="473">
        <v>95641</v>
      </c>
      <c r="B4939" s="473" t="s">
        <v>5931</v>
      </c>
      <c r="C4939" s="473" t="s">
        <v>925</v>
      </c>
      <c r="D4939" s="474">
        <v>265.7</v>
      </c>
    </row>
    <row r="4940" spans="1:4" s="387" customFormat="1" x14ac:dyDescent="0.25">
      <c r="A4940" s="473">
        <v>95642</v>
      </c>
      <c r="B4940" s="473" t="s">
        <v>5932</v>
      </c>
      <c r="C4940" s="473" t="s">
        <v>925</v>
      </c>
      <c r="D4940" s="474">
        <v>392.59</v>
      </c>
    </row>
    <row r="4941" spans="1:4" s="387" customFormat="1" x14ac:dyDescent="0.25">
      <c r="A4941" s="473">
        <v>95643</v>
      </c>
      <c r="B4941" s="473" t="s">
        <v>5933</v>
      </c>
      <c r="C4941" s="473" t="s">
        <v>925</v>
      </c>
      <c r="D4941" s="474">
        <v>513.95000000000005</v>
      </c>
    </row>
    <row r="4942" spans="1:4" s="387" customFormat="1" x14ac:dyDescent="0.25">
      <c r="A4942" s="473">
        <v>95644</v>
      </c>
      <c r="B4942" s="473" t="s">
        <v>5934</v>
      </c>
      <c r="C4942" s="473" t="s">
        <v>925</v>
      </c>
      <c r="D4942" s="474">
        <v>195.3</v>
      </c>
    </row>
    <row r="4943" spans="1:4" s="387" customFormat="1" x14ac:dyDescent="0.25">
      <c r="A4943" s="473">
        <v>95645</v>
      </c>
      <c r="B4943" s="473" t="s">
        <v>5935</v>
      </c>
      <c r="C4943" s="473" t="s">
        <v>925</v>
      </c>
      <c r="D4943" s="474">
        <v>358.35</v>
      </c>
    </row>
    <row r="4944" spans="1:4" s="387" customFormat="1" x14ac:dyDescent="0.25">
      <c r="A4944" s="473">
        <v>95646</v>
      </c>
      <c r="B4944" s="473" t="s">
        <v>5936</v>
      </c>
      <c r="C4944" s="473" t="s">
        <v>925</v>
      </c>
      <c r="D4944" s="474">
        <v>534</v>
      </c>
    </row>
    <row r="4945" spans="1:4" s="387" customFormat="1" x14ac:dyDescent="0.25">
      <c r="A4945" s="473">
        <v>95647</v>
      </c>
      <c r="B4945" s="473" t="s">
        <v>5937</v>
      </c>
      <c r="C4945" s="473" t="s">
        <v>925</v>
      </c>
      <c r="D4945" s="474">
        <v>700.56</v>
      </c>
    </row>
    <row r="4946" spans="1:4" s="387" customFormat="1" x14ac:dyDescent="0.25">
      <c r="A4946" s="473">
        <v>95673</v>
      </c>
      <c r="B4946" s="473" t="s">
        <v>5938</v>
      </c>
      <c r="C4946" s="473" t="s">
        <v>925</v>
      </c>
      <c r="D4946" s="474">
        <v>111.6</v>
      </c>
    </row>
    <row r="4947" spans="1:4" s="387" customFormat="1" x14ac:dyDescent="0.25">
      <c r="A4947" s="473">
        <v>95674</v>
      </c>
      <c r="B4947" s="473" t="s">
        <v>5939</v>
      </c>
      <c r="C4947" s="473" t="s">
        <v>925</v>
      </c>
      <c r="D4947" s="474">
        <v>118.54</v>
      </c>
    </row>
    <row r="4948" spans="1:4" s="387" customFormat="1" x14ac:dyDescent="0.25">
      <c r="A4948" s="473">
        <v>95675</v>
      </c>
      <c r="B4948" s="473" t="s">
        <v>5940</v>
      </c>
      <c r="C4948" s="473" t="s">
        <v>925</v>
      </c>
      <c r="D4948" s="474">
        <v>144.86000000000001</v>
      </c>
    </row>
    <row r="4949" spans="1:4" s="387" customFormat="1" x14ac:dyDescent="0.25">
      <c r="A4949" s="473">
        <v>95676</v>
      </c>
      <c r="B4949" s="473" t="s">
        <v>5941</v>
      </c>
      <c r="C4949" s="473" t="s">
        <v>925</v>
      </c>
      <c r="D4949" s="474">
        <v>115.68</v>
      </c>
    </row>
    <row r="4950" spans="1:4" s="387" customFormat="1" x14ac:dyDescent="0.25">
      <c r="A4950" s="473">
        <v>97741</v>
      </c>
      <c r="B4950" s="473" t="s">
        <v>5942</v>
      </c>
      <c r="C4950" s="473" t="s">
        <v>925</v>
      </c>
      <c r="D4950" s="474">
        <v>148.49</v>
      </c>
    </row>
    <row r="4951" spans="1:4" s="387" customFormat="1" x14ac:dyDescent="0.25">
      <c r="A4951" s="473">
        <v>90436</v>
      </c>
      <c r="B4951" s="473" t="s">
        <v>5943</v>
      </c>
      <c r="C4951" s="473" t="s">
        <v>925</v>
      </c>
      <c r="D4951" s="474">
        <v>11.6</v>
      </c>
    </row>
    <row r="4952" spans="1:4" s="387" customFormat="1" x14ac:dyDescent="0.25">
      <c r="A4952" s="473">
        <v>90437</v>
      </c>
      <c r="B4952" s="473" t="s">
        <v>5944</v>
      </c>
      <c r="C4952" s="473" t="s">
        <v>925</v>
      </c>
      <c r="D4952" s="474">
        <v>28.2</v>
      </c>
    </row>
    <row r="4953" spans="1:4" s="387" customFormat="1" x14ac:dyDescent="0.25">
      <c r="A4953" s="473">
        <v>90438</v>
      </c>
      <c r="B4953" s="473" t="s">
        <v>5945</v>
      </c>
      <c r="C4953" s="473" t="s">
        <v>925</v>
      </c>
      <c r="D4953" s="474">
        <v>40.42</v>
      </c>
    </row>
    <row r="4954" spans="1:4" s="387" customFormat="1" x14ac:dyDescent="0.25">
      <c r="A4954" s="473">
        <v>90439</v>
      </c>
      <c r="B4954" s="473" t="s">
        <v>5946</v>
      </c>
      <c r="C4954" s="473" t="s">
        <v>925</v>
      </c>
      <c r="D4954" s="474">
        <v>49.97</v>
      </c>
    </row>
    <row r="4955" spans="1:4" s="387" customFormat="1" x14ac:dyDescent="0.25">
      <c r="A4955" s="473">
        <v>90440</v>
      </c>
      <c r="B4955" s="473" t="s">
        <v>5947</v>
      </c>
      <c r="C4955" s="473" t="s">
        <v>925</v>
      </c>
      <c r="D4955" s="474">
        <v>80.03</v>
      </c>
    </row>
    <row r="4956" spans="1:4" s="387" customFormat="1" x14ac:dyDescent="0.25">
      <c r="A4956" s="473">
        <v>90441</v>
      </c>
      <c r="B4956" s="473" t="s">
        <v>5948</v>
      </c>
      <c r="C4956" s="473" t="s">
        <v>925</v>
      </c>
      <c r="D4956" s="474">
        <v>102.24</v>
      </c>
    </row>
    <row r="4957" spans="1:4" s="387" customFormat="1" x14ac:dyDescent="0.25">
      <c r="A4957" s="473">
        <v>90443</v>
      </c>
      <c r="B4957" s="473" t="s">
        <v>972</v>
      </c>
      <c r="C4957" s="473" t="s">
        <v>934</v>
      </c>
      <c r="D4957" s="474">
        <v>10.55</v>
      </c>
    </row>
    <row r="4958" spans="1:4" s="387" customFormat="1" x14ac:dyDescent="0.25">
      <c r="A4958" s="473">
        <v>90444</v>
      </c>
      <c r="B4958" s="473" t="s">
        <v>5949</v>
      </c>
      <c r="C4958" s="473" t="s">
        <v>934</v>
      </c>
      <c r="D4958" s="474">
        <v>21.45</v>
      </c>
    </row>
    <row r="4959" spans="1:4" s="387" customFormat="1" x14ac:dyDescent="0.25">
      <c r="A4959" s="473">
        <v>90445</v>
      </c>
      <c r="B4959" s="473" t="s">
        <v>5950</v>
      </c>
      <c r="C4959" s="473" t="s">
        <v>934</v>
      </c>
      <c r="D4959" s="474">
        <v>22.89</v>
      </c>
    </row>
    <row r="4960" spans="1:4" s="387" customFormat="1" x14ac:dyDescent="0.25">
      <c r="A4960" s="473">
        <v>90446</v>
      </c>
      <c r="B4960" s="473" t="s">
        <v>5951</v>
      </c>
      <c r="C4960" s="473" t="s">
        <v>934</v>
      </c>
      <c r="D4960" s="474">
        <v>24.85</v>
      </c>
    </row>
    <row r="4961" spans="1:4" s="387" customFormat="1" x14ac:dyDescent="0.25">
      <c r="A4961" s="473">
        <v>90447</v>
      </c>
      <c r="B4961" s="473" t="s">
        <v>5952</v>
      </c>
      <c r="C4961" s="473" t="s">
        <v>934</v>
      </c>
      <c r="D4961" s="474">
        <v>5.23</v>
      </c>
    </row>
    <row r="4962" spans="1:4" s="387" customFormat="1" x14ac:dyDescent="0.25">
      <c r="A4962" s="473">
        <v>90451</v>
      </c>
      <c r="B4962" s="473" t="s">
        <v>5953</v>
      </c>
      <c r="C4962" s="473" t="s">
        <v>925</v>
      </c>
      <c r="D4962" s="474">
        <v>3.91</v>
      </c>
    </row>
    <row r="4963" spans="1:4" s="387" customFormat="1" x14ac:dyDescent="0.25">
      <c r="A4963" s="473">
        <v>90452</v>
      </c>
      <c r="B4963" s="473" t="s">
        <v>5954</v>
      </c>
      <c r="C4963" s="473" t="s">
        <v>925</v>
      </c>
      <c r="D4963" s="474">
        <v>19.73</v>
      </c>
    </row>
    <row r="4964" spans="1:4" s="387" customFormat="1" x14ac:dyDescent="0.25">
      <c r="A4964" s="473">
        <v>90453</v>
      </c>
      <c r="B4964" s="473" t="s">
        <v>5955</v>
      </c>
      <c r="C4964" s="473" t="s">
        <v>925</v>
      </c>
      <c r="D4964" s="474">
        <v>2.39</v>
      </c>
    </row>
    <row r="4965" spans="1:4" s="387" customFormat="1" x14ac:dyDescent="0.25">
      <c r="A4965" s="473">
        <v>90454</v>
      </c>
      <c r="B4965" s="473" t="s">
        <v>5956</v>
      </c>
      <c r="C4965" s="473" t="s">
        <v>925</v>
      </c>
      <c r="D4965" s="474">
        <v>4.3099999999999996</v>
      </c>
    </row>
    <row r="4966" spans="1:4" s="387" customFormat="1" x14ac:dyDescent="0.25">
      <c r="A4966" s="473">
        <v>90455</v>
      </c>
      <c r="B4966" s="473" t="s">
        <v>5957</v>
      </c>
      <c r="C4966" s="473" t="s">
        <v>925</v>
      </c>
      <c r="D4966" s="474">
        <v>5.62</v>
      </c>
    </row>
    <row r="4967" spans="1:4" s="387" customFormat="1" x14ac:dyDescent="0.25">
      <c r="A4967" s="473">
        <v>90456</v>
      </c>
      <c r="B4967" s="473" t="s">
        <v>5958</v>
      </c>
      <c r="C4967" s="473" t="s">
        <v>925</v>
      </c>
      <c r="D4967" s="474">
        <v>3.38</v>
      </c>
    </row>
    <row r="4968" spans="1:4" s="387" customFormat="1" x14ac:dyDescent="0.25">
      <c r="A4968" s="473">
        <v>90457</v>
      </c>
      <c r="B4968" s="473" t="s">
        <v>5959</v>
      </c>
      <c r="C4968" s="473" t="s">
        <v>925</v>
      </c>
      <c r="D4968" s="474">
        <v>7.72</v>
      </c>
    </row>
    <row r="4969" spans="1:4" s="387" customFormat="1" x14ac:dyDescent="0.25">
      <c r="A4969" s="473">
        <v>90458</v>
      </c>
      <c r="B4969" s="473" t="s">
        <v>5960</v>
      </c>
      <c r="C4969" s="473" t="s">
        <v>925</v>
      </c>
      <c r="D4969" s="474">
        <v>21.91</v>
      </c>
    </row>
    <row r="4970" spans="1:4" s="387" customFormat="1" x14ac:dyDescent="0.25">
      <c r="A4970" s="473">
        <v>90459</v>
      </c>
      <c r="B4970" s="473" t="s">
        <v>5961</v>
      </c>
      <c r="C4970" s="473" t="s">
        <v>925</v>
      </c>
      <c r="D4970" s="474">
        <v>30.9</v>
      </c>
    </row>
    <row r="4971" spans="1:4" s="387" customFormat="1" x14ac:dyDescent="0.25">
      <c r="A4971" s="473">
        <v>90460</v>
      </c>
      <c r="B4971" s="473" t="s">
        <v>5962</v>
      </c>
      <c r="C4971" s="473" t="s">
        <v>934</v>
      </c>
      <c r="D4971" s="474">
        <v>9.35</v>
      </c>
    </row>
    <row r="4972" spans="1:4" s="387" customFormat="1" x14ac:dyDescent="0.25">
      <c r="A4972" s="473">
        <v>90461</v>
      </c>
      <c r="B4972" s="473" t="s">
        <v>5963</v>
      </c>
      <c r="C4972" s="473" t="s">
        <v>934</v>
      </c>
      <c r="D4972" s="474">
        <v>6.07</v>
      </c>
    </row>
    <row r="4973" spans="1:4" s="387" customFormat="1" x14ac:dyDescent="0.25">
      <c r="A4973" s="473">
        <v>90462</v>
      </c>
      <c r="B4973" s="473" t="s">
        <v>5964</v>
      </c>
      <c r="C4973" s="473" t="s">
        <v>934</v>
      </c>
      <c r="D4973" s="474">
        <v>1.24</v>
      </c>
    </row>
    <row r="4974" spans="1:4" s="387" customFormat="1" x14ac:dyDescent="0.25">
      <c r="A4974" s="473">
        <v>90463</v>
      </c>
      <c r="B4974" s="473" t="s">
        <v>5965</v>
      </c>
      <c r="C4974" s="473" t="s">
        <v>934</v>
      </c>
      <c r="D4974" s="474">
        <v>1.08</v>
      </c>
    </row>
    <row r="4975" spans="1:4" s="387" customFormat="1" x14ac:dyDescent="0.25">
      <c r="A4975" s="473">
        <v>90466</v>
      </c>
      <c r="B4975" s="473" t="s">
        <v>970</v>
      </c>
      <c r="C4975" s="473" t="s">
        <v>934</v>
      </c>
      <c r="D4975" s="474">
        <v>10.68</v>
      </c>
    </row>
    <row r="4976" spans="1:4" s="387" customFormat="1" x14ac:dyDescent="0.25">
      <c r="A4976" s="473">
        <v>90467</v>
      </c>
      <c r="B4976" s="473" t="s">
        <v>5966</v>
      </c>
      <c r="C4976" s="473" t="s">
        <v>934</v>
      </c>
      <c r="D4976" s="474">
        <v>16.91</v>
      </c>
    </row>
    <row r="4977" spans="1:4" s="387" customFormat="1" x14ac:dyDescent="0.25">
      <c r="A4977" s="473">
        <v>90468</v>
      </c>
      <c r="B4977" s="473" t="s">
        <v>5967</v>
      </c>
      <c r="C4977" s="473" t="s">
        <v>934</v>
      </c>
      <c r="D4977" s="474">
        <v>4.7699999999999996</v>
      </c>
    </row>
    <row r="4978" spans="1:4" s="387" customFormat="1" x14ac:dyDescent="0.25">
      <c r="A4978" s="473">
        <v>90469</v>
      </c>
      <c r="B4978" s="473" t="s">
        <v>5968</v>
      </c>
      <c r="C4978" s="473" t="s">
        <v>934</v>
      </c>
      <c r="D4978" s="474">
        <v>7.66</v>
      </c>
    </row>
    <row r="4979" spans="1:4" s="387" customFormat="1" x14ac:dyDescent="0.25">
      <c r="A4979" s="473">
        <v>90470</v>
      </c>
      <c r="B4979" s="473" t="s">
        <v>5969</v>
      </c>
      <c r="C4979" s="473" t="s">
        <v>934</v>
      </c>
      <c r="D4979" s="474">
        <v>10.58</v>
      </c>
    </row>
    <row r="4980" spans="1:4" s="387" customFormat="1" x14ac:dyDescent="0.25">
      <c r="A4980" s="473">
        <v>91166</v>
      </c>
      <c r="B4980" s="473" t="s">
        <v>5970</v>
      </c>
      <c r="C4980" s="473" t="s">
        <v>934</v>
      </c>
      <c r="D4980" s="474">
        <v>2.77</v>
      </c>
    </row>
    <row r="4981" spans="1:4" s="387" customFormat="1" x14ac:dyDescent="0.25">
      <c r="A4981" s="473">
        <v>91167</v>
      </c>
      <c r="B4981" s="473" t="s">
        <v>5971</v>
      </c>
      <c r="C4981" s="473" t="s">
        <v>934</v>
      </c>
      <c r="D4981" s="474">
        <v>9.92</v>
      </c>
    </row>
    <row r="4982" spans="1:4" s="387" customFormat="1" x14ac:dyDescent="0.25">
      <c r="A4982" s="473">
        <v>91168</v>
      </c>
      <c r="B4982" s="473" t="s">
        <v>5972</v>
      </c>
      <c r="C4982" s="473" t="s">
        <v>934</v>
      </c>
      <c r="D4982" s="474">
        <v>7.54</v>
      </c>
    </row>
    <row r="4983" spans="1:4" s="387" customFormat="1" x14ac:dyDescent="0.25">
      <c r="A4983" s="473">
        <v>91169</v>
      </c>
      <c r="B4983" s="473" t="s">
        <v>5973</v>
      </c>
      <c r="C4983" s="473" t="s">
        <v>934</v>
      </c>
      <c r="D4983" s="474">
        <v>8.93</v>
      </c>
    </row>
    <row r="4984" spans="1:4" s="387" customFormat="1" x14ac:dyDescent="0.25">
      <c r="A4984" s="473">
        <v>91170</v>
      </c>
      <c r="B4984" s="473" t="s">
        <v>5974</v>
      </c>
      <c r="C4984" s="473" t="s">
        <v>934</v>
      </c>
      <c r="D4984" s="474">
        <v>2.5499999999999998</v>
      </c>
    </row>
    <row r="4985" spans="1:4" s="387" customFormat="1" x14ac:dyDescent="0.25">
      <c r="A4985" s="473">
        <v>91171</v>
      </c>
      <c r="B4985" s="473" t="s">
        <v>5975</v>
      </c>
      <c r="C4985" s="473" t="s">
        <v>934</v>
      </c>
      <c r="D4985" s="474">
        <v>3.2</v>
      </c>
    </row>
    <row r="4986" spans="1:4" s="387" customFormat="1" x14ac:dyDescent="0.25">
      <c r="A4986" s="473">
        <v>91172</v>
      </c>
      <c r="B4986" s="473" t="s">
        <v>5976</v>
      </c>
      <c r="C4986" s="473" t="s">
        <v>934</v>
      </c>
      <c r="D4986" s="474">
        <v>4.72</v>
      </c>
    </row>
    <row r="4987" spans="1:4" s="387" customFormat="1" x14ac:dyDescent="0.25">
      <c r="A4987" s="473">
        <v>91173</v>
      </c>
      <c r="B4987" s="473" t="s">
        <v>971</v>
      </c>
      <c r="C4987" s="473" t="s">
        <v>934</v>
      </c>
      <c r="D4987" s="474">
        <v>1.29</v>
      </c>
    </row>
    <row r="4988" spans="1:4" s="387" customFormat="1" x14ac:dyDescent="0.25">
      <c r="A4988" s="473">
        <v>91174</v>
      </c>
      <c r="B4988" s="473" t="s">
        <v>5977</v>
      </c>
      <c r="C4988" s="473" t="s">
        <v>934</v>
      </c>
      <c r="D4988" s="474">
        <v>2.54</v>
      </c>
    </row>
    <row r="4989" spans="1:4" s="387" customFormat="1" x14ac:dyDescent="0.25">
      <c r="A4989" s="473">
        <v>91175</v>
      </c>
      <c r="B4989" s="473" t="s">
        <v>5978</v>
      </c>
      <c r="C4989" s="473" t="s">
        <v>934</v>
      </c>
      <c r="D4989" s="474">
        <v>4.1399999999999997</v>
      </c>
    </row>
    <row r="4990" spans="1:4" s="387" customFormat="1" x14ac:dyDescent="0.25">
      <c r="A4990" s="473">
        <v>91176</v>
      </c>
      <c r="B4990" s="473" t="s">
        <v>5979</v>
      </c>
      <c r="C4990" s="473" t="s">
        <v>934</v>
      </c>
      <c r="D4990" s="474">
        <v>22.34</v>
      </c>
    </row>
    <row r="4991" spans="1:4" s="387" customFormat="1" x14ac:dyDescent="0.25">
      <c r="A4991" s="473">
        <v>91177</v>
      </c>
      <c r="B4991" s="473" t="s">
        <v>5980</v>
      </c>
      <c r="C4991" s="473" t="s">
        <v>934</v>
      </c>
      <c r="D4991" s="474">
        <v>10.81</v>
      </c>
    </row>
    <row r="4992" spans="1:4" s="387" customFormat="1" x14ac:dyDescent="0.25">
      <c r="A4992" s="473">
        <v>91178</v>
      </c>
      <c r="B4992" s="473" t="s">
        <v>5981</v>
      </c>
      <c r="C4992" s="473" t="s">
        <v>934</v>
      </c>
      <c r="D4992" s="474">
        <v>12.42</v>
      </c>
    </row>
    <row r="4993" spans="1:4" s="387" customFormat="1" x14ac:dyDescent="0.25">
      <c r="A4993" s="473">
        <v>91179</v>
      </c>
      <c r="B4993" s="473" t="s">
        <v>5982</v>
      </c>
      <c r="C4993" s="473" t="s">
        <v>934</v>
      </c>
      <c r="D4993" s="474">
        <v>5.72</v>
      </c>
    </row>
    <row r="4994" spans="1:4" s="387" customFormat="1" x14ac:dyDescent="0.25">
      <c r="A4994" s="473">
        <v>91180</v>
      </c>
      <c r="B4994" s="473" t="s">
        <v>5983</v>
      </c>
      <c r="C4994" s="473" t="s">
        <v>934</v>
      </c>
      <c r="D4994" s="474">
        <v>5.23</v>
      </c>
    </row>
    <row r="4995" spans="1:4" s="387" customFormat="1" x14ac:dyDescent="0.25">
      <c r="A4995" s="473">
        <v>91181</v>
      </c>
      <c r="B4995" s="473" t="s">
        <v>5984</v>
      </c>
      <c r="C4995" s="473" t="s">
        <v>934</v>
      </c>
      <c r="D4995" s="474">
        <v>5.86</v>
      </c>
    </row>
    <row r="4996" spans="1:4" s="387" customFormat="1" x14ac:dyDescent="0.25">
      <c r="A4996" s="473">
        <v>91182</v>
      </c>
      <c r="B4996" s="473" t="s">
        <v>5985</v>
      </c>
      <c r="C4996" s="473" t="s">
        <v>934</v>
      </c>
      <c r="D4996" s="474">
        <v>22.37</v>
      </c>
    </row>
    <row r="4997" spans="1:4" s="387" customFormat="1" x14ac:dyDescent="0.25">
      <c r="A4997" s="473">
        <v>91183</v>
      </c>
      <c r="B4997" s="473" t="s">
        <v>5986</v>
      </c>
      <c r="C4997" s="473" t="s">
        <v>934</v>
      </c>
      <c r="D4997" s="474">
        <v>11.03</v>
      </c>
    </row>
    <row r="4998" spans="1:4" s="387" customFormat="1" x14ac:dyDescent="0.25">
      <c r="A4998" s="473">
        <v>91184</v>
      </c>
      <c r="B4998" s="473" t="s">
        <v>5987</v>
      </c>
      <c r="C4998" s="473" t="s">
        <v>934</v>
      </c>
      <c r="D4998" s="474">
        <v>10.29</v>
      </c>
    </row>
    <row r="4999" spans="1:4" s="387" customFormat="1" x14ac:dyDescent="0.25">
      <c r="A4999" s="473">
        <v>91185</v>
      </c>
      <c r="B4999" s="473" t="s">
        <v>5988</v>
      </c>
      <c r="C4999" s="473" t="s">
        <v>934</v>
      </c>
      <c r="D4999" s="474">
        <v>5.73</v>
      </c>
    </row>
    <row r="5000" spans="1:4" s="387" customFormat="1" x14ac:dyDescent="0.25">
      <c r="A5000" s="473">
        <v>91186</v>
      </c>
      <c r="B5000" s="473" t="s">
        <v>5989</v>
      </c>
      <c r="C5000" s="473" t="s">
        <v>934</v>
      </c>
      <c r="D5000" s="474">
        <v>4.71</v>
      </c>
    </row>
    <row r="5001" spans="1:4" s="387" customFormat="1" x14ac:dyDescent="0.25">
      <c r="A5001" s="473">
        <v>91187</v>
      </c>
      <c r="B5001" s="473" t="s">
        <v>5990</v>
      </c>
      <c r="C5001" s="473" t="s">
        <v>934</v>
      </c>
      <c r="D5001" s="474">
        <v>5.43</v>
      </c>
    </row>
    <row r="5002" spans="1:4" s="387" customFormat="1" x14ac:dyDescent="0.25">
      <c r="A5002" s="473">
        <v>91188</v>
      </c>
      <c r="B5002" s="473" t="s">
        <v>5991</v>
      </c>
      <c r="C5002" s="473" t="s">
        <v>925</v>
      </c>
      <c r="D5002" s="474">
        <v>6.08</v>
      </c>
    </row>
    <row r="5003" spans="1:4" s="387" customFormat="1" x14ac:dyDescent="0.25">
      <c r="A5003" s="473">
        <v>91189</v>
      </c>
      <c r="B5003" s="473" t="s">
        <v>5992</v>
      </c>
      <c r="C5003" s="473" t="s">
        <v>925</v>
      </c>
      <c r="D5003" s="474">
        <v>45.17</v>
      </c>
    </row>
    <row r="5004" spans="1:4" s="387" customFormat="1" x14ac:dyDescent="0.25">
      <c r="A5004" s="473">
        <v>91190</v>
      </c>
      <c r="B5004" s="473" t="s">
        <v>5993</v>
      </c>
      <c r="C5004" s="473" t="s">
        <v>925</v>
      </c>
      <c r="D5004" s="474">
        <v>4.13</v>
      </c>
    </row>
    <row r="5005" spans="1:4" s="387" customFormat="1" x14ac:dyDescent="0.25">
      <c r="A5005" s="473">
        <v>91191</v>
      </c>
      <c r="B5005" s="473" t="s">
        <v>5994</v>
      </c>
      <c r="C5005" s="473" t="s">
        <v>925</v>
      </c>
      <c r="D5005" s="474">
        <v>4.37</v>
      </c>
    </row>
    <row r="5006" spans="1:4" s="387" customFormat="1" x14ac:dyDescent="0.25">
      <c r="A5006" s="473">
        <v>91192</v>
      </c>
      <c r="B5006" s="473" t="s">
        <v>5995</v>
      </c>
      <c r="C5006" s="473" t="s">
        <v>925</v>
      </c>
      <c r="D5006" s="474">
        <v>4.84</v>
      </c>
    </row>
    <row r="5007" spans="1:4" s="387" customFormat="1" x14ac:dyDescent="0.25">
      <c r="A5007" s="473">
        <v>91222</v>
      </c>
      <c r="B5007" s="473" t="s">
        <v>5996</v>
      </c>
      <c r="C5007" s="473" t="s">
        <v>934</v>
      </c>
      <c r="D5007" s="474">
        <v>11.36</v>
      </c>
    </row>
    <row r="5008" spans="1:4" s="387" customFormat="1" x14ac:dyDescent="0.25">
      <c r="A5008" s="473">
        <v>94480</v>
      </c>
      <c r="B5008" s="473" t="s">
        <v>5997</v>
      </c>
      <c r="C5008" s="473" t="s">
        <v>925</v>
      </c>
      <c r="D5008" s="475">
        <v>2445.37</v>
      </c>
    </row>
    <row r="5009" spans="1:4" s="387" customFormat="1" x14ac:dyDescent="0.25">
      <c r="A5009" s="473">
        <v>94481</v>
      </c>
      <c r="B5009" s="473" t="s">
        <v>5998</v>
      </c>
      <c r="C5009" s="473" t="s">
        <v>925</v>
      </c>
      <c r="D5009" s="475">
        <v>1697.88</v>
      </c>
    </row>
    <row r="5010" spans="1:4" s="387" customFormat="1" x14ac:dyDescent="0.25">
      <c r="A5010" s="473">
        <v>94482</v>
      </c>
      <c r="B5010" s="473" t="s">
        <v>5999</v>
      </c>
      <c r="C5010" s="473" t="s">
        <v>925</v>
      </c>
      <c r="D5010" s="475">
        <v>1325.51</v>
      </c>
    </row>
    <row r="5011" spans="1:4" s="387" customFormat="1" x14ac:dyDescent="0.25">
      <c r="A5011" s="473">
        <v>94483</v>
      </c>
      <c r="B5011" s="473" t="s">
        <v>6000</v>
      </c>
      <c r="C5011" s="473" t="s">
        <v>925</v>
      </c>
      <c r="D5011" s="475">
        <v>1107.22</v>
      </c>
    </row>
    <row r="5012" spans="1:4" s="387" customFormat="1" x14ac:dyDescent="0.25">
      <c r="A5012" s="473">
        <v>95541</v>
      </c>
      <c r="B5012" s="473" t="s">
        <v>6001</v>
      </c>
      <c r="C5012" s="473" t="s">
        <v>925</v>
      </c>
      <c r="D5012" s="474">
        <v>3.76</v>
      </c>
    </row>
    <row r="5013" spans="1:4" s="387" customFormat="1" x14ac:dyDescent="0.25">
      <c r="A5013" s="473">
        <v>96559</v>
      </c>
      <c r="B5013" s="473" t="s">
        <v>6002</v>
      </c>
      <c r="C5013" s="473" t="s">
        <v>913</v>
      </c>
      <c r="D5013" s="474">
        <v>25.88</v>
      </c>
    </row>
    <row r="5014" spans="1:4" s="387" customFormat="1" x14ac:dyDescent="0.25">
      <c r="A5014" s="473">
        <v>96560</v>
      </c>
      <c r="B5014" s="473" t="s">
        <v>6003</v>
      </c>
      <c r="C5014" s="473" t="s">
        <v>913</v>
      </c>
      <c r="D5014" s="474">
        <v>17.91</v>
      </c>
    </row>
    <row r="5015" spans="1:4" s="387" customFormat="1" x14ac:dyDescent="0.25">
      <c r="A5015" s="473">
        <v>96561</v>
      </c>
      <c r="B5015" s="473" t="s">
        <v>6004</v>
      </c>
      <c r="C5015" s="473" t="s">
        <v>913</v>
      </c>
      <c r="D5015" s="474">
        <v>13.5</v>
      </c>
    </row>
    <row r="5016" spans="1:4" s="387" customFormat="1" x14ac:dyDescent="0.25">
      <c r="A5016" s="473">
        <v>96562</v>
      </c>
      <c r="B5016" s="473" t="s">
        <v>6005</v>
      </c>
      <c r="C5016" s="473" t="s">
        <v>934</v>
      </c>
      <c r="D5016" s="474">
        <v>16.39</v>
      </c>
    </row>
    <row r="5017" spans="1:4" s="387" customFormat="1" x14ac:dyDescent="0.25">
      <c r="A5017" s="473">
        <v>96563</v>
      </c>
      <c r="B5017" s="473" t="s">
        <v>16523</v>
      </c>
      <c r="C5017" s="473" t="s">
        <v>934</v>
      </c>
      <c r="D5017" s="474">
        <v>21.22</v>
      </c>
    </row>
    <row r="5018" spans="1:4" s="387" customFormat="1" x14ac:dyDescent="0.25">
      <c r="A5018" s="473">
        <v>101802</v>
      </c>
      <c r="B5018" s="473" t="s">
        <v>12960</v>
      </c>
      <c r="C5018" s="473" t="s">
        <v>925</v>
      </c>
      <c r="D5018" s="475">
        <v>1411.51</v>
      </c>
    </row>
    <row r="5019" spans="1:4" s="387" customFormat="1" x14ac:dyDescent="0.25">
      <c r="A5019" s="473">
        <v>101803</v>
      </c>
      <c r="B5019" s="473" t="s">
        <v>12961</v>
      </c>
      <c r="C5019" s="473" t="s">
        <v>925</v>
      </c>
      <c r="D5019" s="474">
        <v>862.66</v>
      </c>
    </row>
    <row r="5020" spans="1:4" s="387" customFormat="1" x14ac:dyDescent="0.25">
      <c r="A5020" s="473">
        <v>101804</v>
      </c>
      <c r="B5020" s="473" t="s">
        <v>12962</v>
      </c>
      <c r="C5020" s="473" t="s">
        <v>925</v>
      </c>
      <c r="D5020" s="475">
        <v>1094.04</v>
      </c>
    </row>
    <row r="5021" spans="1:4" s="387" customFormat="1" x14ac:dyDescent="0.25">
      <c r="A5021" s="473">
        <v>101805</v>
      </c>
      <c r="B5021" s="473" t="s">
        <v>12963</v>
      </c>
      <c r="C5021" s="473" t="s">
        <v>925</v>
      </c>
      <c r="D5021" s="475">
        <v>1396.16</v>
      </c>
    </row>
    <row r="5022" spans="1:4" s="387" customFormat="1" x14ac:dyDescent="0.25">
      <c r="A5022" s="473">
        <v>102111</v>
      </c>
      <c r="B5022" s="473" t="s">
        <v>12964</v>
      </c>
      <c r="C5022" s="473" t="s">
        <v>925</v>
      </c>
      <c r="D5022" s="474">
        <v>962.43</v>
      </c>
    </row>
    <row r="5023" spans="1:4" s="387" customFormat="1" x14ac:dyDescent="0.25">
      <c r="A5023" s="473">
        <v>102112</v>
      </c>
      <c r="B5023" s="473" t="s">
        <v>12965</v>
      </c>
      <c r="C5023" s="473" t="s">
        <v>925</v>
      </c>
      <c r="D5023" s="474">
        <v>105.97</v>
      </c>
    </row>
    <row r="5024" spans="1:4" s="387" customFormat="1" x14ac:dyDescent="0.25">
      <c r="A5024" s="473">
        <v>102113</v>
      </c>
      <c r="B5024" s="473" t="s">
        <v>12966</v>
      </c>
      <c r="C5024" s="473" t="s">
        <v>925</v>
      </c>
      <c r="D5024" s="475">
        <v>1552.36</v>
      </c>
    </row>
    <row r="5025" spans="1:4" s="387" customFormat="1" x14ac:dyDescent="0.25">
      <c r="A5025" s="473">
        <v>102114</v>
      </c>
      <c r="B5025" s="473" t="s">
        <v>12967</v>
      </c>
      <c r="C5025" s="473" t="s">
        <v>925</v>
      </c>
      <c r="D5025" s="474">
        <v>108.66</v>
      </c>
    </row>
    <row r="5026" spans="1:4" s="387" customFormat="1" x14ac:dyDescent="0.25">
      <c r="A5026" s="473">
        <v>102115</v>
      </c>
      <c r="B5026" s="473" t="s">
        <v>12968</v>
      </c>
      <c r="C5026" s="473" t="s">
        <v>925</v>
      </c>
      <c r="D5026" s="475">
        <v>2720.89</v>
      </c>
    </row>
    <row r="5027" spans="1:4" s="387" customFormat="1" x14ac:dyDescent="0.25">
      <c r="A5027" s="473">
        <v>102116</v>
      </c>
      <c r="B5027" s="473" t="s">
        <v>12969</v>
      </c>
      <c r="C5027" s="473" t="s">
        <v>925</v>
      </c>
      <c r="D5027" s="475">
        <v>1659.57</v>
      </c>
    </row>
    <row r="5028" spans="1:4" s="387" customFormat="1" x14ac:dyDescent="0.25">
      <c r="A5028" s="473">
        <v>102117</v>
      </c>
      <c r="B5028" s="473" t="s">
        <v>12970</v>
      </c>
      <c r="C5028" s="473" t="s">
        <v>925</v>
      </c>
      <c r="D5028" s="474">
        <v>111.93</v>
      </c>
    </row>
    <row r="5029" spans="1:4" s="387" customFormat="1" x14ac:dyDescent="0.25">
      <c r="A5029" s="473">
        <v>102118</v>
      </c>
      <c r="B5029" s="473" t="s">
        <v>12971</v>
      </c>
      <c r="C5029" s="473" t="s">
        <v>925</v>
      </c>
      <c r="D5029" s="475">
        <v>2274.21</v>
      </c>
    </row>
    <row r="5030" spans="1:4" s="387" customFormat="1" x14ac:dyDescent="0.25">
      <c r="A5030" s="473">
        <v>102119</v>
      </c>
      <c r="B5030" s="473" t="s">
        <v>12972</v>
      </c>
      <c r="C5030" s="473" t="s">
        <v>925</v>
      </c>
      <c r="D5030" s="474">
        <v>114.76</v>
      </c>
    </row>
    <row r="5031" spans="1:4" s="387" customFormat="1" x14ac:dyDescent="0.25">
      <c r="A5031" s="473">
        <v>102121</v>
      </c>
      <c r="B5031" s="473" t="s">
        <v>12973</v>
      </c>
      <c r="C5031" s="473" t="s">
        <v>925</v>
      </c>
      <c r="D5031" s="474">
        <v>144.22</v>
      </c>
    </row>
    <row r="5032" spans="1:4" s="387" customFormat="1" x14ac:dyDescent="0.25">
      <c r="A5032" s="473">
        <v>102122</v>
      </c>
      <c r="B5032" s="473" t="s">
        <v>12974</v>
      </c>
      <c r="C5032" s="473" t="s">
        <v>925</v>
      </c>
      <c r="D5032" s="475">
        <v>7768.69</v>
      </c>
    </row>
    <row r="5033" spans="1:4" s="387" customFormat="1" x14ac:dyDescent="0.25">
      <c r="A5033" s="473">
        <v>102123</v>
      </c>
      <c r="B5033" s="473" t="s">
        <v>12975</v>
      </c>
      <c r="C5033" s="473" t="s">
        <v>925</v>
      </c>
      <c r="D5033" s="474">
        <v>152.62</v>
      </c>
    </row>
    <row r="5034" spans="1:4" s="387" customFormat="1" x14ac:dyDescent="0.25">
      <c r="A5034" s="473">
        <v>102136</v>
      </c>
      <c r="B5034" s="473" t="s">
        <v>12976</v>
      </c>
      <c r="C5034" s="473" t="s">
        <v>925</v>
      </c>
      <c r="D5034" s="474">
        <v>55.47</v>
      </c>
    </row>
    <row r="5035" spans="1:4" s="387" customFormat="1" x14ac:dyDescent="0.25">
      <c r="A5035" s="473">
        <v>102137</v>
      </c>
      <c r="B5035" s="473" t="s">
        <v>12977</v>
      </c>
      <c r="C5035" s="473" t="s">
        <v>925</v>
      </c>
      <c r="D5035" s="474">
        <v>72.53</v>
      </c>
    </row>
    <row r="5036" spans="1:4" s="387" customFormat="1" x14ac:dyDescent="0.25">
      <c r="A5036" s="473">
        <v>102138</v>
      </c>
      <c r="B5036" s="473" t="s">
        <v>12978</v>
      </c>
      <c r="C5036" s="473" t="s">
        <v>925</v>
      </c>
      <c r="D5036" s="474">
        <v>166.27</v>
      </c>
    </row>
    <row r="5037" spans="1:4" s="387" customFormat="1" x14ac:dyDescent="0.25">
      <c r="A5037" s="473">
        <v>93350</v>
      </c>
      <c r="B5037" s="473" t="s">
        <v>6006</v>
      </c>
      <c r="C5037" s="473" t="s">
        <v>925</v>
      </c>
      <c r="D5037" s="475">
        <v>1036.0899999999999</v>
      </c>
    </row>
    <row r="5038" spans="1:4" s="387" customFormat="1" x14ac:dyDescent="0.25">
      <c r="A5038" s="473">
        <v>93351</v>
      </c>
      <c r="B5038" s="473" t="s">
        <v>6007</v>
      </c>
      <c r="C5038" s="473" t="s">
        <v>925</v>
      </c>
      <c r="D5038" s="474">
        <v>848.92</v>
      </c>
    </row>
    <row r="5039" spans="1:4" s="387" customFormat="1" x14ac:dyDescent="0.25">
      <c r="A5039" s="473">
        <v>93352</v>
      </c>
      <c r="B5039" s="473" t="s">
        <v>6008</v>
      </c>
      <c r="C5039" s="473" t="s">
        <v>925</v>
      </c>
      <c r="D5039" s="474">
        <v>662.3</v>
      </c>
    </row>
    <row r="5040" spans="1:4" s="387" customFormat="1" x14ac:dyDescent="0.25">
      <c r="A5040" s="473">
        <v>93353</v>
      </c>
      <c r="B5040" s="473" t="s">
        <v>6009</v>
      </c>
      <c r="C5040" s="473" t="s">
        <v>925</v>
      </c>
      <c r="D5040" s="474">
        <v>479.63</v>
      </c>
    </row>
    <row r="5041" spans="1:4" s="387" customFormat="1" x14ac:dyDescent="0.25">
      <c r="A5041" s="473">
        <v>93354</v>
      </c>
      <c r="B5041" s="473" t="s">
        <v>6010</v>
      </c>
      <c r="C5041" s="473" t="s">
        <v>925</v>
      </c>
      <c r="D5041" s="474">
        <v>757.5</v>
      </c>
    </row>
    <row r="5042" spans="1:4" s="387" customFormat="1" x14ac:dyDescent="0.25">
      <c r="A5042" s="473">
        <v>93355</v>
      </c>
      <c r="B5042" s="473" t="s">
        <v>6011</v>
      </c>
      <c r="C5042" s="473" t="s">
        <v>925</v>
      </c>
      <c r="D5042" s="474">
        <v>629.32000000000005</v>
      </c>
    </row>
    <row r="5043" spans="1:4" s="387" customFormat="1" x14ac:dyDescent="0.25">
      <c r="A5043" s="473">
        <v>93356</v>
      </c>
      <c r="B5043" s="473" t="s">
        <v>6012</v>
      </c>
      <c r="C5043" s="473" t="s">
        <v>925</v>
      </c>
      <c r="D5043" s="474">
        <v>500.06</v>
      </c>
    </row>
    <row r="5044" spans="1:4" s="387" customFormat="1" x14ac:dyDescent="0.25">
      <c r="A5044" s="473">
        <v>93357</v>
      </c>
      <c r="B5044" s="473" t="s">
        <v>6013</v>
      </c>
      <c r="C5044" s="473" t="s">
        <v>925</v>
      </c>
      <c r="D5044" s="474">
        <v>373.12</v>
      </c>
    </row>
    <row r="5045" spans="1:4" s="387" customFormat="1" x14ac:dyDescent="0.25">
      <c r="A5045" s="473">
        <v>96520</v>
      </c>
      <c r="B5045" s="473" t="s">
        <v>16524</v>
      </c>
      <c r="C5045" s="473" t="s">
        <v>932</v>
      </c>
      <c r="D5045" s="474">
        <v>77.44</v>
      </c>
    </row>
    <row r="5046" spans="1:4" s="387" customFormat="1" x14ac:dyDescent="0.25">
      <c r="A5046" s="473">
        <v>96521</v>
      </c>
      <c r="B5046" s="473" t="s">
        <v>16525</v>
      </c>
      <c r="C5046" s="473" t="s">
        <v>932</v>
      </c>
      <c r="D5046" s="474">
        <v>33.21</v>
      </c>
    </row>
    <row r="5047" spans="1:4" s="387" customFormat="1" x14ac:dyDescent="0.25">
      <c r="A5047" s="473">
        <v>96522</v>
      </c>
      <c r="B5047" s="473" t="s">
        <v>16526</v>
      </c>
      <c r="C5047" s="473" t="s">
        <v>932</v>
      </c>
      <c r="D5047" s="474">
        <v>116.88</v>
      </c>
    </row>
    <row r="5048" spans="1:4" s="387" customFormat="1" x14ac:dyDescent="0.25">
      <c r="A5048" s="473">
        <v>96523</v>
      </c>
      <c r="B5048" s="473" t="s">
        <v>16527</v>
      </c>
      <c r="C5048" s="473" t="s">
        <v>932</v>
      </c>
      <c r="D5048" s="474">
        <v>74.27</v>
      </c>
    </row>
    <row r="5049" spans="1:4" s="387" customFormat="1" x14ac:dyDescent="0.25">
      <c r="A5049" s="473">
        <v>96524</v>
      </c>
      <c r="B5049" s="473" t="s">
        <v>16528</v>
      </c>
      <c r="C5049" s="473" t="s">
        <v>932</v>
      </c>
      <c r="D5049" s="474">
        <v>141.02000000000001</v>
      </c>
    </row>
    <row r="5050" spans="1:4" s="387" customFormat="1" x14ac:dyDescent="0.25">
      <c r="A5050" s="473">
        <v>96525</v>
      </c>
      <c r="B5050" s="473" t="s">
        <v>16529</v>
      </c>
      <c r="C5050" s="473" t="s">
        <v>932</v>
      </c>
      <c r="D5050" s="474">
        <v>30.37</v>
      </c>
    </row>
    <row r="5051" spans="1:4" s="387" customFormat="1" x14ac:dyDescent="0.25">
      <c r="A5051" s="473">
        <v>96526</v>
      </c>
      <c r="B5051" s="473" t="s">
        <v>16530</v>
      </c>
      <c r="C5051" s="473" t="s">
        <v>932</v>
      </c>
      <c r="D5051" s="474">
        <v>236.33</v>
      </c>
    </row>
    <row r="5052" spans="1:4" s="387" customFormat="1" x14ac:dyDescent="0.25">
      <c r="A5052" s="473">
        <v>96527</v>
      </c>
      <c r="B5052" s="473" t="s">
        <v>16531</v>
      </c>
      <c r="C5052" s="473" t="s">
        <v>932</v>
      </c>
      <c r="D5052" s="474">
        <v>97.41</v>
      </c>
    </row>
    <row r="5053" spans="1:4" s="387" customFormat="1" x14ac:dyDescent="0.25">
      <c r="A5053" s="473">
        <v>96528</v>
      </c>
      <c r="B5053" s="473" t="s">
        <v>6014</v>
      </c>
      <c r="C5053" s="473" t="s">
        <v>913</v>
      </c>
      <c r="D5053" s="474">
        <v>205.18</v>
      </c>
    </row>
    <row r="5054" spans="1:4" s="387" customFormat="1" x14ac:dyDescent="0.25">
      <c r="A5054" s="473">
        <v>101114</v>
      </c>
      <c r="B5054" s="473" t="s">
        <v>6015</v>
      </c>
      <c r="C5054" s="473" t="s">
        <v>932</v>
      </c>
      <c r="D5054" s="474">
        <v>2.99</v>
      </c>
    </row>
    <row r="5055" spans="1:4" s="387" customFormat="1" x14ac:dyDescent="0.25">
      <c r="A5055" s="473">
        <v>101115</v>
      </c>
      <c r="B5055" s="473" t="s">
        <v>6016</v>
      </c>
      <c r="C5055" s="473" t="s">
        <v>932</v>
      </c>
      <c r="D5055" s="474">
        <v>2.5499999999999998</v>
      </c>
    </row>
    <row r="5056" spans="1:4" s="387" customFormat="1" x14ac:dyDescent="0.25">
      <c r="A5056" s="473">
        <v>101116</v>
      </c>
      <c r="B5056" s="473" t="s">
        <v>6017</v>
      </c>
      <c r="C5056" s="473" t="s">
        <v>932</v>
      </c>
      <c r="D5056" s="474">
        <v>1.58</v>
      </c>
    </row>
    <row r="5057" spans="1:4" s="387" customFormat="1" x14ac:dyDescent="0.25">
      <c r="A5057" s="473">
        <v>101117</v>
      </c>
      <c r="B5057" s="473" t="s">
        <v>6018</v>
      </c>
      <c r="C5057" s="473" t="s">
        <v>932</v>
      </c>
      <c r="D5057" s="474">
        <v>2.25</v>
      </c>
    </row>
    <row r="5058" spans="1:4" s="387" customFormat="1" x14ac:dyDescent="0.25">
      <c r="A5058" s="473">
        <v>101118</v>
      </c>
      <c r="B5058" s="473" t="s">
        <v>6019</v>
      </c>
      <c r="C5058" s="473" t="s">
        <v>932</v>
      </c>
      <c r="D5058" s="474">
        <v>2.59</v>
      </c>
    </row>
    <row r="5059" spans="1:4" s="387" customFormat="1" x14ac:dyDescent="0.25">
      <c r="A5059" s="473">
        <v>101119</v>
      </c>
      <c r="B5059" s="473" t="s">
        <v>6020</v>
      </c>
      <c r="C5059" s="473" t="s">
        <v>932</v>
      </c>
      <c r="D5059" s="474">
        <v>5.71</v>
      </c>
    </row>
    <row r="5060" spans="1:4" s="387" customFormat="1" x14ac:dyDescent="0.25">
      <c r="A5060" s="473">
        <v>101120</v>
      </c>
      <c r="B5060" s="473" t="s">
        <v>6021</v>
      </c>
      <c r="C5060" s="473" t="s">
        <v>932</v>
      </c>
      <c r="D5060" s="474">
        <v>4.87</v>
      </c>
    </row>
    <row r="5061" spans="1:4" s="387" customFormat="1" x14ac:dyDescent="0.25">
      <c r="A5061" s="473">
        <v>101121</v>
      </c>
      <c r="B5061" s="473" t="s">
        <v>6022</v>
      </c>
      <c r="C5061" s="473" t="s">
        <v>932</v>
      </c>
      <c r="D5061" s="474">
        <v>3.05</v>
      </c>
    </row>
    <row r="5062" spans="1:4" s="387" customFormat="1" x14ac:dyDescent="0.25">
      <c r="A5062" s="473">
        <v>101122</v>
      </c>
      <c r="B5062" s="473" t="s">
        <v>6023</v>
      </c>
      <c r="C5062" s="473" t="s">
        <v>932</v>
      </c>
      <c r="D5062" s="474">
        <v>4.3099999999999996</v>
      </c>
    </row>
    <row r="5063" spans="1:4" s="387" customFormat="1" x14ac:dyDescent="0.25">
      <c r="A5063" s="473">
        <v>101123</v>
      </c>
      <c r="B5063" s="473" t="s">
        <v>6024</v>
      </c>
      <c r="C5063" s="473" t="s">
        <v>932</v>
      </c>
      <c r="D5063" s="474">
        <v>4.95</v>
      </c>
    </row>
    <row r="5064" spans="1:4" s="387" customFormat="1" x14ac:dyDescent="0.25">
      <c r="A5064" s="473">
        <v>101124</v>
      </c>
      <c r="B5064" s="473" t="s">
        <v>6025</v>
      </c>
      <c r="C5064" s="473" t="s">
        <v>932</v>
      </c>
      <c r="D5064" s="474">
        <v>10.75</v>
      </c>
    </row>
    <row r="5065" spans="1:4" s="387" customFormat="1" x14ac:dyDescent="0.25">
      <c r="A5065" s="473">
        <v>101125</v>
      </c>
      <c r="B5065" s="473" t="s">
        <v>6026</v>
      </c>
      <c r="C5065" s="473" t="s">
        <v>932</v>
      </c>
      <c r="D5065" s="474">
        <v>10.31</v>
      </c>
    </row>
    <row r="5066" spans="1:4" s="387" customFormat="1" x14ac:dyDescent="0.25">
      <c r="A5066" s="473">
        <v>101126</v>
      </c>
      <c r="B5066" s="473" t="s">
        <v>6027</v>
      </c>
      <c r="C5066" s="473" t="s">
        <v>932</v>
      </c>
      <c r="D5066" s="474">
        <v>9.34</v>
      </c>
    </row>
    <row r="5067" spans="1:4" s="387" customFormat="1" x14ac:dyDescent="0.25">
      <c r="A5067" s="473">
        <v>101127</v>
      </c>
      <c r="B5067" s="473" t="s">
        <v>6028</v>
      </c>
      <c r="C5067" s="473" t="s">
        <v>932</v>
      </c>
      <c r="D5067" s="474">
        <v>10.01</v>
      </c>
    </row>
    <row r="5068" spans="1:4" s="387" customFormat="1" x14ac:dyDescent="0.25">
      <c r="A5068" s="473">
        <v>101128</v>
      </c>
      <c r="B5068" s="473" t="s">
        <v>6029</v>
      </c>
      <c r="C5068" s="473" t="s">
        <v>932</v>
      </c>
      <c r="D5068" s="474">
        <v>10.35</v>
      </c>
    </row>
    <row r="5069" spans="1:4" s="387" customFormat="1" x14ac:dyDescent="0.25">
      <c r="A5069" s="473">
        <v>101129</v>
      </c>
      <c r="B5069" s="473" t="s">
        <v>6030</v>
      </c>
      <c r="C5069" s="473" t="s">
        <v>932</v>
      </c>
      <c r="D5069" s="474">
        <v>13.78</v>
      </c>
    </row>
    <row r="5070" spans="1:4" s="387" customFormat="1" x14ac:dyDescent="0.25">
      <c r="A5070" s="473">
        <v>101130</v>
      </c>
      <c r="B5070" s="473" t="s">
        <v>6031</v>
      </c>
      <c r="C5070" s="473" t="s">
        <v>932</v>
      </c>
      <c r="D5070" s="474">
        <v>12.94</v>
      </c>
    </row>
    <row r="5071" spans="1:4" s="387" customFormat="1" x14ac:dyDescent="0.25">
      <c r="A5071" s="473">
        <v>101131</v>
      </c>
      <c r="B5071" s="473" t="s">
        <v>6032</v>
      </c>
      <c r="C5071" s="473" t="s">
        <v>932</v>
      </c>
      <c r="D5071" s="474">
        <v>11.12</v>
      </c>
    </row>
    <row r="5072" spans="1:4" s="387" customFormat="1" x14ac:dyDescent="0.25">
      <c r="A5072" s="473">
        <v>101132</v>
      </c>
      <c r="B5072" s="473" t="s">
        <v>6033</v>
      </c>
      <c r="C5072" s="473" t="s">
        <v>932</v>
      </c>
      <c r="D5072" s="474">
        <v>12.38</v>
      </c>
    </row>
    <row r="5073" spans="1:4" s="387" customFormat="1" x14ac:dyDescent="0.25">
      <c r="A5073" s="473">
        <v>101133</v>
      </c>
      <c r="B5073" s="473" t="s">
        <v>6034</v>
      </c>
      <c r="C5073" s="473" t="s">
        <v>932</v>
      </c>
      <c r="D5073" s="474">
        <v>13.02</v>
      </c>
    </row>
    <row r="5074" spans="1:4" s="387" customFormat="1" x14ac:dyDescent="0.25">
      <c r="A5074" s="473">
        <v>101134</v>
      </c>
      <c r="B5074" s="473" t="s">
        <v>6035</v>
      </c>
      <c r="C5074" s="473" t="s">
        <v>932</v>
      </c>
      <c r="D5074" s="474">
        <v>11.22</v>
      </c>
    </row>
    <row r="5075" spans="1:4" s="387" customFormat="1" x14ac:dyDescent="0.25">
      <c r="A5075" s="473">
        <v>101135</v>
      </c>
      <c r="B5075" s="473" t="s">
        <v>6036</v>
      </c>
      <c r="C5075" s="473" t="s">
        <v>932</v>
      </c>
      <c r="D5075" s="474">
        <v>10.78</v>
      </c>
    </row>
    <row r="5076" spans="1:4" s="387" customFormat="1" x14ac:dyDescent="0.25">
      <c r="A5076" s="473">
        <v>101136</v>
      </c>
      <c r="B5076" s="473" t="s">
        <v>6037</v>
      </c>
      <c r="C5076" s="473" t="s">
        <v>932</v>
      </c>
      <c r="D5076" s="474">
        <v>9.81</v>
      </c>
    </row>
    <row r="5077" spans="1:4" s="387" customFormat="1" x14ac:dyDescent="0.25">
      <c r="A5077" s="473">
        <v>101137</v>
      </c>
      <c r="B5077" s="473" t="s">
        <v>6038</v>
      </c>
      <c r="C5077" s="473" t="s">
        <v>932</v>
      </c>
      <c r="D5077" s="474">
        <v>10.48</v>
      </c>
    </row>
    <row r="5078" spans="1:4" s="387" customFormat="1" x14ac:dyDescent="0.25">
      <c r="A5078" s="473">
        <v>101138</v>
      </c>
      <c r="B5078" s="473" t="s">
        <v>6039</v>
      </c>
      <c r="C5078" s="473" t="s">
        <v>932</v>
      </c>
      <c r="D5078" s="474">
        <v>10.82</v>
      </c>
    </row>
    <row r="5079" spans="1:4" s="387" customFormat="1" x14ac:dyDescent="0.25">
      <c r="A5079" s="473">
        <v>101139</v>
      </c>
      <c r="B5079" s="473" t="s">
        <v>6040</v>
      </c>
      <c r="C5079" s="473" t="s">
        <v>932</v>
      </c>
      <c r="D5079" s="474">
        <v>14.27</v>
      </c>
    </row>
    <row r="5080" spans="1:4" s="387" customFormat="1" x14ac:dyDescent="0.25">
      <c r="A5080" s="473">
        <v>101140</v>
      </c>
      <c r="B5080" s="473" t="s">
        <v>6041</v>
      </c>
      <c r="C5080" s="473" t="s">
        <v>932</v>
      </c>
      <c r="D5080" s="474">
        <v>13.43</v>
      </c>
    </row>
    <row r="5081" spans="1:4" s="387" customFormat="1" x14ac:dyDescent="0.25">
      <c r="A5081" s="473">
        <v>101141</v>
      </c>
      <c r="B5081" s="473" t="s">
        <v>6042</v>
      </c>
      <c r="C5081" s="473" t="s">
        <v>932</v>
      </c>
      <c r="D5081" s="474">
        <v>11.61</v>
      </c>
    </row>
    <row r="5082" spans="1:4" s="387" customFormat="1" x14ac:dyDescent="0.25">
      <c r="A5082" s="473">
        <v>101142</v>
      </c>
      <c r="B5082" s="473" t="s">
        <v>6043</v>
      </c>
      <c r="C5082" s="473" t="s">
        <v>932</v>
      </c>
      <c r="D5082" s="474">
        <v>12.87</v>
      </c>
    </row>
    <row r="5083" spans="1:4" s="387" customFormat="1" x14ac:dyDescent="0.25">
      <c r="A5083" s="473">
        <v>101143</v>
      </c>
      <c r="B5083" s="473" t="s">
        <v>6044</v>
      </c>
      <c r="C5083" s="473" t="s">
        <v>932</v>
      </c>
      <c r="D5083" s="474">
        <v>13.51</v>
      </c>
    </row>
    <row r="5084" spans="1:4" s="387" customFormat="1" x14ac:dyDescent="0.25">
      <c r="A5084" s="473">
        <v>101144</v>
      </c>
      <c r="B5084" s="473" t="s">
        <v>6045</v>
      </c>
      <c r="C5084" s="473" t="s">
        <v>932</v>
      </c>
      <c r="D5084" s="474">
        <v>11.49</v>
      </c>
    </row>
    <row r="5085" spans="1:4" s="387" customFormat="1" x14ac:dyDescent="0.25">
      <c r="A5085" s="473">
        <v>101145</v>
      </c>
      <c r="B5085" s="473" t="s">
        <v>6046</v>
      </c>
      <c r="C5085" s="473" t="s">
        <v>932</v>
      </c>
      <c r="D5085" s="474">
        <v>11.05</v>
      </c>
    </row>
    <row r="5086" spans="1:4" s="387" customFormat="1" x14ac:dyDescent="0.25">
      <c r="A5086" s="473">
        <v>101146</v>
      </c>
      <c r="B5086" s="473" t="s">
        <v>6047</v>
      </c>
      <c r="C5086" s="473" t="s">
        <v>932</v>
      </c>
      <c r="D5086" s="474">
        <v>10.08</v>
      </c>
    </row>
    <row r="5087" spans="1:4" s="387" customFormat="1" x14ac:dyDescent="0.25">
      <c r="A5087" s="473">
        <v>101147</v>
      </c>
      <c r="B5087" s="473" t="s">
        <v>6048</v>
      </c>
      <c r="C5087" s="473" t="s">
        <v>932</v>
      </c>
      <c r="D5087" s="474">
        <v>10.75</v>
      </c>
    </row>
    <row r="5088" spans="1:4" s="387" customFormat="1" x14ac:dyDescent="0.25">
      <c r="A5088" s="473">
        <v>101148</v>
      </c>
      <c r="B5088" s="473" t="s">
        <v>6049</v>
      </c>
      <c r="C5088" s="473" t="s">
        <v>932</v>
      </c>
      <c r="D5088" s="474">
        <v>11.09</v>
      </c>
    </row>
    <row r="5089" spans="1:4" s="387" customFormat="1" x14ac:dyDescent="0.25">
      <c r="A5089" s="473">
        <v>101149</v>
      </c>
      <c r="B5089" s="473" t="s">
        <v>6050</v>
      </c>
      <c r="C5089" s="473" t="s">
        <v>932</v>
      </c>
      <c r="D5089" s="474">
        <v>14.55</v>
      </c>
    </row>
    <row r="5090" spans="1:4" s="387" customFormat="1" x14ac:dyDescent="0.25">
      <c r="A5090" s="473">
        <v>101150</v>
      </c>
      <c r="B5090" s="473" t="s">
        <v>6051</v>
      </c>
      <c r="C5090" s="473" t="s">
        <v>932</v>
      </c>
      <c r="D5090" s="474">
        <v>13.71</v>
      </c>
    </row>
    <row r="5091" spans="1:4" s="387" customFormat="1" x14ac:dyDescent="0.25">
      <c r="A5091" s="473">
        <v>101151</v>
      </c>
      <c r="B5091" s="473" t="s">
        <v>6052</v>
      </c>
      <c r="C5091" s="473" t="s">
        <v>932</v>
      </c>
      <c r="D5091" s="474">
        <v>11.89</v>
      </c>
    </row>
    <row r="5092" spans="1:4" s="387" customFormat="1" x14ac:dyDescent="0.25">
      <c r="A5092" s="473">
        <v>101152</v>
      </c>
      <c r="B5092" s="473" t="s">
        <v>6053</v>
      </c>
      <c r="C5092" s="473" t="s">
        <v>932</v>
      </c>
      <c r="D5092" s="474">
        <v>13.15</v>
      </c>
    </row>
    <row r="5093" spans="1:4" s="387" customFormat="1" x14ac:dyDescent="0.25">
      <c r="A5093" s="473">
        <v>101153</v>
      </c>
      <c r="B5093" s="473" t="s">
        <v>6054</v>
      </c>
      <c r="C5093" s="473" t="s">
        <v>932</v>
      </c>
      <c r="D5093" s="474">
        <v>13.79</v>
      </c>
    </row>
    <row r="5094" spans="1:4" s="387" customFormat="1" x14ac:dyDescent="0.25">
      <c r="A5094" s="473">
        <v>101206</v>
      </c>
      <c r="B5094" s="473" t="s">
        <v>6055</v>
      </c>
      <c r="C5094" s="473" t="s">
        <v>932</v>
      </c>
      <c r="D5094" s="474">
        <v>9.17</v>
      </c>
    </row>
    <row r="5095" spans="1:4" s="387" customFormat="1" x14ac:dyDescent="0.25">
      <c r="A5095" s="473">
        <v>101207</v>
      </c>
      <c r="B5095" s="473" t="s">
        <v>6056</v>
      </c>
      <c r="C5095" s="473" t="s">
        <v>932</v>
      </c>
      <c r="D5095" s="474">
        <v>8.0500000000000007</v>
      </c>
    </row>
    <row r="5096" spans="1:4" s="387" customFormat="1" x14ac:dyDescent="0.25">
      <c r="A5096" s="473">
        <v>101208</v>
      </c>
      <c r="B5096" s="473" t="s">
        <v>6057</v>
      </c>
      <c r="C5096" s="473" t="s">
        <v>932</v>
      </c>
      <c r="D5096" s="474">
        <v>7.82</v>
      </c>
    </row>
    <row r="5097" spans="1:4" s="387" customFormat="1" x14ac:dyDescent="0.25">
      <c r="A5097" s="473">
        <v>101209</v>
      </c>
      <c r="B5097" s="473" t="s">
        <v>6058</v>
      </c>
      <c r="C5097" s="473" t="s">
        <v>932</v>
      </c>
      <c r="D5097" s="474">
        <v>7.25</v>
      </c>
    </row>
    <row r="5098" spans="1:4" s="387" customFormat="1" x14ac:dyDescent="0.25">
      <c r="A5098" s="473">
        <v>101210</v>
      </c>
      <c r="B5098" s="473" t="s">
        <v>6059</v>
      </c>
      <c r="C5098" s="473" t="s">
        <v>932</v>
      </c>
      <c r="D5098" s="474">
        <v>13.04</v>
      </c>
    </row>
    <row r="5099" spans="1:4" s="387" customFormat="1" x14ac:dyDescent="0.25">
      <c r="A5099" s="473">
        <v>101211</v>
      </c>
      <c r="B5099" s="473" t="s">
        <v>6060</v>
      </c>
      <c r="C5099" s="473" t="s">
        <v>932</v>
      </c>
      <c r="D5099" s="474">
        <v>14.01</v>
      </c>
    </row>
    <row r="5100" spans="1:4" s="387" customFormat="1" x14ac:dyDescent="0.25">
      <c r="A5100" s="473">
        <v>101212</v>
      </c>
      <c r="B5100" s="473" t="s">
        <v>6061</v>
      </c>
      <c r="C5100" s="473" t="s">
        <v>932</v>
      </c>
      <c r="D5100" s="474">
        <v>16.329999999999998</v>
      </c>
    </row>
    <row r="5101" spans="1:4" s="387" customFormat="1" x14ac:dyDescent="0.25">
      <c r="A5101" s="473">
        <v>101213</v>
      </c>
      <c r="B5101" s="473" t="s">
        <v>6062</v>
      </c>
      <c r="C5101" s="473" t="s">
        <v>932</v>
      </c>
      <c r="D5101" s="474">
        <v>18.2</v>
      </c>
    </row>
    <row r="5102" spans="1:4" s="387" customFormat="1" x14ac:dyDescent="0.25">
      <c r="A5102" s="473">
        <v>101214</v>
      </c>
      <c r="B5102" s="473" t="s">
        <v>6063</v>
      </c>
      <c r="C5102" s="473" t="s">
        <v>932</v>
      </c>
      <c r="D5102" s="474">
        <v>22.12</v>
      </c>
    </row>
    <row r="5103" spans="1:4" s="387" customFormat="1" x14ac:dyDescent="0.25">
      <c r="A5103" s="473">
        <v>101215</v>
      </c>
      <c r="B5103" s="473" t="s">
        <v>6064</v>
      </c>
      <c r="C5103" s="473" t="s">
        <v>932</v>
      </c>
      <c r="D5103" s="474">
        <v>12.45</v>
      </c>
    </row>
    <row r="5104" spans="1:4" s="387" customFormat="1" x14ac:dyDescent="0.25">
      <c r="A5104" s="473">
        <v>101216</v>
      </c>
      <c r="B5104" s="473" t="s">
        <v>6065</v>
      </c>
      <c r="C5104" s="473" t="s">
        <v>932</v>
      </c>
      <c r="D5104" s="474">
        <v>13.11</v>
      </c>
    </row>
    <row r="5105" spans="1:4" s="387" customFormat="1" x14ac:dyDescent="0.25">
      <c r="A5105" s="473">
        <v>101217</v>
      </c>
      <c r="B5105" s="473" t="s">
        <v>6066</v>
      </c>
      <c r="C5105" s="473" t="s">
        <v>932</v>
      </c>
      <c r="D5105" s="474">
        <v>15.24</v>
      </c>
    </row>
    <row r="5106" spans="1:4" s="387" customFormat="1" x14ac:dyDescent="0.25">
      <c r="A5106" s="473">
        <v>101218</v>
      </c>
      <c r="B5106" s="473" t="s">
        <v>6067</v>
      </c>
      <c r="C5106" s="473" t="s">
        <v>932</v>
      </c>
      <c r="D5106" s="474">
        <v>16.21</v>
      </c>
    </row>
    <row r="5107" spans="1:4" s="387" customFormat="1" x14ac:dyDescent="0.25">
      <c r="A5107" s="473">
        <v>101219</v>
      </c>
      <c r="B5107" s="473" t="s">
        <v>6068</v>
      </c>
      <c r="C5107" s="473" t="s">
        <v>932</v>
      </c>
      <c r="D5107" s="474">
        <v>19.71</v>
      </c>
    </row>
    <row r="5108" spans="1:4" s="387" customFormat="1" x14ac:dyDescent="0.25">
      <c r="A5108" s="473">
        <v>101220</v>
      </c>
      <c r="B5108" s="473" t="s">
        <v>6069</v>
      </c>
      <c r="C5108" s="473" t="s">
        <v>932</v>
      </c>
      <c r="D5108" s="474">
        <v>12.28</v>
      </c>
    </row>
    <row r="5109" spans="1:4" s="387" customFormat="1" x14ac:dyDescent="0.25">
      <c r="A5109" s="473">
        <v>101221</v>
      </c>
      <c r="B5109" s="473" t="s">
        <v>6070</v>
      </c>
      <c r="C5109" s="473" t="s">
        <v>932</v>
      </c>
      <c r="D5109" s="474">
        <v>13.05</v>
      </c>
    </row>
    <row r="5110" spans="1:4" s="387" customFormat="1" x14ac:dyDescent="0.25">
      <c r="A5110" s="473">
        <v>101222</v>
      </c>
      <c r="B5110" s="473" t="s">
        <v>6071</v>
      </c>
      <c r="C5110" s="473" t="s">
        <v>932</v>
      </c>
      <c r="D5110" s="474">
        <v>15.17</v>
      </c>
    </row>
    <row r="5111" spans="1:4" s="387" customFormat="1" x14ac:dyDescent="0.25">
      <c r="A5111" s="473">
        <v>101223</v>
      </c>
      <c r="B5111" s="473" t="s">
        <v>6072</v>
      </c>
      <c r="C5111" s="473" t="s">
        <v>932</v>
      </c>
      <c r="D5111" s="474">
        <v>16.86</v>
      </c>
    </row>
    <row r="5112" spans="1:4" s="387" customFormat="1" x14ac:dyDescent="0.25">
      <c r="A5112" s="473">
        <v>101224</v>
      </c>
      <c r="B5112" s="473" t="s">
        <v>6073</v>
      </c>
      <c r="C5112" s="473" t="s">
        <v>932</v>
      </c>
      <c r="D5112" s="474">
        <v>21.16</v>
      </c>
    </row>
    <row r="5113" spans="1:4" s="387" customFormat="1" x14ac:dyDescent="0.25">
      <c r="A5113" s="473">
        <v>101225</v>
      </c>
      <c r="B5113" s="473" t="s">
        <v>6074</v>
      </c>
      <c r="C5113" s="473" t="s">
        <v>932</v>
      </c>
      <c r="D5113" s="474">
        <v>11.24</v>
      </c>
    </row>
    <row r="5114" spans="1:4" s="387" customFormat="1" x14ac:dyDescent="0.25">
      <c r="A5114" s="473">
        <v>101226</v>
      </c>
      <c r="B5114" s="473" t="s">
        <v>6075</v>
      </c>
      <c r="C5114" s="473" t="s">
        <v>932</v>
      </c>
      <c r="D5114" s="474">
        <v>11.9</v>
      </c>
    </row>
    <row r="5115" spans="1:4" s="387" customFormat="1" x14ac:dyDescent="0.25">
      <c r="A5115" s="473">
        <v>101227</v>
      </c>
      <c r="B5115" s="473" t="s">
        <v>6076</v>
      </c>
      <c r="C5115" s="473" t="s">
        <v>932</v>
      </c>
      <c r="D5115" s="474">
        <v>13.8</v>
      </c>
    </row>
    <row r="5116" spans="1:4" s="387" customFormat="1" x14ac:dyDescent="0.25">
      <c r="A5116" s="473">
        <v>101228</v>
      </c>
      <c r="B5116" s="473" t="s">
        <v>6077</v>
      </c>
      <c r="C5116" s="473" t="s">
        <v>932</v>
      </c>
      <c r="D5116" s="474">
        <v>14.8</v>
      </c>
    </row>
    <row r="5117" spans="1:4" s="387" customFormat="1" x14ac:dyDescent="0.25">
      <c r="A5117" s="473">
        <v>101229</v>
      </c>
      <c r="B5117" s="473" t="s">
        <v>6078</v>
      </c>
      <c r="C5117" s="473" t="s">
        <v>932</v>
      </c>
      <c r="D5117" s="474">
        <v>18.649999999999999</v>
      </c>
    </row>
    <row r="5118" spans="1:4" s="387" customFormat="1" x14ac:dyDescent="0.25">
      <c r="A5118" s="473">
        <v>101230</v>
      </c>
      <c r="B5118" s="473" t="s">
        <v>6079</v>
      </c>
      <c r="C5118" s="473" t="s">
        <v>932</v>
      </c>
      <c r="D5118" s="474">
        <v>8.14</v>
      </c>
    </row>
    <row r="5119" spans="1:4" s="387" customFormat="1" x14ac:dyDescent="0.25">
      <c r="A5119" s="473">
        <v>101231</v>
      </c>
      <c r="B5119" s="473" t="s">
        <v>6080</v>
      </c>
      <c r="C5119" s="473" t="s">
        <v>932</v>
      </c>
      <c r="D5119" s="474">
        <v>7.71</v>
      </c>
    </row>
    <row r="5120" spans="1:4" s="387" customFormat="1" x14ac:dyDescent="0.25">
      <c r="A5120" s="473">
        <v>101232</v>
      </c>
      <c r="B5120" s="473" t="s">
        <v>6081</v>
      </c>
      <c r="C5120" s="473" t="s">
        <v>932</v>
      </c>
      <c r="D5120" s="474">
        <v>7.01</v>
      </c>
    </row>
    <row r="5121" spans="1:4" s="387" customFormat="1" x14ac:dyDescent="0.25">
      <c r="A5121" s="473">
        <v>101233</v>
      </c>
      <c r="B5121" s="473" t="s">
        <v>6082</v>
      </c>
      <c r="C5121" s="473" t="s">
        <v>932</v>
      </c>
      <c r="D5121" s="474">
        <v>6.47</v>
      </c>
    </row>
    <row r="5122" spans="1:4" s="387" customFormat="1" x14ac:dyDescent="0.25">
      <c r="A5122" s="473">
        <v>101234</v>
      </c>
      <c r="B5122" s="473" t="s">
        <v>6083</v>
      </c>
      <c r="C5122" s="473" t="s">
        <v>932</v>
      </c>
      <c r="D5122" s="474">
        <v>12.73</v>
      </c>
    </row>
    <row r="5123" spans="1:4" s="387" customFormat="1" x14ac:dyDescent="0.25">
      <c r="A5123" s="473">
        <v>101235</v>
      </c>
      <c r="B5123" s="473" t="s">
        <v>6084</v>
      </c>
      <c r="C5123" s="473" t="s">
        <v>932</v>
      </c>
      <c r="D5123" s="474">
        <v>13.46</v>
      </c>
    </row>
    <row r="5124" spans="1:4" s="387" customFormat="1" x14ac:dyDescent="0.25">
      <c r="A5124" s="473">
        <v>101236</v>
      </c>
      <c r="B5124" s="473" t="s">
        <v>6085</v>
      </c>
      <c r="C5124" s="473" t="s">
        <v>932</v>
      </c>
      <c r="D5124" s="474">
        <v>15.68</v>
      </c>
    </row>
    <row r="5125" spans="1:4" s="387" customFormat="1" x14ac:dyDescent="0.25">
      <c r="A5125" s="473">
        <v>101237</v>
      </c>
      <c r="B5125" s="473" t="s">
        <v>6086</v>
      </c>
      <c r="C5125" s="473" t="s">
        <v>932</v>
      </c>
      <c r="D5125" s="474">
        <v>16.8</v>
      </c>
    </row>
    <row r="5126" spans="1:4" s="387" customFormat="1" x14ac:dyDescent="0.25">
      <c r="A5126" s="473">
        <v>101238</v>
      </c>
      <c r="B5126" s="473" t="s">
        <v>6087</v>
      </c>
      <c r="C5126" s="473" t="s">
        <v>932</v>
      </c>
      <c r="D5126" s="474">
        <v>21.23</v>
      </c>
    </row>
    <row r="5127" spans="1:4" s="387" customFormat="1" x14ac:dyDescent="0.25">
      <c r="A5127" s="473">
        <v>101239</v>
      </c>
      <c r="B5127" s="473" t="s">
        <v>6088</v>
      </c>
      <c r="C5127" s="473" t="s">
        <v>932</v>
      </c>
      <c r="D5127" s="474">
        <v>11.23</v>
      </c>
    </row>
    <row r="5128" spans="1:4" s="387" customFormat="1" x14ac:dyDescent="0.25">
      <c r="A5128" s="473">
        <v>101240</v>
      </c>
      <c r="B5128" s="473" t="s">
        <v>6089</v>
      </c>
      <c r="C5128" s="473" t="s">
        <v>932</v>
      </c>
      <c r="D5128" s="474">
        <v>11.9</v>
      </c>
    </row>
    <row r="5129" spans="1:4" s="387" customFormat="1" x14ac:dyDescent="0.25">
      <c r="A5129" s="473">
        <v>101241</v>
      </c>
      <c r="B5129" s="473" t="s">
        <v>6090</v>
      </c>
      <c r="C5129" s="473" t="s">
        <v>932</v>
      </c>
      <c r="D5129" s="474">
        <v>13.89</v>
      </c>
    </row>
    <row r="5130" spans="1:4" s="387" customFormat="1" x14ac:dyDescent="0.25">
      <c r="A5130" s="473">
        <v>101242</v>
      </c>
      <c r="B5130" s="473" t="s">
        <v>6091</v>
      </c>
      <c r="C5130" s="473" t="s">
        <v>932</v>
      </c>
      <c r="D5130" s="474">
        <v>15.48</v>
      </c>
    </row>
    <row r="5131" spans="1:4" s="387" customFormat="1" x14ac:dyDescent="0.25">
      <c r="A5131" s="473">
        <v>101243</v>
      </c>
      <c r="B5131" s="473" t="s">
        <v>6092</v>
      </c>
      <c r="C5131" s="473" t="s">
        <v>932</v>
      </c>
      <c r="D5131" s="474">
        <v>18.86</v>
      </c>
    </row>
    <row r="5132" spans="1:4" s="387" customFormat="1" x14ac:dyDescent="0.25">
      <c r="A5132" s="473">
        <v>101244</v>
      </c>
      <c r="B5132" s="473" t="s">
        <v>6093</v>
      </c>
      <c r="C5132" s="473" t="s">
        <v>932</v>
      </c>
      <c r="D5132" s="474">
        <v>11.79</v>
      </c>
    </row>
    <row r="5133" spans="1:4" s="387" customFormat="1" x14ac:dyDescent="0.25">
      <c r="A5133" s="473">
        <v>101245</v>
      </c>
      <c r="B5133" s="473" t="s">
        <v>6094</v>
      </c>
      <c r="C5133" s="473" t="s">
        <v>932</v>
      </c>
      <c r="D5133" s="474">
        <v>12.53</v>
      </c>
    </row>
    <row r="5134" spans="1:4" s="387" customFormat="1" x14ac:dyDescent="0.25">
      <c r="A5134" s="473">
        <v>101246</v>
      </c>
      <c r="B5134" s="473" t="s">
        <v>6095</v>
      </c>
      <c r="C5134" s="473" t="s">
        <v>932</v>
      </c>
      <c r="D5134" s="474">
        <v>14.59</v>
      </c>
    </row>
    <row r="5135" spans="1:4" s="387" customFormat="1" x14ac:dyDescent="0.25">
      <c r="A5135" s="473">
        <v>101247</v>
      </c>
      <c r="B5135" s="473" t="s">
        <v>6096</v>
      </c>
      <c r="C5135" s="473" t="s">
        <v>932</v>
      </c>
      <c r="D5135" s="474">
        <v>16.190000000000001</v>
      </c>
    </row>
    <row r="5136" spans="1:4" s="387" customFormat="1" x14ac:dyDescent="0.25">
      <c r="A5136" s="473">
        <v>101248</v>
      </c>
      <c r="B5136" s="473" t="s">
        <v>6097</v>
      </c>
      <c r="C5136" s="473" t="s">
        <v>932</v>
      </c>
      <c r="D5136" s="474">
        <v>20.32</v>
      </c>
    </row>
    <row r="5137" spans="1:4" s="387" customFormat="1" x14ac:dyDescent="0.25">
      <c r="A5137" s="473">
        <v>101249</v>
      </c>
      <c r="B5137" s="473" t="s">
        <v>6098</v>
      </c>
      <c r="C5137" s="473" t="s">
        <v>932</v>
      </c>
      <c r="D5137" s="474">
        <v>10.3</v>
      </c>
    </row>
    <row r="5138" spans="1:4" s="387" customFormat="1" x14ac:dyDescent="0.25">
      <c r="A5138" s="473">
        <v>101250</v>
      </c>
      <c r="B5138" s="473" t="s">
        <v>6099</v>
      </c>
      <c r="C5138" s="473" t="s">
        <v>932</v>
      </c>
      <c r="D5138" s="474">
        <v>11.4</v>
      </c>
    </row>
    <row r="5139" spans="1:4" s="387" customFormat="1" x14ac:dyDescent="0.25">
      <c r="A5139" s="473">
        <v>101251</v>
      </c>
      <c r="B5139" s="473" t="s">
        <v>6100</v>
      </c>
      <c r="C5139" s="473" t="s">
        <v>932</v>
      </c>
      <c r="D5139" s="474">
        <v>13.04</v>
      </c>
    </row>
    <row r="5140" spans="1:4" s="387" customFormat="1" x14ac:dyDescent="0.25">
      <c r="A5140" s="473">
        <v>101252</v>
      </c>
      <c r="B5140" s="473" t="s">
        <v>6101</v>
      </c>
      <c r="C5140" s="473" t="s">
        <v>932</v>
      </c>
      <c r="D5140" s="474">
        <v>14.19</v>
      </c>
    </row>
    <row r="5141" spans="1:4" s="387" customFormat="1" x14ac:dyDescent="0.25">
      <c r="A5141" s="473">
        <v>101253</v>
      </c>
      <c r="B5141" s="473" t="s">
        <v>6102</v>
      </c>
      <c r="C5141" s="473" t="s">
        <v>932</v>
      </c>
      <c r="D5141" s="474">
        <v>17.899999999999999</v>
      </c>
    </row>
    <row r="5142" spans="1:4" s="387" customFormat="1" x14ac:dyDescent="0.25">
      <c r="A5142" s="473">
        <v>101254</v>
      </c>
      <c r="B5142" s="473" t="s">
        <v>6103</v>
      </c>
      <c r="C5142" s="473" t="s">
        <v>932</v>
      </c>
      <c r="D5142" s="474">
        <v>9.07</v>
      </c>
    </row>
    <row r="5143" spans="1:4" s="387" customFormat="1" x14ac:dyDescent="0.25">
      <c r="A5143" s="473">
        <v>101255</v>
      </c>
      <c r="B5143" s="473" t="s">
        <v>6104</v>
      </c>
      <c r="C5143" s="473" t="s">
        <v>932</v>
      </c>
      <c r="D5143" s="474">
        <v>8.08</v>
      </c>
    </row>
    <row r="5144" spans="1:4" s="387" customFormat="1" x14ac:dyDescent="0.25">
      <c r="A5144" s="473">
        <v>101256</v>
      </c>
      <c r="B5144" s="473" t="s">
        <v>6105</v>
      </c>
      <c r="C5144" s="473" t="s">
        <v>932</v>
      </c>
      <c r="D5144" s="474">
        <v>14.04</v>
      </c>
    </row>
    <row r="5145" spans="1:4" s="387" customFormat="1" x14ac:dyDescent="0.25">
      <c r="A5145" s="473">
        <v>101257</v>
      </c>
      <c r="B5145" s="473" t="s">
        <v>6106</v>
      </c>
      <c r="C5145" s="473" t="s">
        <v>932</v>
      </c>
      <c r="D5145" s="474">
        <v>14.87</v>
      </c>
    </row>
    <row r="5146" spans="1:4" s="387" customFormat="1" x14ac:dyDescent="0.25">
      <c r="A5146" s="473">
        <v>101258</v>
      </c>
      <c r="B5146" s="473" t="s">
        <v>6107</v>
      </c>
      <c r="C5146" s="473" t="s">
        <v>932</v>
      </c>
      <c r="D5146" s="474">
        <v>17.239999999999998</v>
      </c>
    </row>
    <row r="5147" spans="1:4" s="387" customFormat="1" x14ac:dyDescent="0.25">
      <c r="A5147" s="473">
        <v>101259</v>
      </c>
      <c r="B5147" s="473" t="s">
        <v>6108</v>
      </c>
      <c r="C5147" s="473" t="s">
        <v>932</v>
      </c>
      <c r="D5147" s="474">
        <v>19.100000000000001</v>
      </c>
    </row>
    <row r="5148" spans="1:4" s="387" customFormat="1" x14ac:dyDescent="0.25">
      <c r="A5148" s="473">
        <v>101260</v>
      </c>
      <c r="B5148" s="473" t="s">
        <v>6109</v>
      </c>
      <c r="C5148" s="473" t="s">
        <v>932</v>
      </c>
      <c r="D5148" s="474">
        <v>23.88</v>
      </c>
    </row>
    <row r="5149" spans="1:4" s="387" customFormat="1" x14ac:dyDescent="0.25">
      <c r="A5149" s="473">
        <v>101261</v>
      </c>
      <c r="B5149" s="473" t="s">
        <v>6110</v>
      </c>
      <c r="C5149" s="473" t="s">
        <v>932</v>
      </c>
      <c r="D5149" s="474">
        <v>13.3</v>
      </c>
    </row>
    <row r="5150" spans="1:4" s="387" customFormat="1" x14ac:dyDescent="0.25">
      <c r="A5150" s="473">
        <v>101262</v>
      </c>
      <c r="B5150" s="473" t="s">
        <v>6111</v>
      </c>
      <c r="C5150" s="473" t="s">
        <v>932</v>
      </c>
      <c r="D5150" s="474">
        <v>14.12</v>
      </c>
    </row>
    <row r="5151" spans="1:4" s="387" customFormat="1" x14ac:dyDescent="0.25">
      <c r="A5151" s="473">
        <v>101263</v>
      </c>
      <c r="B5151" s="473" t="s">
        <v>6112</v>
      </c>
      <c r="C5151" s="473" t="s">
        <v>932</v>
      </c>
      <c r="D5151" s="474">
        <v>16.350000000000001</v>
      </c>
    </row>
    <row r="5152" spans="1:4" s="387" customFormat="1" x14ac:dyDescent="0.25">
      <c r="A5152" s="473">
        <v>101264</v>
      </c>
      <c r="B5152" s="473" t="s">
        <v>6113</v>
      </c>
      <c r="C5152" s="473" t="s">
        <v>932</v>
      </c>
      <c r="D5152" s="474">
        <v>18.09</v>
      </c>
    </row>
    <row r="5153" spans="1:4" s="387" customFormat="1" x14ac:dyDescent="0.25">
      <c r="A5153" s="473">
        <v>101265</v>
      </c>
      <c r="B5153" s="473" t="s">
        <v>6114</v>
      </c>
      <c r="C5153" s="473" t="s">
        <v>932</v>
      </c>
      <c r="D5153" s="474">
        <v>22.59</v>
      </c>
    </row>
    <row r="5154" spans="1:4" s="387" customFormat="1" x14ac:dyDescent="0.25">
      <c r="A5154" s="473">
        <v>101266</v>
      </c>
      <c r="B5154" s="473" t="s">
        <v>6115</v>
      </c>
      <c r="C5154" s="473" t="s">
        <v>932</v>
      </c>
      <c r="D5154" s="474">
        <v>8.1</v>
      </c>
    </row>
    <row r="5155" spans="1:4" s="387" customFormat="1" x14ac:dyDescent="0.25">
      <c r="A5155" s="473">
        <v>101267</v>
      </c>
      <c r="B5155" s="473" t="s">
        <v>6116</v>
      </c>
      <c r="C5155" s="473" t="s">
        <v>932</v>
      </c>
      <c r="D5155" s="474">
        <v>7.75</v>
      </c>
    </row>
    <row r="5156" spans="1:4" s="387" customFormat="1" x14ac:dyDescent="0.25">
      <c r="A5156" s="473">
        <v>101268</v>
      </c>
      <c r="B5156" s="473" t="s">
        <v>6117</v>
      </c>
      <c r="C5156" s="473" t="s">
        <v>932</v>
      </c>
      <c r="D5156" s="474">
        <v>12.83</v>
      </c>
    </row>
    <row r="5157" spans="1:4" s="387" customFormat="1" x14ac:dyDescent="0.25">
      <c r="A5157" s="473">
        <v>101269</v>
      </c>
      <c r="B5157" s="473" t="s">
        <v>6118</v>
      </c>
      <c r="C5157" s="473" t="s">
        <v>932</v>
      </c>
      <c r="D5157" s="474">
        <v>14.23</v>
      </c>
    </row>
    <row r="5158" spans="1:4" s="387" customFormat="1" x14ac:dyDescent="0.25">
      <c r="A5158" s="473">
        <v>101270</v>
      </c>
      <c r="B5158" s="473" t="s">
        <v>6119</v>
      </c>
      <c r="C5158" s="473" t="s">
        <v>932</v>
      </c>
      <c r="D5158" s="474">
        <v>16.5</v>
      </c>
    </row>
    <row r="5159" spans="1:4" s="387" customFormat="1" x14ac:dyDescent="0.25">
      <c r="A5159" s="473">
        <v>101271</v>
      </c>
      <c r="B5159" s="473" t="s">
        <v>6120</v>
      </c>
      <c r="C5159" s="473" t="s">
        <v>932</v>
      </c>
      <c r="D5159" s="474">
        <v>18.27</v>
      </c>
    </row>
    <row r="5160" spans="1:4" s="387" customFormat="1" x14ac:dyDescent="0.25">
      <c r="A5160" s="473">
        <v>101272</v>
      </c>
      <c r="B5160" s="473" t="s">
        <v>6121</v>
      </c>
      <c r="C5160" s="473" t="s">
        <v>932</v>
      </c>
      <c r="D5160" s="474">
        <v>22.85</v>
      </c>
    </row>
    <row r="5161" spans="1:4" s="387" customFormat="1" x14ac:dyDescent="0.25">
      <c r="A5161" s="473">
        <v>101273</v>
      </c>
      <c r="B5161" s="473" t="s">
        <v>6122</v>
      </c>
      <c r="C5161" s="473" t="s">
        <v>932</v>
      </c>
      <c r="D5161" s="474">
        <v>12.28</v>
      </c>
    </row>
    <row r="5162" spans="1:4" s="387" customFormat="1" x14ac:dyDescent="0.25">
      <c r="A5162" s="473">
        <v>101274</v>
      </c>
      <c r="B5162" s="473" t="s">
        <v>6123</v>
      </c>
      <c r="C5162" s="473" t="s">
        <v>932</v>
      </c>
      <c r="D5162" s="474">
        <v>13.55</v>
      </c>
    </row>
    <row r="5163" spans="1:4" s="387" customFormat="1" x14ac:dyDescent="0.25">
      <c r="A5163" s="473">
        <v>101275</v>
      </c>
      <c r="B5163" s="473" t="s">
        <v>6124</v>
      </c>
      <c r="C5163" s="473" t="s">
        <v>932</v>
      </c>
      <c r="D5163" s="474">
        <v>15.73</v>
      </c>
    </row>
    <row r="5164" spans="1:4" s="387" customFormat="1" x14ac:dyDescent="0.25">
      <c r="A5164" s="473">
        <v>101276</v>
      </c>
      <c r="B5164" s="473" t="s">
        <v>6125</v>
      </c>
      <c r="C5164" s="473" t="s">
        <v>932</v>
      </c>
      <c r="D5164" s="474">
        <v>17.37</v>
      </c>
    </row>
    <row r="5165" spans="1:4" s="387" customFormat="1" x14ac:dyDescent="0.25">
      <c r="A5165" s="473">
        <v>101277</v>
      </c>
      <c r="B5165" s="473" t="s">
        <v>6126</v>
      </c>
      <c r="C5165" s="473" t="s">
        <v>932</v>
      </c>
      <c r="D5165" s="474">
        <v>22.17</v>
      </c>
    </row>
    <row r="5166" spans="1:4" s="387" customFormat="1" x14ac:dyDescent="0.25">
      <c r="A5166" s="473">
        <v>102354</v>
      </c>
      <c r="B5166" s="473" t="s">
        <v>16532</v>
      </c>
      <c r="C5166" s="473" t="s">
        <v>932</v>
      </c>
      <c r="D5166" s="474">
        <v>115.2</v>
      </c>
    </row>
    <row r="5167" spans="1:4" s="387" customFormat="1" x14ac:dyDescent="0.25">
      <c r="A5167" s="473">
        <v>102355</v>
      </c>
      <c r="B5167" s="473" t="s">
        <v>16533</v>
      </c>
      <c r="C5167" s="473" t="s">
        <v>932</v>
      </c>
      <c r="D5167" s="474">
        <v>134.15</v>
      </c>
    </row>
    <row r="5168" spans="1:4" s="387" customFormat="1" x14ac:dyDescent="0.25">
      <c r="A5168" s="473">
        <v>102360</v>
      </c>
      <c r="B5168" s="473" t="s">
        <v>16534</v>
      </c>
      <c r="C5168" s="473" t="s">
        <v>932</v>
      </c>
      <c r="D5168" s="474">
        <v>16.350000000000001</v>
      </c>
    </row>
    <row r="5169" spans="1:4" s="387" customFormat="1" x14ac:dyDescent="0.25">
      <c r="A5169" s="473">
        <v>102361</v>
      </c>
      <c r="B5169" s="473" t="s">
        <v>16535</v>
      </c>
      <c r="C5169" s="473" t="s">
        <v>932</v>
      </c>
      <c r="D5169" s="474">
        <v>24.64</v>
      </c>
    </row>
    <row r="5170" spans="1:4" s="387" customFormat="1" x14ac:dyDescent="0.25">
      <c r="A5170" s="473">
        <v>90082</v>
      </c>
      <c r="B5170" s="473" t="s">
        <v>12979</v>
      </c>
      <c r="C5170" s="473" t="s">
        <v>932</v>
      </c>
      <c r="D5170" s="474">
        <v>8.01</v>
      </c>
    </row>
    <row r="5171" spans="1:4" s="387" customFormat="1" x14ac:dyDescent="0.25">
      <c r="A5171" s="473">
        <v>90084</v>
      </c>
      <c r="B5171" s="473" t="s">
        <v>12980</v>
      </c>
      <c r="C5171" s="473" t="s">
        <v>932</v>
      </c>
      <c r="D5171" s="474">
        <v>7.75</v>
      </c>
    </row>
    <row r="5172" spans="1:4" s="387" customFormat="1" x14ac:dyDescent="0.25">
      <c r="A5172" s="473">
        <v>90086</v>
      </c>
      <c r="B5172" s="473" t="s">
        <v>12981</v>
      </c>
      <c r="C5172" s="473" t="s">
        <v>932</v>
      </c>
      <c r="D5172" s="474">
        <v>7.33</v>
      </c>
    </row>
    <row r="5173" spans="1:4" s="387" customFormat="1" x14ac:dyDescent="0.25">
      <c r="A5173" s="473">
        <v>90087</v>
      </c>
      <c r="B5173" s="473" t="s">
        <v>12982</v>
      </c>
      <c r="C5173" s="473" t="s">
        <v>932</v>
      </c>
      <c r="D5173" s="474">
        <v>6.72</v>
      </c>
    </row>
    <row r="5174" spans="1:4" s="387" customFormat="1" x14ac:dyDescent="0.25">
      <c r="A5174" s="473">
        <v>90090</v>
      </c>
      <c r="B5174" s="473" t="s">
        <v>12983</v>
      </c>
      <c r="C5174" s="473" t="s">
        <v>932</v>
      </c>
      <c r="D5174" s="474">
        <v>6.58</v>
      </c>
    </row>
    <row r="5175" spans="1:4" s="387" customFormat="1" x14ac:dyDescent="0.25">
      <c r="A5175" s="473">
        <v>90091</v>
      </c>
      <c r="B5175" s="473" t="s">
        <v>12984</v>
      </c>
      <c r="C5175" s="473" t="s">
        <v>932</v>
      </c>
      <c r="D5175" s="474">
        <v>4.33</v>
      </c>
    </row>
    <row r="5176" spans="1:4" s="387" customFormat="1" x14ac:dyDescent="0.25">
      <c r="A5176" s="473">
        <v>90092</v>
      </c>
      <c r="B5176" s="473" t="s">
        <v>12985</v>
      </c>
      <c r="C5176" s="473" t="s">
        <v>932</v>
      </c>
      <c r="D5176" s="474">
        <v>4.2699999999999996</v>
      </c>
    </row>
    <row r="5177" spans="1:4" s="387" customFormat="1" x14ac:dyDescent="0.25">
      <c r="A5177" s="473">
        <v>90094</v>
      </c>
      <c r="B5177" s="473" t="s">
        <v>12986</v>
      </c>
      <c r="C5177" s="473" t="s">
        <v>932</v>
      </c>
      <c r="D5177" s="474">
        <v>4.04</v>
      </c>
    </row>
    <row r="5178" spans="1:4" s="387" customFormat="1" x14ac:dyDescent="0.25">
      <c r="A5178" s="473">
        <v>90095</v>
      </c>
      <c r="B5178" s="473" t="s">
        <v>12987</v>
      </c>
      <c r="C5178" s="473" t="s">
        <v>932</v>
      </c>
      <c r="D5178" s="474">
        <v>3.69</v>
      </c>
    </row>
    <row r="5179" spans="1:4" s="387" customFormat="1" x14ac:dyDescent="0.25">
      <c r="A5179" s="473">
        <v>90098</v>
      </c>
      <c r="B5179" s="473" t="s">
        <v>12988</v>
      </c>
      <c r="C5179" s="473" t="s">
        <v>932</v>
      </c>
      <c r="D5179" s="474">
        <v>3.65</v>
      </c>
    </row>
    <row r="5180" spans="1:4" s="387" customFormat="1" x14ac:dyDescent="0.25">
      <c r="A5180" s="473">
        <v>90099</v>
      </c>
      <c r="B5180" s="473" t="s">
        <v>12989</v>
      </c>
      <c r="C5180" s="473" t="s">
        <v>932</v>
      </c>
      <c r="D5180" s="474">
        <v>11.31</v>
      </c>
    </row>
    <row r="5181" spans="1:4" s="387" customFormat="1" x14ac:dyDescent="0.25">
      <c r="A5181" s="473">
        <v>90100</v>
      </c>
      <c r="B5181" s="473" t="s">
        <v>12990</v>
      </c>
      <c r="C5181" s="473" t="s">
        <v>932</v>
      </c>
      <c r="D5181" s="474">
        <v>9.61</v>
      </c>
    </row>
    <row r="5182" spans="1:4" s="387" customFormat="1" x14ac:dyDescent="0.25">
      <c r="A5182" s="473">
        <v>90101</v>
      </c>
      <c r="B5182" s="473" t="s">
        <v>12991</v>
      </c>
      <c r="C5182" s="473" t="s">
        <v>932</v>
      </c>
      <c r="D5182" s="474">
        <v>9.49</v>
      </c>
    </row>
    <row r="5183" spans="1:4" s="387" customFormat="1" x14ac:dyDescent="0.25">
      <c r="A5183" s="473">
        <v>90102</v>
      </c>
      <c r="B5183" s="473" t="s">
        <v>12992</v>
      </c>
      <c r="C5183" s="473" t="s">
        <v>932</v>
      </c>
      <c r="D5183" s="474">
        <v>8.6300000000000008</v>
      </c>
    </row>
    <row r="5184" spans="1:4" s="387" customFormat="1" x14ac:dyDescent="0.25">
      <c r="A5184" s="473">
        <v>90105</v>
      </c>
      <c r="B5184" s="473" t="s">
        <v>12993</v>
      </c>
      <c r="C5184" s="473" t="s">
        <v>932</v>
      </c>
      <c r="D5184" s="474">
        <v>6.23</v>
      </c>
    </row>
    <row r="5185" spans="1:4" s="387" customFormat="1" x14ac:dyDescent="0.25">
      <c r="A5185" s="473">
        <v>90106</v>
      </c>
      <c r="B5185" s="473" t="s">
        <v>12994</v>
      </c>
      <c r="C5185" s="473" t="s">
        <v>932</v>
      </c>
      <c r="D5185" s="474">
        <v>5.31</v>
      </c>
    </row>
    <row r="5186" spans="1:4" s="387" customFormat="1" x14ac:dyDescent="0.25">
      <c r="A5186" s="473">
        <v>90107</v>
      </c>
      <c r="B5186" s="473" t="s">
        <v>12995</v>
      </c>
      <c r="C5186" s="473" t="s">
        <v>932</v>
      </c>
      <c r="D5186" s="474">
        <v>5.23</v>
      </c>
    </row>
    <row r="5187" spans="1:4" s="387" customFormat="1" x14ac:dyDescent="0.25">
      <c r="A5187" s="473">
        <v>90108</v>
      </c>
      <c r="B5187" s="473" t="s">
        <v>12996</v>
      </c>
      <c r="C5187" s="473" t="s">
        <v>932</v>
      </c>
      <c r="D5187" s="474">
        <v>4.7699999999999996</v>
      </c>
    </row>
    <row r="5188" spans="1:4" s="387" customFormat="1" x14ac:dyDescent="0.25">
      <c r="A5188" s="473">
        <v>93358</v>
      </c>
      <c r="B5188" s="473" t="s">
        <v>12997</v>
      </c>
      <c r="C5188" s="473" t="s">
        <v>932</v>
      </c>
      <c r="D5188" s="474">
        <v>63.25</v>
      </c>
    </row>
    <row r="5189" spans="1:4" s="387" customFormat="1" x14ac:dyDescent="0.25">
      <c r="A5189" s="473">
        <v>102276</v>
      </c>
      <c r="B5189" s="473" t="s">
        <v>16536</v>
      </c>
      <c r="C5189" s="473" t="s">
        <v>932</v>
      </c>
      <c r="D5189" s="474">
        <v>9</v>
      </c>
    </row>
    <row r="5190" spans="1:4" s="387" customFormat="1" x14ac:dyDescent="0.25">
      <c r="A5190" s="473">
        <v>102277</v>
      </c>
      <c r="B5190" s="473" t="s">
        <v>12998</v>
      </c>
      <c r="C5190" s="473" t="s">
        <v>932</v>
      </c>
      <c r="D5190" s="474">
        <v>7.11</v>
      </c>
    </row>
    <row r="5191" spans="1:4" s="387" customFormat="1" x14ac:dyDescent="0.25">
      <c r="A5191" s="473">
        <v>102278</v>
      </c>
      <c r="B5191" s="473" t="s">
        <v>12999</v>
      </c>
      <c r="C5191" s="473" t="s">
        <v>932</v>
      </c>
      <c r="D5191" s="474">
        <v>7</v>
      </c>
    </row>
    <row r="5192" spans="1:4" s="387" customFormat="1" x14ac:dyDescent="0.25">
      <c r="A5192" s="473">
        <v>102279</v>
      </c>
      <c r="B5192" s="473" t="s">
        <v>13000</v>
      </c>
      <c r="C5192" s="473" t="s">
        <v>932</v>
      </c>
      <c r="D5192" s="474">
        <v>4.97</v>
      </c>
    </row>
    <row r="5193" spans="1:4" s="387" customFormat="1" x14ac:dyDescent="0.25">
      <c r="A5193" s="473">
        <v>102280</v>
      </c>
      <c r="B5193" s="473" t="s">
        <v>13001</v>
      </c>
      <c r="C5193" s="473" t="s">
        <v>932</v>
      </c>
      <c r="D5193" s="474">
        <v>3.92</v>
      </c>
    </row>
    <row r="5194" spans="1:4" s="387" customFormat="1" x14ac:dyDescent="0.25">
      <c r="A5194" s="473">
        <v>102281</v>
      </c>
      <c r="B5194" s="473" t="s">
        <v>13002</v>
      </c>
      <c r="C5194" s="473" t="s">
        <v>932</v>
      </c>
      <c r="D5194" s="474">
        <v>3.86</v>
      </c>
    </row>
    <row r="5195" spans="1:4" s="387" customFormat="1" x14ac:dyDescent="0.25">
      <c r="A5195" s="473">
        <v>102282</v>
      </c>
      <c r="B5195" s="473" t="s">
        <v>13003</v>
      </c>
      <c r="C5195" s="473" t="s">
        <v>932</v>
      </c>
      <c r="D5195" s="474">
        <v>10.01</v>
      </c>
    </row>
    <row r="5196" spans="1:4" s="387" customFormat="1" x14ac:dyDescent="0.25">
      <c r="A5196" s="473">
        <v>102283</v>
      </c>
      <c r="B5196" s="473" t="s">
        <v>13004</v>
      </c>
      <c r="C5196" s="473" t="s">
        <v>932</v>
      </c>
      <c r="D5196" s="474">
        <v>8.8800000000000008</v>
      </c>
    </row>
    <row r="5197" spans="1:4" s="387" customFormat="1" x14ac:dyDescent="0.25">
      <c r="A5197" s="473">
        <v>102284</v>
      </c>
      <c r="B5197" s="473" t="s">
        <v>13005</v>
      </c>
      <c r="C5197" s="473" t="s">
        <v>932</v>
      </c>
      <c r="D5197" s="474">
        <v>8.61</v>
      </c>
    </row>
    <row r="5198" spans="1:4" s="387" customFormat="1" x14ac:dyDescent="0.25">
      <c r="A5198" s="473">
        <v>102285</v>
      </c>
      <c r="B5198" s="473" t="s">
        <v>13006</v>
      </c>
      <c r="C5198" s="473" t="s">
        <v>932</v>
      </c>
      <c r="D5198" s="474">
        <v>8.14</v>
      </c>
    </row>
    <row r="5199" spans="1:4" s="387" customFormat="1" x14ac:dyDescent="0.25">
      <c r="A5199" s="473">
        <v>102286</v>
      </c>
      <c r="B5199" s="473" t="s">
        <v>16537</v>
      </c>
      <c r="C5199" s="473" t="s">
        <v>932</v>
      </c>
      <c r="D5199" s="474">
        <v>7.91</v>
      </c>
    </row>
    <row r="5200" spans="1:4" s="387" customFormat="1" x14ac:dyDescent="0.25">
      <c r="A5200" s="473">
        <v>102287</v>
      </c>
      <c r="B5200" s="473" t="s">
        <v>13007</v>
      </c>
      <c r="C5200" s="473" t="s">
        <v>932</v>
      </c>
      <c r="D5200" s="474">
        <v>7.8</v>
      </c>
    </row>
    <row r="5201" spans="1:4" s="387" customFormat="1" x14ac:dyDescent="0.25">
      <c r="A5201" s="473">
        <v>102288</v>
      </c>
      <c r="B5201" s="473" t="s">
        <v>13008</v>
      </c>
      <c r="C5201" s="473" t="s">
        <v>932</v>
      </c>
      <c r="D5201" s="474">
        <v>7.49</v>
      </c>
    </row>
    <row r="5202" spans="1:4" s="387" customFormat="1" x14ac:dyDescent="0.25">
      <c r="A5202" s="473">
        <v>102289</v>
      </c>
      <c r="B5202" s="473" t="s">
        <v>13009</v>
      </c>
      <c r="C5202" s="473" t="s">
        <v>932</v>
      </c>
      <c r="D5202" s="474">
        <v>7.31</v>
      </c>
    </row>
    <row r="5203" spans="1:4" s="387" customFormat="1" x14ac:dyDescent="0.25">
      <c r="A5203" s="473">
        <v>102290</v>
      </c>
      <c r="B5203" s="473" t="s">
        <v>13010</v>
      </c>
      <c r="C5203" s="473" t="s">
        <v>932</v>
      </c>
      <c r="D5203" s="474">
        <v>5.52</v>
      </c>
    </row>
    <row r="5204" spans="1:4" s="387" customFormat="1" x14ac:dyDescent="0.25">
      <c r="A5204" s="473">
        <v>102291</v>
      </c>
      <c r="B5204" s="473" t="s">
        <v>13011</v>
      </c>
      <c r="C5204" s="473" t="s">
        <v>932</v>
      </c>
      <c r="D5204" s="474">
        <v>4.8899999999999997</v>
      </c>
    </row>
    <row r="5205" spans="1:4" s="387" customFormat="1" x14ac:dyDescent="0.25">
      <c r="A5205" s="473">
        <v>102292</v>
      </c>
      <c r="B5205" s="473" t="s">
        <v>13012</v>
      </c>
      <c r="C5205" s="473" t="s">
        <v>932</v>
      </c>
      <c r="D5205" s="474">
        <v>4.74</v>
      </c>
    </row>
    <row r="5206" spans="1:4" s="387" customFormat="1" x14ac:dyDescent="0.25">
      <c r="A5206" s="473">
        <v>102293</v>
      </c>
      <c r="B5206" s="473" t="s">
        <v>13013</v>
      </c>
      <c r="C5206" s="473" t="s">
        <v>932</v>
      </c>
      <c r="D5206" s="474">
        <v>4.5</v>
      </c>
    </row>
    <row r="5207" spans="1:4" s="387" customFormat="1" x14ac:dyDescent="0.25">
      <c r="A5207" s="473">
        <v>102294</v>
      </c>
      <c r="B5207" s="473" t="s">
        <v>13014</v>
      </c>
      <c r="C5207" s="473" t="s">
        <v>932</v>
      </c>
      <c r="D5207" s="474">
        <v>4.3600000000000003</v>
      </c>
    </row>
    <row r="5208" spans="1:4" s="387" customFormat="1" x14ac:dyDescent="0.25">
      <c r="A5208" s="473">
        <v>102295</v>
      </c>
      <c r="B5208" s="473" t="s">
        <v>13015</v>
      </c>
      <c r="C5208" s="473" t="s">
        <v>932</v>
      </c>
      <c r="D5208" s="474">
        <v>4.29</v>
      </c>
    </row>
    <row r="5209" spans="1:4" s="387" customFormat="1" x14ac:dyDescent="0.25">
      <c r="A5209" s="473">
        <v>102296</v>
      </c>
      <c r="B5209" s="473" t="s">
        <v>13016</v>
      </c>
      <c r="C5209" s="473" t="s">
        <v>932</v>
      </c>
      <c r="D5209" s="474">
        <v>4.1100000000000003</v>
      </c>
    </row>
    <row r="5210" spans="1:4" s="387" customFormat="1" x14ac:dyDescent="0.25">
      <c r="A5210" s="473">
        <v>102297</v>
      </c>
      <c r="B5210" s="473" t="s">
        <v>13017</v>
      </c>
      <c r="C5210" s="473" t="s">
        <v>932</v>
      </c>
      <c r="D5210" s="474">
        <v>4.03</v>
      </c>
    </row>
    <row r="5211" spans="1:4" s="387" customFormat="1" x14ac:dyDescent="0.25">
      <c r="A5211" s="473">
        <v>102298</v>
      </c>
      <c r="B5211" s="473" t="s">
        <v>13018</v>
      </c>
      <c r="C5211" s="473" t="s">
        <v>932</v>
      </c>
      <c r="D5211" s="474">
        <v>12.57</v>
      </c>
    </row>
    <row r="5212" spans="1:4" s="387" customFormat="1" x14ac:dyDescent="0.25">
      <c r="A5212" s="473">
        <v>102299</v>
      </c>
      <c r="B5212" s="473" t="s">
        <v>13019</v>
      </c>
      <c r="C5212" s="473" t="s">
        <v>932</v>
      </c>
      <c r="D5212" s="474">
        <v>10.67</v>
      </c>
    </row>
    <row r="5213" spans="1:4" s="387" customFormat="1" x14ac:dyDescent="0.25">
      <c r="A5213" s="473">
        <v>102300</v>
      </c>
      <c r="B5213" s="473" t="s">
        <v>13020</v>
      </c>
      <c r="C5213" s="473" t="s">
        <v>932</v>
      </c>
      <c r="D5213" s="474">
        <v>10.54</v>
      </c>
    </row>
    <row r="5214" spans="1:4" s="387" customFormat="1" x14ac:dyDescent="0.25">
      <c r="A5214" s="473">
        <v>102301</v>
      </c>
      <c r="B5214" s="473" t="s">
        <v>13021</v>
      </c>
      <c r="C5214" s="473" t="s">
        <v>932</v>
      </c>
      <c r="D5214" s="474">
        <v>9.59</v>
      </c>
    </row>
    <row r="5215" spans="1:4" s="387" customFormat="1" x14ac:dyDescent="0.25">
      <c r="A5215" s="473">
        <v>102302</v>
      </c>
      <c r="B5215" s="473" t="s">
        <v>13022</v>
      </c>
      <c r="C5215" s="473" t="s">
        <v>932</v>
      </c>
      <c r="D5215" s="474">
        <v>6.93</v>
      </c>
    </row>
    <row r="5216" spans="1:4" s="387" customFormat="1" x14ac:dyDescent="0.25">
      <c r="A5216" s="473">
        <v>102303</v>
      </c>
      <c r="B5216" s="473" t="s">
        <v>13023</v>
      </c>
      <c r="C5216" s="473" t="s">
        <v>932</v>
      </c>
      <c r="D5216" s="474">
        <v>5.89</v>
      </c>
    </row>
    <row r="5217" spans="1:4" s="387" customFormat="1" x14ac:dyDescent="0.25">
      <c r="A5217" s="473">
        <v>102304</v>
      </c>
      <c r="B5217" s="473" t="s">
        <v>13024</v>
      </c>
      <c r="C5217" s="473" t="s">
        <v>932</v>
      </c>
      <c r="D5217" s="474">
        <v>5.81</v>
      </c>
    </row>
    <row r="5218" spans="1:4" s="387" customFormat="1" x14ac:dyDescent="0.25">
      <c r="A5218" s="473">
        <v>102305</v>
      </c>
      <c r="B5218" s="473" t="s">
        <v>13025</v>
      </c>
      <c r="C5218" s="473" t="s">
        <v>932</v>
      </c>
      <c r="D5218" s="474">
        <v>5.3</v>
      </c>
    </row>
    <row r="5219" spans="1:4" s="387" customFormat="1" x14ac:dyDescent="0.25">
      <c r="A5219" s="473">
        <v>102306</v>
      </c>
      <c r="B5219" s="473" t="s">
        <v>13026</v>
      </c>
      <c r="C5219" s="473" t="s">
        <v>932</v>
      </c>
      <c r="D5219" s="474">
        <v>11.27</v>
      </c>
    </row>
    <row r="5220" spans="1:4" s="387" customFormat="1" x14ac:dyDescent="0.25">
      <c r="A5220" s="473">
        <v>102307</v>
      </c>
      <c r="B5220" s="473" t="s">
        <v>13027</v>
      </c>
      <c r="C5220" s="473" t="s">
        <v>932</v>
      </c>
      <c r="D5220" s="474">
        <v>10.01</v>
      </c>
    </row>
    <row r="5221" spans="1:4" s="387" customFormat="1" x14ac:dyDescent="0.25">
      <c r="A5221" s="473">
        <v>102308</v>
      </c>
      <c r="B5221" s="473" t="s">
        <v>13028</v>
      </c>
      <c r="C5221" s="473" t="s">
        <v>932</v>
      </c>
      <c r="D5221" s="474">
        <v>9.69</v>
      </c>
    </row>
    <row r="5222" spans="1:4" s="387" customFormat="1" x14ac:dyDescent="0.25">
      <c r="A5222" s="473">
        <v>102309</v>
      </c>
      <c r="B5222" s="473" t="s">
        <v>13029</v>
      </c>
      <c r="C5222" s="473" t="s">
        <v>932</v>
      </c>
      <c r="D5222" s="474">
        <v>9.17</v>
      </c>
    </row>
    <row r="5223" spans="1:4" s="387" customFormat="1" x14ac:dyDescent="0.25">
      <c r="A5223" s="473">
        <v>102310</v>
      </c>
      <c r="B5223" s="473" t="s">
        <v>13030</v>
      </c>
      <c r="C5223" s="473" t="s">
        <v>932</v>
      </c>
      <c r="D5223" s="474">
        <v>8.9</v>
      </c>
    </row>
    <row r="5224" spans="1:4" s="387" customFormat="1" x14ac:dyDescent="0.25">
      <c r="A5224" s="473">
        <v>102311</v>
      </c>
      <c r="B5224" s="473" t="s">
        <v>13031</v>
      </c>
      <c r="C5224" s="473" t="s">
        <v>932</v>
      </c>
      <c r="D5224" s="474">
        <v>8.76</v>
      </c>
    </row>
    <row r="5225" spans="1:4" s="387" customFormat="1" x14ac:dyDescent="0.25">
      <c r="A5225" s="473">
        <v>102312</v>
      </c>
      <c r="B5225" s="473" t="s">
        <v>13032</v>
      </c>
      <c r="C5225" s="473" t="s">
        <v>932</v>
      </c>
      <c r="D5225" s="474">
        <v>8.42</v>
      </c>
    </row>
    <row r="5226" spans="1:4" s="387" customFormat="1" x14ac:dyDescent="0.25">
      <c r="A5226" s="473">
        <v>102313</v>
      </c>
      <c r="B5226" s="473" t="s">
        <v>13033</v>
      </c>
      <c r="C5226" s="473" t="s">
        <v>932</v>
      </c>
      <c r="D5226" s="474">
        <v>8.23</v>
      </c>
    </row>
    <row r="5227" spans="1:4" s="387" customFormat="1" x14ac:dyDescent="0.25">
      <c r="A5227" s="473">
        <v>102314</v>
      </c>
      <c r="B5227" s="473" t="s">
        <v>13034</v>
      </c>
      <c r="C5227" s="473" t="s">
        <v>932</v>
      </c>
      <c r="D5227" s="474">
        <v>6.22</v>
      </c>
    </row>
    <row r="5228" spans="1:4" s="387" customFormat="1" x14ac:dyDescent="0.25">
      <c r="A5228" s="473">
        <v>102315</v>
      </c>
      <c r="B5228" s="473" t="s">
        <v>13035</v>
      </c>
      <c r="C5228" s="473" t="s">
        <v>932</v>
      </c>
      <c r="D5228" s="474">
        <v>5.52</v>
      </c>
    </row>
    <row r="5229" spans="1:4" s="387" customFormat="1" x14ac:dyDescent="0.25">
      <c r="A5229" s="473">
        <v>102316</v>
      </c>
      <c r="B5229" s="473" t="s">
        <v>13036</v>
      </c>
      <c r="C5229" s="473" t="s">
        <v>932</v>
      </c>
      <c r="D5229" s="474">
        <v>5.34</v>
      </c>
    </row>
    <row r="5230" spans="1:4" s="387" customFormat="1" x14ac:dyDescent="0.25">
      <c r="A5230" s="473">
        <v>102317</v>
      </c>
      <c r="B5230" s="473" t="s">
        <v>13037</v>
      </c>
      <c r="C5230" s="473" t="s">
        <v>932</v>
      </c>
      <c r="D5230" s="474">
        <v>5.04</v>
      </c>
    </row>
    <row r="5231" spans="1:4" s="387" customFormat="1" x14ac:dyDescent="0.25">
      <c r="A5231" s="473">
        <v>102318</v>
      </c>
      <c r="B5231" s="473" t="s">
        <v>13038</v>
      </c>
      <c r="C5231" s="473" t="s">
        <v>932</v>
      </c>
      <c r="D5231" s="474">
        <v>4.91</v>
      </c>
    </row>
    <row r="5232" spans="1:4" s="387" customFormat="1" x14ac:dyDescent="0.25">
      <c r="A5232" s="473">
        <v>102319</v>
      </c>
      <c r="B5232" s="473" t="s">
        <v>13039</v>
      </c>
      <c r="C5232" s="473" t="s">
        <v>932</v>
      </c>
      <c r="D5232" s="474">
        <v>4.83</v>
      </c>
    </row>
    <row r="5233" spans="1:4" s="387" customFormat="1" x14ac:dyDescent="0.25">
      <c r="A5233" s="473">
        <v>102320</v>
      </c>
      <c r="B5233" s="473" t="s">
        <v>13040</v>
      </c>
      <c r="C5233" s="473" t="s">
        <v>932</v>
      </c>
      <c r="D5233" s="474">
        <v>4.63</v>
      </c>
    </row>
    <row r="5234" spans="1:4" s="387" customFormat="1" x14ac:dyDescent="0.25">
      <c r="A5234" s="473">
        <v>102321</v>
      </c>
      <c r="B5234" s="473" t="s">
        <v>13041</v>
      </c>
      <c r="C5234" s="473" t="s">
        <v>932</v>
      </c>
      <c r="D5234" s="474">
        <v>4.55</v>
      </c>
    </row>
    <row r="5235" spans="1:4" s="387" customFormat="1" x14ac:dyDescent="0.25">
      <c r="A5235" s="473">
        <v>102322</v>
      </c>
      <c r="B5235" s="473" t="s">
        <v>13042</v>
      </c>
      <c r="C5235" s="473" t="s">
        <v>932</v>
      </c>
      <c r="D5235" s="474">
        <v>14.15</v>
      </c>
    </row>
    <row r="5236" spans="1:4" s="387" customFormat="1" x14ac:dyDescent="0.25">
      <c r="A5236" s="473">
        <v>102323</v>
      </c>
      <c r="B5236" s="473" t="s">
        <v>13043</v>
      </c>
      <c r="C5236" s="473" t="s">
        <v>932</v>
      </c>
      <c r="D5236" s="474">
        <v>12.01</v>
      </c>
    </row>
    <row r="5237" spans="1:4" s="387" customFormat="1" x14ac:dyDescent="0.25">
      <c r="A5237" s="473">
        <v>102324</v>
      </c>
      <c r="B5237" s="473" t="s">
        <v>13044</v>
      </c>
      <c r="C5237" s="473" t="s">
        <v>932</v>
      </c>
      <c r="D5237" s="474">
        <v>11.86</v>
      </c>
    </row>
    <row r="5238" spans="1:4" s="387" customFormat="1" x14ac:dyDescent="0.25">
      <c r="A5238" s="473">
        <v>102325</v>
      </c>
      <c r="B5238" s="473" t="s">
        <v>13045</v>
      </c>
      <c r="C5238" s="473" t="s">
        <v>932</v>
      </c>
      <c r="D5238" s="474">
        <v>10.8</v>
      </c>
    </row>
    <row r="5239" spans="1:4" s="387" customFormat="1" x14ac:dyDescent="0.25">
      <c r="A5239" s="473">
        <v>102326</v>
      </c>
      <c r="B5239" s="473" t="s">
        <v>13046</v>
      </c>
      <c r="C5239" s="473" t="s">
        <v>932</v>
      </c>
      <c r="D5239" s="474">
        <v>7.81</v>
      </c>
    </row>
    <row r="5240" spans="1:4" s="387" customFormat="1" x14ac:dyDescent="0.25">
      <c r="A5240" s="473">
        <v>102327</v>
      </c>
      <c r="B5240" s="473" t="s">
        <v>13047</v>
      </c>
      <c r="C5240" s="473" t="s">
        <v>932</v>
      </c>
      <c r="D5240" s="474">
        <v>6.63</v>
      </c>
    </row>
    <row r="5241" spans="1:4" s="387" customFormat="1" x14ac:dyDescent="0.25">
      <c r="A5241" s="473">
        <v>102328</v>
      </c>
      <c r="B5241" s="473" t="s">
        <v>13048</v>
      </c>
      <c r="C5241" s="473" t="s">
        <v>932</v>
      </c>
      <c r="D5241" s="474">
        <v>6.54</v>
      </c>
    </row>
    <row r="5242" spans="1:4" s="387" customFormat="1" x14ac:dyDescent="0.25">
      <c r="A5242" s="473">
        <v>102329</v>
      </c>
      <c r="B5242" s="473" t="s">
        <v>13049</v>
      </c>
      <c r="C5242" s="473" t="s">
        <v>932</v>
      </c>
      <c r="D5242" s="474">
        <v>5.96</v>
      </c>
    </row>
    <row r="5243" spans="1:4" s="387" customFormat="1" x14ac:dyDescent="0.25">
      <c r="A5243" s="473">
        <v>94304</v>
      </c>
      <c r="B5243" s="473" t="s">
        <v>6127</v>
      </c>
      <c r="C5243" s="473" t="s">
        <v>932</v>
      </c>
      <c r="D5243" s="474">
        <v>27.1</v>
      </c>
    </row>
    <row r="5244" spans="1:4" s="387" customFormat="1" x14ac:dyDescent="0.25">
      <c r="A5244" s="473">
        <v>94305</v>
      </c>
      <c r="B5244" s="473" t="s">
        <v>6128</v>
      </c>
      <c r="C5244" s="473" t="s">
        <v>932</v>
      </c>
      <c r="D5244" s="474">
        <v>24.32</v>
      </c>
    </row>
    <row r="5245" spans="1:4" s="387" customFormat="1" x14ac:dyDescent="0.25">
      <c r="A5245" s="473">
        <v>94306</v>
      </c>
      <c r="B5245" s="473" t="s">
        <v>6129</v>
      </c>
      <c r="C5245" s="473" t="s">
        <v>932</v>
      </c>
      <c r="D5245" s="474">
        <v>20.8</v>
      </c>
    </row>
    <row r="5246" spans="1:4" s="387" customFormat="1" x14ac:dyDescent="0.25">
      <c r="A5246" s="473">
        <v>94307</v>
      </c>
      <c r="B5246" s="473" t="s">
        <v>6130</v>
      </c>
      <c r="C5246" s="473" t="s">
        <v>932</v>
      </c>
      <c r="D5246" s="474">
        <v>21.59</v>
      </c>
    </row>
    <row r="5247" spans="1:4" s="387" customFormat="1" x14ac:dyDescent="0.25">
      <c r="A5247" s="473">
        <v>94308</v>
      </c>
      <c r="B5247" s="473" t="s">
        <v>6131</v>
      </c>
      <c r="C5247" s="473" t="s">
        <v>932</v>
      </c>
      <c r="D5247" s="474">
        <v>19.41</v>
      </c>
    </row>
    <row r="5248" spans="1:4" s="387" customFormat="1" x14ac:dyDescent="0.25">
      <c r="A5248" s="473">
        <v>94309</v>
      </c>
      <c r="B5248" s="473" t="s">
        <v>6132</v>
      </c>
      <c r="C5248" s="473" t="s">
        <v>932</v>
      </c>
      <c r="D5248" s="474">
        <v>20.420000000000002</v>
      </c>
    </row>
    <row r="5249" spans="1:4" s="387" customFormat="1" x14ac:dyDescent="0.25">
      <c r="A5249" s="473">
        <v>94310</v>
      </c>
      <c r="B5249" s="473" t="s">
        <v>6133</v>
      </c>
      <c r="C5249" s="473" t="s">
        <v>932</v>
      </c>
      <c r="D5249" s="474">
        <v>18.73</v>
      </c>
    </row>
    <row r="5250" spans="1:4" s="387" customFormat="1" x14ac:dyDescent="0.25">
      <c r="A5250" s="473">
        <v>94315</v>
      </c>
      <c r="B5250" s="473" t="s">
        <v>6134</v>
      </c>
      <c r="C5250" s="473" t="s">
        <v>932</v>
      </c>
      <c r="D5250" s="474">
        <v>32.299999999999997</v>
      </c>
    </row>
    <row r="5251" spans="1:4" s="387" customFormat="1" x14ac:dyDescent="0.25">
      <c r="A5251" s="473">
        <v>94316</v>
      </c>
      <c r="B5251" s="473" t="s">
        <v>6135</v>
      </c>
      <c r="C5251" s="473" t="s">
        <v>932</v>
      </c>
      <c r="D5251" s="474">
        <v>25.93</v>
      </c>
    </row>
    <row r="5252" spans="1:4" s="387" customFormat="1" x14ac:dyDescent="0.25">
      <c r="A5252" s="473">
        <v>94317</v>
      </c>
      <c r="B5252" s="473" t="s">
        <v>6136</v>
      </c>
      <c r="C5252" s="473" t="s">
        <v>932</v>
      </c>
      <c r="D5252" s="474">
        <v>23.12</v>
      </c>
    </row>
    <row r="5253" spans="1:4" s="387" customFormat="1" x14ac:dyDescent="0.25">
      <c r="A5253" s="473">
        <v>94318</v>
      </c>
      <c r="B5253" s="473" t="s">
        <v>6137</v>
      </c>
      <c r="C5253" s="473" t="s">
        <v>932</v>
      </c>
      <c r="D5253" s="474">
        <v>19.489999999999998</v>
      </c>
    </row>
    <row r="5254" spans="1:4" s="387" customFormat="1" x14ac:dyDescent="0.25">
      <c r="A5254" s="473">
        <v>94319</v>
      </c>
      <c r="B5254" s="473" t="s">
        <v>6138</v>
      </c>
      <c r="C5254" s="473" t="s">
        <v>932</v>
      </c>
      <c r="D5254" s="474">
        <v>35.380000000000003</v>
      </c>
    </row>
    <row r="5255" spans="1:4" s="387" customFormat="1" x14ac:dyDescent="0.25">
      <c r="A5255" s="473">
        <v>94327</v>
      </c>
      <c r="B5255" s="473" t="s">
        <v>6139</v>
      </c>
      <c r="C5255" s="473" t="s">
        <v>932</v>
      </c>
      <c r="D5255" s="474">
        <v>130.65</v>
      </c>
    </row>
    <row r="5256" spans="1:4" s="387" customFormat="1" x14ac:dyDescent="0.25">
      <c r="A5256" s="473">
        <v>94328</v>
      </c>
      <c r="B5256" s="473" t="s">
        <v>6140</v>
      </c>
      <c r="C5256" s="473" t="s">
        <v>932</v>
      </c>
      <c r="D5256" s="474">
        <v>127.87</v>
      </c>
    </row>
    <row r="5257" spans="1:4" s="387" customFormat="1" x14ac:dyDescent="0.25">
      <c r="A5257" s="473">
        <v>94329</v>
      </c>
      <c r="B5257" s="473" t="s">
        <v>6141</v>
      </c>
      <c r="C5257" s="473" t="s">
        <v>932</v>
      </c>
      <c r="D5257" s="474">
        <v>124.35</v>
      </c>
    </row>
    <row r="5258" spans="1:4" s="387" customFormat="1" x14ac:dyDescent="0.25">
      <c r="A5258" s="473">
        <v>94330</v>
      </c>
      <c r="B5258" s="473" t="s">
        <v>6142</v>
      </c>
      <c r="C5258" s="473" t="s">
        <v>932</v>
      </c>
      <c r="D5258" s="474">
        <v>125.14</v>
      </c>
    </row>
    <row r="5259" spans="1:4" s="387" customFormat="1" x14ac:dyDescent="0.25">
      <c r="A5259" s="473">
        <v>94331</v>
      </c>
      <c r="B5259" s="473" t="s">
        <v>6143</v>
      </c>
      <c r="C5259" s="473" t="s">
        <v>932</v>
      </c>
      <c r="D5259" s="474">
        <v>122.96</v>
      </c>
    </row>
    <row r="5260" spans="1:4" s="387" customFormat="1" x14ac:dyDescent="0.25">
      <c r="A5260" s="473">
        <v>94332</v>
      </c>
      <c r="B5260" s="473" t="s">
        <v>6144</v>
      </c>
      <c r="C5260" s="473" t="s">
        <v>932</v>
      </c>
      <c r="D5260" s="474">
        <v>123.97</v>
      </c>
    </row>
    <row r="5261" spans="1:4" s="387" customFormat="1" x14ac:dyDescent="0.25">
      <c r="A5261" s="473">
        <v>94333</v>
      </c>
      <c r="B5261" s="473" t="s">
        <v>6145</v>
      </c>
      <c r="C5261" s="473" t="s">
        <v>932</v>
      </c>
      <c r="D5261" s="474">
        <v>122.28</v>
      </c>
    </row>
    <row r="5262" spans="1:4" s="387" customFormat="1" x14ac:dyDescent="0.25">
      <c r="A5262" s="473">
        <v>94338</v>
      </c>
      <c r="B5262" s="473" t="s">
        <v>6146</v>
      </c>
      <c r="C5262" s="473" t="s">
        <v>932</v>
      </c>
      <c r="D5262" s="474">
        <v>135.85</v>
      </c>
    </row>
    <row r="5263" spans="1:4" s="387" customFormat="1" x14ac:dyDescent="0.25">
      <c r="A5263" s="473">
        <v>94339</v>
      </c>
      <c r="B5263" s="473" t="s">
        <v>6147</v>
      </c>
      <c r="C5263" s="473" t="s">
        <v>932</v>
      </c>
      <c r="D5263" s="474">
        <v>129.47999999999999</v>
      </c>
    </row>
    <row r="5264" spans="1:4" s="387" customFormat="1" x14ac:dyDescent="0.25">
      <c r="A5264" s="473">
        <v>94340</v>
      </c>
      <c r="B5264" s="473" t="s">
        <v>6148</v>
      </c>
      <c r="C5264" s="473" t="s">
        <v>932</v>
      </c>
      <c r="D5264" s="474">
        <v>126.67</v>
      </c>
    </row>
    <row r="5265" spans="1:4" s="387" customFormat="1" x14ac:dyDescent="0.25">
      <c r="A5265" s="473">
        <v>94341</v>
      </c>
      <c r="B5265" s="473" t="s">
        <v>6149</v>
      </c>
      <c r="C5265" s="473" t="s">
        <v>932</v>
      </c>
      <c r="D5265" s="474">
        <v>123.04</v>
      </c>
    </row>
    <row r="5266" spans="1:4" s="387" customFormat="1" x14ac:dyDescent="0.25">
      <c r="A5266" s="473">
        <v>94342</v>
      </c>
      <c r="B5266" s="473" t="s">
        <v>6150</v>
      </c>
      <c r="C5266" s="473" t="s">
        <v>932</v>
      </c>
      <c r="D5266" s="474">
        <v>138.93</v>
      </c>
    </row>
    <row r="5267" spans="1:4" s="387" customFormat="1" x14ac:dyDescent="0.25">
      <c r="A5267" s="473">
        <v>96385</v>
      </c>
      <c r="B5267" s="473" t="s">
        <v>6151</v>
      </c>
      <c r="C5267" s="473" t="s">
        <v>932</v>
      </c>
      <c r="D5267" s="474">
        <v>8.08</v>
      </c>
    </row>
    <row r="5268" spans="1:4" s="387" customFormat="1" x14ac:dyDescent="0.25">
      <c r="A5268" s="473">
        <v>96386</v>
      </c>
      <c r="B5268" s="473" t="s">
        <v>6152</v>
      </c>
      <c r="C5268" s="473" t="s">
        <v>932</v>
      </c>
      <c r="D5268" s="474">
        <v>5.86</v>
      </c>
    </row>
    <row r="5269" spans="1:4" s="387" customFormat="1" x14ac:dyDescent="0.25">
      <c r="A5269" s="473">
        <v>93360</v>
      </c>
      <c r="B5269" s="473" t="s">
        <v>6153</v>
      </c>
      <c r="C5269" s="473" t="s">
        <v>932</v>
      </c>
      <c r="D5269" s="474">
        <v>16.059999999999999</v>
      </c>
    </row>
    <row r="5270" spans="1:4" s="387" customFormat="1" x14ac:dyDescent="0.25">
      <c r="A5270" s="473">
        <v>93361</v>
      </c>
      <c r="B5270" s="473" t="s">
        <v>6154</v>
      </c>
      <c r="C5270" s="473" t="s">
        <v>932</v>
      </c>
      <c r="D5270" s="474">
        <v>13.39</v>
      </c>
    </row>
    <row r="5271" spans="1:4" s="387" customFormat="1" x14ac:dyDescent="0.25">
      <c r="A5271" s="473">
        <v>93362</v>
      </c>
      <c r="B5271" s="473" t="s">
        <v>6155</v>
      </c>
      <c r="C5271" s="473" t="s">
        <v>932</v>
      </c>
      <c r="D5271" s="474">
        <v>9.7899999999999991</v>
      </c>
    </row>
    <row r="5272" spans="1:4" s="387" customFormat="1" x14ac:dyDescent="0.25">
      <c r="A5272" s="473">
        <v>93363</v>
      </c>
      <c r="B5272" s="473" t="s">
        <v>6156</v>
      </c>
      <c r="C5272" s="473" t="s">
        <v>932</v>
      </c>
      <c r="D5272" s="474">
        <v>10.58</v>
      </c>
    </row>
    <row r="5273" spans="1:4" s="387" customFormat="1" x14ac:dyDescent="0.25">
      <c r="A5273" s="473">
        <v>93364</v>
      </c>
      <c r="B5273" s="473" t="s">
        <v>6157</v>
      </c>
      <c r="C5273" s="473" t="s">
        <v>932</v>
      </c>
      <c r="D5273" s="474">
        <v>8.4</v>
      </c>
    </row>
    <row r="5274" spans="1:4" s="387" customFormat="1" x14ac:dyDescent="0.25">
      <c r="A5274" s="473">
        <v>93365</v>
      </c>
      <c r="B5274" s="473" t="s">
        <v>6158</v>
      </c>
      <c r="C5274" s="473" t="s">
        <v>932</v>
      </c>
      <c r="D5274" s="474">
        <v>9.34</v>
      </c>
    </row>
    <row r="5275" spans="1:4" s="387" customFormat="1" x14ac:dyDescent="0.25">
      <c r="A5275" s="473">
        <v>93366</v>
      </c>
      <c r="B5275" s="473" t="s">
        <v>6159</v>
      </c>
      <c r="C5275" s="473" t="s">
        <v>932</v>
      </c>
      <c r="D5275" s="474">
        <v>7.71</v>
      </c>
    </row>
    <row r="5276" spans="1:4" s="387" customFormat="1" x14ac:dyDescent="0.25">
      <c r="A5276" s="473">
        <v>93367</v>
      </c>
      <c r="B5276" s="473" t="s">
        <v>6160</v>
      </c>
      <c r="C5276" s="473" t="s">
        <v>932</v>
      </c>
      <c r="D5276" s="474">
        <v>15.02</v>
      </c>
    </row>
    <row r="5277" spans="1:4" s="387" customFormat="1" x14ac:dyDescent="0.25">
      <c r="A5277" s="473">
        <v>93368</v>
      </c>
      <c r="B5277" s="473" t="s">
        <v>6161</v>
      </c>
      <c r="C5277" s="473" t="s">
        <v>932</v>
      </c>
      <c r="D5277" s="474">
        <v>12.25</v>
      </c>
    </row>
    <row r="5278" spans="1:4" s="387" customFormat="1" x14ac:dyDescent="0.25">
      <c r="A5278" s="473">
        <v>93369</v>
      </c>
      <c r="B5278" s="473" t="s">
        <v>6162</v>
      </c>
      <c r="C5278" s="473" t="s">
        <v>932</v>
      </c>
      <c r="D5278" s="474">
        <v>8.73</v>
      </c>
    </row>
    <row r="5279" spans="1:4" s="387" customFormat="1" x14ac:dyDescent="0.25">
      <c r="A5279" s="473">
        <v>93370</v>
      </c>
      <c r="B5279" s="473" t="s">
        <v>6163</v>
      </c>
      <c r="C5279" s="473" t="s">
        <v>932</v>
      </c>
      <c r="D5279" s="474">
        <v>9.5299999999999994</v>
      </c>
    </row>
    <row r="5280" spans="1:4" s="387" customFormat="1" x14ac:dyDescent="0.25">
      <c r="A5280" s="473">
        <v>93371</v>
      </c>
      <c r="B5280" s="473" t="s">
        <v>6164</v>
      </c>
      <c r="C5280" s="473" t="s">
        <v>932</v>
      </c>
      <c r="D5280" s="474">
        <v>7.35</v>
      </c>
    </row>
    <row r="5281" spans="1:4" s="387" customFormat="1" x14ac:dyDescent="0.25">
      <c r="A5281" s="473">
        <v>93372</v>
      </c>
      <c r="B5281" s="473" t="s">
        <v>6165</v>
      </c>
      <c r="C5281" s="473" t="s">
        <v>932</v>
      </c>
      <c r="D5281" s="474">
        <v>8.36</v>
      </c>
    </row>
    <row r="5282" spans="1:4" s="387" customFormat="1" x14ac:dyDescent="0.25">
      <c r="A5282" s="473">
        <v>93373</v>
      </c>
      <c r="B5282" s="473" t="s">
        <v>6166</v>
      </c>
      <c r="C5282" s="473" t="s">
        <v>932</v>
      </c>
      <c r="D5282" s="474">
        <v>6.68</v>
      </c>
    </row>
    <row r="5283" spans="1:4" s="387" customFormat="1" x14ac:dyDescent="0.25">
      <c r="A5283" s="473">
        <v>93374</v>
      </c>
      <c r="B5283" s="473" t="s">
        <v>6167</v>
      </c>
      <c r="C5283" s="473" t="s">
        <v>932</v>
      </c>
      <c r="D5283" s="474">
        <v>18.579999999999998</v>
      </c>
    </row>
    <row r="5284" spans="1:4" s="387" customFormat="1" x14ac:dyDescent="0.25">
      <c r="A5284" s="473">
        <v>93375</v>
      </c>
      <c r="B5284" s="473" t="s">
        <v>6168</v>
      </c>
      <c r="C5284" s="473" t="s">
        <v>932</v>
      </c>
      <c r="D5284" s="474">
        <v>14.34</v>
      </c>
    </row>
    <row r="5285" spans="1:4" s="387" customFormat="1" x14ac:dyDescent="0.25">
      <c r="A5285" s="473">
        <v>93376</v>
      </c>
      <c r="B5285" s="473" t="s">
        <v>6169</v>
      </c>
      <c r="C5285" s="473" t="s">
        <v>932</v>
      </c>
      <c r="D5285" s="474">
        <v>11.76</v>
      </c>
    </row>
    <row r="5286" spans="1:4" s="387" customFormat="1" x14ac:dyDescent="0.25">
      <c r="A5286" s="473">
        <v>93377</v>
      </c>
      <c r="B5286" s="473" t="s">
        <v>6170</v>
      </c>
      <c r="C5286" s="473" t="s">
        <v>932</v>
      </c>
      <c r="D5286" s="474">
        <v>7.95</v>
      </c>
    </row>
    <row r="5287" spans="1:4" s="387" customFormat="1" x14ac:dyDescent="0.25">
      <c r="A5287" s="473">
        <v>93378</v>
      </c>
      <c r="B5287" s="473" t="s">
        <v>6171</v>
      </c>
      <c r="C5287" s="473" t="s">
        <v>932</v>
      </c>
      <c r="D5287" s="474">
        <v>17.37</v>
      </c>
    </row>
    <row r="5288" spans="1:4" s="387" customFormat="1" x14ac:dyDescent="0.25">
      <c r="A5288" s="473">
        <v>93379</v>
      </c>
      <c r="B5288" s="473" t="s">
        <v>6172</v>
      </c>
      <c r="C5288" s="473" t="s">
        <v>932</v>
      </c>
      <c r="D5288" s="474">
        <v>13.41</v>
      </c>
    </row>
    <row r="5289" spans="1:4" s="387" customFormat="1" x14ac:dyDescent="0.25">
      <c r="A5289" s="473">
        <v>93380</v>
      </c>
      <c r="B5289" s="473" t="s">
        <v>6173</v>
      </c>
      <c r="C5289" s="473" t="s">
        <v>932</v>
      </c>
      <c r="D5289" s="474">
        <v>11.04</v>
      </c>
    </row>
    <row r="5290" spans="1:4" s="387" customFormat="1" x14ac:dyDescent="0.25">
      <c r="A5290" s="473">
        <v>93381</v>
      </c>
      <c r="B5290" s="473" t="s">
        <v>6174</v>
      </c>
      <c r="C5290" s="473" t="s">
        <v>932</v>
      </c>
      <c r="D5290" s="474">
        <v>7.43</v>
      </c>
    </row>
    <row r="5291" spans="1:4" s="387" customFormat="1" x14ac:dyDescent="0.25">
      <c r="A5291" s="473">
        <v>93382</v>
      </c>
      <c r="B5291" s="473" t="s">
        <v>1094</v>
      </c>
      <c r="C5291" s="473" t="s">
        <v>932</v>
      </c>
      <c r="D5291" s="474">
        <v>23.32</v>
      </c>
    </row>
    <row r="5292" spans="1:4" s="387" customFormat="1" x14ac:dyDescent="0.25">
      <c r="A5292" s="473">
        <v>96995</v>
      </c>
      <c r="B5292" s="473" t="s">
        <v>974</v>
      </c>
      <c r="C5292" s="473" t="s">
        <v>932</v>
      </c>
      <c r="D5292" s="474">
        <v>38.35</v>
      </c>
    </row>
    <row r="5293" spans="1:4" s="387" customFormat="1" x14ac:dyDescent="0.25">
      <c r="A5293" s="473">
        <v>97916</v>
      </c>
      <c r="B5293" s="473" t="s">
        <v>6175</v>
      </c>
      <c r="C5293" s="473" t="s">
        <v>1034</v>
      </c>
      <c r="D5293" s="474">
        <v>1.77</v>
      </c>
    </row>
    <row r="5294" spans="1:4" s="387" customFormat="1" x14ac:dyDescent="0.25">
      <c r="A5294" s="473">
        <v>97917</v>
      </c>
      <c r="B5294" s="473" t="s">
        <v>6176</v>
      </c>
      <c r="C5294" s="473" t="s">
        <v>1034</v>
      </c>
      <c r="D5294" s="474">
        <v>1.52</v>
      </c>
    </row>
    <row r="5295" spans="1:4" s="387" customFormat="1" x14ac:dyDescent="0.25">
      <c r="A5295" s="473">
        <v>97918</v>
      </c>
      <c r="B5295" s="473" t="s">
        <v>6177</v>
      </c>
      <c r="C5295" s="473" t="s">
        <v>1034</v>
      </c>
      <c r="D5295" s="474">
        <v>1.41</v>
      </c>
    </row>
    <row r="5296" spans="1:4" s="387" customFormat="1" x14ac:dyDescent="0.25">
      <c r="A5296" s="473">
        <v>97919</v>
      </c>
      <c r="B5296" s="473" t="s">
        <v>6178</v>
      </c>
      <c r="C5296" s="473" t="s">
        <v>1034</v>
      </c>
      <c r="D5296" s="474">
        <v>0.56000000000000005</v>
      </c>
    </row>
    <row r="5297" spans="1:4" s="387" customFormat="1" x14ac:dyDescent="0.25">
      <c r="A5297" s="473">
        <v>101616</v>
      </c>
      <c r="B5297" s="473" t="s">
        <v>1487</v>
      </c>
      <c r="C5297" s="473" t="s">
        <v>913</v>
      </c>
      <c r="D5297" s="474">
        <v>4.76</v>
      </c>
    </row>
    <row r="5298" spans="1:4" s="387" customFormat="1" x14ac:dyDescent="0.25">
      <c r="A5298" s="473">
        <v>101617</v>
      </c>
      <c r="B5298" s="473" t="s">
        <v>1782</v>
      </c>
      <c r="C5298" s="473" t="s">
        <v>913</v>
      </c>
      <c r="D5298" s="474">
        <v>2.34</v>
      </c>
    </row>
    <row r="5299" spans="1:4" s="387" customFormat="1" x14ac:dyDescent="0.25">
      <c r="A5299" s="473">
        <v>101618</v>
      </c>
      <c r="B5299" s="473" t="s">
        <v>6179</v>
      </c>
      <c r="C5299" s="473" t="s">
        <v>932</v>
      </c>
      <c r="D5299" s="474">
        <v>210.25</v>
      </c>
    </row>
    <row r="5300" spans="1:4" s="387" customFormat="1" x14ac:dyDescent="0.25">
      <c r="A5300" s="473">
        <v>101619</v>
      </c>
      <c r="B5300" s="473" t="s">
        <v>1919</v>
      </c>
      <c r="C5300" s="473" t="s">
        <v>932</v>
      </c>
      <c r="D5300" s="474">
        <v>288.17</v>
      </c>
    </row>
    <row r="5301" spans="1:4" s="387" customFormat="1" x14ac:dyDescent="0.25">
      <c r="A5301" s="473">
        <v>101620</v>
      </c>
      <c r="B5301" s="473" t="s">
        <v>6180</v>
      </c>
      <c r="C5301" s="473" t="s">
        <v>932</v>
      </c>
      <c r="D5301" s="474">
        <v>191.18</v>
      </c>
    </row>
    <row r="5302" spans="1:4" s="387" customFormat="1" x14ac:dyDescent="0.25">
      <c r="A5302" s="473">
        <v>101621</v>
      </c>
      <c r="B5302" s="473" t="s">
        <v>6181</v>
      </c>
      <c r="C5302" s="473" t="s">
        <v>932</v>
      </c>
      <c r="D5302" s="474">
        <v>269.08</v>
      </c>
    </row>
    <row r="5303" spans="1:4" s="387" customFormat="1" x14ac:dyDescent="0.25">
      <c r="A5303" s="473">
        <v>101622</v>
      </c>
      <c r="B5303" s="473" t="s">
        <v>6182</v>
      </c>
      <c r="C5303" s="473" t="s">
        <v>932</v>
      </c>
      <c r="D5303" s="474">
        <v>185</v>
      </c>
    </row>
    <row r="5304" spans="1:4" s="387" customFormat="1" x14ac:dyDescent="0.25">
      <c r="A5304" s="473">
        <v>101623</v>
      </c>
      <c r="B5304" s="473" t="s">
        <v>6183</v>
      </c>
      <c r="C5304" s="473" t="s">
        <v>932</v>
      </c>
      <c r="D5304" s="474">
        <v>257.02999999999997</v>
      </c>
    </row>
    <row r="5305" spans="1:4" s="387" customFormat="1" x14ac:dyDescent="0.25">
      <c r="A5305" s="473">
        <v>101624</v>
      </c>
      <c r="B5305" s="473" t="s">
        <v>6184</v>
      </c>
      <c r="C5305" s="473" t="s">
        <v>932</v>
      </c>
      <c r="D5305" s="474">
        <v>224.27</v>
      </c>
    </row>
    <row r="5306" spans="1:4" s="387" customFormat="1" x14ac:dyDescent="0.25">
      <c r="A5306" s="473">
        <v>101625</v>
      </c>
      <c r="B5306" s="473" t="s">
        <v>6185</v>
      </c>
      <c r="C5306" s="473" t="s">
        <v>932</v>
      </c>
      <c r="D5306" s="474">
        <v>156.38</v>
      </c>
    </row>
    <row r="5307" spans="1:4" s="387" customFormat="1" x14ac:dyDescent="0.25">
      <c r="A5307" s="473">
        <v>95606</v>
      </c>
      <c r="B5307" s="473" t="s">
        <v>1095</v>
      </c>
      <c r="C5307" s="473" t="s">
        <v>932</v>
      </c>
      <c r="D5307" s="474">
        <v>1.63</v>
      </c>
    </row>
    <row r="5308" spans="1:4" s="387" customFormat="1" x14ac:dyDescent="0.25">
      <c r="A5308" s="473">
        <v>87471</v>
      </c>
      <c r="B5308" s="473" t="s">
        <v>6186</v>
      </c>
      <c r="C5308" s="473" t="s">
        <v>913</v>
      </c>
      <c r="D5308" s="474">
        <v>56.97</v>
      </c>
    </row>
    <row r="5309" spans="1:4" s="387" customFormat="1" x14ac:dyDescent="0.25">
      <c r="A5309" s="473">
        <v>87472</v>
      </c>
      <c r="B5309" s="473" t="s">
        <v>6187</v>
      </c>
      <c r="C5309" s="473" t="s">
        <v>913</v>
      </c>
      <c r="D5309" s="474">
        <v>57.97</v>
      </c>
    </row>
    <row r="5310" spans="1:4" s="387" customFormat="1" x14ac:dyDescent="0.25">
      <c r="A5310" s="473">
        <v>87473</v>
      </c>
      <c r="B5310" s="473" t="s">
        <v>6188</v>
      </c>
      <c r="C5310" s="473" t="s">
        <v>913</v>
      </c>
      <c r="D5310" s="474">
        <v>76.17</v>
      </c>
    </row>
    <row r="5311" spans="1:4" s="387" customFormat="1" x14ac:dyDescent="0.25">
      <c r="A5311" s="473">
        <v>87474</v>
      </c>
      <c r="B5311" s="473" t="s">
        <v>6189</v>
      </c>
      <c r="C5311" s="473" t="s">
        <v>913</v>
      </c>
      <c r="D5311" s="474">
        <v>77.290000000000006</v>
      </c>
    </row>
    <row r="5312" spans="1:4" s="387" customFormat="1" x14ac:dyDescent="0.25">
      <c r="A5312" s="473">
        <v>87475</v>
      </c>
      <c r="B5312" s="473" t="s">
        <v>6190</v>
      </c>
      <c r="C5312" s="473" t="s">
        <v>913</v>
      </c>
      <c r="D5312" s="474">
        <v>93.92</v>
      </c>
    </row>
    <row r="5313" spans="1:4" s="387" customFormat="1" x14ac:dyDescent="0.25">
      <c r="A5313" s="473">
        <v>87476</v>
      </c>
      <c r="B5313" s="473" t="s">
        <v>6191</v>
      </c>
      <c r="C5313" s="473" t="s">
        <v>913</v>
      </c>
      <c r="D5313" s="474">
        <v>95.24</v>
      </c>
    </row>
    <row r="5314" spans="1:4" s="387" customFormat="1" x14ac:dyDescent="0.25">
      <c r="A5314" s="473">
        <v>87477</v>
      </c>
      <c r="B5314" s="473" t="s">
        <v>6192</v>
      </c>
      <c r="C5314" s="473" t="s">
        <v>913</v>
      </c>
      <c r="D5314" s="474">
        <v>52.03</v>
      </c>
    </row>
    <row r="5315" spans="1:4" s="387" customFormat="1" x14ac:dyDescent="0.25">
      <c r="A5315" s="473">
        <v>87478</v>
      </c>
      <c r="B5315" s="473" t="s">
        <v>6193</v>
      </c>
      <c r="C5315" s="473" t="s">
        <v>913</v>
      </c>
      <c r="D5315" s="474">
        <v>53.03</v>
      </c>
    </row>
    <row r="5316" spans="1:4" s="387" customFormat="1" x14ac:dyDescent="0.25">
      <c r="A5316" s="473">
        <v>87479</v>
      </c>
      <c r="B5316" s="473" t="s">
        <v>6194</v>
      </c>
      <c r="C5316" s="473" t="s">
        <v>913</v>
      </c>
      <c r="D5316" s="474">
        <v>70.150000000000006</v>
      </c>
    </row>
    <row r="5317" spans="1:4" s="387" customFormat="1" x14ac:dyDescent="0.25">
      <c r="A5317" s="473">
        <v>87480</v>
      </c>
      <c r="B5317" s="473" t="s">
        <v>6195</v>
      </c>
      <c r="C5317" s="473" t="s">
        <v>913</v>
      </c>
      <c r="D5317" s="474">
        <v>71.27</v>
      </c>
    </row>
    <row r="5318" spans="1:4" s="387" customFormat="1" x14ac:dyDescent="0.25">
      <c r="A5318" s="473">
        <v>87481</v>
      </c>
      <c r="B5318" s="473" t="s">
        <v>6196</v>
      </c>
      <c r="C5318" s="473" t="s">
        <v>913</v>
      </c>
      <c r="D5318" s="474">
        <v>86.33</v>
      </c>
    </row>
    <row r="5319" spans="1:4" s="387" customFormat="1" x14ac:dyDescent="0.25">
      <c r="A5319" s="473">
        <v>87482</v>
      </c>
      <c r="B5319" s="473" t="s">
        <v>6197</v>
      </c>
      <c r="C5319" s="473" t="s">
        <v>913</v>
      </c>
      <c r="D5319" s="474">
        <v>87.65</v>
      </c>
    </row>
    <row r="5320" spans="1:4" s="387" customFormat="1" x14ac:dyDescent="0.25">
      <c r="A5320" s="473">
        <v>87483</v>
      </c>
      <c r="B5320" s="473" t="s">
        <v>6198</v>
      </c>
      <c r="C5320" s="473" t="s">
        <v>913</v>
      </c>
      <c r="D5320" s="474">
        <v>63.44</v>
      </c>
    </row>
    <row r="5321" spans="1:4" s="387" customFormat="1" x14ac:dyDescent="0.25">
      <c r="A5321" s="473">
        <v>87484</v>
      </c>
      <c r="B5321" s="473" t="s">
        <v>6199</v>
      </c>
      <c r="C5321" s="473" t="s">
        <v>913</v>
      </c>
      <c r="D5321" s="474">
        <v>64.44</v>
      </c>
    </row>
    <row r="5322" spans="1:4" s="387" customFormat="1" x14ac:dyDescent="0.25">
      <c r="A5322" s="473">
        <v>87485</v>
      </c>
      <c r="B5322" s="473" t="s">
        <v>6200</v>
      </c>
      <c r="C5322" s="473" t="s">
        <v>913</v>
      </c>
      <c r="D5322" s="474">
        <v>82.79</v>
      </c>
    </row>
    <row r="5323" spans="1:4" s="387" customFormat="1" x14ac:dyDescent="0.25">
      <c r="A5323" s="473">
        <v>87487</v>
      </c>
      <c r="B5323" s="473" t="s">
        <v>6201</v>
      </c>
      <c r="C5323" s="473" t="s">
        <v>913</v>
      </c>
      <c r="D5323" s="474">
        <v>100.42</v>
      </c>
    </row>
    <row r="5324" spans="1:4" s="387" customFormat="1" x14ac:dyDescent="0.25">
      <c r="A5324" s="473">
        <v>87488</v>
      </c>
      <c r="B5324" s="473" t="s">
        <v>6202</v>
      </c>
      <c r="C5324" s="473" t="s">
        <v>913</v>
      </c>
      <c r="D5324" s="474">
        <v>101.74</v>
      </c>
    </row>
    <row r="5325" spans="1:4" s="387" customFormat="1" x14ac:dyDescent="0.25">
      <c r="A5325" s="473">
        <v>87489</v>
      </c>
      <c r="B5325" s="473" t="s">
        <v>6203</v>
      </c>
      <c r="C5325" s="473" t="s">
        <v>913</v>
      </c>
      <c r="D5325" s="474">
        <v>55.84</v>
      </c>
    </row>
    <row r="5326" spans="1:4" s="387" customFormat="1" x14ac:dyDescent="0.25">
      <c r="A5326" s="473">
        <v>87490</v>
      </c>
      <c r="B5326" s="473" t="s">
        <v>6204</v>
      </c>
      <c r="C5326" s="473" t="s">
        <v>913</v>
      </c>
      <c r="D5326" s="474">
        <v>56.84</v>
      </c>
    </row>
    <row r="5327" spans="1:4" s="387" customFormat="1" x14ac:dyDescent="0.25">
      <c r="A5327" s="473">
        <v>87491</v>
      </c>
      <c r="B5327" s="473" t="s">
        <v>6205</v>
      </c>
      <c r="C5327" s="473" t="s">
        <v>913</v>
      </c>
      <c r="D5327" s="474">
        <v>74.13</v>
      </c>
    </row>
    <row r="5328" spans="1:4" s="387" customFormat="1" x14ac:dyDescent="0.25">
      <c r="A5328" s="473">
        <v>87492</v>
      </c>
      <c r="B5328" s="473" t="s">
        <v>6206</v>
      </c>
      <c r="C5328" s="473" t="s">
        <v>913</v>
      </c>
      <c r="D5328" s="474">
        <v>75.25</v>
      </c>
    </row>
    <row r="5329" spans="1:4" s="387" customFormat="1" x14ac:dyDescent="0.25">
      <c r="A5329" s="473">
        <v>87493</v>
      </c>
      <c r="B5329" s="473" t="s">
        <v>6207</v>
      </c>
      <c r="C5329" s="473" t="s">
        <v>913</v>
      </c>
      <c r="D5329" s="474">
        <v>90.48</v>
      </c>
    </row>
    <row r="5330" spans="1:4" s="387" customFormat="1" x14ac:dyDescent="0.25">
      <c r="A5330" s="473">
        <v>87494</v>
      </c>
      <c r="B5330" s="473" t="s">
        <v>6208</v>
      </c>
      <c r="C5330" s="473" t="s">
        <v>913</v>
      </c>
      <c r="D5330" s="474">
        <v>91.8</v>
      </c>
    </row>
    <row r="5331" spans="1:4" s="387" customFormat="1" x14ac:dyDescent="0.25">
      <c r="A5331" s="473">
        <v>87495</v>
      </c>
      <c r="B5331" s="473" t="s">
        <v>1193</v>
      </c>
      <c r="C5331" s="473" t="s">
        <v>913</v>
      </c>
      <c r="D5331" s="474">
        <v>83.07</v>
      </c>
    </row>
    <row r="5332" spans="1:4" s="387" customFormat="1" x14ac:dyDescent="0.25">
      <c r="A5332" s="473">
        <v>87496</v>
      </c>
      <c r="B5332" s="473" t="s">
        <v>6209</v>
      </c>
      <c r="C5332" s="473" t="s">
        <v>913</v>
      </c>
      <c r="D5332" s="474">
        <v>84</v>
      </c>
    </row>
    <row r="5333" spans="1:4" s="387" customFormat="1" x14ac:dyDescent="0.25">
      <c r="A5333" s="473">
        <v>87497</v>
      </c>
      <c r="B5333" s="473" t="s">
        <v>6210</v>
      </c>
      <c r="C5333" s="473" t="s">
        <v>913</v>
      </c>
      <c r="D5333" s="474">
        <v>85.99</v>
      </c>
    </row>
    <row r="5334" spans="1:4" s="387" customFormat="1" x14ac:dyDescent="0.25">
      <c r="A5334" s="473">
        <v>87498</v>
      </c>
      <c r="B5334" s="473" t="s">
        <v>6211</v>
      </c>
      <c r="C5334" s="473" t="s">
        <v>913</v>
      </c>
      <c r="D5334" s="474">
        <v>87.18</v>
      </c>
    </row>
    <row r="5335" spans="1:4" s="387" customFormat="1" x14ac:dyDescent="0.25">
      <c r="A5335" s="473">
        <v>87499</v>
      </c>
      <c r="B5335" s="473" t="s">
        <v>6212</v>
      </c>
      <c r="C5335" s="473" t="s">
        <v>913</v>
      </c>
      <c r="D5335" s="474">
        <v>97.03</v>
      </c>
    </row>
    <row r="5336" spans="1:4" s="387" customFormat="1" x14ac:dyDescent="0.25">
      <c r="A5336" s="473">
        <v>87500</v>
      </c>
      <c r="B5336" s="473" t="s">
        <v>6213</v>
      </c>
      <c r="C5336" s="473" t="s">
        <v>913</v>
      </c>
      <c r="D5336" s="474">
        <v>98.04</v>
      </c>
    </row>
    <row r="5337" spans="1:4" s="387" customFormat="1" x14ac:dyDescent="0.25">
      <c r="A5337" s="473">
        <v>87501</v>
      </c>
      <c r="B5337" s="473" t="s">
        <v>6214</v>
      </c>
      <c r="C5337" s="473" t="s">
        <v>913</v>
      </c>
      <c r="D5337" s="474">
        <v>151.38999999999999</v>
      </c>
    </row>
    <row r="5338" spans="1:4" s="387" customFormat="1" x14ac:dyDescent="0.25">
      <c r="A5338" s="473">
        <v>87502</v>
      </c>
      <c r="B5338" s="473" t="s">
        <v>6215</v>
      </c>
      <c r="C5338" s="473" t="s">
        <v>913</v>
      </c>
      <c r="D5338" s="474">
        <v>152.68</v>
      </c>
    </row>
    <row r="5339" spans="1:4" s="387" customFormat="1" x14ac:dyDescent="0.25">
      <c r="A5339" s="473">
        <v>87503</v>
      </c>
      <c r="B5339" s="473" t="s">
        <v>1194</v>
      </c>
      <c r="C5339" s="473" t="s">
        <v>913</v>
      </c>
      <c r="D5339" s="474">
        <v>71.95</v>
      </c>
    </row>
    <row r="5340" spans="1:4" s="387" customFormat="1" x14ac:dyDescent="0.25">
      <c r="A5340" s="473">
        <v>87504</v>
      </c>
      <c r="B5340" s="473" t="s">
        <v>6216</v>
      </c>
      <c r="C5340" s="473" t="s">
        <v>913</v>
      </c>
      <c r="D5340" s="474">
        <v>72.88</v>
      </c>
    </row>
    <row r="5341" spans="1:4" s="387" customFormat="1" x14ac:dyDescent="0.25">
      <c r="A5341" s="473">
        <v>87505</v>
      </c>
      <c r="B5341" s="473" t="s">
        <v>6217</v>
      </c>
      <c r="C5341" s="473" t="s">
        <v>913</v>
      </c>
      <c r="D5341" s="474">
        <v>74.540000000000006</v>
      </c>
    </row>
    <row r="5342" spans="1:4" s="387" customFormat="1" x14ac:dyDescent="0.25">
      <c r="A5342" s="473">
        <v>87506</v>
      </c>
      <c r="B5342" s="473" t="s">
        <v>6218</v>
      </c>
      <c r="C5342" s="473" t="s">
        <v>913</v>
      </c>
      <c r="D5342" s="474">
        <v>75.73</v>
      </c>
    </row>
    <row r="5343" spans="1:4" s="387" customFormat="1" x14ac:dyDescent="0.25">
      <c r="A5343" s="473">
        <v>87507</v>
      </c>
      <c r="B5343" s="473" t="s">
        <v>6219</v>
      </c>
      <c r="C5343" s="473" t="s">
        <v>913</v>
      </c>
      <c r="D5343" s="474">
        <v>82.24</v>
      </c>
    </row>
    <row r="5344" spans="1:4" s="387" customFormat="1" x14ac:dyDescent="0.25">
      <c r="A5344" s="473">
        <v>87508</v>
      </c>
      <c r="B5344" s="473" t="s">
        <v>6220</v>
      </c>
      <c r="C5344" s="473" t="s">
        <v>913</v>
      </c>
      <c r="D5344" s="474">
        <v>83.25</v>
      </c>
    </row>
    <row r="5345" spans="1:4" s="387" customFormat="1" x14ac:dyDescent="0.25">
      <c r="A5345" s="473">
        <v>87509</v>
      </c>
      <c r="B5345" s="473" t="s">
        <v>6221</v>
      </c>
      <c r="C5345" s="473" t="s">
        <v>913</v>
      </c>
      <c r="D5345" s="474">
        <v>126.75</v>
      </c>
    </row>
    <row r="5346" spans="1:4" s="387" customFormat="1" x14ac:dyDescent="0.25">
      <c r="A5346" s="473">
        <v>87510</v>
      </c>
      <c r="B5346" s="473" t="s">
        <v>6222</v>
      </c>
      <c r="C5346" s="473" t="s">
        <v>913</v>
      </c>
      <c r="D5346" s="474">
        <v>128.04</v>
      </c>
    </row>
    <row r="5347" spans="1:4" s="387" customFormat="1" x14ac:dyDescent="0.25">
      <c r="A5347" s="473">
        <v>87511</v>
      </c>
      <c r="B5347" s="473" t="s">
        <v>1195</v>
      </c>
      <c r="C5347" s="473" t="s">
        <v>913</v>
      </c>
      <c r="D5347" s="474">
        <v>91.95</v>
      </c>
    </row>
    <row r="5348" spans="1:4" s="387" customFormat="1" x14ac:dyDescent="0.25">
      <c r="A5348" s="473">
        <v>87512</v>
      </c>
      <c r="B5348" s="473" t="s">
        <v>6223</v>
      </c>
      <c r="C5348" s="473" t="s">
        <v>913</v>
      </c>
      <c r="D5348" s="474">
        <v>92.88</v>
      </c>
    </row>
    <row r="5349" spans="1:4" s="387" customFormat="1" x14ac:dyDescent="0.25">
      <c r="A5349" s="473">
        <v>87513</v>
      </c>
      <c r="B5349" s="473" t="s">
        <v>6224</v>
      </c>
      <c r="C5349" s="473" t="s">
        <v>913</v>
      </c>
      <c r="D5349" s="474">
        <v>95.27</v>
      </c>
    </row>
    <row r="5350" spans="1:4" s="387" customFormat="1" x14ac:dyDescent="0.25">
      <c r="A5350" s="473">
        <v>87514</v>
      </c>
      <c r="B5350" s="473" t="s">
        <v>6225</v>
      </c>
      <c r="C5350" s="473" t="s">
        <v>913</v>
      </c>
      <c r="D5350" s="474">
        <v>96.46</v>
      </c>
    </row>
    <row r="5351" spans="1:4" s="387" customFormat="1" x14ac:dyDescent="0.25">
      <c r="A5351" s="473">
        <v>87515</v>
      </c>
      <c r="B5351" s="473" t="s">
        <v>6226</v>
      </c>
      <c r="C5351" s="473" t="s">
        <v>913</v>
      </c>
      <c r="D5351" s="474">
        <v>109.4</v>
      </c>
    </row>
    <row r="5352" spans="1:4" s="387" customFormat="1" x14ac:dyDescent="0.25">
      <c r="A5352" s="473">
        <v>87516</v>
      </c>
      <c r="B5352" s="473" t="s">
        <v>6227</v>
      </c>
      <c r="C5352" s="473" t="s">
        <v>913</v>
      </c>
      <c r="D5352" s="474">
        <v>110.41</v>
      </c>
    </row>
    <row r="5353" spans="1:4" s="387" customFormat="1" x14ac:dyDescent="0.25">
      <c r="A5353" s="473">
        <v>87517</v>
      </c>
      <c r="B5353" s="473" t="s">
        <v>6228</v>
      </c>
      <c r="C5353" s="473" t="s">
        <v>913</v>
      </c>
      <c r="D5353" s="474">
        <v>170.65</v>
      </c>
    </row>
    <row r="5354" spans="1:4" s="387" customFormat="1" x14ac:dyDescent="0.25">
      <c r="A5354" s="473">
        <v>87518</v>
      </c>
      <c r="B5354" s="473" t="s">
        <v>6229</v>
      </c>
      <c r="C5354" s="473" t="s">
        <v>913</v>
      </c>
      <c r="D5354" s="474">
        <v>171.94</v>
      </c>
    </row>
    <row r="5355" spans="1:4" s="387" customFormat="1" x14ac:dyDescent="0.25">
      <c r="A5355" s="473">
        <v>87519</v>
      </c>
      <c r="B5355" s="473" t="s">
        <v>1196</v>
      </c>
      <c r="C5355" s="473" t="s">
        <v>913</v>
      </c>
      <c r="D5355" s="474">
        <v>77.59</v>
      </c>
    </row>
    <row r="5356" spans="1:4" s="387" customFormat="1" x14ac:dyDescent="0.25">
      <c r="A5356" s="473">
        <v>87520</v>
      </c>
      <c r="B5356" s="473" t="s">
        <v>6230</v>
      </c>
      <c r="C5356" s="473" t="s">
        <v>913</v>
      </c>
      <c r="D5356" s="474">
        <v>78.52</v>
      </c>
    </row>
    <row r="5357" spans="1:4" s="387" customFormat="1" x14ac:dyDescent="0.25">
      <c r="A5357" s="473">
        <v>87521</v>
      </c>
      <c r="B5357" s="473" t="s">
        <v>6231</v>
      </c>
      <c r="C5357" s="473" t="s">
        <v>913</v>
      </c>
      <c r="D5357" s="474">
        <v>80.290000000000006</v>
      </c>
    </row>
    <row r="5358" spans="1:4" s="387" customFormat="1" x14ac:dyDescent="0.25">
      <c r="A5358" s="473">
        <v>87522</v>
      </c>
      <c r="B5358" s="473" t="s">
        <v>6232</v>
      </c>
      <c r="C5358" s="473" t="s">
        <v>913</v>
      </c>
      <c r="D5358" s="474">
        <v>81.48</v>
      </c>
    </row>
    <row r="5359" spans="1:4" s="387" customFormat="1" x14ac:dyDescent="0.25">
      <c r="A5359" s="473">
        <v>87523</v>
      </c>
      <c r="B5359" s="473" t="s">
        <v>6233</v>
      </c>
      <c r="C5359" s="473" t="s">
        <v>913</v>
      </c>
      <c r="D5359" s="474">
        <v>89.85</v>
      </c>
    </row>
    <row r="5360" spans="1:4" s="387" customFormat="1" x14ac:dyDescent="0.25">
      <c r="A5360" s="473">
        <v>87524</v>
      </c>
      <c r="B5360" s="473" t="s">
        <v>6234</v>
      </c>
      <c r="C5360" s="473" t="s">
        <v>913</v>
      </c>
      <c r="D5360" s="474">
        <v>90.86</v>
      </c>
    </row>
    <row r="5361" spans="1:4" s="387" customFormat="1" x14ac:dyDescent="0.25">
      <c r="A5361" s="473">
        <v>87525</v>
      </c>
      <c r="B5361" s="473" t="s">
        <v>6235</v>
      </c>
      <c r="C5361" s="473" t="s">
        <v>913</v>
      </c>
      <c r="D5361" s="474">
        <v>138.55000000000001</v>
      </c>
    </row>
    <row r="5362" spans="1:4" s="387" customFormat="1" x14ac:dyDescent="0.25">
      <c r="A5362" s="473">
        <v>87526</v>
      </c>
      <c r="B5362" s="473" t="s">
        <v>6236</v>
      </c>
      <c r="C5362" s="473" t="s">
        <v>913</v>
      </c>
      <c r="D5362" s="474">
        <v>139.84</v>
      </c>
    </row>
    <row r="5363" spans="1:4" s="387" customFormat="1" x14ac:dyDescent="0.25">
      <c r="A5363" s="473">
        <v>89043</v>
      </c>
      <c r="B5363" s="473" t="s">
        <v>6237</v>
      </c>
      <c r="C5363" s="473" t="s">
        <v>913</v>
      </c>
      <c r="D5363" s="474">
        <v>79.11</v>
      </c>
    </row>
    <row r="5364" spans="1:4" s="387" customFormat="1" x14ac:dyDescent="0.25">
      <c r="A5364" s="473">
        <v>89168</v>
      </c>
      <c r="B5364" s="473" t="s">
        <v>975</v>
      </c>
      <c r="C5364" s="473" t="s">
        <v>913</v>
      </c>
      <c r="D5364" s="474">
        <v>81.260000000000005</v>
      </c>
    </row>
    <row r="5365" spans="1:4" s="387" customFormat="1" x14ac:dyDescent="0.25">
      <c r="A5365" s="473">
        <v>89977</v>
      </c>
      <c r="B5365" s="473" t="s">
        <v>6238</v>
      </c>
      <c r="C5365" s="473" t="s">
        <v>913</v>
      </c>
      <c r="D5365" s="474">
        <v>147.07</v>
      </c>
    </row>
    <row r="5366" spans="1:4" s="387" customFormat="1" x14ac:dyDescent="0.25">
      <c r="A5366" s="473">
        <v>90112</v>
      </c>
      <c r="B5366" s="473" t="s">
        <v>6239</v>
      </c>
      <c r="C5366" s="473" t="s">
        <v>913</v>
      </c>
      <c r="D5366" s="474">
        <v>83.91</v>
      </c>
    </row>
    <row r="5367" spans="1:4" s="387" customFormat="1" x14ac:dyDescent="0.25">
      <c r="A5367" s="473">
        <v>101159</v>
      </c>
      <c r="B5367" s="473" t="s">
        <v>1197</v>
      </c>
      <c r="C5367" s="473" t="s">
        <v>913</v>
      </c>
      <c r="D5367" s="474">
        <v>127.05</v>
      </c>
    </row>
    <row r="5368" spans="1:4" s="387" customFormat="1" x14ac:dyDescent="0.25">
      <c r="A5368" s="473">
        <v>89282</v>
      </c>
      <c r="B5368" s="473" t="s">
        <v>6240</v>
      </c>
      <c r="C5368" s="473" t="s">
        <v>913</v>
      </c>
      <c r="D5368" s="474">
        <v>75.03</v>
      </c>
    </row>
    <row r="5369" spans="1:4" s="387" customFormat="1" x14ac:dyDescent="0.25">
      <c r="A5369" s="473">
        <v>89283</v>
      </c>
      <c r="B5369" s="473" t="s">
        <v>6241</v>
      </c>
      <c r="C5369" s="473" t="s">
        <v>913</v>
      </c>
      <c r="D5369" s="474">
        <v>76.17</v>
      </c>
    </row>
    <row r="5370" spans="1:4" s="387" customFormat="1" x14ac:dyDescent="0.25">
      <c r="A5370" s="473">
        <v>89284</v>
      </c>
      <c r="B5370" s="473" t="s">
        <v>6242</v>
      </c>
      <c r="C5370" s="473" t="s">
        <v>913</v>
      </c>
      <c r="D5370" s="474">
        <v>68.28</v>
      </c>
    </row>
    <row r="5371" spans="1:4" s="387" customFormat="1" x14ac:dyDescent="0.25">
      <c r="A5371" s="473">
        <v>89285</v>
      </c>
      <c r="B5371" s="473" t="s">
        <v>6243</v>
      </c>
      <c r="C5371" s="473" t="s">
        <v>913</v>
      </c>
      <c r="D5371" s="474">
        <v>69.42</v>
      </c>
    </row>
    <row r="5372" spans="1:4" s="387" customFormat="1" x14ac:dyDescent="0.25">
      <c r="A5372" s="473">
        <v>89286</v>
      </c>
      <c r="B5372" s="473" t="s">
        <v>6244</v>
      </c>
      <c r="C5372" s="473" t="s">
        <v>913</v>
      </c>
      <c r="D5372" s="474">
        <v>79.58</v>
      </c>
    </row>
    <row r="5373" spans="1:4" s="387" customFormat="1" x14ac:dyDescent="0.25">
      <c r="A5373" s="473">
        <v>89287</v>
      </c>
      <c r="B5373" s="473" t="s">
        <v>6245</v>
      </c>
      <c r="C5373" s="473" t="s">
        <v>913</v>
      </c>
      <c r="D5373" s="474">
        <v>80.72</v>
      </c>
    </row>
    <row r="5374" spans="1:4" s="387" customFormat="1" x14ac:dyDescent="0.25">
      <c r="A5374" s="473">
        <v>89288</v>
      </c>
      <c r="B5374" s="473" t="s">
        <v>6246</v>
      </c>
      <c r="C5374" s="473" t="s">
        <v>913</v>
      </c>
      <c r="D5374" s="474">
        <v>70.84</v>
      </c>
    </row>
    <row r="5375" spans="1:4" s="387" customFormat="1" x14ac:dyDescent="0.25">
      <c r="A5375" s="473">
        <v>89289</v>
      </c>
      <c r="B5375" s="473" t="s">
        <v>6247</v>
      </c>
      <c r="C5375" s="473" t="s">
        <v>913</v>
      </c>
      <c r="D5375" s="474">
        <v>71.98</v>
      </c>
    </row>
    <row r="5376" spans="1:4" s="387" customFormat="1" x14ac:dyDescent="0.25">
      <c r="A5376" s="473">
        <v>89290</v>
      </c>
      <c r="B5376" s="473" t="s">
        <v>6248</v>
      </c>
      <c r="C5376" s="473" t="s">
        <v>913</v>
      </c>
      <c r="D5376" s="474">
        <v>84.18</v>
      </c>
    </row>
    <row r="5377" spans="1:4" s="387" customFormat="1" x14ac:dyDescent="0.25">
      <c r="A5377" s="473">
        <v>89291</v>
      </c>
      <c r="B5377" s="473" t="s">
        <v>6249</v>
      </c>
      <c r="C5377" s="473" t="s">
        <v>913</v>
      </c>
      <c r="D5377" s="474">
        <v>85.46</v>
      </c>
    </row>
    <row r="5378" spans="1:4" s="387" customFormat="1" x14ac:dyDescent="0.25">
      <c r="A5378" s="473">
        <v>89292</v>
      </c>
      <c r="B5378" s="473" t="s">
        <v>6250</v>
      </c>
      <c r="C5378" s="473" t="s">
        <v>913</v>
      </c>
      <c r="D5378" s="474">
        <v>77.400000000000006</v>
      </c>
    </row>
    <row r="5379" spans="1:4" s="387" customFormat="1" x14ac:dyDescent="0.25">
      <c r="A5379" s="473">
        <v>89293</v>
      </c>
      <c r="B5379" s="473" t="s">
        <v>6251</v>
      </c>
      <c r="C5379" s="473" t="s">
        <v>913</v>
      </c>
      <c r="D5379" s="474">
        <v>78.680000000000007</v>
      </c>
    </row>
    <row r="5380" spans="1:4" s="387" customFormat="1" x14ac:dyDescent="0.25">
      <c r="A5380" s="473">
        <v>89294</v>
      </c>
      <c r="B5380" s="473" t="s">
        <v>6252</v>
      </c>
      <c r="C5380" s="473" t="s">
        <v>913</v>
      </c>
      <c r="D5380" s="474">
        <v>90.73</v>
      </c>
    </row>
    <row r="5381" spans="1:4" s="387" customFormat="1" x14ac:dyDescent="0.25">
      <c r="A5381" s="473">
        <v>89295</v>
      </c>
      <c r="B5381" s="473" t="s">
        <v>6253</v>
      </c>
      <c r="C5381" s="473" t="s">
        <v>913</v>
      </c>
      <c r="D5381" s="474">
        <v>92.01</v>
      </c>
    </row>
    <row r="5382" spans="1:4" s="387" customFormat="1" x14ac:dyDescent="0.25">
      <c r="A5382" s="473">
        <v>89296</v>
      </c>
      <c r="B5382" s="473" t="s">
        <v>6254</v>
      </c>
      <c r="C5382" s="473" t="s">
        <v>913</v>
      </c>
      <c r="D5382" s="474">
        <v>80.91</v>
      </c>
    </row>
    <row r="5383" spans="1:4" s="387" customFormat="1" x14ac:dyDescent="0.25">
      <c r="A5383" s="473">
        <v>89297</v>
      </c>
      <c r="B5383" s="473" t="s">
        <v>6255</v>
      </c>
      <c r="C5383" s="473" t="s">
        <v>913</v>
      </c>
      <c r="D5383" s="474">
        <v>82.19</v>
      </c>
    </row>
    <row r="5384" spans="1:4" s="387" customFormat="1" x14ac:dyDescent="0.25">
      <c r="A5384" s="473">
        <v>89298</v>
      </c>
      <c r="B5384" s="473" t="s">
        <v>6256</v>
      </c>
      <c r="C5384" s="473" t="s">
        <v>913</v>
      </c>
      <c r="D5384" s="474">
        <v>86</v>
      </c>
    </row>
    <row r="5385" spans="1:4" s="387" customFormat="1" x14ac:dyDescent="0.25">
      <c r="A5385" s="473">
        <v>89299</v>
      </c>
      <c r="B5385" s="473" t="s">
        <v>6257</v>
      </c>
      <c r="C5385" s="473" t="s">
        <v>913</v>
      </c>
      <c r="D5385" s="474">
        <v>87.63</v>
      </c>
    </row>
    <row r="5386" spans="1:4" s="387" customFormat="1" x14ac:dyDescent="0.25">
      <c r="A5386" s="473">
        <v>89300</v>
      </c>
      <c r="B5386" s="473" t="s">
        <v>6258</v>
      </c>
      <c r="C5386" s="473" t="s">
        <v>913</v>
      </c>
      <c r="D5386" s="474">
        <v>79.25</v>
      </c>
    </row>
    <row r="5387" spans="1:4" s="387" customFormat="1" x14ac:dyDescent="0.25">
      <c r="A5387" s="473">
        <v>89301</v>
      </c>
      <c r="B5387" s="473" t="s">
        <v>6259</v>
      </c>
      <c r="C5387" s="473" t="s">
        <v>913</v>
      </c>
      <c r="D5387" s="474">
        <v>80.88</v>
      </c>
    </row>
    <row r="5388" spans="1:4" s="387" customFormat="1" x14ac:dyDescent="0.25">
      <c r="A5388" s="473">
        <v>89302</v>
      </c>
      <c r="B5388" s="473" t="s">
        <v>6260</v>
      </c>
      <c r="C5388" s="473" t="s">
        <v>913</v>
      </c>
      <c r="D5388" s="474">
        <v>93.65</v>
      </c>
    </row>
    <row r="5389" spans="1:4" s="387" customFormat="1" x14ac:dyDescent="0.25">
      <c r="A5389" s="473">
        <v>89303</v>
      </c>
      <c r="B5389" s="473" t="s">
        <v>6261</v>
      </c>
      <c r="C5389" s="473" t="s">
        <v>913</v>
      </c>
      <c r="D5389" s="474">
        <v>95.28</v>
      </c>
    </row>
    <row r="5390" spans="1:4" s="387" customFormat="1" x14ac:dyDescent="0.25">
      <c r="A5390" s="473">
        <v>89304</v>
      </c>
      <c r="B5390" s="473" t="s">
        <v>6262</v>
      </c>
      <c r="C5390" s="473" t="s">
        <v>913</v>
      </c>
      <c r="D5390" s="474">
        <v>83.74</v>
      </c>
    </row>
    <row r="5391" spans="1:4" s="387" customFormat="1" x14ac:dyDescent="0.25">
      <c r="A5391" s="473">
        <v>89305</v>
      </c>
      <c r="B5391" s="473" t="s">
        <v>6263</v>
      </c>
      <c r="C5391" s="473" t="s">
        <v>913</v>
      </c>
      <c r="D5391" s="474">
        <v>85.37</v>
      </c>
    </row>
    <row r="5392" spans="1:4" s="387" customFormat="1" x14ac:dyDescent="0.25">
      <c r="A5392" s="473">
        <v>89306</v>
      </c>
      <c r="B5392" s="473" t="s">
        <v>6264</v>
      </c>
      <c r="C5392" s="473" t="s">
        <v>913</v>
      </c>
      <c r="D5392" s="474">
        <v>95.45</v>
      </c>
    </row>
    <row r="5393" spans="1:4" s="387" customFormat="1" x14ac:dyDescent="0.25">
      <c r="A5393" s="473">
        <v>89307</v>
      </c>
      <c r="B5393" s="473" t="s">
        <v>6265</v>
      </c>
      <c r="C5393" s="473" t="s">
        <v>913</v>
      </c>
      <c r="D5393" s="474">
        <v>97.26</v>
      </c>
    </row>
    <row r="5394" spans="1:4" s="387" customFormat="1" x14ac:dyDescent="0.25">
      <c r="A5394" s="473">
        <v>89308</v>
      </c>
      <c r="B5394" s="473" t="s">
        <v>6266</v>
      </c>
      <c r="C5394" s="473" t="s">
        <v>913</v>
      </c>
      <c r="D5394" s="474">
        <v>88.67</v>
      </c>
    </row>
    <row r="5395" spans="1:4" s="387" customFormat="1" x14ac:dyDescent="0.25">
      <c r="A5395" s="473">
        <v>89309</v>
      </c>
      <c r="B5395" s="473" t="s">
        <v>6267</v>
      </c>
      <c r="C5395" s="473" t="s">
        <v>913</v>
      </c>
      <c r="D5395" s="474">
        <v>90.48</v>
      </c>
    </row>
    <row r="5396" spans="1:4" s="387" customFormat="1" x14ac:dyDescent="0.25">
      <c r="A5396" s="473">
        <v>89310</v>
      </c>
      <c r="B5396" s="473" t="s">
        <v>6268</v>
      </c>
      <c r="C5396" s="473" t="s">
        <v>913</v>
      </c>
      <c r="D5396" s="474">
        <v>108.82</v>
      </c>
    </row>
    <row r="5397" spans="1:4" s="387" customFormat="1" x14ac:dyDescent="0.25">
      <c r="A5397" s="473">
        <v>89311</v>
      </c>
      <c r="B5397" s="473" t="s">
        <v>6269</v>
      </c>
      <c r="C5397" s="473" t="s">
        <v>913</v>
      </c>
      <c r="D5397" s="474">
        <v>110.63</v>
      </c>
    </row>
    <row r="5398" spans="1:4" s="387" customFormat="1" x14ac:dyDescent="0.25">
      <c r="A5398" s="473">
        <v>89312</v>
      </c>
      <c r="B5398" s="473" t="s">
        <v>6270</v>
      </c>
      <c r="C5398" s="473" t="s">
        <v>913</v>
      </c>
      <c r="D5398" s="474">
        <v>94.11</v>
      </c>
    </row>
    <row r="5399" spans="1:4" s="387" customFormat="1" x14ac:dyDescent="0.25">
      <c r="A5399" s="473">
        <v>89313</v>
      </c>
      <c r="B5399" s="473" t="s">
        <v>6271</v>
      </c>
      <c r="C5399" s="473" t="s">
        <v>913</v>
      </c>
      <c r="D5399" s="474">
        <v>95.92</v>
      </c>
    </row>
    <row r="5400" spans="1:4" s="387" customFormat="1" x14ac:dyDescent="0.25">
      <c r="A5400" s="473">
        <v>101162</v>
      </c>
      <c r="B5400" s="473" t="s">
        <v>6272</v>
      </c>
      <c r="C5400" s="473" t="s">
        <v>913</v>
      </c>
      <c r="D5400" s="474">
        <v>141.16999999999999</v>
      </c>
    </row>
    <row r="5401" spans="1:4" s="387" customFormat="1" x14ac:dyDescent="0.25">
      <c r="A5401" s="473">
        <v>87447</v>
      </c>
      <c r="B5401" s="473" t="s">
        <v>6273</v>
      </c>
      <c r="C5401" s="473" t="s">
        <v>913</v>
      </c>
      <c r="D5401" s="474">
        <v>64.44</v>
      </c>
    </row>
    <row r="5402" spans="1:4" s="387" customFormat="1" x14ac:dyDescent="0.25">
      <c r="A5402" s="473">
        <v>87448</v>
      </c>
      <c r="B5402" s="473" t="s">
        <v>6274</v>
      </c>
      <c r="C5402" s="473" t="s">
        <v>913</v>
      </c>
      <c r="D5402" s="474">
        <v>64.819999999999993</v>
      </c>
    </row>
    <row r="5403" spans="1:4" s="387" customFormat="1" x14ac:dyDescent="0.25">
      <c r="A5403" s="473">
        <v>87449</v>
      </c>
      <c r="B5403" s="473" t="s">
        <v>6275</v>
      </c>
      <c r="C5403" s="473" t="s">
        <v>913</v>
      </c>
      <c r="D5403" s="474">
        <v>84.17</v>
      </c>
    </row>
    <row r="5404" spans="1:4" s="387" customFormat="1" x14ac:dyDescent="0.25">
      <c r="A5404" s="473">
        <v>87450</v>
      </c>
      <c r="B5404" s="473" t="s">
        <v>6276</v>
      </c>
      <c r="C5404" s="473" t="s">
        <v>913</v>
      </c>
      <c r="D5404" s="474">
        <v>85.15</v>
      </c>
    </row>
    <row r="5405" spans="1:4" s="387" customFormat="1" x14ac:dyDescent="0.25">
      <c r="A5405" s="473">
        <v>87451</v>
      </c>
      <c r="B5405" s="473" t="s">
        <v>6277</v>
      </c>
      <c r="C5405" s="473" t="s">
        <v>913</v>
      </c>
      <c r="D5405" s="474">
        <v>103.89</v>
      </c>
    </row>
    <row r="5406" spans="1:4" s="387" customFormat="1" x14ac:dyDescent="0.25">
      <c r="A5406" s="473">
        <v>87452</v>
      </c>
      <c r="B5406" s="473" t="s">
        <v>6278</v>
      </c>
      <c r="C5406" s="473" t="s">
        <v>913</v>
      </c>
      <c r="D5406" s="474">
        <v>104.5</v>
      </c>
    </row>
    <row r="5407" spans="1:4" s="387" customFormat="1" x14ac:dyDescent="0.25">
      <c r="A5407" s="473">
        <v>87453</v>
      </c>
      <c r="B5407" s="473" t="s">
        <v>6279</v>
      </c>
      <c r="C5407" s="473" t="s">
        <v>913</v>
      </c>
      <c r="D5407" s="474">
        <v>59.79</v>
      </c>
    </row>
    <row r="5408" spans="1:4" s="387" customFormat="1" x14ac:dyDescent="0.25">
      <c r="A5408" s="473">
        <v>87454</v>
      </c>
      <c r="B5408" s="473" t="s">
        <v>6280</v>
      </c>
      <c r="C5408" s="473" t="s">
        <v>913</v>
      </c>
      <c r="D5408" s="474">
        <v>60.63</v>
      </c>
    </row>
    <row r="5409" spans="1:4" s="387" customFormat="1" x14ac:dyDescent="0.25">
      <c r="A5409" s="473">
        <v>87455</v>
      </c>
      <c r="B5409" s="473" t="s">
        <v>6281</v>
      </c>
      <c r="C5409" s="473" t="s">
        <v>913</v>
      </c>
      <c r="D5409" s="474">
        <v>77.959999999999994</v>
      </c>
    </row>
    <row r="5410" spans="1:4" s="387" customFormat="1" x14ac:dyDescent="0.25">
      <c r="A5410" s="473">
        <v>87456</v>
      </c>
      <c r="B5410" s="473" t="s">
        <v>6282</v>
      </c>
      <c r="C5410" s="473" t="s">
        <v>913</v>
      </c>
      <c r="D5410" s="474">
        <v>79.430000000000007</v>
      </c>
    </row>
    <row r="5411" spans="1:4" s="387" customFormat="1" x14ac:dyDescent="0.25">
      <c r="A5411" s="473">
        <v>87457</v>
      </c>
      <c r="B5411" s="473" t="s">
        <v>6283</v>
      </c>
      <c r="C5411" s="473" t="s">
        <v>913</v>
      </c>
      <c r="D5411" s="474">
        <v>95.36</v>
      </c>
    </row>
    <row r="5412" spans="1:4" s="387" customFormat="1" x14ac:dyDescent="0.25">
      <c r="A5412" s="473">
        <v>87458</v>
      </c>
      <c r="B5412" s="473" t="s">
        <v>6284</v>
      </c>
      <c r="C5412" s="473" t="s">
        <v>913</v>
      </c>
      <c r="D5412" s="474">
        <v>96.59</v>
      </c>
    </row>
    <row r="5413" spans="1:4" s="387" customFormat="1" x14ac:dyDescent="0.25">
      <c r="A5413" s="473">
        <v>87459</v>
      </c>
      <c r="B5413" s="473" t="s">
        <v>6285</v>
      </c>
      <c r="C5413" s="473" t="s">
        <v>913</v>
      </c>
      <c r="D5413" s="474">
        <v>70.58</v>
      </c>
    </row>
    <row r="5414" spans="1:4" s="387" customFormat="1" x14ac:dyDescent="0.25">
      <c r="A5414" s="473">
        <v>87460</v>
      </c>
      <c r="B5414" s="473" t="s">
        <v>6286</v>
      </c>
      <c r="C5414" s="473" t="s">
        <v>913</v>
      </c>
      <c r="D5414" s="474">
        <v>71.42</v>
      </c>
    </row>
    <row r="5415" spans="1:4" s="387" customFormat="1" x14ac:dyDescent="0.25">
      <c r="A5415" s="473">
        <v>87461</v>
      </c>
      <c r="B5415" s="473" t="s">
        <v>6287</v>
      </c>
      <c r="C5415" s="473" t="s">
        <v>913</v>
      </c>
      <c r="D5415" s="474">
        <v>90.38</v>
      </c>
    </row>
    <row r="5416" spans="1:4" s="387" customFormat="1" x14ac:dyDescent="0.25">
      <c r="A5416" s="473">
        <v>87462</v>
      </c>
      <c r="B5416" s="473" t="s">
        <v>6288</v>
      </c>
      <c r="C5416" s="473" t="s">
        <v>913</v>
      </c>
      <c r="D5416" s="474">
        <v>91.36</v>
      </c>
    </row>
    <row r="5417" spans="1:4" s="387" customFormat="1" x14ac:dyDescent="0.25">
      <c r="A5417" s="473">
        <v>87463</v>
      </c>
      <c r="B5417" s="473" t="s">
        <v>6289</v>
      </c>
      <c r="C5417" s="473" t="s">
        <v>913</v>
      </c>
      <c r="D5417" s="474">
        <v>109.55</v>
      </c>
    </row>
    <row r="5418" spans="1:4" s="387" customFormat="1" x14ac:dyDescent="0.25">
      <c r="A5418" s="473">
        <v>87464</v>
      </c>
      <c r="B5418" s="473" t="s">
        <v>6290</v>
      </c>
      <c r="C5418" s="473" t="s">
        <v>913</v>
      </c>
      <c r="D5418" s="474">
        <v>110.78</v>
      </c>
    </row>
    <row r="5419" spans="1:4" s="387" customFormat="1" x14ac:dyDescent="0.25">
      <c r="A5419" s="473">
        <v>87465</v>
      </c>
      <c r="B5419" s="473" t="s">
        <v>6291</v>
      </c>
      <c r="C5419" s="473" t="s">
        <v>913</v>
      </c>
      <c r="D5419" s="474">
        <v>63.28</v>
      </c>
    </row>
    <row r="5420" spans="1:4" s="387" customFormat="1" x14ac:dyDescent="0.25">
      <c r="A5420" s="473">
        <v>87466</v>
      </c>
      <c r="B5420" s="473" t="s">
        <v>6292</v>
      </c>
      <c r="C5420" s="473" t="s">
        <v>913</v>
      </c>
      <c r="D5420" s="474">
        <v>64.12</v>
      </c>
    </row>
    <row r="5421" spans="1:4" s="387" customFormat="1" x14ac:dyDescent="0.25">
      <c r="A5421" s="473">
        <v>87467</v>
      </c>
      <c r="B5421" s="473" t="s">
        <v>6293</v>
      </c>
      <c r="C5421" s="473" t="s">
        <v>913</v>
      </c>
      <c r="D5421" s="474">
        <v>82.02</v>
      </c>
    </row>
    <row r="5422" spans="1:4" s="387" customFormat="1" x14ac:dyDescent="0.25">
      <c r="A5422" s="473">
        <v>87468</v>
      </c>
      <c r="B5422" s="473" t="s">
        <v>6294</v>
      </c>
      <c r="C5422" s="473" t="s">
        <v>913</v>
      </c>
      <c r="D5422" s="474">
        <v>83</v>
      </c>
    </row>
    <row r="5423" spans="1:4" s="387" customFormat="1" x14ac:dyDescent="0.25">
      <c r="A5423" s="473">
        <v>87469</v>
      </c>
      <c r="B5423" s="473" t="s">
        <v>6295</v>
      </c>
      <c r="C5423" s="473" t="s">
        <v>913</v>
      </c>
      <c r="D5423" s="474">
        <v>99.61</v>
      </c>
    </row>
    <row r="5424" spans="1:4" s="387" customFormat="1" x14ac:dyDescent="0.25">
      <c r="A5424" s="473">
        <v>87470</v>
      </c>
      <c r="B5424" s="473" t="s">
        <v>6296</v>
      </c>
      <c r="C5424" s="473" t="s">
        <v>913</v>
      </c>
      <c r="D5424" s="474">
        <v>100.84</v>
      </c>
    </row>
    <row r="5425" spans="1:4" s="387" customFormat="1" x14ac:dyDescent="0.25">
      <c r="A5425" s="473">
        <v>89044</v>
      </c>
      <c r="B5425" s="473" t="s">
        <v>6297</v>
      </c>
      <c r="C5425" s="473" t="s">
        <v>913</v>
      </c>
      <c r="D5425" s="474">
        <v>63.66</v>
      </c>
    </row>
    <row r="5426" spans="1:4" s="387" customFormat="1" x14ac:dyDescent="0.25">
      <c r="A5426" s="473">
        <v>89169</v>
      </c>
      <c r="B5426" s="473" t="s">
        <v>6298</v>
      </c>
      <c r="C5426" s="473" t="s">
        <v>913</v>
      </c>
      <c r="D5426" s="474">
        <v>64.63</v>
      </c>
    </row>
    <row r="5427" spans="1:4" s="387" customFormat="1" x14ac:dyDescent="0.25">
      <c r="A5427" s="473">
        <v>89978</v>
      </c>
      <c r="B5427" s="473" t="s">
        <v>6299</v>
      </c>
      <c r="C5427" s="473" t="s">
        <v>913</v>
      </c>
      <c r="D5427" s="474">
        <v>83.75</v>
      </c>
    </row>
    <row r="5428" spans="1:4" s="387" customFormat="1" x14ac:dyDescent="0.25">
      <c r="A5428" s="473">
        <v>89453</v>
      </c>
      <c r="B5428" s="473" t="s">
        <v>1519</v>
      </c>
      <c r="C5428" s="473" t="s">
        <v>913</v>
      </c>
      <c r="D5428" s="474">
        <v>77.31</v>
      </c>
    </row>
    <row r="5429" spans="1:4" s="387" customFormat="1" x14ac:dyDescent="0.25">
      <c r="A5429" s="473">
        <v>89454</v>
      </c>
      <c r="B5429" s="473" t="s">
        <v>6300</v>
      </c>
      <c r="C5429" s="473" t="s">
        <v>913</v>
      </c>
      <c r="D5429" s="474">
        <v>72.8</v>
      </c>
    </row>
    <row r="5430" spans="1:4" s="387" customFormat="1" x14ac:dyDescent="0.25">
      <c r="A5430" s="473">
        <v>89455</v>
      </c>
      <c r="B5430" s="473" t="s">
        <v>6301</v>
      </c>
      <c r="C5430" s="473" t="s">
        <v>913</v>
      </c>
      <c r="D5430" s="474">
        <v>95.33</v>
      </c>
    </row>
    <row r="5431" spans="1:4" s="387" customFormat="1" x14ac:dyDescent="0.25">
      <c r="A5431" s="473">
        <v>89456</v>
      </c>
      <c r="B5431" s="473" t="s">
        <v>6302</v>
      </c>
      <c r="C5431" s="473" t="s">
        <v>913</v>
      </c>
      <c r="D5431" s="474">
        <v>90.33</v>
      </c>
    </row>
    <row r="5432" spans="1:4" s="387" customFormat="1" x14ac:dyDescent="0.25">
      <c r="A5432" s="473">
        <v>89457</v>
      </c>
      <c r="B5432" s="473" t="s">
        <v>6303</v>
      </c>
      <c r="C5432" s="473" t="s">
        <v>913</v>
      </c>
      <c r="D5432" s="474">
        <v>81.38</v>
      </c>
    </row>
    <row r="5433" spans="1:4" s="387" customFormat="1" x14ac:dyDescent="0.25">
      <c r="A5433" s="473">
        <v>89458</v>
      </c>
      <c r="B5433" s="473" t="s">
        <v>6304</v>
      </c>
      <c r="C5433" s="473" t="s">
        <v>913</v>
      </c>
      <c r="D5433" s="474">
        <v>75.16</v>
      </c>
    </row>
    <row r="5434" spans="1:4" s="387" customFormat="1" x14ac:dyDescent="0.25">
      <c r="A5434" s="473">
        <v>89459</v>
      </c>
      <c r="B5434" s="473" t="s">
        <v>6305</v>
      </c>
      <c r="C5434" s="473" t="s">
        <v>913</v>
      </c>
      <c r="D5434" s="474">
        <v>99.75</v>
      </c>
    </row>
    <row r="5435" spans="1:4" s="387" customFormat="1" x14ac:dyDescent="0.25">
      <c r="A5435" s="473">
        <v>89460</v>
      </c>
      <c r="B5435" s="473" t="s">
        <v>6306</v>
      </c>
      <c r="C5435" s="473" t="s">
        <v>913</v>
      </c>
      <c r="D5435" s="474">
        <v>92.99</v>
      </c>
    </row>
    <row r="5436" spans="1:4" s="387" customFormat="1" x14ac:dyDescent="0.25">
      <c r="A5436" s="473">
        <v>89462</v>
      </c>
      <c r="B5436" s="473" t="s">
        <v>6307</v>
      </c>
      <c r="C5436" s="473" t="s">
        <v>913</v>
      </c>
      <c r="D5436" s="474">
        <v>92.17</v>
      </c>
    </row>
    <row r="5437" spans="1:4" s="387" customFormat="1" x14ac:dyDescent="0.25">
      <c r="A5437" s="473">
        <v>89463</v>
      </c>
      <c r="B5437" s="473" t="s">
        <v>6308</v>
      </c>
      <c r="C5437" s="473" t="s">
        <v>913</v>
      </c>
      <c r="D5437" s="474">
        <v>87.57</v>
      </c>
    </row>
    <row r="5438" spans="1:4" s="387" customFormat="1" x14ac:dyDescent="0.25">
      <c r="A5438" s="473">
        <v>89464</v>
      </c>
      <c r="B5438" s="473" t="s">
        <v>6309</v>
      </c>
      <c r="C5438" s="473" t="s">
        <v>913</v>
      </c>
      <c r="D5438" s="474">
        <v>110.4</v>
      </c>
    </row>
    <row r="5439" spans="1:4" s="387" customFormat="1" x14ac:dyDescent="0.25">
      <c r="A5439" s="473">
        <v>89465</v>
      </c>
      <c r="B5439" s="473" t="s">
        <v>6310</v>
      </c>
      <c r="C5439" s="473" t="s">
        <v>913</v>
      </c>
      <c r="D5439" s="474">
        <v>105.5</v>
      </c>
    </row>
    <row r="5440" spans="1:4" s="387" customFormat="1" x14ac:dyDescent="0.25">
      <c r="A5440" s="473">
        <v>89466</v>
      </c>
      <c r="B5440" s="473" t="s">
        <v>6311</v>
      </c>
      <c r="C5440" s="473" t="s">
        <v>913</v>
      </c>
      <c r="D5440" s="474">
        <v>97.94</v>
      </c>
    </row>
    <row r="5441" spans="1:4" s="387" customFormat="1" x14ac:dyDescent="0.25">
      <c r="A5441" s="473">
        <v>89467</v>
      </c>
      <c r="B5441" s="473" t="s">
        <v>6312</v>
      </c>
      <c r="C5441" s="473" t="s">
        <v>913</v>
      </c>
      <c r="D5441" s="474">
        <v>90.97</v>
      </c>
    </row>
    <row r="5442" spans="1:4" s="387" customFormat="1" x14ac:dyDescent="0.25">
      <c r="A5442" s="473">
        <v>89468</v>
      </c>
      <c r="B5442" s="473" t="s">
        <v>6313</v>
      </c>
      <c r="C5442" s="473" t="s">
        <v>913</v>
      </c>
      <c r="D5442" s="474">
        <v>116.37</v>
      </c>
    </row>
    <row r="5443" spans="1:4" s="387" customFormat="1" x14ac:dyDescent="0.25">
      <c r="A5443" s="473">
        <v>89469</v>
      </c>
      <c r="B5443" s="473" t="s">
        <v>6314</v>
      </c>
      <c r="C5443" s="473" t="s">
        <v>913</v>
      </c>
      <c r="D5443" s="474">
        <v>109.11</v>
      </c>
    </row>
    <row r="5444" spans="1:4" s="387" customFormat="1" x14ac:dyDescent="0.25">
      <c r="A5444" s="473">
        <v>89470</v>
      </c>
      <c r="B5444" s="473" t="s">
        <v>1545</v>
      </c>
      <c r="C5444" s="473" t="s">
        <v>913</v>
      </c>
      <c r="D5444" s="474">
        <v>89.98</v>
      </c>
    </row>
    <row r="5445" spans="1:4" s="387" customFormat="1" x14ac:dyDescent="0.25">
      <c r="A5445" s="473">
        <v>89471</v>
      </c>
      <c r="B5445" s="473" t="s">
        <v>6315</v>
      </c>
      <c r="C5445" s="473" t="s">
        <v>913</v>
      </c>
      <c r="D5445" s="474">
        <v>85.46</v>
      </c>
    </row>
    <row r="5446" spans="1:4" s="387" customFormat="1" x14ac:dyDescent="0.25">
      <c r="A5446" s="473">
        <v>89472</v>
      </c>
      <c r="B5446" s="473" t="s">
        <v>6316</v>
      </c>
      <c r="C5446" s="473" t="s">
        <v>913</v>
      </c>
      <c r="D5446" s="474">
        <v>107.8</v>
      </c>
    </row>
    <row r="5447" spans="1:4" s="387" customFormat="1" x14ac:dyDescent="0.25">
      <c r="A5447" s="473">
        <v>89473</v>
      </c>
      <c r="B5447" s="473" t="s">
        <v>6317</v>
      </c>
      <c r="C5447" s="473" t="s">
        <v>913</v>
      </c>
      <c r="D5447" s="474">
        <v>103.02</v>
      </c>
    </row>
    <row r="5448" spans="1:4" s="387" customFormat="1" x14ac:dyDescent="0.25">
      <c r="A5448" s="473">
        <v>89474</v>
      </c>
      <c r="B5448" s="473" t="s">
        <v>6318</v>
      </c>
      <c r="C5448" s="473" t="s">
        <v>913</v>
      </c>
      <c r="D5448" s="474">
        <v>97.47</v>
      </c>
    </row>
    <row r="5449" spans="1:4" s="387" customFormat="1" x14ac:dyDescent="0.25">
      <c r="A5449" s="473">
        <v>89475</v>
      </c>
      <c r="B5449" s="473" t="s">
        <v>6319</v>
      </c>
      <c r="C5449" s="473" t="s">
        <v>913</v>
      </c>
      <c r="D5449" s="474">
        <v>89.7</v>
      </c>
    </row>
    <row r="5450" spans="1:4" s="387" customFormat="1" x14ac:dyDescent="0.25">
      <c r="A5450" s="473">
        <v>89476</v>
      </c>
      <c r="B5450" s="473" t="s">
        <v>6320</v>
      </c>
      <c r="C5450" s="473" t="s">
        <v>913</v>
      </c>
      <c r="D5450" s="474">
        <v>115.86</v>
      </c>
    </row>
    <row r="5451" spans="1:4" s="387" customFormat="1" x14ac:dyDescent="0.25">
      <c r="A5451" s="473">
        <v>89477</v>
      </c>
      <c r="B5451" s="473" t="s">
        <v>6321</v>
      </c>
      <c r="C5451" s="473" t="s">
        <v>913</v>
      </c>
      <c r="D5451" s="474">
        <v>107.76</v>
      </c>
    </row>
    <row r="5452" spans="1:4" s="387" customFormat="1" x14ac:dyDescent="0.25">
      <c r="A5452" s="473">
        <v>89478</v>
      </c>
      <c r="B5452" s="473" t="s">
        <v>6322</v>
      </c>
      <c r="C5452" s="473" t="s">
        <v>913</v>
      </c>
      <c r="D5452" s="474">
        <v>105.11</v>
      </c>
    </row>
    <row r="5453" spans="1:4" s="387" customFormat="1" x14ac:dyDescent="0.25">
      <c r="A5453" s="473">
        <v>89479</v>
      </c>
      <c r="B5453" s="473" t="s">
        <v>6323</v>
      </c>
      <c r="C5453" s="473" t="s">
        <v>913</v>
      </c>
      <c r="D5453" s="474">
        <v>100.52</v>
      </c>
    </row>
    <row r="5454" spans="1:4" s="387" customFormat="1" x14ac:dyDescent="0.25">
      <c r="A5454" s="473">
        <v>89480</v>
      </c>
      <c r="B5454" s="473" t="s">
        <v>6324</v>
      </c>
      <c r="C5454" s="473" t="s">
        <v>913</v>
      </c>
      <c r="D5454" s="474">
        <v>123.15</v>
      </c>
    </row>
    <row r="5455" spans="1:4" s="387" customFormat="1" x14ac:dyDescent="0.25">
      <c r="A5455" s="473">
        <v>89483</v>
      </c>
      <c r="B5455" s="473" t="s">
        <v>6325</v>
      </c>
      <c r="C5455" s="473" t="s">
        <v>913</v>
      </c>
      <c r="D5455" s="474">
        <v>118.45</v>
      </c>
    </row>
    <row r="5456" spans="1:4" s="387" customFormat="1" x14ac:dyDescent="0.25">
      <c r="A5456" s="473">
        <v>89484</v>
      </c>
      <c r="B5456" s="473" t="s">
        <v>6326</v>
      </c>
      <c r="C5456" s="473" t="s">
        <v>913</v>
      </c>
      <c r="D5456" s="474">
        <v>114.31</v>
      </c>
    </row>
    <row r="5457" spans="1:4" s="387" customFormat="1" x14ac:dyDescent="0.25">
      <c r="A5457" s="473">
        <v>89486</v>
      </c>
      <c r="B5457" s="473" t="s">
        <v>6327</v>
      </c>
      <c r="C5457" s="473" t="s">
        <v>913</v>
      </c>
      <c r="D5457" s="474">
        <v>106</v>
      </c>
    </row>
    <row r="5458" spans="1:4" s="387" customFormat="1" x14ac:dyDescent="0.25">
      <c r="A5458" s="473">
        <v>89487</v>
      </c>
      <c r="B5458" s="473" t="s">
        <v>6328</v>
      </c>
      <c r="C5458" s="473" t="s">
        <v>913</v>
      </c>
      <c r="D5458" s="474">
        <v>132.75</v>
      </c>
    </row>
    <row r="5459" spans="1:4" s="387" customFormat="1" x14ac:dyDescent="0.25">
      <c r="A5459" s="473">
        <v>89488</v>
      </c>
      <c r="B5459" s="473" t="s">
        <v>6329</v>
      </c>
      <c r="C5459" s="473" t="s">
        <v>913</v>
      </c>
      <c r="D5459" s="474">
        <v>124.15</v>
      </c>
    </row>
    <row r="5460" spans="1:4" s="387" customFormat="1" x14ac:dyDescent="0.25">
      <c r="A5460" s="473">
        <v>91815</v>
      </c>
      <c r="B5460" s="473" t="s">
        <v>6330</v>
      </c>
      <c r="C5460" s="473" t="s">
        <v>913</v>
      </c>
      <c r="D5460" s="474">
        <v>76.58</v>
      </c>
    </row>
    <row r="5461" spans="1:4" s="387" customFormat="1" x14ac:dyDescent="0.25">
      <c r="A5461" s="473">
        <v>91816</v>
      </c>
      <c r="B5461" s="473" t="s">
        <v>6331</v>
      </c>
      <c r="C5461" s="473" t="s">
        <v>913</v>
      </c>
      <c r="D5461" s="474">
        <v>91.99</v>
      </c>
    </row>
    <row r="5462" spans="1:4" s="387" customFormat="1" x14ac:dyDescent="0.25">
      <c r="A5462" s="473">
        <v>101161</v>
      </c>
      <c r="B5462" s="473" t="s">
        <v>6332</v>
      </c>
      <c r="C5462" s="473" t="s">
        <v>913</v>
      </c>
      <c r="D5462" s="474">
        <v>186.4</v>
      </c>
    </row>
    <row r="5463" spans="1:4" s="387" customFormat="1" x14ac:dyDescent="0.25">
      <c r="A5463" s="473">
        <v>101163</v>
      </c>
      <c r="B5463" s="473" t="s">
        <v>6333</v>
      </c>
      <c r="C5463" s="473" t="s">
        <v>913</v>
      </c>
      <c r="D5463" s="474">
        <v>599.49</v>
      </c>
    </row>
    <row r="5464" spans="1:4" s="387" customFormat="1" x14ac:dyDescent="0.25">
      <c r="A5464" s="473">
        <v>101164</v>
      </c>
      <c r="B5464" s="473" t="s">
        <v>6334</v>
      </c>
      <c r="C5464" s="473" t="s">
        <v>913</v>
      </c>
      <c r="D5464" s="474">
        <v>608.5</v>
      </c>
    </row>
    <row r="5465" spans="1:4" s="387" customFormat="1" x14ac:dyDescent="0.25">
      <c r="A5465" s="473">
        <v>96358</v>
      </c>
      <c r="B5465" s="473" t="s">
        <v>6335</v>
      </c>
      <c r="C5465" s="473" t="s">
        <v>913</v>
      </c>
      <c r="D5465" s="474">
        <v>72.489999999999995</v>
      </c>
    </row>
    <row r="5466" spans="1:4" s="387" customFormat="1" x14ac:dyDescent="0.25">
      <c r="A5466" s="473">
        <v>96359</v>
      </c>
      <c r="B5466" s="473" t="s">
        <v>6336</v>
      </c>
      <c r="C5466" s="473" t="s">
        <v>913</v>
      </c>
      <c r="D5466" s="474">
        <v>84.75</v>
      </c>
    </row>
    <row r="5467" spans="1:4" s="387" customFormat="1" x14ac:dyDescent="0.25">
      <c r="A5467" s="473">
        <v>96360</v>
      </c>
      <c r="B5467" s="473" t="s">
        <v>6337</v>
      </c>
      <c r="C5467" s="473" t="s">
        <v>913</v>
      </c>
      <c r="D5467" s="474">
        <v>104.17</v>
      </c>
    </row>
    <row r="5468" spans="1:4" s="387" customFormat="1" x14ac:dyDescent="0.25">
      <c r="A5468" s="473">
        <v>96361</v>
      </c>
      <c r="B5468" s="473" t="s">
        <v>6338</v>
      </c>
      <c r="C5468" s="473" t="s">
        <v>913</v>
      </c>
      <c r="D5468" s="474">
        <v>128.25</v>
      </c>
    </row>
    <row r="5469" spans="1:4" s="387" customFormat="1" x14ac:dyDescent="0.25">
      <c r="A5469" s="473">
        <v>96362</v>
      </c>
      <c r="B5469" s="473" t="s">
        <v>6339</v>
      </c>
      <c r="C5469" s="473" t="s">
        <v>913</v>
      </c>
      <c r="D5469" s="474">
        <v>90.07</v>
      </c>
    </row>
    <row r="5470" spans="1:4" s="387" customFormat="1" x14ac:dyDescent="0.25">
      <c r="A5470" s="473">
        <v>96363</v>
      </c>
      <c r="B5470" s="473" t="s">
        <v>6340</v>
      </c>
      <c r="C5470" s="473" t="s">
        <v>913</v>
      </c>
      <c r="D5470" s="474">
        <v>102.61</v>
      </c>
    </row>
    <row r="5471" spans="1:4" s="387" customFormat="1" x14ac:dyDescent="0.25">
      <c r="A5471" s="473">
        <v>96364</v>
      </c>
      <c r="B5471" s="473" t="s">
        <v>6341</v>
      </c>
      <c r="C5471" s="473" t="s">
        <v>913</v>
      </c>
      <c r="D5471" s="474">
        <v>121.75</v>
      </c>
    </row>
    <row r="5472" spans="1:4" s="387" customFormat="1" x14ac:dyDescent="0.25">
      <c r="A5472" s="473">
        <v>96365</v>
      </c>
      <c r="B5472" s="473" t="s">
        <v>6342</v>
      </c>
      <c r="C5472" s="473" t="s">
        <v>913</v>
      </c>
      <c r="D5472" s="474">
        <v>146.1</v>
      </c>
    </row>
    <row r="5473" spans="1:4" s="387" customFormat="1" x14ac:dyDescent="0.25">
      <c r="A5473" s="473">
        <v>96366</v>
      </c>
      <c r="B5473" s="473" t="s">
        <v>6343</v>
      </c>
      <c r="C5473" s="473" t="s">
        <v>913</v>
      </c>
      <c r="D5473" s="474">
        <v>107.66</v>
      </c>
    </row>
    <row r="5474" spans="1:4" s="387" customFormat="1" x14ac:dyDescent="0.25">
      <c r="A5474" s="473">
        <v>96367</v>
      </c>
      <c r="B5474" s="473" t="s">
        <v>6344</v>
      </c>
      <c r="C5474" s="473" t="s">
        <v>913</v>
      </c>
      <c r="D5474" s="474">
        <v>120.47</v>
      </c>
    </row>
    <row r="5475" spans="1:4" s="387" customFormat="1" x14ac:dyDescent="0.25">
      <c r="A5475" s="473">
        <v>96368</v>
      </c>
      <c r="B5475" s="473" t="s">
        <v>6345</v>
      </c>
      <c r="C5475" s="473" t="s">
        <v>913</v>
      </c>
      <c r="D5475" s="474">
        <v>139.34</v>
      </c>
    </row>
    <row r="5476" spans="1:4" s="387" customFormat="1" x14ac:dyDescent="0.25">
      <c r="A5476" s="473">
        <v>96369</v>
      </c>
      <c r="B5476" s="473" t="s">
        <v>6346</v>
      </c>
      <c r="C5476" s="473" t="s">
        <v>913</v>
      </c>
      <c r="D5476" s="474">
        <v>163.97</v>
      </c>
    </row>
    <row r="5477" spans="1:4" s="387" customFormat="1" x14ac:dyDescent="0.25">
      <c r="A5477" s="473">
        <v>96370</v>
      </c>
      <c r="B5477" s="473" t="s">
        <v>6347</v>
      </c>
      <c r="C5477" s="473" t="s">
        <v>913</v>
      </c>
      <c r="D5477" s="474">
        <v>52.5</v>
      </c>
    </row>
    <row r="5478" spans="1:4" s="387" customFormat="1" x14ac:dyDescent="0.25">
      <c r="A5478" s="473">
        <v>96371</v>
      </c>
      <c r="B5478" s="473" t="s">
        <v>6348</v>
      </c>
      <c r="C5478" s="473" t="s">
        <v>913</v>
      </c>
      <c r="D5478" s="474">
        <v>64.599999999999994</v>
      </c>
    </row>
    <row r="5479" spans="1:4" s="387" customFormat="1" x14ac:dyDescent="0.25">
      <c r="A5479" s="473">
        <v>96373</v>
      </c>
      <c r="B5479" s="473" t="s">
        <v>6349</v>
      </c>
      <c r="C5479" s="473" t="s">
        <v>934</v>
      </c>
      <c r="D5479" s="474">
        <v>11.45</v>
      </c>
    </row>
    <row r="5480" spans="1:4" s="387" customFormat="1" x14ac:dyDescent="0.25">
      <c r="A5480" s="473">
        <v>96374</v>
      </c>
      <c r="B5480" s="473" t="s">
        <v>6350</v>
      </c>
      <c r="C5480" s="473" t="s">
        <v>934</v>
      </c>
      <c r="D5480" s="474">
        <v>30.98</v>
      </c>
    </row>
    <row r="5481" spans="1:4" s="387" customFormat="1" x14ac:dyDescent="0.25">
      <c r="A5481" s="473">
        <v>102235</v>
      </c>
      <c r="B5481" s="473" t="s">
        <v>13050</v>
      </c>
      <c r="C5481" s="473" t="s">
        <v>913</v>
      </c>
      <c r="D5481" s="474">
        <v>271.10000000000002</v>
      </c>
    </row>
    <row r="5482" spans="1:4" s="387" customFormat="1" x14ac:dyDescent="0.25">
      <c r="A5482" s="473">
        <v>102253</v>
      </c>
      <c r="B5482" s="473" t="s">
        <v>13051</v>
      </c>
      <c r="C5482" s="473" t="s">
        <v>913</v>
      </c>
      <c r="D5482" s="474">
        <v>754.26</v>
      </c>
    </row>
    <row r="5483" spans="1:4" s="387" customFormat="1" x14ac:dyDescent="0.25">
      <c r="A5483" s="473">
        <v>102254</v>
      </c>
      <c r="B5483" s="473" t="s">
        <v>13052</v>
      </c>
      <c r="C5483" s="473" t="s">
        <v>913</v>
      </c>
      <c r="D5483" s="474">
        <v>451.67</v>
      </c>
    </row>
    <row r="5484" spans="1:4" s="387" customFormat="1" x14ac:dyDescent="0.25">
      <c r="A5484" s="473">
        <v>102255</v>
      </c>
      <c r="B5484" s="473" t="s">
        <v>13053</v>
      </c>
      <c r="C5484" s="473" t="s">
        <v>913</v>
      </c>
      <c r="D5484" s="474">
        <v>754.06</v>
      </c>
    </row>
    <row r="5485" spans="1:4" s="387" customFormat="1" x14ac:dyDescent="0.25">
      <c r="A5485" s="473">
        <v>102256</v>
      </c>
      <c r="B5485" s="473" t="s">
        <v>13054</v>
      </c>
      <c r="C5485" s="473" t="s">
        <v>913</v>
      </c>
      <c r="D5485" s="474">
        <v>578.1</v>
      </c>
    </row>
    <row r="5486" spans="1:4" s="387" customFormat="1" x14ac:dyDescent="0.25">
      <c r="A5486" s="473">
        <v>102257</v>
      </c>
      <c r="B5486" s="473" t="s">
        <v>13055</v>
      </c>
      <c r="C5486" s="473" t="s">
        <v>913</v>
      </c>
      <c r="D5486" s="474">
        <v>257.41000000000003</v>
      </c>
    </row>
    <row r="5487" spans="1:4" s="387" customFormat="1" x14ac:dyDescent="0.25">
      <c r="A5487" s="473">
        <v>102258</v>
      </c>
      <c r="B5487" s="473" t="s">
        <v>13056</v>
      </c>
      <c r="C5487" s="473" t="s">
        <v>913</v>
      </c>
      <c r="D5487" s="474">
        <v>275.83999999999997</v>
      </c>
    </row>
    <row r="5488" spans="1:4" s="387" customFormat="1" x14ac:dyDescent="0.25">
      <c r="A5488" s="473">
        <v>101154</v>
      </c>
      <c r="B5488" s="473" t="s">
        <v>6351</v>
      </c>
      <c r="C5488" s="473" t="s">
        <v>913</v>
      </c>
      <c r="D5488" s="474">
        <v>98.56</v>
      </c>
    </row>
    <row r="5489" spans="1:4" s="387" customFormat="1" x14ac:dyDescent="0.25">
      <c r="A5489" s="473">
        <v>101155</v>
      </c>
      <c r="B5489" s="473" t="s">
        <v>6352</v>
      </c>
      <c r="C5489" s="473" t="s">
        <v>913</v>
      </c>
      <c r="D5489" s="474">
        <v>138.32</v>
      </c>
    </row>
    <row r="5490" spans="1:4" s="387" customFormat="1" x14ac:dyDescent="0.25">
      <c r="A5490" s="473">
        <v>101156</v>
      </c>
      <c r="B5490" s="473" t="s">
        <v>6353</v>
      </c>
      <c r="C5490" s="473" t="s">
        <v>913</v>
      </c>
      <c r="D5490" s="474">
        <v>203.16</v>
      </c>
    </row>
    <row r="5491" spans="1:4" s="387" customFormat="1" x14ac:dyDescent="0.25">
      <c r="A5491" s="473">
        <v>101810</v>
      </c>
      <c r="B5491" s="473" t="s">
        <v>13057</v>
      </c>
      <c r="C5491" s="473" t="s">
        <v>932</v>
      </c>
      <c r="D5491" s="475">
        <v>1438.03</v>
      </c>
    </row>
    <row r="5492" spans="1:4" s="387" customFormat="1" x14ac:dyDescent="0.25">
      <c r="A5492" s="473">
        <v>101811</v>
      </c>
      <c r="B5492" s="473" t="s">
        <v>13058</v>
      </c>
      <c r="C5492" s="473" t="s">
        <v>932</v>
      </c>
      <c r="D5492" s="475">
        <v>1243.53</v>
      </c>
    </row>
    <row r="5493" spans="1:4" s="387" customFormat="1" x14ac:dyDescent="0.25">
      <c r="A5493" s="473">
        <v>101812</v>
      </c>
      <c r="B5493" s="473" t="s">
        <v>16538</v>
      </c>
      <c r="C5493" s="473" t="s">
        <v>932</v>
      </c>
      <c r="D5493" s="475">
        <v>1514.59</v>
      </c>
    </row>
    <row r="5494" spans="1:4" s="387" customFormat="1" x14ac:dyDescent="0.25">
      <c r="A5494" s="473">
        <v>101813</v>
      </c>
      <c r="B5494" s="473" t="s">
        <v>16539</v>
      </c>
      <c r="C5494" s="473" t="s">
        <v>932</v>
      </c>
      <c r="D5494" s="475">
        <v>1320.09</v>
      </c>
    </row>
    <row r="5495" spans="1:4" s="387" customFormat="1" x14ac:dyDescent="0.25">
      <c r="A5495" s="473">
        <v>101814</v>
      </c>
      <c r="B5495" s="473" t="s">
        <v>16540</v>
      </c>
      <c r="C5495" s="473" t="s">
        <v>913</v>
      </c>
      <c r="D5495" s="474">
        <v>42.26</v>
      </c>
    </row>
    <row r="5496" spans="1:4" s="387" customFormat="1" x14ac:dyDescent="0.25">
      <c r="A5496" s="473">
        <v>101815</v>
      </c>
      <c r="B5496" s="473" t="s">
        <v>16541</v>
      </c>
      <c r="C5496" s="473" t="s">
        <v>913</v>
      </c>
      <c r="D5496" s="474">
        <v>76.52</v>
      </c>
    </row>
    <row r="5497" spans="1:4" s="387" customFormat="1" x14ac:dyDescent="0.25">
      <c r="A5497" s="473">
        <v>101816</v>
      </c>
      <c r="B5497" s="473" t="s">
        <v>16542</v>
      </c>
      <c r="C5497" s="473" t="s">
        <v>913</v>
      </c>
      <c r="D5497" s="474">
        <v>59.93</v>
      </c>
    </row>
    <row r="5498" spans="1:4" s="387" customFormat="1" x14ac:dyDescent="0.25">
      <c r="A5498" s="473">
        <v>101817</v>
      </c>
      <c r="B5498" s="473" t="s">
        <v>16543</v>
      </c>
      <c r="C5498" s="473" t="s">
        <v>913</v>
      </c>
      <c r="D5498" s="474">
        <v>44.12</v>
      </c>
    </row>
    <row r="5499" spans="1:4" s="387" customFormat="1" x14ac:dyDescent="0.25">
      <c r="A5499" s="473">
        <v>101818</v>
      </c>
      <c r="B5499" s="473" t="s">
        <v>16544</v>
      </c>
      <c r="C5499" s="473" t="s">
        <v>913</v>
      </c>
      <c r="D5499" s="474">
        <v>61.11</v>
      </c>
    </row>
    <row r="5500" spans="1:4" s="387" customFormat="1" x14ac:dyDescent="0.25">
      <c r="A5500" s="473">
        <v>101819</v>
      </c>
      <c r="B5500" s="473" t="s">
        <v>16545</v>
      </c>
      <c r="C5500" s="473" t="s">
        <v>913</v>
      </c>
      <c r="D5500" s="474">
        <v>54.08</v>
      </c>
    </row>
    <row r="5501" spans="1:4" s="387" customFormat="1" x14ac:dyDescent="0.25">
      <c r="A5501" s="473">
        <v>101820</v>
      </c>
      <c r="B5501" s="473" t="s">
        <v>16546</v>
      </c>
      <c r="C5501" s="473" t="s">
        <v>913</v>
      </c>
      <c r="D5501" s="474">
        <v>33.229999999999997</v>
      </c>
    </row>
    <row r="5502" spans="1:4" s="387" customFormat="1" x14ac:dyDescent="0.25">
      <c r="A5502" s="473">
        <v>101822</v>
      </c>
      <c r="B5502" s="473" t="s">
        <v>16547</v>
      </c>
      <c r="C5502" s="473" t="s">
        <v>932</v>
      </c>
      <c r="D5502" s="474">
        <v>87.11</v>
      </c>
    </row>
    <row r="5503" spans="1:4" s="387" customFormat="1" x14ac:dyDescent="0.25">
      <c r="A5503" s="473">
        <v>101823</v>
      </c>
      <c r="B5503" s="473" t="s">
        <v>16548</v>
      </c>
      <c r="C5503" s="473" t="s">
        <v>932</v>
      </c>
      <c r="D5503" s="474">
        <v>115.53</v>
      </c>
    </row>
    <row r="5504" spans="1:4" s="387" customFormat="1" x14ac:dyDescent="0.25">
      <c r="A5504" s="473">
        <v>101824</v>
      </c>
      <c r="B5504" s="473" t="s">
        <v>16549</v>
      </c>
      <c r="C5504" s="473" t="s">
        <v>932</v>
      </c>
      <c r="D5504" s="474">
        <v>141.99</v>
      </c>
    </row>
    <row r="5505" spans="1:4" s="387" customFormat="1" x14ac:dyDescent="0.25">
      <c r="A5505" s="473">
        <v>101825</v>
      </c>
      <c r="B5505" s="473" t="s">
        <v>16550</v>
      </c>
      <c r="C5505" s="473" t="s">
        <v>932</v>
      </c>
      <c r="D5505" s="474">
        <v>167.74</v>
      </c>
    </row>
    <row r="5506" spans="1:4" s="387" customFormat="1" x14ac:dyDescent="0.25">
      <c r="A5506" s="473">
        <v>101826</v>
      </c>
      <c r="B5506" s="473" t="s">
        <v>16551</v>
      </c>
      <c r="C5506" s="473" t="s">
        <v>932</v>
      </c>
      <c r="D5506" s="474">
        <v>193.15</v>
      </c>
    </row>
    <row r="5507" spans="1:4" s="387" customFormat="1" x14ac:dyDescent="0.25">
      <c r="A5507" s="473">
        <v>101827</v>
      </c>
      <c r="B5507" s="473" t="s">
        <v>16552</v>
      </c>
      <c r="C5507" s="473" t="s">
        <v>932</v>
      </c>
      <c r="D5507" s="474">
        <v>198.86</v>
      </c>
    </row>
    <row r="5508" spans="1:4" s="387" customFormat="1" x14ac:dyDescent="0.25">
      <c r="A5508" s="473">
        <v>101828</v>
      </c>
      <c r="B5508" s="473" t="s">
        <v>16553</v>
      </c>
      <c r="C5508" s="473" t="s">
        <v>932</v>
      </c>
      <c r="D5508" s="474">
        <v>180.24</v>
      </c>
    </row>
    <row r="5509" spans="1:4" s="387" customFormat="1" x14ac:dyDescent="0.25">
      <c r="A5509" s="473">
        <v>101829</v>
      </c>
      <c r="B5509" s="473" t="s">
        <v>16554</v>
      </c>
      <c r="C5509" s="473" t="s">
        <v>932</v>
      </c>
      <c r="D5509" s="474">
        <v>249.27</v>
      </c>
    </row>
    <row r="5510" spans="1:4" s="387" customFormat="1" x14ac:dyDescent="0.25">
      <c r="A5510" s="473">
        <v>101830</v>
      </c>
      <c r="B5510" s="473" t="s">
        <v>16555</v>
      </c>
      <c r="C5510" s="473" t="s">
        <v>932</v>
      </c>
      <c r="D5510" s="474">
        <v>272.79000000000002</v>
      </c>
    </row>
    <row r="5511" spans="1:4" s="387" customFormat="1" x14ac:dyDescent="0.25">
      <c r="A5511" s="473">
        <v>101831</v>
      </c>
      <c r="B5511" s="473" t="s">
        <v>16556</v>
      </c>
      <c r="C5511" s="473" t="s">
        <v>932</v>
      </c>
      <c r="D5511" s="474">
        <v>295.95999999999998</v>
      </c>
    </row>
    <row r="5512" spans="1:4" s="387" customFormat="1" x14ac:dyDescent="0.25">
      <c r="A5512" s="473">
        <v>101832</v>
      </c>
      <c r="B5512" s="473" t="s">
        <v>16557</v>
      </c>
      <c r="C5512" s="473" t="s">
        <v>932</v>
      </c>
      <c r="D5512" s="474">
        <v>231.4</v>
      </c>
    </row>
    <row r="5513" spans="1:4" s="387" customFormat="1" x14ac:dyDescent="0.25">
      <c r="A5513" s="473">
        <v>101833</v>
      </c>
      <c r="B5513" s="473" t="s">
        <v>16558</v>
      </c>
      <c r="C5513" s="473" t="s">
        <v>932</v>
      </c>
      <c r="D5513" s="474">
        <v>255.28</v>
      </c>
    </row>
    <row r="5514" spans="1:4" s="387" customFormat="1" x14ac:dyDescent="0.25">
      <c r="A5514" s="473">
        <v>101834</v>
      </c>
      <c r="B5514" s="473" t="s">
        <v>16559</v>
      </c>
      <c r="C5514" s="473" t="s">
        <v>932</v>
      </c>
      <c r="D5514" s="474">
        <v>278.83</v>
      </c>
    </row>
    <row r="5515" spans="1:4" s="387" customFormat="1" x14ac:dyDescent="0.25">
      <c r="A5515" s="473">
        <v>101835</v>
      </c>
      <c r="B5515" s="473" t="s">
        <v>16560</v>
      </c>
      <c r="C5515" s="473" t="s">
        <v>932</v>
      </c>
      <c r="D5515" s="474">
        <v>298.14999999999998</v>
      </c>
    </row>
    <row r="5516" spans="1:4" s="387" customFormat="1" x14ac:dyDescent="0.25">
      <c r="A5516" s="473">
        <v>101836</v>
      </c>
      <c r="B5516" s="473" t="s">
        <v>16561</v>
      </c>
      <c r="C5516" s="473" t="s">
        <v>932</v>
      </c>
      <c r="D5516" s="474">
        <v>18.47</v>
      </c>
    </row>
    <row r="5517" spans="1:4" s="387" customFormat="1" x14ac:dyDescent="0.25">
      <c r="A5517" s="473">
        <v>101837</v>
      </c>
      <c r="B5517" s="473" t="s">
        <v>16562</v>
      </c>
      <c r="C5517" s="473" t="s">
        <v>932</v>
      </c>
      <c r="D5517" s="474">
        <v>46.89</v>
      </c>
    </row>
    <row r="5518" spans="1:4" s="387" customFormat="1" x14ac:dyDescent="0.25">
      <c r="A5518" s="473">
        <v>101838</v>
      </c>
      <c r="B5518" s="473" t="s">
        <v>16563</v>
      </c>
      <c r="C5518" s="473" t="s">
        <v>932</v>
      </c>
      <c r="D5518" s="474">
        <v>73.349999999999994</v>
      </c>
    </row>
    <row r="5519" spans="1:4" s="387" customFormat="1" x14ac:dyDescent="0.25">
      <c r="A5519" s="473">
        <v>101839</v>
      </c>
      <c r="B5519" s="473" t="s">
        <v>16564</v>
      </c>
      <c r="C5519" s="473" t="s">
        <v>932</v>
      </c>
      <c r="D5519" s="474">
        <v>99.09</v>
      </c>
    </row>
    <row r="5520" spans="1:4" s="387" customFormat="1" x14ac:dyDescent="0.25">
      <c r="A5520" s="473">
        <v>101840</v>
      </c>
      <c r="B5520" s="473" t="s">
        <v>16565</v>
      </c>
      <c r="C5520" s="473" t="s">
        <v>932</v>
      </c>
      <c r="D5520" s="474">
        <v>156.36000000000001</v>
      </c>
    </row>
    <row r="5521" spans="1:4" s="387" customFormat="1" x14ac:dyDescent="0.25">
      <c r="A5521" s="473">
        <v>101841</v>
      </c>
      <c r="B5521" s="473" t="s">
        <v>16566</v>
      </c>
      <c r="C5521" s="473" t="s">
        <v>932</v>
      </c>
      <c r="D5521" s="474">
        <v>130.22</v>
      </c>
    </row>
    <row r="5522" spans="1:4" s="387" customFormat="1" x14ac:dyDescent="0.25">
      <c r="A5522" s="473">
        <v>101842</v>
      </c>
      <c r="B5522" s="473" t="s">
        <v>16567</v>
      </c>
      <c r="C5522" s="473" t="s">
        <v>932</v>
      </c>
      <c r="D5522" s="474">
        <v>111.6</v>
      </c>
    </row>
    <row r="5523" spans="1:4" s="387" customFormat="1" x14ac:dyDescent="0.25">
      <c r="A5523" s="473">
        <v>101843</v>
      </c>
      <c r="B5523" s="473" t="s">
        <v>16568</v>
      </c>
      <c r="C5523" s="473" t="s">
        <v>932</v>
      </c>
      <c r="D5523" s="474">
        <v>180.63</v>
      </c>
    </row>
    <row r="5524" spans="1:4" s="387" customFormat="1" x14ac:dyDescent="0.25">
      <c r="A5524" s="473">
        <v>101844</v>
      </c>
      <c r="B5524" s="473" t="s">
        <v>16569</v>
      </c>
      <c r="C5524" s="473" t="s">
        <v>932</v>
      </c>
      <c r="D5524" s="474">
        <v>204.15</v>
      </c>
    </row>
    <row r="5525" spans="1:4" s="387" customFormat="1" x14ac:dyDescent="0.25">
      <c r="A5525" s="473">
        <v>101845</v>
      </c>
      <c r="B5525" s="473" t="s">
        <v>16570</v>
      </c>
      <c r="C5525" s="473" t="s">
        <v>932</v>
      </c>
      <c r="D5525" s="474">
        <v>227.32</v>
      </c>
    </row>
    <row r="5526" spans="1:4" s="387" customFormat="1" x14ac:dyDescent="0.25">
      <c r="A5526" s="473">
        <v>101846</v>
      </c>
      <c r="B5526" s="473" t="s">
        <v>16571</v>
      </c>
      <c r="C5526" s="473" t="s">
        <v>932</v>
      </c>
      <c r="D5526" s="474">
        <v>162.76</v>
      </c>
    </row>
    <row r="5527" spans="1:4" s="387" customFormat="1" x14ac:dyDescent="0.25">
      <c r="A5527" s="473">
        <v>101847</v>
      </c>
      <c r="B5527" s="473" t="s">
        <v>16572</v>
      </c>
      <c r="C5527" s="473" t="s">
        <v>932</v>
      </c>
      <c r="D5527" s="474">
        <v>186.64</v>
      </c>
    </row>
    <row r="5528" spans="1:4" s="387" customFormat="1" x14ac:dyDescent="0.25">
      <c r="A5528" s="473">
        <v>101848</v>
      </c>
      <c r="B5528" s="473" t="s">
        <v>16573</v>
      </c>
      <c r="C5528" s="473" t="s">
        <v>932</v>
      </c>
      <c r="D5528" s="474">
        <v>210.19</v>
      </c>
    </row>
    <row r="5529" spans="1:4" s="387" customFormat="1" x14ac:dyDescent="0.25">
      <c r="A5529" s="473">
        <v>101849</v>
      </c>
      <c r="B5529" s="473" t="s">
        <v>16574</v>
      </c>
      <c r="C5529" s="473" t="s">
        <v>932</v>
      </c>
      <c r="D5529" s="474">
        <v>229.51</v>
      </c>
    </row>
    <row r="5530" spans="1:4" s="387" customFormat="1" x14ac:dyDescent="0.25">
      <c r="A5530" s="473">
        <v>101850</v>
      </c>
      <c r="B5530" s="473" t="s">
        <v>16575</v>
      </c>
      <c r="C5530" s="473" t="s">
        <v>913</v>
      </c>
      <c r="D5530" s="474">
        <v>51.04</v>
      </c>
    </row>
    <row r="5531" spans="1:4" s="387" customFormat="1" x14ac:dyDescent="0.25">
      <c r="A5531" s="473">
        <v>101851</v>
      </c>
      <c r="B5531" s="473" t="s">
        <v>16576</v>
      </c>
      <c r="C5531" s="473" t="s">
        <v>913</v>
      </c>
      <c r="D5531" s="474">
        <v>112.81</v>
      </c>
    </row>
    <row r="5532" spans="1:4" s="387" customFormat="1" x14ac:dyDescent="0.25">
      <c r="A5532" s="473">
        <v>101852</v>
      </c>
      <c r="B5532" s="473" t="s">
        <v>16577</v>
      </c>
      <c r="C5532" s="473" t="s">
        <v>913</v>
      </c>
      <c r="D5532" s="474">
        <v>61.3</v>
      </c>
    </row>
    <row r="5533" spans="1:4" s="387" customFormat="1" x14ac:dyDescent="0.25">
      <c r="A5533" s="473">
        <v>101853</v>
      </c>
      <c r="B5533" s="473" t="s">
        <v>16578</v>
      </c>
      <c r="C5533" s="473" t="s">
        <v>913</v>
      </c>
      <c r="D5533" s="474">
        <v>47.74</v>
      </c>
    </row>
    <row r="5534" spans="1:4" s="387" customFormat="1" x14ac:dyDescent="0.25">
      <c r="A5534" s="473">
        <v>101854</v>
      </c>
      <c r="B5534" s="473" t="s">
        <v>16579</v>
      </c>
      <c r="C5534" s="473" t="s">
        <v>913</v>
      </c>
      <c r="D5534" s="474">
        <v>119.08</v>
      </c>
    </row>
    <row r="5535" spans="1:4" s="387" customFormat="1" x14ac:dyDescent="0.25">
      <c r="A5535" s="473">
        <v>101855</v>
      </c>
      <c r="B5535" s="473" t="s">
        <v>16580</v>
      </c>
      <c r="C5535" s="473" t="s">
        <v>913</v>
      </c>
      <c r="D5535" s="474">
        <v>65.66</v>
      </c>
    </row>
    <row r="5536" spans="1:4" s="387" customFormat="1" x14ac:dyDescent="0.25">
      <c r="A5536" s="473">
        <v>101856</v>
      </c>
      <c r="B5536" s="473" t="s">
        <v>16581</v>
      </c>
      <c r="C5536" s="473" t="s">
        <v>913</v>
      </c>
      <c r="D5536" s="474">
        <v>21.87</v>
      </c>
    </row>
    <row r="5537" spans="1:4" s="387" customFormat="1" x14ac:dyDescent="0.25">
      <c r="A5537" s="473">
        <v>101857</v>
      </c>
      <c r="B5537" s="473" t="s">
        <v>16582</v>
      </c>
      <c r="C5537" s="473" t="s">
        <v>913</v>
      </c>
      <c r="D5537" s="474">
        <v>26.93</v>
      </c>
    </row>
    <row r="5538" spans="1:4" s="387" customFormat="1" x14ac:dyDescent="0.25">
      <c r="A5538" s="473">
        <v>101858</v>
      </c>
      <c r="B5538" s="473" t="s">
        <v>16583</v>
      </c>
      <c r="C5538" s="473" t="s">
        <v>913</v>
      </c>
      <c r="D5538" s="474">
        <v>22.3</v>
      </c>
    </row>
    <row r="5539" spans="1:4" s="387" customFormat="1" x14ac:dyDescent="0.25">
      <c r="A5539" s="473">
        <v>101859</v>
      </c>
      <c r="B5539" s="473" t="s">
        <v>16584</v>
      </c>
      <c r="C5539" s="473" t="s">
        <v>913</v>
      </c>
      <c r="D5539" s="474">
        <v>24.48</v>
      </c>
    </row>
    <row r="5540" spans="1:4" s="387" customFormat="1" x14ac:dyDescent="0.25">
      <c r="A5540" s="473">
        <v>101860</v>
      </c>
      <c r="B5540" s="473" t="s">
        <v>16585</v>
      </c>
      <c r="C5540" s="473" t="s">
        <v>913</v>
      </c>
      <c r="D5540" s="474">
        <v>27.9</v>
      </c>
    </row>
    <row r="5541" spans="1:4" s="387" customFormat="1" x14ac:dyDescent="0.25">
      <c r="A5541" s="473">
        <v>101861</v>
      </c>
      <c r="B5541" s="473" t="s">
        <v>16586</v>
      </c>
      <c r="C5541" s="473" t="s">
        <v>913</v>
      </c>
      <c r="D5541" s="474">
        <v>26.18</v>
      </c>
    </row>
    <row r="5542" spans="1:4" s="387" customFormat="1" x14ac:dyDescent="0.25">
      <c r="A5542" s="473">
        <v>101862</v>
      </c>
      <c r="B5542" s="473" t="s">
        <v>16587</v>
      </c>
      <c r="C5542" s="473" t="s">
        <v>913</v>
      </c>
      <c r="D5542" s="474">
        <v>28.41</v>
      </c>
    </row>
    <row r="5543" spans="1:4" s="387" customFormat="1" x14ac:dyDescent="0.25">
      <c r="A5543" s="473">
        <v>101863</v>
      </c>
      <c r="B5543" s="473" t="s">
        <v>16588</v>
      </c>
      <c r="C5543" s="473" t="s">
        <v>913</v>
      </c>
      <c r="D5543" s="474">
        <v>22.6</v>
      </c>
    </row>
    <row r="5544" spans="1:4" s="387" customFormat="1" x14ac:dyDescent="0.25">
      <c r="A5544" s="473">
        <v>101864</v>
      </c>
      <c r="B5544" s="473" t="s">
        <v>16589</v>
      </c>
      <c r="C5544" s="473" t="s">
        <v>913</v>
      </c>
      <c r="D5544" s="474">
        <v>26.03</v>
      </c>
    </row>
    <row r="5545" spans="1:4" s="387" customFormat="1" x14ac:dyDescent="0.25">
      <c r="A5545" s="473">
        <v>101865</v>
      </c>
      <c r="B5545" s="473" t="s">
        <v>16590</v>
      </c>
      <c r="C5545" s="473" t="s">
        <v>913</v>
      </c>
      <c r="D5545" s="474">
        <v>29.43</v>
      </c>
    </row>
    <row r="5546" spans="1:4" s="387" customFormat="1" x14ac:dyDescent="0.25">
      <c r="A5546" s="473">
        <v>101866</v>
      </c>
      <c r="B5546" s="473" t="s">
        <v>16591</v>
      </c>
      <c r="C5546" s="473" t="s">
        <v>913</v>
      </c>
      <c r="D5546" s="474">
        <v>26.36</v>
      </c>
    </row>
    <row r="5547" spans="1:4" s="387" customFormat="1" x14ac:dyDescent="0.25">
      <c r="A5547" s="473">
        <v>101867</v>
      </c>
      <c r="B5547" s="473" t="s">
        <v>16592</v>
      </c>
      <c r="C5547" s="473" t="s">
        <v>913</v>
      </c>
      <c r="D5547" s="474">
        <v>29.79</v>
      </c>
    </row>
    <row r="5548" spans="1:4" s="387" customFormat="1" x14ac:dyDescent="0.25">
      <c r="A5548" s="473">
        <v>101868</v>
      </c>
      <c r="B5548" s="473" t="s">
        <v>16593</v>
      </c>
      <c r="C5548" s="473" t="s">
        <v>913</v>
      </c>
      <c r="D5548" s="474">
        <v>23.97</v>
      </c>
    </row>
    <row r="5549" spans="1:4" s="387" customFormat="1" x14ac:dyDescent="0.25">
      <c r="A5549" s="473">
        <v>101869</v>
      </c>
      <c r="B5549" s="473" t="s">
        <v>16594</v>
      </c>
      <c r="C5549" s="473" t="s">
        <v>913</v>
      </c>
      <c r="D5549" s="474">
        <v>27.4</v>
      </c>
    </row>
    <row r="5550" spans="1:4" s="387" customFormat="1" x14ac:dyDescent="0.25">
      <c r="A5550" s="473">
        <v>101870</v>
      </c>
      <c r="B5550" s="473" t="s">
        <v>16595</v>
      </c>
      <c r="C5550" s="473" t="s">
        <v>913</v>
      </c>
      <c r="D5550" s="474">
        <v>30.81</v>
      </c>
    </row>
    <row r="5551" spans="1:4" s="387" customFormat="1" x14ac:dyDescent="0.25">
      <c r="A5551" s="473">
        <v>102096</v>
      </c>
      <c r="B5551" s="473" t="s">
        <v>13059</v>
      </c>
      <c r="C5551" s="473" t="s">
        <v>932</v>
      </c>
      <c r="D5551" s="475">
        <v>1366.04</v>
      </c>
    </row>
    <row r="5552" spans="1:4" s="387" customFormat="1" x14ac:dyDescent="0.25">
      <c r="A5552" s="473">
        <v>102098</v>
      </c>
      <c r="B5552" s="473" t="s">
        <v>16596</v>
      </c>
      <c r="C5552" s="473" t="s">
        <v>932</v>
      </c>
      <c r="D5552" s="475">
        <v>1442.6</v>
      </c>
    </row>
    <row r="5553" spans="1:4" s="387" customFormat="1" x14ac:dyDescent="0.25">
      <c r="A5553" s="473">
        <v>102101</v>
      </c>
      <c r="B5553" s="473" t="s">
        <v>13060</v>
      </c>
      <c r="C5553" s="473" t="s">
        <v>913</v>
      </c>
      <c r="D5553" s="474">
        <v>3.19</v>
      </c>
    </row>
    <row r="5554" spans="1:4" s="387" customFormat="1" x14ac:dyDescent="0.25">
      <c r="A5554" s="473">
        <v>102988</v>
      </c>
      <c r="B5554" s="473" t="s">
        <v>16597</v>
      </c>
      <c r="C5554" s="473" t="s">
        <v>913</v>
      </c>
      <c r="D5554" s="474">
        <v>43.54</v>
      </c>
    </row>
    <row r="5555" spans="1:4" s="387" customFormat="1" x14ac:dyDescent="0.25">
      <c r="A5555" s="473">
        <v>100576</v>
      </c>
      <c r="B5555" s="473" t="s">
        <v>6354</v>
      </c>
      <c r="C5555" s="473" t="s">
        <v>913</v>
      </c>
      <c r="D5555" s="474">
        <v>1.7</v>
      </c>
    </row>
    <row r="5556" spans="1:4" s="387" customFormat="1" x14ac:dyDescent="0.25">
      <c r="A5556" s="473">
        <v>100577</v>
      </c>
      <c r="B5556" s="473" t="s">
        <v>6355</v>
      </c>
      <c r="C5556" s="473" t="s">
        <v>913</v>
      </c>
      <c r="D5556" s="474">
        <v>0.82</v>
      </c>
    </row>
    <row r="5557" spans="1:4" s="387" customFormat="1" x14ac:dyDescent="0.25">
      <c r="A5557" s="473">
        <v>96388</v>
      </c>
      <c r="B5557" s="473" t="s">
        <v>6356</v>
      </c>
      <c r="C5557" s="473" t="s">
        <v>932</v>
      </c>
      <c r="D5557" s="474">
        <v>8.27</v>
      </c>
    </row>
    <row r="5558" spans="1:4" s="387" customFormat="1" x14ac:dyDescent="0.25">
      <c r="A5558" s="473">
        <v>96389</v>
      </c>
      <c r="B5558" s="473" t="s">
        <v>6357</v>
      </c>
      <c r="C5558" s="473" t="s">
        <v>932</v>
      </c>
      <c r="D5558" s="474">
        <v>40.64</v>
      </c>
    </row>
    <row r="5559" spans="1:4" s="387" customFormat="1" x14ac:dyDescent="0.25">
      <c r="A5559" s="473">
        <v>96390</v>
      </c>
      <c r="B5559" s="473" t="s">
        <v>6358</v>
      </c>
      <c r="C5559" s="473" t="s">
        <v>932</v>
      </c>
      <c r="D5559" s="474">
        <v>65.650000000000006</v>
      </c>
    </row>
    <row r="5560" spans="1:4" s="387" customFormat="1" x14ac:dyDescent="0.25">
      <c r="A5560" s="473">
        <v>96391</v>
      </c>
      <c r="B5560" s="473" t="s">
        <v>6359</v>
      </c>
      <c r="C5560" s="473" t="s">
        <v>932</v>
      </c>
      <c r="D5560" s="474">
        <v>91.99</v>
      </c>
    </row>
    <row r="5561" spans="1:4" s="387" customFormat="1" x14ac:dyDescent="0.25">
      <c r="A5561" s="473">
        <v>96392</v>
      </c>
      <c r="B5561" s="473" t="s">
        <v>6360</v>
      </c>
      <c r="C5561" s="473" t="s">
        <v>932</v>
      </c>
      <c r="D5561" s="474">
        <v>117.4</v>
      </c>
    </row>
    <row r="5562" spans="1:4" s="387" customFormat="1" x14ac:dyDescent="0.25">
      <c r="A5562" s="473">
        <v>96396</v>
      </c>
      <c r="B5562" s="473" t="s">
        <v>6361</v>
      </c>
      <c r="C5562" s="473" t="s">
        <v>932</v>
      </c>
      <c r="D5562" s="474">
        <v>220.23</v>
      </c>
    </row>
    <row r="5563" spans="1:4" s="387" customFormat="1" x14ac:dyDescent="0.25">
      <c r="A5563" s="473">
        <v>96397</v>
      </c>
      <c r="B5563" s="473" t="s">
        <v>6362</v>
      </c>
      <c r="C5563" s="473" t="s">
        <v>932</v>
      </c>
      <c r="D5563" s="474">
        <v>268.95999999999998</v>
      </c>
    </row>
    <row r="5564" spans="1:4" s="387" customFormat="1" x14ac:dyDescent="0.25">
      <c r="A5564" s="473">
        <v>96398</v>
      </c>
      <c r="B5564" s="473" t="s">
        <v>6363</v>
      </c>
      <c r="C5564" s="473" t="s">
        <v>932</v>
      </c>
      <c r="D5564" s="474">
        <v>335.87</v>
      </c>
    </row>
    <row r="5565" spans="1:4" s="387" customFormat="1" x14ac:dyDescent="0.25">
      <c r="A5565" s="473">
        <v>96399</v>
      </c>
      <c r="B5565" s="473" t="s">
        <v>6364</v>
      </c>
      <c r="C5565" s="473" t="s">
        <v>932</v>
      </c>
      <c r="D5565" s="474">
        <v>150.36000000000001</v>
      </c>
    </row>
    <row r="5566" spans="1:4" s="387" customFormat="1" x14ac:dyDescent="0.25">
      <c r="A5566" s="473">
        <v>96400</v>
      </c>
      <c r="B5566" s="473" t="s">
        <v>6365</v>
      </c>
      <c r="C5566" s="473" t="s">
        <v>932</v>
      </c>
      <c r="D5566" s="474">
        <v>193.87</v>
      </c>
    </row>
    <row r="5567" spans="1:4" s="387" customFormat="1" x14ac:dyDescent="0.25">
      <c r="A5567" s="473">
        <v>96402</v>
      </c>
      <c r="B5567" s="473" t="s">
        <v>6366</v>
      </c>
      <c r="C5567" s="473" t="s">
        <v>913</v>
      </c>
      <c r="D5567" s="474">
        <v>2.38</v>
      </c>
    </row>
    <row r="5568" spans="1:4" s="387" customFormat="1" x14ac:dyDescent="0.25">
      <c r="A5568" s="473">
        <v>100564</v>
      </c>
      <c r="B5568" s="473" t="s">
        <v>6367</v>
      </c>
      <c r="C5568" s="473" t="s">
        <v>932</v>
      </c>
      <c r="D5568" s="474">
        <v>127.99</v>
      </c>
    </row>
    <row r="5569" spans="1:4" s="387" customFormat="1" x14ac:dyDescent="0.25">
      <c r="A5569" s="473">
        <v>100565</v>
      </c>
      <c r="B5569" s="473" t="s">
        <v>6368</v>
      </c>
      <c r="C5569" s="473" t="s">
        <v>932</v>
      </c>
      <c r="D5569" s="474">
        <v>109.44</v>
      </c>
    </row>
    <row r="5570" spans="1:4" s="387" customFormat="1" x14ac:dyDescent="0.25">
      <c r="A5570" s="473">
        <v>100566</v>
      </c>
      <c r="B5570" s="473" t="s">
        <v>6369</v>
      </c>
      <c r="C5570" s="473" t="s">
        <v>932</v>
      </c>
      <c r="D5570" s="474">
        <v>178.41</v>
      </c>
    </row>
    <row r="5571" spans="1:4" s="387" customFormat="1" x14ac:dyDescent="0.25">
      <c r="A5571" s="473">
        <v>100567</v>
      </c>
      <c r="B5571" s="473" t="s">
        <v>6370</v>
      </c>
      <c r="C5571" s="473" t="s">
        <v>932</v>
      </c>
      <c r="D5571" s="474">
        <v>201.99</v>
      </c>
    </row>
    <row r="5572" spans="1:4" s="387" customFormat="1" x14ac:dyDescent="0.25">
      <c r="A5572" s="473">
        <v>100568</v>
      </c>
      <c r="B5572" s="473" t="s">
        <v>6371</v>
      </c>
      <c r="C5572" s="473" t="s">
        <v>932</v>
      </c>
      <c r="D5572" s="474">
        <v>225.1</v>
      </c>
    </row>
    <row r="5573" spans="1:4" s="387" customFormat="1" x14ac:dyDescent="0.25">
      <c r="A5573" s="473">
        <v>100569</v>
      </c>
      <c r="B5573" s="473" t="s">
        <v>6372</v>
      </c>
      <c r="C5573" s="473" t="s">
        <v>932</v>
      </c>
      <c r="D5573" s="474">
        <v>160.53</v>
      </c>
    </row>
    <row r="5574" spans="1:4" s="387" customFormat="1" x14ac:dyDescent="0.25">
      <c r="A5574" s="473">
        <v>100570</v>
      </c>
      <c r="B5574" s="473" t="s">
        <v>6373</v>
      </c>
      <c r="C5574" s="473" t="s">
        <v>932</v>
      </c>
      <c r="D5574" s="474">
        <v>186.11</v>
      </c>
    </row>
    <row r="5575" spans="1:4" s="387" customFormat="1" x14ac:dyDescent="0.25">
      <c r="A5575" s="473">
        <v>100571</v>
      </c>
      <c r="B5575" s="473" t="s">
        <v>6374</v>
      </c>
      <c r="C5575" s="473" t="s">
        <v>932</v>
      </c>
      <c r="D5575" s="474">
        <v>208.03</v>
      </c>
    </row>
    <row r="5576" spans="1:4" s="387" customFormat="1" x14ac:dyDescent="0.25">
      <c r="A5576" s="473">
        <v>100572</v>
      </c>
      <c r="B5576" s="473" t="s">
        <v>6375</v>
      </c>
      <c r="C5576" s="473" t="s">
        <v>932</v>
      </c>
      <c r="D5576" s="474">
        <v>131.77000000000001</v>
      </c>
    </row>
    <row r="5577" spans="1:4" s="387" customFormat="1" x14ac:dyDescent="0.25">
      <c r="A5577" s="473">
        <v>100573</v>
      </c>
      <c r="B5577" s="473" t="s">
        <v>6376</v>
      </c>
      <c r="C5577" s="473" t="s">
        <v>932</v>
      </c>
      <c r="D5577" s="474">
        <v>113.22</v>
      </c>
    </row>
    <row r="5578" spans="1:4" s="387" customFormat="1" x14ac:dyDescent="0.25">
      <c r="A5578" s="473">
        <v>100574</v>
      </c>
      <c r="B5578" s="473" t="s">
        <v>6377</v>
      </c>
      <c r="C5578" s="473" t="s">
        <v>932</v>
      </c>
      <c r="D5578" s="474">
        <v>1.02</v>
      </c>
    </row>
    <row r="5579" spans="1:4" s="387" customFormat="1" x14ac:dyDescent="0.25">
      <c r="A5579" s="473">
        <v>100575</v>
      </c>
      <c r="B5579" s="473" t="s">
        <v>6378</v>
      </c>
      <c r="C5579" s="473" t="s">
        <v>913</v>
      </c>
      <c r="D5579" s="474">
        <v>0.08</v>
      </c>
    </row>
    <row r="5580" spans="1:4" s="387" customFormat="1" x14ac:dyDescent="0.25">
      <c r="A5580" s="473">
        <v>101767</v>
      </c>
      <c r="B5580" s="473" t="s">
        <v>6379</v>
      </c>
      <c r="C5580" s="473" t="s">
        <v>932</v>
      </c>
      <c r="D5580" s="474">
        <v>20</v>
      </c>
    </row>
    <row r="5581" spans="1:4" s="387" customFormat="1" x14ac:dyDescent="0.25">
      <c r="A5581" s="473">
        <v>101768</v>
      </c>
      <c r="B5581" s="473" t="s">
        <v>6380</v>
      </c>
      <c r="C5581" s="473" t="s">
        <v>932</v>
      </c>
      <c r="D5581" s="474">
        <v>31.36</v>
      </c>
    </row>
    <row r="5582" spans="1:4" s="387" customFormat="1" x14ac:dyDescent="0.25">
      <c r="A5582" s="473">
        <v>92391</v>
      </c>
      <c r="B5582" s="473" t="s">
        <v>6381</v>
      </c>
      <c r="C5582" s="473" t="s">
        <v>913</v>
      </c>
      <c r="D5582" s="474">
        <v>60.95</v>
      </c>
    </row>
    <row r="5583" spans="1:4" s="387" customFormat="1" x14ac:dyDescent="0.25">
      <c r="A5583" s="473">
        <v>92392</v>
      </c>
      <c r="B5583" s="473" t="s">
        <v>1534</v>
      </c>
      <c r="C5583" s="473" t="s">
        <v>913</v>
      </c>
      <c r="D5583" s="474">
        <v>125.09</v>
      </c>
    </row>
    <row r="5584" spans="1:4" s="387" customFormat="1" x14ac:dyDescent="0.25">
      <c r="A5584" s="473">
        <v>92393</v>
      </c>
      <c r="B5584" s="473" t="s">
        <v>6382</v>
      </c>
      <c r="C5584" s="473" t="s">
        <v>913</v>
      </c>
      <c r="D5584" s="474">
        <v>60.72</v>
      </c>
    </row>
    <row r="5585" spans="1:4" s="387" customFormat="1" x14ac:dyDescent="0.25">
      <c r="A5585" s="473">
        <v>92394</v>
      </c>
      <c r="B5585" s="473" t="s">
        <v>6383</v>
      </c>
      <c r="C5585" s="473" t="s">
        <v>913</v>
      </c>
      <c r="D5585" s="474">
        <v>75.64</v>
      </c>
    </row>
    <row r="5586" spans="1:4" s="387" customFormat="1" x14ac:dyDescent="0.25">
      <c r="A5586" s="473">
        <v>92395</v>
      </c>
      <c r="B5586" s="473" t="s">
        <v>6384</v>
      </c>
      <c r="C5586" s="473" t="s">
        <v>913</v>
      </c>
      <c r="D5586" s="474">
        <v>91.45</v>
      </c>
    </row>
    <row r="5587" spans="1:4" s="387" customFormat="1" x14ac:dyDescent="0.25">
      <c r="A5587" s="473">
        <v>92396</v>
      </c>
      <c r="B5587" s="473" t="s">
        <v>6385</v>
      </c>
      <c r="C5587" s="473" t="s">
        <v>913</v>
      </c>
      <c r="D5587" s="474">
        <v>72.66</v>
      </c>
    </row>
    <row r="5588" spans="1:4" s="387" customFormat="1" x14ac:dyDescent="0.25">
      <c r="A5588" s="473">
        <v>92397</v>
      </c>
      <c r="B5588" s="473" t="s">
        <v>6386</v>
      </c>
      <c r="C5588" s="473" t="s">
        <v>913</v>
      </c>
      <c r="D5588" s="474">
        <v>60.73</v>
      </c>
    </row>
    <row r="5589" spans="1:4" s="387" customFormat="1" x14ac:dyDescent="0.25">
      <c r="A5589" s="473">
        <v>92398</v>
      </c>
      <c r="B5589" s="473" t="s">
        <v>6387</v>
      </c>
      <c r="C5589" s="473" t="s">
        <v>913</v>
      </c>
      <c r="D5589" s="474">
        <v>77.09</v>
      </c>
    </row>
    <row r="5590" spans="1:4" s="387" customFormat="1" x14ac:dyDescent="0.25">
      <c r="A5590" s="473">
        <v>92399</v>
      </c>
      <c r="B5590" s="473" t="s">
        <v>6388</v>
      </c>
      <c r="C5590" s="473" t="s">
        <v>913</v>
      </c>
      <c r="D5590" s="474">
        <v>78.56</v>
      </c>
    </row>
    <row r="5591" spans="1:4" s="387" customFormat="1" x14ac:dyDescent="0.25">
      <c r="A5591" s="473">
        <v>92400</v>
      </c>
      <c r="B5591" s="473" t="s">
        <v>6389</v>
      </c>
      <c r="C5591" s="473" t="s">
        <v>913</v>
      </c>
      <c r="D5591" s="474">
        <v>91.66</v>
      </c>
    </row>
    <row r="5592" spans="1:4" s="387" customFormat="1" x14ac:dyDescent="0.25">
      <c r="A5592" s="473">
        <v>92401</v>
      </c>
      <c r="B5592" s="473" t="s">
        <v>6390</v>
      </c>
      <c r="C5592" s="473" t="s">
        <v>913</v>
      </c>
      <c r="D5592" s="474">
        <v>93.23</v>
      </c>
    </row>
    <row r="5593" spans="1:4" s="387" customFormat="1" x14ac:dyDescent="0.25">
      <c r="A5593" s="473">
        <v>92402</v>
      </c>
      <c r="B5593" s="473" t="s">
        <v>6391</v>
      </c>
      <c r="C5593" s="473" t="s">
        <v>913</v>
      </c>
      <c r="D5593" s="474">
        <v>74.239999999999995</v>
      </c>
    </row>
    <row r="5594" spans="1:4" s="387" customFormat="1" x14ac:dyDescent="0.25">
      <c r="A5594" s="473">
        <v>92403</v>
      </c>
      <c r="B5594" s="473" t="s">
        <v>6392</v>
      </c>
      <c r="C5594" s="473" t="s">
        <v>913</v>
      </c>
      <c r="D5594" s="474">
        <v>62.19</v>
      </c>
    </row>
    <row r="5595" spans="1:4" s="387" customFormat="1" x14ac:dyDescent="0.25">
      <c r="A5595" s="473">
        <v>92404</v>
      </c>
      <c r="B5595" s="473" t="s">
        <v>6393</v>
      </c>
      <c r="C5595" s="473" t="s">
        <v>913</v>
      </c>
      <c r="D5595" s="474">
        <v>78.55</v>
      </c>
    </row>
    <row r="5596" spans="1:4" s="387" customFormat="1" x14ac:dyDescent="0.25">
      <c r="A5596" s="473">
        <v>92405</v>
      </c>
      <c r="B5596" s="473" t="s">
        <v>1529</v>
      </c>
      <c r="C5596" s="473" t="s">
        <v>913</v>
      </c>
      <c r="D5596" s="474">
        <v>79.98</v>
      </c>
    </row>
    <row r="5597" spans="1:4" s="387" customFormat="1" x14ac:dyDescent="0.25">
      <c r="A5597" s="473">
        <v>92406</v>
      </c>
      <c r="B5597" s="473" t="s">
        <v>6394</v>
      </c>
      <c r="C5597" s="473" t="s">
        <v>913</v>
      </c>
      <c r="D5597" s="474">
        <v>93.15</v>
      </c>
    </row>
    <row r="5598" spans="1:4" s="387" customFormat="1" x14ac:dyDescent="0.25">
      <c r="A5598" s="473">
        <v>92407</v>
      </c>
      <c r="B5598" s="473" t="s">
        <v>6395</v>
      </c>
      <c r="C5598" s="473" t="s">
        <v>913</v>
      </c>
      <c r="D5598" s="474">
        <v>94.68</v>
      </c>
    </row>
    <row r="5599" spans="1:4" s="387" customFormat="1" x14ac:dyDescent="0.25">
      <c r="A5599" s="473">
        <v>93679</v>
      </c>
      <c r="B5599" s="473" t="s">
        <v>6396</v>
      </c>
      <c r="C5599" s="473" t="s">
        <v>913</v>
      </c>
      <c r="D5599" s="474">
        <v>80.61</v>
      </c>
    </row>
    <row r="5600" spans="1:4" s="387" customFormat="1" x14ac:dyDescent="0.25">
      <c r="A5600" s="473">
        <v>93680</v>
      </c>
      <c r="B5600" s="473" t="s">
        <v>6397</v>
      </c>
      <c r="C5600" s="473" t="s">
        <v>913</v>
      </c>
      <c r="D5600" s="474">
        <v>68.34</v>
      </c>
    </row>
    <row r="5601" spans="1:4" s="387" customFormat="1" x14ac:dyDescent="0.25">
      <c r="A5601" s="473">
        <v>93681</v>
      </c>
      <c r="B5601" s="473" t="s">
        <v>6398</v>
      </c>
      <c r="C5601" s="473" t="s">
        <v>913</v>
      </c>
      <c r="D5601" s="474">
        <v>83.18</v>
      </c>
    </row>
    <row r="5602" spans="1:4" s="387" customFormat="1" x14ac:dyDescent="0.25">
      <c r="A5602" s="473">
        <v>93682</v>
      </c>
      <c r="B5602" s="473" t="s">
        <v>6399</v>
      </c>
      <c r="C5602" s="473" t="s">
        <v>913</v>
      </c>
      <c r="D5602" s="474">
        <v>84.71</v>
      </c>
    </row>
    <row r="5603" spans="1:4" s="387" customFormat="1" x14ac:dyDescent="0.25">
      <c r="A5603" s="473">
        <v>97104</v>
      </c>
      <c r="B5603" s="473" t="s">
        <v>13061</v>
      </c>
      <c r="C5603" s="473" t="s">
        <v>913</v>
      </c>
      <c r="D5603" s="474">
        <v>96.98</v>
      </c>
    </row>
    <row r="5604" spans="1:4" s="387" customFormat="1" x14ac:dyDescent="0.25">
      <c r="A5604" s="473">
        <v>97105</v>
      </c>
      <c r="B5604" s="473" t="s">
        <v>13062</v>
      </c>
      <c r="C5604" s="473" t="s">
        <v>913</v>
      </c>
      <c r="D5604" s="474">
        <v>114.74</v>
      </c>
    </row>
    <row r="5605" spans="1:4" s="387" customFormat="1" x14ac:dyDescent="0.25">
      <c r="A5605" s="473">
        <v>97106</v>
      </c>
      <c r="B5605" s="473" t="s">
        <v>13063</v>
      </c>
      <c r="C5605" s="473" t="s">
        <v>913</v>
      </c>
      <c r="D5605" s="474">
        <v>124.52</v>
      </c>
    </row>
    <row r="5606" spans="1:4" s="387" customFormat="1" x14ac:dyDescent="0.25">
      <c r="A5606" s="473">
        <v>97107</v>
      </c>
      <c r="B5606" s="473" t="s">
        <v>13064</v>
      </c>
      <c r="C5606" s="473" t="s">
        <v>913</v>
      </c>
      <c r="D5606" s="474">
        <v>134.27000000000001</v>
      </c>
    </row>
    <row r="5607" spans="1:4" s="387" customFormat="1" x14ac:dyDescent="0.25">
      <c r="A5607" s="473">
        <v>97108</v>
      </c>
      <c r="B5607" s="473" t="s">
        <v>13065</v>
      </c>
      <c r="C5607" s="473" t="s">
        <v>913</v>
      </c>
      <c r="D5607" s="474">
        <v>159.99</v>
      </c>
    </row>
    <row r="5608" spans="1:4" s="387" customFormat="1" x14ac:dyDescent="0.25">
      <c r="A5608" s="473">
        <v>97109</v>
      </c>
      <c r="B5608" s="473" t="s">
        <v>13066</v>
      </c>
      <c r="C5608" s="473" t="s">
        <v>913</v>
      </c>
      <c r="D5608" s="474">
        <v>169.7</v>
      </c>
    </row>
    <row r="5609" spans="1:4" s="387" customFormat="1" x14ac:dyDescent="0.25">
      <c r="A5609" s="473">
        <v>97110</v>
      </c>
      <c r="B5609" s="473" t="s">
        <v>13067</v>
      </c>
      <c r="C5609" s="473" t="s">
        <v>913</v>
      </c>
      <c r="D5609" s="474">
        <v>176.6</v>
      </c>
    </row>
    <row r="5610" spans="1:4" s="387" customFormat="1" x14ac:dyDescent="0.25">
      <c r="A5610" s="473">
        <v>97111</v>
      </c>
      <c r="B5610" s="473" t="s">
        <v>13068</v>
      </c>
      <c r="C5610" s="473" t="s">
        <v>913</v>
      </c>
      <c r="D5610" s="474">
        <v>201.59</v>
      </c>
    </row>
    <row r="5611" spans="1:4" s="387" customFormat="1" x14ac:dyDescent="0.25">
      <c r="A5611" s="473">
        <v>97112</v>
      </c>
      <c r="B5611" s="473" t="s">
        <v>13069</v>
      </c>
      <c r="C5611" s="473" t="s">
        <v>913</v>
      </c>
      <c r="D5611" s="474">
        <v>210.35</v>
      </c>
    </row>
    <row r="5612" spans="1:4" s="387" customFormat="1" x14ac:dyDescent="0.25">
      <c r="A5612" s="473">
        <v>97113</v>
      </c>
      <c r="B5612" s="473" t="s">
        <v>13070</v>
      </c>
      <c r="C5612" s="473" t="s">
        <v>913</v>
      </c>
      <c r="D5612" s="474">
        <v>1.4</v>
      </c>
    </row>
    <row r="5613" spans="1:4" s="387" customFormat="1" x14ac:dyDescent="0.25">
      <c r="A5613" s="473">
        <v>97114</v>
      </c>
      <c r="B5613" s="473" t="s">
        <v>6400</v>
      </c>
      <c r="C5613" s="473" t="s">
        <v>934</v>
      </c>
      <c r="D5613" s="474">
        <v>0.42</v>
      </c>
    </row>
    <row r="5614" spans="1:4" s="387" customFormat="1" x14ac:dyDescent="0.25">
      <c r="A5614" s="473">
        <v>97115</v>
      </c>
      <c r="B5614" s="473" t="s">
        <v>6401</v>
      </c>
      <c r="C5614" s="473" t="s">
        <v>997</v>
      </c>
      <c r="D5614" s="474">
        <v>45.49</v>
      </c>
    </row>
    <row r="5615" spans="1:4" s="387" customFormat="1" x14ac:dyDescent="0.25">
      <c r="A5615" s="473">
        <v>97116</v>
      </c>
      <c r="B5615" s="473" t="s">
        <v>13071</v>
      </c>
      <c r="C5615" s="473" t="s">
        <v>997</v>
      </c>
      <c r="D5615" s="474">
        <v>22.04</v>
      </c>
    </row>
    <row r="5616" spans="1:4" s="387" customFormat="1" x14ac:dyDescent="0.25">
      <c r="A5616" s="473">
        <v>97117</v>
      </c>
      <c r="B5616" s="473" t="s">
        <v>13072</v>
      </c>
      <c r="C5616" s="473" t="s">
        <v>997</v>
      </c>
      <c r="D5616" s="474">
        <v>22.03</v>
      </c>
    </row>
    <row r="5617" spans="1:4" s="387" customFormat="1" x14ac:dyDescent="0.25">
      <c r="A5617" s="473">
        <v>97118</v>
      </c>
      <c r="B5617" s="473" t="s">
        <v>13073</v>
      </c>
      <c r="C5617" s="473" t="s">
        <v>997</v>
      </c>
      <c r="D5617" s="474">
        <v>19.73</v>
      </c>
    </row>
    <row r="5618" spans="1:4" s="387" customFormat="1" x14ac:dyDescent="0.25">
      <c r="A5618" s="473">
        <v>97119</v>
      </c>
      <c r="B5618" s="473" t="s">
        <v>13074</v>
      </c>
      <c r="C5618" s="473" t="s">
        <v>997</v>
      </c>
      <c r="D5618" s="474">
        <v>19.190000000000001</v>
      </c>
    </row>
    <row r="5619" spans="1:4" s="387" customFormat="1" x14ac:dyDescent="0.25">
      <c r="A5619" s="473">
        <v>97120</v>
      </c>
      <c r="B5619" s="473" t="s">
        <v>6402</v>
      </c>
      <c r="C5619" s="473" t="s">
        <v>997</v>
      </c>
      <c r="D5619" s="474">
        <v>14.04</v>
      </c>
    </row>
    <row r="5620" spans="1:4" s="387" customFormat="1" x14ac:dyDescent="0.25">
      <c r="A5620" s="473">
        <v>97802</v>
      </c>
      <c r="B5620" s="473" t="s">
        <v>6403</v>
      </c>
      <c r="C5620" s="473" t="s">
        <v>913</v>
      </c>
      <c r="D5620" s="474">
        <v>6.8</v>
      </c>
    </row>
    <row r="5621" spans="1:4" s="387" customFormat="1" x14ac:dyDescent="0.25">
      <c r="A5621" s="473">
        <v>97803</v>
      </c>
      <c r="B5621" s="473" t="s">
        <v>6404</v>
      </c>
      <c r="C5621" s="473" t="s">
        <v>913</v>
      </c>
      <c r="D5621" s="474">
        <v>10.029999999999999</v>
      </c>
    </row>
    <row r="5622" spans="1:4" s="387" customFormat="1" x14ac:dyDescent="0.25">
      <c r="A5622" s="473">
        <v>97805</v>
      </c>
      <c r="B5622" s="473" t="s">
        <v>6405</v>
      </c>
      <c r="C5622" s="473" t="s">
        <v>913</v>
      </c>
      <c r="D5622" s="474">
        <v>17.350000000000001</v>
      </c>
    </row>
    <row r="5623" spans="1:4" s="387" customFormat="1" x14ac:dyDescent="0.25">
      <c r="A5623" s="473">
        <v>97806</v>
      </c>
      <c r="B5623" s="473" t="s">
        <v>6406</v>
      </c>
      <c r="C5623" s="473" t="s">
        <v>913</v>
      </c>
      <c r="D5623" s="474">
        <v>20.54</v>
      </c>
    </row>
    <row r="5624" spans="1:4" s="387" customFormat="1" x14ac:dyDescent="0.25">
      <c r="A5624" s="473">
        <v>97807</v>
      </c>
      <c r="B5624" s="473" t="s">
        <v>6407</v>
      </c>
      <c r="C5624" s="473" t="s">
        <v>913</v>
      </c>
      <c r="D5624" s="474">
        <v>23.4</v>
      </c>
    </row>
    <row r="5625" spans="1:4" s="387" customFormat="1" x14ac:dyDescent="0.25">
      <c r="A5625" s="473">
        <v>97809</v>
      </c>
      <c r="B5625" s="473" t="s">
        <v>6408</v>
      </c>
      <c r="C5625" s="473" t="s">
        <v>913</v>
      </c>
      <c r="D5625" s="474">
        <v>19.28</v>
      </c>
    </row>
    <row r="5626" spans="1:4" s="387" customFormat="1" x14ac:dyDescent="0.25">
      <c r="A5626" s="473">
        <v>97810</v>
      </c>
      <c r="B5626" s="473" t="s">
        <v>6409</v>
      </c>
      <c r="C5626" s="473" t="s">
        <v>913</v>
      </c>
      <c r="D5626" s="474">
        <v>20.76</v>
      </c>
    </row>
    <row r="5627" spans="1:4" s="387" customFormat="1" x14ac:dyDescent="0.25">
      <c r="A5627" s="473">
        <v>97811</v>
      </c>
      <c r="B5627" s="473" t="s">
        <v>6410</v>
      </c>
      <c r="C5627" s="473" t="s">
        <v>913</v>
      </c>
      <c r="D5627" s="474">
        <v>23.69</v>
      </c>
    </row>
    <row r="5628" spans="1:4" s="387" customFormat="1" x14ac:dyDescent="0.25">
      <c r="A5628" s="473">
        <v>101167</v>
      </c>
      <c r="B5628" s="473" t="s">
        <v>6411</v>
      </c>
      <c r="C5628" s="473" t="s">
        <v>913</v>
      </c>
      <c r="D5628" s="474">
        <v>252.65</v>
      </c>
    </row>
    <row r="5629" spans="1:4" s="387" customFormat="1" x14ac:dyDescent="0.25">
      <c r="A5629" s="473">
        <v>101168</v>
      </c>
      <c r="B5629" s="473" t="s">
        <v>6412</v>
      </c>
      <c r="C5629" s="473" t="s">
        <v>913</v>
      </c>
      <c r="D5629" s="474">
        <v>293.05</v>
      </c>
    </row>
    <row r="5630" spans="1:4" s="387" customFormat="1" x14ac:dyDescent="0.25">
      <c r="A5630" s="473">
        <v>101169</v>
      </c>
      <c r="B5630" s="473" t="s">
        <v>6413</v>
      </c>
      <c r="C5630" s="473" t="s">
        <v>913</v>
      </c>
      <c r="D5630" s="474">
        <v>262.94</v>
      </c>
    </row>
    <row r="5631" spans="1:4" s="387" customFormat="1" x14ac:dyDescent="0.25">
      <c r="A5631" s="473">
        <v>101170</v>
      </c>
      <c r="B5631" s="473" t="s">
        <v>6414</v>
      </c>
      <c r="C5631" s="473" t="s">
        <v>913</v>
      </c>
      <c r="D5631" s="474">
        <v>45.04</v>
      </c>
    </row>
    <row r="5632" spans="1:4" s="387" customFormat="1" x14ac:dyDescent="0.25">
      <c r="A5632" s="473">
        <v>101171</v>
      </c>
      <c r="B5632" s="473" t="s">
        <v>6415</v>
      </c>
      <c r="C5632" s="473" t="s">
        <v>913</v>
      </c>
      <c r="D5632" s="474">
        <v>98.38</v>
      </c>
    </row>
    <row r="5633" spans="1:4" s="387" customFormat="1" x14ac:dyDescent="0.25">
      <c r="A5633" s="473">
        <v>101172</v>
      </c>
      <c r="B5633" s="473" t="s">
        <v>6416</v>
      </c>
      <c r="C5633" s="473" t="s">
        <v>913</v>
      </c>
      <c r="D5633" s="474">
        <v>63.06</v>
      </c>
    </row>
    <row r="5634" spans="1:4" s="387" customFormat="1" x14ac:dyDescent="0.25">
      <c r="A5634" s="473">
        <v>95995</v>
      </c>
      <c r="B5634" s="473" t="s">
        <v>6417</v>
      </c>
      <c r="C5634" s="473" t="s">
        <v>932</v>
      </c>
      <c r="D5634" s="475">
        <v>1163.02</v>
      </c>
    </row>
    <row r="5635" spans="1:4" s="387" customFormat="1" x14ac:dyDescent="0.25">
      <c r="A5635" s="473">
        <v>95996</v>
      </c>
      <c r="B5635" s="473" t="s">
        <v>6418</v>
      </c>
      <c r="C5635" s="473" t="s">
        <v>932</v>
      </c>
      <c r="D5635" s="475">
        <v>1104.27</v>
      </c>
    </row>
    <row r="5636" spans="1:4" s="387" customFormat="1" x14ac:dyDescent="0.25">
      <c r="A5636" s="473">
        <v>96001</v>
      </c>
      <c r="B5636" s="473" t="s">
        <v>6419</v>
      </c>
      <c r="C5636" s="473" t="s">
        <v>913</v>
      </c>
      <c r="D5636" s="474">
        <v>6.64</v>
      </c>
    </row>
    <row r="5637" spans="1:4" s="387" customFormat="1" x14ac:dyDescent="0.25">
      <c r="A5637" s="473">
        <v>96393</v>
      </c>
      <c r="B5637" s="473" t="s">
        <v>6420</v>
      </c>
      <c r="C5637" s="473" t="s">
        <v>932</v>
      </c>
      <c r="D5637" s="474">
        <v>211.04</v>
      </c>
    </row>
    <row r="5638" spans="1:4" s="387" customFormat="1" x14ac:dyDescent="0.25">
      <c r="A5638" s="473">
        <v>96394</v>
      </c>
      <c r="B5638" s="473" t="s">
        <v>6421</v>
      </c>
      <c r="C5638" s="473" t="s">
        <v>932</v>
      </c>
      <c r="D5638" s="474">
        <v>258.58</v>
      </c>
    </row>
    <row r="5639" spans="1:4" s="387" customFormat="1" x14ac:dyDescent="0.25">
      <c r="A5639" s="473">
        <v>96395</v>
      </c>
      <c r="B5639" s="473" t="s">
        <v>6422</v>
      </c>
      <c r="C5639" s="473" t="s">
        <v>932</v>
      </c>
      <c r="D5639" s="474">
        <v>326.68</v>
      </c>
    </row>
    <row r="5640" spans="1:4" s="387" customFormat="1" x14ac:dyDescent="0.25">
      <c r="A5640" s="473">
        <v>100624</v>
      </c>
      <c r="B5640" s="473" t="s">
        <v>6423</v>
      </c>
      <c r="C5640" s="473" t="s">
        <v>932</v>
      </c>
      <c r="D5640" s="475">
        <v>1005.26</v>
      </c>
    </row>
    <row r="5641" spans="1:4" s="387" customFormat="1" x14ac:dyDescent="0.25">
      <c r="A5641" s="473">
        <v>100625</v>
      </c>
      <c r="B5641" s="473" t="s">
        <v>6424</v>
      </c>
      <c r="C5641" s="473" t="s">
        <v>932</v>
      </c>
      <c r="D5641" s="474">
        <v>967.32</v>
      </c>
    </row>
    <row r="5642" spans="1:4" s="387" customFormat="1" x14ac:dyDescent="0.25">
      <c r="A5642" s="473">
        <v>101020</v>
      </c>
      <c r="B5642" s="473" t="s">
        <v>6425</v>
      </c>
      <c r="C5642" s="473" t="s">
        <v>6426</v>
      </c>
      <c r="D5642" s="474">
        <v>462.08</v>
      </c>
    </row>
    <row r="5643" spans="1:4" s="387" customFormat="1" x14ac:dyDescent="0.25">
      <c r="A5643" s="473">
        <v>101021</v>
      </c>
      <c r="B5643" s="473" t="s">
        <v>6427</v>
      </c>
      <c r="C5643" s="473" t="s">
        <v>6426</v>
      </c>
      <c r="D5643" s="474">
        <v>495.21</v>
      </c>
    </row>
    <row r="5644" spans="1:4" s="387" customFormat="1" x14ac:dyDescent="0.25">
      <c r="A5644" s="473">
        <v>101022</v>
      </c>
      <c r="B5644" s="473" t="s">
        <v>6428</v>
      </c>
      <c r="C5644" s="473" t="s">
        <v>6426</v>
      </c>
      <c r="D5644" s="474">
        <v>414.05</v>
      </c>
    </row>
    <row r="5645" spans="1:4" s="387" customFormat="1" x14ac:dyDescent="0.25">
      <c r="A5645" s="473">
        <v>101023</v>
      </c>
      <c r="B5645" s="473" t="s">
        <v>6429</v>
      </c>
      <c r="C5645" s="473" t="s">
        <v>6426</v>
      </c>
      <c r="D5645" s="474">
        <v>447.18</v>
      </c>
    </row>
    <row r="5646" spans="1:4" s="387" customFormat="1" x14ac:dyDescent="0.25">
      <c r="A5646" s="473">
        <v>101024</v>
      </c>
      <c r="B5646" s="473" t="s">
        <v>6430</v>
      </c>
      <c r="C5646" s="473" t="s">
        <v>6426</v>
      </c>
      <c r="D5646" s="474">
        <v>419.65</v>
      </c>
    </row>
    <row r="5647" spans="1:4" s="387" customFormat="1" x14ac:dyDescent="0.25">
      <c r="A5647" s="473">
        <v>101025</v>
      </c>
      <c r="B5647" s="473" t="s">
        <v>6431</v>
      </c>
      <c r="C5647" s="473" t="s">
        <v>6426</v>
      </c>
      <c r="D5647" s="474">
        <v>452.78</v>
      </c>
    </row>
    <row r="5648" spans="1:4" s="387" customFormat="1" x14ac:dyDescent="0.25">
      <c r="A5648" s="473">
        <v>101026</v>
      </c>
      <c r="B5648" s="473" t="s">
        <v>6432</v>
      </c>
      <c r="C5648" s="473" t="s">
        <v>6426</v>
      </c>
      <c r="D5648" s="474">
        <v>378</v>
      </c>
    </row>
    <row r="5649" spans="1:4" s="387" customFormat="1" x14ac:dyDescent="0.25">
      <c r="A5649" s="473">
        <v>101027</v>
      </c>
      <c r="B5649" s="473" t="s">
        <v>6433</v>
      </c>
      <c r="C5649" s="473" t="s">
        <v>6426</v>
      </c>
      <c r="D5649" s="474">
        <v>387.19</v>
      </c>
    </row>
    <row r="5650" spans="1:4" s="387" customFormat="1" x14ac:dyDescent="0.25">
      <c r="A5650" s="473">
        <v>88411</v>
      </c>
      <c r="B5650" s="473" t="s">
        <v>6434</v>
      </c>
      <c r="C5650" s="473" t="s">
        <v>913</v>
      </c>
      <c r="D5650" s="474">
        <v>2.69</v>
      </c>
    </row>
    <row r="5651" spans="1:4" s="387" customFormat="1" x14ac:dyDescent="0.25">
      <c r="A5651" s="473">
        <v>88412</v>
      </c>
      <c r="B5651" s="473" t="s">
        <v>6435</v>
      </c>
      <c r="C5651" s="473" t="s">
        <v>913</v>
      </c>
      <c r="D5651" s="474">
        <v>2.1</v>
      </c>
    </row>
    <row r="5652" spans="1:4" s="387" customFormat="1" x14ac:dyDescent="0.25">
      <c r="A5652" s="473">
        <v>88413</v>
      </c>
      <c r="B5652" s="473" t="s">
        <v>6436</v>
      </c>
      <c r="C5652" s="473" t="s">
        <v>913</v>
      </c>
      <c r="D5652" s="474">
        <v>3.87</v>
      </c>
    </row>
    <row r="5653" spans="1:4" s="387" customFormat="1" x14ac:dyDescent="0.25">
      <c r="A5653" s="473">
        <v>88414</v>
      </c>
      <c r="B5653" s="473" t="s">
        <v>6437</v>
      </c>
      <c r="C5653" s="473" t="s">
        <v>913</v>
      </c>
      <c r="D5653" s="474">
        <v>4.25</v>
      </c>
    </row>
    <row r="5654" spans="1:4" s="387" customFormat="1" x14ac:dyDescent="0.25">
      <c r="A5654" s="473">
        <v>88415</v>
      </c>
      <c r="B5654" s="473" t="s">
        <v>6438</v>
      </c>
      <c r="C5654" s="473" t="s">
        <v>913</v>
      </c>
      <c r="D5654" s="474">
        <v>2.88</v>
      </c>
    </row>
    <row r="5655" spans="1:4" s="387" customFormat="1" x14ac:dyDescent="0.25">
      <c r="A5655" s="473">
        <v>88416</v>
      </c>
      <c r="B5655" s="473" t="s">
        <v>1322</v>
      </c>
      <c r="C5655" s="473" t="s">
        <v>913</v>
      </c>
      <c r="D5655" s="474">
        <v>19.32</v>
      </c>
    </row>
    <row r="5656" spans="1:4" s="387" customFormat="1" x14ac:dyDescent="0.25">
      <c r="A5656" s="473">
        <v>88417</v>
      </c>
      <c r="B5656" s="473" t="s">
        <v>1522</v>
      </c>
      <c r="C5656" s="473" t="s">
        <v>913</v>
      </c>
      <c r="D5656" s="474">
        <v>17.23</v>
      </c>
    </row>
    <row r="5657" spans="1:4" s="387" customFormat="1" x14ac:dyDescent="0.25">
      <c r="A5657" s="473">
        <v>88420</v>
      </c>
      <c r="B5657" s="473" t="s">
        <v>6439</v>
      </c>
      <c r="C5657" s="473" t="s">
        <v>913</v>
      </c>
      <c r="D5657" s="474">
        <v>23.55</v>
      </c>
    </row>
    <row r="5658" spans="1:4" s="387" customFormat="1" x14ac:dyDescent="0.25">
      <c r="A5658" s="473">
        <v>88421</v>
      </c>
      <c r="B5658" s="473" t="s">
        <v>6440</v>
      </c>
      <c r="C5658" s="473" t="s">
        <v>913</v>
      </c>
      <c r="D5658" s="474">
        <v>24.88</v>
      </c>
    </row>
    <row r="5659" spans="1:4" s="387" customFormat="1" x14ac:dyDescent="0.25">
      <c r="A5659" s="473">
        <v>88423</v>
      </c>
      <c r="B5659" s="473" t="s">
        <v>6441</v>
      </c>
      <c r="C5659" s="473" t="s">
        <v>913</v>
      </c>
      <c r="D5659" s="474">
        <v>19.98</v>
      </c>
    </row>
    <row r="5660" spans="1:4" s="387" customFormat="1" x14ac:dyDescent="0.25">
      <c r="A5660" s="473">
        <v>88424</v>
      </c>
      <c r="B5660" s="473" t="s">
        <v>6442</v>
      </c>
      <c r="C5660" s="473" t="s">
        <v>913</v>
      </c>
      <c r="D5660" s="474">
        <v>22.19</v>
      </c>
    </row>
    <row r="5661" spans="1:4" s="387" customFormat="1" x14ac:dyDescent="0.25">
      <c r="A5661" s="473">
        <v>88426</v>
      </c>
      <c r="B5661" s="473" t="s">
        <v>6443</v>
      </c>
      <c r="C5661" s="473" t="s">
        <v>913</v>
      </c>
      <c r="D5661" s="474">
        <v>18.579999999999998</v>
      </c>
    </row>
    <row r="5662" spans="1:4" s="387" customFormat="1" x14ac:dyDescent="0.25">
      <c r="A5662" s="473">
        <v>88428</v>
      </c>
      <c r="B5662" s="473" t="s">
        <v>6444</v>
      </c>
      <c r="C5662" s="473" t="s">
        <v>913</v>
      </c>
      <c r="D5662" s="474">
        <v>29.47</v>
      </c>
    </row>
    <row r="5663" spans="1:4" s="387" customFormat="1" x14ac:dyDescent="0.25">
      <c r="A5663" s="473">
        <v>88429</v>
      </c>
      <c r="B5663" s="473" t="s">
        <v>6445</v>
      </c>
      <c r="C5663" s="473" t="s">
        <v>913</v>
      </c>
      <c r="D5663" s="474">
        <v>31.79</v>
      </c>
    </row>
    <row r="5664" spans="1:4" s="387" customFormat="1" x14ac:dyDescent="0.25">
      <c r="A5664" s="473">
        <v>88431</v>
      </c>
      <c r="B5664" s="473" t="s">
        <v>6446</v>
      </c>
      <c r="C5664" s="473" t="s">
        <v>913</v>
      </c>
      <c r="D5664" s="474">
        <v>23.34</v>
      </c>
    </row>
    <row r="5665" spans="1:4" s="387" customFormat="1" x14ac:dyDescent="0.25">
      <c r="A5665" s="473">
        <v>88432</v>
      </c>
      <c r="B5665" s="473" t="s">
        <v>6447</v>
      </c>
      <c r="C5665" s="473" t="s">
        <v>913</v>
      </c>
      <c r="D5665" s="474">
        <v>16.05</v>
      </c>
    </row>
    <row r="5666" spans="1:4" s="387" customFormat="1" x14ac:dyDescent="0.25">
      <c r="A5666" s="473">
        <v>88484</v>
      </c>
      <c r="B5666" s="473" t="s">
        <v>6448</v>
      </c>
      <c r="C5666" s="473" t="s">
        <v>913</v>
      </c>
      <c r="D5666" s="474">
        <v>2.89</v>
      </c>
    </row>
    <row r="5667" spans="1:4" s="387" customFormat="1" x14ac:dyDescent="0.25">
      <c r="A5667" s="473">
        <v>88485</v>
      </c>
      <c r="B5667" s="473" t="s">
        <v>6449</v>
      </c>
      <c r="C5667" s="473" t="s">
        <v>913</v>
      </c>
      <c r="D5667" s="474">
        <v>2.54</v>
      </c>
    </row>
    <row r="5668" spans="1:4" s="387" customFormat="1" x14ac:dyDescent="0.25">
      <c r="A5668" s="473">
        <v>88488</v>
      </c>
      <c r="B5668" s="473" t="s">
        <v>6450</v>
      </c>
      <c r="C5668" s="473" t="s">
        <v>913</v>
      </c>
      <c r="D5668" s="474">
        <v>15.37</v>
      </c>
    </row>
    <row r="5669" spans="1:4" s="387" customFormat="1" x14ac:dyDescent="0.25">
      <c r="A5669" s="473">
        <v>88489</v>
      </c>
      <c r="B5669" s="473" t="s">
        <v>1320</v>
      </c>
      <c r="C5669" s="473" t="s">
        <v>913</v>
      </c>
      <c r="D5669" s="474">
        <v>13.77</v>
      </c>
    </row>
    <row r="5670" spans="1:4" s="387" customFormat="1" x14ac:dyDescent="0.25">
      <c r="A5670" s="473">
        <v>88494</v>
      </c>
      <c r="B5670" s="473" t="s">
        <v>6451</v>
      </c>
      <c r="C5670" s="473" t="s">
        <v>913</v>
      </c>
      <c r="D5670" s="474">
        <v>17.29</v>
      </c>
    </row>
    <row r="5671" spans="1:4" s="387" customFormat="1" x14ac:dyDescent="0.25">
      <c r="A5671" s="473">
        <v>88495</v>
      </c>
      <c r="B5671" s="473" t="s">
        <v>6452</v>
      </c>
      <c r="C5671" s="473" t="s">
        <v>913</v>
      </c>
      <c r="D5671" s="474">
        <v>9.66</v>
      </c>
    </row>
    <row r="5672" spans="1:4" s="387" customFormat="1" x14ac:dyDescent="0.25">
      <c r="A5672" s="473">
        <v>88496</v>
      </c>
      <c r="B5672" s="473" t="s">
        <v>1303</v>
      </c>
      <c r="C5672" s="473" t="s">
        <v>913</v>
      </c>
      <c r="D5672" s="474">
        <v>23.57</v>
      </c>
    </row>
    <row r="5673" spans="1:4" s="387" customFormat="1" x14ac:dyDescent="0.25">
      <c r="A5673" s="473">
        <v>88497</v>
      </c>
      <c r="B5673" s="473" t="s">
        <v>1305</v>
      </c>
      <c r="C5673" s="473" t="s">
        <v>913</v>
      </c>
      <c r="D5673" s="474">
        <v>13.38</v>
      </c>
    </row>
    <row r="5674" spans="1:4" s="387" customFormat="1" x14ac:dyDescent="0.25">
      <c r="A5674" s="473">
        <v>95305</v>
      </c>
      <c r="B5674" s="473" t="s">
        <v>6453</v>
      </c>
      <c r="C5674" s="473" t="s">
        <v>913</v>
      </c>
      <c r="D5674" s="474">
        <v>14.33</v>
      </c>
    </row>
    <row r="5675" spans="1:4" s="387" customFormat="1" x14ac:dyDescent="0.25">
      <c r="A5675" s="473">
        <v>95306</v>
      </c>
      <c r="B5675" s="473" t="s">
        <v>6454</v>
      </c>
      <c r="C5675" s="473" t="s">
        <v>913</v>
      </c>
      <c r="D5675" s="474">
        <v>16.350000000000001</v>
      </c>
    </row>
    <row r="5676" spans="1:4" s="387" customFormat="1" x14ac:dyDescent="0.25">
      <c r="A5676" s="473">
        <v>95622</v>
      </c>
      <c r="B5676" s="473" t="s">
        <v>6455</v>
      </c>
      <c r="C5676" s="473" t="s">
        <v>913</v>
      </c>
      <c r="D5676" s="474">
        <v>13.29</v>
      </c>
    </row>
    <row r="5677" spans="1:4" s="387" customFormat="1" x14ac:dyDescent="0.25">
      <c r="A5677" s="473">
        <v>95623</v>
      </c>
      <c r="B5677" s="473" t="s">
        <v>6456</v>
      </c>
      <c r="C5677" s="473" t="s">
        <v>913</v>
      </c>
      <c r="D5677" s="474">
        <v>10.43</v>
      </c>
    </row>
    <row r="5678" spans="1:4" s="387" customFormat="1" x14ac:dyDescent="0.25">
      <c r="A5678" s="473">
        <v>95624</v>
      </c>
      <c r="B5678" s="473" t="s">
        <v>6457</v>
      </c>
      <c r="C5678" s="473" t="s">
        <v>913</v>
      </c>
      <c r="D5678" s="474">
        <v>19.11</v>
      </c>
    </row>
    <row r="5679" spans="1:4" s="387" customFormat="1" x14ac:dyDescent="0.25">
      <c r="A5679" s="473">
        <v>95625</v>
      </c>
      <c r="B5679" s="473" t="s">
        <v>6458</v>
      </c>
      <c r="C5679" s="473" t="s">
        <v>913</v>
      </c>
      <c r="D5679" s="474">
        <v>20.93</v>
      </c>
    </row>
    <row r="5680" spans="1:4" s="387" customFormat="1" x14ac:dyDescent="0.25">
      <c r="A5680" s="473">
        <v>95626</v>
      </c>
      <c r="B5680" s="473" t="s">
        <v>1550</v>
      </c>
      <c r="C5680" s="473" t="s">
        <v>913</v>
      </c>
      <c r="D5680" s="474">
        <v>14.22</v>
      </c>
    </row>
    <row r="5681" spans="1:4" s="387" customFormat="1" x14ac:dyDescent="0.25">
      <c r="A5681" s="473">
        <v>96126</v>
      </c>
      <c r="B5681" s="473" t="s">
        <v>6459</v>
      </c>
      <c r="C5681" s="473" t="s">
        <v>913</v>
      </c>
      <c r="D5681" s="474">
        <v>16.27</v>
      </c>
    </row>
    <row r="5682" spans="1:4" s="387" customFormat="1" x14ac:dyDescent="0.25">
      <c r="A5682" s="473">
        <v>96127</v>
      </c>
      <c r="B5682" s="473" t="s">
        <v>6460</v>
      </c>
      <c r="C5682" s="473" t="s">
        <v>913</v>
      </c>
      <c r="D5682" s="474">
        <v>12.69</v>
      </c>
    </row>
    <row r="5683" spans="1:4" s="387" customFormat="1" x14ac:dyDescent="0.25">
      <c r="A5683" s="473">
        <v>96128</v>
      </c>
      <c r="B5683" s="473" t="s">
        <v>6461</v>
      </c>
      <c r="C5683" s="473" t="s">
        <v>913</v>
      </c>
      <c r="D5683" s="474">
        <v>23.49</v>
      </c>
    </row>
    <row r="5684" spans="1:4" s="387" customFormat="1" x14ac:dyDescent="0.25">
      <c r="A5684" s="473">
        <v>96129</v>
      </c>
      <c r="B5684" s="473" t="s">
        <v>6462</v>
      </c>
      <c r="C5684" s="473" t="s">
        <v>913</v>
      </c>
      <c r="D5684" s="474">
        <v>25.8</v>
      </c>
    </row>
    <row r="5685" spans="1:4" s="387" customFormat="1" x14ac:dyDescent="0.25">
      <c r="A5685" s="473">
        <v>96130</v>
      </c>
      <c r="B5685" s="473" t="s">
        <v>6463</v>
      </c>
      <c r="C5685" s="473" t="s">
        <v>913</v>
      </c>
      <c r="D5685" s="474">
        <v>17.39</v>
      </c>
    </row>
    <row r="5686" spans="1:4" s="387" customFormat="1" x14ac:dyDescent="0.25">
      <c r="A5686" s="473">
        <v>96131</v>
      </c>
      <c r="B5686" s="473" t="s">
        <v>1306</v>
      </c>
      <c r="C5686" s="473" t="s">
        <v>913</v>
      </c>
      <c r="D5686" s="474">
        <v>22.62</v>
      </c>
    </row>
    <row r="5687" spans="1:4" s="387" customFormat="1" x14ac:dyDescent="0.25">
      <c r="A5687" s="473">
        <v>96132</v>
      </c>
      <c r="B5687" s="473" t="s">
        <v>6464</v>
      </c>
      <c r="C5687" s="473" t="s">
        <v>913</v>
      </c>
      <c r="D5687" s="474">
        <v>17.86</v>
      </c>
    </row>
    <row r="5688" spans="1:4" s="387" customFormat="1" x14ac:dyDescent="0.25">
      <c r="A5688" s="473">
        <v>96133</v>
      </c>
      <c r="B5688" s="473" t="s">
        <v>6465</v>
      </c>
      <c r="C5688" s="473" t="s">
        <v>913</v>
      </c>
      <c r="D5688" s="474">
        <v>32.24</v>
      </c>
    </row>
    <row r="5689" spans="1:4" s="387" customFormat="1" x14ac:dyDescent="0.25">
      <c r="A5689" s="473">
        <v>96134</v>
      </c>
      <c r="B5689" s="473" t="s">
        <v>6466</v>
      </c>
      <c r="C5689" s="473" t="s">
        <v>913</v>
      </c>
      <c r="D5689" s="474">
        <v>35.299999999999997</v>
      </c>
    </row>
    <row r="5690" spans="1:4" s="387" customFormat="1" x14ac:dyDescent="0.25">
      <c r="A5690" s="473">
        <v>96135</v>
      </c>
      <c r="B5690" s="473" t="s">
        <v>1549</v>
      </c>
      <c r="C5690" s="473" t="s">
        <v>913</v>
      </c>
      <c r="D5690" s="474">
        <v>24.14</v>
      </c>
    </row>
    <row r="5691" spans="1:4" s="387" customFormat="1" x14ac:dyDescent="0.25">
      <c r="A5691" s="473">
        <v>102193</v>
      </c>
      <c r="B5691" s="473" t="s">
        <v>13075</v>
      </c>
      <c r="C5691" s="473" t="s">
        <v>913</v>
      </c>
      <c r="D5691" s="474">
        <v>1.53</v>
      </c>
    </row>
    <row r="5692" spans="1:4" s="387" customFormat="1" x14ac:dyDescent="0.25">
      <c r="A5692" s="473">
        <v>102194</v>
      </c>
      <c r="B5692" s="473" t="s">
        <v>13076</v>
      </c>
      <c r="C5692" s="473" t="s">
        <v>913</v>
      </c>
      <c r="D5692" s="474">
        <v>6.24</v>
      </c>
    </row>
    <row r="5693" spans="1:4" s="387" customFormat="1" x14ac:dyDescent="0.25">
      <c r="A5693" s="473">
        <v>102197</v>
      </c>
      <c r="B5693" s="473" t="s">
        <v>13077</v>
      </c>
      <c r="C5693" s="473" t="s">
        <v>913</v>
      </c>
      <c r="D5693" s="474">
        <v>19.489999999999998</v>
      </c>
    </row>
    <row r="5694" spans="1:4" s="387" customFormat="1" x14ac:dyDescent="0.25">
      <c r="A5694" s="473">
        <v>102200</v>
      </c>
      <c r="B5694" s="473" t="s">
        <v>13078</v>
      </c>
      <c r="C5694" s="473" t="s">
        <v>913</v>
      </c>
      <c r="D5694" s="474">
        <v>15.93</v>
      </c>
    </row>
    <row r="5695" spans="1:4" s="387" customFormat="1" x14ac:dyDescent="0.25">
      <c r="A5695" s="473">
        <v>102202</v>
      </c>
      <c r="B5695" s="473" t="s">
        <v>13079</v>
      </c>
      <c r="C5695" s="473" t="s">
        <v>913</v>
      </c>
      <c r="D5695" s="474">
        <v>40.36</v>
      </c>
    </row>
    <row r="5696" spans="1:4" s="387" customFormat="1" x14ac:dyDescent="0.25">
      <c r="A5696" s="473">
        <v>102203</v>
      </c>
      <c r="B5696" s="473" t="s">
        <v>13080</v>
      </c>
      <c r="C5696" s="473" t="s">
        <v>913</v>
      </c>
      <c r="D5696" s="474">
        <v>8.43</v>
      </c>
    </row>
    <row r="5697" spans="1:4" s="387" customFormat="1" x14ac:dyDescent="0.25">
      <c r="A5697" s="473">
        <v>102204</v>
      </c>
      <c r="B5697" s="473" t="s">
        <v>13081</v>
      </c>
      <c r="C5697" s="473" t="s">
        <v>913</v>
      </c>
      <c r="D5697" s="474">
        <v>8.5399999999999991</v>
      </c>
    </row>
    <row r="5698" spans="1:4" s="387" customFormat="1" x14ac:dyDescent="0.25">
      <c r="A5698" s="473">
        <v>102205</v>
      </c>
      <c r="B5698" s="473" t="s">
        <v>13082</v>
      </c>
      <c r="C5698" s="473" t="s">
        <v>913</v>
      </c>
      <c r="D5698" s="474">
        <v>7.63</v>
      </c>
    </row>
    <row r="5699" spans="1:4" s="387" customFormat="1" x14ac:dyDescent="0.25">
      <c r="A5699" s="473">
        <v>102207</v>
      </c>
      <c r="B5699" s="473" t="s">
        <v>13083</v>
      </c>
      <c r="C5699" s="473" t="s">
        <v>913</v>
      </c>
      <c r="D5699" s="474">
        <v>6.72</v>
      </c>
    </row>
    <row r="5700" spans="1:4" s="387" customFormat="1" x14ac:dyDescent="0.25">
      <c r="A5700" s="473">
        <v>102208</v>
      </c>
      <c r="B5700" s="473" t="s">
        <v>13084</v>
      </c>
      <c r="C5700" s="473" t="s">
        <v>913</v>
      </c>
      <c r="D5700" s="474">
        <v>6.4</v>
      </c>
    </row>
    <row r="5701" spans="1:4" s="387" customFormat="1" x14ac:dyDescent="0.25">
      <c r="A5701" s="473">
        <v>102209</v>
      </c>
      <c r="B5701" s="473" t="s">
        <v>13085</v>
      </c>
      <c r="C5701" s="473" t="s">
        <v>913</v>
      </c>
      <c r="D5701" s="474">
        <v>6.62</v>
      </c>
    </row>
    <row r="5702" spans="1:4" s="387" customFormat="1" x14ac:dyDescent="0.25">
      <c r="A5702" s="473">
        <v>102210</v>
      </c>
      <c r="B5702" s="473" t="s">
        <v>13086</v>
      </c>
      <c r="C5702" s="473" t="s">
        <v>913</v>
      </c>
      <c r="D5702" s="474">
        <v>6.3</v>
      </c>
    </row>
    <row r="5703" spans="1:4" s="387" customFormat="1" x14ac:dyDescent="0.25">
      <c r="A5703" s="473">
        <v>102213</v>
      </c>
      <c r="B5703" s="473" t="s">
        <v>13087</v>
      </c>
      <c r="C5703" s="473" t="s">
        <v>913</v>
      </c>
      <c r="D5703" s="474">
        <v>16.87</v>
      </c>
    </row>
    <row r="5704" spans="1:4" s="387" customFormat="1" x14ac:dyDescent="0.25">
      <c r="A5704" s="473">
        <v>102214</v>
      </c>
      <c r="B5704" s="473" t="s">
        <v>13088</v>
      </c>
      <c r="C5704" s="473" t="s">
        <v>913</v>
      </c>
      <c r="D5704" s="474">
        <v>17.100000000000001</v>
      </c>
    </row>
    <row r="5705" spans="1:4" s="387" customFormat="1" x14ac:dyDescent="0.25">
      <c r="A5705" s="473">
        <v>102215</v>
      </c>
      <c r="B5705" s="473" t="s">
        <v>13089</v>
      </c>
      <c r="C5705" s="473" t="s">
        <v>913</v>
      </c>
      <c r="D5705" s="474">
        <v>15.3</v>
      </c>
    </row>
    <row r="5706" spans="1:4" s="387" customFormat="1" x14ac:dyDescent="0.25">
      <c r="A5706" s="473">
        <v>102217</v>
      </c>
      <c r="B5706" s="473" t="s">
        <v>13090</v>
      </c>
      <c r="C5706" s="473" t="s">
        <v>913</v>
      </c>
      <c r="D5706" s="474">
        <v>13.45</v>
      </c>
    </row>
    <row r="5707" spans="1:4" s="387" customFormat="1" x14ac:dyDescent="0.25">
      <c r="A5707" s="473">
        <v>102218</v>
      </c>
      <c r="B5707" s="473" t="s">
        <v>13091</v>
      </c>
      <c r="C5707" s="473" t="s">
        <v>913</v>
      </c>
      <c r="D5707" s="474">
        <v>12.83</v>
      </c>
    </row>
    <row r="5708" spans="1:4" s="387" customFormat="1" x14ac:dyDescent="0.25">
      <c r="A5708" s="473">
        <v>102219</v>
      </c>
      <c r="B5708" s="473" t="s">
        <v>13092</v>
      </c>
      <c r="C5708" s="473" t="s">
        <v>913</v>
      </c>
      <c r="D5708" s="474">
        <v>13.25</v>
      </c>
    </row>
    <row r="5709" spans="1:4" s="387" customFormat="1" x14ac:dyDescent="0.25">
      <c r="A5709" s="473">
        <v>102220</v>
      </c>
      <c r="B5709" s="473" t="s">
        <v>13093</v>
      </c>
      <c r="C5709" s="473" t="s">
        <v>913</v>
      </c>
      <c r="D5709" s="474">
        <v>12.61</v>
      </c>
    </row>
    <row r="5710" spans="1:4" s="387" customFormat="1" x14ac:dyDescent="0.25">
      <c r="A5710" s="473">
        <v>102223</v>
      </c>
      <c r="B5710" s="473" t="s">
        <v>13094</v>
      </c>
      <c r="C5710" s="473" t="s">
        <v>913</v>
      </c>
      <c r="D5710" s="474">
        <v>25.31</v>
      </c>
    </row>
    <row r="5711" spans="1:4" s="387" customFormat="1" x14ac:dyDescent="0.25">
      <c r="A5711" s="473">
        <v>102224</v>
      </c>
      <c r="B5711" s="473" t="s">
        <v>13095</v>
      </c>
      <c r="C5711" s="473" t="s">
        <v>913</v>
      </c>
      <c r="D5711" s="474">
        <v>25.65</v>
      </c>
    </row>
    <row r="5712" spans="1:4" s="387" customFormat="1" x14ac:dyDescent="0.25">
      <c r="A5712" s="473">
        <v>102225</v>
      </c>
      <c r="B5712" s="473" t="s">
        <v>13096</v>
      </c>
      <c r="C5712" s="473" t="s">
        <v>913</v>
      </c>
      <c r="D5712" s="474">
        <v>22.95</v>
      </c>
    </row>
    <row r="5713" spans="1:4" s="387" customFormat="1" x14ac:dyDescent="0.25">
      <c r="A5713" s="473">
        <v>102227</v>
      </c>
      <c r="B5713" s="473" t="s">
        <v>13097</v>
      </c>
      <c r="C5713" s="473" t="s">
        <v>913</v>
      </c>
      <c r="D5713" s="474">
        <v>20.190000000000001</v>
      </c>
    </row>
    <row r="5714" spans="1:4" s="387" customFormat="1" x14ac:dyDescent="0.25">
      <c r="A5714" s="473">
        <v>102228</v>
      </c>
      <c r="B5714" s="473" t="s">
        <v>13098</v>
      </c>
      <c r="C5714" s="473" t="s">
        <v>913</v>
      </c>
      <c r="D5714" s="474">
        <v>19.25</v>
      </c>
    </row>
    <row r="5715" spans="1:4" s="387" customFormat="1" x14ac:dyDescent="0.25">
      <c r="A5715" s="473">
        <v>102229</v>
      </c>
      <c r="B5715" s="473" t="s">
        <v>13099</v>
      </c>
      <c r="C5715" s="473" t="s">
        <v>913</v>
      </c>
      <c r="D5715" s="474">
        <v>19.88</v>
      </c>
    </row>
    <row r="5716" spans="1:4" s="387" customFormat="1" x14ac:dyDescent="0.25">
      <c r="A5716" s="473">
        <v>102230</v>
      </c>
      <c r="B5716" s="473" t="s">
        <v>13100</v>
      </c>
      <c r="C5716" s="473" t="s">
        <v>913</v>
      </c>
      <c r="D5716" s="474">
        <v>18.93</v>
      </c>
    </row>
    <row r="5717" spans="1:4" s="387" customFormat="1" x14ac:dyDescent="0.25">
      <c r="A5717" s="473">
        <v>102233</v>
      </c>
      <c r="B5717" s="473" t="s">
        <v>13101</v>
      </c>
      <c r="C5717" s="473" t="s">
        <v>913</v>
      </c>
      <c r="D5717" s="474">
        <v>9.0299999999999994</v>
      </c>
    </row>
    <row r="5718" spans="1:4" s="387" customFormat="1" x14ac:dyDescent="0.25">
      <c r="A5718" s="473">
        <v>102234</v>
      </c>
      <c r="B5718" s="473" t="s">
        <v>13102</v>
      </c>
      <c r="C5718" s="473" t="s">
        <v>913</v>
      </c>
      <c r="D5718" s="474">
        <v>18.079999999999998</v>
      </c>
    </row>
    <row r="5719" spans="1:4" s="387" customFormat="1" x14ac:dyDescent="0.25">
      <c r="A5719" s="473">
        <v>100716</v>
      </c>
      <c r="B5719" s="473" t="s">
        <v>6467</v>
      </c>
      <c r="C5719" s="473" t="s">
        <v>913</v>
      </c>
      <c r="D5719" s="474">
        <v>24.35</v>
      </c>
    </row>
    <row r="5720" spans="1:4" s="387" customFormat="1" x14ac:dyDescent="0.25">
      <c r="A5720" s="473">
        <v>100717</v>
      </c>
      <c r="B5720" s="473" t="s">
        <v>6468</v>
      </c>
      <c r="C5720" s="473" t="s">
        <v>913</v>
      </c>
      <c r="D5720" s="474">
        <v>7.7</v>
      </c>
    </row>
    <row r="5721" spans="1:4" s="387" customFormat="1" x14ac:dyDescent="0.25">
      <c r="A5721" s="473">
        <v>100718</v>
      </c>
      <c r="B5721" s="473" t="s">
        <v>6469</v>
      </c>
      <c r="C5721" s="473" t="s">
        <v>934</v>
      </c>
      <c r="D5721" s="474">
        <v>1.1100000000000001</v>
      </c>
    </row>
    <row r="5722" spans="1:4" s="387" customFormat="1" x14ac:dyDescent="0.25">
      <c r="A5722" s="473">
        <v>100719</v>
      </c>
      <c r="B5722" s="473" t="s">
        <v>16598</v>
      </c>
      <c r="C5722" s="473" t="s">
        <v>913</v>
      </c>
      <c r="D5722" s="474">
        <v>8.64</v>
      </c>
    </row>
    <row r="5723" spans="1:4" s="387" customFormat="1" x14ac:dyDescent="0.25">
      <c r="A5723" s="473">
        <v>100720</v>
      </c>
      <c r="B5723" s="473" t="s">
        <v>6470</v>
      </c>
      <c r="C5723" s="473" t="s">
        <v>913</v>
      </c>
      <c r="D5723" s="474">
        <v>8.5399999999999991</v>
      </c>
    </row>
    <row r="5724" spans="1:4" s="387" customFormat="1" x14ac:dyDescent="0.25">
      <c r="A5724" s="473">
        <v>100721</v>
      </c>
      <c r="B5724" s="473" t="s">
        <v>16599</v>
      </c>
      <c r="C5724" s="473" t="s">
        <v>913</v>
      </c>
      <c r="D5724" s="474">
        <v>19.62</v>
      </c>
    </row>
    <row r="5725" spans="1:4" s="387" customFormat="1" x14ac:dyDescent="0.25">
      <c r="A5725" s="473">
        <v>100722</v>
      </c>
      <c r="B5725" s="473" t="s">
        <v>6471</v>
      </c>
      <c r="C5725" s="473" t="s">
        <v>913</v>
      </c>
      <c r="D5725" s="474">
        <v>19.04</v>
      </c>
    </row>
    <row r="5726" spans="1:4" s="387" customFormat="1" x14ac:dyDescent="0.25">
      <c r="A5726" s="473">
        <v>100723</v>
      </c>
      <c r="B5726" s="473" t="s">
        <v>16600</v>
      </c>
      <c r="C5726" s="473" t="s">
        <v>913</v>
      </c>
      <c r="D5726" s="474">
        <v>9.2799999999999994</v>
      </c>
    </row>
    <row r="5727" spans="1:4" s="387" customFormat="1" x14ac:dyDescent="0.25">
      <c r="A5727" s="473">
        <v>100724</v>
      </c>
      <c r="B5727" s="473" t="s">
        <v>6472</v>
      </c>
      <c r="C5727" s="473" t="s">
        <v>913</v>
      </c>
      <c r="D5727" s="474">
        <v>11.15</v>
      </c>
    </row>
    <row r="5728" spans="1:4" s="387" customFormat="1" x14ac:dyDescent="0.25">
      <c r="A5728" s="473">
        <v>100725</v>
      </c>
      <c r="B5728" s="473" t="s">
        <v>16601</v>
      </c>
      <c r="C5728" s="473" t="s">
        <v>913</v>
      </c>
      <c r="D5728" s="474">
        <v>19.84</v>
      </c>
    </row>
    <row r="5729" spans="1:4" s="387" customFormat="1" x14ac:dyDescent="0.25">
      <c r="A5729" s="473">
        <v>100726</v>
      </c>
      <c r="B5729" s="473" t="s">
        <v>6473</v>
      </c>
      <c r="C5729" s="473" t="s">
        <v>913</v>
      </c>
      <c r="D5729" s="474">
        <v>21.58</v>
      </c>
    </row>
    <row r="5730" spans="1:4" s="387" customFormat="1" x14ac:dyDescent="0.25">
      <c r="A5730" s="473">
        <v>100727</v>
      </c>
      <c r="B5730" s="473" t="s">
        <v>16602</v>
      </c>
      <c r="C5730" s="473" t="s">
        <v>913</v>
      </c>
      <c r="D5730" s="474">
        <v>21.61</v>
      </c>
    </row>
    <row r="5731" spans="1:4" s="387" customFormat="1" x14ac:dyDescent="0.25">
      <c r="A5731" s="473">
        <v>100728</v>
      </c>
      <c r="B5731" s="473" t="s">
        <v>6474</v>
      </c>
      <c r="C5731" s="473" t="s">
        <v>913</v>
      </c>
      <c r="D5731" s="474">
        <v>19.45</v>
      </c>
    </row>
    <row r="5732" spans="1:4" s="387" customFormat="1" x14ac:dyDescent="0.25">
      <c r="A5732" s="473">
        <v>100729</v>
      </c>
      <c r="B5732" s="473" t="s">
        <v>16603</v>
      </c>
      <c r="C5732" s="473" t="s">
        <v>913</v>
      </c>
      <c r="D5732" s="474">
        <v>16.190000000000001</v>
      </c>
    </row>
    <row r="5733" spans="1:4" s="387" customFormat="1" x14ac:dyDescent="0.25">
      <c r="A5733" s="473">
        <v>100730</v>
      </c>
      <c r="B5733" s="473" t="s">
        <v>6475</v>
      </c>
      <c r="C5733" s="473" t="s">
        <v>913</v>
      </c>
      <c r="D5733" s="474">
        <v>19.05</v>
      </c>
    </row>
    <row r="5734" spans="1:4" s="387" customFormat="1" x14ac:dyDescent="0.25">
      <c r="A5734" s="473">
        <v>100733</v>
      </c>
      <c r="B5734" s="473" t="s">
        <v>16604</v>
      </c>
      <c r="C5734" s="473" t="s">
        <v>913</v>
      </c>
      <c r="D5734" s="474">
        <v>10.17</v>
      </c>
    </row>
    <row r="5735" spans="1:4" s="387" customFormat="1" x14ac:dyDescent="0.25">
      <c r="A5735" s="473">
        <v>100734</v>
      </c>
      <c r="B5735" s="473" t="s">
        <v>6476</v>
      </c>
      <c r="C5735" s="473" t="s">
        <v>913</v>
      </c>
      <c r="D5735" s="474">
        <v>12.71</v>
      </c>
    </row>
    <row r="5736" spans="1:4" s="387" customFormat="1" x14ac:dyDescent="0.25">
      <c r="A5736" s="473">
        <v>100735</v>
      </c>
      <c r="B5736" s="473" t="s">
        <v>16605</v>
      </c>
      <c r="C5736" s="473" t="s">
        <v>913</v>
      </c>
      <c r="D5736" s="474">
        <v>8.7200000000000006</v>
      </c>
    </row>
    <row r="5737" spans="1:4" s="387" customFormat="1" x14ac:dyDescent="0.25">
      <c r="A5737" s="473">
        <v>100736</v>
      </c>
      <c r="B5737" s="473" t="s">
        <v>6477</v>
      </c>
      <c r="C5737" s="473" t="s">
        <v>913</v>
      </c>
      <c r="D5737" s="474">
        <v>11.51</v>
      </c>
    </row>
    <row r="5738" spans="1:4" s="387" customFormat="1" x14ac:dyDescent="0.25">
      <c r="A5738" s="473">
        <v>100739</v>
      </c>
      <c r="B5738" s="473" t="s">
        <v>16606</v>
      </c>
      <c r="C5738" s="473" t="s">
        <v>913</v>
      </c>
      <c r="D5738" s="474">
        <v>8.5</v>
      </c>
    </row>
    <row r="5739" spans="1:4" s="387" customFormat="1" x14ac:dyDescent="0.25">
      <c r="A5739" s="473">
        <v>100740</v>
      </c>
      <c r="B5739" s="473" t="s">
        <v>6478</v>
      </c>
      <c r="C5739" s="473" t="s">
        <v>913</v>
      </c>
      <c r="D5739" s="474">
        <v>8.99</v>
      </c>
    </row>
    <row r="5740" spans="1:4" s="387" customFormat="1" x14ac:dyDescent="0.25">
      <c r="A5740" s="473">
        <v>100741</v>
      </c>
      <c r="B5740" s="473" t="s">
        <v>16607</v>
      </c>
      <c r="C5740" s="473" t="s">
        <v>913</v>
      </c>
      <c r="D5740" s="474">
        <v>19.32</v>
      </c>
    </row>
    <row r="5741" spans="1:4" s="387" customFormat="1" x14ac:dyDescent="0.25">
      <c r="A5741" s="473">
        <v>100742</v>
      </c>
      <c r="B5741" s="473" t="s">
        <v>6479</v>
      </c>
      <c r="C5741" s="473" t="s">
        <v>913</v>
      </c>
      <c r="D5741" s="474">
        <v>19.48</v>
      </c>
    </row>
    <row r="5742" spans="1:4" s="387" customFormat="1" x14ac:dyDescent="0.25">
      <c r="A5742" s="473">
        <v>100743</v>
      </c>
      <c r="B5742" s="473" t="s">
        <v>16608</v>
      </c>
      <c r="C5742" s="473" t="s">
        <v>913</v>
      </c>
      <c r="D5742" s="474">
        <v>8.3000000000000007</v>
      </c>
    </row>
    <row r="5743" spans="1:4" s="387" customFormat="1" x14ac:dyDescent="0.25">
      <c r="A5743" s="473">
        <v>100744</v>
      </c>
      <c r="B5743" s="473" t="s">
        <v>6480</v>
      </c>
      <c r="C5743" s="473" t="s">
        <v>913</v>
      </c>
      <c r="D5743" s="474">
        <v>8.86</v>
      </c>
    </row>
    <row r="5744" spans="1:4" s="387" customFormat="1" x14ac:dyDescent="0.25">
      <c r="A5744" s="473">
        <v>100745</v>
      </c>
      <c r="B5744" s="473" t="s">
        <v>16609</v>
      </c>
      <c r="C5744" s="473" t="s">
        <v>913</v>
      </c>
      <c r="D5744" s="474">
        <v>19.11</v>
      </c>
    </row>
    <row r="5745" spans="1:4" s="387" customFormat="1" x14ac:dyDescent="0.25">
      <c r="A5745" s="473">
        <v>100746</v>
      </c>
      <c r="B5745" s="473" t="s">
        <v>6481</v>
      </c>
      <c r="C5745" s="473" t="s">
        <v>913</v>
      </c>
      <c r="D5745" s="474">
        <v>19.350000000000001</v>
      </c>
    </row>
    <row r="5746" spans="1:4" s="387" customFormat="1" x14ac:dyDescent="0.25">
      <c r="A5746" s="473">
        <v>100747</v>
      </c>
      <c r="B5746" s="473" t="s">
        <v>16610</v>
      </c>
      <c r="C5746" s="473" t="s">
        <v>913</v>
      </c>
      <c r="D5746" s="474">
        <v>8.39</v>
      </c>
    </row>
    <row r="5747" spans="1:4" s="387" customFormat="1" x14ac:dyDescent="0.25">
      <c r="A5747" s="473">
        <v>100748</v>
      </c>
      <c r="B5747" s="473" t="s">
        <v>6482</v>
      </c>
      <c r="C5747" s="473" t="s">
        <v>913</v>
      </c>
      <c r="D5747" s="474">
        <v>8.91</v>
      </c>
    </row>
    <row r="5748" spans="1:4" s="387" customFormat="1" x14ac:dyDescent="0.25">
      <c r="A5748" s="473">
        <v>100749</v>
      </c>
      <c r="B5748" s="473" t="s">
        <v>16611</v>
      </c>
      <c r="C5748" s="473" t="s">
        <v>913</v>
      </c>
      <c r="D5748" s="474">
        <v>19.190000000000001</v>
      </c>
    </row>
    <row r="5749" spans="1:4" s="387" customFormat="1" x14ac:dyDescent="0.25">
      <c r="A5749" s="473">
        <v>100750</v>
      </c>
      <c r="B5749" s="473" t="s">
        <v>6483</v>
      </c>
      <c r="C5749" s="473" t="s">
        <v>913</v>
      </c>
      <c r="D5749" s="474">
        <v>19.399999999999999</v>
      </c>
    </row>
    <row r="5750" spans="1:4" s="387" customFormat="1" x14ac:dyDescent="0.25">
      <c r="A5750" s="473">
        <v>100751</v>
      </c>
      <c r="B5750" s="473" t="s">
        <v>16612</v>
      </c>
      <c r="C5750" s="473" t="s">
        <v>913</v>
      </c>
      <c r="D5750" s="474">
        <v>32.380000000000003</v>
      </c>
    </row>
    <row r="5751" spans="1:4" s="387" customFormat="1" x14ac:dyDescent="0.25">
      <c r="A5751" s="473">
        <v>100752</v>
      </c>
      <c r="B5751" s="473" t="s">
        <v>6484</v>
      </c>
      <c r="C5751" s="473" t="s">
        <v>913</v>
      </c>
      <c r="D5751" s="474">
        <v>38.11</v>
      </c>
    </row>
    <row r="5752" spans="1:4" s="387" customFormat="1" x14ac:dyDescent="0.25">
      <c r="A5752" s="473">
        <v>100753</v>
      </c>
      <c r="B5752" s="473" t="s">
        <v>16613</v>
      </c>
      <c r="C5752" s="473" t="s">
        <v>913</v>
      </c>
      <c r="D5752" s="474">
        <v>17.440000000000001</v>
      </c>
    </row>
    <row r="5753" spans="1:4" s="387" customFormat="1" x14ac:dyDescent="0.25">
      <c r="A5753" s="473">
        <v>100754</v>
      </c>
      <c r="B5753" s="473" t="s">
        <v>6485</v>
      </c>
      <c r="C5753" s="473" t="s">
        <v>913</v>
      </c>
      <c r="D5753" s="474">
        <v>23.03</v>
      </c>
    </row>
    <row r="5754" spans="1:4" s="387" customFormat="1" x14ac:dyDescent="0.25">
      <c r="A5754" s="473">
        <v>100757</v>
      </c>
      <c r="B5754" s="473" t="s">
        <v>16614</v>
      </c>
      <c r="C5754" s="473" t="s">
        <v>913</v>
      </c>
      <c r="D5754" s="474">
        <v>38.659999999999997</v>
      </c>
    </row>
    <row r="5755" spans="1:4" s="387" customFormat="1" x14ac:dyDescent="0.25">
      <c r="A5755" s="473">
        <v>100758</v>
      </c>
      <c r="B5755" s="473" t="s">
        <v>6486</v>
      </c>
      <c r="C5755" s="473" t="s">
        <v>913</v>
      </c>
      <c r="D5755" s="474">
        <v>38.979999999999997</v>
      </c>
    </row>
    <row r="5756" spans="1:4" s="387" customFormat="1" x14ac:dyDescent="0.25">
      <c r="A5756" s="473">
        <v>100759</v>
      </c>
      <c r="B5756" s="473" t="s">
        <v>16615</v>
      </c>
      <c r="C5756" s="473" t="s">
        <v>913</v>
      </c>
      <c r="D5756" s="474">
        <v>38.24</v>
      </c>
    </row>
    <row r="5757" spans="1:4" s="387" customFormat="1" x14ac:dyDescent="0.25">
      <c r="A5757" s="473">
        <v>100760</v>
      </c>
      <c r="B5757" s="473" t="s">
        <v>6487</v>
      </c>
      <c r="C5757" s="473" t="s">
        <v>913</v>
      </c>
      <c r="D5757" s="474">
        <v>38.72</v>
      </c>
    </row>
    <row r="5758" spans="1:4" s="387" customFormat="1" x14ac:dyDescent="0.25">
      <c r="A5758" s="473">
        <v>100761</v>
      </c>
      <c r="B5758" s="473" t="s">
        <v>16616</v>
      </c>
      <c r="C5758" s="473" t="s">
        <v>913</v>
      </c>
      <c r="D5758" s="474">
        <v>38.409999999999997</v>
      </c>
    </row>
    <row r="5759" spans="1:4" s="387" customFormat="1" x14ac:dyDescent="0.25">
      <c r="A5759" s="473">
        <v>100762</v>
      </c>
      <c r="B5759" s="473" t="s">
        <v>6488</v>
      </c>
      <c r="C5759" s="473" t="s">
        <v>913</v>
      </c>
      <c r="D5759" s="474">
        <v>38.83</v>
      </c>
    </row>
    <row r="5760" spans="1:4" s="387" customFormat="1" x14ac:dyDescent="0.25">
      <c r="A5760" s="473">
        <v>102488</v>
      </c>
      <c r="B5760" s="473" t="s">
        <v>16617</v>
      </c>
      <c r="C5760" s="473" t="s">
        <v>913</v>
      </c>
      <c r="D5760" s="474">
        <v>2.75</v>
      </c>
    </row>
    <row r="5761" spans="1:4" s="387" customFormat="1" x14ac:dyDescent="0.25">
      <c r="A5761" s="473">
        <v>102489</v>
      </c>
      <c r="B5761" s="473" t="s">
        <v>16618</v>
      </c>
      <c r="C5761" s="473" t="s">
        <v>913</v>
      </c>
      <c r="D5761" s="474">
        <v>24.83</v>
      </c>
    </row>
    <row r="5762" spans="1:4" s="387" customFormat="1" x14ac:dyDescent="0.25">
      <c r="A5762" s="473">
        <v>102491</v>
      </c>
      <c r="B5762" s="473" t="s">
        <v>16619</v>
      </c>
      <c r="C5762" s="473" t="s">
        <v>913</v>
      </c>
      <c r="D5762" s="474">
        <v>16.850000000000001</v>
      </c>
    </row>
    <row r="5763" spans="1:4" s="387" customFormat="1" x14ac:dyDescent="0.25">
      <c r="A5763" s="473">
        <v>102492</v>
      </c>
      <c r="B5763" s="473" t="s">
        <v>16620</v>
      </c>
      <c r="C5763" s="473" t="s">
        <v>913</v>
      </c>
      <c r="D5763" s="474">
        <v>19.47</v>
      </c>
    </row>
    <row r="5764" spans="1:4" s="387" customFormat="1" x14ac:dyDescent="0.25">
      <c r="A5764" s="473">
        <v>102494</v>
      </c>
      <c r="B5764" s="473" t="s">
        <v>16621</v>
      </c>
      <c r="C5764" s="473" t="s">
        <v>913</v>
      </c>
      <c r="D5764" s="474">
        <v>50.5</v>
      </c>
    </row>
    <row r="5765" spans="1:4" s="387" customFormat="1" x14ac:dyDescent="0.25">
      <c r="A5765" s="473">
        <v>102496</v>
      </c>
      <c r="B5765" s="473" t="s">
        <v>16622</v>
      </c>
      <c r="C5765" s="473" t="s">
        <v>934</v>
      </c>
      <c r="D5765" s="474">
        <v>10.51</v>
      </c>
    </row>
    <row r="5766" spans="1:4" s="387" customFormat="1" x14ac:dyDescent="0.25">
      <c r="A5766" s="473">
        <v>102497</v>
      </c>
      <c r="B5766" s="473" t="s">
        <v>16623</v>
      </c>
      <c r="C5766" s="473" t="s">
        <v>934</v>
      </c>
      <c r="D5766" s="474">
        <v>3.98</v>
      </c>
    </row>
    <row r="5767" spans="1:4" s="387" customFormat="1" x14ac:dyDescent="0.25">
      <c r="A5767" s="473">
        <v>102498</v>
      </c>
      <c r="B5767" s="473" t="s">
        <v>16624</v>
      </c>
      <c r="C5767" s="473" t="s">
        <v>934</v>
      </c>
      <c r="D5767" s="474">
        <v>1.23</v>
      </c>
    </row>
    <row r="5768" spans="1:4" s="387" customFormat="1" x14ac:dyDescent="0.25">
      <c r="A5768" s="473">
        <v>102499</v>
      </c>
      <c r="B5768" s="473" t="s">
        <v>16625</v>
      </c>
      <c r="C5768" s="473" t="s">
        <v>913</v>
      </c>
      <c r="D5768" s="474">
        <v>2.2400000000000002</v>
      </c>
    </row>
    <row r="5769" spans="1:4" s="387" customFormat="1" x14ac:dyDescent="0.25">
      <c r="A5769" s="473">
        <v>102500</v>
      </c>
      <c r="B5769" s="473" t="s">
        <v>16626</v>
      </c>
      <c r="C5769" s="473" t="s">
        <v>934</v>
      </c>
      <c r="D5769" s="474">
        <v>3.52</v>
      </c>
    </row>
    <row r="5770" spans="1:4" s="387" customFormat="1" x14ac:dyDescent="0.25">
      <c r="A5770" s="473">
        <v>102501</v>
      </c>
      <c r="B5770" s="473" t="s">
        <v>16627</v>
      </c>
      <c r="C5770" s="473" t="s">
        <v>913</v>
      </c>
      <c r="D5770" s="474">
        <v>19.98</v>
      </c>
    </row>
    <row r="5771" spans="1:4" s="387" customFormat="1" x14ac:dyDescent="0.25">
      <c r="A5771" s="473">
        <v>102504</v>
      </c>
      <c r="B5771" s="473" t="s">
        <v>16628</v>
      </c>
      <c r="C5771" s="473" t="s">
        <v>934</v>
      </c>
      <c r="D5771" s="474">
        <v>7.68</v>
      </c>
    </row>
    <row r="5772" spans="1:4" s="387" customFormat="1" x14ac:dyDescent="0.25">
      <c r="A5772" s="473">
        <v>102505</v>
      </c>
      <c r="B5772" s="473" t="s">
        <v>16629</v>
      </c>
      <c r="C5772" s="473" t="s">
        <v>934</v>
      </c>
      <c r="D5772" s="474">
        <v>8.11</v>
      </c>
    </row>
    <row r="5773" spans="1:4" s="387" customFormat="1" x14ac:dyDescent="0.25">
      <c r="A5773" s="473">
        <v>102506</v>
      </c>
      <c r="B5773" s="473" t="s">
        <v>16630</v>
      </c>
      <c r="C5773" s="473" t="s">
        <v>934</v>
      </c>
      <c r="D5773" s="474">
        <v>8.44</v>
      </c>
    </row>
    <row r="5774" spans="1:4" s="387" customFormat="1" x14ac:dyDescent="0.25">
      <c r="A5774" s="473">
        <v>102507</v>
      </c>
      <c r="B5774" s="473" t="s">
        <v>16631</v>
      </c>
      <c r="C5774" s="473" t="s">
        <v>934</v>
      </c>
      <c r="D5774" s="474">
        <v>5.03</v>
      </c>
    </row>
    <row r="5775" spans="1:4" s="387" customFormat="1" x14ac:dyDescent="0.25">
      <c r="A5775" s="473">
        <v>102508</v>
      </c>
      <c r="B5775" s="473" t="s">
        <v>16632</v>
      </c>
      <c r="C5775" s="473" t="s">
        <v>913</v>
      </c>
      <c r="D5775" s="474">
        <v>35.450000000000003</v>
      </c>
    </row>
    <row r="5776" spans="1:4" s="387" customFormat="1" x14ac:dyDescent="0.25">
      <c r="A5776" s="473">
        <v>102509</v>
      </c>
      <c r="B5776" s="473" t="s">
        <v>16633</v>
      </c>
      <c r="C5776" s="473" t="s">
        <v>913</v>
      </c>
      <c r="D5776" s="474">
        <v>20.21</v>
      </c>
    </row>
    <row r="5777" spans="1:4" s="387" customFormat="1" x14ac:dyDescent="0.25">
      <c r="A5777" s="473">
        <v>102512</v>
      </c>
      <c r="B5777" s="473" t="s">
        <v>16634</v>
      </c>
      <c r="C5777" s="473" t="s">
        <v>934</v>
      </c>
      <c r="D5777" s="474">
        <v>3.76</v>
      </c>
    </row>
    <row r="5778" spans="1:4" s="387" customFormat="1" x14ac:dyDescent="0.25">
      <c r="A5778" s="473">
        <v>102513</v>
      </c>
      <c r="B5778" s="473" t="s">
        <v>16635</v>
      </c>
      <c r="C5778" s="473" t="s">
        <v>913</v>
      </c>
      <c r="D5778" s="474">
        <v>37.43</v>
      </c>
    </row>
    <row r="5779" spans="1:4" s="387" customFormat="1" x14ac:dyDescent="0.25">
      <c r="A5779" s="473">
        <v>102520</v>
      </c>
      <c r="B5779" s="473" t="s">
        <v>16636</v>
      </c>
      <c r="C5779" s="473" t="s">
        <v>913</v>
      </c>
      <c r="D5779" s="474">
        <v>64.41</v>
      </c>
    </row>
    <row r="5780" spans="1:4" s="387" customFormat="1" x14ac:dyDescent="0.25">
      <c r="A5780" s="473">
        <v>101749</v>
      </c>
      <c r="B5780" s="473" t="s">
        <v>6489</v>
      </c>
      <c r="C5780" s="473" t="s">
        <v>913</v>
      </c>
      <c r="D5780" s="474">
        <v>43.66</v>
      </c>
    </row>
    <row r="5781" spans="1:4" s="387" customFormat="1" x14ac:dyDescent="0.25">
      <c r="A5781" s="473">
        <v>101750</v>
      </c>
      <c r="B5781" s="473" t="s">
        <v>6490</v>
      </c>
      <c r="C5781" s="473" t="s">
        <v>913</v>
      </c>
      <c r="D5781" s="474">
        <v>41.72</v>
      </c>
    </row>
    <row r="5782" spans="1:4" s="387" customFormat="1" x14ac:dyDescent="0.25">
      <c r="A5782" s="473">
        <v>101729</v>
      </c>
      <c r="B5782" s="473" t="s">
        <v>6491</v>
      </c>
      <c r="C5782" s="473" t="s">
        <v>913</v>
      </c>
      <c r="D5782" s="474">
        <v>173.94</v>
      </c>
    </row>
    <row r="5783" spans="1:4" s="387" customFormat="1" x14ac:dyDescent="0.25">
      <c r="A5783" s="473">
        <v>101746</v>
      </c>
      <c r="B5783" s="473" t="s">
        <v>6492</v>
      </c>
      <c r="C5783" s="473" t="s">
        <v>913</v>
      </c>
      <c r="D5783" s="474">
        <v>265.88</v>
      </c>
    </row>
    <row r="5784" spans="1:4" s="387" customFormat="1" x14ac:dyDescent="0.25">
      <c r="A5784" s="473">
        <v>101751</v>
      </c>
      <c r="B5784" s="473" t="s">
        <v>6493</v>
      </c>
      <c r="C5784" s="473" t="s">
        <v>913</v>
      </c>
      <c r="D5784" s="474">
        <v>179.55</v>
      </c>
    </row>
    <row r="5785" spans="1:4" s="387" customFormat="1" x14ac:dyDescent="0.25">
      <c r="A5785" s="473">
        <v>87246</v>
      </c>
      <c r="B5785" s="473" t="s">
        <v>1299</v>
      </c>
      <c r="C5785" s="473" t="s">
        <v>913</v>
      </c>
      <c r="D5785" s="474">
        <v>46.75</v>
      </c>
    </row>
    <row r="5786" spans="1:4" s="387" customFormat="1" x14ac:dyDescent="0.25">
      <c r="A5786" s="473">
        <v>87247</v>
      </c>
      <c r="B5786" s="473" t="s">
        <v>6494</v>
      </c>
      <c r="C5786" s="473" t="s">
        <v>913</v>
      </c>
      <c r="D5786" s="474">
        <v>40.83</v>
      </c>
    </row>
    <row r="5787" spans="1:4" s="387" customFormat="1" x14ac:dyDescent="0.25">
      <c r="A5787" s="473">
        <v>87248</v>
      </c>
      <c r="B5787" s="473" t="s">
        <v>6495</v>
      </c>
      <c r="C5787" s="473" t="s">
        <v>913</v>
      </c>
      <c r="D5787" s="474">
        <v>35.97</v>
      </c>
    </row>
    <row r="5788" spans="1:4" s="387" customFormat="1" x14ac:dyDescent="0.25">
      <c r="A5788" s="473">
        <v>87249</v>
      </c>
      <c r="B5788" s="473" t="s">
        <v>1502</v>
      </c>
      <c r="C5788" s="473" t="s">
        <v>913</v>
      </c>
      <c r="D5788" s="474">
        <v>52.36</v>
      </c>
    </row>
    <row r="5789" spans="1:4" s="387" customFormat="1" x14ac:dyDescent="0.25">
      <c r="A5789" s="473">
        <v>87250</v>
      </c>
      <c r="B5789" s="473" t="s">
        <v>6496</v>
      </c>
      <c r="C5789" s="473" t="s">
        <v>913</v>
      </c>
      <c r="D5789" s="474">
        <v>43</v>
      </c>
    </row>
    <row r="5790" spans="1:4" s="387" customFormat="1" x14ac:dyDescent="0.25">
      <c r="A5790" s="473">
        <v>87251</v>
      </c>
      <c r="B5790" s="473" t="s">
        <v>1275</v>
      </c>
      <c r="C5790" s="473" t="s">
        <v>913</v>
      </c>
      <c r="D5790" s="474">
        <v>36.89</v>
      </c>
    </row>
    <row r="5791" spans="1:4" s="387" customFormat="1" x14ac:dyDescent="0.25">
      <c r="A5791" s="473">
        <v>87255</v>
      </c>
      <c r="B5791" s="473" t="s">
        <v>6497</v>
      </c>
      <c r="C5791" s="473" t="s">
        <v>913</v>
      </c>
      <c r="D5791" s="474">
        <v>84.56</v>
      </c>
    </row>
    <row r="5792" spans="1:4" s="387" customFormat="1" x14ac:dyDescent="0.25">
      <c r="A5792" s="473">
        <v>87256</v>
      </c>
      <c r="B5792" s="473" t="s">
        <v>6498</v>
      </c>
      <c r="C5792" s="473" t="s">
        <v>913</v>
      </c>
      <c r="D5792" s="474">
        <v>73.319999999999993</v>
      </c>
    </row>
    <row r="5793" spans="1:4" s="387" customFormat="1" x14ac:dyDescent="0.25">
      <c r="A5793" s="473">
        <v>87257</v>
      </c>
      <c r="B5793" s="473" t="s">
        <v>6499</v>
      </c>
      <c r="C5793" s="473" t="s">
        <v>913</v>
      </c>
      <c r="D5793" s="474">
        <v>66.17</v>
      </c>
    </row>
    <row r="5794" spans="1:4" s="387" customFormat="1" x14ac:dyDescent="0.25">
      <c r="A5794" s="473">
        <v>87258</v>
      </c>
      <c r="B5794" s="473" t="s">
        <v>6500</v>
      </c>
      <c r="C5794" s="473" t="s">
        <v>913</v>
      </c>
      <c r="D5794" s="474">
        <v>111.01</v>
      </c>
    </row>
    <row r="5795" spans="1:4" s="387" customFormat="1" x14ac:dyDescent="0.25">
      <c r="A5795" s="473">
        <v>87259</v>
      </c>
      <c r="B5795" s="473" t="s">
        <v>6501</v>
      </c>
      <c r="C5795" s="473" t="s">
        <v>913</v>
      </c>
      <c r="D5795" s="474">
        <v>100.36</v>
      </c>
    </row>
    <row r="5796" spans="1:4" s="387" customFormat="1" x14ac:dyDescent="0.25">
      <c r="A5796" s="473">
        <v>87260</v>
      </c>
      <c r="B5796" s="473" t="s">
        <v>6502</v>
      </c>
      <c r="C5796" s="473" t="s">
        <v>913</v>
      </c>
      <c r="D5796" s="474">
        <v>94.05</v>
      </c>
    </row>
    <row r="5797" spans="1:4" s="387" customFormat="1" x14ac:dyDescent="0.25">
      <c r="A5797" s="473">
        <v>87261</v>
      </c>
      <c r="B5797" s="473" t="s">
        <v>6503</v>
      </c>
      <c r="C5797" s="473" t="s">
        <v>913</v>
      </c>
      <c r="D5797" s="474">
        <v>128.02000000000001</v>
      </c>
    </row>
    <row r="5798" spans="1:4" s="387" customFormat="1" x14ac:dyDescent="0.25">
      <c r="A5798" s="473">
        <v>87262</v>
      </c>
      <c r="B5798" s="473" t="s">
        <v>6504</v>
      </c>
      <c r="C5798" s="473" t="s">
        <v>913</v>
      </c>
      <c r="D5798" s="474">
        <v>115.66</v>
      </c>
    </row>
    <row r="5799" spans="1:4" s="387" customFormat="1" x14ac:dyDescent="0.25">
      <c r="A5799" s="473">
        <v>87263</v>
      </c>
      <c r="B5799" s="473" t="s">
        <v>6505</v>
      </c>
      <c r="C5799" s="473" t="s">
        <v>913</v>
      </c>
      <c r="D5799" s="474">
        <v>108.22</v>
      </c>
    </row>
    <row r="5800" spans="1:4" s="387" customFormat="1" x14ac:dyDescent="0.25">
      <c r="A5800" s="473">
        <v>89046</v>
      </c>
      <c r="B5800" s="473" t="s">
        <v>6506</v>
      </c>
      <c r="C5800" s="473" t="s">
        <v>913</v>
      </c>
      <c r="D5800" s="474">
        <v>40.549999999999997</v>
      </c>
    </row>
    <row r="5801" spans="1:4" s="387" customFormat="1" x14ac:dyDescent="0.25">
      <c r="A5801" s="473">
        <v>89171</v>
      </c>
      <c r="B5801" s="473" t="s">
        <v>6507</v>
      </c>
      <c r="C5801" s="473" t="s">
        <v>913</v>
      </c>
      <c r="D5801" s="474">
        <v>38.18</v>
      </c>
    </row>
    <row r="5802" spans="1:4" s="387" customFormat="1" x14ac:dyDescent="0.25">
      <c r="A5802" s="473">
        <v>93389</v>
      </c>
      <c r="B5802" s="473" t="s">
        <v>6508</v>
      </c>
      <c r="C5802" s="473" t="s">
        <v>913</v>
      </c>
      <c r="D5802" s="474">
        <v>42.34</v>
      </c>
    </row>
    <row r="5803" spans="1:4" s="387" customFormat="1" x14ac:dyDescent="0.25">
      <c r="A5803" s="473">
        <v>93390</v>
      </c>
      <c r="B5803" s="473" t="s">
        <v>6509</v>
      </c>
      <c r="C5803" s="473" t="s">
        <v>913</v>
      </c>
      <c r="D5803" s="474">
        <v>36.5</v>
      </c>
    </row>
    <row r="5804" spans="1:4" s="387" customFormat="1" x14ac:dyDescent="0.25">
      <c r="A5804" s="473">
        <v>93391</v>
      </c>
      <c r="B5804" s="473" t="s">
        <v>6510</v>
      </c>
      <c r="C5804" s="473" t="s">
        <v>913</v>
      </c>
      <c r="D5804" s="474">
        <v>31.64</v>
      </c>
    </row>
    <row r="5805" spans="1:4" s="387" customFormat="1" x14ac:dyDescent="0.25">
      <c r="A5805" s="473">
        <v>98671</v>
      </c>
      <c r="B5805" s="473" t="s">
        <v>6511</v>
      </c>
      <c r="C5805" s="473" t="s">
        <v>913</v>
      </c>
      <c r="D5805" s="474">
        <v>377.12</v>
      </c>
    </row>
    <row r="5806" spans="1:4" s="387" customFormat="1" x14ac:dyDescent="0.25">
      <c r="A5806" s="473">
        <v>98672</v>
      </c>
      <c r="B5806" s="473" t="s">
        <v>6512</v>
      </c>
      <c r="C5806" s="473" t="s">
        <v>913</v>
      </c>
      <c r="D5806" s="474">
        <v>308.93</v>
      </c>
    </row>
    <row r="5807" spans="1:4" s="387" customFormat="1" x14ac:dyDescent="0.25">
      <c r="A5807" s="473">
        <v>98678</v>
      </c>
      <c r="B5807" s="473" t="s">
        <v>6513</v>
      </c>
      <c r="C5807" s="473" t="s">
        <v>913</v>
      </c>
      <c r="D5807" s="474">
        <v>451.81</v>
      </c>
    </row>
    <row r="5808" spans="1:4" s="387" customFormat="1" x14ac:dyDescent="0.25">
      <c r="A5808" s="473">
        <v>98679</v>
      </c>
      <c r="B5808" s="473" t="s">
        <v>6514</v>
      </c>
      <c r="C5808" s="473" t="s">
        <v>913</v>
      </c>
      <c r="D5808" s="474">
        <v>29.78</v>
      </c>
    </row>
    <row r="5809" spans="1:4" s="387" customFormat="1" x14ac:dyDescent="0.25">
      <c r="A5809" s="473">
        <v>98680</v>
      </c>
      <c r="B5809" s="473" t="s">
        <v>6515</v>
      </c>
      <c r="C5809" s="473" t="s">
        <v>913</v>
      </c>
      <c r="D5809" s="474">
        <v>37.409999999999997</v>
      </c>
    </row>
    <row r="5810" spans="1:4" s="387" customFormat="1" x14ac:dyDescent="0.25">
      <c r="A5810" s="473">
        <v>98681</v>
      </c>
      <c r="B5810" s="473" t="s">
        <v>6516</v>
      </c>
      <c r="C5810" s="473" t="s">
        <v>913</v>
      </c>
      <c r="D5810" s="474">
        <v>27.84</v>
      </c>
    </row>
    <row r="5811" spans="1:4" s="387" customFormat="1" x14ac:dyDescent="0.25">
      <c r="A5811" s="473">
        <v>98682</v>
      </c>
      <c r="B5811" s="473" t="s">
        <v>6517</v>
      </c>
      <c r="C5811" s="473" t="s">
        <v>913</v>
      </c>
      <c r="D5811" s="474">
        <v>35.479999999999997</v>
      </c>
    </row>
    <row r="5812" spans="1:4" s="387" customFormat="1" x14ac:dyDescent="0.25">
      <c r="A5812" s="473">
        <v>98685</v>
      </c>
      <c r="B5812" s="473" t="s">
        <v>6518</v>
      </c>
      <c r="C5812" s="473" t="s">
        <v>934</v>
      </c>
      <c r="D5812" s="474">
        <v>68.239999999999995</v>
      </c>
    </row>
    <row r="5813" spans="1:4" s="387" customFormat="1" x14ac:dyDescent="0.25">
      <c r="A5813" s="473">
        <v>98686</v>
      </c>
      <c r="B5813" s="473" t="s">
        <v>6519</v>
      </c>
      <c r="C5813" s="473" t="s">
        <v>934</v>
      </c>
      <c r="D5813" s="474">
        <v>32.729999999999997</v>
      </c>
    </row>
    <row r="5814" spans="1:4" s="387" customFormat="1" x14ac:dyDescent="0.25">
      <c r="A5814" s="473">
        <v>98688</v>
      </c>
      <c r="B5814" s="473" t="s">
        <v>6520</v>
      </c>
      <c r="C5814" s="473" t="s">
        <v>934</v>
      </c>
      <c r="D5814" s="474">
        <v>42.76</v>
      </c>
    </row>
    <row r="5815" spans="1:4" s="387" customFormat="1" x14ac:dyDescent="0.25">
      <c r="A5815" s="473">
        <v>98689</v>
      </c>
      <c r="B5815" s="473" t="s">
        <v>6521</v>
      </c>
      <c r="C5815" s="473" t="s">
        <v>934</v>
      </c>
      <c r="D5815" s="474">
        <v>96.23</v>
      </c>
    </row>
    <row r="5816" spans="1:4" s="387" customFormat="1" x14ac:dyDescent="0.25">
      <c r="A5816" s="473">
        <v>101090</v>
      </c>
      <c r="B5816" s="473" t="s">
        <v>6522</v>
      </c>
      <c r="C5816" s="473" t="s">
        <v>913</v>
      </c>
      <c r="D5816" s="474">
        <v>176.63</v>
      </c>
    </row>
    <row r="5817" spans="1:4" s="387" customFormat="1" x14ac:dyDescent="0.25">
      <c r="A5817" s="473">
        <v>101091</v>
      </c>
      <c r="B5817" s="473" t="s">
        <v>6523</v>
      </c>
      <c r="C5817" s="473" t="s">
        <v>913</v>
      </c>
      <c r="D5817" s="474">
        <v>110.3</v>
      </c>
    </row>
    <row r="5818" spans="1:4" s="387" customFormat="1" x14ac:dyDescent="0.25">
      <c r="A5818" s="473">
        <v>101725</v>
      </c>
      <c r="B5818" s="473" t="s">
        <v>6524</v>
      </c>
      <c r="C5818" s="473" t="s">
        <v>913</v>
      </c>
      <c r="D5818" s="474">
        <v>212.97</v>
      </c>
    </row>
    <row r="5819" spans="1:4" s="387" customFormat="1" x14ac:dyDescent="0.25">
      <c r="A5819" s="473">
        <v>101726</v>
      </c>
      <c r="B5819" s="473" t="s">
        <v>6525</v>
      </c>
      <c r="C5819" s="473" t="s">
        <v>913</v>
      </c>
      <c r="D5819" s="474">
        <v>142.69</v>
      </c>
    </row>
    <row r="5820" spans="1:4" s="387" customFormat="1" x14ac:dyDescent="0.25">
      <c r="A5820" s="473">
        <v>101731</v>
      </c>
      <c r="B5820" s="473" t="s">
        <v>6526</v>
      </c>
      <c r="C5820" s="473" t="s">
        <v>913</v>
      </c>
      <c r="D5820" s="474">
        <v>256.44</v>
      </c>
    </row>
    <row r="5821" spans="1:4" s="387" customFormat="1" x14ac:dyDescent="0.25">
      <c r="A5821" s="473">
        <v>101732</v>
      </c>
      <c r="B5821" s="473" t="s">
        <v>6527</v>
      </c>
      <c r="C5821" s="473" t="s">
        <v>913</v>
      </c>
      <c r="D5821" s="474">
        <v>77.5</v>
      </c>
    </row>
    <row r="5822" spans="1:4" s="387" customFormat="1" x14ac:dyDescent="0.25">
      <c r="A5822" s="473">
        <v>101094</v>
      </c>
      <c r="B5822" s="473" t="s">
        <v>6528</v>
      </c>
      <c r="C5822" s="473" t="s">
        <v>934</v>
      </c>
      <c r="D5822" s="474">
        <v>183.05</v>
      </c>
    </row>
    <row r="5823" spans="1:4" s="387" customFormat="1" x14ac:dyDescent="0.25">
      <c r="A5823" s="473">
        <v>101727</v>
      </c>
      <c r="B5823" s="473" t="s">
        <v>6529</v>
      </c>
      <c r="C5823" s="473" t="s">
        <v>913</v>
      </c>
      <c r="D5823" s="474">
        <v>220.85</v>
      </c>
    </row>
    <row r="5824" spans="1:4" s="387" customFormat="1" x14ac:dyDescent="0.25">
      <c r="A5824" s="473">
        <v>101733</v>
      </c>
      <c r="B5824" s="473" t="s">
        <v>6530</v>
      </c>
      <c r="C5824" s="473" t="s">
        <v>913</v>
      </c>
      <c r="D5824" s="474">
        <v>293.08999999999997</v>
      </c>
    </row>
    <row r="5825" spans="1:4" s="387" customFormat="1" x14ac:dyDescent="0.25">
      <c r="A5825" s="473">
        <v>101734</v>
      </c>
      <c r="B5825" s="473" t="s">
        <v>6531</v>
      </c>
      <c r="C5825" s="473" t="s">
        <v>913</v>
      </c>
      <c r="D5825" s="474">
        <v>451.05</v>
      </c>
    </row>
    <row r="5826" spans="1:4" s="387" customFormat="1" x14ac:dyDescent="0.25">
      <c r="A5826" s="473">
        <v>101735</v>
      </c>
      <c r="B5826" s="473" t="s">
        <v>6532</v>
      </c>
      <c r="C5826" s="473" t="s">
        <v>913</v>
      </c>
      <c r="D5826" s="474">
        <v>462.51</v>
      </c>
    </row>
    <row r="5827" spans="1:4" s="387" customFormat="1" x14ac:dyDescent="0.25">
      <c r="A5827" s="473">
        <v>101736</v>
      </c>
      <c r="B5827" s="473" t="s">
        <v>6533</v>
      </c>
      <c r="C5827" s="473" t="s">
        <v>913</v>
      </c>
      <c r="D5827" s="474">
        <v>107.74</v>
      </c>
    </row>
    <row r="5828" spans="1:4" s="387" customFormat="1" x14ac:dyDescent="0.25">
      <c r="A5828" s="473">
        <v>101737</v>
      </c>
      <c r="B5828" s="473" t="s">
        <v>6534</v>
      </c>
      <c r="C5828" s="473" t="s">
        <v>913</v>
      </c>
      <c r="D5828" s="474">
        <v>130.4</v>
      </c>
    </row>
    <row r="5829" spans="1:4" s="387" customFormat="1" x14ac:dyDescent="0.25">
      <c r="A5829" s="473">
        <v>101748</v>
      </c>
      <c r="B5829" s="473" t="s">
        <v>6535</v>
      </c>
      <c r="C5829" s="473" t="s">
        <v>913</v>
      </c>
      <c r="D5829" s="474">
        <v>2.75</v>
      </c>
    </row>
    <row r="5830" spans="1:4" s="387" customFormat="1" x14ac:dyDescent="0.25">
      <c r="A5830" s="473">
        <v>101092</v>
      </c>
      <c r="B5830" s="473" t="s">
        <v>6536</v>
      </c>
      <c r="C5830" s="473" t="s">
        <v>913</v>
      </c>
      <c r="D5830" s="474">
        <v>384.59</v>
      </c>
    </row>
    <row r="5831" spans="1:4" s="387" customFormat="1" x14ac:dyDescent="0.25">
      <c r="A5831" s="473">
        <v>101093</v>
      </c>
      <c r="B5831" s="473" t="s">
        <v>6537</v>
      </c>
      <c r="C5831" s="473" t="s">
        <v>913</v>
      </c>
      <c r="D5831" s="474">
        <v>316.39999999999998</v>
      </c>
    </row>
    <row r="5832" spans="1:4" s="387" customFormat="1" x14ac:dyDescent="0.25">
      <c r="A5832" s="473">
        <v>98695</v>
      </c>
      <c r="B5832" s="473" t="s">
        <v>6538</v>
      </c>
      <c r="C5832" s="473" t="s">
        <v>934</v>
      </c>
      <c r="D5832" s="474">
        <v>56.68</v>
      </c>
    </row>
    <row r="5833" spans="1:4" s="387" customFormat="1" x14ac:dyDescent="0.25">
      <c r="A5833" s="473">
        <v>98697</v>
      </c>
      <c r="B5833" s="473" t="s">
        <v>6539</v>
      </c>
      <c r="C5833" s="473" t="s">
        <v>934</v>
      </c>
      <c r="D5833" s="474">
        <v>37.14</v>
      </c>
    </row>
    <row r="5834" spans="1:4" s="387" customFormat="1" x14ac:dyDescent="0.25">
      <c r="A5834" s="473">
        <v>101738</v>
      </c>
      <c r="B5834" s="473" t="s">
        <v>6540</v>
      </c>
      <c r="C5834" s="473" t="s">
        <v>934</v>
      </c>
      <c r="D5834" s="474">
        <v>26.11</v>
      </c>
    </row>
    <row r="5835" spans="1:4" s="387" customFormat="1" x14ac:dyDescent="0.25">
      <c r="A5835" s="473">
        <v>101739</v>
      </c>
      <c r="B5835" s="473" t="s">
        <v>6541</v>
      </c>
      <c r="C5835" s="473" t="s">
        <v>934</v>
      </c>
      <c r="D5835" s="474">
        <v>29.12</v>
      </c>
    </row>
    <row r="5836" spans="1:4" s="387" customFormat="1" x14ac:dyDescent="0.25">
      <c r="A5836" s="473">
        <v>88648</v>
      </c>
      <c r="B5836" s="473" t="s">
        <v>6542</v>
      </c>
      <c r="C5836" s="473" t="s">
        <v>934</v>
      </c>
      <c r="D5836" s="474">
        <v>5.45</v>
      </c>
    </row>
    <row r="5837" spans="1:4" s="387" customFormat="1" x14ac:dyDescent="0.25">
      <c r="A5837" s="473">
        <v>88649</v>
      </c>
      <c r="B5837" s="473" t="s">
        <v>6543</v>
      </c>
      <c r="C5837" s="473" t="s">
        <v>934</v>
      </c>
      <c r="D5837" s="474">
        <v>6.18</v>
      </c>
    </row>
    <row r="5838" spans="1:4" s="387" customFormat="1" x14ac:dyDescent="0.25">
      <c r="A5838" s="473">
        <v>88650</v>
      </c>
      <c r="B5838" s="473" t="s">
        <v>6544</v>
      </c>
      <c r="C5838" s="473" t="s">
        <v>934</v>
      </c>
      <c r="D5838" s="474">
        <v>11.99</v>
      </c>
    </row>
    <row r="5839" spans="1:4" s="387" customFormat="1" x14ac:dyDescent="0.25">
      <c r="A5839" s="473">
        <v>96467</v>
      </c>
      <c r="B5839" s="473" t="s">
        <v>6545</v>
      </c>
      <c r="C5839" s="473" t="s">
        <v>934</v>
      </c>
      <c r="D5839" s="474">
        <v>4.95</v>
      </c>
    </row>
    <row r="5840" spans="1:4" s="387" customFormat="1" x14ac:dyDescent="0.25">
      <c r="A5840" s="473">
        <v>101740</v>
      </c>
      <c r="B5840" s="473" t="s">
        <v>6546</v>
      </c>
      <c r="C5840" s="473" t="s">
        <v>934</v>
      </c>
      <c r="D5840" s="474">
        <v>38.270000000000003</v>
      </c>
    </row>
    <row r="5841" spans="1:4" s="387" customFormat="1" x14ac:dyDescent="0.25">
      <c r="A5841" s="473">
        <v>101741</v>
      </c>
      <c r="B5841" s="473" t="s">
        <v>6547</v>
      </c>
      <c r="C5841" s="473" t="s">
        <v>934</v>
      </c>
      <c r="D5841" s="474">
        <v>18.03</v>
      </c>
    </row>
    <row r="5842" spans="1:4" s="387" customFormat="1" x14ac:dyDescent="0.25">
      <c r="A5842" s="473">
        <v>94990</v>
      </c>
      <c r="B5842" s="473" t="s">
        <v>6548</v>
      </c>
      <c r="C5842" s="473" t="s">
        <v>932</v>
      </c>
      <c r="D5842" s="474">
        <v>696.23</v>
      </c>
    </row>
    <row r="5843" spans="1:4" s="387" customFormat="1" x14ac:dyDescent="0.25">
      <c r="A5843" s="473">
        <v>94991</v>
      </c>
      <c r="B5843" s="473" t="s">
        <v>6549</v>
      </c>
      <c r="C5843" s="473" t="s">
        <v>932</v>
      </c>
      <c r="D5843" s="474">
        <v>501.63</v>
      </c>
    </row>
    <row r="5844" spans="1:4" s="387" customFormat="1" x14ac:dyDescent="0.25">
      <c r="A5844" s="473">
        <v>94992</v>
      </c>
      <c r="B5844" s="473" t="s">
        <v>1266</v>
      </c>
      <c r="C5844" s="473" t="s">
        <v>913</v>
      </c>
      <c r="D5844" s="474">
        <v>99.49</v>
      </c>
    </row>
    <row r="5845" spans="1:4" s="387" customFormat="1" x14ac:dyDescent="0.25">
      <c r="A5845" s="473">
        <v>94993</v>
      </c>
      <c r="B5845" s="473" t="s">
        <v>6550</v>
      </c>
      <c r="C5845" s="473" t="s">
        <v>913</v>
      </c>
      <c r="D5845" s="474">
        <v>87.82</v>
      </c>
    </row>
    <row r="5846" spans="1:4" s="387" customFormat="1" x14ac:dyDescent="0.25">
      <c r="A5846" s="473">
        <v>94994</v>
      </c>
      <c r="B5846" s="473" t="s">
        <v>6551</v>
      </c>
      <c r="C5846" s="473" t="s">
        <v>913</v>
      </c>
      <c r="D5846" s="474">
        <v>115.22</v>
      </c>
    </row>
    <row r="5847" spans="1:4" s="387" customFormat="1" x14ac:dyDescent="0.25">
      <c r="A5847" s="473">
        <v>94995</v>
      </c>
      <c r="B5847" s="473" t="s">
        <v>6552</v>
      </c>
      <c r="C5847" s="473" t="s">
        <v>913</v>
      </c>
      <c r="D5847" s="474">
        <v>99.66</v>
      </c>
    </row>
    <row r="5848" spans="1:4" s="387" customFormat="1" x14ac:dyDescent="0.25">
      <c r="A5848" s="473">
        <v>94996</v>
      </c>
      <c r="B5848" s="473" t="s">
        <v>6553</v>
      </c>
      <c r="C5848" s="473" t="s">
        <v>913</v>
      </c>
      <c r="D5848" s="474">
        <v>129.09</v>
      </c>
    </row>
    <row r="5849" spans="1:4" s="387" customFormat="1" x14ac:dyDescent="0.25">
      <c r="A5849" s="473">
        <v>94997</v>
      </c>
      <c r="B5849" s="473" t="s">
        <v>6554</v>
      </c>
      <c r="C5849" s="473" t="s">
        <v>913</v>
      </c>
      <c r="D5849" s="474">
        <v>109.63</v>
      </c>
    </row>
    <row r="5850" spans="1:4" s="387" customFormat="1" x14ac:dyDescent="0.25">
      <c r="A5850" s="473">
        <v>94998</v>
      </c>
      <c r="B5850" s="473" t="s">
        <v>6555</v>
      </c>
      <c r="C5850" s="473" t="s">
        <v>913</v>
      </c>
      <c r="D5850" s="474">
        <v>144.13</v>
      </c>
    </row>
    <row r="5851" spans="1:4" s="387" customFormat="1" x14ac:dyDescent="0.25">
      <c r="A5851" s="473">
        <v>94999</v>
      </c>
      <c r="B5851" s="473" t="s">
        <v>6556</v>
      </c>
      <c r="C5851" s="473" t="s">
        <v>913</v>
      </c>
      <c r="D5851" s="474">
        <v>120.78</v>
      </c>
    </row>
    <row r="5852" spans="1:4" s="387" customFormat="1" x14ac:dyDescent="0.25">
      <c r="A5852" s="473">
        <v>101747</v>
      </c>
      <c r="B5852" s="473" t="s">
        <v>6557</v>
      </c>
      <c r="C5852" s="473" t="s">
        <v>913</v>
      </c>
      <c r="D5852" s="474">
        <v>64.55</v>
      </c>
    </row>
    <row r="5853" spans="1:4" s="387" customFormat="1" x14ac:dyDescent="0.25">
      <c r="A5853" s="473">
        <v>101743</v>
      </c>
      <c r="B5853" s="473" t="s">
        <v>6558</v>
      </c>
      <c r="C5853" s="473" t="s">
        <v>913</v>
      </c>
      <c r="D5853" s="474">
        <v>156.81</v>
      </c>
    </row>
    <row r="5854" spans="1:4" s="387" customFormat="1" x14ac:dyDescent="0.25">
      <c r="A5854" s="473">
        <v>101744</v>
      </c>
      <c r="B5854" s="473" t="s">
        <v>6559</v>
      </c>
      <c r="C5854" s="473" t="s">
        <v>913</v>
      </c>
      <c r="D5854" s="474">
        <v>125</v>
      </c>
    </row>
    <row r="5855" spans="1:4" s="387" customFormat="1" x14ac:dyDescent="0.25">
      <c r="A5855" s="473">
        <v>101745</v>
      </c>
      <c r="B5855" s="473" t="s">
        <v>6560</v>
      </c>
      <c r="C5855" s="473" t="s">
        <v>913</v>
      </c>
      <c r="D5855" s="474">
        <v>153.57</v>
      </c>
    </row>
    <row r="5856" spans="1:4" s="387" customFormat="1" x14ac:dyDescent="0.25">
      <c r="A5856" s="473">
        <v>87620</v>
      </c>
      <c r="B5856" s="473" t="s">
        <v>16637</v>
      </c>
      <c r="C5856" s="473" t="s">
        <v>913</v>
      </c>
      <c r="D5856" s="474">
        <v>24.66</v>
      </c>
    </row>
    <row r="5857" spans="1:4" s="387" customFormat="1" x14ac:dyDescent="0.25">
      <c r="A5857" s="473">
        <v>87622</v>
      </c>
      <c r="B5857" s="473" t="s">
        <v>16638</v>
      </c>
      <c r="C5857" s="473" t="s">
        <v>913</v>
      </c>
      <c r="D5857" s="474">
        <v>27.49</v>
      </c>
    </row>
    <row r="5858" spans="1:4" s="387" customFormat="1" x14ac:dyDescent="0.25">
      <c r="A5858" s="473">
        <v>87623</v>
      </c>
      <c r="B5858" s="473" t="s">
        <v>16639</v>
      </c>
      <c r="C5858" s="473" t="s">
        <v>913</v>
      </c>
      <c r="D5858" s="474">
        <v>47.52</v>
      </c>
    </row>
    <row r="5859" spans="1:4" s="387" customFormat="1" x14ac:dyDescent="0.25">
      <c r="A5859" s="473">
        <v>87624</v>
      </c>
      <c r="B5859" s="473" t="s">
        <v>16639</v>
      </c>
      <c r="C5859" s="473" t="s">
        <v>913</v>
      </c>
      <c r="D5859" s="474">
        <v>52.54</v>
      </c>
    </row>
    <row r="5860" spans="1:4" s="387" customFormat="1" x14ac:dyDescent="0.25">
      <c r="A5860" s="473">
        <v>87630</v>
      </c>
      <c r="B5860" s="473" t="s">
        <v>16640</v>
      </c>
      <c r="C5860" s="473" t="s">
        <v>913</v>
      </c>
      <c r="D5860" s="474">
        <v>31.57</v>
      </c>
    </row>
    <row r="5861" spans="1:4" s="387" customFormat="1" x14ac:dyDescent="0.25">
      <c r="A5861" s="473">
        <v>87632</v>
      </c>
      <c r="B5861" s="473" t="s">
        <v>16641</v>
      </c>
      <c r="C5861" s="473" t="s">
        <v>913</v>
      </c>
      <c r="D5861" s="474">
        <v>35.49</v>
      </c>
    </row>
    <row r="5862" spans="1:4" s="387" customFormat="1" x14ac:dyDescent="0.25">
      <c r="A5862" s="473">
        <v>87633</v>
      </c>
      <c r="B5862" s="473" t="s">
        <v>16642</v>
      </c>
      <c r="C5862" s="473" t="s">
        <v>913</v>
      </c>
      <c r="D5862" s="474">
        <v>63.34</v>
      </c>
    </row>
    <row r="5863" spans="1:4" s="387" customFormat="1" x14ac:dyDescent="0.25">
      <c r="A5863" s="473">
        <v>87634</v>
      </c>
      <c r="B5863" s="473" t="s">
        <v>16643</v>
      </c>
      <c r="C5863" s="473" t="s">
        <v>913</v>
      </c>
      <c r="D5863" s="474">
        <v>70.33</v>
      </c>
    </row>
    <row r="5864" spans="1:4" s="387" customFormat="1" x14ac:dyDescent="0.25">
      <c r="A5864" s="473">
        <v>87640</v>
      </c>
      <c r="B5864" s="473" t="s">
        <v>16644</v>
      </c>
      <c r="C5864" s="473" t="s">
        <v>913</v>
      </c>
      <c r="D5864" s="474">
        <v>37.24</v>
      </c>
    </row>
    <row r="5865" spans="1:4" s="387" customFormat="1" x14ac:dyDescent="0.25">
      <c r="A5865" s="473">
        <v>87642</v>
      </c>
      <c r="B5865" s="473" t="s">
        <v>16645</v>
      </c>
      <c r="C5865" s="473" t="s">
        <v>913</v>
      </c>
      <c r="D5865" s="474">
        <v>42.06</v>
      </c>
    </row>
    <row r="5866" spans="1:4" s="387" customFormat="1" x14ac:dyDescent="0.25">
      <c r="A5866" s="473">
        <v>87643</v>
      </c>
      <c r="B5866" s="473" t="s">
        <v>16646</v>
      </c>
      <c r="C5866" s="473" t="s">
        <v>913</v>
      </c>
      <c r="D5866" s="474">
        <v>76.31</v>
      </c>
    </row>
    <row r="5867" spans="1:4" s="387" customFormat="1" x14ac:dyDescent="0.25">
      <c r="A5867" s="473">
        <v>87644</v>
      </c>
      <c r="B5867" s="473" t="s">
        <v>16647</v>
      </c>
      <c r="C5867" s="473" t="s">
        <v>913</v>
      </c>
      <c r="D5867" s="474">
        <v>84.9</v>
      </c>
    </row>
    <row r="5868" spans="1:4" s="387" customFormat="1" x14ac:dyDescent="0.25">
      <c r="A5868" s="473">
        <v>87680</v>
      </c>
      <c r="B5868" s="473" t="s">
        <v>16648</v>
      </c>
      <c r="C5868" s="473" t="s">
        <v>913</v>
      </c>
      <c r="D5868" s="474">
        <v>33.53</v>
      </c>
    </row>
    <row r="5869" spans="1:4" s="387" customFormat="1" x14ac:dyDescent="0.25">
      <c r="A5869" s="473">
        <v>87682</v>
      </c>
      <c r="B5869" s="473" t="s">
        <v>16649</v>
      </c>
      <c r="C5869" s="473" t="s">
        <v>913</v>
      </c>
      <c r="D5869" s="474">
        <v>38.35</v>
      </c>
    </row>
    <row r="5870" spans="1:4" s="387" customFormat="1" x14ac:dyDescent="0.25">
      <c r="A5870" s="473">
        <v>87683</v>
      </c>
      <c r="B5870" s="473" t="s">
        <v>16650</v>
      </c>
      <c r="C5870" s="473" t="s">
        <v>913</v>
      </c>
      <c r="D5870" s="474">
        <v>72.599999999999994</v>
      </c>
    </row>
    <row r="5871" spans="1:4" s="387" customFormat="1" x14ac:dyDescent="0.25">
      <c r="A5871" s="473">
        <v>87684</v>
      </c>
      <c r="B5871" s="473" t="s">
        <v>16651</v>
      </c>
      <c r="C5871" s="473" t="s">
        <v>913</v>
      </c>
      <c r="D5871" s="474">
        <v>81.19</v>
      </c>
    </row>
    <row r="5872" spans="1:4" s="387" customFormat="1" x14ac:dyDescent="0.25">
      <c r="A5872" s="473">
        <v>87690</v>
      </c>
      <c r="B5872" s="473" t="s">
        <v>16652</v>
      </c>
      <c r="C5872" s="473" t="s">
        <v>913</v>
      </c>
      <c r="D5872" s="474">
        <v>38.42</v>
      </c>
    </row>
    <row r="5873" spans="1:4" s="387" customFormat="1" x14ac:dyDescent="0.25">
      <c r="A5873" s="473">
        <v>87692</v>
      </c>
      <c r="B5873" s="473" t="s">
        <v>16653</v>
      </c>
      <c r="C5873" s="473" t="s">
        <v>913</v>
      </c>
      <c r="D5873" s="474">
        <v>43.94</v>
      </c>
    </row>
    <row r="5874" spans="1:4" s="387" customFormat="1" x14ac:dyDescent="0.25">
      <c r="A5874" s="473">
        <v>87693</v>
      </c>
      <c r="B5874" s="473" t="s">
        <v>16654</v>
      </c>
      <c r="C5874" s="473" t="s">
        <v>913</v>
      </c>
      <c r="D5874" s="474">
        <v>83.17</v>
      </c>
    </row>
    <row r="5875" spans="1:4" s="387" customFormat="1" x14ac:dyDescent="0.25">
      <c r="A5875" s="473">
        <v>87694</v>
      </c>
      <c r="B5875" s="473" t="s">
        <v>16655</v>
      </c>
      <c r="C5875" s="473" t="s">
        <v>913</v>
      </c>
      <c r="D5875" s="474">
        <v>93.01</v>
      </c>
    </row>
    <row r="5876" spans="1:4" s="387" customFormat="1" x14ac:dyDescent="0.25">
      <c r="A5876" s="473">
        <v>87700</v>
      </c>
      <c r="B5876" s="473" t="s">
        <v>16656</v>
      </c>
      <c r="C5876" s="473" t="s">
        <v>913</v>
      </c>
      <c r="D5876" s="474">
        <v>41.5</v>
      </c>
    </row>
    <row r="5877" spans="1:4" s="387" customFormat="1" x14ac:dyDescent="0.25">
      <c r="A5877" s="473">
        <v>87702</v>
      </c>
      <c r="B5877" s="473" t="s">
        <v>16657</v>
      </c>
      <c r="C5877" s="473" t="s">
        <v>913</v>
      </c>
      <c r="D5877" s="474">
        <v>47.52</v>
      </c>
    </row>
    <row r="5878" spans="1:4" s="387" customFormat="1" x14ac:dyDescent="0.25">
      <c r="A5878" s="473">
        <v>87703</v>
      </c>
      <c r="B5878" s="473" t="s">
        <v>16658</v>
      </c>
      <c r="C5878" s="473" t="s">
        <v>913</v>
      </c>
      <c r="D5878" s="474">
        <v>90.24</v>
      </c>
    </row>
    <row r="5879" spans="1:4" s="387" customFormat="1" x14ac:dyDescent="0.25">
      <c r="A5879" s="473">
        <v>87704</v>
      </c>
      <c r="B5879" s="473" t="s">
        <v>16659</v>
      </c>
      <c r="C5879" s="473" t="s">
        <v>913</v>
      </c>
      <c r="D5879" s="474">
        <v>100.95</v>
      </c>
    </row>
    <row r="5880" spans="1:4" s="387" customFormat="1" x14ac:dyDescent="0.25">
      <c r="A5880" s="473">
        <v>87735</v>
      </c>
      <c r="B5880" s="473" t="s">
        <v>16660</v>
      </c>
      <c r="C5880" s="473" t="s">
        <v>913</v>
      </c>
      <c r="D5880" s="474">
        <v>33.93</v>
      </c>
    </row>
    <row r="5881" spans="1:4" s="387" customFormat="1" x14ac:dyDescent="0.25">
      <c r="A5881" s="473">
        <v>87737</v>
      </c>
      <c r="B5881" s="473" t="s">
        <v>16661</v>
      </c>
      <c r="C5881" s="473" t="s">
        <v>913</v>
      </c>
      <c r="D5881" s="474">
        <v>36.76</v>
      </c>
    </row>
    <row r="5882" spans="1:4" s="387" customFormat="1" x14ac:dyDescent="0.25">
      <c r="A5882" s="473">
        <v>87738</v>
      </c>
      <c r="B5882" s="473" t="s">
        <v>16662</v>
      </c>
      <c r="C5882" s="473" t="s">
        <v>913</v>
      </c>
      <c r="D5882" s="474">
        <v>56.79</v>
      </c>
    </row>
    <row r="5883" spans="1:4" s="387" customFormat="1" x14ac:dyDescent="0.25">
      <c r="A5883" s="473">
        <v>87739</v>
      </c>
      <c r="B5883" s="473" t="s">
        <v>16663</v>
      </c>
      <c r="C5883" s="473" t="s">
        <v>913</v>
      </c>
      <c r="D5883" s="474">
        <v>61.81</v>
      </c>
    </row>
    <row r="5884" spans="1:4" s="387" customFormat="1" x14ac:dyDescent="0.25">
      <c r="A5884" s="473">
        <v>87745</v>
      </c>
      <c r="B5884" s="473" t="s">
        <v>16664</v>
      </c>
      <c r="C5884" s="473" t="s">
        <v>913</v>
      </c>
      <c r="D5884" s="474">
        <v>40.85</v>
      </c>
    </row>
    <row r="5885" spans="1:4" s="387" customFormat="1" x14ac:dyDescent="0.25">
      <c r="A5885" s="473">
        <v>87747</v>
      </c>
      <c r="B5885" s="473" t="s">
        <v>16665</v>
      </c>
      <c r="C5885" s="473" t="s">
        <v>913</v>
      </c>
      <c r="D5885" s="474">
        <v>44.77</v>
      </c>
    </row>
    <row r="5886" spans="1:4" s="387" customFormat="1" x14ac:dyDescent="0.25">
      <c r="A5886" s="473">
        <v>87748</v>
      </c>
      <c r="B5886" s="473" t="s">
        <v>16666</v>
      </c>
      <c r="C5886" s="473" t="s">
        <v>913</v>
      </c>
      <c r="D5886" s="474">
        <v>72.62</v>
      </c>
    </row>
    <row r="5887" spans="1:4" s="387" customFormat="1" x14ac:dyDescent="0.25">
      <c r="A5887" s="473">
        <v>87749</v>
      </c>
      <c r="B5887" s="473" t="s">
        <v>16667</v>
      </c>
      <c r="C5887" s="473" t="s">
        <v>913</v>
      </c>
      <c r="D5887" s="474">
        <v>79.61</v>
      </c>
    </row>
    <row r="5888" spans="1:4" s="387" customFormat="1" x14ac:dyDescent="0.25">
      <c r="A5888" s="473">
        <v>87755</v>
      </c>
      <c r="B5888" s="473" t="s">
        <v>16668</v>
      </c>
      <c r="C5888" s="473" t="s">
        <v>913</v>
      </c>
      <c r="D5888" s="474">
        <v>38.94</v>
      </c>
    </row>
    <row r="5889" spans="1:4" s="387" customFormat="1" x14ac:dyDescent="0.25">
      <c r="A5889" s="473">
        <v>87757</v>
      </c>
      <c r="B5889" s="473" t="s">
        <v>16669</v>
      </c>
      <c r="C5889" s="473" t="s">
        <v>913</v>
      </c>
      <c r="D5889" s="474">
        <v>42.86</v>
      </c>
    </row>
    <row r="5890" spans="1:4" s="387" customFormat="1" x14ac:dyDescent="0.25">
      <c r="A5890" s="473">
        <v>87758</v>
      </c>
      <c r="B5890" s="473" t="s">
        <v>16670</v>
      </c>
      <c r="C5890" s="473" t="s">
        <v>913</v>
      </c>
      <c r="D5890" s="474">
        <v>70.709999999999994</v>
      </c>
    </row>
    <row r="5891" spans="1:4" s="387" customFormat="1" x14ac:dyDescent="0.25">
      <c r="A5891" s="473">
        <v>87759</v>
      </c>
      <c r="B5891" s="473" t="s">
        <v>16671</v>
      </c>
      <c r="C5891" s="473" t="s">
        <v>913</v>
      </c>
      <c r="D5891" s="474">
        <v>77.7</v>
      </c>
    </row>
    <row r="5892" spans="1:4" s="387" customFormat="1" x14ac:dyDescent="0.25">
      <c r="A5892" s="473">
        <v>87765</v>
      </c>
      <c r="B5892" s="473" t="s">
        <v>16672</v>
      </c>
      <c r="C5892" s="473" t="s">
        <v>913</v>
      </c>
      <c r="D5892" s="474">
        <v>44.64</v>
      </c>
    </row>
    <row r="5893" spans="1:4" s="387" customFormat="1" x14ac:dyDescent="0.25">
      <c r="A5893" s="473">
        <v>87767</v>
      </c>
      <c r="B5893" s="473" t="s">
        <v>16673</v>
      </c>
      <c r="C5893" s="473" t="s">
        <v>913</v>
      </c>
      <c r="D5893" s="474">
        <v>49.46</v>
      </c>
    </row>
    <row r="5894" spans="1:4" s="387" customFormat="1" x14ac:dyDescent="0.25">
      <c r="A5894" s="473">
        <v>87768</v>
      </c>
      <c r="B5894" s="473" t="s">
        <v>16674</v>
      </c>
      <c r="C5894" s="473" t="s">
        <v>913</v>
      </c>
      <c r="D5894" s="474">
        <v>83.71</v>
      </c>
    </row>
    <row r="5895" spans="1:4" s="387" customFormat="1" x14ac:dyDescent="0.25">
      <c r="A5895" s="473">
        <v>87769</v>
      </c>
      <c r="B5895" s="473" t="s">
        <v>16675</v>
      </c>
      <c r="C5895" s="473" t="s">
        <v>913</v>
      </c>
      <c r="D5895" s="474">
        <v>92.3</v>
      </c>
    </row>
    <row r="5896" spans="1:4" s="387" customFormat="1" x14ac:dyDescent="0.25">
      <c r="A5896" s="473">
        <v>88470</v>
      </c>
      <c r="B5896" s="473" t="s">
        <v>16676</v>
      </c>
      <c r="C5896" s="473" t="s">
        <v>913</v>
      </c>
      <c r="D5896" s="474">
        <v>16.98</v>
      </c>
    </row>
    <row r="5897" spans="1:4" s="387" customFormat="1" x14ac:dyDescent="0.25">
      <c r="A5897" s="473">
        <v>88471</v>
      </c>
      <c r="B5897" s="473" t="s">
        <v>16677</v>
      </c>
      <c r="C5897" s="473" t="s">
        <v>913</v>
      </c>
      <c r="D5897" s="474">
        <v>21.3</v>
      </c>
    </row>
    <row r="5898" spans="1:4" s="387" customFormat="1" x14ac:dyDescent="0.25">
      <c r="A5898" s="473">
        <v>88472</v>
      </c>
      <c r="B5898" s="473" t="s">
        <v>16678</v>
      </c>
      <c r="C5898" s="473" t="s">
        <v>913</v>
      </c>
      <c r="D5898" s="474">
        <v>24.73</v>
      </c>
    </row>
    <row r="5899" spans="1:4" s="387" customFormat="1" x14ac:dyDescent="0.25">
      <c r="A5899" s="473">
        <v>88476</v>
      </c>
      <c r="B5899" s="473" t="s">
        <v>16679</v>
      </c>
      <c r="C5899" s="473" t="s">
        <v>913</v>
      </c>
      <c r="D5899" s="474">
        <v>14.76</v>
      </c>
    </row>
    <row r="5900" spans="1:4" s="387" customFormat="1" x14ac:dyDescent="0.25">
      <c r="A5900" s="473">
        <v>88477</v>
      </c>
      <c r="B5900" s="473" t="s">
        <v>16680</v>
      </c>
      <c r="C5900" s="473" t="s">
        <v>913</v>
      </c>
      <c r="D5900" s="474">
        <v>20.21</v>
      </c>
    </row>
    <row r="5901" spans="1:4" s="387" customFormat="1" x14ac:dyDescent="0.25">
      <c r="A5901" s="473">
        <v>88478</v>
      </c>
      <c r="B5901" s="473" t="s">
        <v>16681</v>
      </c>
      <c r="C5901" s="473" t="s">
        <v>913</v>
      </c>
      <c r="D5901" s="474">
        <v>24.71</v>
      </c>
    </row>
    <row r="5902" spans="1:4" s="387" customFormat="1" x14ac:dyDescent="0.25">
      <c r="A5902" s="473">
        <v>90930</v>
      </c>
      <c r="B5902" s="473" t="s">
        <v>16682</v>
      </c>
      <c r="C5902" s="473" t="s">
        <v>913</v>
      </c>
      <c r="D5902" s="474">
        <v>64.8</v>
      </c>
    </row>
    <row r="5903" spans="1:4" s="387" customFormat="1" x14ac:dyDescent="0.25">
      <c r="A5903" s="473">
        <v>90932</v>
      </c>
      <c r="B5903" s="473" t="s">
        <v>16683</v>
      </c>
      <c r="C5903" s="473" t="s">
        <v>913</v>
      </c>
      <c r="D5903" s="474">
        <v>70.319999999999993</v>
      </c>
    </row>
    <row r="5904" spans="1:4" s="387" customFormat="1" x14ac:dyDescent="0.25">
      <c r="A5904" s="473">
        <v>90933</v>
      </c>
      <c r="B5904" s="473" t="s">
        <v>16684</v>
      </c>
      <c r="C5904" s="473" t="s">
        <v>913</v>
      </c>
      <c r="D5904" s="474">
        <v>109.55</v>
      </c>
    </row>
    <row r="5905" spans="1:4" s="387" customFormat="1" x14ac:dyDescent="0.25">
      <c r="A5905" s="473">
        <v>90934</v>
      </c>
      <c r="B5905" s="473" t="s">
        <v>16685</v>
      </c>
      <c r="C5905" s="473" t="s">
        <v>913</v>
      </c>
      <c r="D5905" s="474">
        <v>119.39</v>
      </c>
    </row>
    <row r="5906" spans="1:4" s="387" customFormat="1" x14ac:dyDescent="0.25">
      <c r="A5906" s="473">
        <v>90940</v>
      </c>
      <c r="B5906" s="473" t="s">
        <v>16686</v>
      </c>
      <c r="C5906" s="473" t="s">
        <v>913</v>
      </c>
      <c r="D5906" s="474">
        <v>68.89</v>
      </c>
    </row>
    <row r="5907" spans="1:4" s="387" customFormat="1" x14ac:dyDescent="0.25">
      <c r="A5907" s="473">
        <v>90942</v>
      </c>
      <c r="B5907" s="473" t="s">
        <v>16687</v>
      </c>
      <c r="C5907" s="473" t="s">
        <v>913</v>
      </c>
      <c r="D5907" s="474">
        <v>74.91</v>
      </c>
    </row>
    <row r="5908" spans="1:4" s="387" customFormat="1" x14ac:dyDescent="0.25">
      <c r="A5908" s="473">
        <v>90943</v>
      </c>
      <c r="B5908" s="473" t="s">
        <v>16688</v>
      </c>
      <c r="C5908" s="473" t="s">
        <v>913</v>
      </c>
      <c r="D5908" s="474">
        <v>117.63</v>
      </c>
    </row>
    <row r="5909" spans="1:4" s="387" customFormat="1" x14ac:dyDescent="0.25">
      <c r="A5909" s="473">
        <v>90944</v>
      </c>
      <c r="B5909" s="473" t="s">
        <v>16689</v>
      </c>
      <c r="C5909" s="473" t="s">
        <v>913</v>
      </c>
      <c r="D5909" s="474">
        <v>128.34</v>
      </c>
    </row>
    <row r="5910" spans="1:4" s="387" customFormat="1" x14ac:dyDescent="0.25">
      <c r="A5910" s="473">
        <v>90950</v>
      </c>
      <c r="B5910" s="473" t="s">
        <v>16690</v>
      </c>
      <c r="C5910" s="473" t="s">
        <v>913</v>
      </c>
      <c r="D5910" s="474">
        <v>76.36</v>
      </c>
    </row>
    <row r="5911" spans="1:4" s="387" customFormat="1" x14ac:dyDescent="0.25">
      <c r="A5911" s="473">
        <v>90952</v>
      </c>
      <c r="B5911" s="473" t="s">
        <v>16691</v>
      </c>
      <c r="C5911" s="473" t="s">
        <v>913</v>
      </c>
      <c r="D5911" s="474">
        <v>83.27</v>
      </c>
    </row>
    <row r="5912" spans="1:4" s="387" customFormat="1" x14ac:dyDescent="0.25">
      <c r="A5912" s="473">
        <v>90953</v>
      </c>
      <c r="B5912" s="473" t="s">
        <v>16692</v>
      </c>
      <c r="C5912" s="473" t="s">
        <v>913</v>
      </c>
      <c r="D5912" s="474">
        <v>132.38999999999999</v>
      </c>
    </row>
    <row r="5913" spans="1:4" s="387" customFormat="1" x14ac:dyDescent="0.25">
      <c r="A5913" s="473">
        <v>90954</v>
      </c>
      <c r="B5913" s="473" t="s">
        <v>16693</v>
      </c>
      <c r="C5913" s="473" t="s">
        <v>913</v>
      </c>
      <c r="D5913" s="474">
        <v>144.69999999999999</v>
      </c>
    </row>
    <row r="5914" spans="1:4" s="387" customFormat="1" x14ac:dyDescent="0.25">
      <c r="A5914" s="473">
        <v>94438</v>
      </c>
      <c r="B5914" s="473" t="s">
        <v>6561</v>
      </c>
      <c r="C5914" s="473" t="s">
        <v>913</v>
      </c>
      <c r="D5914" s="474">
        <v>34.6</v>
      </c>
    </row>
    <row r="5915" spans="1:4" s="387" customFormat="1" x14ac:dyDescent="0.25">
      <c r="A5915" s="473">
        <v>94439</v>
      </c>
      <c r="B5915" s="473" t="s">
        <v>6562</v>
      </c>
      <c r="C5915" s="473" t="s">
        <v>913</v>
      </c>
      <c r="D5915" s="474">
        <v>39.15</v>
      </c>
    </row>
    <row r="5916" spans="1:4" s="387" customFormat="1" x14ac:dyDescent="0.25">
      <c r="A5916" s="473">
        <v>94779</v>
      </c>
      <c r="B5916" s="473" t="s">
        <v>1287</v>
      </c>
      <c r="C5916" s="473" t="s">
        <v>913</v>
      </c>
      <c r="D5916" s="474">
        <v>33.43</v>
      </c>
    </row>
    <row r="5917" spans="1:4" s="387" customFormat="1" x14ac:dyDescent="0.25">
      <c r="A5917" s="473">
        <v>94782</v>
      </c>
      <c r="B5917" s="473" t="s">
        <v>6563</v>
      </c>
      <c r="C5917" s="473" t="s">
        <v>913</v>
      </c>
      <c r="D5917" s="474">
        <v>38.47</v>
      </c>
    </row>
    <row r="5918" spans="1:4" s="387" customFormat="1" x14ac:dyDescent="0.25">
      <c r="A5918" s="473">
        <v>102803</v>
      </c>
      <c r="B5918" s="473" t="s">
        <v>16694</v>
      </c>
      <c r="C5918" s="473" t="s">
        <v>913</v>
      </c>
      <c r="D5918" s="474">
        <v>1.81</v>
      </c>
    </row>
    <row r="5919" spans="1:4" s="387" customFormat="1" x14ac:dyDescent="0.25">
      <c r="A5919" s="473">
        <v>101742</v>
      </c>
      <c r="B5919" s="473" t="s">
        <v>6564</v>
      </c>
      <c r="C5919" s="473" t="s">
        <v>934</v>
      </c>
      <c r="D5919" s="474">
        <v>57.89</v>
      </c>
    </row>
    <row r="5920" spans="1:4" s="387" customFormat="1" x14ac:dyDescent="0.25">
      <c r="A5920" s="473">
        <v>87871</v>
      </c>
      <c r="B5920" s="473" t="s">
        <v>6565</v>
      </c>
      <c r="C5920" s="473" t="s">
        <v>913</v>
      </c>
      <c r="D5920" s="474">
        <v>10.55</v>
      </c>
    </row>
    <row r="5921" spans="1:4" s="387" customFormat="1" x14ac:dyDescent="0.25">
      <c r="A5921" s="473">
        <v>87872</v>
      </c>
      <c r="B5921" s="473" t="s">
        <v>6566</v>
      </c>
      <c r="C5921" s="473" t="s">
        <v>913</v>
      </c>
      <c r="D5921" s="474">
        <v>9.9700000000000006</v>
      </c>
    </row>
    <row r="5922" spans="1:4" s="387" customFormat="1" x14ac:dyDescent="0.25">
      <c r="A5922" s="473">
        <v>87873</v>
      </c>
      <c r="B5922" s="473" t="s">
        <v>6567</v>
      </c>
      <c r="C5922" s="473" t="s">
        <v>913</v>
      </c>
      <c r="D5922" s="474">
        <v>5.28</v>
      </c>
    </row>
    <row r="5923" spans="1:4" s="387" customFormat="1" x14ac:dyDescent="0.25">
      <c r="A5923" s="473">
        <v>87874</v>
      </c>
      <c r="B5923" s="473" t="s">
        <v>6568</v>
      </c>
      <c r="C5923" s="473" t="s">
        <v>913</v>
      </c>
      <c r="D5923" s="474">
        <v>5.15</v>
      </c>
    </row>
    <row r="5924" spans="1:4" s="387" customFormat="1" x14ac:dyDescent="0.25">
      <c r="A5924" s="473">
        <v>87876</v>
      </c>
      <c r="B5924" s="473" t="s">
        <v>6569</v>
      </c>
      <c r="C5924" s="473" t="s">
        <v>913</v>
      </c>
      <c r="D5924" s="474">
        <v>6.23</v>
      </c>
    </row>
    <row r="5925" spans="1:4" s="387" customFormat="1" x14ac:dyDescent="0.25">
      <c r="A5925" s="473">
        <v>87877</v>
      </c>
      <c r="B5925" s="473" t="s">
        <v>6570</v>
      </c>
      <c r="C5925" s="473" t="s">
        <v>913</v>
      </c>
      <c r="D5925" s="474">
        <v>5.95</v>
      </c>
    </row>
    <row r="5926" spans="1:4" s="387" customFormat="1" x14ac:dyDescent="0.25">
      <c r="A5926" s="473">
        <v>87878</v>
      </c>
      <c r="B5926" s="473" t="s">
        <v>6571</v>
      </c>
      <c r="C5926" s="473" t="s">
        <v>913</v>
      </c>
      <c r="D5926" s="474">
        <v>3.87</v>
      </c>
    </row>
    <row r="5927" spans="1:4" s="387" customFormat="1" x14ac:dyDescent="0.25">
      <c r="A5927" s="473">
        <v>87879</v>
      </c>
      <c r="B5927" s="473" t="s">
        <v>1518</v>
      </c>
      <c r="C5927" s="473" t="s">
        <v>913</v>
      </c>
      <c r="D5927" s="474">
        <v>3.45</v>
      </c>
    </row>
    <row r="5928" spans="1:4" s="387" customFormat="1" x14ac:dyDescent="0.25">
      <c r="A5928" s="473">
        <v>87881</v>
      </c>
      <c r="B5928" s="473" t="s">
        <v>1493</v>
      </c>
      <c r="C5928" s="473" t="s">
        <v>913</v>
      </c>
      <c r="D5928" s="474">
        <v>5.2</v>
      </c>
    </row>
    <row r="5929" spans="1:4" s="387" customFormat="1" x14ac:dyDescent="0.25">
      <c r="A5929" s="473">
        <v>87882</v>
      </c>
      <c r="B5929" s="473" t="s">
        <v>1294</v>
      </c>
      <c r="C5929" s="473" t="s">
        <v>913</v>
      </c>
      <c r="D5929" s="474">
        <v>5.07</v>
      </c>
    </row>
    <row r="5930" spans="1:4" s="387" customFormat="1" x14ac:dyDescent="0.25">
      <c r="A5930" s="473">
        <v>87884</v>
      </c>
      <c r="B5930" s="473" t="s">
        <v>6572</v>
      </c>
      <c r="C5930" s="473" t="s">
        <v>913</v>
      </c>
      <c r="D5930" s="474">
        <v>6.15</v>
      </c>
    </row>
    <row r="5931" spans="1:4" s="387" customFormat="1" x14ac:dyDescent="0.25">
      <c r="A5931" s="473">
        <v>87885</v>
      </c>
      <c r="B5931" s="473" t="s">
        <v>6573</v>
      </c>
      <c r="C5931" s="473" t="s">
        <v>913</v>
      </c>
      <c r="D5931" s="474">
        <v>5.87</v>
      </c>
    </row>
    <row r="5932" spans="1:4" s="387" customFormat="1" x14ac:dyDescent="0.25">
      <c r="A5932" s="473">
        <v>87886</v>
      </c>
      <c r="B5932" s="473" t="s">
        <v>6574</v>
      </c>
      <c r="C5932" s="473" t="s">
        <v>913</v>
      </c>
      <c r="D5932" s="474">
        <v>16.14</v>
      </c>
    </row>
    <row r="5933" spans="1:4" s="387" customFormat="1" x14ac:dyDescent="0.25">
      <c r="A5933" s="473">
        <v>87887</v>
      </c>
      <c r="B5933" s="473" t="s">
        <v>6575</v>
      </c>
      <c r="C5933" s="473" t="s">
        <v>913</v>
      </c>
      <c r="D5933" s="474">
        <v>15.56</v>
      </c>
    </row>
    <row r="5934" spans="1:4" s="387" customFormat="1" x14ac:dyDescent="0.25">
      <c r="A5934" s="473">
        <v>87888</v>
      </c>
      <c r="B5934" s="473" t="s">
        <v>6576</v>
      </c>
      <c r="C5934" s="473" t="s">
        <v>913</v>
      </c>
      <c r="D5934" s="474">
        <v>6.46</v>
      </c>
    </row>
    <row r="5935" spans="1:4" s="387" customFormat="1" x14ac:dyDescent="0.25">
      <c r="A5935" s="473">
        <v>87889</v>
      </c>
      <c r="B5935" s="473" t="s">
        <v>1548</v>
      </c>
      <c r="C5935" s="473" t="s">
        <v>913</v>
      </c>
      <c r="D5935" s="474">
        <v>6.33</v>
      </c>
    </row>
    <row r="5936" spans="1:4" s="387" customFormat="1" x14ac:dyDescent="0.25">
      <c r="A5936" s="473">
        <v>87891</v>
      </c>
      <c r="B5936" s="473" t="s">
        <v>6577</v>
      </c>
      <c r="C5936" s="473" t="s">
        <v>913</v>
      </c>
      <c r="D5936" s="474">
        <v>7.41</v>
      </c>
    </row>
    <row r="5937" spans="1:4" s="387" customFormat="1" x14ac:dyDescent="0.25">
      <c r="A5937" s="473">
        <v>87892</v>
      </c>
      <c r="B5937" s="473" t="s">
        <v>6578</v>
      </c>
      <c r="C5937" s="473" t="s">
        <v>913</v>
      </c>
      <c r="D5937" s="474">
        <v>7.13</v>
      </c>
    </row>
    <row r="5938" spans="1:4" s="387" customFormat="1" x14ac:dyDescent="0.25">
      <c r="A5938" s="473">
        <v>87893</v>
      </c>
      <c r="B5938" s="473" t="s">
        <v>6579</v>
      </c>
      <c r="C5938" s="473" t="s">
        <v>913</v>
      </c>
      <c r="D5938" s="474">
        <v>5.91</v>
      </c>
    </row>
    <row r="5939" spans="1:4" s="387" customFormat="1" x14ac:dyDescent="0.25">
      <c r="A5939" s="473">
        <v>87894</v>
      </c>
      <c r="B5939" s="473" t="s">
        <v>6580</v>
      </c>
      <c r="C5939" s="473" t="s">
        <v>913</v>
      </c>
      <c r="D5939" s="474">
        <v>5.49</v>
      </c>
    </row>
    <row r="5940" spans="1:4" s="387" customFormat="1" x14ac:dyDescent="0.25">
      <c r="A5940" s="473">
        <v>87896</v>
      </c>
      <c r="B5940" s="473" t="s">
        <v>6581</v>
      </c>
      <c r="C5940" s="473" t="s">
        <v>913</v>
      </c>
      <c r="D5940" s="474">
        <v>5.48</v>
      </c>
    </row>
    <row r="5941" spans="1:4" s="387" customFormat="1" x14ac:dyDescent="0.25">
      <c r="A5941" s="473">
        <v>87897</v>
      </c>
      <c r="B5941" s="473" t="s">
        <v>6582</v>
      </c>
      <c r="C5941" s="473" t="s">
        <v>913</v>
      </c>
      <c r="D5941" s="474">
        <v>5.0599999999999996</v>
      </c>
    </row>
    <row r="5942" spans="1:4" s="387" customFormat="1" x14ac:dyDescent="0.25">
      <c r="A5942" s="473">
        <v>87899</v>
      </c>
      <c r="B5942" s="473" t="s">
        <v>6583</v>
      </c>
      <c r="C5942" s="473" t="s">
        <v>913</v>
      </c>
      <c r="D5942" s="474">
        <v>7.5</v>
      </c>
    </row>
    <row r="5943" spans="1:4" s="387" customFormat="1" x14ac:dyDescent="0.25">
      <c r="A5943" s="473">
        <v>87900</v>
      </c>
      <c r="B5943" s="473" t="s">
        <v>6584</v>
      </c>
      <c r="C5943" s="473" t="s">
        <v>913</v>
      </c>
      <c r="D5943" s="474">
        <v>7.37</v>
      </c>
    </row>
    <row r="5944" spans="1:4" s="387" customFormat="1" x14ac:dyDescent="0.25">
      <c r="A5944" s="473">
        <v>87902</v>
      </c>
      <c r="B5944" s="473" t="s">
        <v>6585</v>
      </c>
      <c r="C5944" s="473" t="s">
        <v>913</v>
      </c>
      <c r="D5944" s="474">
        <v>8.4499999999999993</v>
      </c>
    </row>
    <row r="5945" spans="1:4" s="387" customFormat="1" x14ac:dyDescent="0.25">
      <c r="A5945" s="473">
        <v>87903</v>
      </c>
      <c r="B5945" s="473" t="s">
        <v>1016</v>
      </c>
      <c r="C5945" s="473" t="s">
        <v>913</v>
      </c>
      <c r="D5945" s="474">
        <v>8.17</v>
      </c>
    </row>
    <row r="5946" spans="1:4" s="387" customFormat="1" x14ac:dyDescent="0.25">
      <c r="A5946" s="473">
        <v>87904</v>
      </c>
      <c r="B5946" s="473" t="s">
        <v>6586</v>
      </c>
      <c r="C5946" s="473" t="s">
        <v>913</v>
      </c>
      <c r="D5946" s="474">
        <v>7.63</v>
      </c>
    </row>
    <row r="5947" spans="1:4" s="387" customFormat="1" x14ac:dyDescent="0.25">
      <c r="A5947" s="473">
        <v>87905</v>
      </c>
      <c r="B5947" s="473" t="s">
        <v>1292</v>
      </c>
      <c r="C5947" s="473" t="s">
        <v>913</v>
      </c>
      <c r="D5947" s="474">
        <v>7.21</v>
      </c>
    </row>
    <row r="5948" spans="1:4" s="387" customFormat="1" x14ac:dyDescent="0.25">
      <c r="A5948" s="473">
        <v>87907</v>
      </c>
      <c r="B5948" s="473" t="s">
        <v>6587</v>
      </c>
      <c r="C5948" s="473" t="s">
        <v>913</v>
      </c>
      <c r="D5948" s="474">
        <v>7.05</v>
      </c>
    </row>
    <row r="5949" spans="1:4" s="387" customFormat="1" x14ac:dyDescent="0.25">
      <c r="A5949" s="473">
        <v>87908</v>
      </c>
      <c r="B5949" s="473" t="s">
        <v>6588</v>
      </c>
      <c r="C5949" s="473" t="s">
        <v>913</v>
      </c>
      <c r="D5949" s="474">
        <v>6.63</v>
      </c>
    </row>
    <row r="5950" spans="1:4" s="387" customFormat="1" x14ac:dyDescent="0.25">
      <c r="A5950" s="473">
        <v>87910</v>
      </c>
      <c r="B5950" s="473" t="s">
        <v>6589</v>
      </c>
      <c r="C5950" s="473" t="s">
        <v>913</v>
      </c>
      <c r="D5950" s="474">
        <v>15.89</v>
      </c>
    </row>
    <row r="5951" spans="1:4" s="387" customFormat="1" x14ac:dyDescent="0.25">
      <c r="A5951" s="473">
        <v>87911</v>
      </c>
      <c r="B5951" s="473" t="s">
        <v>6590</v>
      </c>
      <c r="C5951" s="473" t="s">
        <v>913</v>
      </c>
      <c r="D5951" s="474">
        <v>15.31</v>
      </c>
    </row>
    <row r="5952" spans="1:4" s="387" customFormat="1" x14ac:dyDescent="0.25">
      <c r="A5952" s="473">
        <v>87411</v>
      </c>
      <c r="B5952" s="473" t="s">
        <v>6591</v>
      </c>
      <c r="C5952" s="473" t="s">
        <v>913</v>
      </c>
      <c r="D5952" s="474">
        <v>11</v>
      </c>
    </row>
    <row r="5953" spans="1:4" s="387" customFormat="1" x14ac:dyDescent="0.25">
      <c r="A5953" s="473">
        <v>87412</v>
      </c>
      <c r="B5953" s="473" t="s">
        <v>6592</v>
      </c>
      <c r="C5953" s="473" t="s">
        <v>913</v>
      </c>
      <c r="D5953" s="474">
        <v>16.7</v>
      </c>
    </row>
    <row r="5954" spans="1:4" s="387" customFormat="1" x14ac:dyDescent="0.25">
      <c r="A5954" s="473">
        <v>87413</v>
      </c>
      <c r="B5954" s="473" t="s">
        <v>6593</v>
      </c>
      <c r="C5954" s="473" t="s">
        <v>913</v>
      </c>
      <c r="D5954" s="474">
        <v>19.96</v>
      </c>
    </row>
    <row r="5955" spans="1:4" s="387" customFormat="1" x14ac:dyDescent="0.25">
      <c r="A5955" s="473">
        <v>87414</v>
      </c>
      <c r="B5955" s="473" t="s">
        <v>6594</v>
      </c>
      <c r="C5955" s="473" t="s">
        <v>913</v>
      </c>
      <c r="D5955" s="474">
        <v>15.65</v>
      </c>
    </row>
    <row r="5956" spans="1:4" s="387" customFormat="1" x14ac:dyDescent="0.25">
      <c r="A5956" s="473">
        <v>87415</v>
      </c>
      <c r="B5956" s="473" t="s">
        <v>6595</v>
      </c>
      <c r="C5956" s="473" t="s">
        <v>913</v>
      </c>
      <c r="D5956" s="474">
        <v>21.2</v>
      </c>
    </row>
    <row r="5957" spans="1:4" s="387" customFormat="1" x14ac:dyDescent="0.25">
      <c r="A5957" s="473">
        <v>87416</v>
      </c>
      <c r="B5957" s="473" t="s">
        <v>6596</v>
      </c>
      <c r="C5957" s="473" t="s">
        <v>913</v>
      </c>
      <c r="D5957" s="474">
        <v>24.66</v>
      </c>
    </row>
    <row r="5958" spans="1:4" s="387" customFormat="1" x14ac:dyDescent="0.25">
      <c r="A5958" s="473">
        <v>87417</v>
      </c>
      <c r="B5958" s="473" t="s">
        <v>6597</v>
      </c>
      <c r="C5958" s="473" t="s">
        <v>913</v>
      </c>
      <c r="D5958" s="474">
        <v>11.8</v>
      </c>
    </row>
    <row r="5959" spans="1:4" s="387" customFormat="1" x14ac:dyDescent="0.25">
      <c r="A5959" s="473">
        <v>87418</v>
      </c>
      <c r="B5959" s="473" t="s">
        <v>6598</v>
      </c>
      <c r="C5959" s="473" t="s">
        <v>913</v>
      </c>
      <c r="D5959" s="474">
        <v>12.23</v>
      </c>
    </row>
    <row r="5960" spans="1:4" s="387" customFormat="1" x14ac:dyDescent="0.25">
      <c r="A5960" s="473">
        <v>87419</v>
      </c>
      <c r="B5960" s="473" t="s">
        <v>6599</v>
      </c>
      <c r="C5960" s="473" t="s">
        <v>913</v>
      </c>
      <c r="D5960" s="474">
        <v>13.45</v>
      </c>
    </row>
    <row r="5961" spans="1:4" s="387" customFormat="1" x14ac:dyDescent="0.25">
      <c r="A5961" s="473">
        <v>87420</v>
      </c>
      <c r="B5961" s="473" t="s">
        <v>6600</v>
      </c>
      <c r="C5961" s="473" t="s">
        <v>913</v>
      </c>
      <c r="D5961" s="474">
        <v>17.09</v>
      </c>
    </row>
    <row r="5962" spans="1:4" s="387" customFormat="1" x14ac:dyDescent="0.25">
      <c r="A5962" s="473">
        <v>87421</v>
      </c>
      <c r="B5962" s="473" t="s">
        <v>6601</v>
      </c>
      <c r="C5962" s="473" t="s">
        <v>913</v>
      </c>
      <c r="D5962" s="474">
        <v>17.52</v>
      </c>
    </row>
    <row r="5963" spans="1:4" s="387" customFormat="1" x14ac:dyDescent="0.25">
      <c r="A5963" s="473">
        <v>87422</v>
      </c>
      <c r="B5963" s="473" t="s">
        <v>6602</v>
      </c>
      <c r="C5963" s="473" t="s">
        <v>913</v>
      </c>
      <c r="D5963" s="474">
        <v>18.75</v>
      </c>
    </row>
    <row r="5964" spans="1:4" s="387" customFormat="1" x14ac:dyDescent="0.25">
      <c r="A5964" s="473">
        <v>87423</v>
      </c>
      <c r="B5964" s="473" t="s">
        <v>6603</v>
      </c>
      <c r="C5964" s="473" t="s">
        <v>913</v>
      </c>
      <c r="D5964" s="474">
        <v>24.02</v>
      </c>
    </row>
    <row r="5965" spans="1:4" s="387" customFormat="1" x14ac:dyDescent="0.25">
      <c r="A5965" s="473">
        <v>87424</v>
      </c>
      <c r="B5965" s="473" t="s">
        <v>6604</v>
      </c>
      <c r="C5965" s="473" t="s">
        <v>913</v>
      </c>
      <c r="D5965" s="474">
        <v>24.66</v>
      </c>
    </row>
    <row r="5966" spans="1:4" s="387" customFormat="1" x14ac:dyDescent="0.25">
      <c r="A5966" s="473">
        <v>87425</v>
      </c>
      <c r="B5966" s="473" t="s">
        <v>6605</v>
      </c>
      <c r="C5966" s="473" t="s">
        <v>913</v>
      </c>
      <c r="D5966" s="474">
        <v>25.67</v>
      </c>
    </row>
    <row r="5967" spans="1:4" s="387" customFormat="1" x14ac:dyDescent="0.25">
      <c r="A5967" s="473">
        <v>87426</v>
      </c>
      <c r="B5967" s="473" t="s">
        <v>6606</v>
      </c>
      <c r="C5967" s="473" t="s">
        <v>913</v>
      </c>
      <c r="D5967" s="474">
        <v>27.69</v>
      </c>
    </row>
    <row r="5968" spans="1:4" s="387" customFormat="1" x14ac:dyDescent="0.25">
      <c r="A5968" s="473">
        <v>87427</v>
      </c>
      <c r="B5968" s="473" t="s">
        <v>6607</v>
      </c>
      <c r="C5968" s="473" t="s">
        <v>913</v>
      </c>
      <c r="D5968" s="474">
        <v>28.33</v>
      </c>
    </row>
    <row r="5969" spans="1:4" s="387" customFormat="1" x14ac:dyDescent="0.25">
      <c r="A5969" s="473">
        <v>87428</v>
      </c>
      <c r="B5969" s="473" t="s">
        <v>6608</v>
      </c>
      <c r="C5969" s="473" t="s">
        <v>913</v>
      </c>
      <c r="D5969" s="474">
        <v>29.35</v>
      </c>
    </row>
    <row r="5970" spans="1:4" s="387" customFormat="1" x14ac:dyDescent="0.25">
      <c r="A5970" s="473">
        <v>87429</v>
      </c>
      <c r="B5970" s="473" t="s">
        <v>6609</v>
      </c>
      <c r="C5970" s="473" t="s">
        <v>913</v>
      </c>
      <c r="D5970" s="474">
        <v>15.4</v>
      </c>
    </row>
    <row r="5971" spans="1:4" s="387" customFormat="1" x14ac:dyDescent="0.25">
      <c r="A5971" s="473">
        <v>87430</v>
      </c>
      <c r="B5971" s="473" t="s">
        <v>6610</v>
      </c>
      <c r="C5971" s="473" t="s">
        <v>913</v>
      </c>
      <c r="D5971" s="474">
        <v>15.83</v>
      </c>
    </row>
    <row r="5972" spans="1:4" s="387" customFormat="1" x14ac:dyDescent="0.25">
      <c r="A5972" s="473">
        <v>87431</v>
      </c>
      <c r="B5972" s="473" t="s">
        <v>6611</v>
      </c>
      <c r="C5972" s="473" t="s">
        <v>913</v>
      </c>
      <c r="D5972" s="474">
        <v>16.04</v>
      </c>
    </row>
    <row r="5973" spans="1:4" s="387" customFormat="1" x14ac:dyDescent="0.25">
      <c r="A5973" s="473">
        <v>87432</v>
      </c>
      <c r="B5973" s="473" t="s">
        <v>6612</v>
      </c>
      <c r="C5973" s="473" t="s">
        <v>913</v>
      </c>
      <c r="D5973" s="474">
        <v>22.03</v>
      </c>
    </row>
    <row r="5974" spans="1:4" s="387" customFormat="1" x14ac:dyDescent="0.25">
      <c r="A5974" s="473">
        <v>87433</v>
      </c>
      <c r="B5974" s="473" t="s">
        <v>6613</v>
      </c>
      <c r="C5974" s="473" t="s">
        <v>913</v>
      </c>
      <c r="D5974" s="474">
        <v>22.89</v>
      </c>
    </row>
    <row r="5975" spans="1:4" s="387" customFormat="1" x14ac:dyDescent="0.25">
      <c r="A5975" s="473">
        <v>87434</v>
      </c>
      <c r="B5975" s="473" t="s">
        <v>6614</v>
      </c>
      <c r="C5975" s="473" t="s">
        <v>913</v>
      </c>
      <c r="D5975" s="474">
        <v>23.47</v>
      </c>
    </row>
    <row r="5976" spans="1:4" s="387" customFormat="1" x14ac:dyDescent="0.25">
      <c r="A5976" s="473">
        <v>87435</v>
      </c>
      <c r="B5976" s="473" t="s">
        <v>6615</v>
      </c>
      <c r="C5976" s="473" t="s">
        <v>913</v>
      </c>
      <c r="D5976" s="474">
        <v>24.7</v>
      </c>
    </row>
    <row r="5977" spans="1:4" s="387" customFormat="1" x14ac:dyDescent="0.25">
      <c r="A5977" s="473">
        <v>87436</v>
      </c>
      <c r="B5977" s="473" t="s">
        <v>6616</v>
      </c>
      <c r="C5977" s="473" t="s">
        <v>913</v>
      </c>
      <c r="D5977" s="474">
        <v>26.14</v>
      </c>
    </row>
    <row r="5978" spans="1:4" s="387" customFormat="1" x14ac:dyDescent="0.25">
      <c r="A5978" s="473">
        <v>87437</v>
      </c>
      <c r="B5978" s="473" t="s">
        <v>6617</v>
      </c>
      <c r="C5978" s="473" t="s">
        <v>913</v>
      </c>
      <c r="D5978" s="474">
        <v>27.15</v>
      </c>
    </row>
    <row r="5979" spans="1:4" s="387" customFormat="1" x14ac:dyDescent="0.25">
      <c r="A5979" s="473">
        <v>87438</v>
      </c>
      <c r="B5979" s="473" t="s">
        <v>6618</v>
      </c>
      <c r="C5979" s="473" t="s">
        <v>913</v>
      </c>
      <c r="D5979" s="474">
        <v>30.39</v>
      </c>
    </row>
    <row r="5980" spans="1:4" s="387" customFormat="1" x14ac:dyDescent="0.25">
      <c r="A5980" s="473">
        <v>87439</v>
      </c>
      <c r="B5980" s="473" t="s">
        <v>6619</v>
      </c>
      <c r="C5980" s="473" t="s">
        <v>913</v>
      </c>
      <c r="D5980" s="474">
        <v>32.200000000000003</v>
      </c>
    </row>
    <row r="5981" spans="1:4" s="387" customFormat="1" x14ac:dyDescent="0.25">
      <c r="A5981" s="473">
        <v>87440</v>
      </c>
      <c r="B5981" s="473" t="s">
        <v>6620</v>
      </c>
      <c r="C5981" s="473" t="s">
        <v>913</v>
      </c>
      <c r="D5981" s="474">
        <v>33.06</v>
      </c>
    </row>
    <row r="5982" spans="1:4" s="387" customFormat="1" x14ac:dyDescent="0.25">
      <c r="A5982" s="473">
        <v>87527</v>
      </c>
      <c r="B5982" s="473" t="s">
        <v>1495</v>
      </c>
      <c r="C5982" s="473" t="s">
        <v>913</v>
      </c>
      <c r="D5982" s="474">
        <v>33.82</v>
      </c>
    </row>
    <row r="5983" spans="1:4" s="387" customFormat="1" x14ac:dyDescent="0.25">
      <c r="A5983" s="473">
        <v>87528</v>
      </c>
      <c r="B5983" s="473" t="s">
        <v>6621</v>
      </c>
      <c r="C5983" s="473" t="s">
        <v>913</v>
      </c>
      <c r="D5983" s="474">
        <v>37.409999999999997</v>
      </c>
    </row>
    <row r="5984" spans="1:4" s="387" customFormat="1" x14ac:dyDescent="0.25">
      <c r="A5984" s="473">
        <v>87529</v>
      </c>
      <c r="B5984" s="473" t="s">
        <v>1496</v>
      </c>
      <c r="C5984" s="473" t="s">
        <v>913</v>
      </c>
      <c r="D5984" s="474">
        <v>30.82</v>
      </c>
    </row>
    <row r="5985" spans="1:4" s="387" customFormat="1" x14ac:dyDescent="0.25">
      <c r="A5985" s="473">
        <v>87530</v>
      </c>
      <c r="B5985" s="473" t="s">
        <v>6622</v>
      </c>
      <c r="C5985" s="473" t="s">
        <v>913</v>
      </c>
      <c r="D5985" s="474">
        <v>34.409999999999997</v>
      </c>
    </row>
    <row r="5986" spans="1:4" s="387" customFormat="1" x14ac:dyDescent="0.25">
      <c r="A5986" s="473">
        <v>87531</v>
      </c>
      <c r="B5986" s="473" t="s">
        <v>1497</v>
      </c>
      <c r="C5986" s="473" t="s">
        <v>913</v>
      </c>
      <c r="D5986" s="474">
        <v>29.76</v>
      </c>
    </row>
    <row r="5987" spans="1:4" s="387" customFormat="1" x14ac:dyDescent="0.25">
      <c r="A5987" s="473">
        <v>87532</v>
      </c>
      <c r="B5987" s="473" t="s">
        <v>6623</v>
      </c>
      <c r="C5987" s="473" t="s">
        <v>913</v>
      </c>
      <c r="D5987" s="474">
        <v>33.35</v>
      </c>
    </row>
    <row r="5988" spans="1:4" s="387" customFormat="1" x14ac:dyDescent="0.25">
      <c r="A5988" s="473">
        <v>87535</v>
      </c>
      <c r="B5988" s="473" t="s">
        <v>6624</v>
      </c>
      <c r="C5988" s="473" t="s">
        <v>913</v>
      </c>
      <c r="D5988" s="474">
        <v>26.76</v>
      </c>
    </row>
    <row r="5989" spans="1:4" s="387" customFormat="1" x14ac:dyDescent="0.25">
      <c r="A5989" s="473">
        <v>87536</v>
      </c>
      <c r="B5989" s="473" t="s">
        <v>6625</v>
      </c>
      <c r="C5989" s="473" t="s">
        <v>913</v>
      </c>
      <c r="D5989" s="474">
        <v>30.35</v>
      </c>
    </row>
    <row r="5990" spans="1:4" s="387" customFormat="1" x14ac:dyDescent="0.25">
      <c r="A5990" s="473">
        <v>87537</v>
      </c>
      <c r="B5990" s="473" t="s">
        <v>6626</v>
      </c>
      <c r="C5990" s="473" t="s">
        <v>913</v>
      </c>
      <c r="D5990" s="474">
        <v>54.07</v>
      </c>
    </row>
    <row r="5991" spans="1:4" s="387" customFormat="1" x14ac:dyDescent="0.25">
      <c r="A5991" s="473">
        <v>87538</v>
      </c>
      <c r="B5991" s="473" t="s">
        <v>6627</v>
      </c>
      <c r="C5991" s="473" t="s">
        <v>913</v>
      </c>
      <c r="D5991" s="474">
        <v>51.49</v>
      </c>
    </row>
    <row r="5992" spans="1:4" s="387" customFormat="1" x14ac:dyDescent="0.25">
      <c r="A5992" s="473">
        <v>87539</v>
      </c>
      <c r="B5992" s="473" t="s">
        <v>6628</v>
      </c>
      <c r="C5992" s="473" t="s">
        <v>913</v>
      </c>
      <c r="D5992" s="474">
        <v>50.57</v>
      </c>
    </row>
    <row r="5993" spans="1:4" s="387" customFormat="1" x14ac:dyDescent="0.25">
      <c r="A5993" s="473">
        <v>87541</v>
      </c>
      <c r="B5993" s="473" t="s">
        <v>6629</v>
      </c>
      <c r="C5993" s="473" t="s">
        <v>913</v>
      </c>
      <c r="D5993" s="474">
        <v>47.98</v>
      </c>
    </row>
    <row r="5994" spans="1:4" s="387" customFormat="1" x14ac:dyDescent="0.25">
      <c r="A5994" s="473">
        <v>87543</v>
      </c>
      <c r="B5994" s="473" t="s">
        <v>6630</v>
      </c>
      <c r="C5994" s="473" t="s">
        <v>913</v>
      </c>
      <c r="D5994" s="474">
        <v>17.12</v>
      </c>
    </row>
    <row r="5995" spans="1:4" s="387" customFormat="1" x14ac:dyDescent="0.25">
      <c r="A5995" s="473">
        <v>87545</v>
      </c>
      <c r="B5995" s="473" t="s">
        <v>1298</v>
      </c>
      <c r="C5995" s="473" t="s">
        <v>913</v>
      </c>
      <c r="D5995" s="474">
        <v>22.73</v>
      </c>
    </row>
    <row r="5996" spans="1:4" s="387" customFormat="1" x14ac:dyDescent="0.25">
      <c r="A5996" s="473">
        <v>87546</v>
      </c>
      <c r="B5996" s="473" t="s">
        <v>6631</v>
      </c>
      <c r="C5996" s="473" t="s">
        <v>913</v>
      </c>
      <c r="D5996" s="474">
        <v>24.76</v>
      </c>
    </row>
    <row r="5997" spans="1:4" s="387" customFormat="1" x14ac:dyDescent="0.25">
      <c r="A5997" s="473">
        <v>87547</v>
      </c>
      <c r="B5997" s="473" t="s">
        <v>6632</v>
      </c>
      <c r="C5997" s="473" t="s">
        <v>913</v>
      </c>
      <c r="D5997" s="474">
        <v>19.739999999999998</v>
      </c>
    </row>
    <row r="5998" spans="1:4" s="387" customFormat="1" x14ac:dyDescent="0.25">
      <c r="A5998" s="473">
        <v>87548</v>
      </c>
      <c r="B5998" s="473" t="s">
        <v>976</v>
      </c>
      <c r="C5998" s="473" t="s">
        <v>913</v>
      </c>
      <c r="D5998" s="474">
        <v>21.77</v>
      </c>
    </row>
    <row r="5999" spans="1:4" s="387" customFormat="1" x14ac:dyDescent="0.25">
      <c r="A5999" s="473">
        <v>87549</v>
      </c>
      <c r="B5999" s="473" t="s">
        <v>6633</v>
      </c>
      <c r="C5999" s="473" t="s">
        <v>913</v>
      </c>
      <c r="D5999" s="474">
        <v>18.670000000000002</v>
      </c>
    </row>
    <row r="6000" spans="1:4" s="387" customFormat="1" x14ac:dyDescent="0.25">
      <c r="A6000" s="473">
        <v>87550</v>
      </c>
      <c r="B6000" s="473" t="s">
        <v>6634</v>
      </c>
      <c r="C6000" s="473" t="s">
        <v>913</v>
      </c>
      <c r="D6000" s="474">
        <v>20.7</v>
      </c>
    </row>
    <row r="6001" spans="1:4" s="387" customFormat="1" x14ac:dyDescent="0.25">
      <c r="A6001" s="473">
        <v>87553</v>
      </c>
      <c r="B6001" s="473" t="s">
        <v>6635</v>
      </c>
      <c r="C6001" s="473" t="s">
        <v>913</v>
      </c>
      <c r="D6001" s="474">
        <v>15.67</v>
      </c>
    </row>
    <row r="6002" spans="1:4" s="387" customFormat="1" x14ac:dyDescent="0.25">
      <c r="A6002" s="473">
        <v>87554</v>
      </c>
      <c r="B6002" s="473" t="s">
        <v>6636</v>
      </c>
      <c r="C6002" s="473" t="s">
        <v>913</v>
      </c>
      <c r="D6002" s="474">
        <v>17.7</v>
      </c>
    </row>
    <row r="6003" spans="1:4" s="387" customFormat="1" x14ac:dyDescent="0.25">
      <c r="A6003" s="473">
        <v>87555</v>
      </c>
      <c r="B6003" s="473" t="s">
        <v>6637</v>
      </c>
      <c r="C6003" s="473" t="s">
        <v>913</v>
      </c>
      <c r="D6003" s="474">
        <v>33.29</v>
      </c>
    </row>
    <row r="6004" spans="1:4" s="387" customFormat="1" x14ac:dyDescent="0.25">
      <c r="A6004" s="473">
        <v>87556</v>
      </c>
      <c r="B6004" s="473" t="s">
        <v>6638</v>
      </c>
      <c r="C6004" s="473" t="s">
        <v>913</v>
      </c>
      <c r="D6004" s="474">
        <v>30.73</v>
      </c>
    </row>
    <row r="6005" spans="1:4" s="387" customFormat="1" x14ac:dyDescent="0.25">
      <c r="A6005" s="473">
        <v>87557</v>
      </c>
      <c r="B6005" s="473" t="s">
        <v>6639</v>
      </c>
      <c r="C6005" s="473" t="s">
        <v>913</v>
      </c>
      <c r="D6005" s="474">
        <v>29.79</v>
      </c>
    </row>
    <row r="6006" spans="1:4" s="387" customFormat="1" x14ac:dyDescent="0.25">
      <c r="A6006" s="473">
        <v>87559</v>
      </c>
      <c r="B6006" s="473" t="s">
        <v>6640</v>
      </c>
      <c r="C6006" s="473" t="s">
        <v>913</v>
      </c>
      <c r="D6006" s="474">
        <v>27.2</v>
      </c>
    </row>
    <row r="6007" spans="1:4" s="387" customFormat="1" x14ac:dyDescent="0.25">
      <c r="A6007" s="473">
        <v>87561</v>
      </c>
      <c r="B6007" s="473" t="s">
        <v>6641</v>
      </c>
      <c r="C6007" s="473" t="s">
        <v>913</v>
      </c>
      <c r="D6007" s="474">
        <v>30.01</v>
      </c>
    </row>
    <row r="6008" spans="1:4" s="387" customFormat="1" x14ac:dyDescent="0.25">
      <c r="A6008" s="473">
        <v>87775</v>
      </c>
      <c r="B6008" s="473" t="s">
        <v>6642</v>
      </c>
      <c r="C6008" s="473" t="s">
        <v>913</v>
      </c>
      <c r="D6008" s="474">
        <v>48.51</v>
      </c>
    </row>
    <row r="6009" spans="1:4" s="387" customFormat="1" x14ac:dyDescent="0.25">
      <c r="A6009" s="473">
        <v>87777</v>
      </c>
      <c r="B6009" s="473" t="s">
        <v>1015</v>
      </c>
      <c r="C6009" s="473" t="s">
        <v>913</v>
      </c>
      <c r="D6009" s="474">
        <v>51.5</v>
      </c>
    </row>
    <row r="6010" spans="1:4" s="387" customFormat="1" x14ac:dyDescent="0.25">
      <c r="A6010" s="473">
        <v>87778</v>
      </c>
      <c r="B6010" s="473" t="s">
        <v>6643</v>
      </c>
      <c r="C6010" s="473" t="s">
        <v>913</v>
      </c>
      <c r="D6010" s="474">
        <v>63.19</v>
      </c>
    </row>
    <row r="6011" spans="1:4" s="387" customFormat="1" x14ac:dyDescent="0.25">
      <c r="A6011" s="473">
        <v>87779</v>
      </c>
      <c r="B6011" s="473" t="s">
        <v>6644</v>
      </c>
      <c r="C6011" s="473" t="s">
        <v>913</v>
      </c>
      <c r="D6011" s="474">
        <v>56.64</v>
      </c>
    </row>
    <row r="6012" spans="1:4" s="387" customFormat="1" x14ac:dyDescent="0.25">
      <c r="A6012" s="473">
        <v>87781</v>
      </c>
      <c r="B6012" s="473" t="s">
        <v>6645</v>
      </c>
      <c r="C6012" s="473" t="s">
        <v>913</v>
      </c>
      <c r="D6012" s="474">
        <v>60.65</v>
      </c>
    </row>
    <row r="6013" spans="1:4" s="387" customFormat="1" x14ac:dyDescent="0.25">
      <c r="A6013" s="473">
        <v>87783</v>
      </c>
      <c r="B6013" s="473" t="s">
        <v>6646</v>
      </c>
      <c r="C6013" s="473" t="s">
        <v>913</v>
      </c>
      <c r="D6013" s="474">
        <v>77.98</v>
      </c>
    </row>
    <row r="6014" spans="1:4" s="387" customFormat="1" x14ac:dyDescent="0.25">
      <c r="A6014" s="473">
        <v>87784</v>
      </c>
      <c r="B6014" s="473" t="s">
        <v>6647</v>
      </c>
      <c r="C6014" s="473" t="s">
        <v>913</v>
      </c>
      <c r="D6014" s="474">
        <v>64.760000000000005</v>
      </c>
    </row>
    <row r="6015" spans="1:4" s="387" customFormat="1" x14ac:dyDescent="0.25">
      <c r="A6015" s="473">
        <v>87786</v>
      </c>
      <c r="B6015" s="473" t="s">
        <v>6648</v>
      </c>
      <c r="C6015" s="473" t="s">
        <v>913</v>
      </c>
      <c r="D6015" s="474">
        <v>69.8</v>
      </c>
    </row>
    <row r="6016" spans="1:4" s="387" customFormat="1" x14ac:dyDescent="0.25">
      <c r="A6016" s="473">
        <v>87787</v>
      </c>
      <c r="B6016" s="473" t="s">
        <v>6649</v>
      </c>
      <c r="C6016" s="473" t="s">
        <v>913</v>
      </c>
      <c r="D6016" s="474">
        <v>92.77</v>
      </c>
    </row>
    <row r="6017" spans="1:4" s="387" customFormat="1" x14ac:dyDescent="0.25">
      <c r="A6017" s="473">
        <v>87788</v>
      </c>
      <c r="B6017" s="473" t="s">
        <v>6650</v>
      </c>
      <c r="C6017" s="473" t="s">
        <v>913</v>
      </c>
      <c r="D6017" s="474">
        <v>81.88</v>
      </c>
    </row>
    <row r="6018" spans="1:4" s="387" customFormat="1" x14ac:dyDescent="0.25">
      <c r="A6018" s="473">
        <v>87790</v>
      </c>
      <c r="B6018" s="473" t="s">
        <v>6651</v>
      </c>
      <c r="C6018" s="473" t="s">
        <v>913</v>
      </c>
      <c r="D6018" s="474">
        <v>87.42</v>
      </c>
    </row>
    <row r="6019" spans="1:4" s="387" customFormat="1" x14ac:dyDescent="0.25">
      <c r="A6019" s="473">
        <v>87791</v>
      </c>
      <c r="B6019" s="473" t="s">
        <v>6652</v>
      </c>
      <c r="C6019" s="473" t="s">
        <v>913</v>
      </c>
      <c r="D6019" s="474">
        <v>109.82</v>
      </c>
    </row>
    <row r="6020" spans="1:4" s="387" customFormat="1" x14ac:dyDescent="0.25">
      <c r="A6020" s="473">
        <v>87792</v>
      </c>
      <c r="B6020" s="473" t="s">
        <v>1296</v>
      </c>
      <c r="C6020" s="473" t="s">
        <v>913</v>
      </c>
      <c r="D6020" s="474">
        <v>33.880000000000003</v>
      </c>
    </row>
    <row r="6021" spans="1:4" s="387" customFormat="1" x14ac:dyDescent="0.25">
      <c r="A6021" s="473">
        <v>87794</v>
      </c>
      <c r="B6021" s="473" t="s">
        <v>6653</v>
      </c>
      <c r="C6021" s="473" t="s">
        <v>913</v>
      </c>
      <c r="D6021" s="474">
        <v>36.67</v>
      </c>
    </row>
    <row r="6022" spans="1:4" s="387" customFormat="1" x14ac:dyDescent="0.25">
      <c r="A6022" s="473">
        <v>87795</v>
      </c>
      <c r="B6022" s="473" t="s">
        <v>6654</v>
      </c>
      <c r="C6022" s="473" t="s">
        <v>913</v>
      </c>
      <c r="D6022" s="474">
        <v>47.26</v>
      </c>
    </row>
    <row r="6023" spans="1:4" s="387" customFormat="1" x14ac:dyDescent="0.25">
      <c r="A6023" s="473">
        <v>87797</v>
      </c>
      <c r="B6023" s="473" t="s">
        <v>6655</v>
      </c>
      <c r="C6023" s="473" t="s">
        <v>913</v>
      </c>
      <c r="D6023" s="474">
        <v>41.68</v>
      </c>
    </row>
    <row r="6024" spans="1:4" s="387" customFormat="1" x14ac:dyDescent="0.25">
      <c r="A6024" s="473">
        <v>87799</v>
      </c>
      <c r="B6024" s="473" t="s">
        <v>6656</v>
      </c>
      <c r="C6024" s="473" t="s">
        <v>913</v>
      </c>
      <c r="D6024" s="474">
        <v>45.42</v>
      </c>
    </row>
    <row r="6025" spans="1:4" s="387" customFormat="1" x14ac:dyDescent="0.25">
      <c r="A6025" s="473">
        <v>87800</v>
      </c>
      <c r="B6025" s="473" t="s">
        <v>6657</v>
      </c>
      <c r="C6025" s="473" t="s">
        <v>913</v>
      </c>
      <c r="D6025" s="474">
        <v>61.27</v>
      </c>
    </row>
    <row r="6026" spans="1:4" s="387" customFormat="1" x14ac:dyDescent="0.25">
      <c r="A6026" s="473">
        <v>87801</v>
      </c>
      <c r="B6026" s="473" t="s">
        <v>6658</v>
      </c>
      <c r="C6026" s="473" t="s">
        <v>913</v>
      </c>
      <c r="D6026" s="474">
        <v>49.46</v>
      </c>
    </row>
    <row r="6027" spans="1:4" s="387" customFormat="1" x14ac:dyDescent="0.25">
      <c r="A6027" s="473">
        <v>87803</v>
      </c>
      <c r="B6027" s="473" t="s">
        <v>6659</v>
      </c>
      <c r="C6027" s="473" t="s">
        <v>913</v>
      </c>
      <c r="D6027" s="474">
        <v>54.16</v>
      </c>
    </row>
    <row r="6028" spans="1:4" s="387" customFormat="1" x14ac:dyDescent="0.25">
      <c r="A6028" s="473">
        <v>87804</v>
      </c>
      <c r="B6028" s="473" t="s">
        <v>6660</v>
      </c>
      <c r="C6028" s="473" t="s">
        <v>913</v>
      </c>
      <c r="D6028" s="474">
        <v>75.290000000000006</v>
      </c>
    </row>
    <row r="6029" spans="1:4" s="387" customFormat="1" x14ac:dyDescent="0.25">
      <c r="A6029" s="473">
        <v>87805</v>
      </c>
      <c r="B6029" s="473" t="s">
        <v>6661</v>
      </c>
      <c r="C6029" s="473" t="s">
        <v>913</v>
      </c>
      <c r="D6029" s="474">
        <v>56.35</v>
      </c>
    </row>
    <row r="6030" spans="1:4" s="387" customFormat="1" x14ac:dyDescent="0.25">
      <c r="A6030" s="473">
        <v>87807</v>
      </c>
      <c r="B6030" s="473" t="s">
        <v>6662</v>
      </c>
      <c r="C6030" s="473" t="s">
        <v>913</v>
      </c>
      <c r="D6030" s="474">
        <v>61.53</v>
      </c>
    </row>
    <row r="6031" spans="1:4" s="387" customFormat="1" x14ac:dyDescent="0.25">
      <c r="A6031" s="473">
        <v>87808</v>
      </c>
      <c r="B6031" s="473" t="s">
        <v>6663</v>
      </c>
      <c r="C6031" s="473" t="s">
        <v>913</v>
      </c>
      <c r="D6031" s="474">
        <v>81.93</v>
      </c>
    </row>
    <row r="6032" spans="1:4" s="387" customFormat="1" x14ac:dyDescent="0.25">
      <c r="A6032" s="473">
        <v>87809</v>
      </c>
      <c r="B6032" s="473" t="s">
        <v>6664</v>
      </c>
      <c r="C6032" s="473" t="s">
        <v>913</v>
      </c>
      <c r="D6032" s="474">
        <v>72.03</v>
      </c>
    </row>
    <row r="6033" spans="1:4" s="387" customFormat="1" x14ac:dyDescent="0.25">
      <c r="A6033" s="473">
        <v>87811</v>
      </c>
      <c r="B6033" s="473" t="s">
        <v>6665</v>
      </c>
      <c r="C6033" s="473" t="s">
        <v>913</v>
      </c>
      <c r="D6033" s="474">
        <v>74.819999999999993</v>
      </c>
    </row>
    <row r="6034" spans="1:4" s="387" customFormat="1" x14ac:dyDescent="0.25">
      <c r="A6034" s="473">
        <v>87812</v>
      </c>
      <c r="B6034" s="473" t="s">
        <v>6666</v>
      </c>
      <c r="C6034" s="473" t="s">
        <v>913</v>
      </c>
      <c r="D6034" s="474">
        <v>85.03</v>
      </c>
    </row>
    <row r="6035" spans="1:4" s="387" customFormat="1" x14ac:dyDescent="0.25">
      <c r="A6035" s="473">
        <v>87813</v>
      </c>
      <c r="B6035" s="473" t="s">
        <v>6667</v>
      </c>
      <c r="C6035" s="473" t="s">
        <v>913</v>
      </c>
      <c r="D6035" s="474">
        <v>79.819999999999993</v>
      </c>
    </row>
    <row r="6036" spans="1:4" s="387" customFormat="1" x14ac:dyDescent="0.25">
      <c r="A6036" s="473">
        <v>87815</v>
      </c>
      <c r="B6036" s="473" t="s">
        <v>6668</v>
      </c>
      <c r="C6036" s="473" t="s">
        <v>913</v>
      </c>
      <c r="D6036" s="474">
        <v>83.56</v>
      </c>
    </row>
    <row r="6037" spans="1:4" s="387" customFormat="1" x14ac:dyDescent="0.25">
      <c r="A6037" s="473">
        <v>87816</v>
      </c>
      <c r="B6037" s="473" t="s">
        <v>6669</v>
      </c>
      <c r="C6037" s="473" t="s">
        <v>913</v>
      </c>
      <c r="D6037" s="474">
        <v>99.04</v>
      </c>
    </row>
    <row r="6038" spans="1:4" s="387" customFormat="1" x14ac:dyDescent="0.25">
      <c r="A6038" s="473">
        <v>87817</v>
      </c>
      <c r="B6038" s="473" t="s">
        <v>6670</v>
      </c>
      <c r="C6038" s="473" t="s">
        <v>913</v>
      </c>
      <c r="D6038" s="474">
        <v>87.23</v>
      </c>
    </row>
    <row r="6039" spans="1:4" s="387" customFormat="1" x14ac:dyDescent="0.25">
      <c r="A6039" s="473">
        <v>87819</v>
      </c>
      <c r="B6039" s="473" t="s">
        <v>6671</v>
      </c>
      <c r="C6039" s="473" t="s">
        <v>913</v>
      </c>
      <c r="D6039" s="474">
        <v>91.93</v>
      </c>
    </row>
    <row r="6040" spans="1:4" s="387" customFormat="1" x14ac:dyDescent="0.25">
      <c r="A6040" s="473">
        <v>87820</v>
      </c>
      <c r="B6040" s="473" t="s">
        <v>6672</v>
      </c>
      <c r="C6040" s="473" t="s">
        <v>913</v>
      </c>
      <c r="D6040" s="474">
        <v>113.05</v>
      </c>
    </row>
    <row r="6041" spans="1:4" s="387" customFormat="1" x14ac:dyDescent="0.25">
      <c r="A6041" s="473">
        <v>87821</v>
      </c>
      <c r="B6041" s="473" t="s">
        <v>6673</v>
      </c>
      <c r="C6041" s="473" t="s">
        <v>913</v>
      </c>
      <c r="D6041" s="474">
        <v>124.42</v>
      </c>
    </row>
    <row r="6042" spans="1:4" s="387" customFormat="1" x14ac:dyDescent="0.25">
      <c r="A6042" s="473">
        <v>87823</v>
      </c>
      <c r="B6042" s="473" t="s">
        <v>6674</v>
      </c>
      <c r="C6042" s="473" t="s">
        <v>913</v>
      </c>
      <c r="D6042" s="474">
        <v>129.6</v>
      </c>
    </row>
    <row r="6043" spans="1:4" s="387" customFormat="1" x14ac:dyDescent="0.25">
      <c r="A6043" s="473">
        <v>87824</v>
      </c>
      <c r="B6043" s="473" t="s">
        <v>6675</v>
      </c>
      <c r="C6043" s="473" t="s">
        <v>913</v>
      </c>
      <c r="D6043" s="474">
        <v>149.62</v>
      </c>
    </row>
    <row r="6044" spans="1:4" s="387" customFormat="1" x14ac:dyDescent="0.25">
      <c r="A6044" s="473">
        <v>87825</v>
      </c>
      <c r="B6044" s="473" t="s">
        <v>6676</v>
      </c>
      <c r="C6044" s="473" t="s">
        <v>913</v>
      </c>
      <c r="D6044" s="474">
        <v>57.98</v>
      </c>
    </row>
    <row r="6045" spans="1:4" s="387" customFormat="1" x14ac:dyDescent="0.25">
      <c r="A6045" s="473">
        <v>87827</v>
      </c>
      <c r="B6045" s="473" t="s">
        <v>6677</v>
      </c>
      <c r="C6045" s="473" t="s">
        <v>913</v>
      </c>
      <c r="D6045" s="474">
        <v>61.4</v>
      </c>
    </row>
    <row r="6046" spans="1:4" s="387" customFormat="1" x14ac:dyDescent="0.25">
      <c r="A6046" s="473">
        <v>87828</v>
      </c>
      <c r="B6046" s="473" t="s">
        <v>6678</v>
      </c>
      <c r="C6046" s="473" t="s">
        <v>913</v>
      </c>
      <c r="D6046" s="474">
        <v>75.47</v>
      </c>
    </row>
    <row r="6047" spans="1:4" s="387" customFormat="1" x14ac:dyDescent="0.25">
      <c r="A6047" s="473">
        <v>87829</v>
      </c>
      <c r="B6047" s="473" t="s">
        <v>6679</v>
      </c>
      <c r="C6047" s="473" t="s">
        <v>913</v>
      </c>
      <c r="D6047" s="474">
        <v>66.83</v>
      </c>
    </row>
    <row r="6048" spans="1:4" s="387" customFormat="1" x14ac:dyDescent="0.25">
      <c r="A6048" s="473">
        <v>87831</v>
      </c>
      <c r="B6048" s="473" t="s">
        <v>6680</v>
      </c>
      <c r="C6048" s="473" t="s">
        <v>913</v>
      </c>
      <c r="D6048" s="474">
        <v>71.41</v>
      </c>
    </row>
    <row r="6049" spans="1:4" s="387" customFormat="1" x14ac:dyDescent="0.25">
      <c r="A6049" s="473">
        <v>87832</v>
      </c>
      <c r="B6049" s="473" t="s">
        <v>6681</v>
      </c>
      <c r="C6049" s="473" t="s">
        <v>913</v>
      </c>
      <c r="D6049" s="474">
        <v>91.9</v>
      </c>
    </row>
    <row r="6050" spans="1:4" s="387" customFormat="1" x14ac:dyDescent="0.25">
      <c r="A6050" s="473">
        <v>87834</v>
      </c>
      <c r="B6050" s="473" t="s">
        <v>6682</v>
      </c>
      <c r="C6050" s="473" t="s">
        <v>913</v>
      </c>
      <c r="D6050" s="474">
        <v>125.6</v>
      </c>
    </row>
    <row r="6051" spans="1:4" s="387" customFormat="1" x14ac:dyDescent="0.25">
      <c r="A6051" s="473">
        <v>87835</v>
      </c>
      <c r="B6051" s="473" t="s">
        <v>6683</v>
      </c>
      <c r="C6051" s="473" t="s">
        <v>913</v>
      </c>
      <c r="D6051" s="474">
        <v>86.96</v>
      </c>
    </row>
    <row r="6052" spans="1:4" s="387" customFormat="1" x14ac:dyDescent="0.25">
      <c r="A6052" s="473">
        <v>87836</v>
      </c>
      <c r="B6052" s="473" t="s">
        <v>6684</v>
      </c>
      <c r="C6052" s="473" t="s">
        <v>913</v>
      </c>
      <c r="D6052" s="474">
        <v>119.8</v>
      </c>
    </row>
    <row r="6053" spans="1:4" s="387" customFormat="1" x14ac:dyDescent="0.25">
      <c r="A6053" s="473">
        <v>87837</v>
      </c>
      <c r="B6053" s="473" t="s">
        <v>6685</v>
      </c>
      <c r="C6053" s="473" t="s">
        <v>913</v>
      </c>
      <c r="D6053" s="474">
        <v>81.7</v>
      </c>
    </row>
    <row r="6054" spans="1:4" s="387" customFormat="1" x14ac:dyDescent="0.25">
      <c r="A6054" s="473">
        <v>87838</v>
      </c>
      <c r="B6054" s="473" t="s">
        <v>6686</v>
      </c>
      <c r="C6054" s="473" t="s">
        <v>913</v>
      </c>
      <c r="D6054" s="474">
        <v>131.63</v>
      </c>
    </row>
    <row r="6055" spans="1:4" s="387" customFormat="1" x14ac:dyDescent="0.25">
      <c r="A6055" s="473">
        <v>87839</v>
      </c>
      <c r="B6055" s="473" t="s">
        <v>6687</v>
      </c>
      <c r="C6055" s="473" t="s">
        <v>913</v>
      </c>
      <c r="D6055" s="474">
        <v>91.51</v>
      </c>
    </row>
    <row r="6056" spans="1:4" s="387" customFormat="1" x14ac:dyDescent="0.25">
      <c r="A6056" s="473">
        <v>87840</v>
      </c>
      <c r="B6056" s="473" t="s">
        <v>6688</v>
      </c>
      <c r="C6056" s="473" t="s">
        <v>913</v>
      </c>
      <c r="D6056" s="474">
        <v>124.37</v>
      </c>
    </row>
    <row r="6057" spans="1:4" s="387" customFormat="1" x14ac:dyDescent="0.25">
      <c r="A6057" s="473">
        <v>87841</v>
      </c>
      <c r="B6057" s="473" t="s">
        <v>6689</v>
      </c>
      <c r="C6057" s="473" t="s">
        <v>913</v>
      </c>
      <c r="D6057" s="474">
        <v>84.78</v>
      </c>
    </row>
    <row r="6058" spans="1:4" s="387" customFormat="1" x14ac:dyDescent="0.25">
      <c r="A6058" s="473">
        <v>87842</v>
      </c>
      <c r="B6058" s="473" t="s">
        <v>6690</v>
      </c>
      <c r="C6058" s="473" t="s">
        <v>913</v>
      </c>
      <c r="D6058" s="474">
        <v>133.83000000000001</v>
      </c>
    </row>
    <row r="6059" spans="1:4" s="387" customFormat="1" x14ac:dyDescent="0.25">
      <c r="A6059" s="473">
        <v>87843</v>
      </c>
      <c r="B6059" s="473" t="s">
        <v>6691</v>
      </c>
      <c r="C6059" s="473" t="s">
        <v>913</v>
      </c>
      <c r="D6059" s="474">
        <v>99.97</v>
      </c>
    </row>
    <row r="6060" spans="1:4" s="387" customFormat="1" x14ac:dyDescent="0.25">
      <c r="A6060" s="473">
        <v>87844</v>
      </c>
      <c r="B6060" s="473" t="s">
        <v>6692</v>
      </c>
      <c r="C6060" s="473" t="s">
        <v>913</v>
      </c>
      <c r="D6060" s="474">
        <v>122.68</v>
      </c>
    </row>
    <row r="6061" spans="1:4" s="387" customFormat="1" x14ac:dyDescent="0.25">
      <c r="A6061" s="473">
        <v>87845</v>
      </c>
      <c r="B6061" s="473" t="s">
        <v>6693</v>
      </c>
      <c r="C6061" s="473" t="s">
        <v>913</v>
      </c>
      <c r="D6061" s="474">
        <v>89.38</v>
      </c>
    </row>
    <row r="6062" spans="1:4" s="387" customFormat="1" x14ac:dyDescent="0.25">
      <c r="A6062" s="473">
        <v>87846</v>
      </c>
      <c r="B6062" s="473" t="s">
        <v>6694</v>
      </c>
      <c r="C6062" s="473" t="s">
        <v>913</v>
      </c>
      <c r="D6062" s="474">
        <v>136.63999999999999</v>
      </c>
    </row>
    <row r="6063" spans="1:4" s="387" customFormat="1" x14ac:dyDescent="0.25">
      <c r="A6063" s="473">
        <v>87847</v>
      </c>
      <c r="B6063" s="473" t="s">
        <v>6695</v>
      </c>
      <c r="C6063" s="473" t="s">
        <v>913</v>
      </c>
      <c r="D6063" s="474">
        <v>98</v>
      </c>
    </row>
    <row r="6064" spans="1:4" s="387" customFormat="1" x14ac:dyDescent="0.25">
      <c r="A6064" s="473">
        <v>87848</v>
      </c>
      <c r="B6064" s="473" t="s">
        <v>6696</v>
      </c>
      <c r="C6064" s="473" t="s">
        <v>913</v>
      </c>
      <c r="D6064" s="474">
        <v>129.77000000000001</v>
      </c>
    </row>
    <row r="6065" spans="1:4" s="387" customFormat="1" x14ac:dyDescent="0.25">
      <c r="A6065" s="473">
        <v>87849</v>
      </c>
      <c r="B6065" s="473" t="s">
        <v>6697</v>
      </c>
      <c r="C6065" s="473" t="s">
        <v>913</v>
      </c>
      <c r="D6065" s="474">
        <v>91.67</v>
      </c>
    </row>
    <row r="6066" spans="1:4" s="387" customFormat="1" x14ac:dyDescent="0.25">
      <c r="A6066" s="473">
        <v>87850</v>
      </c>
      <c r="B6066" s="473" t="s">
        <v>6698</v>
      </c>
      <c r="C6066" s="473" t="s">
        <v>913</v>
      </c>
      <c r="D6066" s="474">
        <v>142.69</v>
      </c>
    </row>
    <row r="6067" spans="1:4" s="387" customFormat="1" x14ac:dyDescent="0.25">
      <c r="A6067" s="473">
        <v>87851</v>
      </c>
      <c r="B6067" s="473" t="s">
        <v>6699</v>
      </c>
      <c r="C6067" s="473" t="s">
        <v>913</v>
      </c>
      <c r="D6067" s="474">
        <v>102.58</v>
      </c>
    </row>
    <row r="6068" spans="1:4" s="387" customFormat="1" x14ac:dyDescent="0.25">
      <c r="A6068" s="473">
        <v>87852</v>
      </c>
      <c r="B6068" s="473" t="s">
        <v>6700</v>
      </c>
      <c r="C6068" s="473" t="s">
        <v>913</v>
      </c>
      <c r="D6068" s="474">
        <v>134.32</v>
      </c>
    </row>
    <row r="6069" spans="1:4" s="387" customFormat="1" x14ac:dyDescent="0.25">
      <c r="A6069" s="473">
        <v>87853</v>
      </c>
      <c r="B6069" s="473" t="s">
        <v>6701</v>
      </c>
      <c r="C6069" s="473" t="s">
        <v>913</v>
      </c>
      <c r="D6069" s="474">
        <v>94.72</v>
      </c>
    </row>
    <row r="6070" spans="1:4" s="387" customFormat="1" x14ac:dyDescent="0.25">
      <c r="A6070" s="473">
        <v>87854</v>
      </c>
      <c r="B6070" s="473" t="s">
        <v>6702</v>
      </c>
      <c r="C6070" s="473" t="s">
        <v>913</v>
      </c>
      <c r="D6070" s="474">
        <v>144.88</v>
      </c>
    </row>
    <row r="6071" spans="1:4" s="387" customFormat="1" x14ac:dyDescent="0.25">
      <c r="A6071" s="473">
        <v>87855</v>
      </c>
      <c r="B6071" s="473" t="s">
        <v>6703</v>
      </c>
      <c r="C6071" s="473" t="s">
        <v>913</v>
      </c>
      <c r="D6071" s="474">
        <v>111.04</v>
      </c>
    </row>
    <row r="6072" spans="1:4" s="387" customFormat="1" x14ac:dyDescent="0.25">
      <c r="A6072" s="473">
        <v>87856</v>
      </c>
      <c r="B6072" s="473" t="s">
        <v>6704</v>
      </c>
      <c r="C6072" s="473" t="s">
        <v>913</v>
      </c>
      <c r="D6072" s="474">
        <v>132.65</v>
      </c>
    </row>
    <row r="6073" spans="1:4" s="387" customFormat="1" x14ac:dyDescent="0.25">
      <c r="A6073" s="473">
        <v>87857</v>
      </c>
      <c r="B6073" s="473" t="s">
        <v>6705</v>
      </c>
      <c r="C6073" s="473" t="s">
        <v>913</v>
      </c>
      <c r="D6073" s="474">
        <v>99.33</v>
      </c>
    </row>
    <row r="6074" spans="1:4" s="387" customFormat="1" x14ac:dyDescent="0.25">
      <c r="A6074" s="473">
        <v>87858</v>
      </c>
      <c r="B6074" s="473" t="s">
        <v>6706</v>
      </c>
      <c r="C6074" s="473" t="s">
        <v>913</v>
      </c>
      <c r="D6074" s="474">
        <v>95.42</v>
      </c>
    </row>
    <row r="6075" spans="1:4" s="387" customFormat="1" x14ac:dyDescent="0.25">
      <c r="A6075" s="473">
        <v>87859</v>
      </c>
      <c r="B6075" s="473" t="s">
        <v>6707</v>
      </c>
      <c r="C6075" s="473" t="s">
        <v>913</v>
      </c>
      <c r="D6075" s="474">
        <v>111.37</v>
      </c>
    </row>
    <row r="6076" spans="1:4" s="387" customFormat="1" x14ac:dyDescent="0.25">
      <c r="A6076" s="473">
        <v>89048</v>
      </c>
      <c r="B6076" s="473" t="s">
        <v>6708</v>
      </c>
      <c r="C6076" s="473" t="s">
        <v>913</v>
      </c>
      <c r="D6076" s="474">
        <v>31.46</v>
      </c>
    </row>
    <row r="6077" spans="1:4" s="387" customFormat="1" x14ac:dyDescent="0.25">
      <c r="A6077" s="473">
        <v>89049</v>
      </c>
      <c r="B6077" s="473" t="s">
        <v>6709</v>
      </c>
      <c r="C6077" s="473" t="s">
        <v>913</v>
      </c>
      <c r="D6077" s="474">
        <v>16.21</v>
      </c>
    </row>
    <row r="6078" spans="1:4" s="387" customFormat="1" x14ac:dyDescent="0.25">
      <c r="A6078" s="473">
        <v>89173</v>
      </c>
      <c r="B6078" s="473" t="s">
        <v>977</v>
      </c>
      <c r="C6078" s="473" t="s">
        <v>913</v>
      </c>
      <c r="D6078" s="474">
        <v>30.98</v>
      </c>
    </row>
    <row r="6079" spans="1:4" s="387" customFormat="1" x14ac:dyDescent="0.25">
      <c r="A6079" s="473">
        <v>90406</v>
      </c>
      <c r="B6079" s="473" t="s">
        <v>6710</v>
      </c>
      <c r="C6079" s="473" t="s">
        <v>913</v>
      </c>
      <c r="D6079" s="474">
        <v>39.57</v>
      </c>
    </row>
    <row r="6080" spans="1:4" s="387" customFormat="1" x14ac:dyDescent="0.25">
      <c r="A6080" s="473">
        <v>90407</v>
      </c>
      <c r="B6080" s="473" t="s">
        <v>6711</v>
      </c>
      <c r="C6080" s="473" t="s">
        <v>913</v>
      </c>
      <c r="D6080" s="474">
        <v>43.16</v>
      </c>
    </row>
    <row r="6081" spans="1:4" s="387" customFormat="1" x14ac:dyDescent="0.25">
      <c r="A6081" s="473">
        <v>90408</v>
      </c>
      <c r="B6081" s="473" t="s">
        <v>6712</v>
      </c>
      <c r="C6081" s="473" t="s">
        <v>913</v>
      </c>
      <c r="D6081" s="474">
        <v>28.22</v>
      </c>
    </row>
    <row r="6082" spans="1:4" s="387" customFormat="1" x14ac:dyDescent="0.25">
      <c r="A6082" s="473">
        <v>90409</v>
      </c>
      <c r="B6082" s="473" t="s">
        <v>6713</v>
      </c>
      <c r="C6082" s="473" t="s">
        <v>913</v>
      </c>
      <c r="D6082" s="474">
        <v>30.25</v>
      </c>
    </row>
    <row r="6083" spans="1:4" s="387" customFormat="1" x14ac:dyDescent="0.25">
      <c r="A6083" s="473">
        <v>87242</v>
      </c>
      <c r="B6083" s="473" t="s">
        <v>6714</v>
      </c>
      <c r="C6083" s="473" t="s">
        <v>913</v>
      </c>
      <c r="D6083" s="474">
        <v>182.28</v>
      </c>
    </row>
    <row r="6084" spans="1:4" s="387" customFormat="1" x14ac:dyDescent="0.25">
      <c r="A6084" s="473">
        <v>87243</v>
      </c>
      <c r="B6084" s="473" t="s">
        <v>1300</v>
      </c>
      <c r="C6084" s="473" t="s">
        <v>913</v>
      </c>
      <c r="D6084" s="474">
        <v>166.6</v>
      </c>
    </row>
    <row r="6085" spans="1:4" s="387" customFormat="1" x14ac:dyDescent="0.25">
      <c r="A6085" s="473">
        <v>87244</v>
      </c>
      <c r="B6085" s="473" t="s">
        <v>6715</v>
      </c>
      <c r="C6085" s="473" t="s">
        <v>913</v>
      </c>
      <c r="D6085" s="474">
        <v>176.95</v>
      </c>
    </row>
    <row r="6086" spans="1:4" s="387" customFormat="1" x14ac:dyDescent="0.25">
      <c r="A6086" s="473">
        <v>87245</v>
      </c>
      <c r="B6086" s="473" t="s">
        <v>6716</v>
      </c>
      <c r="C6086" s="473" t="s">
        <v>913</v>
      </c>
      <c r="D6086" s="474">
        <v>213.4</v>
      </c>
    </row>
    <row r="6087" spans="1:4" s="387" customFormat="1" x14ac:dyDescent="0.25">
      <c r="A6087" s="473">
        <v>87264</v>
      </c>
      <c r="B6087" s="473" t="s">
        <v>1500</v>
      </c>
      <c r="C6087" s="473" t="s">
        <v>913</v>
      </c>
      <c r="D6087" s="474">
        <v>55.31</v>
      </c>
    </row>
    <row r="6088" spans="1:4" s="387" customFormat="1" x14ac:dyDescent="0.25">
      <c r="A6088" s="473">
        <v>87265</v>
      </c>
      <c r="B6088" s="473" t="s">
        <v>6717</v>
      </c>
      <c r="C6088" s="473" t="s">
        <v>913</v>
      </c>
      <c r="D6088" s="474">
        <v>48.67</v>
      </c>
    </row>
    <row r="6089" spans="1:4" s="387" customFormat="1" x14ac:dyDescent="0.25">
      <c r="A6089" s="473">
        <v>87266</v>
      </c>
      <c r="B6089" s="473" t="s">
        <v>6718</v>
      </c>
      <c r="C6089" s="473" t="s">
        <v>913</v>
      </c>
      <c r="D6089" s="474">
        <v>57.66</v>
      </c>
    </row>
    <row r="6090" spans="1:4" s="387" customFormat="1" x14ac:dyDescent="0.25">
      <c r="A6090" s="473">
        <v>87267</v>
      </c>
      <c r="B6090" s="473" t="s">
        <v>6719</v>
      </c>
      <c r="C6090" s="473" t="s">
        <v>913</v>
      </c>
      <c r="D6090" s="474">
        <v>54.72</v>
      </c>
    </row>
    <row r="6091" spans="1:4" s="387" customFormat="1" x14ac:dyDescent="0.25">
      <c r="A6091" s="473">
        <v>87268</v>
      </c>
      <c r="B6091" s="473" t="s">
        <v>6720</v>
      </c>
      <c r="C6091" s="473" t="s">
        <v>913</v>
      </c>
      <c r="D6091" s="474">
        <v>59.44</v>
      </c>
    </row>
    <row r="6092" spans="1:4" s="387" customFormat="1" x14ac:dyDescent="0.25">
      <c r="A6092" s="473">
        <v>87269</v>
      </c>
      <c r="B6092" s="473" t="s">
        <v>6721</v>
      </c>
      <c r="C6092" s="473" t="s">
        <v>913</v>
      </c>
      <c r="D6092" s="474">
        <v>52.21</v>
      </c>
    </row>
    <row r="6093" spans="1:4" s="387" customFormat="1" x14ac:dyDescent="0.25">
      <c r="A6093" s="473">
        <v>87270</v>
      </c>
      <c r="B6093" s="473" t="s">
        <v>6722</v>
      </c>
      <c r="C6093" s="473" t="s">
        <v>913</v>
      </c>
      <c r="D6093" s="474">
        <v>61.41</v>
      </c>
    </row>
    <row r="6094" spans="1:4" s="387" customFormat="1" x14ac:dyDescent="0.25">
      <c r="A6094" s="473">
        <v>87271</v>
      </c>
      <c r="B6094" s="473" t="s">
        <v>6723</v>
      </c>
      <c r="C6094" s="473" t="s">
        <v>913</v>
      </c>
      <c r="D6094" s="474">
        <v>57.97</v>
      </c>
    </row>
    <row r="6095" spans="1:4" s="387" customFormat="1" x14ac:dyDescent="0.25">
      <c r="A6095" s="473">
        <v>87272</v>
      </c>
      <c r="B6095" s="473" t="s">
        <v>6724</v>
      </c>
      <c r="C6095" s="473" t="s">
        <v>913</v>
      </c>
      <c r="D6095" s="474">
        <v>63.14</v>
      </c>
    </row>
    <row r="6096" spans="1:4" s="387" customFormat="1" x14ac:dyDescent="0.25">
      <c r="A6096" s="473">
        <v>87273</v>
      </c>
      <c r="B6096" s="473" t="s">
        <v>6725</v>
      </c>
      <c r="C6096" s="473" t="s">
        <v>913</v>
      </c>
      <c r="D6096" s="474">
        <v>54.33</v>
      </c>
    </row>
    <row r="6097" spans="1:4" s="387" customFormat="1" x14ac:dyDescent="0.25">
      <c r="A6097" s="473">
        <v>87274</v>
      </c>
      <c r="B6097" s="473" t="s">
        <v>6726</v>
      </c>
      <c r="C6097" s="473" t="s">
        <v>913</v>
      </c>
      <c r="D6097" s="474">
        <v>64.53</v>
      </c>
    </row>
    <row r="6098" spans="1:4" s="387" customFormat="1" x14ac:dyDescent="0.25">
      <c r="A6098" s="473">
        <v>87275</v>
      </c>
      <c r="B6098" s="473" t="s">
        <v>6727</v>
      </c>
      <c r="C6098" s="473" t="s">
        <v>913</v>
      </c>
      <c r="D6098" s="474">
        <v>61.54</v>
      </c>
    </row>
    <row r="6099" spans="1:4" s="387" customFormat="1" x14ac:dyDescent="0.25">
      <c r="A6099" s="473">
        <v>88786</v>
      </c>
      <c r="B6099" s="473" t="s">
        <v>6728</v>
      </c>
      <c r="C6099" s="473" t="s">
        <v>913</v>
      </c>
      <c r="D6099" s="474">
        <v>258.36</v>
      </c>
    </row>
    <row r="6100" spans="1:4" s="387" customFormat="1" x14ac:dyDescent="0.25">
      <c r="A6100" s="473">
        <v>88787</v>
      </c>
      <c r="B6100" s="473" t="s">
        <v>6729</v>
      </c>
      <c r="C6100" s="473" t="s">
        <v>913</v>
      </c>
      <c r="D6100" s="474">
        <v>238.31</v>
      </c>
    </row>
    <row r="6101" spans="1:4" s="387" customFormat="1" x14ac:dyDescent="0.25">
      <c r="A6101" s="473">
        <v>88788</v>
      </c>
      <c r="B6101" s="473" t="s">
        <v>6730</v>
      </c>
      <c r="C6101" s="473" t="s">
        <v>913</v>
      </c>
      <c r="D6101" s="474">
        <v>248.66</v>
      </c>
    </row>
    <row r="6102" spans="1:4" s="387" customFormat="1" x14ac:dyDescent="0.25">
      <c r="A6102" s="473">
        <v>88789</v>
      </c>
      <c r="B6102" s="473" t="s">
        <v>6731</v>
      </c>
      <c r="C6102" s="473" t="s">
        <v>913</v>
      </c>
      <c r="D6102" s="474">
        <v>300.08</v>
      </c>
    </row>
    <row r="6103" spans="1:4" s="387" customFormat="1" x14ac:dyDescent="0.25">
      <c r="A6103" s="473">
        <v>89045</v>
      </c>
      <c r="B6103" s="473" t="s">
        <v>6732</v>
      </c>
      <c r="C6103" s="473" t="s">
        <v>913</v>
      </c>
      <c r="D6103" s="474">
        <v>55.13</v>
      </c>
    </row>
    <row r="6104" spans="1:4" s="387" customFormat="1" x14ac:dyDescent="0.25">
      <c r="A6104" s="473">
        <v>89170</v>
      </c>
      <c r="B6104" s="473" t="s">
        <v>6733</v>
      </c>
      <c r="C6104" s="473" t="s">
        <v>913</v>
      </c>
      <c r="D6104" s="474">
        <v>53.47</v>
      </c>
    </row>
    <row r="6105" spans="1:4" s="387" customFormat="1" x14ac:dyDescent="0.25">
      <c r="A6105" s="473">
        <v>93392</v>
      </c>
      <c r="B6105" s="473" t="s">
        <v>6734</v>
      </c>
      <c r="C6105" s="473" t="s">
        <v>913</v>
      </c>
      <c r="D6105" s="474">
        <v>47.23</v>
      </c>
    </row>
    <row r="6106" spans="1:4" s="387" customFormat="1" x14ac:dyDescent="0.25">
      <c r="A6106" s="473">
        <v>93393</v>
      </c>
      <c r="B6106" s="473" t="s">
        <v>6735</v>
      </c>
      <c r="C6106" s="473" t="s">
        <v>913</v>
      </c>
      <c r="D6106" s="474">
        <v>40.67</v>
      </c>
    </row>
    <row r="6107" spans="1:4" s="387" customFormat="1" x14ac:dyDescent="0.25">
      <c r="A6107" s="473">
        <v>93394</v>
      </c>
      <c r="B6107" s="473" t="s">
        <v>6736</v>
      </c>
      <c r="C6107" s="473" t="s">
        <v>913</v>
      </c>
      <c r="D6107" s="474">
        <v>49.58</v>
      </c>
    </row>
    <row r="6108" spans="1:4" s="387" customFormat="1" x14ac:dyDescent="0.25">
      <c r="A6108" s="473">
        <v>93395</v>
      </c>
      <c r="B6108" s="473" t="s">
        <v>6737</v>
      </c>
      <c r="C6108" s="473" t="s">
        <v>913</v>
      </c>
      <c r="D6108" s="474">
        <v>46.64</v>
      </c>
    </row>
    <row r="6109" spans="1:4" s="387" customFormat="1" x14ac:dyDescent="0.25">
      <c r="A6109" s="473">
        <v>99194</v>
      </c>
      <c r="B6109" s="473" t="s">
        <v>6738</v>
      </c>
      <c r="C6109" s="473" t="s">
        <v>913</v>
      </c>
      <c r="D6109" s="474">
        <v>52.23</v>
      </c>
    </row>
    <row r="6110" spans="1:4" s="387" customFormat="1" x14ac:dyDescent="0.25">
      <c r="A6110" s="473">
        <v>99195</v>
      </c>
      <c r="B6110" s="473" t="s">
        <v>6739</v>
      </c>
      <c r="C6110" s="473" t="s">
        <v>913</v>
      </c>
      <c r="D6110" s="474">
        <v>45.67</v>
      </c>
    </row>
    <row r="6111" spans="1:4" s="387" customFormat="1" x14ac:dyDescent="0.25">
      <c r="A6111" s="473">
        <v>99196</v>
      </c>
      <c r="B6111" s="473" t="s">
        <v>6740</v>
      </c>
      <c r="C6111" s="473" t="s">
        <v>913</v>
      </c>
      <c r="D6111" s="474">
        <v>54.58</v>
      </c>
    </row>
    <row r="6112" spans="1:4" s="387" customFormat="1" x14ac:dyDescent="0.25">
      <c r="A6112" s="473">
        <v>99198</v>
      </c>
      <c r="B6112" s="473" t="s">
        <v>6741</v>
      </c>
      <c r="C6112" s="473" t="s">
        <v>913</v>
      </c>
      <c r="D6112" s="474">
        <v>51.64</v>
      </c>
    </row>
    <row r="6113" spans="1:4" s="387" customFormat="1" x14ac:dyDescent="0.25">
      <c r="A6113" s="473">
        <v>101965</v>
      </c>
      <c r="B6113" s="473" t="s">
        <v>13103</v>
      </c>
      <c r="C6113" s="473" t="s">
        <v>934</v>
      </c>
      <c r="D6113" s="474">
        <v>76.22</v>
      </c>
    </row>
    <row r="6114" spans="1:4" s="387" customFormat="1" x14ac:dyDescent="0.25">
      <c r="A6114" s="473">
        <v>101966</v>
      </c>
      <c r="B6114" s="473" t="s">
        <v>13104</v>
      </c>
      <c r="C6114" s="473" t="s">
        <v>934</v>
      </c>
      <c r="D6114" s="474">
        <v>93.66</v>
      </c>
    </row>
    <row r="6115" spans="1:4" s="387" customFormat="1" x14ac:dyDescent="0.25">
      <c r="A6115" s="473">
        <v>101979</v>
      </c>
      <c r="B6115" s="473" t="s">
        <v>13105</v>
      </c>
      <c r="C6115" s="473" t="s">
        <v>934</v>
      </c>
      <c r="D6115" s="474">
        <v>68.23</v>
      </c>
    </row>
    <row r="6116" spans="1:4" s="387" customFormat="1" x14ac:dyDescent="0.25">
      <c r="A6116" s="473">
        <v>96112</v>
      </c>
      <c r="B6116" s="473" t="s">
        <v>6742</v>
      </c>
      <c r="C6116" s="473" t="s">
        <v>913</v>
      </c>
      <c r="D6116" s="474">
        <v>131.24</v>
      </c>
    </row>
    <row r="6117" spans="1:4" s="387" customFormat="1" x14ac:dyDescent="0.25">
      <c r="A6117" s="473">
        <v>96117</v>
      </c>
      <c r="B6117" s="473" t="s">
        <v>6743</v>
      </c>
      <c r="C6117" s="473" t="s">
        <v>913</v>
      </c>
      <c r="D6117" s="474">
        <v>176.53</v>
      </c>
    </row>
    <row r="6118" spans="1:4" s="387" customFormat="1" x14ac:dyDescent="0.25">
      <c r="A6118" s="473">
        <v>96122</v>
      </c>
      <c r="B6118" s="473" t="s">
        <v>6744</v>
      </c>
      <c r="C6118" s="473" t="s">
        <v>934</v>
      </c>
      <c r="D6118" s="474">
        <v>43.19</v>
      </c>
    </row>
    <row r="6119" spans="1:4" s="387" customFormat="1" x14ac:dyDescent="0.25">
      <c r="A6119" s="473">
        <v>96109</v>
      </c>
      <c r="B6119" s="473" t="s">
        <v>6745</v>
      </c>
      <c r="C6119" s="473" t="s">
        <v>913</v>
      </c>
      <c r="D6119" s="474">
        <v>34.26</v>
      </c>
    </row>
    <row r="6120" spans="1:4" s="387" customFormat="1" x14ac:dyDescent="0.25">
      <c r="A6120" s="473">
        <v>96110</v>
      </c>
      <c r="B6120" s="473" t="s">
        <v>1309</v>
      </c>
      <c r="C6120" s="473" t="s">
        <v>913</v>
      </c>
      <c r="D6120" s="474">
        <v>56.68</v>
      </c>
    </row>
    <row r="6121" spans="1:4" s="387" customFormat="1" x14ac:dyDescent="0.25">
      <c r="A6121" s="473">
        <v>96113</v>
      </c>
      <c r="B6121" s="473" t="s">
        <v>6746</v>
      </c>
      <c r="C6121" s="473" t="s">
        <v>913</v>
      </c>
      <c r="D6121" s="474">
        <v>29.77</v>
      </c>
    </row>
    <row r="6122" spans="1:4" s="387" customFormat="1" x14ac:dyDescent="0.25">
      <c r="A6122" s="473">
        <v>96114</v>
      </c>
      <c r="B6122" s="473" t="s">
        <v>6747</v>
      </c>
      <c r="C6122" s="473" t="s">
        <v>913</v>
      </c>
      <c r="D6122" s="474">
        <v>60.58</v>
      </c>
    </row>
    <row r="6123" spans="1:4" s="387" customFormat="1" x14ac:dyDescent="0.25">
      <c r="A6123" s="473">
        <v>96120</v>
      </c>
      <c r="B6123" s="473" t="s">
        <v>6748</v>
      </c>
      <c r="C6123" s="473" t="s">
        <v>934</v>
      </c>
      <c r="D6123" s="474">
        <v>2.25</v>
      </c>
    </row>
    <row r="6124" spans="1:4" s="387" customFormat="1" x14ac:dyDescent="0.25">
      <c r="A6124" s="473">
        <v>96123</v>
      </c>
      <c r="B6124" s="473" t="s">
        <v>6749</v>
      </c>
      <c r="C6124" s="473" t="s">
        <v>934</v>
      </c>
      <c r="D6124" s="474">
        <v>29.2</v>
      </c>
    </row>
    <row r="6125" spans="1:4" s="387" customFormat="1" x14ac:dyDescent="0.25">
      <c r="A6125" s="473">
        <v>99054</v>
      </c>
      <c r="B6125" s="473" t="s">
        <v>6750</v>
      </c>
      <c r="C6125" s="473" t="s">
        <v>913</v>
      </c>
      <c r="D6125" s="474">
        <v>42.86</v>
      </c>
    </row>
    <row r="6126" spans="1:4" s="387" customFormat="1" x14ac:dyDescent="0.25">
      <c r="A6126" s="473">
        <v>96111</v>
      </c>
      <c r="B6126" s="473" t="s">
        <v>6751</v>
      </c>
      <c r="C6126" s="473" t="s">
        <v>913</v>
      </c>
      <c r="D6126" s="474">
        <v>61.62</v>
      </c>
    </row>
    <row r="6127" spans="1:4" s="387" customFormat="1" x14ac:dyDescent="0.25">
      <c r="A6127" s="473">
        <v>96116</v>
      </c>
      <c r="B6127" s="473" t="s">
        <v>6752</v>
      </c>
      <c r="C6127" s="473" t="s">
        <v>913</v>
      </c>
      <c r="D6127" s="474">
        <v>68.739999999999995</v>
      </c>
    </row>
    <row r="6128" spans="1:4" s="387" customFormat="1" x14ac:dyDescent="0.25">
      <c r="A6128" s="473">
        <v>96121</v>
      </c>
      <c r="B6128" s="473" t="s">
        <v>6753</v>
      </c>
      <c r="C6128" s="473" t="s">
        <v>934</v>
      </c>
      <c r="D6128" s="474">
        <v>10.28</v>
      </c>
    </row>
    <row r="6129" spans="1:4" s="387" customFormat="1" x14ac:dyDescent="0.25">
      <c r="A6129" s="473">
        <v>96485</v>
      </c>
      <c r="B6129" s="473" t="s">
        <v>6754</v>
      </c>
      <c r="C6129" s="473" t="s">
        <v>913</v>
      </c>
      <c r="D6129" s="474">
        <v>72.72</v>
      </c>
    </row>
    <row r="6130" spans="1:4" s="387" customFormat="1" x14ac:dyDescent="0.25">
      <c r="A6130" s="473">
        <v>96486</v>
      </c>
      <c r="B6130" s="473" t="s">
        <v>6755</v>
      </c>
      <c r="C6130" s="473" t="s">
        <v>913</v>
      </c>
      <c r="D6130" s="474">
        <v>80.52</v>
      </c>
    </row>
    <row r="6131" spans="1:4" s="387" customFormat="1" x14ac:dyDescent="0.25">
      <c r="A6131" s="473">
        <v>91514</v>
      </c>
      <c r="B6131" s="473" t="s">
        <v>6756</v>
      </c>
      <c r="C6131" s="473" t="s">
        <v>913</v>
      </c>
      <c r="D6131" s="474">
        <v>5.55</v>
      </c>
    </row>
    <row r="6132" spans="1:4" s="387" customFormat="1" x14ac:dyDescent="0.25">
      <c r="A6132" s="473">
        <v>91515</v>
      </c>
      <c r="B6132" s="473" t="s">
        <v>6757</v>
      </c>
      <c r="C6132" s="473" t="s">
        <v>913</v>
      </c>
      <c r="D6132" s="474">
        <v>7.34</v>
      </c>
    </row>
    <row r="6133" spans="1:4" s="387" customFormat="1" x14ac:dyDescent="0.25">
      <c r="A6133" s="473">
        <v>91516</v>
      </c>
      <c r="B6133" s="473" t="s">
        <v>6758</v>
      </c>
      <c r="C6133" s="473" t="s">
        <v>913</v>
      </c>
      <c r="D6133" s="474">
        <v>10.73</v>
      </c>
    </row>
    <row r="6134" spans="1:4" s="387" customFormat="1" x14ac:dyDescent="0.25">
      <c r="A6134" s="473">
        <v>91517</v>
      </c>
      <c r="B6134" s="473" t="s">
        <v>6759</v>
      </c>
      <c r="C6134" s="473" t="s">
        <v>913</v>
      </c>
      <c r="D6134" s="474">
        <v>11.96</v>
      </c>
    </row>
    <row r="6135" spans="1:4" s="387" customFormat="1" x14ac:dyDescent="0.25">
      <c r="A6135" s="473">
        <v>91519</v>
      </c>
      <c r="B6135" s="473" t="s">
        <v>6760</v>
      </c>
      <c r="C6135" s="473" t="s">
        <v>913</v>
      </c>
      <c r="D6135" s="474">
        <v>13.74</v>
      </c>
    </row>
    <row r="6136" spans="1:4" s="387" customFormat="1" x14ac:dyDescent="0.25">
      <c r="A6136" s="473">
        <v>91520</v>
      </c>
      <c r="B6136" s="473" t="s">
        <v>6761</v>
      </c>
      <c r="C6136" s="473" t="s">
        <v>913</v>
      </c>
      <c r="D6136" s="474">
        <v>1.99</v>
      </c>
    </row>
    <row r="6137" spans="1:4" s="387" customFormat="1" x14ac:dyDescent="0.25">
      <c r="A6137" s="473">
        <v>91522</v>
      </c>
      <c r="B6137" s="473" t="s">
        <v>6762</v>
      </c>
      <c r="C6137" s="473" t="s">
        <v>913</v>
      </c>
      <c r="D6137" s="474">
        <v>2.4</v>
      </c>
    </row>
    <row r="6138" spans="1:4" s="387" customFormat="1" x14ac:dyDescent="0.25">
      <c r="A6138" s="473">
        <v>91525</v>
      </c>
      <c r="B6138" s="473" t="s">
        <v>6763</v>
      </c>
      <c r="C6138" s="473" t="s">
        <v>913</v>
      </c>
      <c r="D6138" s="474">
        <v>4.33</v>
      </c>
    </row>
    <row r="6139" spans="1:4" s="387" customFormat="1" x14ac:dyDescent="0.25">
      <c r="A6139" s="473">
        <v>87280</v>
      </c>
      <c r="B6139" s="473" t="s">
        <v>6764</v>
      </c>
      <c r="C6139" s="473" t="s">
        <v>932</v>
      </c>
      <c r="D6139" s="474">
        <v>362.83</v>
      </c>
    </row>
    <row r="6140" spans="1:4" s="387" customFormat="1" x14ac:dyDescent="0.25">
      <c r="A6140" s="473">
        <v>87281</v>
      </c>
      <c r="B6140" s="473" t="s">
        <v>6765</v>
      </c>
      <c r="C6140" s="473" t="s">
        <v>932</v>
      </c>
      <c r="D6140" s="474">
        <v>359</v>
      </c>
    </row>
    <row r="6141" spans="1:4" s="387" customFormat="1" x14ac:dyDescent="0.25">
      <c r="A6141" s="473">
        <v>87283</v>
      </c>
      <c r="B6141" s="473" t="s">
        <v>6766</v>
      </c>
      <c r="C6141" s="473" t="s">
        <v>932</v>
      </c>
      <c r="D6141" s="474">
        <v>375.25</v>
      </c>
    </row>
    <row r="6142" spans="1:4" s="387" customFormat="1" x14ac:dyDescent="0.25">
      <c r="A6142" s="473">
        <v>87284</v>
      </c>
      <c r="B6142" s="473" t="s">
        <v>6767</v>
      </c>
      <c r="C6142" s="473" t="s">
        <v>932</v>
      </c>
      <c r="D6142" s="474">
        <v>370.04</v>
      </c>
    </row>
    <row r="6143" spans="1:4" s="387" customFormat="1" x14ac:dyDescent="0.25">
      <c r="A6143" s="473">
        <v>87286</v>
      </c>
      <c r="B6143" s="473" t="s">
        <v>6768</v>
      </c>
      <c r="C6143" s="473" t="s">
        <v>932</v>
      </c>
      <c r="D6143" s="474">
        <v>477.21</v>
      </c>
    </row>
    <row r="6144" spans="1:4" s="387" customFormat="1" x14ac:dyDescent="0.25">
      <c r="A6144" s="473">
        <v>87287</v>
      </c>
      <c r="B6144" s="473" t="s">
        <v>6769</v>
      </c>
      <c r="C6144" s="473" t="s">
        <v>932</v>
      </c>
      <c r="D6144" s="474">
        <v>465.71</v>
      </c>
    </row>
    <row r="6145" spans="1:4" s="387" customFormat="1" x14ac:dyDescent="0.25">
      <c r="A6145" s="473">
        <v>87289</v>
      </c>
      <c r="B6145" s="473" t="s">
        <v>6770</v>
      </c>
      <c r="C6145" s="473" t="s">
        <v>932</v>
      </c>
      <c r="D6145" s="474">
        <v>465.53</v>
      </c>
    </row>
    <row r="6146" spans="1:4" s="387" customFormat="1" x14ac:dyDescent="0.25">
      <c r="A6146" s="473">
        <v>87290</v>
      </c>
      <c r="B6146" s="473" t="s">
        <v>6771</v>
      </c>
      <c r="C6146" s="473" t="s">
        <v>932</v>
      </c>
      <c r="D6146" s="474">
        <v>459.56</v>
      </c>
    </row>
    <row r="6147" spans="1:4" s="387" customFormat="1" x14ac:dyDescent="0.25">
      <c r="A6147" s="473">
        <v>87292</v>
      </c>
      <c r="B6147" s="473" t="s">
        <v>1198</v>
      </c>
      <c r="C6147" s="473" t="s">
        <v>932</v>
      </c>
      <c r="D6147" s="474">
        <v>479.68</v>
      </c>
    </row>
    <row r="6148" spans="1:4" s="387" customFormat="1" x14ac:dyDescent="0.25">
      <c r="A6148" s="473">
        <v>87294</v>
      </c>
      <c r="B6148" s="473" t="s">
        <v>6772</v>
      </c>
      <c r="C6148" s="473" t="s">
        <v>932</v>
      </c>
      <c r="D6148" s="474">
        <v>458.81</v>
      </c>
    </row>
    <row r="6149" spans="1:4" s="387" customFormat="1" x14ac:dyDescent="0.25">
      <c r="A6149" s="473">
        <v>87295</v>
      </c>
      <c r="B6149" s="473" t="s">
        <v>6773</v>
      </c>
      <c r="C6149" s="473" t="s">
        <v>932</v>
      </c>
      <c r="D6149" s="474">
        <v>470.42</v>
      </c>
    </row>
    <row r="6150" spans="1:4" s="387" customFormat="1" x14ac:dyDescent="0.25">
      <c r="A6150" s="473">
        <v>87296</v>
      </c>
      <c r="B6150" s="473" t="s">
        <v>6774</v>
      </c>
      <c r="C6150" s="473" t="s">
        <v>932</v>
      </c>
      <c r="D6150" s="474">
        <v>451.2</v>
      </c>
    </row>
    <row r="6151" spans="1:4" s="387" customFormat="1" x14ac:dyDescent="0.25">
      <c r="A6151" s="473">
        <v>87298</v>
      </c>
      <c r="B6151" s="473" t="s">
        <v>1282</v>
      </c>
      <c r="C6151" s="473" t="s">
        <v>932</v>
      </c>
      <c r="D6151" s="474">
        <v>545.62</v>
      </c>
    </row>
    <row r="6152" spans="1:4" s="387" customFormat="1" x14ac:dyDescent="0.25">
      <c r="A6152" s="473">
        <v>87299</v>
      </c>
      <c r="B6152" s="473" t="s">
        <v>6775</v>
      </c>
      <c r="C6152" s="473" t="s">
        <v>932</v>
      </c>
      <c r="D6152" s="474">
        <v>367.56</v>
      </c>
    </row>
    <row r="6153" spans="1:4" s="387" customFormat="1" x14ac:dyDescent="0.25">
      <c r="A6153" s="473">
        <v>87301</v>
      </c>
      <c r="B6153" s="473" t="s">
        <v>1504</v>
      </c>
      <c r="C6153" s="473" t="s">
        <v>932</v>
      </c>
      <c r="D6153" s="474">
        <v>495.15</v>
      </c>
    </row>
    <row r="6154" spans="1:4" s="387" customFormat="1" x14ac:dyDescent="0.25">
      <c r="A6154" s="473">
        <v>87302</v>
      </c>
      <c r="B6154" s="473" t="s">
        <v>6776</v>
      </c>
      <c r="C6154" s="473" t="s">
        <v>932</v>
      </c>
      <c r="D6154" s="474">
        <v>489.44</v>
      </c>
    </row>
    <row r="6155" spans="1:4" s="387" customFormat="1" x14ac:dyDescent="0.25">
      <c r="A6155" s="473">
        <v>87304</v>
      </c>
      <c r="B6155" s="473" t="s">
        <v>6777</v>
      </c>
      <c r="C6155" s="473" t="s">
        <v>932</v>
      </c>
      <c r="D6155" s="474">
        <v>452.11</v>
      </c>
    </row>
    <row r="6156" spans="1:4" s="387" customFormat="1" x14ac:dyDescent="0.25">
      <c r="A6156" s="473">
        <v>87305</v>
      </c>
      <c r="B6156" s="473" t="s">
        <v>6778</v>
      </c>
      <c r="C6156" s="473" t="s">
        <v>932</v>
      </c>
      <c r="D6156" s="474">
        <v>454.73</v>
      </c>
    </row>
    <row r="6157" spans="1:4" s="387" customFormat="1" x14ac:dyDescent="0.25">
      <c r="A6157" s="473">
        <v>87307</v>
      </c>
      <c r="B6157" s="473" t="s">
        <v>6779</v>
      </c>
      <c r="C6157" s="473" t="s">
        <v>932</v>
      </c>
      <c r="D6157" s="474">
        <v>432.55</v>
      </c>
    </row>
    <row r="6158" spans="1:4" s="387" customFormat="1" x14ac:dyDescent="0.25">
      <c r="A6158" s="473">
        <v>87308</v>
      </c>
      <c r="B6158" s="473" t="s">
        <v>6780</v>
      </c>
      <c r="C6158" s="473" t="s">
        <v>932</v>
      </c>
      <c r="D6158" s="474">
        <v>425.77</v>
      </c>
    </row>
    <row r="6159" spans="1:4" s="387" customFormat="1" x14ac:dyDescent="0.25">
      <c r="A6159" s="473">
        <v>87310</v>
      </c>
      <c r="B6159" s="473" t="s">
        <v>6781</v>
      </c>
      <c r="C6159" s="473" t="s">
        <v>932</v>
      </c>
      <c r="D6159" s="474">
        <v>374.52</v>
      </c>
    </row>
    <row r="6160" spans="1:4" s="387" customFormat="1" x14ac:dyDescent="0.25">
      <c r="A6160" s="473">
        <v>87311</v>
      </c>
      <c r="B6160" s="473" t="s">
        <v>6782</v>
      </c>
      <c r="C6160" s="473" t="s">
        <v>932</v>
      </c>
      <c r="D6160" s="474">
        <v>367.87</v>
      </c>
    </row>
    <row r="6161" spans="1:4" s="387" customFormat="1" x14ac:dyDescent="0.25">
      <c r="A6161" s="473">
        <v>87313</v>
      </c>
      <c r="B6161" s="473" t="s">
        <v>1293</v>
      </c>
      <c r="C6161" s="473" t="s">
        <v>932</v>
      </c>
      <c r="D6161" s="474">
        <v>440.97</v>
      </c>
    </row>
    <row r="6162" spans="1:4" s="387" customFormat="1" x14ac:dyDescent="0.25">
      <c r="A6162" s="473">
        <v>87314</v>
      </c>
      <c r="B6162" s="473" t="s">
        <v>6783</v>
      </c>
      <c r="C6162" s="473" t="s">
        <v>932</v>
      </c>
      <c r="D6162" s="474">
        <v>435.76</v>
      </c>
    </row>
    <row r="6163" spans="1:4" s="387" customFormat="1" x14ac:dyDescent="0.25">
      <c r="A6163" s="473">
        <v>87316</v>
      </c>
      <c r="B6163" s="473" t="s">
        <v>1348</v>
      </c>
      <c r="C6163" s="473" t="s">
        <v>932</v>
      </c>
      <c r="D6163" s="474">
        <v>405.99</v>
      </c>
    </row>
    <row r="6164" spans="1:4" s="387" customFormat="1" x14ac:dyDescent="0.25">
      <c r="A6164" s="473">
        <v>87317</v>
      </c>
      <c r="B6164" s="473" t="s">
        <v>6784</v>
      </c>
      <c r="C6164" s="473" t="s">
        <v>932</v>
      </c>
      <c r="D6164" s="474">
        <v>395.59</v>
      </c>
    </row>
    <row r="6165" spans="1:4" s="387" customFormat="1" x14ac:dyDescent="0.25">
      <c r="A6165" s="473">
        <v>87319</v>
      </c>
      <c r="B6165" s="473" t="s">
        <v>6785</v>
      </c>
      <c r="C6165" s="473" t="s">
        <v>932</v>
      </c>
      <c r="D6165" s="475">
        <v>2782.75</v>
      </c>
    </row>
    <row r="6166" spans="1:4" s="387" customFormat="1" x14ac:dyDescent="0.25">
      <c r="A6166" s="473">
        <v>87320</v>
      </c>
      <c r="B6166" s="473" t="s">
        <v>6786</v>
      </c>
      <c r="C6166" s="473" t="s">
        <v>932</v>
      </c>
      <c r="D6166" s="475">
        <v>2788.53</v>
      </c>
    </row>
    <row r="6167" spans="1:4" s="387" customFormat="1" x14ac:dyDescent="0.25">
      <c r="A6167" s="473">
        <v>87322</v>
      </c>
      <c r="B6167" s="473" t="s">
        <v>6787</v>
      </c>
      <c r="C6167" s="473" t="s">
        <v>932</v>
      </c>
      <c r="D6167" s="475">
        <v>2864.23</v>
      </c>
    </row>
    <row r="6168" spans="1:4" s="387" customFormat="1" x14ac:dyDescent="0.25">
      <c r="A6168" s="473">
        <v>87323</v>
      </c>
      <c r="B6168" s="473" t="s">
        <v>6788</v>
      </c>
      <c r="C6168" s="473" t="s">
        <v>932</v>
      </c>
      <c r="D6168" s="475">
        <v>2864.73</v>
      </c>
    </row>
    <row r="6169" spans="1:4" s="387" customFormat="1" x14ac:dyDescent="0.25">
      <c r="A6169" s="473">
        <v>87325</v>
      </c>
      <c r="B6169" s="473" t="s">
        <v>1295</v>
      </c>
      <c r="C6169" s="473" t="s">
        <v>932</v>
      </c>
      <c r="D6169" s="475">
        <v>2802.23</v>
      </c>
    </row>
    <row r="6170" spans="1:4" s="387" customFormat="1" x14ac:dyDescent="0.25">
      <c r="A6170" s="473">
        <v>87326</v>
      </c>
      <c r="B6170" s="473" t="s">
        <v>6789</v>
      </c>
      <c r="C6170" s="473" t="s">
        <v>932</v>
      </c>
      <c r="D6170" s="475">
        <v>2811.24</v>
      </c>
    </row>
    <row r="6171" spans="1:4" s="387" customFormat="1" x14ac:dyDescent="0.25">
      <c r="A6171" s="473">
        <v>87327</v>
      </c>
      <c r="B6171" s="473" t="s">
        <v>6790</v>
      </c>
      <c r="C6171" s="473" t="s">
        <v>932</v>
      </c>
      <c r="D6171" s="474">
        <v>380.13</v>
      </c>
    </row>
    <row r="6172" spans="1:4" s="387" customFormat="1" x14ac:dyDescent="0.25">
      <c r="A6172" s="473">
        <v>87328</v>
      </c>
      <c r="B6172" s="473" t="s">
        <v>6791</v>
      </c>
      <c r="C6172" s="473" t="s">
        <v>932</v>
      </c>
      <c r="D6172" s="474">
        <v>336.85</v>
      </c>
    </row>
    <row r="6173" spans="1:4" s="387" customFormat="1" x14ac:dyDescent="0.25">
      <c r="A6173" s="473">
        <v>87329</v>
      </c>
      <c r="B6173" s="473" t="s">
        <v>6792</v>
      </c>
      <c r="C6173" s="473" t="s">
        <v>932</v>
      </c>
      <c r="D6173" s="474">
        <v>405.32</v>
      </c>
    </row>
    <row r="6174" spans="1:4" s="387" customFormat="1" x14ac:dyDescent="0.25">
      <c r="A6174" s="473">
        <v>87330</v>
      </c>
      <c r="B6174" s="473" t="s">
        <v>6793</v>
      </c>
      <c r="C6174" s="473" t="s">
        <v>932</v>
      </c>
      <c r="D6174" s="474">
        <v>356.18</v>
      </c>
    </row>
    <row r="6175" spans="1:4" s="387" customFormat="1" x14ac:dyDescent="0.25">
      <c r="A6175" s="473">
        <v>87331</v>
      </c>
      <c r="B6175" s="473" t="s">
        <v>6794</v>
      </c>
      <c r="C6175" s="473" t="s">
        <v>932</v>
      </c>
      <c r="D6175" s="474">
        <v>493.64</v>
      </c>
    </row>
    <row r="6176" spans="1:4" s="387" customFormat="1" x14ac:dyDescent="0.25">
      <c r="A6176" s="473">
        <v>87332</v>
      </c>
      <c r="B6176" s="473" t="s">
        <v>6795</v>
      </c>
      <c r="C6176" s="473" t="s">
        <v>932</v>
      </c>
      <c r="D6176" s="474">
        <v>448.91</v>
      </c>
    </row>
    <row r="6177" spans="1:4" s="387" customFormat="1" x14ac:dyDescent="0.25">
      <c r="A6177" s="473">
        <v>87333</v>
      </c>
      <c r="B6177" s="473" t="s">
        <v>6796</v>
      </c>
      <c r="C6177" s="473" t="s">
        <v>932</v>
      </c>
      <c r="D6177" s="474">
        <v>468.06</v>
      </c>
    </row>
    <row r="6178" spans="1:4" s="387" customFormat="1" x14ac:dyDescent="0.25">
      <c r="A6178" s="473">
        <v>87334</v>
      </c>
      <c r="B6178" s="473" t="s">
        <v>6797</v>
      </c>
      <c r="C6178" s="473" t="s">
        <v>932</v>
      </c>
      <c r="D6178" s="474">
        <v>441.04</v>
      </c>
    </row>
    <row r="6179" spans="1:4" s="387" customFormat="1" x14ac:dyDescent="0.25">
      <c r="A6179" s="473">
        <v>87335</v>
      </c>
      <c r="B6179" s="473" t="s">
        <v>6798</v>
      </c>
      <c r="C6179" s="473" t="s">
        <v>932</v>
      </c>
      <c r="D6179" s="474">
        <v>463.07</v>
      </c>
    </row>
    <row r="6180" spans="1:4" s="387" customFormat="1" x14ac:dyDescent="0.25">
      <c r="A6180" s="473">
        <v>87336</v>
      </c>
      <c r="B6180" s="473" t="s">
        <v>6799</v>
      </c>
      <c r="C6180" s="473" t="s">
        <v>932</v>
      </c>
      <c r="D6180" s="474">
        <v>458.44</v>
      </c>
    </row>
    <row r="6181" spans="1:4" s="387" customFormat="1" x14ac:dyDescent="0.25">
      <c r="A6181" s="473">
        <v>87337</v>
      </c>
      <c r="B6181" s="473" t="s">
        <v>6800</v>
      </c>
      <c r="C6181" s="473" t="s">
        <v>932</v>
      </c>
      <c r="D6181" s="474">
        <v>459.62</v>
      </c>
    </row>
    <row r="6182" spans="1:4" s="387" customFormat="1" x14ac:dyDescent="0.25">
      <c r="A6182" s="473">
        <v>87338</v>
      </c>
      <c r="B6182" s="473" t="s">
        <v>6801</v>
      </c>
      <c r="C6182" s="473" t="s">
        <v>932</v>
      </c>
      <c r="D6182" s="474">
        <v>448.1</v>
      </c>
    </row>
    <row r="6183" spans="1:4" s="387" customFormat="1" x14ac:dyDescent="0.25">
      <c r="A6183" s="473">
        <v>87339</v>
      </c>
      <c r="B6183" s="473" t="s">
        <v>6802</v>
      </c>
      <c r="C6183" s="473" t="s">
        <v>932</v>
      </c>
      <c r="D6183" s="474">
        <v>634.79</v>
      </c>
    </row>
    <row r="6184" spans="1:4" s="387" customFormat="1" x14ac:dyDescent="0.25">
      <c r="A6184" s="473">
        <v>87340</v>
      </c>
      <c r="B6184" s="473" t="s">
        <v>6803</v>
      </c>
      <c r="C6184" s="473" t="s">
        <v>932</v>
      </c>
      <c r="D6184" s="474">
        <v>543.88</v>
      </c>
    </row>
    <row r="6185" spans="1:4" s="387" customFormat="1" x14ac:dyDescent="0.25">
      <c r="A6185" s="473">
        <v>87341</v>
      </c>
      <c r="B6185" s="473" t="s">
        <v>6804</v>
      </c>
      <c r="C6185" s="473" t="s">
        <v>932</v>
      </c>
      <c r="D6185" s="474">
        <v>521.02</v>
      </c>
    </row>
    <row r="6186" spans="1:4" s="387" customFormat="1" x14ac:dyDescent="0.25">
      <c r="A6186" s="473">
        <v>87342</v>
      </c>
      <c r="B6186" s="473" t="s">
        <v>1386</v>
      </c>
      <c r="C6186" s="473" t="s">
        <v>932</v>
      </c>
      <c r="D6186" s="474">
        <v>547.33000000000004</v>
      </c>
    </row>
    <row r="6187" spans="1:4" s="387" customFormat="1" x14ac:dyDescent="0.25">
      <c r="A6187" s="473">
        <v>87343</v>
      </c>
      <c r="B6187" s="473" t="s">
        <v>6805</v>
      </c>
      <c r="C6187" s="473" t="s">
        <v>932</v>
      </c>
      <c r="D6187" s="474">
        <v>495.94</v>
      </c>
    </row>
    <row r="6188" spans="1:4" s="387" customFormat="1" x14ac:dyDescent="0.25">
      <c r="A6188" s="473">
        <v>87344</v>
      </c>
      <c r="B6188" s="473" t="s">
        <v>6806</v>
      </c>
      <c r="C6188" s="473" t="s">
        <v>932</v>
      </c>
      <c r="D6188" s="474">
        <v>467.75</v>
      </c>
    </row>
    <row r="6189" spans="1:4" s="387" customFormat="1" x14ac:dyDescent="0.25">
      <c r="A6189" s="473">
        <v>87345</v>
      </c>
      <c r="B6189" s="473" t="s">
        <v>6807</v>
      </c>
      <c r="C6189" s="473" t="s">
        <v>932</v>
      </c>
      <c r="D6189" s="474">
        <v>495.53</v>
      </c>
    </row>
    <row r="6190" spans="1:4" s="387" customFormat="1" x14ac:dyDescent="0.25">
      <c r="A6190" s="473">
        <v>87346</v>
      </c>
      <c r="B6190" s="473" t="s">
        <v>6808</v>
      </c>
      <c r="C6190" s="473" t="s">
        <v>932</v>
      </c>
      <c r="D6190" s="474">
        <v>453.24</v>
      </c>
    </row>
    <row r="6191" spans="1:4" s="387" customFormat="1" x14ac:dyDescent="0.25">
      <c r="A6191" s="473">
        <v>87347</v>
      </c>
      <c r="B6191" s="473" t="s">
        <v>6809</v>
      </c>
      <c r="C6191" s="473" t="s">
        <v>932</v>
      </c>
      <c r="D6191" s="474">
        <v>430.84</v>
      </c>
    </row>
    <row r="6192" spans="1:4" s="387" customFormat="1" x14ac:dyDescent="0.25">
      <c r="A6192" s="473">
        <v>87348</v>
      </c>
      <c r="B6192" s="473" t="s">
        <v>6810</v>
      </c>
      <c r="C6192" s="473" t="s">
        <v>932</v>
      </c>
      <c r="D6192" s="474">
        <v>457.08</v>
      </c>
    </row>
    <row r="6193" spans="1:4" s="387" customFormat="1" x14ac:dyDescent="0.25">
      <c r="A6193" s="473">
        <v>87349</v>
      </c>
      <c r="B6193" s="473" t="s">
        <v>6811</v>
      </c>
      <c r="C6193" s="473" t="s">
        <v>932</v>
      </c>
      <c r="D6193" s="474">
        <v>401.94</v>
      </c>
    </row>
    <row r="6194" spans="1:4" s="387" customFormat="1" x14ac:dyDescent="0.25">
      <c r="A6194" s="473">
        <v>87350</v>
      </c>
      <c r="B6194" s="473" t="s">
        <v>6812</v>
      </c>
      <c r="C6194" s="473" t="s">
        <v>932</v>
      </c>
      <c r="D6194" s="474">
        <v>407.94</v>
      </c>
    </row>
    <row r="6195" spans="1:4" s="387" customFormat="1" x14ac:dyDescent="0.25">
      <c r="A6195" s="473">
        <v>87351</v>
      </c>
      <c r="B6195" s="473" t="s">
        <v>6813</v>
      </c>
      <c r="C6195" s="473" t="s">
        <v>932</v>
      </c>
      <c r="D6195" s="474">
        <v>355.22</v>
      </c>
    </row>
    <row r="6196" spans="1:4" s="387" customFormat="1" x14ac:dyDescent="0.25">
      <c r="A6196" s="473">
        <v>87352</v>
      </c>
      <c r="B6196" s="473" t="s">
        <v>6814</v>
      </c>
      <c r="C6196" s="473" t="s">
        <v>932</v>
      </c>
      <c r="D6196" s="474">
        <v>500.2</v>
      </c>
    </row>
    <row r="6197" spans="1:4" s="387" customFormat="1" x14ac:dyDescent="0.25">
      <c r="A6197" s="473">
        <v>87353</v>
      </c>
      <c r="B6197" s="473" t="s">
        <v>6815</v>
      </c>
      <c r="C6197" s="473" t="s">
        <v>932</v>
      </c>
      <c r="D6197" s="474">
        <v>443.58</v>
      </c>
    </row>
    <row r="6198" spans="1:4" s="387" customFormat="1" x14ac:dyDescent="0.25">
      <c r="A6198" s="473">
        <v>87354</v>
      </c>
      <c r="B6198" s="473" t="s">
        <v>6816</v>
      </c>
      <c r="C6198" s="473" t="s">
        <v>932</v>
      </c>
      <c r="D6198" s="474">
        <v>418.84</v>
      </c>
    </row>
    <row r="6199" spans="1:4" s="387" customFormat="1" x14ac:dyDescent="0.25">
      <c r="A6199" s="473">
        <v>87355</v>
      </c>
      <c r="B6199" s="473" t="s">
        <v>6817</v>
      </c>
      <c r="C6199" s="473" t="s">
        <v>932</v>
      </c>
      <c r="D6199" s="474">
        <v>433.61</v>
      </c>
    </row>
    <row r="6200" spans="1:4" s="387" customFormat="1" x14ac:dyDescent="0.25">
      <c r="A6200" s="473">
        <v>87356</v>
      </c>
      <c r="B6200" s="473" t="s">
        <v>6818</v>
      </c>
      <c r="C6200" s="473" t="s">
        <v>932</v>
      </c>
      <c r="D6200" s="474">
        <v>396.01</v>
      </c>
    </row>
    <row r="6201" spans="1:4" s="387" customFormat="1" x14ac:dyDescent="0.25">
      <c r="A6201" s="473">
        <v>87357</v>
      </c>
      <c r="B6201" s="473" t="s">
        <v>6819</v>
      </c>
      <c r="C6201" s="473" t="s">
        <v>932</v>
      </c>
      <c r="D6201" s="474">
        <v>377.58</v>
      </c>
    </row>
    <row r="6202" spans="1:4" s="387" customFormat="1" x14ac:dyDescent="0.25">
      <c r="A6202" s="473">
        <v>87358</v>
      </c>
      <c r="B6202" s="473" t="s">
        <v>6820</v>
      </c>
      <c r="C6202" s="473" t="s">
        <v>932</v>
      </c>
      <c r="D6202" s="475">
        <v>2751.74</v>
      </c>
    </row>
    <row r="6203" spans="1:4" s="387" customFormat="1" x14ac:dyDescent="0.25">
      <c r="A6203" s="473">
        <v>87359</v>
      </c>
      <c r="B6203" s="473" t="s">
        <v>6821</v>
      </c>
      <c r="C6203" s="473" t="s">
        <v>932</v>
      </c>
      <c r="D6203" s="475">
        <v>2731.65</v>
      </c>
    </row>
    <row r="6204" spans="1:4" s="387" customFormat="1" x14ac:dyDescent="0.25">
      <c r="A6204" s="473">
        <v>87360</v>
      </c>
      <c r="B6204" s="473" t="s">
        <v>6822</v>
      </c>
      <c r="C6204" s="473" t="s">
        <v>932</v>
      </c>
      <c r="D6204" s="475">
        <v>2828.38</v>
      </c>
    </row>
    <row r="6205" spans="1:4" s="387" customFormat="1" x14ac:dyDescent="0.25">
      <c r="A6205" s="473">
        <v>87361</v>
      </c>
      <c r="B6205" s="473" t="s">
        <v>6823</v>
      </c>
      <c r="C6205" s="473" t="s">
        <v>932</v>
      </c>
      <c r="D6205" s="475">
        <v>2797.53</v>
      </c>
    </row>
    <row r="6206" spans="1:4" s="387" customFormat="1" x14ac:dyDescent="0.25">
      <c r="A6206" s="473">
        <v>87362</v>
      </c>
      <c r="B6206" s="473" t="s">
        <v>6824</v>
      </c>
      <c r="C6206" s="473" t="s">
        <v>932</v>
      </c>
      <c r="D6206" s="475">
        <v>2798.1</v>
      </c>
    </row>
    <row r="6207" spans="1:4" s="387" customFormat="1" x14ac:dyDescent="0.25">
      <c r="A6207" s="473">
        <v>87363</v>
      </c>
      <c r="B6207" s="473" t="s">
        <v>6825</v>
      </c>
      <c r="C6207" s="473" t="s">
        <v>932</v>
      </c>
      <c r="D6207" s="475">
        <v>2778.56</v>
      </c>
    </row>
    <row r="6208" spans="1:4" s="387" customFormat="1" x14ac:dyDescent="0.25">
      <c r="A6208" s="473">
        <v>87364</v>
      </c>
      <c r="B6208" s="473" t="s">
        <v>6826</v>
      </c>
      <c r="C6208" s="473" t="s">
        <v>932</v>
      </c>
      <c r="D6208" s="475">
        <v>2760.21</v>
      </c>
    </row>
    <row r="6209" spans="1:4" s="387" customFormat="1" x14ac:dyDescent="0.25">
      <c r="A6209" s="473">
        <v>87365</v>
      </c>
      <c r="B6209" s="473" t="s">
        <v>6827</v>
      </c>
      <c r="C6209" s="473" t="s">
        <v>932</v>
      </c>
      <c r="D6209" s="474">
        <v>452.96</v>
      </c>
    </row>
    <row r="6210" spans="1:4" s="387" customFormat="1" x14ac:dyDescent="0.25">
      <c r="A6210" s="473">
        <v>87366</v>
      </c>
      <c r="B6210" s="473" t="s">
        <v>6828</v>
      </c>
      <c r="C6210" s="473" t="s">
        <v>932</v>
      </c>
      <c r="D6210" s="474">
        <v>475.58</v>
      </c>
    </row>
    <row r="6211" spans="1:4" s="387" customFormat="1" x14ac:dyDescent="0.25">
      <c r="A6211" s="473">
        <v>87367</v>
      </c>
      <c r="B6211" s="473" t="s">
        <v>2017</v>
      </c>
      <c r="C6211" s="473" t="s">
        <v>932</v>
      </c>
      <c r="D6211" s="474">
        <v>567.61</v>
      </c>
    </row>
    <row r="6212" spans="1:4" s="387" customFormat="1" x14ac:dyDescent="0.25">
      <c r="A6212" s="473">
        <v>87368</v>
      </c>
      <c r="B6212" s="473" t="s">
        <v>6829</v>
      </c>
      <c r="C6212" s="473" t="s">
        <v>932</v>
      </c>
      <c r="D6212" s="474">
        <v>558.64</v>
      </c>
    </row>
    <row r="6213" spans="1:4" s="387" customFormat="1" x14ac:dyDescent="0.25">
      <c r="A6213" s="473">
        <v>87369</v>
      </c>
      <c r="B6213" s="473" t="s">
        <v>6830</v>
      </c>
      <c r="C6213" s="473" t="s">
        <v>932</v>
      </c>
      <c r="D6213" s="474">
        <v>575.04</v>
      </c>
    </row>
    <row r="6214" spans="1:4" s="387" customFormat="1" x14ac:dyDescent="0.25">
      <c r="A6214" s="473">
        <v>87370</v>
      </c>
      <c r="B6214" s="473" t="s">
        <v>6831</v>
      </c>
      <c r="C6214" s="473" t="s">
        <v>932</v>
      </c>
      <c r="D6214" s="474">
        <v>554.52</v>
      </c>
    </row>
    <row r="6215" spans="1:4" s="387" customFormat="1" x14ac:dyDescent="0.25">
      <c r="A6215" s="473">
        <v>87371</v>
      </c>
      <c r="B6215" s="473" t="s">
        <v>6832</v>
      </c>
      <c r="C6215" s="473" t="s">
        <v>932</v>
      </c>
      <c r="D6215" s="474">
        <v>548.44000000000005</v>
      </c>
    </row>
    <row r="6216" spans="1:4" s="387" customFormat="1" x14ac:dyDescent="0.25">
      <c r="A6216" s="473">
        <v>87372</v>
      </c>
      <c r="B6216" s="473" t="s">
        <v>6833</v>
      </c>
      <c r="C6216" s="473" t="s">
        <v>932</v>
      </c>
      <c r="D6216" s="474">
        <v>650.04</v>
      </c>
    </row>
    <row r="6217" spans="1:4" s="387" customFormat="1" x14ac:dyDescent="0.25">
      <c r="A6217" s="473">
        <v>87373</v>
      </c>
      <c r="B6217" s="473" t="s">
        <v>1269</v>
      </c>
      <c r="C6217" s="473" t="s">
        <v>932</v>
      </c>
      <c r="D6217" s="474">
        <v>586.15</v>
      </c>
    </row>
    <row r="6218" spans="1:4" s="387" customFormat="1" x14ac:dyDescent="0.25">
      <c r="A6218" s="473">
        <v>87374</v>
      </c>
      <c r="B6218" s="473" t="s">
        <v>6834</v>
      </c>
      <c r="C6218" s="473" t="s">
        <v>932</v>
      </c>
      <c r="D6218" s="474">
        <v>550.26</v>
      </c>
    </row>
    <row r="6219" spans="1:4" s="387" customFormat="1" x14ac:dyDescent="0.25">
      <c r="A6219" s="473">
        <v>87375</v>
      </c>
      <c r="B6219" s="473" t="s">
        <v>6835</v>
      </c>
      <c r="C6219" s="473" t="s">
        <v>932</v>
      </c>
      <c r="D6219" s="474">
        <v>527.53</v>
      </c>
    </row>
    <row r="6220" spans="1:4" s="387" customFormat="1" x14ac:dyDescent="0.25">
      <c r="A6220" s="473">
        <v>87376</v>
      </c>
      <c r="B6220" s="473" t="s">
        <v>6836</v>
      </c>
      <c r="C6220" s="473" t="s">
        <v>932</v>
      </c>
      <c r="D6220" s="474">
        <v>471.54</v>
      </c>
    </row>
    <row r="6221" spans="1:4" s="387" customFormat="1" x14ac:dyDescent="0.25">
      <c r="A6221" s="473">
        <v>87377</v>
      </c>
      <c r="B6221" s="473" t="s">
        <v>6837</v>
      </c>
      <c r="C6221" s="473" t="s">
        <v>932</v>
      </c>
      <c r="D6221" s="474">
        <v>541.48</v>
      </c>
    </row>
    <row r="6222" spans="1:4" s="387" customFormat="1" x14ac:dyDescent="0.25">
      <c r="A6222" s="473">
        <v>87378</v>
      </c>
      <c r="B6222" s="473" t="s">
        <v>6838</v>
      </c>
      <c r="C6222" s="473" t="s">
        <v>932</v>
      </c>
      <c r="D6222" s="474">
        <v>495.85</v>
      </c>
    </row>
    <row r="6223" spans="1:4" s="387" customFormat="1" x14ac:dyDescent="0.25">
      <c r="A6223" s="473">
        <v>87379</v>
      </c>
      <c r="B6223" s="473" t="s">
        <v>6839</v>
      </c>
      <c r="C6223" s="473" t="s">
        <v>932</v>
      </c>
      <c r="D6223" s="475">
        <v>2863.54</v>
      </c>
    </row>
    <row r="6224" spans="1:4" s="387" customFormat="1" x14ac:dyDescent="0.25">
      <c r="A6224" s="473">
        <v>87380</v>
      </c>
      <c r="B6224" s="473" t="s">
        <v>6840</v>
      </c>
      <c r="C6224" s="473" t="s">
        <v>932</v>
      </c>
      <c r="D6224" s="475">
        <v>2932.9</v>
      </c>
    </row>
    <row r="6225" spans="1:4" s="387" customFormat="1" x14ac:dyDescent="0.25">
      <c r="A6225" s="473">
        <v>87381</v>
      </c>
      <c r="B6225" s="473" t="s">
        <v>1494</v>
      </c>
      <c r="C6225" s="473" t="s">
        <v>932</v>
      </c>
      <c r="D6225" s="475">
        <v>2887.34</v>
      </c>
    </row>
    <row r="6226" spans="1:4" s="387" customFormat="1" x14ac:dyDescent="0.25">
      <c r="A6226" s="473">
        <v>87382</v>
      </c>
      <c r="B6226" s="473" t="s">
        <v>6841</v>
      </c>
      <c r="C6226" s="473" t="s">
        <v>932</v>
      </c>
      <c r="D6226" s="475">
        <v>1071.6199999999999</v>
      </c>
    </row>
    <row r="6227" spans="1:4" s="387" customFormat="1" x14ac:dyDescent="0.25">
      <c r="A6227" s="473">
        <v>87383</v>
      </c>
      <c r="B6227" s="473" t="s">
        <v>6842</v>
      </c>
      <c r="C6227" s="473" t="s">
        <v>932</v>
      </c>
      <c r="D6227" s="475">
        <v>1065.8900000000001</v>
      </c>
    </row>
    <row r="6228" spans="1:4" s="387" customFormat="1" x14ac:dyDescent="0.25">
      <c r="A6228" s="473">
        <v>87384</v>
      </c>
      <c r="B6228" s="473" t="s">
        <v>6843</v>
      </c>
      <c r="C6228" s="473" t="s">
        <v>932</v>
      </c>
      <c r="D6228" s="475">
        <v>1058.05</v>
      </c>
    </row>
    <row r="6229" spans="1:4" s="387" customFormat="1" x14ac:dyDescent="0.25">
      <c r="A6229" s="473">
        <v>87385</v>
      </c>
      <c r="B6229" s="473" t="s">
        <v>6844</v>
      </c>
      <c r="C6229" s="473" t="s">
        <v>932</v>
      </c>
      <c r="D6229" s="475">
        <v>1242.44</v>
      </c>
    </row>
    <row r="6230" spans="1:4" s="387" customFormat="1" x14ac:dyDescent="0.25">
      <c r="A6230" s="473">
        <v>87386</v>
      </c>
      <c r="B6230" s="473" t="s">
        <v>6845</v>
      </c>
      <c r="C6230" s="473" t="s">
        <v>932</v>
      </c>
      <c r="D6230" s="475">
        <v>1232.44</v>
      </c>
    </row>
    <row r="6231" spans="1:4" s="387" customFormat="1" x14ac:dyDescent="0.25">
      <c r="A6231" s="473">
        <v>87387</v>
      </c>
      <c r="B6231" s="473" t="s">
        <v>6846</v>
      </c>
      <c r="C6231" s="473" t="s">
        <v>932</v>
      </c>
      <c r="D6231" s="475">
        <v>1225.6300000000001</v>
      </c>
    </row>
    <row r="6232" spans="1:4" s="387" customFormat="1" x14ac:dyDescent="0.25">
      <c r="A6232" s="473">
        <v>87388</v>
      </c>
      <c r="B6232" s="473" t="s">
        <v>6847</v>
      </c>
      <c r="C6232" s="473" t="s">
        <v>932</v>
      </c>
      <c r="D6232" s="475">
        <v>2962.9</v>
      </c>
    </row>
    <row r="6233" spans="1:4" s="387" customFormat="1" x14ac:dyDescent="0.25">
      <c r="A6233" s="473">
        <v>87389</v>
      </c>
      <c r="B6233" s="473" t="s">
        <v>6848</v>
      </c>
      <c r="C6233" s="473" t="s">
        <v>932</v>
      </c>
      <c r="D6233" s="475">
        <v>2970.37</v>
      </c>
    </row>
    <row r="6234" spans="1:4" s="387" customFormat="1" x14ac:dyDescent="0.25">
      <c r="A6234" s="473">
        <v>87390</v>
      </c>
      <c r="B6234" s="473" t="s">
        <v>6849</v>
      </c>
      <c r="C6234" s="473" t="s">
        <v>932</v>
      </c>
      <c r="D6234" s="475">
        <v>2982.19</v>
      </c>
    </row>
    <row r="6235" spans="1:4" s="387" customFormat="1" x14ac:dyDescent="0.25">
      <c r="A6235" s="473">
        <v>87391</v>
      </c>
      <c r="B6235" s="473" t="s">
        <v>6850</v>
      </c>
      <c r="C6235" s="473" t="s">
        <v>932</v>
      </c>
      <c r="D6235" s="475">
        <v>3308.23</v>
      </c>
    </row>
    <row r="6236" spans="1:4" s="387" customFormat="1" x14ac:dyDescent="0.25">
      <c r="A6236" s="473">
        <v>87393</v>
      </c>
      <c r="B6236" s="473" t="s">
        <v>6851</v>
      </c>
      <c r="C6236" s="473" t="s">
        <v>932</v>
      </c>
      <c r="D6236" s="475">
        <v>3333.36</v>
      </c>
    </row>
    <row r="6237" spans="1:4" s="387" customFormat="1" x14ac:dyDescent="0.25">
      <c r="A6237" s="473">
        <v>87394</v>
      </c>
      <c r="B6237" s="473" t="s">
        <v>6852</v>
      </c>
      <c r="C6237" s="473" t="s">
        <v>932</v>
      </c>
      <c r="D6237" s="475">
        <v>3358.95</v>
      </c>
    </row>
    <row r="6238" spans="1:4" s="387" customFormat="1" x14ac:dyDescent="0.25">
      <c r="A6238" s="473">
        <v>87395</v>
      </c>
      <c r="B6238" s="473" t="s">
        <v>6853</v>
      </c>
      <c r="C6238" s="473" t="s">
        <v>932</v>
      </c>
      <c r="D6238" s="475">
        <v>2096.14</v>
      </c>
    </row>
    <row r="6239" spans="1:4" s="387" customFormat="1" x14ac:dyDescent="0.25">
      <c r="A6239" s="473">
        <v>87396</v>
      </c>
      <c r="B6239" s="473" t="s">
        <v>6854</v>
      </c>
      <c r="C6239" s="473" t="s">
        <v>932</v>
      </c>
      <c r="D6239" s="475">
        <v>2105</v>
      </c>
    </row>
    <row r="6240" spans="1:4" s="387" customFormat="1" x14ac:dyDescent="0.25">
      <c r="A6240" s="473">
        <v>87397</v>
      </c>
      <c r="B6240" s="473" t="s">
        <v>6855</v>
      </c>
      <c r="C6240" s="473" t="s">
        <v>932</v>
      </c>
      <c r="D6240" s="475">
        <v>2115.04</v>
      </c>
    </row>
    <row r="6241" spans="1:4" s="387" customFormat="1" x14ac:dyDescent="0.25">
      <c r="A6241" s="473">
        <v>87398</v>
      </c>
      <c r="B6241" s="473" t="s">
        <v>6856</v>
      </c>
      <c r="C6241" s="473" t="s">
        <v>932</v>
      </c>
      <c r="D6241" s="475">
        <v>1221.9100000000001</v>
      </c>
    </row>
    <row r="6242" spans="1:4" s="387" customFormat="1" x14ac:dyDescent="0.25">
      <c r="A6242" s="473">
        <v>87399</v>
      </c>
      <c r="B6242" s="473" t="s">
        <v>6857</v>
      </c>
      <c r="C6242" s="473" t="s">
        <v>932</v>
      </c>
      <c r="D6242" s="475">
        <v>1394.44</v>
      </c>
    </row>
    <row r="6243" spans="1:4" s="387" customFormat="1" x14ac:dyDescent="0.25">
      <c r="A6243" s="473">
        <v>87401</v>
      </c>
      <c r="B6243" s="473" t="s">
        <v>6858</v>
      </c>
      <c r="C6243" s="473" t="s">
        <v>932</v>
      </c>
      <c r="D6243" s="475">
        <v>3524.12</v>
      </c>
    </row>
    <row r="6244" spans="1:4" s="387" customFormat="1" x14ac:dyDescent="0.25">
      <c r="A6244" s="473">
        <v>87402</v>
      </c>
      <c r="B6244" s="473" t="s">
        <v>6859</v>
      </c>
      <c r="C6244" s="473" t="s">
        <v>932</v>
      </c>
      <c r="D6244" s="475">
        <v>2287.2199999999998</v>
      </c>
    </row>
    <row r="6245" spans="1:4" s="387" customFormat="1" x14ac:dyDescent="0.25">
      <c r="A6245" s="473">
        <v>87404</v>
      </c>
      <c r="B6245" s="473" t="s">
        <v>6860</v>
      </c>
      <c r="C6245" s="473" t="s">
        <v>932</v>
      </c>
      <c r="D6245" s="475">
        <v>3098.94</v>
      </c>
    </row>
    <row r="6246" spans="1:4" s="387" customFormat="1" x14ac:dyDescent="0.25">
      <c r="A6246" s="473">
        <v>87405</v>
      </c>
      <c r="B6246" s="473" t="s">
        <v>6861</v>
      </c>
      <c r="C6246" s="473" t="s">
        <v>932</v>
      </c>
      <c r="D6246" s="475">
        <v>3099.98</v>
      </c>
    </row>
    <row r="6247" spans="1:4" s="387" customFormat="1" x14ac:dyDescent="0.25">
      <c r="A6247" s="473">
        <v>87407</v>
      </c>
      <c r="B6247" s="473" t="s">
        <v>6862</v>
      </c>
      <c r="C6247" s="473" t="s">
        <v>932</v>
      </c>
      <c r="D6247" s="475">
        <v>1102.22</v>
      </c>
    </row>
    <row r="6248" spans="1:4" s="387" customFormat="1" x14ac:dyDescent="0.25">
      <c r="A6248" s="473">
        <v>87408</v>
      </c>
      <c r="B6248" s="473" t="s">
        <v>6863</v>
      </c>
      <c r="C6248" s="473" t="s">
        <v>932</v>
      </c>
      <c r="D6248" s="475">
        <v>1090.71</v>
      </c>
    </row>
    <row r="6249" spans="1:4" s="387" customFormat="1" x14ac:dyDescent="0.25">
      <c r="A6249" s="473">
        <v>87410</v>
      </c>
      <c r="B6249" s="473" t="s">
        <v>6864</v>
      </c>
      <c r="C6249" s="473" t="s">
        <v>932</v>
      </c>
      <c r="D6249" s="474">
        <v>749.03</v>
      </c>
    </row>
    <row r="6250" spans="1:4" s="387" customFormat="1" x14ac:dyDescent="0.25">
      <c r="A6250" s="473">
        <v>88626</v>
      </c>
      <c r="B6250" s="473" t="s">
        <v>6865</v>
      </c>
      <c r="C6250" s="473" t="s">
        <v>932</v>
      </c>
      <c r="D6250" s="474">
        <v>456.29</v>
      </c>
    </row>
    <row r="6251" spans="1:4" s="387" customFormat="1" x14ac:dyDescent="0.25">
      <c r="A6251" s="473">
        <v>88627</v>
      </c>
      <c r="B6251" s="473" t="s">
        <v>6866</v>
      </c>
      <c r="C6251" s="473" t="s">
        <v>932</v>
      </c>
      <c r="D6251" s="474">
        <v>531.86</v>
      </c>
    </row>
    <row r="6252" spans="1:4" s="387" customFormat="1" x14ac:dyDescent="0.25">
      <c r="A6252" s="473">
        <v>88628</v>
      </c>
      <c r="B6252" s="473" t="s">
        <v>1486</v>
      </c>
      <c r="C6252" s="473" t="s">
        <v>932</v>
      </c>
      <c r="D6252" s="474">
        <v>454.87</v>
      </c>
    </row>
    <row r="6253" spans="1:4" s="387" customFormat="1" x14ac:dyDescent="0.25">
      <c r="A6253" s="473">
        <v>88629</v>
      </c>
      <c r="B6253" s="473" t="s">
        <v>1209</v>
      </c>
      <c r="C6253" s="473" t="s">
        <v>932</v>
      </c>
      <c r="D6253" s="474">
        <v>534.32000000000005</v>
      </c>
    </row>
    <row r="6254" spans="1:4" s="387" customFormat="1" x14ac:dyDescent="0.25">
      <c r="A6254" s="473">
        <v>88630</v>
      </c>
      <c r="B6254" s="473" t="s">
        <v>6867</v>
      </c>
      <c r="C6254" s="473" t="s">
        <v>932</v>
      </c>
      <c r="D6254" s="474">
        <v>394.76</v>
      </c>
    </row>
    <row r="6255" spans="1:4" s="387" customFormat="1" x14ac:dyDescent="0.25">
      <c r="A6255" s="473">
        <v>88631</v>
      </c>
      <c r="B6255" s="473" t="s">
        <v>1202</v>
      </c>
      <c r="C6255" s="473" t="s">
        <v>932</v>
      </c>
      <c r="D6255" s="474">
        <v>483.12</v>
      </c>
    </row>
    <row r="6256" spans="1:4" s="387" customFormat="1" x14ac:dyDescent="0.25">
      <c r="A6256" s="473">
        <v>88715</v>
      </c>
      <c r="B6256" s="473" t="s">
        <v>1520</v>
      </c>
      <c r="C6256" s="473" t="s">
        <v>932</v>
      </c>
      <c r="D6256" s="474">
        <v>454.22</v>
      </c>
    </row>
    <row r="6257" spans="1:4" s="387" customFormat="1" x14ac:dyDescent="0.25">
      <c r="A6257" s="473">
        <v>95563</v>
      </c>
      <c r="B6257" s="473" t="s">
        <v>6868</v>
      </c>
      <c r="C6257" s="473" t="s">
        <v>932</v>
      </c>
      <c r="D6257" s="474">
        <v>655.54</v>
      </c>
    </row>
    <row r="6258" spans="1:4" s="387" customFormat="1" x14ac:dyDescent="0.25">
      <c r="A6258" s="473">
        <v>100464</v>
      </c>
      <c r="B6258" s="473" t="s">
        <v>6869</v>
      </c>
      <c r="C6258" s="473" t="s">
        <v>932</v>
      </c>
      <c r="D6258" s="474">
        <v>474.56</v>
      </c>
    </row>
    <row r="6259" spans="1:4" s="387" customFormat="1" x14ac:dyDescent="0.25">
      <c r="A6259" s="473">
        <v>100465</v>
      </c>
      <c r="B6259" s="473" t="s">
        <v>6870</v>
      </c>
      <c r="C6259" s="473" t="s">
        <v>932</v>
      </c>
      <c r="D6259" s="474">
        <v>446.77</v>
      </c>
    </row>
    <row r="6260" spans="1:4" s="387" customFormat="1" x14ac:dyDescent="0.25">
      <c r="A6260" s="473">
        <v>100466</v>
      </c>
      <c r="B6260" s="473" t="s">
        <v>6871</v>
      </c>
      <c r="C6260" s="473" t="s">
        <v>932</v>
      </c>
      <c r="D6260" s="474">
        <v>433.22</v>
      </c>
    </row>
    <row r="6261" spans="1:4" s="387" customFormat="1" x14ac:dyDescent="0.25">
      <c r="A6261" s="473">
        <v>100468</v>
      </c>
      <c r="B6261" s="473" t="s">
        <v>6872</v>
      </c>
      <c r="C6261" s="473" t="s">
        <v>932</v>
      </c>
      <c r="D6261" s="474">
        <v>547.42999999999995</v>
      </c>
    </row>
    <row r="6262" spans="1:4" s="387" customFormat="1" x14ac:dyDescent="0.25">
      <c r="A6262" s="473">
        <v>100469</v>
      </c>
      <c r="B6262" s="473" t="s">
        <v>6873</v>
      </c>
      <c r="C6262" s="473" t="s">
        <v>932</v>
      </c>
      <c r="D6262" s="474">
        <v>447.55</v>
      </c>
    </row>
    <row r="6263" spans="1:4" s="387" customFormat="1" x14ac:dyDescent="0.25">
      <c r="A6263" s="473">
        <v>100470</v>
      </c>
      <c r="B6263" s="473" t="s">
        <v>6874</v>
      </c>
      <c r="C6263" s="473" t="s">
        <v>932</v>
      </c>
      <c r="D6263" s="474">
        <v>404.58</v>
      </c>
    </row>
    <row r="6264" spans="1:4" s="387" customFormat="1" x14ac:dyDescent="0.25">
      <c r="A6264" s="473">
        <v>100472</v>
      </c>
      <c r="B6264" s="473" t="s">
        <v>6875</v>
      </c>
      <c r="C6264" s="473" t="s">
        <v>932</v>
      </c>
      <c r="D6264" s="474">
        <v>441.87</v>
      </c>
    </row>
    <row r="6265" spans="1:4" s="387" customFormat="1" x14ac:dyDescent="0.25">
      <c r="A6265" s="473">
        <v>100473</v>
      </c>
      <c r="B6265" s="473" t="s">
        <v>6876</v>
      </c>
      <c r="C6265" s="473" t="s">
        <v>932</v>
      </c>
      <c r="D6265" s="474">
        <v>406.24</v>
      </c>
    </row>
    <row r="6266" spans="1:4" s="387" customFormat="1" x14ac:dyDescent="0.25">
      <c r="A6266" s="473">
        <v>100474</v>
      </c>
      <c r="B6266" s="473" t="s">
        <v>6877</v>
      </c>
      <c r="C6266" s="473" t="s">
        <v>932</v>
      </c>
      <c r="D6266" s="474">
        <v>391</v>
      </c>
    </row>
    <row r="6267" spans="1:4" s="387" customFormat="1" x14ac:dyDescent="0.25">
      <c r="A6267" s="473">
        <v>100475</v>
      </c>
      <c r="B6267" s="473" t="s">
        <v>1786</v>
      </c>
      <c r="C6267" s="473" t="s">
        <v>932</v>
      </c>
      <c r="D6267" s="474">
        <v>605.48</v>
      </c>
    </row>
    <row r="6268" spans="1:4" s="387" customFormat="1" x14ac:dyDescent="0.25">
      <c r="A6268" s="473">
        <v>100477</v>
      </c>
      <c r="B6268" s="473" t="s">
        <v>6878</v>
      </c>
      <c r="C6268" s="473" t="s">
        <v>932</v>
      </c>
      <c r="D6268" s="474">
        <v>649.20000000000005</v>
      </c>
    </row>
    <row r="6269" spans="1:4" s="387" customFormat="1" x14ac:dyDescent="0.25">
      <c r="A6269" s="473">
        <v>100478</v>
      </c>
      <c r="B6269" s="473" t="s">
        <v>6879</v>
      </c>
      <c r="C6269" s="473" t="s">
        <v>932</v>
      </c>
      <c r="D6269" s="474">
        <v>594.66</v>
      </c>
    </row>
    <row r="6270" spans="1:4" s="387" customFormat="1" x14ac:dyDescent="0.25">
      <c r="A6270" s="473">
        <v>100479</v>
      </c>
      <c r="B6270" s="473" t="s">
        <v>6880</v>
      </c>
      <c r="C6270" s="473" t="s">
        <v>932</v>
      </c>
      <c r="D6270" s="474">
        <v>583.26</v>
      </c>
    </row>
    <row r="6271" spans="1:4" s="387" customFormat="1" x14ac:dyDescent="0.25">
      <c r="A6271" s="473">
        <v>100480</v>
      </c>
      <c r="B6271" s="473" t="s">
        <v>6881</v>
      </c>
      <c r="C6271" s="473" t="s">
        <v>932</v>
      </c>
      <c r="D6271" s="474">
        <v>683.98</v>
      </c>
    </row>
    <row r="6272" spans="1:4" s="387" customFormat="1" x14ac:dyDescent="0.25">
      <c r="A6272" s="473">
        <v>100481</v>
      </c>
      <c r="B6272" s="473" t="s">
        <v>6882</v>
      </c>
      <c r="C6272" s="473" t="s">
        <v>932</v>
      </c>
      <c r="D6272" s="474">
        <v>525.51</v>
      </c>
    </row>
    <row r="6273" spans="1:4" s="387" customFormat="1" x14ac:dyDescent="0.25">
      <c r="A6273" s="473">
        <v>100483</v>
      </c>
      <c r="B6273" s="473" t="s">
        <v>6883</v>
      </c>
      <c r="C6273" s="473" t="s">
        <v>932</v>
      </c>
      <c r="D6273" s="474">
        <v>558.16</v>
      </c>
    </row>
    <row r="6274" spans="1:4" s="387" customFormat="1" x14ac:dyDescent="0.25">
      <c r="A6274" s="473">
        <v>100484</v>
      </c>
      <c r="B6274" s="473" t="s">
        <v>6884</v>
      </c>
      <c r="C6274" s="473" t="s">
        <v>932</v>
      </c>
      <c r="D6274" s="474">
        <v>523.52</v>
      </c>
    </row>
    <row r="6275" spans="1:4" s="387" customFormat="1" x14ac:dyDescent="0.25">
      <c r="A6275" s="473">
        <v>100485</v>
      </c>
      <c r="B6275" s="473" t="s">
        <v>6885</v>
      </c>
      <c r="C6275" s="473" t="s">
        <v>932</v>
      </c>
      <c r="D6275" s="474">
        <v>510.15</v>
      </c>
    </row>
    <row r="6276" spans="1:4" s="387" customFormat="1" x14ac:dyDescent="0.25">
      <c r="A6276" s="473">
        <v>100486</v>
      </c>
      <c r="B6276" s="473" t="s">
        <v>6886</v>
      </c>
      <c r="C6276" s="473" t="s">
        <v>932</v>
      </c>
      <c r="D6276" s="474">
        <v>608.35</v>
      </c>
    </row>
    <row r="6277" spans="1:4" s="387" customFormat="1" x14ac:dyDescent="0.25">
      <c r="A6277" s="473">
        <v>100487</v>
      </c>
      <c r="B6277" s="473" t="s">
        <v>6887</v>
      </c>
      <c r="C6277" s="473" t="s">
        <v>932</v>
      </c>
      <c r="D6277" s="474">
        <v>435.07</v>
      </c>
    </row>
    <row r="6278" spans="1:4" s="387" customFormat="1" x14ac:dyDescent="0.25">
      <c r="A6278" s="473">
        <v>100488</v>
      </c>
      <c r="B6278" s="473" t="s">
        <v>6888</v>
      </c>
      <c r="C6278" s="473" t="s">
        <v>932</v>
      </c>
      <c r="D6278" s="474">
        <v>451.14</v>
      </c>
    </row>
    <row r="6279" spans="1:4" s="387" customFormat="1" x14ac:dyDescent="0.25">
      <c r="A6279" s="473">
        <v>100489</v>
      </c>
      <c r="B6279" s="473" t="s">
        <v>6889</v>
      </c>
      <c r="C6279" s="473" t="s">
        <v>932</v>
      </c>
      <c r="D6279" s="474">
        <v>454.29</v>
      </c>
    </row>
    <row r="6280" spans="1:4" s="387" customFormat="1" x14ac:dyDescent="0.25">
      <c r="A6280" s="473">
        <v>100490</v>
      </c>
      <c r="B6280" s="473" t="s">
        <v>6890</v>
      </c>
      <c r="C6280" s="473" t="s">
        <v>932</v>
      </c>
      <c r="D6280" s="474">
        <v>405.34</v>
      </c>
    </row>
    <row r="6281" spans="1:4" s="387" customFormat="1" x14ac:dyDescent="0.25">
      <c r="A6281" s="473">
        <v>100491</v>
      </c>
      <c r="B6281" s="473" t="s">
        <v>6891</v>
      </c>
      <c r="C6281" s="473" t="s">
        <v>932</v>
      </c>
      <c r="D6281" s="474">
        <v>605.79999999999995</v>
      </c>
    </row>
    <row r="6282" spans="1:4" s="387" customFormat="1" x14ac:dyDescent="0.25">
      <c r="A6282" s="473">
        <v>100492</v>
      </c>
      <c r="B6282" s="473" t="s">
        <v>6892</v>
      </c>
      <c r="C6282" s="473" t="s">
        <v>932</v>
      </c>
      <c r="D6282" s="474">
        <v>526.27</v>
      </c>
    </row>
    <row r="6283" spans="1:4" s="387" customFormat="1" x14ac:dyDescent="0.25">
      <c r="A6283" s="473">
        <v>92121</v>
      </c>
      <c r="B6283" s="473" t="s">
        <v>6893</v>
      </c>
      <c r="C6283" s="473" t="s">
        <v>932</v>
      </c>
      <c r="D6283" s="474">
        <v>23.2</v>
      </c>
    </row>
    <row r="6284" spans="1:4" s="387" customFormat="1" x14ac:dyDescent="0.25">
      <c r="A6284" s="473">
        <v>92122</v>
      </c>
      <c r="B6284" s="473" t="s">
        <v>6894</v>
      </c>
      <c r="C6284" s="473" t="s">
        <v>932</v>
      </c>
      <c r="D6284" s="474">
        <v>38.340000000000003</v>
      </c>
    </row>
    <row r="6285" spans="1:4" s="387" customFormat="1" x14ac:dyDescent="0.25">
      <c r="A6285" s="473">
        <v>92123</v>
      </c>
      <c r="B6285" s="473" t="s">
        <v>6895</v>
      </c>
      <c r="C6285" s="473" t="s">
        <v>932</v>
      </c>
      <c r="D6285" s="474">
        <v>44.47</v>
      </c>
    </row>
    <row r="6286" spans="1:4" s="387" customFormat="1" x14ac:dyDescent="0.25">
      <c r="A6286" s="473">
        <v>100195</v>
      </c>
      <c r="B6286" s="473" t="s">
        <v>6896</v>
      </c>
      <c r="C6286" s="473" t="s">
        <v>6897</v>
      </c>
      <c r="D6286" s="474">
        <v>0.57999999999999996</v>
      </c>
    </row>
    <row r="6287" spans="1:4" s="387" customFormat="1" x14ac:dyDescent="0.25">
      <c r="A6287" s="473">
        <v>100196</v>
      </c>
      <c r="B6287" s="473" t="s">
        <v>6898</v>
      </c>
      <c r="C6287" s="473" t="s">
        <v>6897</v>
      </c>
      <c r="D6287" s="474">
        <v>0.97</v>
      </c>
    </row>
    <row r="6288" spans="1:4" s="387" customFormat="1" x14ac:dyDescent="0.25">
      <c r="A6288" s="473">
        <v>100197</v>
      </c>
      <c r="B6288" s="473" t="s">
        <v>6899</v>
      </c>
      <c r="C6288" s="473" t="s">
        <v>6897</v>
      </c>
      <c r="D6288" s="474">
        <v>1.46</v>
      </c>
    </row>
    <row r="6289" spans="1:4" s="387" customFormat="1" x14ac:dyDescent="0.25">
      <c r="A6289" s="473">
        <v>100198</v>
      </c>
      <c r="B6289" s="473" t="s">
        <v>6900</v>
      </c>
      <c r="C6289" s="473" t="s">
        <v>6897</v>
      </c>
      <c r="D6289" s="474">
        <v>0.2</v>
      </c>
    </row>
    <row r="6290" spans="1:4" s="387" customFormat="1" x14ac:dyDescent="0.25">
      <c r="A6290" s="473">
        <v>100199</v>
      </c>
      <c r="B6290" s="473" t="s">
        <v>6901</v>
      </c>
      <c r="C6290" s="473" t="s">
        <v>6897</v>
      </c>
      <c r="D6290" s="474">
        <v>0.24</v>
      </c>
    </row>
    <row r="6291" spans="1:4" s="387" customFormat="1" x14ac:dyDescent="0.25">
      <c r="A6291" s="473">
        <v>100200</v>
      </c>
      <c r="B6291" s="473" t="s">
        <v>6902</v>
      </c>
      <c r="C6291" s="473" t="s">
        <v>6897</v>
      </c>
      <c r="D6291" s="474">
        <v>0.3</v>
      </c>
    </row>
    <row r="6292" spans="1:4" s="387" customFormat="1" x14ac:dyDescent="0.25">
      <c r="A6292" s="473">
        <v>100201</v>
      </c>
      <c r="B6292" s="473" t="s">
        <v>6903</v>
      </c>
      <c r="C6292" s="473" t="s">
        <v>6897</v>
      </c>
      <c r="D6292" s="474">
        <v>0.59</v>
      </c>
    </row>
    <row r="6293" spans="1:4" s="387" customFormat="1" x14ac:dyDescent="0.25">
      <c r="A6293" s="473">
        <v>100202</v>
      </c>
      <c r="B6293" s="473" t="s">
        <v>6904</v>
      </c>
      <c r="C6293" s="473" t="s">
        <v>6897</v>
      </c>
      <c r="D6293" s="474">
        <v>0.69</v>
      </c>
    </row>
    <row r="6294" spans="1:4" s="387" customFormat="1" x14ac:dyDescent="0.25">
      <c r="A6294" s="473">
        <v>100203</v>
      </c>
      <c r="B6294" s="473" t="s">
        <v>6905</v>
      </c>
      <c r="C6294" s="473" t="s">
        <v>6897</v>
      </c>
      <c r="D6294" s="474">
        <v>0.82</v>
      </c>
    </row>
    <row r="6295" spans="1:4" s="387" customFormat="1" x14ac:dyDescent="0.25">
      <c r="A6295" s="473">
        <v>100204</v>
      </c>
      <c r="B6295" s="473" t="s">
        <v>6906</v>
      </c>
      <c r="C6295" s="473" t="s">
        <v>6897</v>
      </c>
      <c r="D6295" s="474">
        <v>0.09</v>
      </c>
    </row>
    <row r="6296" spans="1:4" s="387" customFormat="1" x14ac:dyDescent="0.25">
      <c r="A6296" s="473">
        <v>100205</v>
      </c>
      <c r="B6296" s="473" t="s">
        <v>6907</v>
      </c>
      <c r="C6296" s="473" t="s">
        <v>1075</v>
      </c>
      <c r="D6296" s="475">
        <v>1092.22</v>
      </c>
    </row>
    <row r="6297" spans="1:4" s="387" customFormat="1" x14ac:dyDescent="0.25">
      <c r="A6297" s="473">
        <v>100206</v>
      </c>
      <c r="B6297" s="473" t="s">
        <v>6908</v>
      </c>
      <c r="C6297" s="473" t="s">
        <v>1075</v>
      </c>
      <c r="D6297" s="474">
        <v>789.49</v>
      </c>
    </row>
    <row r="6298" spans="1:4" s="387" customFormat="1" x14ac:dyDescent="0.25">
      <c r="A6298" s="473">
        <v>100207</v>
      </c>
      <c r="B6298" s="473" t="s">
        <v>6909</v>
      </c>
      <c r="C6298" s="473" t="s">
        <v>1075</v>
      </c>
      <c r="D6298" s="474">
        <v>332.46</v>
      </c>
    </row>
    <row r="6299" spans="1:4" s="387" customFormat="1" x14ac:dyDescent="0.25">
      <c r="A6299" s="473">
        <v>100208</v>
      </c>
      <c r="B6299" s="473" t="s">
        <v>6910</v>
      </c>
      <c r="C6299" s="473" t="s">
        <v>6911</v>
      </c>
      <c r="D6299" s="474">
        <v>14.45</v>
      </c>
    </row>
    <row r="6300" spans="1:4" s="387" customFormat="1" x14ac:dyDescent="0.25">
      <c r="A6300" s="473">
        <v>100209</v>
      </c>
      <c r="B6300" s="473" t="s">
        <v>6912</v>
      </c>
      <c r="C6300" s="473" t="s">
        <v>6911</v>
      </c>
      <c r="D6300" s="474">
        <v>7.22</v>
      </c>
    </row>
    <row r="6301" spans="1:4" s="387" customFormat="1" x14ac:dyDescent="0.25">
      <c r="A6301" s="473">
        <v>100210</v>
      </c>
      <c r="B6301" s="473" t="s">
        <v>6913</v>
      </c>
      <c r="C6301" s="473" t="s">
        <v>6911</v>
      </c>
      <c r="D6301" s="474">
        <v>13.31</v>
      </c>
    </row>
    <row r="6302" spans="1:4" s="387" customFormat="1" x14ac:dyDescent="0.25">
      <c r="A6302" s="473">
        <v>100211</v>
      </c>
      <c r="B6302" s="473" t="s">
        <v>6914</v>
      </c>
      <c r="C6302" s="473" t="s">
        <v>6911</v>
      </c>
      <c r="D6302" s="474">
        <v>5.13</v>
      </c>
    </row>
    <row r="6303" spans="1:4" s="387" customFormat="1" x14ac:dyDescent="0.25">
      <c r="A6303" s="473">
        <v>100212</v>
      </c>
      <c r="B6303" s="473" t="s">
        <v>6915</v>
      </c>
      <c r="C6303" s="473" t="s">
        <v>6911</v>
      </c>
      <c r="D6303" s="474">
        <v>5.67</v>
      </c>
    </row>
    <row r="6304" spans="1:4" s="387" customFormat="1" x14ac:dyDescent="0.25">
      <c r="A6304" s="473">
        <v>100213</v>
      </c>
      <c r="B6304" s="473" t="s">
        <v>6916</v>
      </c>
      <c r="C6304" s="473" t="s">
        <v>6911</v>
      </c>
      <c r="D6304" s="474">
        <v>2.0299999999999998</v>
      </c>
    </row>
    <row r="6305" spans="1:4" s="387" customFormat="1" x14ac:dyDescent="0.25">
      <c r="A6305" s="473">
        <v>100214</v>
      </c>
      <c r="B6305" s="473" t="s">
        <v>6917</v>
      </c>
      <c r="C6305" s="473" t="s">
        <v>6911</v>
      </c>
      <c r="D6305" s="474">
        <v>3.12</v>
      </c>
    </row>
    <row r="6306" spans="1:4" s="387" customFormat="1" x14ac:dyDescent="0.25">
      <c r="A6306" s="473">
        <v>100215</v>
      </c>
      <c r="B6306" s="473" t="s">
        <v>6918</v>
      </c>
      <c r="C6306" s="473" t="s">
        <v>6911</v>
      </c>
      <c r="D6306" s="474">
        <v>2.68</v>
      </c>
    </row>
    <row r="6307" spans="1:4" s="387" customFormat="1" x14ac:dyDescent="0.25">
      <c r="A6307" s="473">
        <v>100216</v>
      </c>
      <c r="B6307" s="473" t="s">
        <v>6919</v>
      </c>
      <c r="C6307" s="473" t="s">
        <v>6911</v>
      </c>
      <c r="D6307" s="474">
        <v>0.72</v>
      </c>
    </row>
    <row r="6308" spans="1:4" s="387" customFormat="1" x14ac:dyDescent="0.25">
      <c r="A6308" s="473">
        <v>100217</v>
      </c>
      <c r="B6308" s="473" t="s">
        <v>6920</v>
      </c>
      <c r="C6308" s="473" t="s">
        <v>6911</v>
      </c>
      <c r="D6308" s="474">
        <v>2.42</v>
      </c>
    </row>
    <row r="6309" spans="1:4" s="387" customFormat="1" x14ac:dyDescent="0.25">
      <c r="A6309" s="473">
        <v>100218</v>
      </c>
      <c r="B6309" s="473" t="s">
        <v>6921</v>
      </c>
      <c r="C6309" s="473" t="s">
        <v>6911</v>
      </c>
      <c r="D6309" s="474">
        <v>1.65</v>
      </c>
    </row>
    <row r="6310" spans="1:4" s="387" customFormat="1" x14ac:dyDescent="0.25">
      <c r="A6310" s="473">
        <v>100219</v>
      </c>
      <c r="B6310" s="473" t="s">
        <v>6922</v>
      </c>
      <c r="C6310" s="473" t="s">
        <v>6911</v>
      </c>
      <c r="D6310" s="474">
        <v>0.36</v>
      </c>
    </row>
    <row r="6311" spans="1:4" s="387" customFormat="1" x14ac:dyDescent="0.25">
      <c r="A6311" s="473">
        <v>100220</v>
      </c>
      <c r="B6311" s="473" t="s">
        <v>6923</v>
      </c>
      <c r="C6311" s="473" t="s">
        <v>6924</v>
      </c>
      <c r="D6311" s="474">
        <v>20.75</v>
      </c>
    </row>
    <row r="6312" spans="1:4" s="387" customFormat="1" x14ac:dyDescent="0.25">
      <c r="A6312" s="473">
        <v>100221</v>
      </c>
      <c r="B6312" s="473" t="s">
        <v>6925</v>
      </c>
      <c r="C6312" s="473" t="s">
        <v>6924</v>
      </c>
      <c r="D6312" s="474">
        <v>23.53</v>
      </c>
    </row>
    <row r="6313" spans="1:4" s="387" customFormat="1" x14ac:dyDescent="0.25">
      <c r="A6313" s="473">
        <v>100222</v>
      </c>
      <c r="B6313" s="473" t="s">
        <v>6926</v>
      </c>
      <c r="C6313" s="473" t="s">
        <v>6924</v>
      </c>
      <c r="D6313" s="474">
        <v>8.91</v>
      </c>
    </row>
    <row r="6314" spans="1:4" s="387" customFormat="1" x14ac:dyDescent="0.25">
      <c r="A6314" s="473">
        <v>100223</v>
      </c>
      <c r="B6314" s="473" t="s">
        <v>6927</v>
      </c>
      <c r="C6314" s="473" t="s">
        <v>6924</v>
      </c>
      <c r="D6314" s="474">
        <v>4.17</v>
      </c>
    </row>
    <row r="6315" spans="1:4" s="387" customFormat="1" x14ac:dyDescent="0.25">
      <c r="A6315" s="473">
        <v>100224</v>
      </c>
      <c r="B6315" s="473" t="s">
        <v>6928</v>
      </c>
      <c r="C6315" s="473" t="s">
        <v>6924</v>
      </c>
      <c r="D6315" s="474">
        <v>2.42</v>
      </c>
    </row>
    <row r="6316" spans="1:4" s="387" customFormat="1" x14ac:dyDescent="0.25">
      <c r="A6316" s="473">
        <v>100225</v>
      </c>
      <c r="B6316" s="473" t="s">
        <v>6929</v>
      </c>
      <c r="C6316" s="473" t="s">
        <v>6930</v>
      </c>
      <c r="D6316" s="474">
        <v>1.63</v>
      </c>
    </row>
    <row r="6317" spans="1:4" s="387" customFormat="1" x14ac:dyDescent="0.25">
      <c r="A6317" s="473">
        <v>100226</v>
      </c>
      <c r="B6317" s="473" t="s">
        <v>6931</v>
      </c>
      <c r="C6317" s="473" t="s">
        <v>6930</v>
      </c>
      <c r="D6317" s="474">
        <v>0.51</v>
      </c>
    </row>
    <row r="6318" spans="1:4" s="387" customFormat="1" x14ac:dyDescent="0.25">
      <c r="A6318" s="473">
        <v>100227</v>
      </c>
      <c r="B6318" s="473" t="s">
        <v>6932</v>
      </c>
      <c r="C6318" s="473" t="s">
        <v>6930</v>
      </c>
      <c r="D6318" s="474">
        <v>0.75</v>
      </c>
    </row>
    <row r="6319" spans="1:4" s="387" customFormat="1" x14ac:dyDescent="0.25">
      <c r="A6319" s="473">
        <v>100228</v>
      </c>
      <c r="B6319" s="473" t="s">
        <v>6933</v>
      </c>
      <c r="C6319" s="473" t="s">
        <v>6930</v>
      </c>
      <c r="D6319" s="474">
        <v>0.23</v>
      </c>
    </row>
    <row r="6320" spans="1:4" s="387" customFormat="1" x14ac:dyDescent="0.25">
      <c r="A6320" s="473">
        <v>100229</v>
      </c>
      <c r="B6320" s="473" t="s">
        <v>6934</v>
      </c>
      <c r="C6320" s="473" t="s">
        <v>997</v>
      </c>
      <c r="D6320" s="474">
        <v>0.01</v>
      </c>
    </row>
    <row r="6321" spans="1:4" s="387" customFormat="1" x14ac:dyDescent="0.25">
      <c r="A6321" s="473">
        <v>100230</v>
      </c>
      <c r="B6321" s="473" t="s">
        <v>6935</v>
      </c>
      <c r="C6321" s="473" t="s">
        <v>997</v>
      </c>
      <c r="D6321" s="474">
        <v>0.01</v>
      </c>
    </row>
    <row r="6322" spans="1:4" s="387" customFormat="1" x14ac:dyDescent="0.25">
      <c r="A6322" s="473">
        <v>100231</v>
      </c>
      <c r="B6322" s="473" t="s">
        <v>6936</v>
      </c>
      <c r="C6322" s="473" t="s">
        <v>997</v>
      </c>
      <c r="D6322" s="474">
        <v>0.02</v>
      </c>
    </row>
    <row r="6323" spans="1:4" s="387" customFormat="1" x14ac:dyDescent="0.25">
      <c r="A6323" s="473">
        <v>100232</v>
      </c>
      <c r="B6323" s="473" t="s">
        <v>6937</v>
      </c>
      <c r="C6323" s="473" t="s">
        <v>925</v>
      </c>
      <c r="D6323" s="474">
        <v>0.27</v>
      </c>
    </row>
    <row r="6324" spans="1:4" s="387" customFormat="1" x14ac:dyDescent="0.25">
      <c r="A6324" s="473">
        <v>100233</v>
      </c>
      <c r="B6324" s="473" t="s">
        <v>6938</v>
      </c>
      <c r="C6324" s="473" t="s">
        <v>925</v>
      </c>
      <c r="D6324" s="474">
        <v>0.13</v>
      </c>
    </row>
    <row r="6325" spans="1:4" s="387" customFormat="1" x14ac:dyDescent="0.25">
      <c r="A6325" s="473">
        <v>100234</v>
      </c>
      <c r="B6325" s="473" t="s">
        <v>6939</v>
      </c>
      <c r="C6325" s="473" t="s">
        <v>913</v>
      </c>
      <c r="D6325" s="474">
        <v>0.41</v>
      </c>
    </row>
    <row r="6326" spans="1:4" s="387" customFormat="1" x14ac:dyDescent="0.25">
      <c r="A6326" s="473">
        <v>100235</v>
      </c>
      <c r="B6326" s="473" t="s">
        <v>6940</v>
      </c>
      <c r="C6326" s="473" t="s">
        <v>1100</v>
      </c>
      <c r="D6326" s="474">
        <v>0.03</v>
      </c>
    </row>
    <row r="6327" spans="1:4" s="387" customFormat="1" x14ac:dyDescent="0.25">
      <c r="A6327" s="473">
        <v>100236</v>
      </c>
      <c r="B6327" s="473" t="s">
        <v>6941</v>
      </c>
      <c r="C6327" s="473" t="s">
        <v>1328</v>
      </c>
      <c r="D6327" s="474">
        <v>2.0699999999999998</v>
      </c>
    </row>
    <row r="6328" spans="1:4" s="387" customFormat="1" x14ac:dyDescent="0.25">
      <c r="A6328" s="473">
        <v>100237</v>
      </c>
      <c r="B6328" s="473" t="s">
        <v>6942</v>
      </c>
      <c r="C6328" s="473" t="s">
        <v>1328</v>
      </c>
      <c r="D6328" s="474">
        <v>2.48</v>
      </c>
    </row>
    <row r="6329" spans="1:4" s="387" customFormat="1" x14ac:dyDescent="0.25">
      <c r="A6329" s="473">
        <v>100238</v>
      </c>
      <c r="B6329" s="473" t="s">
        <v>6943</v>
      </c>
      <c r="C6329" s="473" t="s">
        <v>1328</v>
      </c>
      <c r="D6329" s="474">
        <v>3.97</v>
      </c>
    </row>
    <row r="6330" spans="1:4" s="387" customFormat="1" x14ac:dyDescent="0.25">
      <c r="A6330" s="473">
        <v>100239</v>
      </c>
      <c r="B6330" s="473" t="s">
        <v>6944</v>
      </c>
      <c r="C6330" s="473" t="s">
        <v>1328</v>
      </c>
      <c r="D6330" s="474">
        <v>4.96</v>
      </c>
    </row>
    <row r="6331" spans="1:4" s="387" customFormat="1" x14ac:dyDescent="0.25">
      <c r="A6331" s="473">
        <v>100240</v>
      </c>
      <c r="B6331" s="473" t="s">
        <v>6945</v>
      </c>
      <c r="C6331" s="473" t="s">
        <v>1328</v>
      </c>
      <c r="D6331" s="474">
        <v>2.97</v>
      </c>
    </row>
    <row r="6332" spans="1:4" s="387" customFormat="1" x14ac:dyDescent="0.25">
      <c r="A6332" s="473">
        <v>100241</v>
      </c>
      <c r="B6332" s="473" t="s">
        <v>6946</v>
      </c>
      <c r="C6332" s="473" t="s">
        <v>1328</v>
      </c>
      <c r="D6332" s="474">
        <v>4.96</v>
      </c>
    </row>
    <row r="6333" spans="1:4" s="387" customFormat="1" x14ac:dyDescent="0.25">
      <c r="A6333" s="473">
        <v>100242</v>
      </c>
      <c r="B6333" s="473" t="s">
        <v>6947</v>
      </c>
      <c r="C6333" s="473" t="s">
        <v>1328</v>
      </c>
      <c r="D6333" s="474">
        <v>14.67</v>
      </c>
    </row>
    <row r="6334" spans="1:4" s="387" customFormat="1" x14ac:dyDescent="0.25">
      <c r="A6334" s="473">
        <v>100243</v>
      </c>
      <c r="B6334" s="473" t="s">
        <v>6948</v>
      </c>
      <c r="C6334" s="473" t="s">
        <v>1328</v>
      </c>
      <c r="D6334" s="474">
        <v>2.38</v>
      </c>
    </row>
    <row r="6335" spans="1:4" s="387" customFormat="1" x14ac:dyDescent="0.25">
      <c r="A6335" s="473">
        <v>100244</v>
      </c>
      <c r="B6335" s="473" t="s">
        <v>6949</v>
      </c>
      <c r="C6335" s="473" t="s">
        <v>1328</v>
      </c>
      <c r="D6335" s="474">
        <v>2.97</v>
      </c>
    </row>
    <row r="6336" spans="1:4" s="387" customFormat="1" x14ac:dyDescent="0.25">
      <c r="A6336" s="473">
        <v>100245</v>
      </c>
      <c r="B6336" s="473" t="s">
        <v>6950</v>
      </c>
      <c r="C6336" s="473" t="s">
        <v>1328</v>
      </c>
      <c r="D6336" s="474">
        <v>5.95</v>
      </c>
    </row>
    <row r="6337" spans="1:4" s="387" customFormat="1" x14ac:dyDescent="0.25">
      <c r="A6337" s="473">
        <v>100246</v>
      </c>
      <c r="B6337" s="473" t="s">
        <v>6951</v>
      </c>
      <c r="C6337" s="473" t="s">
        <v>1328</v>
      </c>
      <c r="D6337" s="474">
        <v>1.98</v>
      </c>
    </row>
    <row r="6338" spans="1:4" s="387" customFormat="1" x14ac:dyDescent="0.25">
      <c r="A6338" s="473">
        <v>100247</v>
      </c>
      <c r="B6338" s="473" t="s">
        <v>6952</v>
      </c>
      <c r="C6338" s="473" t="s">
        <v>1328</v>
      </c>
      <c r="D6338" s="474">
        <v>2.48</v>
      </c>
    </row>
    <row r="6339" spans="1:4" s="387" customFormat="1" x14ac:dyDescent="0.25">
      <c r="A6339" s="473">
        <v>100248</v>
      </c>
      <c r="B6339" s="473" t="s">
        <v>6953</v>
      </c>
      <c r="C6339" s="473" t="s">
        <v>1328</v>
      </c>
      <c r="D6339" s="474">
        <v>9.7799999999999994</v>
      </c>
    </row>
    <row r="6340" spans="1:4" s="387" customFormat="1" x14ac:dyDescent="0.25">
      <c r="A6340" s="473">
        <v>100249</v>
      </c>
      <c r="B6340" s="473" t="s">
        <v>6954</v>
      </c>
      <c r="C6340" s="473" t="s">
        <v>1328</v>
      </c>
      <c r="D6340" s="474">
        <v>1.98</v>
      </c>
    </row>
    <row r="6341" spans="1:4" s="387" customFormat="1" x14ac:dyDescent="0.25">
      <c r="A6341" s="473">
        <v>100250</v>
      </c>
      <c r="B6341" s="473" t="s">
        <v>6955</v>
      </c>
      <c r="C6341" s="473" t="s">
        <v>1328</v>
      </c>
      <c r="D6341" s="474">
        <v>3.3</v>
      </c>
    </row>
    <row r="6342" spans="1:4" s="387" customFormat="1" x14ac:dyDescent="0.25">
      <c r="A6342" s="473">
        <v>100251</v>
      </c>
      <c r="B6342" s="473" t="s">
        <v>1327</v>
      </c>
      <c r="C6342" s="473" t="s">
        <v>1328</v>
      </c>
      <c r="D6342" s="474">
        <v>9.7799999999999994</v>
      </c>
    </row>
    <row r="6343" spans="1:4" s="387" customFormat="1" x14ac:dyDescent="0.25">
      <c r="A6343" s="473">
        <v>100252</v>
      </c>
      <c r="B6343" s="473" t="s">
        <v>6956</v>
      </c>
      <c r="C6343" s="473" t="s">
        <v>1328</v>
      </c>
      <c r="D6343" s="474">
        <v>14.67</v>
      </c>
    </row>
    <row r="6344" spans="1:4" s="387" customFormat="1" x14ac:dyDescent="0.25">
      <c r="A6344" s="473">
        <v>100253</v>
      </c>
      <c r="B6344" s="473" t="s">
        <v>6957</v>
      </c>
      <c r="C6344" s="473" t="s">
        <v>1328</v>
      </c>
      <c r="D6344" s="474">
        <v>19.559999999999999</v>
      </c>
    </row>
    <row r="6345" spans="1:4" s="387" customFormat="1" x14ac:dyDescent="0.25">
      <c r="A6345" s="473">
        <v>100254</v>
      </c>
      <c r="B6345" s="473" t="s">
        <v>6958</v>
      </c>
      <c r="C6345" s="473" t="s">
        <v>1328</v>
      </c>
      <c r="D6345" s="474">
        <v>29.34</v>
      </c>
    </row>
    <row r="6346" spans="1:4" s="387" customFormat="1" x14ac:dyDescent="0.25">
      <c r="A6346" s="473">
        <v>100255</v>
      </c>
      <c r="B6346" s="473" t="s">
        <v>6959</v>
      </c>
      <c r="C6346" s="473" t="s">
        <v>1328</v>
      </c>
      <c r="D6346" s="474">
        <v>9.93</v>
      </c>
    </row>
    <row r="6347" spans="1:4" s="387" customFormat="1" x14ac:dyDescent="0.25">
      <c r="A6347" s="473">
        <v>100256</v>
      </c>
      <c r="B6347" s="473" t="s">
        <v>6960</v>
      </c>
      <c r="C6347" s="473" t="s">
        <v>1328</v>
      </c>
      <c r="D6347" s="474">
        <v>6.62</v>
      </c>
    </row>
    <row r="6348" spans="1:4" s="387" customFormat="1" x14ac:dyDescent="0.25">
      <c r="A6348" s="473">
        <v>100257</v>
      </c>
      <c r="B6348" s="473" t="s">
        <v>6961</v>
      </c>
      <c r="C6348" s="473" t="s">
        <v>1328</v>
      </c>
      <c r="D6348" s="474">
        <v>3.97</v>
      </c>
    </row>
    <row r="6349" spans="1:4" s="387" customFormat="1" x14ac:dyDescent="0.25">
      <c r="A6349" s="473">
        <v>100258</v>
      </c>
      <c r="B6349" s="473" t="s">
        <v>6962</v>
      </c>
      <c r="C6349" s="473" t="s">
        <v>1328</v>
      </c>
      <c r="D6349" s="474">
        <v>9.93</v>
      </c>
    </row>
    <row r="6350" spans="1:4" s="387" customFormat="1" x14ac:dyDescent="0.25">
      <c r="A6350" s="473">
        <v>100259</v>
      </c>
      <c r="B6350" s="473" t="s">
        <v>6963</v>
      </c>
      <c r="C6350" s="473" t="s">
        <v>1328</v>
      </c>
      <c r="D6350" s="474">
        <v>19.559999999999999</v>
      </c>
    </row>
    <row r="6351" spans="1:4" s="387" customFormat="1" x14ac:dyDescent="0.25">
      <c r="A6351" s="473">
        <v>100260</v>
      </c>
      <c r="B6351" s="473" t="s">
        <v>6964</v>
      </c>
      <c r="C6351" s="473" t="s">
        <v>6897</v>
      </c>
      <c r="D6351" s="474">
        <v>6.44</v>
      </c>
    </row>
    <row r="6352" spans="1:4" s="387" customFormat="1" x14ac:dyDescent="0.25">
      <c r="A6352" s="473">
        <v>100261</v>
      </c>
      <c r="B6352" s="473" t="s">
        <v>6965</v>
      </c>
      <c r="C6352" s="473" t="s">
        <v>6897</v>
      </c>
      <c r="D6352" s="474">
        <v>4.05</v>
      </c>
    </row>
    <row r="6353" spans="1:4" s="387" customFormat="1" x14ac:dyDescent="0.25">
      <c r="A6353" s="473">
        <v>100262</v>
      </c>
      <c r="B6353" s="473" t="s">
        <v>6966</v>
      </c>
      <c r="C6353" s="473" t="s">
        <v>6897</v>
      </c>
      <c r="D6353" s="474">
        <v>2.5099999999999998</v>
      </c>
    </row>
    <row r="6354" spans="1:4" s="387" customFormat="1" x14ac:dyDescent="0.25">
      <c r="A6354" s="473">
        <v>100263</v>
      </c>
      <c r="B6354" s="473" t="s">
        <v>6967</v>
      </c>
      <c r="C6354" s="473" t="s">
        <v>6897</v>
      </c>
      <c r="D6354" s="474">
        <v>1.61</v>
      </c>
    </row>
    <row r="6355" spans="1:4" s="387" customFormat="1" x14ac:dyDescent="0.25">
      <c r="A6355" s="473">
        <v>100264</v>
      </c>
      <c r="B6355" s="473" t="s">
        <v>6968</v>
      </c>
      <c r="C6355" s="473" t="s">
        <v>6924</v>
      </c>
      <c r="D6355" s="474">
        <v>29.3</v>
      </c>
    </row>
    <row r="6356" spans="1:4" s="387" customFormat="1" x14ac:dyDescent="0.25">
      <c r="A6356" s="473">
        <v>100265</v>
      </c>
      <c r="B6356" s="473" t="s">
        <v>6969</v>
      </c>
      <c r="C6356" s="473" t="s">
        <v>913</v>
      </c>
      <c r="D6356" s="474">
        <v>0.61</v>
      </c>
    </row>
    <row r="6357" spans="1:4" s="387" customFormat="1" x14ac:dyDescent="0.25">
      <c r="A6357" s="473">
        <v>100266</v>
      </c>
      <c r="B6357" s="473" t="s">
        <v>6970</v>
      </c>
      <c r="C6357" s="473" t="s">
        <v>6911</v>
      </c>
      <c r="D6357" s="474">
        <v>62.27</v>
      </c>
    </row>
    <row r="6358" spans="1:4" s="387" customFormat="1" x14ac:dyDescent="0.25">
      <c r="A6358" s="473">
        <v>100267</v>
      </c>
      <c r="B6358" s="473" t="s">
        <v>6971</v>
      </c>
      <c r="C6358" s="473" t="s">
        <v>925</v>
      </c>
      <c r="D6358" s="474">
        <v>1.23</v>
      </c>
    </row>
    <row r="6359" spans="1:4" s="387" customFormat="1" x14ac:dyDescent="0.25">
      <c r="A6359" s="473">
        <v>100268</v>
      </c>
      <c r="B6359" s="473" t="s">
        <v>6972</v>
      </c>
      <c r="C6359" s="473" t="s">
        <v>6911</v>
      </c>
      <c r="D6359" s="474">
        <v>62.27</v>
      </c>
    </row>
    <row r="6360" spans="1:4" s="387" customFormat="1" x14ac:dyDescent="0.25">
      <c r="A6360" s="473">
        <v>100269</v>
      </c>
      <c r="B6360" s="473" t="s">
        <v>6973</v>
      </c>
      <c r="C6360" s="473" t="s">
        <v>925</v>
      </c>
      <c r="D6360" s="474">
        <v>1.23</v>
      </c>
    </row>
    <row r="6361" spans="1:4" s="387" customFormat="1" x14ac:dyDescent="0.25">
      <c r="A6361" s="473">
        <v>100270</v>
      </c>
      <c r="B6361" s="473" t="s">
        <v>6974</v>
      </c>
      <c r="C6361" s="473" t="s">
        <v>6911</v>
      </c>
      <c r="D6361" s="474">
        <v>46.68</v>
      </c>
    </row>
    <row r="6362" spans="1:4" s="387" customFormat="1" x14ac:dyDescent="0.25">
      <c r="A6362" s="473">
        <v>100271</v>
      </c>
      <c r="B6362" s="473" t="s">
        <v>6975</v>
      </c>
      <c r="C6362" s="473" t="s">
        <v>6924</v>
      </c>
      <c r="D6362" s="474">
        <v>46.7</v>
      </c>
    </row>
    <row r="6363" spans="1:4" s="387" customFormat="1" x14ac:dyDescent="0.25">
      <c r="A6363" s="473">
        <v>100272</v>
      </c>
      <c r="B6363" s="473" t="s">
        <v>6976</v>
      </c>
      <c r="C6363" s="473" t="s">
        <v>913</v>
      </c>
      <c r="D6363" s="474">
        <v>0.92</v>
      </c>
    </row>
    <row r="6364" spans="1:4" s="387" customFormat="1" x14ac:dyDescent="0.25">
      <c r="A6364" s="473">
        <v>100273</v>
      </c>
      <c r="B6364" s="473" t="s">
        <v>6977</v>
      </c>
      <c r="C6364" s="473" t="s">
        <v>6897</v>
      </c>
      <c r="D6364" s="474">
        <v>2.4300000000000002</v>
      </c>
    </row>
    <row r="6365" spans="1:4" s="387" customFormat="1" x14ac:dyDescent="0.25">
      <c r="A6365" s="473">
        <v>100274</v>
      </c>
      <c r="B6365" s="473" t="s">
        <v>6978</v>
      </c>
      <c r="C6365" s="473" t="s">
        <v>6924</v>
      </c>
      <c r="D6365" s="474">
        <v>20.76</v>
      </c>
    </row>
    <row r="6366" spans="1:4" s="387" customFormat="1" x14ac:dyDescent="0.25">
      <c r="A6366" s="473">
        <v>100275</v>
      </c>
      <c r="B6366" s="473" t="s">
        <v>6979</v>
      </c>
      <c r="C6366" s="473" t="s">
        <v>6924</v>
      </c>
      <c r="D6366" s="474">
        <v>13.42</v>
      </c>
    </row>
    <row r="6367" spans="1:4" s="387" customFormat="1" x14ac:dyDescent="0.25">
      <c r="A6367" s="473">
        <v>100276</v>
      </c>
      <c r="B6367" s="473" t="s">
        <v>6980</v>
      </c>
      <c r="C6367" s="473" t="s">
        <v>6924</v>
      </c>
      <c r="D6367" s="474">
        <v>24.5</v>
      </c>
    </row>
    <row r="6368" spans="1:4" s="387" customFormat="1" x14ac:dyDescent="0.25">
      <c r="A6368" s="473">
        <v>100277</v>
      </c>
      <c r="B6368" s="473" t="s">
        <v>6981</v>
      </c>
      <c r="C6368" s="473" t="s">
        <v>6924</v>
      </c>
      <c r="D6368" s="474">
        <v>1.55</v>
      </c>
    </row>
    <row r="6369" spans="1:4" s="387" customFormat="1" x14ac:dyDescent="0.25">
      <c r="A6369" s="473">
        <v>100278</v>
      </c>
      <c r="B6369" s="473" t="s">
        <v>6982</v>
      </c>
      <c r="C6369" s="473" t="s">
        <v>6911</v>
      </c>
      <c r="D6369" s="474">
        <v>29.79</v>
      </c>
    </row>
    <row r="6370" spans="1:4" s="387" customFormat="1" x14ac:dyDescent="0.25">
      <c r="A6370" s="473">
        <v>100279</v>
      </c>
      <c r="B6370" s="473" t="s">
        <v>6983</v>
      </c>
      <c r="C6370" s="473" t="s">
        <v>925</v>
      </c>
      <c r="D6370" s="474">
        <v>0.56999999999999995</v>
      </c>
    </row>
    <row r="6371" spans="1:4" s="387" customFormat="1" x14ac:dyDescent="0.25">
      <c r="A6371" s="473">
        <v>100280</v>
      </c>
      <c r="B6371" s="473" t="s">
        <v>6984</v>
      </c>
      <c r="C6371" s="473" t="s">
        <v>6911</v>
      </c>
      <c r="D6371" s="474">
        <v>13.68</v>
      </c>
    </row>
    <row r="6372" spans="1:4" s="387" customFormat="1" x14ac:dyDescent="0.25">
      <c r="A6372" s="473">
        <v>100281</v>
      </c>
      <c r="B6372" s="473" t="s">
        <v>6985</v>
      </c>
      <c r="C6372" s="473" t="s">
        <v>6911</v>
      </c>
      <c r="D6372" s="474">
        <v>2.97</v>
      </c>
    </row>
    <row r="6373" spans="1:4" s="387" customFormat="1" x14ac:dyDescent="0.25">
      <c r="A6373" s="473">
        <v>100282</v>
      </c>
      <c r="B6373" s="473" t="s">
        <v>6986</v>
      </c>
      <c r="C6373" s="473" t="s">
        <v>6924</v>
      </c>
      <c r="D6373" s="474">
        <v>116.67</v>
      </c>
    </row>
    <row r="6374" spans="1:4" s="387" customFormat="1" x14ac:dyDescent="0.25">
      <c r="A6374" s="473">
        <v>100283</v>
      </c>
      <c r="B6374" s="473" t="s">
        <v>6987</v>
      </c>
      <c r="C6374" s="473" t="s">
        <v>6924</v>
      </c>
      <c r="D6374" s="474">
        <v>18.84</v>
      </c>
    </row>
    <row r="6375" spans="1:4" s="387" customFormat="1" x14ac:dyDescent="0.25">
      <c r="A6375" s="473">
        <v>100284</v>
      </c>
      <c r="B6375" s="473" t="s">
        <v>6988</v>
      </c>
      <c r="C6375" s="473" t="s">
        <v>6924</v>
      </c>
      <c r="D6375" s="474">
        <v>8.6999999999999993</v>
      </c>
    </row>
    <row r="6376" spans="1:4" s="387" customFormat="1" x14ac:dyDescent="0.25">
      <c r="A6376" s="473">
        <v>100285</v>
      </c>
      <c r="B6376" s="473" t="s">
        <v>6989</v>
      </c>
      <c r="C6376" s="473" t="s">
        <v>1328</v>
      </c>
      <c r="D6376" s="474">
        <v>31.34</v>
      </c>
    </row>
    <row r="6377" spans="1:4" s="387" customFormat="1" x14ac:dyDescent="0.25">
      <c r="A6377" s="473">
        <v>100286</v>
      </c>
      <c r="B6377" s="473" t="s">
        <v>6990</v>
      </c>
      <c r="C6377" s="473" t="s">
        <v>1328</v>
      </c>
      <c r="D6377" s="474">
        <v>10.210000000000001</v>
      </c>
    </row>
    <row r="6378" spans="1:4" s="387" customFormat="1" x14ac:dyDescent="0.25">
      <c r="A6378" s="473">
        <v>100287</v>
      </c>
      <c r="B6378" s="473" t="s">
        <v>6991</v>
      </c>
      <c r="C6378" s="473" t="s">
        <v>1328</v>
      </c>
      <c r="D6378" s="474">
        <v>9.7799999999999994</v>
      </c>
    </row>
    <row r="6379" spans="1:4" s="387" customFormat="1" x14ac:dyDescent="0.25">
      <c r="A6379" s="473">
        <v>99802</v>
      </c>
      <c r="B6379" s="473" t="s">
        <v>6992</v>
      </c>
      <c r="C6379" s="473" t="s">
        <v>913</v>
      </c>
      <c r="D6379" s="474">
        <v>0.39</v>
      </c>
    </row>
    <row r="6380" spans="1:4" s="387" customFormat="1" x14ac:dyDescent="0.25">
      <c r="A6380" s="473">
        <v>99803</v>
      </c>
      <c r="B6380" s="473" t="s">
        <v>6993</v>
      </c>
      <c r="C6380" s="473" t="s">
        <v>913</v>
      </c>
      <c r="D6380" s="474">
        <v>1.55</v>
      </c>
    </row>
    <row r="6381" spans="1:4" s="387" customFormat="1" x14ac:dyDescent="0.25">
      <c r="A6381" s="473">
        <v>99804</v>
      </c>
      <c r="B6381" s="473" t="s">
        <v>16695</v>
      </c>
      <c r="C6381" s="473" t="s">
        <v>913</v>
      </c>
      <c r="D6381" s="474">
        <v>4.01</v>
      </c>
    </row>
    <row r="6382" spans="1:4" s="387" customFormat="1" x14ac:dyDescent="0.25">
      <c r="A6382" s="473">
        <v>99805</v>
      </c>
      <c r="B6382" s="473" t="s">
        <v>6994</v>
      </c>
      <c r="C6382" s="473" t="s">
        <v>913</v>
      </c>
      <c r="D6382" s="474">
        <v>8.33</v>
      </c>
    </row>
    <row r="6383" spans="1:4" s="387" customFormat="1" x14ac:dyDescent="0.25">
      <c r="A6383" s="473">
        <v>99806</v>
      </c>
      <c r="B6383" s="473" t="s">
        <v>6995</v>
      </c>
      <c r="C6383" s="473" t="s">
        <v>913</v>
      </c>
      <c r="D6383" s="474">
        <v>0.63</v>
      </c>
    </row>
    <row r="6384" spans="1:4" s="387" customFormat="1" x14ac:dyDescent="0.25">
      <c r="A6384" s="473">
        <v>99807</v>
      </c>
      <c r="B6384" s="473" t="s">
        <v>16696</v>
      </c>
      <c r="C6384" s="473" t="s">
        <v>913</v>
      </c>
      <c r="D6384" s="474">
        <v>1.21</v>
      </c>
    </row>
    <row r="6385" spans="1:4" s="387" customFormat="1" x14ac:dyDescent="0.25">
      <c r="A6385" s="473">
        <v>99808</v>
      </c>
      <c r="B6385" s="473" t="s">
        <v>6996</v>
      </c>
      <c r="C6385" s="473" t="s">
        <v>913</v>
      </c>
      <c r="D6385" s="474">
        <v>2.89</v>
      </c>
    </row>
    <row r="6386" spans="1:4" s="387" customFormat="1" x14ac:dyDescent="0.25">
      <c r="A6386" s="473">
        <v>99809</v>
      </c>
      <c r="B6386" s="473" t="s">
        <v>6997</v>
      </c>
      <c r="C6386" s="473" t="s">
        <v>913</v>
      </c>
      <c r="D6386" s="474">
        <v>4.41</v>
      </c>
    </row>
    <row r="6387" spans="1:4" s="387" customFormat="1" x14ac:dyDescent="0.25">
      <c r="A6387" s="473">
        <v>99810</v>
      </c>
      <c r="B6387" s="473" t="s">
        <v>16697</v>
      </c>
      <c r="C6387" s="473" t="s">
        <v>913</v>
      </c>
      <c r="D6387" s="474">
        <v>5.48</v>
      </c>
    </row>
    <row r="6388" spans="1:4" s="387" customFormat="1" x14ac:dyDescent="0.25">
      <c r="A6388" s="473">
        <v>99811</v>
      </c>
      <c r="B6388" s="473" t="s">
        <v>6998</v>
      </c>
      <c r="C6388" s="473" t="s">
        <v>913</v>
      </c>
      <c r="D6388" s="474">
        <v>2.63</v>
      </c>
    </row>
    <row r="6389" spans="1:4" s="387" customFormat="1" x14ac:dyDescent="0.25">
      <c r="A6389" s="473">
        <v>99812</v>
      </c>
      <c r="B6389" s="473" t="s">
        <v>6999</v>
      </c>
      <c r="C6389" s="473" t="s">
        <v>913</v>
      </c>
      <c r="D6389" s="474">
        <v>0.84</v>
      </c>
    </row>
    <row r="6390" spans="1:4" s="387" customFormat="1" x14ac:dyDescent="0.25">
      <c r="A6390" s="473">
        <v>99813</v>
      </c>
      <c r="B6390" s="473" t="s">
        <v>16698</v>
      </c>
      <c r="C6390" s="473" t="s">
        <v>913</v>
      </c>
      <c r="D6390" s="474">
        <v>0.72</v>
      </c>
    </row>
    <row r="6391" spans="1:4" s="387" customFormat="1" x14ac:dyDescent="0.25">
      <c r="A6391" s="473">
        <v>99814</v>
      </c>
      <c r="B6391" s="473" t="s">
        <v>7000</v>
      </c>
      <c r="C6391" s="473" t="s">
        <v>913</v>
      </c>
      <c r="D6391" s="474">
        <v>1.43</v>
      </c>
    </row>
    <row r="6392" spans="1:4" s="387" customFormat="1" x14ac:dyDescent="0.25">
      <c r="A6392" s="473">
        <v>99815</v>
      </c>
      <c r="B6392" s="473" t="s">
        <v>16699</v>
      </c>
      <c r="C6392" s="473" t="s">
        <v>925</v>
      </c>
      <c r="D6392" s="474">
        <v>6.25</v>
      </c>
    </row>
    <row r="6393" spans="1:4" s="387" customFormat="1" x14ac:dyDescent="0.25">
      <c r="A6393" s="473">
        <v>99816</v>
      </c>
      <c r="B6393" s="473" t="s">
        <v>16700</v>
      </c>
      <c r="C6393" s="473" t="s">
        <v>925</v>
      </c>
      <c r="D6393" s="474">
        <v>6.65</v>
      </c>
    </row>
    <row r="6394" spans="1:4" s="387" customFormat="1" x14ac:dyDescent="0.25">
      <c r="A6394" s="473">
        <v>99817</v>
      </c>
      <c r="B6394" s="473" t="s">
        <v>16701</v>
      </c>
      <c r="C6394" s="473" t="s">
        <v>925</v>
      </c>
      <c r="D6394" s="474">
        <v>3.87</v>
      </c>
    </row>
    <row r="6395" spans="1:4" s="387" customFormat="1" x14ac:dyDescent="0.25">
      <c r="A6395" s="473">
        <v>99818</v>
      </c>
      <c r="B6395" s="473" t="s">
        <v>16702</v>
      </c>
      <c r="C6395" s="473" t="s">
        <v>925</v>
      </c>
      <c r="D6395" s="474">
        <v>3.87</v>
      </c>
    </row>
    <row r="6396" spans="1:4" s="387" customFormat="1" x14ac:dyDescent="0.25">
      <c r="A6396" s="473">
        <v>99819</v>
      </c>
      <c r="B6396" s="473" t="s">
        <v>16703</v>
      </c>
      <c r="C6396" s="473" t="s">
        <v>913</v>
      </c>
      <c r="D6396" s="474">
        <v>12.55</v>
      </c>
    </row>
    <row r="6397" spans="1:4" s="387" customFormat="1" x14ac:dyDescent="0.25">
      <c r="A6397" s="473">
        <v>99820</v>
      </c>
      <c r="B6397" s="473" t="s">
        <v>16704</v>
      </c>
      <c r="C6397" s="473" t="s">
        <v>913</v>
      </c>
      <c r="D6397" s="474">
        <v>1.41</v>
      </c>
    </row>
    <row r="6398" spans="1:4" s="387" customFormat="1" x14ac:dyDescent="0.25">
      <c r="A6398" s="473">
        <v>99821</v>
      </c>
      <c r="B6398" s="473" t="s">
        <v>16705</v>
      </c>
      <c r="C6398" s="473" t="s">
        <v>913</v>
      </c>
      <c r="D6398" s="474">
        <v>2.19</v>
      </c>
    </row>
    <row r="6399" spans="1:4" s="387" customFormat="1" x14ac:dyDescent="0.25">
      <c r="A6399" s="473">
        <v>99822</v>
      </c>
      <c r="B6399" s="473" t="s">
        <v>7001</v>
      </c>
      <c r="C6399" s="473" t="s">
        <v>913</v>
      </c>
      <c r="D6399" s="474">
        <v>0.75</v>
      </c>
    </row>
    <row r="6400" spans="1:4" s="387" customFormat="1" x14ac:dyDescent="0.25">
      <c r="A6400" s="473">
        <v>99823</v>
      </c>
      <c r="B6400" s="473" t="s">
        <v>16706</v>
      </c>
      <c r="C6400" s="473" t="s">
        <v>913</v>
      </c>
      <c r="D6400" s="474">
        <v>1.67</v>
      </c>
    </row>
    <row r="6401" spans="1:4" s="387" customFormat="1" x14ac:dyDescent="0.25">
      <c r="A6401" s="473">
        <v>99824</v>
      </c>
      <c r="B6401" s="473" t="s">
        <v>16707</v>
      </c>
      <c r="C6401" s="473" t="s">
        <v>913</v>
      </c>
      <c r="D6401" s="474">
        <v>1.84</v>
      </c>
    </row>
    <row r="6402" spans="1:4" s="387" customFormat="1" x14ac:dyDescent="0.25">
      <c r="A6402" s="473">
        <v>99825</v>
      </c>
      <c r="B6402" s="473" t="s">
        <v>16708</v>
      </c>
      <c r="C6402" s="473" t="s">
        <v>913</v>
      </c>
      <c r="D6402" s="474">
        <v>2.57</v>
      </c>
    </row>
    <row r="6403" spans="1:4" s="387" customFormat="1" x14ac:dyDescent="0.25">
      <c r="A6403" s="473">
        <v>99826</v>
      </c>
      <c r="B6403" s="473" t="s">
        <v>7002</v>
      </c>
      <c r="C6403" s="473" t="s">
        <v>913</v>
      </c>
      <c r="D6403" s="474">
        <v>1.1499999999999999</v>
      </c>
    </row>
    <row r="6404" spans="1:4" s="387" customFormat="1" x14ac:dyDescent="0.25">
      <c r="A6404" s="473">
        <v>97010</v>
      </c>
      <c r="B6404" s="473" t="s">
        <v>7003</v>
      </c>
      <c r="C6404" s="473" t="s">
        <v>934</v>
      </c>
      <c r="D6404" s="474">
        <v>67.89</v>
      </c>
    </row>
    <row r="6405" spans="1:4" s="387" customFormat="1" x14ac:dyDescent="0.25">
      <c r="A6405" s="473">
        <v>97011</v>
      </c>
      <c r="B6405" s="473" t="s">
        <v>7004</v>
      </c>
      <c r="C6405" s="473" t="s">
        <v>934</v>
      </c>
      <c r="D6405" s="474">
        <v>50.88</v>
      </c>
    </row>
    <row r="6406" spans="1:4" s="387" customFormat="1" x14ac:dyDescent="0.25">
      <c r="A6406" s="473">
        <v>97012</v>
      </c>
      <c r="B6406" s="473" t="s">
        <v>7005</v>
      </c>
      <c r="C6406" s="473" t="s">
        <v>934</v>
      </c>
      <c r="D6406" s="474">
        <v>42.37</v>
      </c>
    </row>
    <row r="6407" spans="1:4" s="387" customFormat="1" x14ac:dyDescent="0.25">
      <c r="A6407" s="473">
        <v>97013</v>
      </c>
      <c r="B6407" s="473" t="s">
        <v>7006</v>
      </c>
      <c r="C6407" s="473" t="s">
        <v>934</v>
      </c>
      <c r="D6407" s="474">
        <v>99.23</v>
      </c>
    </row>
    <row r="6408" spans="1:4" s="387" customFormat="1" x14ac:dyDescent="0.25">
      <c r="A6408" s="473">
        <v>97014</v>
      </c>
      <c r="B6408" s="473" t="s">
        <v>7007</v>
      </c>
      <c r="C6408" s="473" t="s">
        <v>934</v>
      </c>
      <c r="D6408" s="474">
        <v>71.97</v>
      </c>
    </row>
    <row r="6409" spans="1:4" s="387" customFormat="1" x14ac:dyDescent="0.25">
      <c r="A6409" s="473">
        <v>97015</v>
      </c>
      <c r="B6409" s="473" t="s">
        <v>7008</v>
      </c>
      <c r="C6409" s="473" t="s">
        <v>934</v>
      </c>
      <c r="D6409" s="474">
        <v>58.2</v>
      </c>
    </row>
    <row r="6410" spans="1:4" s="387" customFormat="1" x14ac:dyDescent="0.25">
      <c r="A6410" s="473">
        <v>97016</v>
      </c>
      <c r="B6410" s="473" t="s">
        <v>7009</v>
      </c>
      <c r="C6410" s="473" t="s">
        <v>934</v>
      </c>
      <c r="D6410" s="474">
        <v>61.53</v>
      </c>
    </row>
    <row r="6411" spans="1:4" s="387" customFormat="1" x14ac:dyDescent="0.25">
      <c r="A6411" s="473">
        <v>97017</v>
      </c>
      <c r="B6411" s="473" t="s">
        <v>7010</v>
      </c>
      <c r="C6411" s="473" t="s">
        <v>934</v>
      </c>
      <c r="D6411" s="474">
        <v>45.32</v>
      </c>
    </row>
    <row r="6412" spans="1:4" s="387" customFormat="1" x14ac:dyDescent="0.25">
      <c r="A6412" s="473">
        <v>97018</v>
      </c>
      <c r="B6412" s="473" t="s">
        <v>7011</v>
      </c>
      <c r="C6412" s="473" t="s">
        <v>934</v>
      </c>
      <c r="D6412" s="474">
        <v>36.9</v>
      </c>
    </row>
    <row r="6413" spans="1:4" s="387" customFormat="1" x14ac:dyDescent="0.25">
      <c r="A6413" s="473">
        <v>97031</v>
      </c>
      <c r="B6413" s="473" t="s">
        <v>7012</v>
      </c>
      <c r="C6413" s="473" t="s">
        <v>934</v>
      </c>
      <c r="D6413" s="474">
        <v>96.3</v>
      </c>
    </row>
    <row r="6414" spans="1:4" s="387" customFormat="1" x14ac:dyDescent="0.25">
      <c r="A6414" s="473">
        <v>97032</v>
      </c>
      <c r="B6414" s="473" t="s">
        <v>7013</v>
      </c>
      <c r="C6414" s="473" t="s">
        <v>934</v>
      </c>
      <c r="D6414" s="474">
        <v>57.26</v>
      </c>
    </row>
    <row r="6415" spans="1:4" s="387" customFormat="1" x14ac:dyDescent="0.25">
      <c r="A6415" s="473">
        <v>97033</v>
      </c>
      <c r="B6415" s="473" t="s">
        <v>7014</v>
      </c>
      <c r="C6415" s="473" t="s">
        <v>934</v>
      </c>
      <c r="D6415" s="474">
        <v>93.89</v>
      </c>
    </row>
    <row r="6416" spans="1:4" s="387" customFormat="1" x14ac:dyDescent="0.25">
      <c r="A6416" s="473">
        <v>97034</v>
      </c>
      <c r="B6416" s="473" t="s">
        <v>7015</v>
      </c>
      <c r="C6416" s="473" t="s">
        <v>934</v>
      </c>
      <c r="D6416" s="474">
        <v>54.99</v>
      </c>
    </row>
    <row r="6417" spans="1:4" s="387" customFormat="1" x14ac:dyDescent="0.25">
      <c r="A6417" s="473">
        <v>97039</v>
      </c>
      <c r="B6417" s="473" t="s">
        <v>7016</v>
      </c>
      <c r="C6417" s="473" t="s">
        <v>913</v>
      </c>
      <c r="D6417" s="474">
        <v>47.21</v>
      </c>
    </row>
    <row r="6418" spans="1:4" s="387" customFormat="1" x14ac:dyDescent="0.25">
      <c r="A6418" s="473">
        <v>97040</v>
      </c>
      <c r="B6418" s="473" t="s">
        <v>7017</v>
      </c>
      <c r="C6418" s="473" t="s">
        <v>913</v>
      </c>
      <c r="D6418" s="474">
        <v>14.82</v>
      </c>
    </row>
    <row r="6419" spans="1:4" s="387" customFormat="1" x14ac:dyDescent="0.25">
      <c r="A6419" s="473">
        <v>97041</v>
      </c>
      <c r="B6419" s="473" t="s">
        <v>7018</v>
      </c>
      <c r="C6419" s="473" t="s">
        <v>913</v>
      </c>
      <c r="D6419" s="474">
        <v>281.66000000000003</v>
      </c>
    </row>
    <row r="6420" spans="1:4" s="387" customFormat="1" x14ac:dyDescent="0.25">
      <c r="A6420" s="473">
        <v>97046</v>
      </c>
      <c r="B6420" s="473" t="s">
        <v>7019</v>
      </c>
      <c r="C6420" s="473" t="s">
        <v>913</v>
      </c>
      <c r="D6420" s="474">
        <v>0.35</v>
      </c>
    </row>
    <row r="6421" spans="1:4" s="387" customFormat="1" x14ac:dyDescent="0.25">
      <c r="A6421" s="473">
        <v>97047</v>
      </c>
      <c r="B6421" s="473" t="s">
        <v>7020</v>
      </c>
      <c r="C6421" s="473" t="s">
        <v>913</v>
      </c>
      <c r="D6421" s="474">
        <v>0.13</v>
      </c>
    </row>
    <row r="6422" spans="1:4" s="387" customFormat="1" x14ac:dyDescent="0.25">
      <c r="A6422" s="473">
        <v>97048</v>
      </c>
      <c r="B6422" s="473" t="s">
        <v>7021</v>
      </c>
      <c r="C6422" s="473" t="s">
        <v>913</v>
      </c>
      <c r="D6422" s="474">
        <v>0.1</v>
      </c>
    </row>
    <row r="6423" spans="1:4" s="387" customFormat="1" x14ac:dyDescent="0.25">
      <c r="A6423" s="473">
        <v>97054</v>
      </c>
      <c r="B6423" s="473" t="s">
        <v>7022</v>
      </c>
      <c r="C6423" s="473" t="s">
        <v>925</v>
      </c>
      <c r="D6423" s="474">
        <v>21.63</v>
      </c>
    </row>
    <row r="6424" spans="1:4" s="387" customFormat="1" x14ac:dyDescent="0.25">
      <c r="A6424" s="473">
        <v>97062</v>
      </c>
      <c r="B6424" s="473" t="s">
        <v>7023</v>
      </c>
      <c r="C6424" s="473" t="s">
        <v>913</v>
      </c>
      <c r="D6424" s="474">
        <v>5.75</v>
      </c>
    </row>
    <row r="6425" spans="1:4" s="387" customFormat="1" x14ac:dyDescent="0.25">
      <c r="A6425" s="473">
        <v>97063</v>
      </c>
      <c r="B6425" s="473" t="s">
        <v>1326</v>
      </c>
      <c r="C6425" s="473" t="s">
        <v>913</v>
      </c>
      <c r="D6425" s="474">
        <v>7.41</v>
      </c>
    </row>
    <row r="6426" spans="1:4" s="387" customFormat="1" x14ac:dyDescent="0.25">
      <c r="A6426" s="473">
        <v>97064</v>
      </c>
      <c r="B6426" s="473" t="s">
        <v>7024</v>
      </c>
      <c r="C6426" s="473" t="s">
        <v>934</v>
      </c>
      <c r="D6426" s="474">
        <v>13.72</v>
      </c>
    </row>
    <row r="6427" spans="1:4" s="387" customFormat="1" x14ac:dyDescent="0.25">
      <c r="A6427" s="473">
        <v>97065</v>
      </c>
      <c r="B6427" s="473" t="s">
        <v>7025</v>
      </c>
      <c r="C6427" s="473" t="s">
        <v>932</v>
      </c>
      <c r="D6427" s="474">
        <v>4.8099999999999996</v>
      </c>
    </row>
    <row r="6428" spans="1:4" s="387" customFormat="1" x14ac:dyDescent="0.25">
      <c r="A6428" s="473">
        <v>97066</v>
      </c>
      <c r="B6428" s="473" t="s">
        <v>7026</v>
      </c>
      <c r="C6428" s="473" t="s">
        <v>913</v>
      </c>
      <c r="D6428" s="474">
        <v>98.3</v>
      </c>
    </row>
    <row r="6429" spans="1:4" s="387" customFormat="1" x14ac:dyDescent="0.25">
      <c r="A6429" s="473">
        <v>97067</v>
      </c>
      <c r="B6429" s="473" t="s">
        <v>7027</v>
      </c>
      <c r="C6429" s="473" t="s">
        <v>934</v>
      </c>
      <c r="D6429" s="474">
        <v>706.15</v>
      </c>
    </row>
    <row r="6430" spans="1:4" s="387" customFormat="1" x14ac:dyDescent="0.25">
      <c r="A6430" s="473">
        <v>97621</v>
      </c>
      <c r="B6430" s="473" t="s">
        <v>7028</v>
      </c>
      <c r="C6430" s="473" t="s">
        <v>932</v>
      </c>
      <c r="D6430" s="474">
        <v>86.14</v>
      </c>
    </row>
    <row r="6431" spans="1:4" s="387" customFormat="1" x14ac:dyDescent="0.25">
      <c r="A6431" s="473">
        <v>97622</v>
      </c>
      <c r="B6431" s="473" t="s">
        <v>7029</v>
      </c>
      <c r="C6431" s="473" t="s">
        <v>932</v>
      </c>
      <c r="D6431" s="474">
        <v>41.98</v>
      </c>
    </row>
    <row r="6432" spans="1:4" s="387" customFormat="1" x14ac:dyDescent="0.25">
      <c r="A6432" s="473">
        <v>97623</v>
      </c>
      <c r="B6432" s="473" t="s">
        <v>7030</v>
      </c>
      <c r="C6432" s="473" t="s">
        <v>932</v>
      </c>
      <c r="D6432" s="474">
        <v>128.62</v>
      </c>
    </row>
    <row r="6433" spans="1:4" s="387" customFormat="1" x14ac:dyDescent="0.25">
      <c r="A6433" s="473">
        <v>97624</v>
      </c>
      <c r="B6433" s="473" t="s">
        <v>7031</v>
      </c>
      <c r="C6433" s="473" t="s">
        <v>932</v>
      </c>
      <c r="D6433" s="474">
        <v>78.94</v>
      </c>
    </row>
    <row r="6434" spans="1:4" s="387" customFormat="1" x14ac:dyDescent="0.25">
      <c r="A6434" s="473">
        <v>97625</v>
      </c>
      <c r="B6434" s="473" t="s">
        <v>7032</v>
      </c>
      <c r="C6434" s="473" t="s">
        <v>932</v>
      </c>
      <c r="D6434" s="474">
        <v>43.74</v>
      </c>
    </row>
    <row r="6435" spans="1:4" s="387" customFormat="1" x14ac:dyDescent="0.25">
      <c r="A6435" s="473">
        <v>97626</v>
      </c>
      <c r="B6435" s="473" t="s">
        <v>7033</v>
      </c>
      <c r="C6435" s="473" t="s">
        <v>932</v>
      </c>
      <c r="D6435" s="474">
        <v>453.93</v>
      </c>
    </row>
    <row r="6436" spans="1:4" s="387" customFormat="1" x14ac:dyDescent="0.25">
      <c r="A6436" s="473">
        <v>97627</v>
      </c>
      <c r="B6436" s="473" t="s">
        <v>7034</v>
      </c>
      <c r="C6436" s="473" t="s">
        <v>932</v>
      </c>
      <c r="D6436" s="474">
        <v>222.89</v>
      </c>
    </row>
    <row r="6437" spans="1:4" s="387" customFormat="1" x14ac:dyDescent="0.25">
      <c r="A6437" s="473">
        <v>97628</v>
      </c>
      <c r="B6437" s="473" t="s">
        <v>7035</v>
      </c>
      <c r="C6437" s="473" t="s">
        <v>932</v>
      </c>
      <c r="D6437" s="474">
        <v>207.5</v>
      </c>
    </row>
    <row r="6438" spans="1:4" s="387" customFormat="1" x14ac:dyDescent="0.25">
      <c r="A6438" s="473">
        <v>97629</v>
      </c>
      <c r="B6438" s="473" t="s">
        <v>7036</v>
      </c>
      <c r="C6438" s="473" t="s">
        <v>932</v>
      </c>
      <c r="D6438" s="474">
        <v>96.76</v>
      </c>
    </row>
    <row r="6439" spans="1:4" s="387" customFormat="1" x14ac:dyDescent="0.25">
      <c r="A6439" s="473">
        <v>97631</v>
      </c>
      <c r="B6439" s="473" t="s">
        <v>7037</v>
      </c>
      <c r="C6439" s="473" t="s">
        <v>913</v>
      </c>
      <c r="D6439" s="474">
        <v>2.48</v>
      </c>
    </row>
    <row r="6440" spans="1:4" s="387" customFormat="1" x14ac:dyDescent="0.25">
      <c r="A6440" s="473">
        <v>97632</v>
      </c>
      <c r="B6440" s="473" t="s">
        <v>7038</v>
      </c>
      <c r="C6440" s="473" t="s">
        <v>934</v>
      </c>
      <c r="D6440" s="474">
        <v>1.93</v>
      </c>
    </row>
    <row r="6441" spans="1:4" s="387" customFormat="1" x14ac:dyDescent="0.25">
      <c r="A6441" s="473">
        <v>97633</v>
      </c>
      <c r="B6441" s="473" t="s">
        <v>7039</v>
      </c>
      <c r="C6441" s="473" t="s">
        <v>913</v>
      </c>
      <c r="D6441" s="474">
        <v>16.95</v>
      </c>
    </row>
    <row r="6442" spans="1:4" s="387" customFormat="1" x14ac:dyDescent="0.25">
      <c r="A6442" s="473">
        <v>97634</v>
      </c>
      <c r="B6442" s="473" t="s">
        <v>7040</v>
      </c>
      <c r="C6442" s="473" t="s">
        <v>913</v>
      </c>
      <c r="D6442" s="474">
        <v>9.31</v>
      </c>
    </row>
    <row r="6443" spans="1:4" s="387" customFormat="1" x14ac:dyDescent="0.25">
      <c r="A6443" s="473">
        <v>97635</v>
      </c>
      <c r="B6443" s="473" t="s">
        <v>7041</v>
      </c>
      <c r="C6443" s="473" t="s">
        <v>913</v>
      </c>
      <c r="D6443" s="474">
        <v>11.78</v>
      </c>
    </row>
    <row r="6444" spans="1:4" s="387" customFormat="1" x14ac:dyDescent="0.25">
      <c r="A6444" s="473">
        <v>97636</v>
      </c>
      <c r="B6444" s="473" t="s">
        <v>7042</v>
      </c>
      <c r="C6444" s="473" t="s">
        <v>913</v>
      </c>
      <c r="D6444" s="474">
        <v>13.74</v>
      </c>
    </row>
    <row r="6445" spans="1:4" s="387" customFormat="1" x14ac:dyDescent="0.25">
      <c r="A6445" s="473">
        <v>97637</v>
      </c>
      <c r="B6445" s="473" t="s">
        <v>7043</v>
      </c>
      <c r="C6445" s="473" t="s">
        <v>913</v>
      </c>
      <c r="D6445" s="474">
        <v>1.94</v>
      </c>
    </row>
    <row r="6446" spans="1:4" s="387" customFormat="1" x14ac:dyDescent="0.25">
      <c r="A6446" s="473">
        <v>97638</v>
      </c>
      <c r="B6446" s="473" t="s">
        <v>7044</v>
      </c>
      <c r="C6446" s="473" t="s">
        <v>913</v>
      </c>
      <c r="D6446" s="474">
        <v>5.66</v>
      </c>
    </row>
    <row r="6447" spans="1:4" s="387" customFormat="1" x14ac:dyDescent="0.25">
      <c r="A6447" s="473">
        <v>97639</v>
      </c>
      <c r="B6447" s="473" t="s">
        <v>7045</v>
      </c>
      <c r="C6447" s="473" t="s">
        <v>913</v>
      </c>
      <c r="D6447" s="474">
        <v>15.02</v>
      </c>
    </row>
    <row r="6448" spans="1:4" s="387" customFormat="1" x14ac:dyDescent="0.25">
      <c r="A6448" s="473">
        <v>97640</v>
      </c>
      <c r="B6448" s="473" t="s">
        <v>7046</v>
      </c>
      <c r="C6448" s="473" t="s">
        <v>913</v>
      </c>
      <c r="D6448" s="474">
        <v>1.23</v>
      </c>
    </row>
    <row r="6449" spans="1:4" s="387" customFormat="1" x14ac:dyDescent="0.25">
      <c r="A6449" s="473">
        <v>97641</v>
      </c>
      <c r="B6449" s="473" t="s">
        <v>7047</v>
      </c>
      <c r="C6449" s="473" t="s">
        <v>913</v>
      </c>
      <c r="D6449" s="474">
        <v>3.76</v>
      </c>
    </row>
    <row r="6450" spans="1:4" s="387" customFormat="1" x14ac:dyDescent="0.25">
      <c r="A6450" s="473">
        <v>97642</v>
      </c>
      <c r="B6450" s="473" t="s">
        <v>7048</v>
      </c>
      <c r="C6450" s="473" t="s">
        <v>913</v>
      </c>
      <c r="D6450" s="474">
        <v>2.19</v>
      </c>
    </row>
    <row r="6451" spans="1:4" s="387" customFormat="1" x14ac:dyDescent="0.25">
      <c r="A6451" s="473">
        <v>97643</v>
      </c>
      <c r="B6451" s="473" t="s">
        <v>7049</v>
      </c>
      <c r="C6451" s="473" t="s">
        <v>913</v>
      </c>
      <c r="D6451" s="474">
        <v>18.420000000000002</v>
      </c>
    </row>
    <row r="6452" spans="1:4" s="387" customFormat="1" x14ac:dyDescent="0.25">
      <c r="A6452" s="473">
        <v>97644</v>
      </c>
      <c r="B6452" s="473" t="s">
        <v>7050</v>
      </c>
      <c r="C6452" s="473" t="s">
        <v>913</v>
      </c>
      <c r="D6452" s="474">
        <v>6.93</v>
      </c>
    </row>
    <row r="6453" spans="1:4" s="387" customFormat="1" x14ac:dyDescent="0.25">
      <c r="A6453" s="473">
        <v>97645</v>
      </c>
      <c r="B6453" s="473" t="s">
        <v>7051</v>
      </c>
      <c r="C6453" s="473" t="s">
        <v>913</v>
      </c>
      <c r="D6453" s="474">
        <v>26.52</v>
      </c>
    </row>
    <row r="6454" spans="1:4" s="387" customFormat="1" x14ac:dyDescent="0.25">
      <c r="A6454" s="473">
        <v>97647</v>
      </c>
      <c r="B6454" s="473" t="s">
        <v>7052</v>
      </c>
      <c r="C6454" s="473" t="s">
        <v>913</v>
      </c>
      <c r="D6454" s="474">
        <v>2.66</v>
      </c>
    </row>
    <row r="6455" spans="1:4" s="387" customFormat="1" x14ac:dyDescent="0.25">
      <c r="A6455" s="473">
        <v>97648</v>
      </c>
      <c r="B6455" s="473" t="s">
        <v>7053</v>
      </c>
      <c r="C6455" s="473" t="s">
        <v>913</v>
      </c>
      <c r="D6455" s="474">
        <v>1.53</v>
      </c>
    </row>
    <row r="6456" spans="1:4" s="387" customFormat="1" x14ac:dyDescent="0.25">
      <c r="A6456" s="473">
        <v>97649</v>
      </c>
      <c r="B6456" s="473" t="s">
        <v>7054</v>
      </c>
      <c r="C6456" s="473" t="s">
        <v>913</v>
      </c>
      <c r="D6456" s="474">
        <v>3.44</v>
      </c>
    </row>
    <row r="6457" spans="1:4" s="387" customFormat="1" x14ac:dyDescent="0.25">
      <c r="A6457" s="473">
        <v>97650</v>
      </c>
      <c r="B6457" s="473" t="s">
        <v>7055</v>
      </c>
      <c r="C6457" s="473" t="s">
        <v>913</v>
      </c>
      <c r="D6457" s="474">
        <v>5.73</v>
      </c>
    </row>
    <row r="6458" spans="1:4" s="387" customFormat="1" x14ac:dyDescent="0.25">
      <c r="A6458" s="473">
        <v>97651</v>
      </c>
      <c r="B6458" s="473" t="s">
        <v>7056</v>
      </c>
      <c r="C6458" s="473" t="s">
        <v>925</v>
      </c>
      <c r="D6458" s="474">
        <v>63.43</v>
      </c>
    </row>
    <row r="6459" spans="1:4" s="387" customFormat="1" x14ac:dyDescent="0.25">
      <c r="A6459" s="473">
        <v>97652</v>
      </c>
      <c r="B6459" s="473" t="s">
        <v>7057</v>
      </c>
      <c r="C6459" s="473" t="s">
        <v>925</v>
      </c>
      <c r="D6459" s="474">
        <v>143.81</v>
      </c>
    </row>
    <row r="6460" spans="1:4" s="387" customFormat="1" x14ac:dyDescent="0.25">
      <c r="A6460" s="473">
        <v>97653</v>
      </c>
      <c r="B6460" s="473" t="s">
        <v>7058</v>
      </c>
      <c r="C6460" s="473" t="s">
        <v>925</v>
      </c>
      <c r="D6460" s="474">
        <v>111.04</v>
      </c>
    </row>
    <row r="6461" spans="1:4" s="387" customFormat="1" x14ac:dyDescent="0.25">
      <c r="A6461" s="473">
        <v>97654</v>
      </c>
      <c r="B6461" s="473" t="s">
        <v>7059</v>
      </c>
      <c r="C6461" s="473" t="s">
        <v>925</v>
      </c>
      <c r="D6461" s="474">
        <v>133.05000000000001</v>
      </c>
    </row>
    <row r="6462" spans="1:4" s="387" customFormat="1" x14ac:dyDescent="0.25">
      <c r="A6462" s="473">
        <v>97655</v>
      </c>
      <c r="B6462" s="473" t="s">
        <v>7060</v>
      </c>
      <c r="C6462" s="473" t="s">
        <v>913</v>
      </c>
      <c r="D6462" s="474">
        <v>16.47</v>
      </c>
    </row>
    <row r="6463" spans="1:4" s="387" customFormat="1" x14ac:dyDescent="0.25">
      <c r="A6463" s="473">
        <v>97656</v>
      </c>
      <c r="B6463" s="473" t="s">
        <v>7061</v>
      </c>
      <c r="C6463" s="473" t="s">
        <v>925</v>
      </c>
      <c r="D6463" s="474">
        <v>165.34</v>
      </c>
    </row>
    <row r="6464" spans="1:4" s="387" customFormat="1" x14ac:dyDescent="0.25">
      <c r="A6464" s="473">
        <v>97657</v>
      </c>
      <c r="B6464" s="473" t="s">
        <v>7062</v>
      </c>
      <c r="C6464" s="473" t="s">
        <v>925</v>
      </c>
      <c r="D6464" s="474">
        <v>327.73</v>
      </c>
    </row>
    <row r="6465" spans="1:4" s="387" customFormat="1" x14ac:dyDescent="0.25">
      <c r="A6465" s="473">
        <v>97658</v>
      </c>
      <c r="B6465" s="473" t="s">
        <v>7063</v>
      </c>
      <c r="C6465" s="473" t="s">
        <v>925</v>
      </c>
      <c r="D6465" s="474">
        <v>151.16</v>
      </c>
    </row>
    <row r="6466" spans="1:4" s="387" customFormat="1" x14ac:dyDescent="0.25">
      <c r="A6466" s="473">
        <v>97659</v>
      </c>
      <c r="B6466" s="473" t="s">
        <v>7064</v>
      </c>
      <c r="C6466" s="473" t="s">
        <v>925</v>
      </c>
      <c r="D6466" s="474">
        <v>197.81</v>
      </c>
    </row>
    <row r="6467" spans="1:4" s="387" customFormat="1" x14ac:dyDescent="0.25">
      <c r="A6467" s="473">
        <v>97660</v>
      </c>
      <c r="B6467" s="473" t="s">
        <v>7065</v>
      </c>
      <c r="C6467" s="473" t="s">
        <v>925</v>
      </c>
      <c r="D6467" s="474">
        <v>0.49</v>
      </c>
    </row>
    <row r="6468" spans="1:4" s="387" customFormat="1" x14ac:dyDescent="0.25">
      <c r="A6468" s="473">
        <v>97661</v>
      </c>
      <c r="B6468" s="473" t="s">
        <v>7066</v>
      </c>
      <c r="C6468" s="473" t="s">
        <v>934</v>
      </c>
      <c r="D6468" s="474">
        <v>0.5</v>
      </c>
    </row>
    <row r="6469" spans="1:4" s="387" customFormat="1" x14ac:dyDescent="0.25">
      <c r="A6469" s="473">
        <v>97662</v>
      </c>
      <c r="B6469" s="473" t="s">
        <v>7067</v>
      </c>
      <c r="C6469" s="473" t="s">
        <v>934</v>
      </c>
      <c r="D6469" s="474">
        <v>0.36</v>
      </c>
    </row>
    <row r="6470" spans="1:4" s="387" customFormat="1" x14ac:dyDescent="0.25">
      <c r="A6470" s="473">
        <v>97663</v>
      </c>
      <c r="B6470" s="473" t="s">
        <v>7068</v>
      </c>
      <c r="C6470" s="473" t="s">
        <v>925</v>
      </c>
      <c r="D6470" s="474">
        <v>9.18</v>
      </c>
    </row>
    <row r="6471" spans="1:4" s="387" customFormat="1" x14ac:dyDescent="0.25">
      <c r="A6471" s="473">
        <v>97664</v>
      </c>
      <c r="B6471" s="473" t="s">
        <v>7069</v>
      </c>
      <c r="C6471" s="473" t="s">
        <v>925</v>
      </c>
      <c r="D6471" s="474">
        <v>1.1299999999999999</v>
      </c>
    </row>
    <row r="6472" spans="1:4" s="387" customFormat="1" x14ac:dyDescent="0.25">
      <c r="A6472" s="473">
        <v>97665</v>
      </c>
      <c r="B6472" s="473" t="s">
        <v>7070</v>
      </c>
      <c r="C6472" s="473" t="s">
        <v>925</v>
      </c>
      <c r="D6472" s="474">
        <v>0.96</v>
      </c>
    </row>
    <row r="6473" spans="1:4" s="387" customFormat="1" x14ac:dyDescent="0.25">
      <c r="A6473" s="473">
        <v>97666</v>
      </c>
      <c r="B6473" s="473" t="s">
        <v>7071</v>
      </c>
      <c r="C6473" s="473" t="s">
        <v>925</v>
      </c>
      <c r="D6473" s="474">
        <v>6.69</v>
      </c>
    </row>
    <row r="6474" spans="1:4" s="387" customFormat="1" x14ac:dyDescent="0.25">
      <c r="A6474" s="473">
        <v>95967</v>
      </c>
      <c r="B6474" s="473" t="s">
        <v>7072</v>
      </c>
      <c r="C6474" s="473" t="s">
        <v>986</v>
      </c>
      <c r="D6474" s="474">
        <v>108.02</v>
      </c>
    </row>
    <row r="6475" spans="1:4" s="387" customFormat="1" x14ac:dyDescent="0.25">
      <c r="A6475" s="473">
        <v>99058</v>
      </c>
      <c r="B6475" s="473" t="s">
        <v>7073</v>
      </c>
      <c r="C6475" s="473" t="s">
        <v>925</v>
      </c>
      <c r="D6475" s="474">
        <v>6</v>
      </c>
    </row>
    <row r="6476" spans="1:4" s="387" customFormat="1" x14ac:dyDescent="0.25">
      <c r="A6476" s="473">
        <v>99059</v>
      </c>
      <c r="B6476" s="473" t="s">
        <v>7074</v>
      </c>
      <c r="C6476" s="473" t="s">
        <v>934</v>
      </c>
      <c r="D6476" s="474">
        <v>52.98</v>
      </c>
    </row>
    <row r="6477" spans="1:4" s="387" customFormat="1" x14ac:dyDescent="0.25">
      <c r="A6477" s="473">
        <v>99060</v>
      </c>
      <c r="B6477" s="473" t="s">
        <v>7075</v>
      </c>
      <c r="C6477" s="473" t="s">
        <v>925</v>
      </c>
      <c r="D6477" s="474">
        <v>141.93</v>
      </c>
    </row>
    <row r="6478" spans="1:4" s="387" customFormat="1" x14ac:dyDescent="0.25">
      <c r="A6478" s="473">
        <v>99061</v>
      </c>
      <c r="B6478" s="473" t="s">
        <v>7076</v>
      </c>
      <c r="C6478" s="473" t="s">
        <v>925</v>
      </c>
      <c r="D6478" s="474">
        <v>92.98</v>
      </c>
    </row>
    <row r="6479" spans="1:4" s="387" customFormat="1" x14ac:dyDescent="0.25">
      <c r="A6479" s="473">
        <v>99062</v>
      </c>
      <c r="B6479" s="473" t="s">
        <v>7077</v>
      </c>
      <c r="C6479" s="473" t="s">
        <v>925</v>
      </c>
      <c r="D6479" s="474">
        <v>2.0099999999999998</v>
      </c>
    </row>
    <row r="6480" spans="1:4" s="387" customFormat="1" x14ac:dyDescent="0.25">
      <c r="A6480" s="473">
        <v>99063</v>
      </c>
      <c r="B6480" s="473" t="s">
        <v>7078</v>
      </c>
      <c r="C6480" s="473" t="s">
        <v>934</v>
      </c>
      <c r="D6480" s="474">
        <v>4.6399999999999997</v>
      </c>
    </row>
    <row r="6481" spans="1:4" s="387" customFormat="1" x14ac:dyDescent="0.25">
      <c r="A6481" s="473">
        <v>99064</v>
      </c>
      <c r="B6481" s="473" t="s">
        <v>7079</v>
      </c>
      <c r="C6481" s="473" t="s">
        <v>934</v>
      </c>
      <c r="D6481" s="474">
        <v>0.3</v>
      </c>
    </row>
    <row r="6482" spans="1:4" s="387" customFormat="1" x14ac:dyDescent="0.25">
      <c r="A6482" s="473">
        <v>93588</v>
      </c>
      <c r="B6482" s="473" t="s">
        <v>7080</v>
      </c>
      <c r="C6482" s="473" t="s">
        <v>1075</v>
      </c>
      <c r="D6482" s="474">
        <v>2.2200000000000002</v>
      </c>
    </row>
    <row r="6483" spans="1:4" s="387" customFormat="1" x14ac:dyDescent="0.25">
      <c r="A6483" s="473">
        <v>93589</v>
      </c>
      <c r="B6483" s="473" t="s">
        <v>7081</v>
      </c>
      <c r="C6483" s="473" t="s">
        <v>1075</v>
      </c>
      <c r="D6483" s="474">
        <v>1.9</v>
      </c>
    </row>
    <row r="6484" spans="1:4" s="387" customFormat="1" x14ac:dyDescent="0.25">
      <c r="A6484" s="473">
        <v>93590</v>
      </c>
      <c r="B6484" s="473" t="s">
        <v>7082</v>
      </c>
      <c r="C6484" s="473" t="s">
        <v>1075</v>
      </c>
      <c r="D6484" s="474">
        <v>0.68</v>
      </c>
    </row>
    <row r="6485" spans="1:4" s="387" customFormat="1" x14ac:dyDescent="0.25">
      <c r="A6485" s="473">
        <v>93591</v>
      </c>
      <c r="B6485" s="473" t="s">
        <v>7083</v>
      </c>
      <c r="C6485" s="473" t="s">
        <v>1075</v>
      </c>
      <c r="D6485" s="474">
        <v>2.0299999999999998</v>
      </c>
    </row>
    <row r="6486" spans="1:4" s="387" customFormat="1" x14ac:dyDescent="0.25">
      <c r="A6486" s="473">
        <v>93592</v>
      </c>
      <c r="B6486" s="473" t="s">
        <v>7084</v>
      </c>
      <c r="C6486" s="473" t="s">
        <v>1075</v>
      </c>
      <c r="D6486" s="474">
        <v>1.75</v>
      </c>
    </row>
    <row r="6487" spans="1:4" s="387" customFormat="1" x14ac:dyDescent="0.25">
      <c r="A6487" s="473">
        <v>93593</v>
      </c>
      <c r="B6487" s="473" t="s">
        <v>7085</v>
      </c>
      <c r="C6487" s="473" t="s">
        <v>1075</v>
      </c>
      <c r="D6487" s="474">
        <v>0.64</v>
      </c>
    </row>
    <row r="6488" spans="1:4" s="387" customFormat="1" x14ac:dyDescent="0.25">
      <c r="A6488" s="473">
        <v>93594</v>
      </c>
      <c r="B6488" s="473" t="s">
        <v>7086</v>
      </c>
      <c r="C6488" s="473" t="s">
        <v>1034</v>
      </c>
      <c r="D6488" s="474">
        <v>1.47</v>
      </c>
    </row>
    <row r="6489" spans="1:4" s="387" customFormat="1" x14ac:dyDescent="0.25">
      <c r="A6489" s="473">
        <v>93595</v>
      </c>
      <c r="B6489" s="473" t="s">
        <v>7087</v>
      </c>
      <c r="C6489" s="473" t="s">
        <v>1034</v>
      </c>
      <c r="D6489" s="474">
        <v>1.29</v>
      </c>
    </row>
    <row r="6490" spans="1:4" s="387" customFormat="1" x14ac:dyDescent="0.25">
      <c r="A6490" s="473">
        <v>93596</v>
      </c>
      <c r="B6490" s="473" t="s">
        <v>7088</v>
      </c>
      <c r="C6490" s="473" t="s">
        <v>1034</v>
      </c>
      <c r="D6490" s="474">
        <v>0.46</v>
      </c>
    </row>
    <row r="6491" spans="1:4" s="387" customFormat="1" x14ac:dyDescent="0.25">
      <c r="A6491" s="473">
        <v>93597</v>
      </c>
      <c r="B6491" s="473" t="s">
        <v>7089</v>
      </c>
      <c r="C6491" s="473" t="s">
        <v>1034</v>
      </c>
      <c r="D6491" s="474">
        <v>1.35</v>
      </c>
    </row>
    <row r="6492" spans="1:4" s="387" customFormat="1" x14ac:dyDescent="0.25">
      <c r="A6492" s="473">
        <v>93598</v>
      </c>
      <c r="B6492" s="473" t="s">
        <v>7090</v>
      </c>
      <c r="C6492" s="473" t="s">
        <v>1034</v>
      </c>
      <c r="D6492" s="474">
        <v>1.1599999999999999</v>
      </c>
    </row>
    <row r="6493" spans="1:4" s="387" customFormat="1" x14ac:dyDescent="0.25">
      <c r="A6493" s="473">
        <v>93599</v>
      </c>
      <c r="B6493" s="473" t="s">
        <v>7091</v>
      </c>
      <c r="C6493" s="473" t="s">
        <v>1034</v>
      </c>
      <c r="D6493" s="474">
        <v>0.42</v>
      </c>
    </row>
    <row r="6494" spans="1:4" s="387" customFormat="1" x14ac:dyDescent="0.25">
      <c r="A6494" s="473">
        <v>95425</v>
      </c>
      <c r="B6494" s="473" t="s">
        <v>7092</v>
      </c>
      <c r="C6494" s="473" t="s">
        <v>1075</v>
      </c>
      <c r="D6494" s="474">
        <v>1.72</v>
      </c>
    </row>
    <row r="6495" spans="1:4" s="387" customFormat="1" x14ac:dyDescent="0.25">
      <c r="A6495" s="473">
        <v>95426</v>
      </c>
      <c r="B6495" s="473" t="s">
        <v>7093</v>
      </c>
      <c r="C6495" s="473" t="s">
        <v>1075</v>
      </c>
      <c r="D6495" s="474">
        <v>1.49</v>
      </c>
    </row>
    <row r="6496" spans="1:4" s="387" customFormat="1" x14ac:dyDescent="0.25">
      <c r="A6496" s="473">
        <v>95427</v>
      </c>
      <c r="B6496" s="473" t="s">
        <v>7094</v>
      </c>
      <c r="C6496" s="473" t="s">
        <v>1075</v>
      </c>
      <c r="D6496" s="474">
        <v>0.56000000000000005</v>
      </c>
    </row>
    <row r="6497" spans="1:4" s="387" customFormat="1" x14ac:dyDescent="0.25">
      <c r="A6497" s="473">
        <v>95428</v>
      </c>
      <c r="B6497" s="473" t="s">
        <v>7095</v>
      </c>
      <c r="C6497" s="473" t="s">
        <v>1034</v>
      </c>
      <c r="D6497" s="474">
        <v>1.1599999999999999</v>
      </c>
    </row>
    <row r="6498" spans="1:4" s="387" customFormat="1" x14ac:dyDescent="0.25">
      <c r="A6498" s="473">
        <v>95429</v>
      </c>
      <c r="B6498" s="473" t="s">
        <v>7096</v>
      </c>
      <c r="C6498" s="473" t="s">
        <v>1034</v>
      </c>
      <c r="D6498" s="474">
        <v>1</v>
      </c>
    </row>
    <row r="6499" spans="1:4" s="387" customFormat="1" x14ac:dyDescent="0.25">
      <c r="A6499" s="473">
        <v>95430</v>
      </c>
      <c r="B6499" s="473" t="s">
        <v>7097</v>
      </c>
      <c r="C6499" s="473" t="s">
        <v>1034</v>
      </c>
      <c r="D6499" s="474">
        <v>0.35</v>
      </c>
    </row>
    <row r="6500" spans="1:4" s="387" customFormat="1" x14ac:dyDescent="0.25">
      <c r="A6500" s="473">
        <v>95875</v>
      </c>
      <c r="B6500" s="473" t="s">
        <v>7098</v>
      </c>
      <c r="C6500" s="473" t="s">
        <v>1075</v>
      </c>
      <c r="D6500" s="474">
        <v>1.75</v>
      </c>
    </row>
    <row r="6501" spans="1:4" s="387" customFormat="1" x14ac:dyDescent="0.25">
      <c r="A6501" s="473">
        <v>95876</v>
      </c>
      <c r="B6501" s="473" t="s">
        <v>7099</v>
      </c>
      <c r="C6501" s="473" t="s">
        <v>1075</v>
      </c>
      <c r="D6501" s="474">
        <v>1.59</v>
      </c>
    </row>
    <row r="6502" spans="1:4" s="387" customFormat="1" x14ac:dyDescent="0.25">
      <c r="A6502" s="473">
        <v>95877</v>
      </c>
      <c r="B6502" s="473" t="s">
        <v>7100</v>
      </c>
      <c r="C6502" s="473" t="s">
        <v>1075</v>
      </c>
      <c r="D6502" s="474">
        <v>1.37</v>
      </c>
    </row>
    <row r="6503" spans="1:4" s="387" customFormat="1" x14ac:dyDescent="0.25">
      <c r="A6503" s="473">
        <v>95878</v>
      </c>
      <c r="B6503" s="473" t="s">
        <v>7101</v>
      </c>
      <c r="C6503" s="473" t="s">
        <v>1034</v>
      </c>
      <c r="D6503" s="474">
        <v>1.18</v>
      </c>
    </row>
    <row r="6504" spans="1:4" s="387" customFormat="1" x14ac:dyDescent="0.25">
      <c r="A6504" s="473">
        <v>95879</v>
      </c>
      <c r="B6504" s="473" t="s">
        <v>7102</v>
      </c>
      <c r="C6504" s="473" t="s">
        <v>1034</v>
      </c>
      <c r="D6504" s="474">
        <v>1.08</v>
      </c>
    </row>
    <row r="6505" spans="1:4" s="387" customFormat="1" x14ac:dyDescent="0.25">
      <c r="A6505" s="473">
        <v>95880</v>
      </c>
      <c r="B6505" s="473" t="s">
        <v>7103</v>
      </c>
      <c r="C6505" s="473" t="s">
        <v>1034</v>
      </c>
      <c r="D6505" s="474">
        <v>0.92</v>
      </c>
    </row>
    <row r="6506" spans="1:4" s="387" customFormat="1" x14ac:dyDescent="0.25">
      <c r="A6506" s="473">
        <v>97912</v>
      </c>
      <c r="B6506" s="473" t="s">
        <v>7104</v>
      </c>
      <c r="C6506" s="473" t="s">
        <v>1075</v>
      </c>
      <c r="D6506" s="474">
        <v>2.65</v>
      </c>
    </row>
    <row r="6507" spans="1:4" s="387" customFormat="1" x14ac:dyDescent="0.25">
      <c r="A6507" s="473">
        <v>97913</v>
      </c>
      <c r="B6507" s="473" t="s">
        <v>7105</v>
      </c>
      <c r="C6507" s="473" t="s">
        <v>1075</v>
      </c>
      <c r="D6507" s="474">
        <v>2.2999999999999998</v>
      </c>
    </row>
    <row r="6508" spans="1:4" s="387" customFormat="1" x14ac:dyDescent="0.25">
      <c r="A6508" s="473">
        <v>97914</v>
      </c>
      <c r="B6508" s="473" t="s">
        <v>7106</v>
      </c>
      <c r="C6508" s="473" t="s">
        <v>1075</v>
      </c>
      <c r="D6508" s="474">
        <v>2.11</v>
      </c>
    </row>
    <row r="6509" spans="1:4" s="387" customFormat="1" x14ac:dyDescent="0.25">
      <c r="A6509" s="473">
        <v>97915</v>
      </c>
      <c r="B6509" s="473" t="s">
        <v>7107</v>
      </c>
      <c r="C6509" s="473" t="s">
        <v>1075</v>
      </c>
      <c r="D6509" s="474">
        <v>0.84</v>
      </c>
    </row>
    <row r="6510" spans="1:4" s="387" customFormat="1" x14ac:dyDescent="0.25">
      <c r="A6510" s="473">
        <v>100937</v>
      </c>
      <c r="B6510" s="473" t="s">
        <v>7108</v>
      </c>
      <c r="C6510" s="473" t="s">
        <v>1075</v>
      </c>
      <c r="D6510" s="474">
        <v>6.33</v>
      </c>
    </row>
    <row r="6511" spans="1:4" s="387" customFormat="1" x14ac:dyDescent="0.25">
      <c r="A6511" s="473">
        <v>100938</v>
      </c>
      <c r="B6511" s="473" t="s">
        <v>7109</v>
      </c>
      <c r="C6511" s="473" t="s">
        <v>1075</v>
      </c>
      <c r="D6511" s="474">
        <v>5.29</v>
      </c>
    </row>
    <row r="6512" spans="1:4" s="387" customFormat="1" x14ac:dyDescent="0.25">
      <c r="A6512" s="473">
        <v>100939</v>
      </c>
      <c r="B6512" s="473" t="s">
        <v>7110</v>
      </c>
      <c r="C6512" s="473" t="s">
        <v>1075</v>
      </c>
      <c r="D6512" s="474">
        <v>4.8499999999999996</v>
      </c>
    </row>
    <row r="6513" spans="1:4" s="387" customFormat="1" x14ac:dyDescent="0.25">
      <c r="A6513" s="473">
        <v>100940</v>
      </c>
      <c r="B6513" s="473" t="s">
        <v>7111</v>
      </c>
      <c r="C6513" s="473" t="s">
        <v>1075</v>
      </c>
      <c r="D6513" s="474">
        <v>4.1500000000000004</v>
      </c>
    </row>
    <row r="6514" spans="1:4" s="387" customFormat="1" x14ac:dyDescent="0.25">
      <c r="A6514" s="473">
        <v>100941</v>
      </c>
      <c r="B6514" s="473" t="s">
        <v>7112</v>
      </c>
      <c r="C6514" s="473" t="s">
        <v>1034</v>
      </c>
      <c r="D6514" s="474">
        <v>4.21</v>
      </c>
    </row>
    <row r="6515" spans="1:4" s="387" customFormat="1" x14ac:dyDescent="0.25">
      <c r="A6515" s="473">
        <v>100942</v>
      </c>
      <c r="B6515" s="473" t="s">
        <v>7113</v>
      </c>
      <c r="C6515" s="473" t="s">
        <v>1034</v>
      </c>
      <c r="D6515" s="474">
        <v>3.53</v>
      </c>
    </row>
    <row r="6516" spans="1:4" s="387" customFormat="1" x14ac:dyDescent="0.25">
      <c r="A6516" s="473">
        <v>100943</v>
      </c>
      <c r="B6516" s="473" t="s">
        <v>7114</v>
      </c>
      <c r="C6516" s="473" t="s">
        <v>1034</v>
      </c>
      <c r="D6516" s="474">
        <v>3.22</v>
      </c>
    </row>
    <row r="6517" spans="1:4" s="387" customFormat="1" x14ac:dyDescent="0.25">
      <c r="A6517" s="473">
        <v>100944</v>
      </c>
      <c r="B6517" s="473" t="s">
        <v>7115</v>
      </c>
      <c r="C6517" s="473" t="s">
        <v>1034</v>
      </c>
      <c r="D6517" s="474">
        <v>2.77</v>
      </c>
    </row>
    <row r="6518" spans="1:4" s="387" customFormat="1" x14ac:dyDescent="0.25">
      <c r="A6518" s="473">
        <v>100945</v>
      </c>
      <c r="B6518" s="473" t="s">
        <v>7116</v>
      </c>
      <c r="C6518" s="473" t="s">
        <v>1034</v>
      </c>
      <c r="D6518" s="474">
        <v>1.85</v>
      </c>
    </row>
    <row r="6519" spans="1:4" s="387" customFormat="1" x14ac:dyDescent="0.25">
      <c r="A6519" s="473">
        <v>100946</v>
      </c>
      <c r="B6519" s="473" t="s">
        <v>7117</v>
      </c>
      <c r="C6519" s="473" t="s">
        <v>1034</v>
      </c>
      <c r="D6519" s="474">
        <v>1.6</v>
      </c>
    </row>
    <row r="6520" spans="1:4" s="387" customFormat="1" x14ac:dyDescent="0.25">
      <c r="A6520" s="473">
        <v>100947</v>
      </c>
      <c r="B6520" s="473" t="s">
        <v>7118</v>
      </c>
      <c r="C6520" s="473" t="s">
        <v>1034</v>
      </c>
      <c r="D6520" s="474">
        <v>1.47</v>
      </c>
    </row>
    <row r="6521" spans="1:4" s="387" customFormat="1" x14ac:dyDescent="0.25">
      <c r="A6521" s="473">
        <v>100948</v>
      </c>
      <c r="B6521" s="473" t="s">
        <v>7119</v>
      </c>
      <c r="C6521" s="473" t="s">
        <v>1034</v>
      </c>
      <c r="D6521" s="474">
        <v>0.57999999999999996</v>
      </c>
    </row>
    <row r="6522" spans="1:4" s="387" customFormat="1" x14ac:dyDescent="0.25">
      <c r="A6522" s="473">
        <v>100949</v>
      </c>
      <c r="B6522" s="473" t="s">
        <v>7120</v>
      </c>
      <c r="C6522" s="473" t="s">
        <v>1034</v>
      </c>
      <c r="D6522" s="474">
        <v>4.43</v>
      </c>
    </row>
    <row r="6523" spans="1:4" s="387" customFormat="1" x14ac:dyDescent="0.25">
      <c r="A6523" s="473">
        <v>100950</v>
      </c>
      <c r="B6523" s="473" t="s">
        <v>7121</v>
      </c>
      <c r="C6523" s="473" t="s">
        <v>1034</v>
      </c>
      <c r="D6523" s="474">
        <v>2.37</v>
      </c>
    </row>
    <row r="6524" spans="1:4" s="387" customFormat="1" x14ac:dyDescent="0.25">
      <c r="A6524" s="473">
        <v>100951</v>
      </c>
      <c r="B6524" s="473" t="s">
        <v>7122</v>
      </c>
      <c r="C6524" s="473" t="s">
        <v>1034</v>
      </c>
      <c r="D6524" s="474">
        <v>2.04</v>
      </c>
    </row>
    <row r="6525" spans="1:4" s="387" customFormat="1" x14ac:dyDescent="0.25">
      <c r="A6525" s="473">
        <v>100952</v>
      </c>
      <c r="B6525" s="473" t="s">
        <v>7123</v>
      </c>
      <c r="C6525" s="473" t="s">
        <v>1034</v>
      </c>
      <c r="D6525" s="474">
        <v>1.88</v>
      </c>
    </row>
    <row r="6526" spans="1:4" s="387" customFormat="1" x14ac:dyDescent="0.25">
      <c r="A6526" s="473">
        <v>100953</v>
      </c>
      <c r="B6526" s="473" t="s">
        <v>7124</v>
      </c>
      <c r="C6526" s="473" t="s">
        <v>1034</v>
      </c>
      <c r="D6526" s="474">
        <v>0.74</v>
      </c>
    </row>
    <row r="6527" spans="1:4" s="387" customFormat="1" x14ac:dyDescent="0.25">
      <c r="A6527" s="473">
        <v>100954</v>
      </c>
      <c r="B6527" s="473" t="s">
        <v>7125</v>
      </c>
      <c r="C6527" s="473" t="s">
        <v>1034</v>
      </c>
      <c r="D6527" s="474">
        <v>5.63</v>
      </c>
    </row>
    <row r="6528" spans="1:4" s="387" customFormat="1" x14ac:dyDescent="0.25">
      <c r="A6528" s="473">
        <v>100955</v>
      </c>
      <c r="B6528" s="473" t="s">
        <v>7126</v>
      </c>
      <c r="C6528" s="473" t="s">
        <v>1075</v>
      </c>
      <c r="D6528" s="474">
        <v>3.55</v>
      </c>
    </row>
    <row r="6529" spans="1:4" s="387" customFormat="1" x14ac:dyDescent="0.25">
      <c r="A6529" s="473">
        <v>100956</v>
      </c>
      <c r="B6529" s="473" t="s">
        <v>7127</v>
      </c>
      <c r="C6529" s="473" t="s">
        <v>1075</v>
      </c>
      <c r="D6529" s="474">
        <v>3.09</v>
      </c>
    </row>
    <row r="6530" spans="1:4" s="387" customFormat="1" x14ac:dyDescent="0.25">
      <c r="A6530" s="473">
        <v>100957</v>
      </c>
      <c r="B6530" s="473" t="s">
        <v>7128</v>
      </c>
      <c r="C6530" s="473" t="s">
        <v>1075</v>
      </c>
      <c r="D6530" s="474">
        <v>2.82</v>
      </c>
    </row>
    <row r="6531" spans="1:4" s="387" customFormat="1" x14ac:dyDescent="0.25">
      <c r="A6531" s="473">
        <v>100958</v>
      </c>
      <c r="B6531" s="473" t="s">
        <v>7129</v>
      </c>
      <c r="C6531" s="473" t="s">
        <v>1075</v>
      </c>
      <c r="D6531" s="474">
        <v>1.1299999999999999</v>
      </c>
    </row>
    <row r="6532" spans="1:4" s="387" customFormat="1" x14ac:dyDescent="0.25">
      <c r="A6532" s="473">
        <v>100959</v>
      </c>
      <c r="B6532" s="473" t="s">
        <v>7130</v>
      </c>
      <c r="C6532" s="473" t="s">
        <v>1075</v>
      </c>
      <c r="D6532" s="474">
        <v>8.49</v>
      </c>
    </row>
    <row r="6533" spans="1:4" s="387" customFormat="1" x14ac:dyDescent="0.25">
      <c r="A6533" s="473">
        <v>100960</v>
      </c>
      <c r="B6533" s="473" t="s">
        <v>7131</v>
      </c>
      <c r="C6533" s="473" t="s">
        <v>1075</v>
      </c>
      <c r="D6533" s="474">
        <v>2.57</v>
      </c>
    </row>
    <row r="6534" spans="1:4" s="387" customFormat="1" x14ac:dyDescent="0.25">
      <c r="A6534" s="473">
        <v>100961</v>
      </c>
      <c r="B6534" s="473" t="s">
        <v>7132</v>
      </c>
      <c r="C6534" s="473" t="s">
        <v>1075</v>
      </c>
      <c r="D6534" s="474">
        <v>2.2200000000000002</v>
      </c>
    </row>
    <row r="6535" spans="1:4" s="387" customFormat="1" x14ac:dyDescent="0.25">
      <c r="A6535" s="473">
        <v>100962</v>
      </c>
      <c r="B6535" s="473" t="s">
        <v>7133</v>
      </c>
      <c r="C6535" s="473" t="s">
        <v>1075</v>
      </c>
      <c r="D6535" s="474">
        <v>2.0299999999999998</v>
      </c>
    </row>
    <row r="6536" spans="1:4" s="387" customFormat="1" x14ac:dyDescent="0.25">
      <c r="A6536" s="473">
        <v>100963</v>
      </c>
      <c r="B6536" s="473" t="s">
        <v>7134</v>
      </c>
      <c r="C6536" s="473" t="s">
        <v>1075</v>
      </c>
      <c r="D6536" s="474">
        <v>0.8</v>
      </c>
    </row>
    <row r="6537" spans="1:4" s="387" customFormat="1" x14ac:dyDescent="0.25">
      <c r="A6537" s="473">
        <v>100964</v>
      </c>
      <c r="B6537" s="473" t="s">
        <v>7135</v>
      </c>
      <c r="C6537" s="473" t="s">
        <v>1075</v>
      </c>
      <c r="D6537" s="474">
        <v>6.18</v>
      </c>
    </row>
    <row r="6538" spans="1:4" s="387" customFormat="1" x14ac:dyDescent="0.25">
      <c r="A6538" s="473">
        <v>100973</v>
      </c>
      <c r="B6538" s="473" t="s">
        <v>7136</v>
      </c>
      <c r="C6538" s="473" t="s">
        <v>932</v>
      </c>
      <c r="D6538" s="474">
        <v>6.44</v>
      </c>
    </row>
    <row r="6539" spans="1:4" s="387" customFormat="1" x14ac:dyDescent="0.25">
      <c r="A6539" s="473">
        <v>100974</v>
      </c>
      <c r="B6539" s="473" t="s">
        <v>7137</v>
      </c>
      <c r="C6539" s="473" t="s">
        <v>932</v>
      </c>
      <c r="D6539" s="474">
        <v>6.21</v>
      </c>
    </row>
    <row r="6540" spans="1:4" s="387" customFormat="1" x14ac:dyDescent="0.25">
      <c r="A6540" s="473">
        <v>100975</v>
      </c>
      <c r="B6540" s="473" t="s">
        <v>7138</v>
      </c>
      <c r="C6540" s="473" t="s">
        <v>932</v>
      </c>
      <c r="D6540" s="474">
        <v>6.46</v>
      </c>
    </row>
    <row r="6541" spans="1:4" s="387" customFormat="1" x14ac:dyDescent="0.25">
      <c r="A6541" s="473">
        <v>100965</v>
      </c>
      <c r="B6541" s="473" t="s">
        <v>7139</v>
      </c>
      <c r="C6541" s="473" t="s">
        <v>1034</v>
      </c>
      <c r="D6541" s="474">
        <v>1.34</v>
      </c>
    </row>
    <row r="6542" spans="1:4" s="387" customFormat="1" x14ac:dyDescent="0.25">
      <c r="A6542" s="473">
        <v>100966</v>
      </c>
      <c r="B6542" s="473" t="s">
        <v>7140</v>
      </c>
      <c r="C6542" s="473" t="s">
        <v>1034</v>
      </c>
      <c r="D6542" s="474">
        <v>1.1399999999999999</v>
      </c>
    </row>
    <row r="6543" spans="1:4" s="387" customFormat="1" x14ac:dyDescent="0.25">
      <c r="A6543" s="473">
        <v>100969</v>
      </c>
      <c r="B6543" s="473" t="s">
        <v>7143</v>
      </c>
      <c r="C6543" s="473" t="s">
        <v>1034</v>
      </c>
      <c r="D6543" s="474">
        <v>1.76</v>
      </c>
    </row>
    <row r="6544" spans="1:4" s="387" customFormat="1" x14ac:dyDescent="0.25">
      <c r="A6544" s="473">
        <v>100970</v>
      </c>
      <c r="B6544" s="473" t="s">
        <v>7144</v>
      </c>
      <c r="C6544" s="473" t="s">
        <v>1034</v>
      </c>
      <c r="D6544" s="474">
        <v>1.49</v>
      </c>
    </row>
    <row r="6545" spans="1:4" s="387" customFormat="1" x14ac:dyDescent="0.25">
      <c r="A6545" s="473">
        <v>102330</v>
      </c>
      <c r="B6545" s="473" t="s">
        <v>7141</v>
      </c>
      <c r="C6545" s="473" t="s">
        <v>1034</v>
      </c>
      <c r="D6545" s="474">
        <v>1.07</v>
      </c>
    </row>
    <row r="6546" spans="1:4" s="387" customFormat="1" x14ac:dyDescent="0.25">
      <c r="A6546" s="473">
        <v>102331</v>
      </c>
      <c r="B6546" s="473" t="s">
        <v>7142</v>
      </c>
      <c r="C6546" s="473" t="s">
        <v>1034</v>
      </c>
      <c r="D6546" s="474">
        <v>0.42</v>
      </c>
    </row>
    <row r="6547" spans="1:4" s="387" customFormat="1" x14ac:dyDescent="0.25">
      <c r="A6547" s="473">
        <v>102332</v>
      </c>
      <c r="B6547" s="473" t="s">
        <v>7145</v>
      </c>
      <c r="C6547" s="473" t="s">
        <v>1034</v>
      </c>
      <c r="D6547" s="474">
        <v>1.4</v>
      </c>
    </row>
    <row r="6548" spans="1:4" s="387" customFormat="1" x14ac:dyDescent="0.25">
      <c r="A6548" s="473">
        <v>102333</v>
      </c>
      <c r="B6548" s="473" t="s">
        <v>7146</v>
      </c>
      <c r="C6548" s="473" t="s">
        <v>1034</v>
      </c>
      <c r="D6548" s="474">
        <v>0.56000000000000005</v>
      </c>
    </row>
    <row r="6549" spans="1:4" s="387" customFormat="1" x14ac:dyDescent="0.25">
      <c r="A6549" s="473">
        <v>101019</v>
      </c>
      <c r="B6549" s="473" t="s">
        <v>7147</v>
      </c>
      <c r="C6549" s="473" t="s">
        <v>6426</v>
      </c>
      <c r="D6549" s="474">
        <v>391.36</v>
      </c>
    </row>
    <row r="6550" spans="1:4" s="387" customFormat="1" x14ac:dyDescent="0.25">
      <c r="A6550" s="473">
        <v>101479</v>
      </c>
      <c r="B6550" s="473" t="s">
        <v>7148</v>
      </c>
      <c r="C6550" s="473" t="s">
        <v>6426</v>
      </c>
      <c r="D6550" s="474">
        <v>114.02</v>
      </c>
    </row>
    <row r="6551" spans="1:4" s="387" customFormat="1" x14ac:dyDescent="0.25">
      <c r="A6551" s="473">
        <v>102568</v>
      </c>
      <c r="B6551" s="473" t="s">
        <v>16709</v>
      </c>
      <c r="C6551" s="473" t="s">
        <v>6426</v>
      </c>
      <c r="D6551" s="474">
        <v>194.23</v>
      </c>
    </row>
    <row r="6552" spans="1:4" s="387" customFormat="1" x14ac:dyDescent="0.25">
      <c r="A6552" s="473">
        <v>100976</v>
      </c>
      <c r="B6552" s="473" t="s">
        <v>7149</v>
      </c>
      <c r="C6552" s="473" t="s">
        <v>932</v>
      </c>
      <c r="D6552" s="474">
        <v>6.37</v>
      </c>
    </row>
    <row r="6553" spans="1:4" s="387" customFormat="1" x14ac:dyDescent="0.25">
      <c r="A6553" s="473">
        <v>100977</v>
      </c>
      <c r="B6553" s="473" t="s">
        <v>7150</v>
      </c>
      <c r="C6553" s="473" t="s">
        <v>932</v>
      </c>
      <c r="D6553" s="474">
        <v>5.35</v>
      </c>
    </row>
    <row r="6554" spans="1:4" s="387" customFormat="1" x14ac:dyDescent="0.25">
      <c r="A6554" s="473">
        <v>100978</v>
      </c>
      <c r="B6554" s="473" t="s">
        <v>7151</v>
      </c>
      <c r="C6554" s="473" t="s">
        <v>932</v>
      </c>
      <c r="D6554" s="474">
        <v>4.84</v>
      </c>
    </row>
    <row r="6555" spans="1:4" s="387" customFormat="1" x14ac:dyDescent="0.25">
      <c r="A6555" s="473">
        <v>100979</v>
      </c>
      <c r="B6555" s="473" t="s">
        <v>7152</v>
      </c>
      <c r="C6555" s="473" t="s">
        <v>932</v>
      </c>
      <c r="D6555" s="474">
        <v>4.82</v>
      </c>
    </row>
    <row r="6556" spans="1:4" s="387" customFormat="1" x14ac:dyDescent="0.25">
      <c r="A6556" s="473">
        <v>100980</v>
      </c>
      <c r="B6556" s="473" t="s">
        <v>7153</v>
      </c>
      <c r="C6556" s="473" t="s">
        <v>932</v>
      </c>
      <c r="D6556" s="474">
        <v>4.58</v>
      </c>
    </row>
    <row r="6557" spans="1:4" s="387" customFormat="1" x14ac:dyDescent="0.25">
      <c r="A6557" s="473">
        <v>100981</v>
      </c>
      <c r="B6557" s="473" t="s">
        <v>7154</v>
      </c>
      <c r="C6557" s="473" t="s">
        <v>932</v>
      </c>
      <c r="D6557" s="474">
        <v>6.54</v>
      </c>
    </row>
    <row r="6558" spans="1:4" s="387" customFormat="1" x14ac:dyDescent="0.25">
      <c r="A6558" s="473">
        <v>100982</v>
      </c>
      <c r="B6558" s="473" t="s">
        <v>7155</v>
      </c>
      <c r="C6558" s="473" t="s">
        <v>932</v>
      </c>
      <c r="D6558" s="474">
        <v>6.28</v>
      </c>
    </row>
    <row r="6559" spans="1:4" s="387" customFormat="1" x14ac:dyDescent="0.25">
      <c r="A6559" s="473">
        <v>100983</v>
      </c>
      <c r="B6559" s="473" t="s">
        <v>7156</v>
      </c>
      <c r="C6559" s="473" t="s">
        <v>932</v>
      </c>
      <c r="D6559" s="474">
        <v>6.52</v>
      </c>
    </row>
    <row r="6560" spans="1:4" s="387" customFormat="1" x14ac:dyDescent="0.25">
      <c r="A6560" s="473">
        <v>100984</v>
      </c>
      <c r="B6560" s="473" t="s">
        <v>7157</v>
      </c>
      <c r="C6560" s="473" t="s">
        <v>932</v>
      </c>
      <c r="D6560" s="474">
        <v>6.42</v>
      </c>
    </row>
    <row r="6561" spans="1:4" s="387" customFormat="1" x14ac:dyDescent="0.25">
      <c r="A6561" s="473">
        <v>100985</v>
      </c>
      <c r="B6561" s="473" t="s">
        <v>7158</v>
      </c>
      <c r="C6561" s="473" t="s">
        <v>932</v>
      </c>
      <c r="D6561" s="474">
        <v>5.27</v>
      </c>
    </row>
    <row r="6562" spans="1:4" s="387" customFormat="1" x14ac:dyDescent="0.25">
      <c r="A6562" s="473">
        <v>100986</v>
      </c>
      <c r="B6562" s="473" t="s">
        <v>7159</v>
      </c>
      <c r="C6562" s="473" t="s">
        <v>932</v>
      </c>
      <c r="D6562" s="474">
        <v>6.36</v>
      </c>
    </row>
    <row r="6563" spans="1:4" s="387" customFormat="1" x14ac:dyDescent="0.25">
      <c r="A6563" s="473">
        <v>100987</v>
      </c>
      <c r="B6563" s="473" t="s">
        <v>7160</v>
      </c>
      <c r="C6563" s="473" t="s">
        <v>932</v>
      </c>
      <c r="D6563" s="474">
        <v>7.65</v>
      </c>
    </row>
    <row r="6564" spans="1:4" s="387" customFormat="1" x14ac:dyDescent="0.25">
      <c r="A6564" s="473">
        <v>100988</v>
      </c>
      <c r="B6564" s="473" t="s">
        <v>7161</v>
      </c>
      <c r="C6564" s="473" t="s">
        <v>932</v>
      </c>
      <c r="D6564" s="474">
        <v>8.1300000000000008</v>
      </c>
    </row>
    <row r="6565" spans="1:4" s="387" customFormat="1" x14ac:dyDescent="0.25">
      <c r="A6565" s="473">
        <v>100989</v>
      </c>
      <c r="B6565" s="473" t="s">
        <v>7162</v>
      </c>
      <c r="C6565" s="473" t="s">
        <v>6426</v>
      </c>
      <c r="D6565" s="474">
        <v>4.28</v>
      </c>
    </row>
    <row r="6566" spans="1:4" s="387" customFormat="1" x14ac:dyDescent="0.25">
      <c r="A6566" s="473">
        <v>100990</v>
      </c>
      <c r="B6566" s="473" t="s">
        <v>7163</v>
      </c>
      <c r="C6566" s="473" t="s">
        <v>6426</v>
      </c>
      <c r="D6566" s="474">
        <v>4.1500000000000004</v>
      </c>
    </row>
    <row r="6567" spans="1:4" s="387" customFormat="1" x14ac:dyDescent="0.25">
      <c r="A6567" s="473">
        <v>100991</v>
      </c>
      <c r="B6567" s="473" t="s">
        <v>7164</v>
      </c>
      <c r="C6567" s="473" t="s">
        <v>6426</v>
      </c>
      <c r="D6567" s="474">
        <v>4.33</v>
      </c>
    </row>
    <row r="6568" spans="1:4" s="387" customFormat="1" x14ac:dyDescent="0.25">
      <c r="A6568" s="473">
        <v>100992</v>
      </c>
      <c r="B6568" s="473" t="s">
        <v>7165</v>
      </c>
      <c r="C6568" s="473" t="s">
        <v>6426</v>
      </c>
      <c r="D6568" s="474">
        <v>4.24</v>
      </c>
    </row>
    <row r="6569" spans="1:4" s="387" customFormat="1" x14ac:dyDescent="0.25">
      <c r="A6569" s="473">
        <v>100993</v>
      </c>
      <c r="B6569" s="473" t="s">
        <v>7166</v>
      </c>
      <c r="C6569" s="473" t="s">
        <v>6426</v>
      </c>
      <c r="D6569" s="474">
        <v>3.55</v>
      </c>
    </row>
    <row r="6570" spans="1:4" s="387" customFormat="1" x14ac:dyDescent="0.25">
      <c r="A6570" s="473">
        <v>100994</v>
      </c>
      <c r="B6570" s="473" t="s">
        <v>7167</v>
      </c>
      <c r="C6570" s="473" t="s">
        <v>6426</v>
      </c>
      <c r="D6570" s="474">
        <v>3.2</v>
      </c>
    </row>
    <row r="6571" spans="1:4" s="387" customFormat="1" x14ac:dyDescent="0.25">
      <c r="A6571" s="473">
        <v>100995</v>
      </c>
      <c r="B6571" s="473" t="s">
        <v>7168</v>
      </c>
      <c r="C6571" s="473" t="s">
        <v>6426</v>
      </c>
      <c r="D6571" s="474">
        <v>3.22</v>
      </c>
    </row>
    <row r="6572" spans="1:4" s="387" customFormat="1" x14ac:dyDescent="0.25">
      <c r="A6572" s="473">
        <v>100996</v>
      </c>
      <c r="B6572" s="473" t="s">
        <v>7169</v>
      </c>
      <c r="C6572" s="473" t="s">
        <v>6426</v>
      </c>
      <c r="D6572" s="474">
        <v>3.04</v>
      </c>
    </row>
    <row r="6573" spans="1:4" s="387" customFormat="1" x14ac:dyDescent="0.25">
      <c r="A6573" s="473">
        <v>100997</v>
      </c>
      <c r="B6573" s="473" t="s">
        <v>7170</v>
      </c>
      <c r="C6573" s="473" t="s">
        <v>6426</v>
      </c>
      <c r="D6573" s="474">
        <v>4.3600000000000003</v>
      </c>
    </row>
    <row r="6574" spans="1:4" s="387" customFormat="1" x14ac:dyDescent="0.25">
      <c r="A6574" s="473">
        <v>100998</v>
      </c>
      <c r="B6574" s="473" t="s">
        <v>7171</v>
      </c>
      <c r="C6574" s="473" t="s">
        <v>6426</v>
      </c>
      <c r="D6574" s="474">
        <v>4.2</v>
      </c>
    </row>
    <row r="6575" spans="1:4" s="387" customFormat="1" x14ac:dyDescent="0.25">
      <c r="A6575" s="473">
        <v>100999</v>
      </c>
      <c r="B6575" s="473" t="s">
        <v>7172</v>
      </c>
      <c r="C6575" s="473" t="s">
        <v>6426</v>
      </c>
      <c r="D6575" s="474">
        <v>4.37</v>
      </c>
    </row>
    <row r="6576" spans="1:4" s="387" customFormat="1" x14ac:dyDescent="0.25">
      <c r="A6576" s="473">
        <v>101000</v>
      </c>
      <c r="B6576" s="473" t="s">
        <v>7173</v>
      </c>
      <c r="C6576" s="473" t="s">
        <v>6426</v>
      </c>
      <c r="D6576" s="474">
        <v>4.2699999999999996</v>
      </c>
    </row>
    <row r="6577" spans="1:4" s="387" customFormat="1" x14ac:dyDescent="0.25">
      <c r="A6577" s="473">
        <v>101001</v>
      </c>
      <c r="B6577" s="473" t="s">
        <v>7174</v>
      </c>
      <c r="C6577" s="473" t="s">
        <v>6426</v>
      </c>
      <c r="D6577" s="474">
        <v>3.52</v>
      </c>
    </row>
    <row r="6578" spans="1:4" s="387" customFormat="1" x14ac:dyDescent="0.25">
      <c r="A6578" s="473">
        <v>101002</v>
      </c>
      <c r="B6578" s="473" t="s">
        <v>7175</v>
      </c>
      <c r="C6578" s="473" t="s">
        <v>6426</v>
      </c>
      <c r="D6578" s="474">
        <v>4.2300000000000004</v>
      </c>
    </row>
    <row r="6579" spans="1:4" s="387" customFormat="1" x14ac:dyDescent="0.25">
      <c r="A6579" s="473">
        <v>101003</v>
      </c>
      <c r="B6579" s="473" t="s">
        <v>7176</v>
      </c>
      <c r="C6579" s="473" t="s">
        <v>6426</v>
      </c>
      <c r="D6579" s="474">
        <v>5.09</v>
      </c>
    </row>
    <row r="6580" spans="1:4" s="387" customFormat="1" x14ac:dyDescent="0.25">
      <c r="A6580" s="473">
        <v>101004</v>
      </c>
      <c r="B6580" s="473" t="s">
        <v>7177</v>
      </c>
      <c r="C6580" s="473" t="s">
        <v>6426</v>
      </c>
      <c r="D6580" s="474">
        <v>5.42</v>
      </c>
    </row>
    <row r="6581" spans="1:4" s="387" customFormat="1" x14ac:dyDescent="0.25">
      <c r="A6581" s="473">
        <v>101005</v>
      </c>
      <c r="B6581" s="473" t="s">
        <v>7178</v>
      </c>
      <c r="C6581" s="473" t="s">
        <v>932</v>
      </c>
      <c r="D6581" s="474">
        <v>13.55</v>
      </c>
    </row>
    <row r="6582" spans="1:4" s="387" customFormat="1" x14ac:dyDescent="0.25">
      <c r="A6582" s="473">
        <v>101006</v>
      </c>
      <c r="B6582" s="473" t="s">
        <v>7179</v>
      </c>
      <c r="C6582" s="473" t="s">
        <v>932</v>
      </c>
      <c r="D6582" s="474">
        <v>14.67</v>
      </c>
    </row>
    <row r="6583" spans="1:4" s="387" customFormat="1" x14ac:dyDescent="0.25">
      <c r="A6583" s="473">
        <v>101007</v>
      </c>
      <c r="B6583" s="473" t="s">
        <v>7180</v>
      </c>
      <c r="C6583" s="473" t="s">
        <v>932</v>
      </c>
      <c r="D6583" s="474">
        <v>3.92</v>
      </c>
    </row>
    <row r="6584" spans="1:4" s="387" customFormat="1" x14ac:dyDescent="0.25">
      <c r="A6584" s="473">
        <v>101008</v>
      </c>
      <c r="B6584" s="473" t="s">
        <v>7181</v>
      </c>
      <c r="C6584" s="473" t="s">
        <v>932</v>
      </c>
      <c r="D6584" s="474">
        <v>3.87</v>
      </c>
    </row>
    <row r="6585" spans="1:4" s="387" customFormat="1" x14ac:dyDescent="0.25">
      <c r="A6585" s="473">
        <v>101009</v>
      </c>
      <c r="B6585" s="473" t="s">
        <v>7182</v>
      </c>
      <c r="C6585" s="473" t="s">
        <v>6426</v>
      </c>
      <c r="D6585" s="474">
        <v>28.56</v>
      </c>
    </row>
    <row r="6586" spans="1:4" s="387" customFormat="1" x14ac:dyDescent="0.25">
      <c r="A6586" s="473">
        <v>101010</v>
      </c>
      <c r="B6586" s="473" t="s">
        <v>7183</v>
      </c>
      <c r="C6586" s="473" t="s">
        <v>6426</v>
      </c>
      <c r="D6586" s="474">
        <v>17.989999999999998</v>
      </c>
    </row>
    <row r="6587" spans="1:4" s="387" customFormat="1" x14ac:dyDescent="0.25">
      <c r="A6587" s="473">
        <v>101013</v>
      </c>
      <c r="B6587" s="473" t="s">
        <v>7184</v>
      </c>
      <c r="C6587" s="473" t="s">
        <v>6426</v>
      </c>
      <c r="D6587" s="474">
        <v>30.57</v>
      </c>
    </row>
    <row r="6588" spans="1:4" s="387" customFormat="1" x14ac:dyDescent="0.25">
      <c r="A6588" s="473">
        <v>101014</v>
      </c>
      <c r="B6588" s="473" t="s">
        <v>7185</v>
      </c>
      <c r="C6588" s="473" t="s">
        <v>6426</v>
      </c>
      <c r="D6588" s="474">
        <v>28</v>
      </c>
    </row>
    <row r="6589" spans="1:4" s="387" customFormat="1" x14ac:dyDescent="0.25">
      <c r="A6589" s="473">
        <v>101015</v>
      </c>
      <c r="B6589" s="473" t="s">
        <v>7186</v>
      </c>
      <c r="C6589" s="473" t="s">
        <v>6426</v>
      </c>
      <c r="D6589" s="474">
        <v>23</v>
      </c>
    </row>
    <row r="6590" spans="1:4" s="387" customFormat="1" x14ac:dyDescent="0.25">
      <c r="A6590" s="473">
        <v>101016</v>
      </c>
      <c r="B6590" s="473" t="s">
        <v>7187</v>
      </c>
      <c r="C6590" s="473" t="s">
        <v>6426</v>
      </c>
      <c r="D6590" s="474">
        <v>26.64</v>
      </c>
    </row>
    <row r="6591" spans="1:4" s="387" customFormat="1" x14ac:dyDescent="0.25">
      <c r="A6591" s="473">
        <v>101017</v>
      </c>
      <c r="B6591" s="473" t="s">
        <v>7188</v>
      </c>
      <c r="C6591" s="473" t="s">
        <v>6426</v>
      </c>
      <c r="D6591" s="474">
        <v>20.190000000000001</v>
      </c>
    </row>
    <row r="6592" spans="1:4" s="387" customFormat="1" x14ac:dyDescent="0.25">
      <c r="A6592" s="473">
        <v>101018</v>
      </c>
      <c r="B6592" s="473" t="s">
        <v>7189</v>
      </c>
      <c r="C6592" s="473" t="s">
        <v>6426</v>
      </c>
      <c r="D6592" s="474">
        <v>16.579999999999998</v>
      </c>
    </row>
    <row r="6593" spans="1:4" s="387" customFormat="1" x14ac:dyDescent="0.25">
      <c r="A6593" s="473">
        <v>101463</v>
      </c>
      <c r="B6593" s="473" t="s">
        <v>7190</v>
      </c>
      <c r="C6593" s="473" t="s">
        <v>6426</v>
      </c>
      <c r="D6593" s="474">
        <v>30.66</v>
      </c>
    </row>
    <row r="6594" spans="1:4" s="387" customFormat="1" x14ac:dyDescent="0.25">
      <c r="A6594" s="473">
        <v>101464</v>
      </c>
      <c r="B6594" s="473" t="s">
        <v>7191</v>
      </c>
      <c r="C6594" s="473" t="s">
        <v>6426</v>
      </c>
      <c r="D6594" s="474">
        <v>23.54</v>
      </c>
    </row>
    <row r="6595" spans="1:4" s="387" customFormat="1" x14ac:dyDescent="0.25">
      <c r="A6595" s="473">
        <v>101465</v>
      </c>
      <c r="B6595" s="473" t="s">
        <v>7192</v>
      </c>
      <c r="C6595" s="473" t="s">
        <v>6426</v>
      </c>
      <c r="D6595" s="474">
        <v>17.989999999999998</v>
      </c>
    </row>
    <row r="6596" spans="1:4" s="387" customFormat="1" x14ac:dyDescent="0.25">
      <c r="A6596" s="473">
        <v>101466</v>
      </c>
      <c r="B6596" s="473" t="s">
        <v>7193</v>
      </c>
      <c r="C6596" s="473" t="s">
        <v>6426</v>
      </c>
      <c r="D6596" s="474">
        <v>14.64</v>
      </c>
    </row>
    <row r="6597" spans="1:4" s="387" customFormat="1" x14ac:dyDescent="0.25">
      <c r="A6597" s="473">
        <v>101467</v>
      </c>
      <c r="B6597" s="473" t="s">
        <v>7194</v>
      </c>
      <c r="C6597" s="473" t="s">
        <v>6426</v>
      </c>
      <c r="D6597" s="474">
        <v>12.26</v>
      </c>
    </row>
    <row r="6598" spans="1:4" s="387" customFormat="1" x14ac:dyDescent="0.25">
      <c r="A6598" s="473">
        <v>101468</v>
      </c>
      <c r="B6598" s="473" t="s">
        <v>7195</v>
      </c>
      <c r="C6598" s="473" t="s">
        <v>6426</v>
      </c>
      <c r="D6598" s="474">
        <v>11.21</v>
      </c>
    </row>
    <row r="6599" spans="1:4" s="387" customFormat="1" x14ac:dyDescent="0.25">
      <c r="A6599" s="473">
        <v>101469</v>
      </c>
      <c r="B6599" s="473" t="s">
        <v>7196</v>
      </c>
      <c r="C6599" s="473" t="s">
        <v>6426</v>
      </c>
      <c r="D6599" s="474">
        <v>25.08</v>
      </c>
    </row>
    <row r="6600" spans="1:4" s="387" customFormat="1" x14ac:dyDescent="0.25">
      <c r="A6600" s="473">
        <v>101470</v>
      </c>
      <c r="B6600" s="473" t="s">
        <v>7197</v>
      </c>
      <c r="C6600" s="473" t="s">
        <v>6426</v>
      </c>
      <c r="D6600" s="474">
        <v>19.920000000000002</v>
      </c>
    </row>
    <row r="6601" spans="1:4" s="387" customFormat="1" x14ac:dyDescent="0.25">
      <c r="A6601" s="473">
        <v>101471</v>
      </c>
      <c r="B6601" s="473" t="s">
        <v>7198</v>
      </c>
      <c r="C6601" s="473" t="s">
        <v>6426</v>
      </c>
      <c r="D6601" s="474">
        <v>17.079999999999998</v>
      </c>
    </row>
    <row r="6602" spans="1:4" s="387" customFormat="1" x14ac:dyDescent="0.25">
      <c r="A6602" s="473">
        <v>101472</v>
      </c>
      <c r="B6602" s="473" t="s">
        <v>7199</v>
      </c>
      <c r="C6602" s="473" t="s">
        <v>6426</v>
      </c>
      <c r="D6602" s="474">
        <v>13.3</v>
      </c>
    </row>
    <row r="6603" spans="1:4" s="387" customFormat="1" x14ac:dyDescent="0.25">
      <c r="A6603" s="473">
        <v>101473</v>
      </c>
      <c r="B6603" s="473" t="s">
        <v>7200</v>
      </c>
      <c r="C6603" s="473" t="s">
        <v>6426</v>
      </c>
      <c r="D6603" s="474">
        <v>19.13</v>
      </c>
    </row>
    <row r="6604" spans="1:4" s="387" customFormat="1" x14ac:dyDescent="0.25">
      <c r="A6604" s="473">
        <v>101474</v>
      </c>
      <c r="B6604" s="473" t="s">
        <v>7201</v>
      </c>
      <c r="C6604" s="473" t="s">
        <v>6426</v>
      </c>
      <c r="D6604" s="474">
        <v>13.69</v>
      </c>
    </row>
    <row r="6605" spans="1:4" s="387" customFormat="1" x14ac:dyDescent="0.25">
      <c r="A6605" s="473">
        <v>101475</v>
      </c>
      <c r="B6605" s="473" t="s">
        <v>7202</v>
      </c>
      <c r="C6605" s="473" t="s">
        <v>6426</v>
      </c>
      <c r="D6605" s="474">
        <v>12.15</v>
      </c>
    </row>
    <row r="6606" spans="1:4" s="387" customFormat="1" x14ac:dyDescent="0.25">
      <c r="A6606" s="473">
        <v>101476</v>
      </c>
      <c r="B6606" s="473" t="s">
        <v>7203</v>
      </c>
      <c r="C6606" s="473" t="s">
        <v>6426</v>
      </c>
      <c r="D6606" s="474">
        <v>10.83</v>
      </c>
    </row>
    <row r="6607" spans="1:4" s="387" customFormat="1" x14ac:dyDescent="0.25">
      <c r="A6607" s="473">
        <v>101477</v>
      </c>
      <c r="B6607" s="473" t="s">
        <v>7204</v>
      </c>
      <c r="C6607" s="473" t="s">
        <v>6426</v>
      </c>
      <c r="D6607" s="474">
        <v>8.8699999999999992</v>
      </c>
    </row>
    <row r="6608" spans="1:4" s="387" customFormat="1" x14ac:dyDescent="0.25">
      <c r="A6608" s="473">
        <v>101478</v>
      </c>
      <c r="B6608" s="473" t="s">
        <v>7205</v>
      </c>
      <c r="C6608" s="473" t="s">
        <v>6426</v>
      </c>
      <c r="D6608" s="474">
        <v>7.54</v>
      </c>
    </row>
    <row r="6609" spans="1:4" s="387" customFormat="1" x14ac:dyDescent="0.25">
      <c r="A6609" s="473">
        <v>101480</v>
      </c>
      <c r="B6609" s="473" t="s">
        <v>7206</v>
      </c>
      <c r="C6609" s="473" t="s">
        <v>6426</v>
      </c>
      <c r="D6609" s="474">
        <v>44.87</v>
      </c>
    </row>
    <row r="6610" spans="1:4" s="387" customFormat="1" x14ac:dyDescent="0.25">
      <c r="A6610" s="473">
        <v>101481</v>
      </c>
      <c r="B6610" s="473" t="s">
        <v>7207</v>
      </c>
      <c r="C6610" s="473" t="s">
        <v>6426</v>
      </c>
      <c r="D6610" s="474">
        <v>32.409999999999997</v>
      </c>
    </row>
    <row r="6611" spans="1:4" s="387" customFormat="1" x14ac:dyDescent="0.25">
      <c r="A6611" s="473">
        <v>101482</v>
      </c>
      <c r="B6611" s="473" t="s">
        <v>16710</v>
      </c>
      <c r="C6611" s="473" t="s">
        <v>6426</v>
      </c>
      <c r="D6611" s="474">
        <v>24.22</v>
      </c>
    </row>
    <row r="6612" spans="1:4" s="387" customFormat="1" x14ac:dyDescent="0.25">
      <c r="A6612" s="473">
        <v>101483</v>
      </c>
      <c r="B6612" s="473" t="s">
        <v>7208</v>
      </c>
      <c r="C6612" s="473" t="s">
        <v>6426</v>
      </c>
      <c r="D6612" s="474">
        <v>25.14</v>
      </c>
    </row>
    <row r="6613" spans="1:4" s="387" customFormat="1" x14ac:dyDescent="0.25">
      <c r="A6613" s="473">
        <v>101484</v>
      </c>
      <c r="B6613" s="473" t="s">
        <v>7209</v>
      </c>
      <c r="C6613" s="473" t="s">
        <v>6426</v>
      </c>
      <c r="D6613" s="474">
        <v>130.30000000000001</v>
      </c>
    </row>
    <row r="6614" spans="1:4" s="387" customFormat="1" x14ac:dyDescent="0.25">
      <c r="A6614" s="473">
        <v>101485</v>
      </c>
      <c r="B6614" s="473" t="s">
        <v>7210</v>
      </c>
      <c r="C6614" s="473" t="s">
        <v>6426</v>
      </c>
      <c r="D6614" s="474">
        <v>100.01</v>
      </c>
    </row>
    <row r="6615" spans="1:4" s="387" customFormat="1" x14ac:dyDescent="0.25">
      <c r="A6615" s="473">
        <v>101486</v>
      </c>
      <c r="B6615" s="473" t="s">
        <v>7211</v>
      </c>
      <c r="C6615" s="473" t="s">
        <v>6426</v>
      </c>
      <c r="D6615" s="474">
        <v>90.09</v>
      </c>
    </row>
    <row r="6616" spans="1:4" s="387" customFormat="1" x14ac:dyDescent="0.25">
      <c r="A6616" s="473">
        <v>101487</v>
      </c>
      <c r="B6616" s="473" t="s">
        <v>7212</v>
      </c>
      <c r="C6616" s="473" t="s">
        <v>6426</v>
      </c>
      <c r="D6616" s="474">
        <v>65.97</v>
      </c>
    </row>
    <row r="6617" spans="1:4" s="387" customFormat="1" x14ac:dyDescent="0.25">
      <c r="A6617" s="473">
        <v>101488</v>
      </c>
      <c r="B6617" s="473" t="s">
        <v>7213</v>
      </c>
      <c r="C6617" s="473" t="s">
        <v>6426</v>
      </c>
      <c r="D6617" s="474">
        <v>57.08</v>
      </c>
    </row>
    <row r="6618" spans="1:4" s="387" customFormat="1" x14ac:dyDescent="0.25">
      <c r="A6618" s="473">
        <v>101188</v>
      </c>
      <c r="B6618" s="473" t="s">
        <v>7214</v>
      </c>
      <c r="C6618" s="473" t="s">
        <v>934</v>
      </c>
      <c r="D6618" s="474">
        <v>5.05</v>
      </c>
    </row>
    <row r="6619" spans="1:4" s="387" customFormat="1" x14ac:dyDescent="0.25">
      <c r="A6619" s="473">
        <v>101189</v>
      </c>
      <c r="B6619" s="473" t="s">
        <v>7215</v>
      </c>
      <c r="C6619" s="473" t="s">
        <v>934</v>
      </c>
      <c r="D6619" s="474">
        <v>59.3</v>
      </c>
    </row>
    <row r="6620" spans="1:4" s="387" customFormat="1" x14ac:dyDescent="0.25">
      <c r="A6620" s="473">
        <v>101190</v>
      </c>
      <c r="B6620" s="473" t="s">
        <v>7216</v>
      </c>
      <c r="C6620" s="473" t="s">
        <v>934</v>
      </c>
      <c r="D6620" s="474">
        <v>58.57</v>
      </c>
    </row>
    <row r="6621" spans="1:4" s="387" customFormat="1" x14ac:dyDescent="0.25">
      <c r="A6621" s="473">
        <v>101191</v>
      </c>
      <c r="B6621" s="473" t="s">
        <v>7217</v>
      </c>
      <c r="C6621" s="473" t="s">
        <v>934</v>
      </c>
      <c r="D6621" s="474">
        <v>58.93</v>
      </c>
    </row>
    <row r="6622" spans="1:4" s="387" customFormat="1" x14ac:dyDescent="0.25">
      <c r="A6622" s="473">
        <v>101192</v>
      </c>
      <c r="B6622" s="473" t="s">
        <v>7218</v>
      </c>
      <c r="C6622" s="473" t="s">
        <v>934</v>
      </c>
      <c r="D6622" s="474">
        <v>59.91</v>
      </c>
    </row>
    <row r="6623" spans="1:4" s="387" customFormat="1" x14ac:dyDescent="0.25">
      <c r="A6623" s="473">
        <v>101193</v>
      </c>
      <c r="B6623" s="473" t="s">
        <v>7219</v>
      </c>
      <c r="C6623" s="473" t="s">
        <v>934</v>
      </c>
      <c r="D6623" s="474">
        <v>53.14</v>
      </c>
    </row>
    <row r="6624" spans="1:4" s="387" customFormat="1" x14ac:dyDescent="0.25">
      <c r="A6624" s="473">
        <v>101194</v>
      </c>
      <c r="B6624" s="473" t="s">
        <v>7220</v>
      </c>
      <c r="C6624" s="473" t="s">
        <v>934</v>
      </c>
      <c r="D6624" s="474">
        <v>53.5</v>
      </c>
    </row>
    <row r="6625" spans="1:4" s="387" customFormat="1" x14ac:dyDescent="0.25">
      <c r="A6625" s="473">
        <v>101197</v>
      </c>
      <c r="B6625" s="473" t="s">
        <v>7221</v>
      </c>
      <c r="C6625" s="473" t="s">
        <v>934</v>
      </c>
      <c r="D6625" s="474">
        <v>110.46</v>
      </c>
    </row>
    <row r="6626" spans="1:4" s="387" customFormat="1" x14ac:dyDescent="0.25">
      <c r="A6626" s="473">
        <v>101198</v>
      </c>
      <c r="B6626" s="473" t="s">
        <v>7222</v>
      </c>
      <c r="C6626" s="473" t="s">
        <v>934</v>
      </c>
      <c r="D6626" s="474">
        <v>79.86</v>
      </c>
    </row>
    <row r="6627" spans="1:4" s="387" customFormat="1" x14ac:dyDescent="0.25">
      <c r="A6627" s="473">
        <v>101199</v>
      </c>
      <c r="B6627" s="473" t="s">
        <v>7223</v>
      </c>
      <c r="C6627" s="473" t="s">
        <v>934</v>
      </c>
      <c r="D6627" s="474">
        <v>80.77</v>
      </c>
    </row>
    <row r="6628" spans="1:4" s="387" customFormat="1" x14ac:dyDescent="0.25">
      <c r="A6628" s="473">
        <v>101200</v>
      </c>
      <c r="B6628" s="473" t="s">
        <v>7224</v>
      </c>
      <c r="C6628" s="473" t="s">
        <v>934</v>
      </c>
      <c r="D6628" s="474">
        <v>54.25</v>
      </c>
    </row>
    <row r="6629" spans="1:4" s="387" customFormat="1" x14ac:dyDescent="0.25">
      <c r="A6629" s="473">
        <v>101201</v>
      </c>
      <c r="B6629" s="473" t="s">
        <v>7225</v>
      </c>
      <c r="C6629" s="473" t="s">
        <v>934</v>
      </c>
      <c r="D6629" s="474">
        <v>65.959999999999994</v>
      </c>
    </row>
    <row r="6630" spans="1:4" s="387" customFormat="1" x14ac:dyDescent="0.25">
      <c r="A6630" s="473">
        <v>101202</v>
      </c>
      <c r="B6630" s="473" t="s">
        <v>7226</v>
      </c>
      <c r="C6630" s="473" t="s">
        <v>934</v>
      </c>
      <c r="D6630" s="474">
        <v>35.130000000000003</v>
      </c>
    </row>
    <row r="6631" spans="1:4" s="387" customFormat="1" x14ac:dyDescent="0.25">
      <c r="A6631" s="473">
        <v>101203</v>
      </c>
      <c r="B6631" s="473" t="s">
        <v>7227</v>
      </c>
      <c r="C6631" s="473" t="s">
        <v>934</v>
      </c>
      <c r="D6631" s="474">
        <v>34.21</v>
      </c>
    </row>
    <row r="6632" spans="1:4" s="387" customFormat="1" x14ac:dyDescent="0.25">
      <c r="A6632" s="473">
        <v>101204</v>
      </c>
      <c r="B6632" s="473" t="s">
        <v>7228</v>
      </c>
      <c r="C6632" s="473" t="s">
        <v>934</v>
      </c>
      <c r="D6632" s="474">
        <v>34.58</v>
      </c>
    </row>
    <row r="6633" spans="1:4" s="387" customFormat="1" x14ac:dyDescent="0.25">
      <c r="A6633" s="473">
        <v>101205</v>
      </c>
      <c r="B6633" s="473" t="s">
        <v>7229</v>
      </c>
      <c r="C6633" s="473" t="s">
        <v>934</v>
      </c>
      <c r="D6633" s="474">
        <v>35.130000000000003</v>
      </c>
    </row>
    <row r="6634" spans="1:4" s="387" customFormat="1" x14ac:dyDescent="0.25">
      <c r="A6634" s="473">
        <v>102362</v>
      </c>
      <c r="B6634" s="473" t="s">
        <v>16711</v>
      </c>
      <c r="C6634" s="473" t="s">
        <v>913</v>
      </c>
      <c r="D6634" s="474">
        <v>181.14</v>
      </c>
    </row>
    <row r="6635" spans="1:4" s="387" customFormat="1" x14ac:dyDescent="0.25">
      <c r="A6635" s="473">
        <v>102363</v>
      </c>
      <c r="B6635" s="473" t="s">
        <v>16712</v>
      </c>
      <c r="C6635" s="473" t="s">
        <v>913</v>
      </c>
      <c r="D6635" s="474">
        <v>192.93</v>
      </c>
    </row>
    <row r="6636" spans="1:4" s="387" customFormat="1" x14ac:dyDescent="0.25">
      <c r="A6636" s="473">
        <v>102364</v>
      </c>
      <c r="B6636" s="473" t="s">
        <v>16713</v>
      </c>
      <c r="C6636" s="473" t="s">
        <v>913</v>
      </c>
      <c r="D6636" s="474">
        <v>214.32</v>
      </c>
    </row>
    <row r="6637" spans="1:4" s="387" customFormat="1" x14ac:dyDescent="0.25">
      <c r="A6637" s="473">
        <v>98509</v>
      </c>
      <c r="B6637" s="473" t="s">
        <v>1478</v>
      </c>
      <c r="C6637" s="473" t="s">
        <v>925</v>
      </c>
      <c r="D6637" s="474">
        <v>40.44</v>
      </c>
    </row>
    <row r="6638" spans="1:4" s="387" customFormat="1" x14ac:dyDescent="0.25">
      <c r="A6638" s="473">
        <v>98510</v>
      </c>
      <c r="B6638" s="473" t="s">
        <v>7230</v>
      </c>
      <c r="C6638" s="473" t="s">
        <v>925</v>
      </c>
      <c r="D6638" s="474">
        <v>61.1</v>
      </c>
    </row>
    <row r="6639" spans="1:4" s="387" customFormat="1" x14ac:dyDescent="0.25">
      <c r="A6639" s="473">
        <v>98511</v>
      </c>
      <c r="B6639" s="473" t="s">
        <v>1476</v>
      </c>
      <c r="C6639" s="473" t="s">
        <v>925</v>
      </c>
      <c r="D6639" s="474">
        <v>115.92</v>
      </c>
    </row>
    <row r="6640" spans="1:4" s="387" customFormat="1" x14ac:dyDescent="0.25">
      <c r="A6640" s="473">
        <v>98516</v>
      </c>
      <c r="B6640" s="473" t="s">
        <v>7231</v>
      </c>
      <c r="C6640" s="473" t="s">
        <v>925</v>
      </c>
      <c r="D6640" s="474">
        <v>275.67</v>
      </c>
    </row>
    <row r="6641" spans="1:4" s="387" customFormat="1" x14ac:dyDescent="0.25">
      <c r="A6641" s="473">
        <v>98519</v>
      </c>
      <c r="B6641" s="473" t="s">
        <v>7232</v>
      </c>
      <c r="C6641" s="473" t="s">
        <v>913</v>
      </c>
      <c r="D6641" s="474">
        <v>1.6</v>
      </c>
    </row>
    <row r="6642" spans="1:4" s="387" customFormat="1" x14ac:dyDescent="0.25">
      <c r="A6642" s="473">
        <v>98520</v>
      </c>
      <c r="B6642" s="473" t="s">
        <v>7233</v>
      </c>
      <c r="C6642" s="473" t="s">
        <v>913</v>
      </c>
      <c r="D6642" s="474">
        <v>4.88</v>
      </c>
    </row>
    <row r="6643" spans="1:4" s="387" customFormat="1" x14ac:dyDescent="0.25">
      <c r="A6643" s="473">
        <v>98521</v>
      </c>
      <c r="B6643" s="473" t="s">
        <v>7234</v>
      </c>
      <c r="C6643" s="473" t="s">
        <v>913</v>
      </c>
      <c r="D6643" s="474">
        <v>0.3</v>
      </c>
    </row>
    <row r="6644" spans="1:4" s="387" customFormat="1" x14ac:dyDescent="0.25">
      <c r="A6644" s="473">
        <v>98522</v>
      </c>
      <c r="B6644" s="473" t="s">
        <v>7235</v>
      </c>
      <c r="C6644" s="473" t="s">
        <v>934</v>
      </c>
      <c r="D6644" s="474">
        <v>146.38999999999999</v>
      </c>
    </row>
    <row r="6645" spans="1:4" s="387" customFormat="1" x14ac:dyDescent="0.25">
      <c r="A6645" s="473">
        <v>98524</v>
      </c>
      <c r="B6645" s="473" t="s">
        <v>7236</v>
      </c>
      <c r="C6645" s="473" t="s">
        <v>913</v>
      </c>
      <c r="D6645" s="474">
        <v>2.63</v>
      </c>
    </row>
    <row r="6646" spans="1:4" s="387" customFormat="1" x14ac:dyDescent="0.25">
      <c r="A6646" s="473">
        <v>98503</v>
      </c>
      <c r="B6646" s="473" t="s">
        <v>7237</v>
      </c>
      <c r="C6646" s="473" t="s">
        <v>913</v>
      </c>
      <c r="D6646" s="474">
        <v>18.54</v>
      </c>
    </row>
    <row r="6647" spans="1:4" s="387" customFormat="1" x14ac:dyDescent="0.25">
      <c r="A6647" s="473">
        <v>98504</v>
      </c>
      <c r="B6647" s="473" t="s">
        <v>1480</v>
      </c>
      <c r="C6647" s="473" t="s">
        <v>913</v>
      </c>
      <c r="D6647" s="474">
        <v>11.73</v>
      </c>
    </row>
    <row r="6648" spans="1:4" s="387" customFormat="1" x14ac:dyDescent="0.25">
      <c r="A6648" s="473">
        <v>98505</v>
      </c>
      <c r="B6648" s="473" t="s">
        <v>7238</v>
      </c>
      <c r="C6648" s="473" t="s">
        <v>913</v>
      </c>
      <c r="D6648" s="474">
        <v>58.21</v>
      </c>
    </row>
    <row r="6649" spans="1:4" s="387" customFormat="1" x14ac:dyDescent="0.25">
      <c r="A6649" s="473">
        <v>98525</v>
      </c>
      <c r="B6649" s="473" t="s">
        <v>1054</v>
      </c>
      <c r="C6649" s="473" t="s">
        <v>913</v>
      </c>
      <c r="D6649" s="474">
        <v>0.28999999999999998</v>
      </c>
    </row>
    <row r="6650" spans="1:4" s="387" customFormat="1" x14ac:dyDescent="0.25">
      <c r="A6650" s="473">
        <v>98526</v>
      </c>
      <c r="B6650" s="473" t="s">
        <v>7239</v>
      </c>
      <c r="C6650" s="473" t="s">
        <v>925</v>
      </c>
      <c r="D6650" s="474">
        <v>61.8</v>
      </c>
    </row>
    <row r="6651" spans="1:4" s="387" customFormat="1" x14ac:dyDescent="0.25">
      <c r="A6651" s="473">
        <v>98527</v>
      </c>
      <c r="B6651" s="473" t="s">
        <v>7240</v>
      </c>
      <c r="C6651" s="473" t="s">
        <v>925</v>
      </c>
      <c r="D6651" s="474">
        <v>133.03</v>
      </c>
    </row>
    <row r="6652" spans="1:4" s="387" customFormat="1" x14ac:dyDescent="0.25">
      <c r="A6652" s="473">
        <v>98528</v>
      </c>
      <c r="B6652" s="473" t="s">
        <v>7241</v>
      </c>
      <c r="C6652" s="473" t="s">
        <v>925</v>
      </c>
      <c r="D6652" s="474">
        <v>194.53</v>
      </c>
    </row>
    <row r="6653" spans="1:4" s="387" customFormat="1" x14ac:dyDescent="0.25">
      <c r="A6653" s="473">
        <v>98529</v>
      </c>
      <c r="B6653" s="473" t="s">
        <v>7242</v>
      </c>
      <c r="C6653" s="473" t="s">
        <v>925</v>
      </c>
      <c r="D6653" s="474">
        <v>56.75</v>
      </c>
    </row>
    <row r="6654" spans="1:4" s="387" customFormat="1" x14ac:dyDescent="0.25">
      <c r="A6654" s="473">
        <v>98530</v>
      </c>
      <c r="B6654" s="473" t="s">
        <v>7243</v>
      </c>
      <c r="C6654" s="473" t="s">
        <v>925</v>
      </c>
      <c r="D6654" s="474">
        <v>101.1</v>
      </c>
    </row>
    <row r="6655" spans="1:4" s="387" customFormat="1" x14ac:dyDescent="0.25">
      <c r="A6655" s="473">
        <v>98531</v>
      </c>
      <c r="B6655" s="473" t="s">
        <v>7244</v>
      </c>
      <c r="C6655" s="473" t="s">
        <v>925</v>
      </c>
      <c r="D6655" s="474">
        <v>221.3</v>
      </c>
    </row>
    <row r="6656" spans="1:4" s="387" customFormat="1" x14ac:dyDescent="0.25">
      <c r="A6656" s="473">
        <v>98532</v>
      </c>
      <c r="B6656" s="473" t="s">
        <v>7245</v>
      </c>
      <c r="C6656" s="473" t="s">
        <v>925</v>
      </c>
      <c r="D6656" s="474">
        <v>81.03</v>
      </c>
    </row>
    <row r="6657" spans="1:4" s="387" customFormat="1" x14ac:dyDescent="0.25">
      <c r="A6657" s="473">
        <v>98533</v>
      </c>
      <c r="B6657" s="473" t="s">
        <v>7246</v>
      </c>
      <c r="C6657" s="473" t="s">
        <v>925</v>
      </c>
      <c r="D6657" s="474">
        <v>217.82</v>
      </c>
    </row>
    <row r="6658" spans="1:4" s="387" customFormat="1" x14ac:dyDescent="0.25">
      <c r="A6658" s="473">
        <v>98534</v>
      </c>
      <c r="B6658" s="473" t="s">
        <v>7247</v>
      </c>
      <c r="C6658" s="473" t="s">
        <v>925</v>
      </c>
      <c r="D6658" s="474">
        <v>562.95000000000005</v>
      </c>
    </row>
    <row r="6659" spans="1:4" s="387" customFormat="1" x14ac:dyDescent="0.25">
      <c r="A6659" s="473">
        <v>98535</v>
      </c>
      <c r="B6659" s="473" t="s">
        <v>7248</v>
      </c>
      <c r="C6659" s="473" t="s">
        <v>925</v>
      </c>
      <c r="D6659" s="474">
        <v>882.68</v>
      </c>
    </row>
    <row r="6660" spans="1:4" s="387" customFormat="1" x14ac:dyDescent="0.25">
      <c r="A6660" s="473">
        <v>88238</v>
      </c>
      <c r="B6660" s="473" t="s">
        <v>1081</v>
      </c>
      <c r="C6660" s="473" t="s">
        <v>986</v>
      </c>
      <c r="D6660" s="474">
        <v>16.72</v>
      </c>
    </row>
    <row r="6661" spans="1:4" s="387" customFormat="1" x14ac:dyDescent="0.25">
      <c r="A6661" s="473">
        <v>88239</v>
      </c>
      <c r="B6661" s="473" t="s">
        <v>1028</v>
      </c>
      <c r="C6661" s="473" t="s">
        <v>986</v>
      </c>
      <c r="D6661" s="474">
        <v>18.02</v>
      </c>
    </row>
    <row r="6662" spans="1:4" s="387" customFormat="1" x14ac:dyDescent="0.25">
      <c r="A6662" s="473">
        <v>88240</v>
      </c>
      <c r="B6662" s="473" t="s">
        <v>7249</v>
      </c>
      <c r="C6662" s="473" t="s">
        <v>986</v>
      </c>
      <c r="D6662" s="474">
        <v>13.23</v>
      </c>
    </row>
    <row r="6663" spans="1:4" s="387" customFormat="1" x14ac:dyDescent="0.25">
      <c r="A6663" s="473">
        <v>88241</v>
      </c>
      <c r="B6663" s="473" t="s">
        <v>7250</v>
      </c>
      <c r="C6663" s="473" t="s">
        <v>986</v>
      </c>
      <c r="D6663" s="474">
        <v>17.07</v>
      </c>
    </row>
    <row r="6664" spans="1:4" s="387" customFormat="1" x14ac:dyDescent="0.25">
      <c r="A6664" s="473">
        <v>88242</v>
      </c>
      <c r="B6664" s="473" t="s">
        <v>7251</v>
      </c>
      <c r="C6664" s="473" t="s">
        <v>986</v>
      </c>
      <c r="D6664" s="474">
        <v>16</v>
      </c>
    </row>
    <row r="6665" spans="1:4" s="387" customFormat="1" x14ac:dyDescent="0.25">
      <c r="A6665" s="473">
        <v>88243</v>
      </c>
      <c r="B6665" s="473" t="s">
        <v>1117</v>
      </c>
      <c r="C6665" s="473" t="s">
        <v>986</v>
      </c>
      <c r="D6665" s="474">
        <v>18.87</v>
      </c>
    </row>
    <row r="6666" spans="1:4" s="387" customFormat="1" x14ac:dyDescent="0.25">
      <c r="A6666" s="473">
        <v>88245</v>
      </c>
      <c r="B6666" s="473" t="s">
        <v>1082</v>
      </c>
      <c r="C6666" s="473" t="s">
        <v>986</v>
      </c>
      <c r="D6666" s="474">
        <v>21.32</v>
      </c>
    </row>
    <row r="6667" spans="1:4" s="387" customFormat="1" x14ac:dyDescent="0.25">
      <c r="A6667" s="473">
        <v>88246</v>
      </c>
      <c r="B6667" s="473" t="s">
        <v>7252</v>
      </c>
      <c r="C6667" s="473" t="s">
        <v>986</v>
      </c>
      <c r="D6667" s="474">
        <v>16.79</v>
      </c>
    </row>
    <row r="6668" spans="1:4" s="387" customFormat="1" x14ac:dyDescent="0.25">
      <c r="A6668" s="473">
        <v>88247</v>
      </c>
      <c r="B6668" s="473" t="s">
        <v>1226</v>
      </c>
      <c r="C6668" s="473" t="s">
        <v>986</v>
      </c>
      <c r="D6668" s="474">
        <v>16.989999999999998</v>
      </c>
    </row>
    <row r="6669" spans="1:4" s="387" customFormat="1" x14ac:dyDescent="0.25">
      <c r="A6669" s="473">
        <v>88248</v>
      </c>
      <c r="B6669" s="473" t="s">
        <v>1038</v>
      </c>
      <c r="C6669" s="473" t="s">
        <v>986</v>
      </c>
      <c r="D6669" s="474">
        <v>16.48</v>
      </c>
    </row>
    <row r="6670" spans="1:4" s="387" customFormat="1" x14ac:dyDescent="0.25">
      <c r="A6670" s="473">
        <v>88249</v>
      </c>
      <c r="B6670" s="473" t="s">
        <v>7253</v>
      </c>
      <c r="C6670" s="473" t="s">
        <v>986</v>
      </c>
      <c r="D6670" s="474">
        <v>26.89</v>
      </c>
    </row>
    <row r="6671" spans="1:4" s="387" customFormat="1" x14ac:dyDescent="0.25">
      <c r="A6671" s="473">
        <v>88250</v>
      </c>
      <c r="B6671" s="473" t="s">
        <v>7254</v>
      </c>
      <c r="C6671" s="473" t="s">
        <v>986</v>
      </c>
      <c r="D6671" s="474">
        <v>15.07</v>
      </c>
    </row>
    <row r="6672" spans="1:4" s="387" customFormat="1" x14ac:dyDescent="0.25">
      <c r="A6672" s="473">
        <v>88251</v>
      </c>
      <c r="B6672" s="473" t="s">
        <v>1366</v>
      </c>
      <c r="C6672" s="473" t="s">
        <v>986</v>
      </c>
      <c r="D6672" s="474">
        <v>17.48</v>
      </c>
    </row>
    <row r="6673" spans="1:4" s="387" customFormat="1" x14ac:dyDescent="0.25">
      <c r="A6673" s="473">
        <v>88252</v>
      </c>
      <c r="B6673" s="473" t="s">
        <v>7255</v>
      </c>
      <c r="C6673" s="473" t="s">
        <v>986</v>
      </c>
      <c r="D6673" s="474">
        <v>16.66</v>
      </c>
    </row>
    <row r="6674" spans="1:4" s="387" customFormat="1" x14ac:dyDescent="0.25">
      <c r="A6674" s="473">
        <v>88253</v>
      </c>
      <c r="B6674" s="473" t="s">
        <v>7256</v>
      </c>
      <c r="C6674" s="473" t="s">
        <v>986</v>
      </c>
      <c r="D6674" s="474">
        <v>7.36</v>
      </c>
    </row>
    <row r="6675" spans="1:4" s="387" customFormat="1" x14ac:dyDescent="0.25">
      <c r="A6675" s="473">
        <v>88255</v>
      </c>
      <c r="B6675" s="473" t="s">
        <v>7257</v>
      </c>
      <c r="C6675" s="473" t="s">
        <v>986</v>
      </c>
      <c r="D6675" s="474">
        <v>32.07</v>
      </c>
    </row>
    <row r="6676" spans="1:4" s="387" customFormat="1" x14ac:dyDescent="0.25">
      <c r="A6676" s="473">
        <v>88256</v>
      </c>
      <c r="B6676" s="473" t="s">
        <v>1276</v>
      </c>
      <c r="C6676" s="473" t="s">
        <v>986</v>
      </c>
      <c r="D6676" s="474">
        <v>21.35</v>
      </c>
    </row>
    <row r="6677" spans="1:4" s="387" customFormat="1" x14ac:dyDescent="0.25">
      <c r="A6677" s="473">
        <v>88257</v>
      </c>
      <c r="B6677" s="473" t="s">
        <v>7258</v>
      </c>
      <c r="C6677" s="473" t="s">
        <v>986</v>
      </c>
      <c r="D6677" s="474">
        <v>15.95</v>
      </c>
    </row>
    <row r="6678" spans="1:4" s="387" customFormat="1" x14ac:dyDescent="0.25">
      <c r="A6678" s="473">
        <v>88258</v>
      </c>
      <c r="B6678" s="473" t="s">
        <v>7259</v>
      </c>
      <c r="C6678" s="473" t="s">
        <v>986</v>
      </c>
      <c r="D6678" s="474">
        <v>20.93</v>
      </c>
    </row>
    <row r="6679" spans="1:4" s="387" customFormat="1" x14ac:dyDescent="0.25">
      <c r="A6679" s="473">
        <v>88260</v>
      </c>
      <c r="B6679" s="473" t="s">
        <v>1530</v>
      </c>
      <c r="C6679" s="473" t="s">
        <v>986</v>
      </c>
      <c r="D6679" s="474">
        <v>20.190000000000001</v>
      </c>
    </row>
    <row r="6680" spans="1:4" s="387" customFormat="1" x14ac:dyDescent="0.25">
      <c r="A6680" s="473">
        <v>88261</v>
      </c>
      <c r="B6680" s="473" t="s">
        <v>1022</v>
      </c>
      <c r="C6680" s="473" t="s">
        <v>986</v>
      </c>
      <c r="D6680" s="474">
        <v>21.25</v>
      </c>
    </row>
    <row r="6681" spans="1:4" s="387" customFormat="1" x14ac:dyDescent="0.25">
      <c r="A6681" s="473">
        <v>88262</v>
      </c>
      <c r="B6681" s="473" t="s">
        <v>985</v>
      </c>
      <c r="C6681" s="473" t="s">
        <v>986</v>
      </c>
      <c r="D6681" s="474">
        <v>21.22</v>
      </c>
    </row>
    <row r="6682" spans="1:4" s="387" customFormat="1" x14ac:dyDescent="0.25">
      <c r="A6682" s="473">
        <v>88263</v>
      </c>
      <c r="B6682" s="473" t="s">
        <v>7260</v>
      </c>
      <c r="C6682" s="473" t="s">
        <v>986</v>
      </c>
      <c r="D6682" s="474">
        <v>14.46</v>
      </c>
    </row>
    <row r="6683" spans="1:4" s="387" customFormat="1" x14ac:dyDescent="0.25">
      <c r="A6683" s="473">
        <v>88264</v>
      </c>
      <c r="B6683" s="473" t="s">
        <v>1227</v>
      </c>
      <c r="C6683" s="473" t="s">
        <v>986</v>
      </c>
      <c r="D6683" s="474">
        <v>21.6</v>
      </c>
    </row>
    <row r="6684" spans="1:4" s="387" customFormat="1" x14ac:dyDescent="0.25">
      <c r="A6684" s="473">
        <v>88265</v>
      </c>
      <c r="B6684" s="473" t="s">
        <v>7261</v>
      </c>
      <c r="C6684" s="473" t="s">
        <v>986</v>
      </c>
      <c r="D6684" s="474">
        <v>21.6</v>
      </c>
    </row>
    <row r="6685" spans="1:4" s="387" customFormat="1" x14ac:dyDescent="0.25">
      <c r="A6685" s="473">
        <v>88266</v>
      </c>
      <c r="B6685" s="473" t="s">
        <v>7262</v>
      </c>
      <c r="C6685" s="473" t="s">
        <v>986</v>
      </c>
      <c r="D6685" s="474">
        <v>28.84</v>
      </c>
    </row>
    <row r="6686" spans="1:4" s="387" customFormat="1" x14ac:dyDescent="0.25">
      <c r="A6686" s="473">
        <v>88267</v>
      </c>
      <c r="B6686" s="473" t="s">
        <v>1023</v>
      </c>
      <c r="C6686" s="473" t="s">
        <v>986</v>
      </c>
      <c r="D6686" s="474">
        <v>20.94</v>
      </c>
    </row>
    <row r="6687" spans="1:4" s="387" customFormat="1" x14ac:dyDescent="0.25">
      <c r="A6687" s="473">
        <v>88269</v>
      </c>
      <c r="B6687" s="473" t="s">
        <v>7263</v>
      </c>
      <c r="C6687" s="473" t="s">
        <v>986</v>
      </c>
      <c r="D6687" s="474">
        <v>21.32</v>
      </c>
    </row>
    <row r="6688" spans="1:4" s="387" customFormat="1" x14ac:dyDescent="0.25">
      <c r="A6688" s="473">
        <v>88270</v>
      </c>
      <c r="B6688" s="473" t="s">
        <v>1118</v>
      </c>
      <c r="C6688" s="473" t="s">
        <v>986</v>
      </c>
      <c r="D6688" s="474">
        <v>21.42</v>
      </c>
    </row>
    <row r="6689" spans="1:4" s="387" customFormat="1" x14ac:dyDescent="0.25">
      <c r="A6689" s="473">
        <v>88272</v>
      </c>
      <c r="B6689" s="473" t="s">
        <v>7264</v>
      </c>
      <c r="C6689" s="473" t="s">
        <v>986</v>
      </c>
      <c r="D6689" s="474">
        <v>21.51</v>
      </c>
    </row>
    <row r="6690" spans="1:4" s="387" customFormat="1" x14ac:dyDescent="0.25">
      <c r="A6690" s="473">
        <v>88273</v>
      </c>
      <c r="B6690" s="473" t="s">
        <v>7265</v>
      </c>
      <c r="C6690" s="473" t="s">
        <v>986</v>
      </c>
      <c r="D6690" s="474">
        <v>21.59</v>
      </c>
    </row>
    <row r="6691" spans="1:4" s="387" customFormat="1" x14ac:dyDescent="0.25">
      <c r="A6691" s="473">
        <v>88274</v>
      </c>
      <c r="B6691" s="473" t="s">
        <v>1201</v>
      </c>
      <c r="C6691" s="473" t="s">
        <v>986</v>
      </c>
      <c r="D6691" s="474">
        <v>17.989999999999998</v>
      </c>
    </row>
    <row r="6692" spans="1:4" s="387" customFormat="1" x14ac:dyDescent="0.25">
      <c r="A6692" s="473">
        <v>88275</v>
      </c>
      <c r="B6692" s="473" t="s">
        <v>7266</v>
      </c>
      <c r="C6692" s="473" t="s">
        <v>986</v>
      </c>
      <c r="D6692" s="474">
        <v>22.42</v>
      </c>
    </row>
    <row r="6693" spans="1:4" s="387" customFormat="1" x14ac:dyDescent="0.25">
      <c r="A6693" s="473">
        <v>88277</v>
      </c>
      <c r="B6693" s="473" t="s">
        <v>1760</v>
      </c>
      <c r="C6693" s="473" t="s">
        <v>986</v>
      </c>
      <c r="D6693" s="474">
        <v>16.95</v>
      </c>
    </row>
    <row r="6694" spans="1:4" s="387" customFormat="1" x14ac:dyDescent="0.25">
      <c r="A6694" s="473">
        <v>88278</v>
      </c>
      <c r="B6694" s="473" t="s">
        <v>1310</v>
      </c>
      <c r="C6694" s="473" t="s">
        <v>986</v>
      </c>
      <c r="D6694" s="474">
        <v>16.41</v>
      </c>
    </row>
    <row r="6695" spans="1:4" s="387" customFormat="1" x14ac:dyDescent="0.25">
      <c r="A6695" s="473">
        <v>88279</v>
      </c>
      <c r="B6695" s="473" t="s">
        <v>1688</v>
      </c>
      <c r="C6695" s="473" t="s">
        <v>986</v>
      </c>
      <c r="D6695" s="474">
        <v>22.35</v>
      </c>
    </row>
    <row r="6696" spans="1:4" s="387" customFormat="1" x14ac:dyDescent="0.25">
      <c r="A6696" s="473">
        <v>88281</v>
      </c>
      <c r="B6696" s="473" t="s">
        <v>7267</v>
      </c>
      <c r="C6696" s="473" t="s">
        <v>986</v>
      </c>
      <c r="D6696" s="474">
        <v>16.97</v>
      </c>
    </row>
    <row r="6697" spans="1:4" s="387" customFormat="1" x14ac:dyDescent="0.25">
      <c r="A6697" s="473">
        <v>88282</v>
      </c>
      <c r="B6697" s="473" t="s">
        <v>7268</v>
      </c>
      <c r="C6697" s="473" t="s">
        <v>986</v>
      </c>
      <c r="D6697" s="474">
        <v>17.670000000000002</v>
      </c>
    </row>
    <row r="6698" spans="1:4" s="387" customFormat="1" x14ac:dyDescent="0.25">
      <c r="A6698" s="473">
        <v>88283</v>
      </c>
      <c r="B6698" s="473" t="s">
        <v>7269</v>
      </c>
      <c r="C6698" s="473" t="s">
        <v>986</v>
      </c>
      <c r="D6698" s="474">
        <v>21.83</v>
      </c>
    </row>
    <row r="6699" spans="1:4" s="387" customFormat="1" x14ac:dyDescent="0.25">
      <c r="A6699" s="473">
        <v>88284</v>
      </c>
      <c r="B6699" s="473" t="s">
        <v>7270</v>
      </c>
      <c r="C6699" s="473" t="s">
        <v>986</v>
      </c>
      <c r="D6699" s="474">
        <v>16.71</v>
      </c>
    </row>
    <row r="6700" spans="1:4" s="387" customFormat="1" x14ac:dyDescent="0.25">
      <c r="A6700" s="473">
        <v>88285</v>
      </c>
      <c r="B6700" s="473" t="s">
        <v>7271</v>
      </c>
      <c r="C6700" s="473" t="s">
        <v>986</v>
      </c>
      <c r="D6700" s="474">
        <v>16.64</v>
      </c>
    </row>
    <row r="6701" spans="1:4" s="387" customFormat="1" x14ac:dyDescent="0.25">
      <c r="A6701" s="473">
        <v>88286</v>
      </c>
      <c r="B6701" s="473" t="s">
        <v>7272</v>
      </c>
      <c r="C6701" s="473" t="s">
        <v>986</v>
      </c>
      <c r="D6701" s="474">
        <v>16.8</v>
      </c>
    </row>
    <row r="6702" spans="1:4" s="387" customFormat="1" x14ac:dyDescent="0.25">
      <c r="A6702" s="473">
        <v>88288</v>
      </c>
      <c r="B6702" s="473" t="s">
        <v>7273</v>
      </c>
      <c r="C6702" s="473" t="s">
        <v>986</v>
      </c>
      <c r="D6702" s="474">
        <v>8.9700000000000006</v>
      </c>
    </row>
    <row r="6703" spans="1:4" s="387" customFormat="1" x14ac:dyDescent="0.25">
      <c r="A6703" s="473">
        <v>88291</v>
      </c>
      <c r="B6703" s="473" t="s">
        <v>7274</v>
      </c>
      <c r="C6703" s="473" t="s">
        <v>986</v>
      </c>
      <c r="D6703" s="474">
        <v>16.47</v>
      </c>
    </row>
    <row r="6704" spans="1:4" s="387" customFormat="1" x14ac:dyDescent="0.25">
      <c r="A6704" s="473">
        <v>88292</v>
      </c>
      <c r="B6704" s="473" t="s">
        <v>7275</v>
      </c>
      <c r="C6704" s="473" t="s">
        <v>986</v>
      </c>
      <c r="D6704" s="474">
        <v>16.75</v>
      </c>
    </row>
    <row r="6705" spans="1:4" s="387" customFormat="1" x14ac:dyDescent="0.25">
      <c r="A6705" s="473">
        <v>88293</v>
      </c>
      <c r="B6705" s="473" t="s">
        <v>7276</v>
      </c>
      <c r="C6705" s="473" t="s">
        <v>986</v>
      </c>
      <c r="D6705" s="474">
        <v>19.07</v>
      </c>
    </row>
    <row r="6706" spans="1:4" s="387" customFormat="1" x14ac:dyDescent="0.25">
      <c r="A6706" s="473">
        <v>88294</v>
      </c>
      <c r="B6706" s="473" t="s">
        <v>7277</v>
      </c>
      <c r="C6706" s="473" t="s">
        <v>986</v>
      </c>
      <c r="D6706" s="474">
        <v>20.43</v>
      </c>
    </row>
    <row r="6707" spans="1:4" s="387" customFormat="1" x14ac:dyDescent="0.25">
      <c r="A6707" s="473">
        <v>88295</v>
      </c>
      <c r="B6707" s="473" t="s">
        <v>7278</v>
      </c>
      <c r="C6707" s="473" t="s">
        <v>986</v>
      </c>
      <c r="D6707" s="474">
        <v>16.8</v>
      </c>
    </row>
    <row r="6708" spans="1:4" s="387" customFormat="1" x14ac:dyDescent="0.25">
      <c r="A6708" s="473">
        <v>88296</v>
      </c>
      <c r="B6708" s="473" t="s">
        <v>7279</v>
      </c>
      <c r="C6708" s="473" t="s">
        <v>986</v>
      </c>
      <c r="D6708" s="474">
        <v>16.8</v>
      </c>
    </row>
    <row r="6709" spans="1:4" s="387" customFormat="1" x14ac:dyDescent="0.25">
      <c r="A6709" s="473">
        <v>88297</v>
      </c>
      <c r="B6709" s="473" t="s">
        <v>7280</v>
      </c>
      <c r="C6709" s="473" t="s">
        <v>986</v>
      </c>
      <c r="D6709" s="474">
        <v>16.78</v>
      </c>
    </row>
    <row r="6710" spans="1:4" s="387" customFormat="1" x14ac:dyDescent="0.25">
      <c r="A6710" s="473">
        <v>88298</v>
      </c>
      <c r="B6710" s="473" t="s">
        <v>1086</v>
      </c>
      <c r="C6710" s="473" t="s">
        <v>986</v>
      </c>
      <c r="D6710" s="474">
        <v>17.059999999999999</v>
      </c>
    </row>
    <row r="6711" spans="1:4" s="387" customFormat="1" x14ac:dyDescent="0.25">
      <c r="A6711" s="473">
        <v>88299</v>
      </c>
      <c r="B6711" s="473" t="s">
        <v>7281</v>
      </c>
      <c r="C6711" s="473" t="s">
        <v>986</v>
      </c>
      <c r="D6711" s="474">
        <v>19.309999999999999</v>
      </c>
    </row>
    <row r="6712" spans="1:4" s="387" customFormat="1" x14ac:dyDescent="0.25">
      <c r="A6712" s="473">
        <v>88300</v>
      </c>
      <c r="B6712" s="473" t="s">
        <v>7282</v>
      </c>
      <c r="C6712" s="473" t="s">
        <v>986</v>
      </c>
      <c r="D6712" s="474">
        <v>22.49</v>
      </c>
    </row>
    <row r="6713" spans="1:4" s="387" customFormat="1" x14ac:dyDescent="0.25">
      <c r="A6713" s="473">
        <v>88301</v>
      </c>
      <c r="B6713" s="473" t="s">
        <v>7283</v>
      </c>
      <c r="C6713" s="473" t="s">
        <v>986</v>
      </c>
      <c r="D6713" s="474">
        <v>18.38</v>
      </c>
    </row>
    <row r="6714" spans="1:4" s="387" customFormat="1" x14ac:dyDescent="0.25">
      <c r="A6714" s="473">
        <v>88302</v>
      </c>
      <c r="B6714" s="473" t="s">
        <v>7284</v>
      </c>
      <c r="C6714" s="473" t="s">
        <v>986</v>
      </c>
      <c r="D6714" s="474">
        <v>19.75</v>
      </c>
    </row>
    <row r="6715" spans="1:4" s="387" customFormat="1" x14ac:dyDescent="0.25">
      <c r="A6715" s="473">
        <v>88303</v>
      </c>
      <c r="B6715" s="473" t="s">
        <v>7285</v>
      </c>
      <c r="C6715" s="473" t="s">
        <v>986</v>
      </c>
      <c r="D6715" s="474">
        <v>16.82</v>
      </c>
    </row>
    <row r="6716" spans="1:4" s="387" customFormat="1" x14ac:dyDescent="0.25">
      <c r="A6716" s="473">
        <v>88304</v>
      </c>
      <c r="B6716" s="473" t="s">
        <v>7286</v>
      </c>
      <c r="C6716" s="473" t="s">
        <v>986</v>
      </c>
      <c r="D6716" s="474">
        <v>17.7</v>
      </c>
    </row>
    <row r="6717" spans="1:4" s="387" customFormat="1" x14ac:dyDescent="0.25">
      <c r="A6717" s="473">
        <v>88306</v>
      </c>
      <c r="B6717" s="473" t="s">
        <v>7287</v>
      </c>
      <c r="C6717" s="473" t="s">
        <v>986</v>
      </c>
      <c r="D6717" s="474">
        <v>18.84</v>
      </c>
    </row>
    <row r="6718" spans="1:4" s="387" customFormat="1" x14ac:dyDescent="0.25">
      <c r="A6718" s="473">
        <v>88307</v>
      </c>
      <c r="B6718" s="473" t="s">
        <v>7288</v>
      </c>
      <c r="C6718" s="473" t="s">
        <v>986</v>
      </c>
      <c r="D6718" s="474">
        <v>18.170000000000002</v>
      </c>
    </row>
    <row r="6719" spans="1:4" s="387" customFormat="1" x14ac:dyDescent="0.25">
      <c r="A6719" s="473">
        <v>88308</v>
      </c>
      <c r="B6719" s="473" t="s">
        <v>7289</v>
      </c>
      <c r="C6719" s="473" t="s">
        <v>986</v>
      </c>
      <c r="D6719" s="474">
        <v>22.75</v>
      </c>
    </row>
    <row r="6720" spans="1:4" s="387" customFormat="1" x14ac:dyDescent="0.25">
      <c r="A6720" s="473">
        <v>88309</v>
      </c>
      <c r="B6720" s="473" t="s">
        <v>1024</v>
      </c>
      <c r="C6720" s="473" t="s">
        <v>986</v>
      </c>
      <c r="D6720" s="474">
        <v>21.42</v>
      </c>
    </row>
    <row r="6721" spans="1:4" s="387" customFormat="1" x14ac:dyDescent="0.25">
      <c r="A6721" s="473">
        <v>88310</v>
      </c>
      <c r="B6721" s="473" t="s">
        <v>1191</v>
      </c>
      <c r="C6721" s="473" t="s">
        <v>986</v>
      </c>
      <c r="D6721" s="474">
        <v>22.42</v>
      </c>
    </row>
    <row r="6722" spans="1:4" s="387" customFormat="1" x14ac:dyDescent="0.25">
      <c r="A6722" s="473">
        <v>88311</v>
      </c>
      <c r="B6722" s="473" t="s">
        <v>1463</v>
      </c>
      <c r="C6722" s="473" t="s">
        <v>986</v>
      </c>
      <c r="D6722" s="474">
        <v>23.64</v>
      </c>
    </row>
    <row r="6723" spans="1:4" s="387" customFormat="1" x14ac:dyDescent="0.25">
      <c r="A6723" s="473">
        <v>88312</v>
      </c>
      <c r="B6723" s="473" t="s">
        <v>7290</v>
      </c>
      <c r="C6723" s="473" t="s">
        <v>986</v>
      </c>
      <c r="D6723" s="474">
        <v>23.56</v>
      </c>
    </row>
    <row r="6724" spans="1:4" s="387" customFormat="1" x14ac:dyDescent="0.25">
      <c r="A6724" s="473">
        <v>88313</v>
      </c>
      <c r="B6724" s="473" t="s">
        <v>7291</v>
      </c>
      <c r="C6724" s="473" t="s">
        <v>986</v>
      </c>
      <c r="D6724" s="474">
        <v>15.46</v>
      </c>
    </row>
    <row r="6725" spans="1:4" s="387" customFormat="1" x14ac:dyDescent="0.25">
      <c r="A6725" s="473">
        <v>88314</v>
      </c>
      <c r="B6725" s="473" t="s">
        <v>7292</v>
      </c>
      <c r="C6725" s="473" t="s">
        <v>986</v>
      </c>
      <c r="D6725" s="474">
        <v>15.02</v>
      </c>
    </row>
    <row r="6726" spans="1:4" s="387" customFormat="1" x14ac:dyDescent="0.25">
      <c r="A6726" s="473">
        <v>88315</v>
      </c>
      <c r="B6726" s="473" t="s">
        <v>1188</v>
      </c>
      <c r="C6726" s="473" t="s">
        <v>986</v>
      </c>
      <c r="D6726" s="474">
        <v>21.32</v>
      </c>
    </row>
    <row r="6727" spans="1:4" s="387" customFormat="1" x14ac:dyDescent="0.25">
      <c r="A6727" s="473">
        <v>88316</v>
      </c>
      <c r="B6727" s="473" t="s">
        <v>995</v>
      </c>
      <c r="C6727" s="473" t="s">
        <v>986</v>
      </c>
      <c r="D6727" s="474">
        <v>15.99</v>
      </c>
    </row>
    <row r="6728" spans="1:4" s="387" customFormat="1" x14ac:dyDescent="0.25">
      <c r="A6728" s="473">
        <v>88317</v>
      </c>
      <c r="B6728" s="473" t="s">
        <v>2099</v>
      </c>
      <c r="C6728" s="473" t="s">
        <v>986</v>
      </c>
      <c r="D6728" s="474">
        <v>21.98</v>
      </c>
    </row>
    <row r="6729" spans="1:4" s="387" customFormat="1" x14ac:dyDescent="0.25">
      <c r="A6729" s="473">
        <v>88318</v>
      </c>
      <c r="B6729" s="473" t="s">
        <v>7293</v>
      </c>
      <c r="C6729" s="473" t="s">
        <v>986</v>
      </c>
      <c r="D6729" s="474">
        <v>23.74</v>
      </c>
    </row>
    <row r="6730" spans="1:4" s="387" customFormat="1" x14ac:dyDescent="0.25">
      <c r="A6730" s="473">
        <v>88320</v>
      </c>
      <c r="B6730" s="473" t="s">
        <v>7294</v>
      </c>
      <c r="C6730" s="473" t="s">
        <v>986</v>
      </c>
      <c r="D6730" s="474">
        <v>24.67</v>
      </c>
    </row>
    <row r="6731" spans="1:4" s="387" customFormat="1" x14ac:dyDescent="0.25">
      <c r="A6731" s="473">
        <v>88321</v>
      </c>
      <c r="B6731" s="473" t="s">
        <v>7295</v>
      </c>
      <c r="C6731" s="473" t="s">
        <v>986</v>
      </c>
      <c r="D6731" s="474">
        <v>42.24</v>
      </c>
    </row>
    <row r="6732" spans="1:4" s="387" customFormat="1" x14ac:dyDescent="0.25">
      <c r="A6732" s="473">
        <v>88322</v>
      </c>
      <c r="B6732" s="473" t="s">
        <v>7296</v>
      </c>
      <c r="C6732" s="473" t="s">
        <v>986</v>
      </c>
      <c r="D6732" s="474">
        <v>21.37</v>
      </c>
    </row>
    <row r="6733" spans="1:4" s="387" customFormat="1" x14ac:dyDescent="0.25">
      <c r="A6733" s="473">
        <v>88323</v>
      </c>
      <c r="B6733" s="473" t="s">
        <v>1255</v>
      </c>
      <c r="C6733" s="473" t="s">
        <v>986</v>
      </c>
      <c r="D6733" s="474">
        <v>22.61</v>
      </c>
    </row>
    <row r="6734" spans="1:4" s="387" customFormat="1" x14ac:dyDescent="0.25">
      <c r="A6734" s="473">
        <v>88324</v>
      </c>
      <c r="B6734" s="473" t="s">
        <v>7297</v>
      </c>
      <c r="C6734" s="473" t="s">
        <v>986</v>
      </c>
      <c r="D6734" s="474">
        <v>16.760000000000002</v>
      </c>
    </row>
    <row r="6735" spans="1:4" s="387" customFormat="1" x14ac:dyDescent="0.25">
      <c r="A6735" s="473">
        <v>88325</v>
      </c>
      <c r="B6735" s="473" t="s">
        <v>1241</v>
      </c>
      <c r="C6735" s="473" t="s">
        <v>986</v>
      </c>
      <c r="D6735" s="474">
        <v>19.96</v>
      </c>
    </row>
    <row r="6736" spans="1:4" s="387" customFormat="1" x14ac:dyDescent="0.25">
      <c r="A6736" s="473">
        <v>88326</v>
      </c>
      <c r="B6736" s="473" t="s">
        <v>7298</v>
      </c>
      <c r="C6736" s="473" t="s">
        <v>986</v>
      </c>
      <c r="D6736" s="474">
        <v>20.11</v>
      </c>
    </row>
    <row r="6737" spans="1:4" s="387" customFormat="1" x14ac:dyDescent="0.25">
      <c r="A6737" s="473">
        <v>88377</v>
      </c>
      <c r="B6737" s="473" t="s">
        <v>1138</v>
      </c>
      <c r="C6737" s="473" t="s">
        <v>986</v>
      </c>
      <c r="D6737" s="474">
        <v>16.07</v>
      </c>
    </row>
    <row r="6738" spans="1:4" s="387" customFormat="1" x14ac:dyDescent="0.25">
      <c r="A6738" s="473">
        <v>88441</v>
      </c>
      <c r="B6738" s="473" t="s">
        <v>1055</v>
      </c>
      <c r="C6738" s="473" t="s">
        <v>986</v>
      </c>
      <c r="D6738" s="474">
        <v>20.76</v>
      </c>
    </row>
    <row r="6739" spans="1:4" s="387" customFormat="1" x14ac:dyDescent="0.25">
      <c r="A6739" s="473">
        <v>88597</v>
      </c>
      <c r="B6739" s="473" t="s">
        <v>7299</v>
      </c>
      <c r="C6739" s="473" t="s">
        <v>986</v>
      </c>
      <c r="D6739" s="474">
        <v>25.26</v>
      </c>
    </row>
    <row r="6740" spans="1:4" s="387" customFormat="1" x14ac:dyDescent="0.25">
      <c r="A6740" s="473">
        <v>90766</v>
      </c>
      <c r="B6740" s="473" t="s">
        <v>7300</v>
      </c>
      <c r="C6740" s="473" t="s">
        <v>986</v>
      </c>
      <c r="D6740" s="474">
        <v>24.63</v>
      </c>
    </row>
    <row r="6741" spans="1:4" s="387" customFormat="1" x14ac:dyDescent="0.25">
      <c r="A6741" s="473">
        <v>90767</v>
      </c>
      <c r="B6741" s="473" t="s">
        <v>7301</v>
      </c>
      <c r="C6741" s="473" t="s">
        <v>986</v>
      </c>
      <c r="D6741" s="474">
        <v>29.67</v>
      </c>
    </row>
    <row r="6742" spans="1:4" s="387" customFormat="1" x14ac:dyDescent="0.25">
      <c r="A6742" s="473">
        <v>90768</v>
      </c>
      <c r="B6742" s="473" t="s">
        <v>7302</v>
      </c>
      <c r="C6742" s="473" t="s">
        <v>986</v>
      </c>
      <c r="D6742" s="474">
        <v>59.12</v>
      </c>
    </row>
    <row r="6743" spans="1:4" s="387" customFormat="1" x14ac:dyDescent="0.25">
      <c r="A6743" s="473">
        <v>90769</v>
      </c>
      <c r="B6743" s="473" t="s">
        <v>7303</v>
      </c>
      <c r="C6743" s="473" t="s">
        <v>986</v>
      </c>
      <c r="D6743" s="474">
        <v>83.5</v>
      </c>
    </row>
    <row r="6744" spans="1:4" s="387" customFormat="1" x14ac:dyDescent="0.25">
      <c r="A6744" s="473">
        <v>90770</v>
      </c>
      <c r="B6744" s="473" t="s">
        <v>7304</v>
      </c>
      <c r="C6744" s="473" t="s">
        <v>986</v>
      </c>
      <c r="D6744" s="474">
        <v>110.02</v>
      </c>
    </row>
    <row r="6745" spans="1:4" s="387" customFormat="1" x14ac:dyDescent="0.25">
      <c r="A6745" s="473">
        <v>90771</v>
      </c>
      <c r="B6745" s="473" t="s">
        <v>7305</v>
      </c>
      <c r="C6745" s="473" t="s">
        <v>986</v>
      </c>
      <c r="D6745" s="474">
        <v>26.9</v>
      </c>
    </row>
    <row r="6746" spans="1:4" s="387" customFormat="1" x14ac:dyDescent="0.25">
      <c r="A6746" s="473">
        <v>90772</v>
      </c>
      <c r="B6746" s="473" t="s">
        <v>7306</v>
      </c>
      <c r="C6746" s="473" t="s">
        <v>986</v>
      </c>
      <c r="D6746" s="474">
        <v>20.83</v>
      </c>
    </row>
    <row r="6747" spans="1:4" s="387" customFormat="1" x14ac:dyDescent="0.25">
      <c r="A6747" s="473">
        <v>90773</v>
      </c>
      <c r="B6747" s="473" t="s">
        <v>7307</v>
      </c>
      <c r="C6747" s="473" t="s">
        <v>986</v>
      </c>
      <c r="D6747" s="474">
        <v>12.45</v>
      </c>
    </row>
    <row r="6748" spans="1:4" s="387" customFormat="1" x14ac:dyDescent="0.25">
      <c r="A6748" s="473">
        <v>90775</v>
      </c>
      <c r="B6748" s="473" t="s">
        <v>7308</v>
      </c>
      <c r="C6748" s="473" t="s">
        <v>986</v>
      </c>
      <c r="D6748" s="474">
        <v>22.71</v>
      </c>
    </row>
    <row r="6749" spans="1:4" s="387" customFormat="1" x14ac:dyDescent="0.25">
      <c r="A6749" s="473">
        <v>90776</v>
      </c>
      <c r="B6749" s="473" t="s">
        <v>7309</v>
      </c>
      <c r="C6749" s="473" t="s">
        <v>986</v>
      </c>
      <c r="D6749" s="474">
        <v>16.93</v>
      </c>
    </row>
    <row r="6750" spans="1:4" s="387" customFormat="1" x14ac:dyDescent="0.25">
      <c r="A6750" s="473">
        <v>90777</v>
      </c>
      <c r="B6750" s="473" t="s">
        <v>7310</v>
      </c>
      <c r="C6750" s="473" t="s">
        <v>986</v>
      </c>
      <c r="D6750" s="474">
        <v>80.180000000000007</v>
      </c>
    </row>
    <row r="6751" spans="1:4" s="387" customFormat="1" x14ac:dyDescent="0.25">
      <c r="A6751" s="473">
        <v>90778</v>
      </c>
      <c r="B6751" s="473" t="s">
        <v>1076</v>
      </c>
      <c r="C6751" s="473" t="s">
        <v>986</v>
      </c>
      <c r="D6751" s="474">
        <v>91.09</v>
      </c>
    </row>
    <row r="6752" spans="1:4" s="387" customFormat="1" x14ac:dyDescent="0.25">
      <c r="A6752" s="473">
        <v>90779</v>
      </c>
      <c r="B6752" s="473" t="s">
        <v>7311</v>
      </c>
      <c r="C6752" s="473" t="s">
        <v>986</v>
      </c>
      <c r="D6752" s="474">
        <v>124.09</v>
      </c>
    </row>
    <row r="6753" spans="1:4" s="387" customFormat="1" x14ac:dyDescent="0.25">
      <c r="A6753" s="473">
        <v>90780</v>
      </c>
      <c r="B6753" s="473" t="s">
        <v>2199</v>
      </c>
      <c r="C6753" s="473" t="s">
        <v>986</v>
      </c>
      <c r="D6753" s="474">
        <v>24.85</v>
      </c>
    </row>
    <row r="6754" spans="1:4" s="387" customFormat="1" x14ac:dyDescent="0.25">
      <c r="A6754" s="473">
        <v>90781</v>
      </c>
      <c r="B6754" s="473" t="s">
        <v>7312</v>
      </c>
      <c r="C6754" s="473" t="s">
        <v>986</v>
      </c>
      <c r="D6754" s="474">
        <v>16.350000000000001</v>
      </c>
    </row>
    <row r="6755" spans="1:4" s="387" customFormat="1" x14ac:dyDescent="0.25">
      <c r="A6755" s="473">
        <v>91677</v>
      </c>
      <c r="B6755" s="473" t="s">
        <v>7313</v>
      </c>
      <c r="C6755" s="473" t="s">
        <v>986</v>
      </c>
      <c r="D6755" s="474">
        <v>95.14</v>
      </c>
    </row>
    <row r="6756" spans="1:4" s="387" customFormat="1" x14ac:dyDescent="0.25">
      <c r="A6756" s="473">
        <v>91678</v>
      </c>
      <c r="B6756" s="473" t="s">
        <v>7314</v>
      </c>
      <c r="C6756" s="473" t="s">
        <v>986</v>
      </c>
      <c r="D6756" s="474">
        <v>88.12</v>
      </c>
    </row>
    <row r="6757" spans="1:4" s="387" customFormat="1" x14ac:dyDescent="0.25">
      <c r="A6757" s="473">
        <v>93558</v>
      </c>
      <c r="B6757" s="473" t="s">
        <v>7315</v>
      </c>
      <c r="C6757" s="473" t="s">
        <v>1161</v>
      </c>
      <c r="D6757" s="475">
        <v>3202.89</v>
      </c>
    </row>
    <row r="6758" spans="1:4" s="387" customFormat="1" x14ac:dyDescent="0.25">
      <c r="A6758" s="473">
        <v>93559</v>
      </c>
      <c r="B6758" s="473" t="s">
        <v>7299</v>
      </c>
      <c r="C6758" s="473" t="s">
        <v>1161</v>
      </c>
      <c r="D6758" s="475">
        <v>4510.99</v>
      </c>
    </row>
    <row r="6759" spans="1:4" s="387" customFormat="1" x14ac:dyDescent="0.25">
      <c r="A6759" s="473">
        <v>93560</v>
      </c>
      <c r="B6759" s="473" t="s">
        <v>7307</v>
      </c>
      <c r="C6759" s="473" t="s">
        <v>1161</v>
      </c>
      <c r="D6759" s="475">
        <v>2230.69</v>
      </c>
    </row>
    <row r="6760" spans="1:4" s="387" customFormat="1" x14ac:dyDescent="0.25">
      <c r="A6760" s="473">
        <v>93561</v>
      </c>
      <c r="B6760" s="473" t="s">
        <v>7308</v>
      </c>
      <c r="C6760" s="473" t="s">
        <v>1161</v>
      </c>
      <c r="D6760" s="475">
        <v>4055.72</v>
      </c>
    </row>
    <row r="6761" spans="1:4" s="387" customFormat="1" x14ac:dyDescent="0.25">
      <c r="A6761" s="473">
        <v>93562</v>
      </c>
      <c r="B6761" s="473" t="s">
        <v>7305</v>
      </c>
      <c r="C6761" s="473" t="s">
        <v>1161</v>
      </c>
      <c r="D6761" s="475">
        <v>4802.7</v>
      </c>
    </row>
    <row r="6762" spans="1:4" s="387" customFormat="1" x14ac:dyDescent="0.25">
      <c r="A6762" s="473">
        <v>93563</v>
      </c>
      <c r="B6762" s="473" t="s">
        <v>7300</v>
      </c>
      <c r="C6762" s="473" t="s">
        <v>1161</v>
      </c>
      <c r="D6762" s="475">
        <v>4398.54</v>
      </c>
    </row>
    <row r="6763" spans="1:4" s="387" customFormat="1" x14ac:dyDescent="0.25">
      <c r="A6763" s="473">
        <v>93564</v>
      </c>
      <c r="B6763" s="473" t="s">
        <v>7301</v>
      </c>
      <c r="C6763" s="473" t="s">
        <v>1161</v>
      </c>
      <c r="D6763" s="475">
        <v>5281.96</v>
      </c>
    </row>
    <row r="6764" spans="1:4" s="387" customFormat="1" x14ac:dyDescent="0.25">
      <c r="A6764" s="473">
        <v>93565</v>
      </c>
      <c r="B6764" s="473" t="s">
        <v>7310</v>
      </c>
      <c r="C6764" s="473" t="s">
        <v>1161</v>
      </c>
      <c r="D6764" s="475">
        <v>14260.22</v>
      </c>
    </row>
    <row r="6765" spans="1:4" s="387" customFormat="1" x14ac:dyDescent="0.25">
      <c r="A6765" s="473">
        <v>93566</v>
      </c>
      <c r="B6765" s="473" t="s">
        <v>7306</v>
      </c>
      <c r="C6765" s="473" t="s">
        <v>1161</v>
      </c>
      <c r="D6765" s="475">
        <v>3721.63</v>
      </c>
    </row>
    <row r="6766" spans="1:4" s="387" customFormat="1" x14ac:dyDescent="0.25">
      <c r="A6766" s="473">
        <v>93567</v>
      </c>
      <c r="B6766" s="473" t="s">
        <v>1076</v>
      </c>
      <c r="C6766" s="473" t="s">
        <v>1161</v>
      </c>
      <c r="D6766" s="475">
        <v>16200.7</v>
      </c>
    </row>
    <row r="6767" spans="1:4" s="387" customFormat="1" x14ac:dyDescent="0.25">
      <c r="A6767" s="473">
        <v>93568</v>
      </c>
      <c r="B6767" s="473" t="s">
        <v>7311</v>
      </c>
      <c r="C6767" s="473" t="s">
        <v>1161</v>
      </c>
      <c r="D6767" s="475">
        <v>22065.31</v>
      </c>
    </row>
    <row r="6768" spans="1:4" s="387" customFormat="1" x14ac:dyDescent="0.25">
      <c r="A6768" s="473">
        <v>93569</v>
      </c>
      <c r="B6768" s="473" t="s">
        <v>7316</v>
      </c>
      <c r="C6768" s="473" t="s">
        <v>1161</v>
      </c>
      <c r="D6768" s="475">
        <v>10533.02</v>
      </c>
    </row>
    <row r="6769" spans="1:4" s="387" customFormat="1" x14ac:dyDescent="0.25">
      <c r="A6769" s="473">
        <v>93570</v>
      </c>
      <c r="B6769" s="473" t="s">
        <v>7317</v>
      </c>
      <c r="C6769" s="473" t="s">
        <v>1161</v>
      </c>
      <c r="D6769" s="475">
        <v>14868.93</v>
      </c>
    </row>
    <row r="6770" spans="1:4" s="387" customFormat="1" x14ac:dyDescent="0.25">
      <c r="A6770" s="473">
        <v>93571</v>
      </c>
      <c r="B6770" s="473" t="s">
        <v>7318</v>
      </c>
      <c r="C6770" s="473" t="s">
        <v>1161</v>
      </c>
      <c r="D6770" s="475">
        <v>19587.310000000001</v>
      </c>
    </row>
    <row r="6771" spans="1:4" s="387" customFormat="1" x14ac:dyDescent="0.25">
      <c r="A6771" s="473">
        <v>93572</v>
      </c>
      <c r="B6771" s="473" t="s">
        <v>7319</v>
      </c>
      <c r="C6771" s="473" t="s">
        <v>1161</v>
      </c>
      <c r="D6771" s="475">
        <v>3025.44</v>
      </c>
    </row>
    <row r="6772" spans="1:4" s="387" customFormat="1" x14ac:dyDescent="0.25">
      <c r="A6772" s="473">
        <v>94295</v>
      </c>
      <c r="B6772" s="473" t="s">
        <v>2199</v>
      </c>
      <c r="C6772" s="473" t="s">
        <v>1161</v>
      </c>
      <c r="D6772" s="475">
        <v>4432.88</v>
      </c>
    </row>
    <row r="6773" spans="1:4" s="387" customFormat="1" x14ac:dyDescent="0.25">
      <c r="A6773" s="473">
        <v>94296</v>
      </c>
      <c r="B6773" s="473" t="s">
        <v>7312</v>
      </c>
      <c r="C6773" s="473" t="s">
        <v>1161</v>
      </c>
      <c r="D6773" s="475">
        <v>2923.21</v>
      </c>
    </row>
    <row r="6774" spans="1:4" s="387" customFormat="1" x14ac:dyDescent="0.25">
      <c r="A6774" s="473">
        <v>95308</v>
      </c>
      <c r="B6774" s="473" t="s">
        <v>7320</v>
      </c>
      <c r="C6774" s="473" t="s">
        <v>986</v>
      </c>
      <c r="D6774" s="474">
        <v>0.08</v>
      </c>
    </row>
    <row r="6775" spans="1:4" s="387" customFormat="1" x14ac:dyDescent="0.25">
      <c r="A6775" s="473">
        <v>95309</v>
      </c>
      <c r="B6775" s="473" t="s">
        <v>7321</v>
      </c>
      <c r="C6775" s="473" t="s">
        <v>986</v>
      </c>
      <c r="D6775" s="474">
        <v>0.12</v>
      </c>
    </row>
    <row r="6776" spans="1:4" s="387" customFormat="1" x14ac:dyDescent="0.25">
      <c r="A6776" s="473">
        <v>95310</v>
      </c>
      <c r="B6776" s="473" t="s">
        <v>7322</v>
      </c>
      <c r="C6776" s="473" t="s">
        <v>986</v>
      </c>
      <c r="D6776" s="474">
        <v>0.06</v>
      </c>
    </row>
    <row r="6777" spans="1:4" s="387" customFormat="1" x14ac:dyDescent="0.25">
      <c r="A6777" s="473">
        <v>95311</v>
      </c>
      <c r="B6777" s="473" t="s">
        <v>7323</v>
      </c>
      <c r="C6777" s="473" t="s">
        <v>986</v>
      </c>
      <c r="D6777" s="474">
        <v>0.08</v>
      </c>
    </row>
    <row r="6778" spans="1:4" s="387" customFormat="1" x14ac:dyDescent="0.25">
      <c r="A6778" s="473">
        <v>95312</v>
      </c>
      <c r="B6778" s="473" t="s">
        <v>7324</v>
      </c>
      <c r="C6778" s="473" t="s">
        <v>986</v>
      </c>
      <c r="D6778" s="474">
        <v>0.1</v>
      </c>
    </row>
    <row r="6779" spans="1:4" s="387" customFormat="1" x14ac:dyDescent="0.25">
      <c r="A6779" s="473">
        <v>95313</v>
      </c>
      <c r="B6779" s="473" t="s">
        <v>7325</v>
      </c>
      <c r="C6779" s="473" t="s">
        <v>986</v>
      </c>
      <c r="D6779" s="474">
        <v>0.1</v>
      </c>
    </row>
    <row r="6780" spans="1:4" s="387" customFormat="1" x14ac:dyDescent="0.25">
      <c r="A6780" s="473">
        <v>95314</v>
      </c>
      <c r="B6780" s="473" t="s">
        <v>7326</v>
      </c>
      <c r="C6780" s="473" t="s">
        <v>986</v>
      </c>
      <c r="D6780" s="474">
        <v>0.12</v>
      </c>
    </row>
    <row r="6781" spans="1:4" s="387" customFormat="1" x14ac:dyDescent="0.25">
      <c r="A6781" s="473">
        <v>95315</v>
      </c>
      <c r="B6781" s="473" t="s">
        <v>7327</v>
      </c>
      <c r="C6781" s="473" t="s">
        <v>986</v>
      </c>
      <c r="D6781" s="474">
        <v>0.12</v>
      </c>
    </row>
    <row r="6782" spans="1:4" s="387" customFormat="1" x14ac:dyDescent="0.25">
      <c r="A6782" s="473">
        <v>95316</v>
      </c>
      <c r="B6782" s="473" t="s">
        <v>7328</v>
      </c>
      <c r="C6782" s="473" t="s">
        <v>986</v>
      </c>
      <c r="D6782" s="474">
        <v>0.28000000000000003</v>
      </c>
    </row>
    <row r="6783" spans="1:4" s="387" customFormat="1" x14ac:dyDescent="0.25">
      <c r="A6783" s="473">
        <v>95317</v>
      </c>
      <c r="B6783" s="473" t="s">
        <v>7329</v>
      </c>
      <c r="C6783" s="473" t="s">
        <v>986</v>
      </c>
      <c r="D6783" s="474">
        <v>0.13</v>
      </c>
    </row>
    <row r="6784" spans="1:4" s="387" customFormat="1" x14ac:dyDescent="0.25">
      <c r="A6784" s="473">
        <v>95318</v>
      </c>
      <c r="B6784" s="473" t="s">
        <v>7330</v>
      </c>
      <c r="C6784" s="473" t="s">
        <v>986</v>
      </c>
      <c r="D6784" s="474">
        <v>0.15</v>
      </c>
    </row>
    <row r="6785" spans="1:4" s="387" customFormat="1" x14ac:dyDescent="0.25">
      <c r="A6785" s="473">
        <v>95319</v>
      </c>
      <c r="B6785" s="473" t="s">
        <v>7331</v>
      </c>
      <c r="C6785" s="473" t="s">
        <v>986</v>
      </c>
      <c r="D6785" s="474">
        <v>0.08</v>
      </c>
    </row>
    <row r="6786" spans="1:4" s="387" customFormat="1" x14ac:dyDescent="0.25">
      <c r="A6786" s="473">
        <v>95320</v>
      </c>
      <c r="B6786" s="473" t="s">
        <v>7332</v>
      </c>
      <c r="C6786" s="473" t="s">
        <v>986</v>
      </c>
      <c r="D6786" s="474">
        <v>0.09</v>
      </c>
    </row>
    <row r="6787" spans="1:4" s="387" customFormat="1" x14ac:dyDescent="0.25">
      <c r="A6787" s="473">
        <v>95321</v>
      </c>
      <c r="B6787" s="473" t="s">
        <v>7333</v>
      </c>
      <c r="C6787" s="473" t="s">
        <v>986</v>
      </c>
      <c r="D6787" s="474">
        <v>0.08</v>
      </c>
    </row>
    <row r="6788" spans="1:4" s="387" customFormat="1" x14ac:dyDescent="0.25">
      <c r="A6788" s="473">
        <v>95322</v>
      </c>
      <c r="B6788" s="473" t="s">
        <v>7334</v>
      </c>
      <c r="C6788" s="473" t="s">
        <v>986</v>
      </c>
      <c r="D6788" s="474">
        <v>0.03</v>
      </c>
    </row>
    <row r="6789" spans="1:4" s="387" customFormat="1" x14ac:dyDescent="0.25">
      <c r="A6789" s="473">
        <v>95323</v>
      </c>
      <c r="B6789" s="473" t="s">
        <v>7335</v>
      </c>
      <c r="C6789" s="473" t="s">
        <v>986</v>
      </c>
      <c r="D6789" s="474">
        <v>0.18</v>
      </c>
    </row>
    <row r="6790" spans="1:4" s="387" customFormat="1" x14ac:dyDescent="0.25">
      <c r="A6790" s="473">
        <v>95324</v>
      </c>
      <c r="B6790" s="473" t="s">
        <v>7336</v>
      </c>
      <c r="C6790" s="473" t="s">
        <v>986</v>
      </c>
      <c r="D6790" s="474">
        <v>0.15</v>
      </c>
    </row>
    <row r="6791" spans="1:4" s="387" customFormat="1" x14ac:dyDescent="0.25">
      <c r="A6791" s="473">
        <v>95325</v>
      </c>
      <c r="B6791" s="473" t="s">
        <v>7337</v>
      </c>
      <c r="C6791" s="473" t="s">
        <v>986</v>
      </c>
      <c r="D6791" s="474">
        <v>0.13</v>
      </c>
    </row>
    <row r="6792" spans="1:4" s="387" customFormat="1" x14ac:dyDescent="0.25">
      <c r="A6792" s="473">
        <v>95326</v>
      </c>
      <c r="B6792" s="473" t="s">
        <v>7338</v>
      </c>
      <c r="C6792" s="473" t="s">
        <v>986</v>
      </c>
      <c r="D6792" s="474">
        <v>7.0000000000000007E-2</v>
      </c>
    </row>
    <row r="6793" spans="1:4" s="387" customFormat="1" x14ac:dyDescent="0.25">
      <c r="A6793" s="473">
        <v>95328</v>
      </c>
      <c r="B6793" s="473" t="s">
        <v>7339</v>
      </c>
      <c r="C6793" s="473" t="s">
        <v>986</v>
      </c>
      <c r="D6793" s="474">
        <v>0.11</v>
      </c>
    </row>
    <row r="6794" spans="1:4" s="387" customFormat="1" x14ac:dyDescent="0.25">
      <c r="A6794" s="473">
        <v>95329</v>
      </c>
      <c r="B6794" s="473" t="s">
        <v>7340</v>
      </c>
      <c r="C6794" s="473" t="s">
        <v>986</v>
      </c>
      <c r="D6794" s="474">
        <v>0.15</v>
      </c>
    </row>
    <row r="6795" spans="1:4" s="387" customFormat="1" x14ac:dyDescent="0.25">
      <c r="A6795" s="473">
        <v>95330</v>
      </c>
      <c r="B6795" s="473" t="s">
        <v>7341</v>
      </c>
      <c r="C6795" s="473" t="s">
        <v>986</v>
      </c>
      <c r="D6795" s="474">
        <v>0.12</v>
      </c>
    </row>
    <row r="6796" spans="1:4" s="387" customFormat="1" x14ac:dyDescent="0.25">
      <c r="A6796" s="473">
        <v>95331</v>
      </c>
      <c r="B6796" s="473" t="s">
        <v>7342</v>
      </c>
      <c r="C6796" s="473" t="s">
        <v>986</v>
      </c>
      <c r="D6796" s="474">
        <v>7.0000000000000007E-2</v>
      </c>
    </row>
    <row r="6797" spans="1:4" s="387" customFormat="1" x14ac:dyDescent="0.25">
      <c r="A6797" s="473">
        <v>95332</v>
      </c>
      <c r="B6797" s="473" t="s">
        <v>7343</v>
      </c>
      <c r="C6797" s="473" t="s">
        <v>986</v>
      </c>
      <c r="D6797" s="474">
        <v>0.4</v>
      </c>
    </row>
    <row r="6798" spans="1:4" s="387" customFormat="1" x14ac:dyDescent="0.25">
      <c r="A6798" s="473">
        <v>95333</v>
      </c>
      <c r="B6798" s="473" t="s">
        <v>7344</v>
      </c>
      <c r="C6798" s="473" t="s">
        <v>986</v>
      </c>
      <c r="D6798" s="474">
        <v>0.4</v>
      </c>
    </row>
    <row r="6799" spans="1:4" s="387" customFormat="1" x14ac:dyDescent="0.25">
      <c r="A6799" s="473">
        <v>95334</v>
      </c>
      <c r="B6799" s="473" t="s">
        <v>7345</v>
      </c>
      <c r="C6799" s="473" t="s">
        <v>986</v>
      </c>
      <c r="D6799" s="474">
        <v>0.48</v>
      </c>
    </row>
    <row r="6800" spans="1:4" s="387" customFormat="1" x14ac:dyDescent="0.25">
      <c r="A6800" s="473">
        <v>95335</v>
      </c>
      <c r="B6800" s="473" t="s">
        <v>7346</v>
      </c>
      <c r="C6800" s="473" t="s">
        <v>986</v>
      </c>
      <c r="D6800" s="474">
        <v>0.19</v>
      </c>
    </row>
    <row r="6801" spans="1:4" s="387" customFormat="1" x14ac:dyDescent="0.25">
      <c r="A6801" s="473">
        <v>95337</v>
      </c>
      <c r="B6801" s="473" t="s">
        <v>7347</v>
      </c>
      <c r="C6801" s="473" t="s">
        <v>986</v>
      </c>
      <c r="D6801" s="474">
        <v>0.12</v>
      </c>
    </row>
    <row r="6802" spans="1:4" s="387" customFormat="1" x14ac:dyDescent="0.25">
      <c r="A6802" s="473">
        <v>95338</v>
      </c>
      <c r="B6802" s="473" t="s">
        <v>7348</v>
      </c>
      <c r="C6802" s="473" t="s">
        <v>986</v>
      </c>
      <c r="D6802" s="474">
        <v>0.22</v>
      </c>
    </row>
    <row r="6803" spans="1:4" s="387" customFormat="1" x14ac:dyDescent="0.25">
      <c r="A6803" s="473">
        <v>95339</v>
      </c>
      <c r="B6803" s="473" t="s">
        <v>7349</v>
      </c>
      <c r="C6803" s="473" t="s">
        <v>986</v>
      </c>
      <c r="D6803" s="474">
        <v>0.18</v>
      </c>
    </row>
    <row r="6804" spans="1:4" s="387" customFormat="1" x14ac:dyDescent="0.25">
      <c r="A6804" s="473">
        <v>95340</v>
      </c>
      <c r="B6804" s="473" t="s">
        <v>7350</v>
      </c>
      <c r="C6804" s="473" t="s">
        <v>986</v>
      </c>
      <c r="D6804" s="474">
        <v>0.16</v>
      </c>
    </row>
    <row r="6805" spans="1:4" s="387" customFormat="1" x14ac:dyDescent="0.25">
      <c r="A6805" s="473">
        <v>95341</v>
      </c>
      <c r="B6805" s="473" t="s">
        <v>7351</v>
      </c>
      <c r="C6805" s="473" t="s">
        <v>986</v>
      </c>
      <c r="D6805" s="474">
        <v>0.12</v>
      </c>
    </row>
    <row r="6806" spans="1:4" s="387" customFormat="1" x14ac:dyDescent="0.25">
      <c r="A6806" s="473">
        <v>95342</v>
      </c>
      <c r="B6806" s="473" t="s">
        <v>7352</v>
      </c>
      <c r="C6806" s="473" t="s">
        <v>986</v>
      </c>
      <c r="D6806" s="474">
        <v>0.1</v>
      </c>
    </row>
    <row r="6807" spans="1:4" s="387" customFormat="1" x14ac:dyDescent="0.25">
      <c r="A6807" s="473">
        <v>95343</v>
      </c>
      <c r="B6807" s="473" t="s">
        <v>7353</v>
      </c>
      <c r="C6807" s="473" t="s">
        <v>986</v>
      </c>
      <c r="D6807" s="474">
        <v>0.12</v>
      </c>
    </row>
    <row r="6808" spans="1:4" s="387" customFormat="1" x14ac:dyDescent="0.25">
      <c r="A6808" s="473">
        <v>95344</v>
      </c>
      <c r="B6808" s="473" t="s">
        <v>7354</v>
      </c>
      <c r="C6808" s="473" t="s">
        <v>986</v>
      </c>
      <c r="D6808" s="474">
        <v>0.09</v>
      </c>
    </row>
    <row r="6809" spans="1:4" s="387" customFormat="1" x14ac:dyDescent="0.25">
      <c r="A6809" s="473">
        <v>95345</v>
      </c>
      <c r="B6809" s="473" t="s">
        <v>7355</v>
      </c>
      <c r="C6809" s="473" t="s">
        <v>986</v>
      </c>
      <c r="D6809" s="474">
        <v>0.34</v>
      </c>
    </row>
    <row r="6810" spans="1:4" s="387" customFormat="1" x14ac:dyDescent="0.25">
      <c r="A6810" s="473">
        <v>95346</v>
      </c>
      <c r="B6810" s="473" t="s">
        <v>7356</v>
      </c>
      <c r="C6810" s="473" t="s">
        <v>986</v>
      </c>
      <c r="D6810" s="474">
        <v>0.04</v>
      </c>
    </row>
    <row r="6811" spans="1:4" s="387" customFormat="1" x14ac:dyDescent="0.25">
      <c r="A6811" s="473">
        <v>95347</v>
      </c>
      <c r="B6811" s="473" t="s">
        <v>7357</v>
      </c>
      <c r="C6811" s="473" t="s">
        <v>986</v>
      </c>
      <c r="D6811" s="474">
        <v>0.04</v>
      </c>
    </row>
    <row r="6812" spans="1:4" s="387" customFormat="1" x14ac:dyDescent="0.25">
      <c r="A6812" s="473">
        <v>95348</v>
      </c>
      <c r="B6812" s="473" t="s">
        <v>7358</v>
      </c>
      <c r="C6812" s="473" t="s">
        <v>986</v>
      </c>
      <c r="D6812" s="474">
        <v>0.05</v>
      </c>
    </row>
    <row r="6813" spans="1:4" s="387" customFormat="1" x14ac:dyDescent="0.25">
      <c r="A6813" s="473">
        <v>95349</v>
      </c>
      <c r="B6813" s="473" t="s">
        <v>7359</v>
      </c>
      <c r="C6813" s="473" t="s">
        <v>986</v>
      </c>
      <c r="D6813" s="474">
        <v>0.04</v>
      </c>
    </row>
    <row r="6814" spans="1:4" s="387" customFormat="1" x14ac:dyDescent="0.25">
      <c r="A6814" s="473">
        <v>95350</v>
      </c>
      <c r="B6814" s="473" t="s">
        <v>7360</v>
      </c>
      <c r="C6814" s="473" t="s">
        <v>986</v>
      </c>
      <c r="D6814" s="474">
        <v>0.04</v>
      </c>
    </row>
    <row r="6815" spans="1:4" s="387" customFormat="1" x14ac:dyDescent="0.25">
      <c r="A6815" s="473">
        <v>95351</v>
      </c>
      <c r="B6815" s="473" t="s">
        <v>7361</v>
      </c>
      <c r="C6815" s="473" t="s">
        <v>986</v>
      </c>
      <c r="D6815" s="474">
        <v>0.13</v>
      </c>
    </row>
    <row r="6816" spans="1:4" s="387" customFormat="1" x14ac:dyDescent="0.25">
      <c r="A6816" s="473">
        <v>95352</v>
      </c>
      <c r="B6816" s="473" t="s">
        <v>7362</v>
      </c>
      <c r="C6816" s="473" t="s">
        <v>986</v>
      </c>
      <c r="D6816" s="474">
        <v>0.04</v>
      </c>
    </row>
    <row r="6817" spans="1:4" s="387" customFormat="1" x14ac:dyDescent="0.25">
      <c r="A6817" s="473">
        <v>95354</v>
      </c>
      <c r="B6817" s="473" t="s">
        <v>7363</v>
      </c>
      <c r="C6817" s="473" t="s">
        <v>986</v>
      </c>
      <c r="D6817" s="474">
        <v>0.06</v>
      </c>
    </row>
    <row r="6818" spans="1:4" s="387" customFormat="1" x14ac:dyDescent="0.25">
      <c r="A6818" s="473">
        <v>95355</v>
      </c>
      <c r="B6818" s="473" t="s">
        <v>7364</v>
      </c>
      <c r="C6818" s="473" t="s">
        <v>986</v>
      </c>
      <c r="D6818" s="474">
        <v>0.06</v>
      </c>
    </row>
    <row r="6819" spans="1:4" s="387" customFormat="1" x14ac:dyDescent="0.25">
      <c r="A6819" s="473">
        <v>95356</v>
      </c>
      <c r="B6819" s="473" t="s">
        <v>7365</v>
      </c>
      <c r="C6819" s="473" t="s">
        <v>986</v>
      </c>
      <c r="D6819" s="474">
        <v>0.08</v>
      </c>
    </row>
    <row r="6820" spans="1:4" s="387" customFormat="1" x14ac:dyDescent="0.25">
      <c r="A6820" s="473">
        <v>95357</v>
      </c>
      <c r="B6820" s="473" t="s">
        <v>7366</v>
      </c>
      <c r="C6820" s="473" t="s">
        <v>986</v>
      </c>
      <c r="D6820" s="474">
        <v>0.12</v>
      </c>
    </row>
    <row r="6821" spans="1:4" s="387" customFormat="1" x14ac:dyDescent="0.25">
      <c r="A6821" s="473">
        <v>95358</v>
      </c>
      <c r="B6821" s="473" t="s">
        <v>7367</v>
      </c>
      <c r="C6821" s="473" t="s">
        <v>986</v>
      </c>
      <c r="D6821" s="474">
        <v>0.13</v>
      </c>
    </row>
    <row r="6822" spans="1:4" s="387" customFormat="1" x14ac:dyDescent="0.25">
      <c r="A6822" s="473">
        <v>95359</v>
      </c>
      <c r="B6822" s="473" t="s">
        <v>7368</v>
      </c>
      <c r="C6822" s="473" t="s">
        <v>986</v>
      </c>
      <c r="D6822" s="474">
        <v>0.13</v>
      </c>
    </row>
    <row r="6823" spans="1:4" s="387" customFormat="1" x14ac:dyDescent="0.25">
      <c r="A6823" s="473">
        <v>95360</v>
      </c>
      <c r="B6823" s="473" t="s">
        <v>7369</v>
      </c>
      <c r="C6823" s="473" t="s">
        <v>986</v>
      </c>
      <c r="D6823" s="474">
        <v>0.09</v>
      </c>
    </row>
    <row r="6824" spans="1:4" s="387" customFormat="1" x14ac:dyDescent="0.25">
      <c r="A6824" s="473">
        <v>95361</v>
      </c>
      <c r="B6824" s="473" t="s">
        <v>7370</v>
      </c>
      <c r="C6824" s="473" t="s">
        <v>986</v>
      </c>
      <c r="D6824" s="474">
        <v>0.06</v>
      </c>
    </row>
    <row r="6825" spans="1:4" s="387" customFormat="1" x14ac:dyDescent="0.25">
      <c r="A6825" s="473">
        <v>95362</v>
      </c>
      <c r="B6825" s="473" t="s">
        <v>7371</v>
      </c>
      <c r="C6825" s="473" t="s">
        <v>986</v>
      </c>
      <c r="D6825" s="474">
        <v>0.08</v>
      </c>
    </row>
    <row r="6826" spans="1:4" s="387" customFormat="1" x14ac:dyDescent="0.25">
      <c r="A6826" s="473">
        <v>95363</v>
      </c>
      <c r="B6826" s="473" t="s">
        <v>7372</v>
      </c>
      <c r="C6826" s="473" t="s">
        <v>986</v>
      </c>
      <c r="D6826" s="474">
        <v>0.1</v>
      </c>
    </row>
    <row r="6827" spans="1:4" s="387" customFormat="1" x14ac:dyDescent="0.25">
      <c r="A6827" s="473">
        <v>95364</v>
      </c>
      <c r="B6827" s="473" t="s">
        <v>7373</v>
      </c>
      <c r="C6827" s="473" t="s">
        <v>986</v>
      </c>
      <c r="D6827" s="474">
        <v>7.0000000000000007E-2</v>
      </c>
    </row>
    <row r="6828" spans="1:4" s="387" customFormat="1" x14ac:dyDescent="0.25">
      <c r="A6828" s="473">
        <v>95365</v>
      </c>
      <c r="B6828" s="473" t="s">
        <v>7374</v>
      </c>
      <c r="C6828" s="473" t="s">
        <v>986</v>
      </c>
      <c r="D6828" s="474">
        <v>0.08</v>
      </c>
    </row>
    <row r="6829" spans="1:4" s="387" customFormat="1" x14ac:dyDescent="0.25">
      <c r="A6829" s="473">
        <v>95366</v>
      </c>
      <c r="B6829" s="473" t="s">
        <v>7375</v>
      </c>
      <c r="C6829" s="473" t="s">
        <v>986</v>
      </c>
      <c r="D6829" s="474">
        <v>0.06</v>
      </c>
    </row>
    <row r="6830" spans="1:4" s="387" customFormat="1" x14ac:dyDescent="0.25">
      <c r="A6830" s="473">
        <v>95367</v>
      </c>
      <c r="B6830" s="473" t="s">
        <v>7376</v>
      </c>
      <c r="C6830" s="473" t="s">
        <v>986</v>
      </c>
      <c r="D6830" s="474">
        <v>7.0000000000000007E-2</v>
      </c>
    </row>
    <row r="6831" spans="1:4" s="387" customFormat="1" x14ac:dyDescent="0.25">
      <c r="A6831" s="473">
        <v>95368</v>
      </c>
      <c r="B6831" s="473" t="s">
        <v>7377</v>
      </c>
      <c r="C6831" s="473" t="s">
        <v>986</v>
      </c>
      <c r="D6831" s="474">
        <v>0.11</v>
      </c>
    </row>
    <row r="6832" spans="1:4" s="387" customFormat="1" x14ac:dyDescent="0.25">
      <c r="A6832" s="473">
        <v>95369</v>
      </c>
      <c r="B6832" s="473" t="s">
        <v>7378</v>
      </c>
      <c r="C6832" s="473" t="s">
        <v>986</v>
      </c>
      <c r="D6832" s="474">
        <v>7.0000000000000007E-2</v>
      </c>
    </row>
    <row r="6833" spans="1:4" s="387" customFormat="1" x14ac:dyDescent="0.25">
      <c r="A6833" s="473">
        <v>95370</v>
      </c>
      <c r="B6833" s="473" t="s">
        <v>7379</v>
      </c>
      <c r="C6833" s="473" t="s">
        <v>986</v>
      </c>
      <c r="D6833" s="474">
        <v>0.17</v>
      </c>
    </row>
    <row r="6834" spans="1:4" s="387" customFormat="1" x14ac:dyDescent="0.25">
      <c r="A6834" s="473">
        <v>95371</v>
      </c>
      <c r="B6834" s="473" t="s">
        <v>7380</v>
      </c>
      <c r="C6834" s="473" t="s">
        <v>986</v>
      </c>
      <c r="D6834" s="474">
        <v>0.22</v>
      </c>
    </row>
    <row r="6835" spans="1:4" s="387" customFormat="1" x14ac:dyDescent="0.25">
      <c r="A6835" s="473">
        <v>95372</v>
      </c>
      <c r="B6835" s="473" t="s">
        <v>7381</v>
      </c>
      <c r="C6835" s="473" t="s">
        <v>986</v>
      </c>
      <c r="D6835" s="474">
        <v>0.15</v>
      </c>
    </row>
    <row r="6836" spans="1:4" s="387" customFormat="1" x14ac:dyDescent="0.25">
      <c r="A6836" s="473">
        <v>95373</v>
      </c>
      <c r="B6836" s="473" t="s">
        <v>7382</v>
      </c>
      <c r="C6836" s="473" t="s">
        <v>986</v>
      </c>
      <c r="D6836" s="474">
        <v>0.17</v>
      </c>
    </row>
    <row r="6837" spans="1:4" s="387" customFormat="1" x14ac:dyDescent="0.25">
      <c r="A6837" s="473">
        <v>95374</v>
      </c>
      <c r="B6837" s="473" t="s">
        <v>7383</v>
      </c>
      <c r="C6837" s="473" t="s">
        <v>986</v>
      </c>
      <c r="D6837" s="474">
        <v>0.17</v>
      </c>
    </row>
    <row r="6838" spans="1:4" s="387" customFormat="1" x14ac:dyDescent="0.25">
      <c r="A6838" s="473">
        <v>95375</v>
      </c>
      <c r="B6838" s="473" t="s">
        <v>7384</v>
      </c>
      <c r="C6838" s="473" t="s">
        <v>986</v>
      </c>
      <c r="D6838" s="474">
        <v>0.15</v>
      </c>
    </row>
    <row r="6839" spans="1:4" s="387" customFormat="1" x14ac:dyDescent="0.25">
      <c r="A6839" s="473">
        <v>95376</v>
      </c>
      <c r="B6839" s="473" t="s">
        <v>7385</v>
      </c>
      <c r="C6839" s="473" t="s">
        <v>986</v>
      </c>
      <c r="D6839" s="474">
        <v>0.03</v>
      </c>
    </row>
    <row r="6840" spans="1:4" s="387" customFormat="1" x14ac:dyDescent="0.25">
      <c r="A6840" s="473">
        <v>95377</v>
      </c>
      <c r="B6840" s="473" t="s">
        <v>7386</v>
      </c>
      <c r="C6840" s="473" t="s">
        <v>986</v>
      </c>
      <c r="D6840" s="474">
        <v>0.12</v>
      </c>
    </row>
    <row r="6841" spans="1:4" s="387" customFormat="1" x14ac:dyDescent="0.25">
      <c r="A6841" s="473">
        <v>95378</v>
      </c>
      <c r="B6841" s="473" t="s">
        <v>7387</v>
      </c>
      <c r="C6841" s="473" t="s">
        <v>986</v>
      </c>
      <c r="D6841" s="474">
        <v>0.14000000000000001</v>
      </c>
    </row>
    <row r="6842" spans="1:4" s="387" customFormat="1" x14ac:dyDescent="0.25">
      <c r="A6842" s="473">
        <v>95379</v>
      </c>
      <c r="B6842" s="473" t="s">
        <v>7388</v>
      </c>
      <c r="C6842" s="473" t="s">
        <v>986</v>
      </c>
      <c r="D6842" s="474">
        <v>0.12</v>
      </c>
    </row>
    <row r="6843" spans="1:4" s="387" customFormat="1" x14ac:dyDescent="0.25">
      <c r="A6843" s="473">
        <v>95380</v>
      </c>
      <c r="B6843" s="473" t="s">
        <v>7389</v>
      </c>
      <c r="C6843" s="473" t="s">
        <v>986</v>
      </c>
      <c r="D6843" s="474">
        <v>0.13</v>
      </c>
    </row>
    <row r="6844" spans="1:4" s="387" customFormat="1" x14ac:dyDescent="0.25">
      <c r="A6844" s="473">
        <v>95382</v>
      </c>
      <c r="B6844" s="473" t="s">
        <v>7390</v>
      </c>
      <c r="C6844" s="473" t="s">
        <v>986</v>
      </c>
      <c r="D6844" s="474">
        <v>0.15</v>
      </c>
    </row>
    <row r="6845" spans="1:4" s="387" customFormat="1" x14ac:dyDescent="0.25">
      <c r="A6845" s="473">
        <v>95383</v>
      </c>
      <c r="B6845" s="473" t="s">
        <v>7391</v>
      </c>
      <c r="C6845" s="473" t="s">
        <v>986</v>
      </c>
      <c r="D6845" s="474">
        <v>0.24</v>
      </c>
    </row>
    <row r="6846" spans="1:4" s="387" customFormat="1" x14ac:dyDescent="0.25">
      <c r="A6846" s="473">
        <v>95384</v>
      </c>
      <c r="B6846" s="473" t="s">
        <v>7392</v>
      </c>
      <c r="C6846" s="473" t="s">
        <v>986</v>
      </c>
      <c r="D6846" s="474">
        <v>0.16</v>
      </c>
    </row>
    <row r="6847" spans="1:4" s="387" customFormat="1" x14ac:dyDescent="0.25">
      <c r="A6847" s="473">
        <v>95385</v>
      </c>
      <c r="B6847" s="473" t="s">
        <v>7393</v>
      </c>
      <c r="C6847" s="473" t="s">
        <v>986</v>
      </c>
      <c r="D6847" s="474">
        <v>0.13</v>
      </c>
    </row>
    <row r="6848" spans="1:4" s="387" customFormat="1" x14ac:dyDescent="0.25">
      <c r="A6848" s="473">
        <v>95386</v>
      </c>
      <c r="B6848" s="473" t="s">
        <v>7394</v>
      </c>
      <c r="C6848" s="473" t="s">
        <v>986</v>
      </c>
      <c r="D6848" s="474">
        <v>0.09</v>
      </c>
    </row>
    <row r="6849" spans="1:4" s="387" customFormat="1" x14ac:dyDescent="0.25">
      <c r="A6849" s="473">
        <v>95387</v>
      </c>
      <c r="B6849" s="473" t="s">
        <v>7395</v>
      </c>
      <c r="C6849" s="473" t="s">
        <v>986</v>
      </c>
      <c r="D6849" s="474">
        <v>0.14000000000000001</v>
      </c>
    </row>
    <row r="6850" spans="1:4" s="387" customFormat="1" x14ac:dyDescent="0.25">
      <c r="A6850" s="473">
        <v>95388</v>
      </c>
      <c r="B6850" s="473" t="s">
        <v>7396</v>
      </c>
      <c r="C6850" s="473" t="s">
        <v>986</v>
      </c>
      <c r="D6850" s="474">
        <v>0.05</v>
      </c>
    </row>
    <row r="6851" spans="1:4" s="387" customFormat="1" x14ac:dyDescent="0.25">
      <c r="A6851" s="473">
        <v>95389</v>
      </c>
      <c r="B6851" s="473" t="s">
        <v>7397</v>
      </c>
      <c r="C6851" s="473" t="s">
        <v>986</v>
      </c>
      <c r="D6851" s="474">
        <v>0.06</v>
      </c>
    </row>
    <row r="6852" spans="1:4" s="387" customFormat="1" x14ac:dyDescent="0.25">
      <c r="A6852" s="473">
        <v>95390</v>
      </c>
      <c r="B6852" s="473" t="s">
        <v>7398</v>
      </c>
      <c r="C6852" s="473" t="s">
        <v>986</v>
      </c>
      <c r="D6852" s="474">
        <v>0.05</v>
      </c>
    </row>
    <row r="6853" spans="1:4" s="387" customFormat="1" x14ac:dyDescent="0.25">
      <c r="A6853" s="473">
        <v>95391</v>
      </c>
      <c r="B6853" s="473" t="s">
        <v>7399</v>
      </c>
      <c r="C6853" s="473" t="s">
        <v>986</v>
      </c>
      <c r="D6853" s="474">
        <v>0.08</v>
      </c>
    </row>
    <row r="6854" spans="1:4" s="387" customFormat="1" x14ac:dyDescent="0.25">
      <c r="A6854" s="473">
        <v>95392</v>
      </c>
      <c r="B6854" s="473" t="s">
        <v>7400</v>
      </c>
      <c r="C6854" s="473" t="s">
        <v>986</v>
      </c>
      <c r="D6854" s="474">
        <v>0.08</v>
      </c>
    </row>
    <row r="6855" spans="1:4" s="387" customFormat="1" x14ac:dyDescent="0.25">
      <c r="A6855" s="473">
        <v>95393</v>
      </c>
      <c r="B6855" s="473" t="s">
        <v>7401</v>
      </c>
      <c r="C6855" s="473" t="s">
        <v>986</v>
      </c>
      <c r="D6855" s="474">
        <v>0.42</v>
      </c>
    </row>
    <row r="6856" spans="1:4" s="387" customFormat="1" x14ac:dyDescent="0.25">
      <c r="A6856" s="473">
        <v>95394</v>
      </c>
      <c r="B6856" s="473" t="s">
        <v>7402</v>
      </c>
      <c r="C6856" s="473" t="s">
        <v>986</v>
      </c>
      <c r="D6856" s="474">
        <v>0.33</v>
      </c>
    </row>
    <row r="6857" spans="1:4" s="387" customFormat="1" x14ac:dyDescent="0.25">
      <c r="A6857" s="473">
        <v>95395</v>
      </c>
      <c r="B6857" s="473" t="s">
        <v>7403</v>
      </c>
      <c r="C6857" s="473" t="s">
        <v>986</v>
      </c>
      <c r="D6857" s="474">
        <v>0.48</v>
      </c>
    </row>
    <row r="6858" spans="1:4" s="387" customFormat="1" x14ac:dyDescent="0.25">
      <c r="A6858" s="473">
        <v>95396</v>
      </c>
      <c r="B6858" s="473" t="s">
        <v>7404</v>
      </c>
      <c r="C6858" s="473" t="s">
        <v>986</v>
      </c>
      <c r="D6858" s="474">
        <v>0.63</v>
      </c>
    </row>
    <row r="6859" spans="1:4" s="387" customFormat="1" x14ac:dyDescent="0.25">
      <c r="A6859" s="473">
        <v>95397</v>
      </c>
      <c r="B6859" s="473" t="s">
        <v>7405</v>
      </c>
      <c r="C6859" s="473" t="s">
        <v>986</v>
      </c>
      <c r="D6859" s="474">
        <v>0.09</v>
      </c>
    </row>
    <row r="6860" spans="1:4" s="387" customFormat="1" x14ac:dyDescent="0.25">
      <c r="A6860" s="473">
        <v>95398</v>
      </c>
      <c r="B6860" s="473" t="s">
        <v>7406</v>
      </c>
      <c r="C6860" s="473" t="s">
        <v>986</v>
      </c>
      <c r="D6860" s="474">
        <v>7.0000000000000007E-2</v>
      </c>
    </row>
    <row r="6861" spans="1:4" s="387" customFormat="1" x14ac:dyDescent="0.25">
      <c r="A6861" s="473">
        <v>95399</v>
      </c>
      <c r="B6861" s="473" t="s">
        <v>7407</v>
      </c>
      <c r="C6861" s="473" t="s">
        <v>986</v>
      </c>
      <c r="D6861" s="474">
        <v>0.04</v>
      </c>
    </row>
    <row r="6862" spans="1:4" s="387" customFormat="1" x14ac:dyDescent="0.25">
      <c r="A6862" s="473">
        <v>95400</v>
      </c>
      <c r="B6862" s="473" t="s">
        <v>7408</v>
      </c>
      <c r="C6862" s="473" t="s">
        <v>986</v>
      </c>
      <c r="D6862" s="474">
        <v>7.0000000000000007E-2</v>
      </c>
    </row>
    <row r="6863" spans="1:4" s="387" customFormat="1" x14ac:dyDescent="0.25">
      <c r="A6863" s="473">
        <v>95401</v>
      </c>
      <c r="B6863" s="473" t="s">
        <v>7409</v>
      </c>
      <c r="C6863" s="473" t="s">
        <v>986</v>
      </c>
      <c r="D6863" s="474">
        <v>0.22</v>
      </c>
    </row>
    <row r="6864" spans="1:4" s="387" customFormat="1" x14ac:dyDescent="0.25">
      <c r="A6864" s="473">
        <v>95402</v>
      </c>
      <c r="B6864" s="473" t="s">
        <v>7410</v>
      </c>
      <c r="C6864" s="473" t="s">
        <v>986</v>
      </c>
      <c r="D6864" s="474">
        <v>0.82</v>
      </c>
    </row>
    <row r="6865" spans="1:4" s="387" customFormat="1" x14ac:dyDescent="0.25">
      <c r="A6865" s="473">
        <v>95403</v>
      </c>
      <c r="B6865" s="473" t="s">
        <v>7411</v>
      </c>
      <c r="C6865" s="473" t="s">
        <v>986</v>
      </c>
      <c r="D6865" s="474">
        <v>0.93</v>
      </c>
    </row>
    <row r="6866" spans="1:4" s="387" customFormat="1" x14ac:dyDescent="0.25">
      <c r="A6866" s="473">
        <v>95404</v>
      </c>
      <c r="B6866" s="473" t="s">
        <v>7412</v>
      </c>
      <c r="C6866" s="473" t="s">
        <v>986</v>
      </c>
      <c r="D6866" s="474">
        <v>1.27</v>
      </c>
    </row>
    <row r="6867" spans="1:4" s="387" customFormat="1" x14ac:dyDescent="0.25">
      <c r="A6867" s="473">
        <v>95405</v>
      </c>
      <c r="B6867" s="473" t="s">
        <v>7413</v>
      </c>
      <c r="C6867" s="473" t="s">
        <v>986</v>
      </c>
      <c r="D6867" s="474">
        <v>0.34</v>
      </c>
    </row>
    <row r="6868" spans="1:4" s="387" customFormat="1" x14ac:dyDescent="0.25">
      <c r="A6868" s="473">
        <v>95406</v>
      </c>
      <c r="B6868" s="473" t="s">
        <v>7414</v>
      </c>
      <c r="C6868" s="473" t="s">
        <v>986</v>
      </c>
      <c r="D6868" s="474">
        <v>0.08</v>
      </c>
    </row>
    <row r="6869" spans="1:4" s="387" customFormat="1" x14ac:dyDescent="0.25">
      <c r="A6869" s="473">
        <v>95407</v>
      </c>
      <c r="B6869" s="473" t="s">
        <v>7415</v>
      </c>
      <c r="C6869" s="473" t="s">
        <v>986</v>
      </c>
      <c r="D6869" s="474">
        <v>2.2200000000000002</v>
      </c>
    </row>
    <row r="6870" spans="1:4" s="387" customFormat="1" x14ac:dyDescent="0.25">
      <c r="A6870" s="473">
        <v>95408</v>
      </c>
      <c r="B6870" s="473" t="s">
        <v>7416</v>
      </c>
      <c r="C6870" s="473" t="s">
        <v>1161</v>
      </c>
      <c r="D6870" s="474">
        <v>6.18</v>
      </c>
    </row>
    <row r="6871" spans="1:4" s="387" customFormat="1" x14ac:dyDescent="0.25">
      <c r="A6871" s="473">
        <v>95409</v>
      </c>
      <c r="B6871" s="473" t="s">
        <v>7417</v>
      </c>
      <c r="C6871" s="473" t="s">
        <v>1161</v>
      </c>
      <c r="D6871" s="474">
        <v>11.97</v>
      </c>
    </row>
    <row r="6872" spans="1:4" s="387" customFormat="1" x14ac:dyDescent="0.25">
      <c r="A6872" s="473">
        <v>95410</v>
      </c>
      <c r="B6872" s="473" t="s">
        <v>7418</v>
      </c>
      <c r="C6872" s="473" t="s">
        <v>1161</v>
      </c>
      <c r="D6872" s="474">
        <v>5.6</v>
      </c>
    </row>
    <row r="6873" spans="1:4" s="387" customFormat="1" x14ac:dyDescent="0.25">
      <c r="A6873" s="473">
        <v>95411</v>
      </c>
      <c r="B6873" s="473" t="s">
        <v>7419</v>
      </c>
      <c r="C6873" s="473" t="s">
        <v>1161</v>
      </c>
      <c r="D6873" s="474">
        <v>10.69</v>
      </c>
    </row>
    <row r="6874" spans="1:4" s="387" customFormat="1" x14ac:dyDescent="0.25">
      <c r="A6874" s="473">
        <v>95412</v>
      </c>
      <c r="B6874" s="473" t="s">
        <v>7420</v>
      </c>
      <c r="C6874" s="473" t="s">
        <v>1161</v>
      </c>
      <c r="D6874" s="474">
        <v>12.78</v>
      </c>
    </row>
    <row r="6875" spans="1:4" s="387" customFormat="1" x14ac:dyDescent="0.25">
      <c r="A6875" s="473">
        <v>95413</v>
      </c>
      <c r="B6875" s="473" t="s">
        <v>7421</v>
      </c>
      <c r="C6875" s="473" t="s">
        <v>1161</v>
      </c>
      <c r="D6875" s="474">
        <v>11.63</v>
      </c>
    </row>
    <row r="6876" spans="1:4" s="387" customFormat="1" x14ac:dyDescent="0.25">
      <c r="A6876" s="473">
        <v>95414</v>
      </c>
      <c r="B6876" s="473" t="s">
        <v>7422</v>
      </c>
      <c r="C6876" s="473" t="s">
        <v>1161</v>
      </c>
      <c r="D6876" s="474">
        <v>57.91</v>
      </c>
    </row>
    <row r="6877" spans="1:4" s="387" customFormat="1" x14ac:dyDescent="0.25">
      <c r="A6877" s="473">
        <v>95415</v>
      </c>
      <c r="B6877" s="473" t="s">
        <v>7423</v>
      </c>
      <c r="C6877" s="473" t="s">
        <v>1161</v>
      </c>
      <c r="D6877" s="474">
        <v>112.81</v>
      </c>
    </row>
    <row r="6878" spans="1:4" s="387" customFormat="1" x14ac:dyDescent="0.25">
      <c r="A6878" s="473">
        <v>95416</v>
      </c>
      <c r="B6878" s="473" t="s">
        <v>7424</v>
      </c>
      <c r="C6878" s="473" t="s">
        <v>1161</v>
      </c>
      <c r="D6878" s="474">
        <v>9.74</v>
      </c>
    </row>
    <row r="6879" spans="1:4" s="387" customFormat="1" x14ac:dyDescent="0.25">
      <c r="A6879" s="473">
        <v>95417</v>
      </c>
      <c r="B6879" s="473" t="s">
        <v>2206</v>
      </c>
      <c r="C6879" s="473" t="s">
        <v>1161</v>
      </c>
      <c r="D6879" s="474">
        <v>128.4</v>
      </c>
    </row>
    <row r="6880" spans="1:4" s="387" customFormat="1" x14ac:dyDescent="0.25">
      <c r="A6880" s="473">
        <v>95418</v>
      </c>
      <c r="B6880" s="473" t="s">
        <v>7425</v>
      </c>
      <c r="C6880" s="473" t="s">
        <v>1161</v>
      </c>
      <c r="D6880" s="474">
        <v>175.52</v>
      </c>
    </row>
    <row r="6881" spans="1:4" s="387" customFormat="1" x14ac:dyDescent="0.25">
      <c r="A6881" s="473">
        <v>95419</v>
      </c>
      <c r="B6881" s="473" t="s">
        <v>7426</v>
      </c>
      <c r="C6881" s="473" t="s">
        <v>1161</v>
      </c>
      <c r="D6881" s="474">
        <v>47.22</v>
      </c>
    </row>
    <row r="6882" spans="1:4" s="387" customFormat="1" x14ac:dyDescent="0.25">
      <c r="A6882" s="473">
        <v>95420</v>
      </c>
      <c r="B6882" s="473" t="s">
        <v>7427</v>
      </c>
      <c r="C6882" s="473" t="s">
        <v>1161</v>
      </c>
      <c r="D6882" s="474">
        <v>67.069999999999993</v>
      </c>
    </row>
    <row r="6883" spans="1:4" s="387" customFormat="1" x14ac:dyDescent="0.25">
      <c r="A6883" s="473">
        <v>95421</v>
      </c>
      <c r="B6883" s="473" t="s">
        <v>7428</v>
      </c>
      <c r="C6883" s="473" t="s">
        <v>1161</v>
      </c>
      <c r="D6883" s="474">
        <v>88.68</v>
      </c>
    </row>
    <row r="6884" spans="1:4" s="387" customFormat="1" x14ac:dyDescent="0.25">
      <c r="A6884" s="473">
        <v>95422</v>
      </c>
      <c r="B6884" s="473" t="s">
        <v>7429</v>
      </c>
      <c r="C6884" s="473" t="s">
        <v>1161</v>
      </c>
      <c r="D6884" s="474">
        <v>31.17</v>
      </c>
    </row>
    <row r="6885" spans="1:4" s="387" customFormat="1" x14ac:dyDescent="0.25">
      <c r="A6885" s="473">
        <v>95423</v>
      </c>
      <c r="B6885" s="473" t="s">
        <v>2200</v>
      </c>
      <c r="C6885" s="473" t="s">
        <v>1161</v>
      </c>
      <c r="D6885" s="474">
        <v>47.31</v>
      </c>
    </row>
    <row r="6886" spans="1:4" s="387" customFormat="1" x14ac:dyDescent="0.25">
      <c r="A6886" s="473">
        <v>95424</v>
      </c>
      <c r="B6886" s="473" t="s">
        <v>7430</v>
      </c>
      <c r="C6886" s="473" t="s">
        <v>1161</v>
      </c>
      <c r="D6886" s="474">
        <v>12.36</v>
      </c>
    </row>
    <row r="6887" spans="1:4" s="387" customFormat="1" x14ac:dyDescent="0.25">
      <c r="A6887" s="473">
        <v>100288</v>
      </c>
      <c r="B6887" s="473" t="s">
        <v>7431</v>
      </c>
      <c r="C6887" s="473" t="s">
        <v>986</v>
      </c>
      <c r="D6887" s="474">
        <v>0.03</v>
      </c>
    </row>
    <row r="6888" spans="1:4" s="387" customFormat="1" x14ac:dyDescent="0.25">
      <c r="A6888" s="473">
        <v>100289</v>
      </c>
      <c r="B6888" s="473" t="s">
        <v>7432</v>
      </c>
      <c r="C6888" s="473" t="s">
        <v>986</v>
      </c>
      <c r="D6888" s="474">
        <v>16.28</v>
      </c>
    </row>
    <row r="6889" spans="1:4" s="387" customFormat="1" x14ac:dyDescent="0.25">
      <c r="A6889" s="473">
        <v>100290</v>
      </c>
      <c r="B6889" s="473" t="s">
        <v>7433</v>
      </c>
      <c r="C6889" s="473" t="s">
        <v>986</v>
      </c>
      <c r="D6889" s="474">
        <v>0.06</v>
      </c>
    </row>
    <row r="6890" spans="1:4" s="387" customFormat="1" x14ac:dyDescent="0.25">
      <c r="A6890" s="473">
        <v>100291</v>
      </c>
      <c r="B6890" s="473" t="s">
        <v>7434</v>
      </c>
      <c r="C6890" s="473" t="s">
        <v>986</v>
      </c>
      <c r="D6890" s="474">
        <v>0.11</v>
      </c>
    </row>
    <row r="6891" spans="1:4" s="387" customFormat="1" x14ac:dyDescent="0.25">
      <c r="A6891" s="473">
        <v>100292</v>
      </c>
      <c r="B6891" s="473" t="s">
        <v>7435</v>
      </c>
      <c r="C6891" s="473" t="s">
        <v>986</v>
      </c>
      <c r="D6891" s="474">
        <v>0.41</v>
      </c>
    </row>
    <row r="6892" spans="1:4" s="387" customFormat="1" x14ac:dyDescent="0.25">
      <c r="A6892" s="473">
        <v>100293</v>
      </c>
      <c r="B6892" s="473" t="s">
        <v>7436</v>
      </c>
      <c r="C6892" s="473" t="s">
        <v>986</v>
      </c>
      <c r="D6892" s="474">
        <v>0.11</v>
      </c>
    </row>
    <row r="6893" spans="1:4" s="387" customFormat="1" x14ac:dyDescent="0.25">
      <c r="A6893" s="473">
        <v>100294</v>
      </c>
      <c r="B6893" s="473" t="s">
        <v>7437</v>
      </c>
      <c r="C6893" s="473" t="s">
        <v>986</v>
      </c>
      <c r="D6893" s="474">
        <v>0.22</v>
      </c>
    </row>
    <row r="6894" spans="1:4" s="387" customFormat="1" x14ac:dyDescent="0.25">
      <c r="A6894" s="473">
        <v>100295</v>
      </c>
      <c r="B6894" s="473" t="s">
        <v>7438</v>
      </c>
      <c r="C6894" s="473" t="s">
        <v>986</v>
      </c>
      <c r="D6894" s="474">
        <v>0.31</v>
      </c>
    </row>
    <row r="6895" spans="1:4" s="387" customFormat="1" x14ac:dyDescent="0.25">
      <c r="A6895" s="473">
        <v>100296</v>
      </c>
      <c r="B6895" s="473" t="s">
        <v>7439</v>
      </c>
      <c r="C6895" s="473" t="s">
        <v>986</v>
      </c>
      <c r="D6895" s="474">
        <v>0.65</v>
      </c>
    </row>
    <row r="6896" spans="1:4" s="387" customFormat="1" x14ac:dyDescent="0.25">
      <c r="A6896" s="473">
        <v>100297</v>
      </c>
      <c r="B6896" s="473" t="s">
        <v>7440</v>
      </c>
      <c r="C6896" s="473" t="s">
        <v>986</v>
      </c>
      <c r="D6896" s="474">
        <v>0.73</v>
      </c>
    </row>
    <row r="6897" spans="1:4" s="387" customFormat="1" x14ac:dyDescent="0.25">
      <c r="A6897" s="473">
        <v>100298</v>
      </c>
      <c r="B6897" s="473" t="s">
        <v>7441</v>
      </c>
      <c r="C6897" s="473" t="s">
        <v>986</v>
      </c>
      <c r="D6897" s="474">
        <v>0.34</v>
      </c>
    </row>
    <row r="6898" spans="1:4" s="387" customFormat="1" x14ac:dyDescent="0.25">
      <c r="A6898" s="473">
        <v>100299</v>
      </c>
      <c r="B6898" s="473" t="s">
        <v>7442</v>
      </c>
      <c r="C6898" s="473" t="s">
        <v>986</v>
      </c>
      <c r="D6898" s="474">
        <v>0.43</v>
      </c>
    </row>
    <row r="6899" spans="1:4" s="387" customFormat="1" x14ac:dyDescent="0.25">
      <c r="A6899" s="473">
        <v>100300</v>
      </c>
      <c r="B6899" s="473" t="s">
        <v>7443</v>
      </c>
      <c r="C6899" s="473" t="s">
        <v>986</v>
      </c>
      <c r="D6899" s="474">
        <v>19.149999999999999</v>
      </c>
    </row>
    <row r="6900" spans="1:4" s="387" customFormat="1" x14ac:dyDescent="0.25">
      <c r="A6900" s="473">
        <v>100301</v>
      </c>
      <c r="B6900" s="473" t="s">
        <v>7444</v>
      </c>
      <c r="C6900" s="473" t="s">
        <v>986</v>
      </c>
      <c r="D6900" s="474">
        <v>18.170000000000002</v>
      </c>
    </row>
    <row r="6901" spans="1:4" s="387" customFormat="1" x14ac:dyDescent="0.25">
      <c r="A6901" s="473">
        <v>100302</v>
      </c>
      <c r="B6901" s="473" t="s">
        <v>7445</v>
      </c>
      <c r="C6901" s="473" t="s">
        <v>986</v>
      </c>
      <c r="D6901" s="474">
        <v>116.2</v>
      </c>
    </row>
    <row r="6902" spans="1:4" s="387" customFormat="1" x14ac:dyDescent="0.25">
      <c r="A6902" s="473">
        <v>100303</v>
      </c>
      <c r="B6902" s="473" t="s">
        <v>7446</v>
      </c>
      <c r="C6902" s="473" t="s">
        <v>986</v>
      </c>
      <c r="D6902" s="474">
        <v>17.21</v>
      </c>
    </row>
    <row r="6903" spans="1:4" s="387" customFormat="1" x14ac:dyDescent="0.25">
      <c r="A6903" s="473">
        <v>100304</v>
      </c>
      <c r="B6903" s="473" t="s">
        <v>7447</v>
      </c>
      <c r="C6903" s="473" t="s">
        <v>986</v>
      </c>
      <c r="D6903" s="474">
        <v>65.23</v>
      </c>
    </row>
    <row r="6904" spans="1:4" s="387" customFormat="1" x14ac:dyDescent="0.25">
      <c r="A6904" s="473">
        <v>100305</v>
      </c>
      <c r="B6904" s="473" t="s">
        <v>7448</v>
      </c>
      <c r="C6904" s="473" t="s">
        <v>986</v>
      </c>
      <c r="D6904" s="474">
        <v>81.150000000000006</v>
      </c>
    </row>
    <row r="6905" spans="1:4" s="387" customFormat="1" x14ac:dyDescent="0.25">
      <c r="A6905" s="473">
        <v>100306</v>
      </c>
      <c r="B6905" s="473" t="s">
        <v>7449</v>
      </c>
      <c r="C6905" s="473" t="s">
        <v>986</v>
      </c>
      <c r="D6905" s="474">
        <v>91.39</v>
      </c>
    </row>
    <row r="6906" spans="1:4" s="387" customFormat="1" x14ac:dyDescent="0.25">
      <c r="A6906" s="473">
        <v>100307</v>
      </c>
      <c r="B6906" s="473" t="s">
        <v>7450</v>
      </c>
      <c r="C6906" s="473" t="s">
        <v>986</v>
      </c>
      <c r="D6906" s="474">
        <v>20.68</v>
      </c>
    </row>
    <row r="6907" spans="1:4" s="387" customFormat="1" x14ac:dyDescent="0.25">
      <c r="A6907" s="473">
        <v>100308</v>
      </c>
      <c r="B6907" s="473" t="s">
        <v>7451</v>
      </c>
      <c r="C6907" s="473" t="s">
        <v>986</v>
      </c>
      <c r="D6907" s="474">
        <v>23.99</v>
      </c>
    </row>
    <row r="6908" spans="1:4" s="387" customFormat="1" x14ac:dyDescent="0.25">
      <c r="A6908" s="473">
        <v>100309</v>
      </c>
      <c r="B6908" s="473" t="s">
        <v>2210</v>
      </c>
      <c r="C6908" s="473" t="s">
        <v>986</v>
      </c>
      <c r="D6908" s="474">
        <v>35.67</v>
      </c>
    </row>
    <row r="6909" spans="1:4" s="387" customFormat="1" x14ac:dyDescent="0.25">
      <c r="A6909" s="473">
        <v>100310</v>
      </c>
      <c r="B6909" s="473" t="s">
        <v>7452</v>
      </c>
      <c r="C6909" s="473" t="s">
        <v>1161</v>
      </c>
      <c r="D6909" s="474">
        <v>8.91</v>
      </c>
    </row>
    <row r="6910" spans="1:4" s="387" customFormat="1" x14ac:dyDescent="0.25">
      <c r="A6910" s="473">
        <v>100311</v>
      </c>
      <c r="B6910" s="473" t="s">
        <v>7453</v>
      </c>
      <c r="C6910" s="473" t="s">
        <v>1161</v>
      </c>
      <c r="D6910" s="474">
        <v>57.16</v>
      </c>
    </row>
    <row r="6911" spans="1:4" s="387" customFormat="1" x14ac:dyDescent="0.25">
      <c r="A6911" s="473">
        <v>100312</v>
      </c>
      <c r="B6911" s="473" t="s">
        <v>7454</v>
      </c>
      <c r="C6911" s="473" t="s">
        <v>1161</v>
      </c>
      <c r="D6911" s="474">
        <v>81.89</v>
      </c>
    </row>
    <row r="6912" spans="1:4" s="387" customFormat="1" x14ac:dyDescent="0.25">
      <c r="A6912" s="473">
        <v>100313</v>
      </c>
      <c r="B6912" s="473" t="s">
        <v>7455</v>
      </c>
      <c r="C6912" s="473" t="s">
        <v>1161</v>
      </c>
      <c r="D6912" s="474">
        <v>89.02</v>
      </c>
    </row>
    <row r="6913" spans="1:4" s="387" customFormat="1" x14ac:dyDescent="0.25">
      <c r="A6913" s="473">
        <v>100314</v>
      </c>
      <c r="B6913" s="473" t="s">
        <v>7456</v>
      </c>
      <c r="C6913" s="473" t="s">
        <v>1161</v>
      </c>
      <c r="D6913" s="474">
        <v>100.43</v>
      </c>
    </row>
    <row r="6914" spans="1:4" s="387" customFormat="1" x14ac:dyDescent="0.25">
      <c r="A6914" s="473">
        <v>100315</v>
      </c>
      <c r="B6914" s="473" t="s">
        <v>2211</v>
      </c>
      <c r="C6914" s="473" t="s">
        <v>1161</v>
      </c>
      <c r="D6914" s="474">
        <v>59.4</v>
      </c>
    </row>
    <row r="6915" spans="1:4" s="387" customFormat="1" x14ac:dyDescent="0.25">
      <c r="A6915" s="473">
        <v>100316</v>
      </c>
      <c r="B6915" s="473" t="s">
        <v>7443</v>
      </c>
      <c r="C6915" s="473" t="s">
        <v>1161</v>
      </c>
      <c r="D6915" s="475">
        <v>3424.5</v>
      </c>
    </row>
    <row r="6916" spans="1:4" s="387" customFormat="1" x14ac:dyDescent="0.25">
      <c r="A6916" s="473">
        <v>100317</v>
      </c>
      <c r="B6916" s="473" t="s">
        <v>7457</v>
      </c>
      <c r="C6916" s="473" t="s">
        <v>1161</v>
      </c>
      <c r="D6916" s="475">
        <v>20693.64</v>
      </c>
    </row>
    <row r="6917" spans="1:4" s="387" customFormat="1" x14ac:dyDescent="0.25">
      <c r="A6917" s="473">
        <v>100318</v>
      </c>
      <c r="B6917" s="473" t="s">
        <v>7447</v>
      </c>
      <c r="C6917" s="473" t="s">
        <v>1161</v>
      </c>
      <c r="D6917" s="475">
        <v>11675.32</v>
      </c>
    </row>
    <row r="6918" spans="1:4" s="387" customFormat="1" x14ac:dyDescent="0.25">
      <c r="A6918" s="473">
        <v>100319</v>
      </c>
      <c r="B6918" s="473" t="s">
        <v>7448</v>
      </c>
      <c r="C6918" s="473" t="s">
        <v>1161</v>
      </c>
      <c r="D6918" s="475">
        <v>14439.61</v>
      </c>
    </row>
    <row r="6919" spans="1:4" s="387" customFormat="1" x14ac:dyDescent="0.25">
      <c r="A6919" s="473">
        <v>100320</v>
      </c>
      <c r="B6919" s="473" t="s">
        <v>7449</v>
      </c>
      <c r="C6919" s="473" t="s">
        <v>1161</v>
      </c>
      <c r="D6919" s="475">
        <v>16262.56</v>
      </c>
    </row>
    <row r="6920" spans="1:4" s="387" customFormat="1" x14ac:dyDescent="0.25">
      <c r="A6920" s="473">
        <v>100321</v>
      </c>
      <c r="B6920" s="473" t="s">
        <v>2210</v>
      </c>
      <c r="C6920" s="473" t="s">
        <v>1161</v>
      </c>
      <c r="D6920" s="475">
        <v>6352.42</v>
      </c>
    </row>
    <row r="6921" spans="1:4" s="387" customFormat="1" x14ac:dyDescent="0.25">
      <c r="A6921" s="473">
        <v>100533</v>
      </c>
      <c r="B6921" s="473" t="s">
        <v>7458</v>
      </c>
      <c r="C6921" s="473" t="s">
        <v>986</v>
      </c>
      <c r="D6921" s="474">
        <v>15.75</v>
      </c>
    </row>
    <row r="6922" spans="1:4" s="387" customFormat="1" x14ac:dyDescent="0.25">
      <c r="A6922" s="473">
        <v>100534</v>
      </c>
      <c r="B6922" s="473" t="s">
        <v>7458</v>
      </c>
      <c r="C6922" s="473" t="s">
        <v>1161</v>
      </c>
      <c r="D6922" s="475">
        <v>2820.02</v>
      </c>
    </row>
    <row r="6923" spans="1:4" s="387" customFormat="1" x14ac:dyDescent="0.25">
      <c r="A6923" s="473">
        <v>100535</v>
      </c>
      <c r="B6923" s="473" t="s">
        <v>7459</v>
      </c>
      <c r="C6923" s="473" t="s">
        <v>986</v>
      </c>
      <c r="D6923" s="474">
        <v>0.18</v>
      </c>
    </row>
    <row r="6924" spans="1:4" s="387" customFormat="1" x14ac:dyDescent="0.25">
      <c r="A6924" s="473">
        <v>100536</v>
      </c>
      <c r="B6924" s="473" t="s">
        <v>7460</v>
      </c>
      <c r="C6924" s="473" t="s">
        <v>1161</v>
      </c>
      <c r="D6924" s="474">
        <v>25.12</v>
      </c>
    </row>
    <row r="6925" spans="1:4" s="387" customFormat="1" x14ac:dyDescent="0.25">
      <c r="A6925" s="473">
        <v>101284</v>
      </c>
      <c r="B6925" s="473" t="s">
        <v>7461</v>
      </c>
      <c r="C6925" s="473" t="s">
        <v>986</v>
      </c>
      <c r="D6925" s="474">
        <v>1</v>
      </c>
    </row>
    <row r="6926" spans="1:4" s="387" customFormat="1" x14ac:dyDescent="0.25">
      <c r="A6926" s="473">
        <v>101285</v>
      </c>
      <c r="B6926" s="473" t="s">
        <v>7462</v>
      </c>
      <c r="C6926" s="473" t="s">
        <v>986</v>
      </c>
      <c r="D6926" s="474">
        <v>0.31</v>
      </c>
    </row>
    <row r="6927" spans="1:4" s="387" customFormat="1" x14ac:dyDescent="0.25">
      <c r="A6927" s="473">
        <v>101286</v>
      </c>
      <c r="B6927" s="473" t="s">
        <v>7463</v>
      </c>
      <c r="C6927" s="473" t="s">
        <v>1161</v>
      </c>
      <c r="D6927" s="474">
        <v>11.8</v>
      </c>
    </row>
    <row r="6928" spans="1:4" s="387" customFormat="1" x14ac:dyDescent="0.25">
      <c r="A6928" s="473">
        <v>101287</v>
      </c>
      <c r="B6928" s="473" t="s">
        <v>7464</v>
      </c>
      <c r="C6928" s="473" t="s">
        <v>1161</v>
      </c>
      <c r="D6928" s="474">
        <v>38.56</v>
      </c>
    </row>
    <row r="6929" spans="1:4" s="387" customFormat="1" x14ac:dyDescent="0.25">
      <c r="A6929" s="473">
        <v>101288</v>
      </c>
      <c r="B6929" s="473" t="s">
        <v>7465</v>
      </c>
      <c r="C6929" s="473" t="s">
        <v>1161</v>
      </c>
      <c r="D6929" s="474">
        <v>8.93</v>
      </c>
    </row>
    <row r="6930" spans="1:4" s="387" customFormat="1" x14ac:dyDescent="0.25">
      <c r="A6930" s="473">
        <v>101289</v>
      </c>
      <c r="B6930" s="473" t="s">
        <v>7466</v>
      </c>
      <c r="C6930" s="473" t="s">
        <v>1161</v>
      </c>
      <c r="D6930" s="474">
        <v>12.22</v>
      </c>
    </row>
    <row r="6931" spans="1:4" s="387" customFormat="1" x14ac:dyDescent="0.25">
      <c r="A6931" s="473">
        <v>101290</v>
      </c>
      <c r="B6931" s="473" t="s">
        <v>7467</v>
      </c>
      <c r="C6931" s="473" t="s">
        <v>1161</v>
      </c>
      <c r="D6931" s="474">
        <v>15.71</v>
      </c>
    </row>
    <row r="6932" spans="1:4" s="387" customFormat="1" x14ac:dyDescent="0.25">
      <c r="A6932" s="473">
        <v>101291</v>
      </c>
      <c r="B6932" s="473" t="s">
        <v>7468</v>
      </c>
      <c r="C6932" s="473" t="s">
        <v>1161</v>
      </c>
      <c r="D6932" s="474">
        <v>12.66</v>
      </c>
    </row>
    <row r="6933" spans="1:4" s="387" customFormat="1" x14ac:dyDescent="0.25">
      <c r="A6933" s="473">
        <v>101292</v>
      </c>
      <c r="B6933" s="473" t="s">
        <v>7469</v>
      </c>
      <c r="C6933" s="473" t="s">
        <v>1161</v>
      </c>
      <c r="D6933" s="474">
        <v>14.33</v>
      </c>
    </row>
    <row r="6934" spans="1:4" s="387" customFormat="1" x14ac:dyDescent="0.25">
      <c r="A6934" s="473">
        <v>101293</v>
      </c>
      <c r="B6934" s="473" t="s">
        <v>7470</v>
      </c>
      <c r="C6934" s="473" t="s">
        <v>1161</v>
      </c>
      <c r="D6934" s="474">
        <v>16.920000000000002</v>
      </c>
    </row>
    <row r="6935" spans="1:4" s="387" customFormat="1" x14ac:dyDescent="0.25">
      <c r="A6935" s="473">
        <v>101294</v>
      </c>
      <c r="B6935" s="473" t="s">
        <v>7471</v>
      </c>
      <c r="C6935" s="473" t="s">
        <v>1161</v>
      </c>
      <c r="D6935" s="474">
        <v>16.52</v>
      </c>
    </row>
    <row r="6936" spans="1:4" s="387" customFormat="1" x14ac:dyDescent="0.25">
      <c r="A6936" s="473">
        <v>101295</v>
      </c>
      <c r="B6936" s="473" t="s">
        <v>7472</v>
      </c>
      <c r="C6936" s="473" t="s">
        <v>1161</v>
      </c>
      <c r="D6936" s="474">
        <v>15.86</v>
      </c>
    </row>
    <row r="6937" spans="1:4" s="387" customFormat="1" x14ac:dyDescent="0.25">
      <c r="A6937" s="473">
        <v>101296</v>
      </c>
      <c r="B6937" s="473" t="s">
        <v>7473</v>
      </c>
      <c r="C6937" s="473" t="s">
        <v>1161</v>
      </c>
      <c r="D6937" s="474">
        <v>18.670000000000002</v>
      </c>
    </row>
    <row r="6938" spans="1:4" s="387" customFormat="1" x14ac:dyDescent="0.25">
      <c r="A6938" s="473">
        <v>101297</v>
      </c>
      <c r="B6938" s="473" t="s">
        <v>7474</v>
      </c>
      <c r="C6938" s="473" t="s">
        <v>1161</v>
      </c>
      <c r="D6938" s="474">
        <v>20.91</v>
      </c>
    </row>
    <row r="6939" spans="1:4" s="387" customFormat="1" x14ac:dyDescent="0.25">
      <c r="A6939" s="473">
        <v>101298</v>
      </c>
      <c r="B6939" s="473" t="s">
        <v>7475</v>
      </c>
      <c r="C6939" s="473" t="s">
        <v>1161</v>
      </c>
      <c r="D6939" s="474">
        <v>10.97</v>
      </c>
    </row>
    <row r="6940" spans="1:4" s="387" customFormat="1" x14ac:dyDescent="0.25">
      <c r="A6940" s="473">
        <v>101299</v>
      </c>
      <c r="B6940" s="473" t="s">
        <v>7476</v>
      </c>
      <c r="C6940" s="473" t="s">
        <v>1161</v>
      </c>
      <c r="D6940" s="474">
        <v>14.13</v>
      </c>
    </row>
    <row r="6941" spans="1:4" s="387" customFormat="1" x14ac:dyDescent="0.25">
      <c r="A6941" s="473">
        <v>101300</v>
      </c>
      <c r="B6941" s="473" t="s">
        <v>7477</v>
      </c>
      <c r="C6941" s="473" t="s">
        <v>1161</v>
      </c>
      <c r="D6941" s="474">
        <v>11.89</v>
      </c>
    </row>
    <row r="6942" spans="1:4" s="387" customFormat="1" x14ac:dyDescent="0.25">
      <c r="A6942" s="473">
        <v>101301</v>
      </c>
      <c r="B6942" s="473" t="s">
        <v>7478</v>
      </c>
      <c r="C6942" s="473" t="s">
        <v>1161</v>
      </c>
      <c r="D6942" s="474">
        <v>5.04</v>
      </c>
    </row>
    <row r="6943" spans="1:4" s="387" customFormat="1" x14ac:dyDescent="0.25">
      <c r="A6943" s="473">
        <v>101302</v>
      </c>
      <c r="B6943" s="473" t="s">
        <v>7479</v>
      </c>
      <c r="C6943" s="473" t="s">
        <v>1161</v>
      </c>
      <c r="D6943" s="474">
        <v>25.18</v>
      </c>
    </row>
    <row r="6944" spans="1:4" s="387" customFormat="1" x14ac:dyDescent="0.25">
      <c r="A6944" s="473">
        <v>101303</v>
      </c>
      <c r="B6944" s="473" t="s">
        <v>7480</v>
      </c>
      <c r="C6944" s="473" t="s">
        <v>1161</v>
      </c>
      <c r="D6944" s="474">
        <v>42.94</v>
      </c>
    </row>
    <row r="6945" spans="1:4" s="387" customFormat="1" x14ac:dyDescent="0.25">
      <c r="A6945" s="473">
        <v>101304</v>
      </c>
      <c r="B6945" s="473" t="s">
        <v>7481</v>
      </c>
      <c r="C6945" s="473" t="s">
        <v>1161</v>
      </c>
      <c r="D6945" s="474">
        <v>21.76</v>
      </c>
    </row>
    <row r="6946" spans="1:4" s="387" customFormat="1" x14ac:dyDescent="0.25">
      <c r="A6946" s="473">
        <v>101305</v>
      </c>
      <c r="B6946" s="473" t="s">
        <v>7482</v>
      </c>
      <c r="C6946" s="473" t="s">
        <v>1161</v>
      </c>
      <c r="D6946" s="474">
        <v>18.5</v>
      </c>
    </row>
    <row r="6947" spans="1:4" s="387" customFormat="1" x14ac:dyDescent="0.25">
      <c r="A6947" s="473">
        <v>101307</v>
      </c>
      <c r="B6947" s="473" t="s">
        <v>7483</v>
      </c>
      <c r="C6947" s="473" t="s">
        <v>1161</v>
      </c>
      <c r="D6947" s="474">
        <v>15.67</v>
      </c>
    </row>
    <row r="6948" spans="1:4" s="387" customFormat="1" x14ac:dyDescent="0.25">
      <c r="A6948" s="473">
        <v>101308</v>
      </c>
      <c r="B6948" s="473" t="s">
        <v>7484</v>
      </c>
      <c r="C6948" s="473" t="s">
        <v>1161</v>
      </c>
      <c r="D6948" s="474">
        <v>12.45</v>
      </c>
    </row>
    <row r="6949" spans="1:4" s="387" customFormat="1" x14ac:dyDescent="0.25">
      <c r="A6949" s="473">
        <v>101309</v>
      </c>
      <c r="B6949" s="473" t="s">
        <v>7485</v>
      </c>
      <c r="C6949" s="473" t="s">
        <v>1161</v>
      </c>
      <c r="D6949" s="474">
        <v>17.14</v>
      </c>
    </row>
    <row r="6950" spans="1:4" s="387" customFormat="1" x14ac:dyDescent="0.25">
      <c r="A6950" s="473">
        <v>101310</v>
      </c>
      <c r="B6950" s="473" t="s">
        <v>7486</v>
      </c>
      <c r="C6950" s="473" t="s">
        <v>1161</v>
      </c>
      <c r="D6950" s="474">
        <v>21.76</v>
      </c>
    </row>
    <row r="6951" spans="1:4" s="387" customFormat="1" x14ac:dyDescent="0.25">
      <c r="A6951" s="473">
        <v>101311</v>
      </c>
      <c r="B6951" s="473" t="s">
        <v>7487</v>
      </c>
      <c r="C6951" s="473" t="s">
        <v>1161</v>
      </c>
      <c r="D6951" s="474">
        <v>16.920000000000002</v>
      </c>
    </row>
    <row r="6952" spans="1:4" s="387" customFormat="1" x14ac:dyDescent="0.25">
      <c r="A6952" s="473">
        <v>101312</v>
      </c>
      <c r="B6952" s="473" t="s">
        <v>7488</v>
      </c>
      <c r="C6952" s="473" t="s">
        <v>1161</v>
      </c>
      <c r="D6952" s="474">
        <v>10.29</v>
      </c>
    </row>
    <row r="6953" spans="1:4" s="387" customFormat="1" x14ac:dyDescent="0.25">
      <c r="A6953" s="473">
        <v>101313</v>
      </c>
      <c r="B6953" s="473" t="s">
        <v>7489</v>
      </c>
      <c r="C6953" s="473" t="s">
        <v>1161</v>
      </c>
      <c r="D6953" s="474">
        <v>54.81</v>
      </c>
    </row>
    <row r="6954" spans="1:4" s="387" customFormat="1" x14ac:dyDescent="0.25">
      <c r="A6954" s="473">
        <v>101314</v>
      </c>
      <c r="B6954" s="473" t="s">
        <v>7490</v>
      </c>
      <c r="C6954" s="473" t="s">
        <v>1161</v>
      </c>
      <c r="D6954" s="474">
        <v>54.88</v>
      </c>
    </row>
    <row r="6955" spans="1:4" s="387" customFormat="1" x14ac:dyDescent="0.25">
      <c r="A6955" s="473">
        <v>101315</v>
      </c>
      <c r="B6955" s="473" t="s">
        <v>7491</v>
      </c>
      <c r="C6955" s="473" t="s">
        <v>1161</v>
      </c>
      <c r="D6955" s="474">
        <v>66.98</v>
      </c>
    </row>
    <row r="6956" spans="1:4" s="387" customFormat="1" x14ac:dyDescent="0.25">
      <c r="A6956" s="473">
        <v>101316</v>
      </c>
      <c r="B6956" s="473" t="s">
        <v>7492</v>
      </c>
      <c r="C6956" s="473" t="s">
        <v>1161</v>
      </c>
      <c r="D6956" s="474">
        <v>26.33</v>
      </c>
    </row>
    <row r="6957" spans="1:4" s="387" customFormat="1" x14ac:dyDescent="0.25">
      <c r="A6957" s="473">
        <v>101317</v>
      </c>
      <c r="B6957" s="473" t="s">
        <v>7493</v>
      </c>
      <c r="C6957" s="473" t="s">
        <v>1161</v>
      </c>
      <c r="D6957" s="474">
        <v>137.63999999999999</v>
      </c>
    </row>
    <row r="6958" spans="1:4" s="387" customFormat="1" x14ac:dyDescent="0.25">
      <c r="A6958" s="473">
        <v>101318</v>
      </c>
      <c r="B6958" s="473" t="s">
        <v>7494</v>
      </c>
      <c r="C6958" s="473" t="s">
        <v>1161</v>
      </c>
      <c r="D6958" s="474">
        <v>305.64</v>
      </c>
    </row>
    <row r="6959" spans="1:4" s="387" customFormat="1" x14ac:dyDescent="0.25">
      <c r="A6959" s="473">
        <v>101319</v>
      </c>
      <c r="B6959" s="473" t="s">
        <v>7495</v>
      </c>
      <c r="C6959" s="473" t="s">
        <v>1161</v>
      </c>
      <c r="D6959" s="474">
        <v>43.21</v>
      </c>
    </row>
    <row r="6960" spans="1:4" s="387" customFormat="1" x14ac:dyDescent="0.25">
      <c r="A6960" s="473">
        <v>101320</v>
      </c>
      <c r="B6960" s="473" t="s">
        <v>7496</v>
      </c>
      <c r="C6960" s="473" t="s">
        <v>1161</v>
      </c>
      <c r="D6960" s="474">
        <v>13.02</v>
      </c>
    </row>
    <row r="6961" spans="1:4" s="387" customFormat="1" x14ac:dyDescent="0.25">
      <c r="A6961" s="473">
        <v>101322</v>
      </c>
      <c r="B6961" s="473" t="s">
        <v>7497</v>
      </c>
      <c r="C6961" s="473" t="s">
        <v>1161</v>
      </c>
      <c r="D6961" s="474">
        <v>16.920000000000002</v>
      </c>
    </row>
    <row r="6962" spans="1:4" s="387" customFormat="1" x14ac:dyDescent="0.25">
      <c r="A6962" s="473">
        <v>101323</v>
      </c>
      <c r="B6962" s="473" t="s">
        <v>7498</v>
      </c>
      <c r="C6962" s="473" t="s">
        <v>1161</v>
      </c>
      <c r="D6962" s="474">
        <v>31.17</v>
      </c>
    </row>
    <row r="6963" spans="1:4" s="387" customFormat="1" x14ac:dyDescent="0.25">
      <c r="A6963" s="473">
        <v>101324</v>
      </c>
      <c r="B6963" s="473" t="s">
        <v>7499</v>
      </c>
      <c r="C6963" s="473" t="s">
        <v>1161</v>
      </c>
      <c r="D6963" s="474">
        <v>5.83</v>
      </c>
    </row>
    <row r="6964" spans="1:4" s="387" customFormat="1" x14ac:dyDescent="0.25">
      <c r="A6964" s="473">
        <v>101325</v>
      </c>
      <c r="B6964" s="473" t="s">
        <v>7500</v>
      </c>
      <c r="C6964" s="473" t="s">
        <v>1161</v>
      </c>
      <c r="D6964" s="474">
        <v>16.77</v>
      </c>
    </row>
    <row r="6965" spans="1:4" s="387" customFormat="1" x14ac:dyDescent="0.25">
      <c r="A6965" s="473">
        <v>101326</v>
      </c>
      <c r="B6965" s="473" t="s">
        <v>7501</v>
      </c>
      <c r="C6965" s="473" t="s">
        <v>1161</v>
      </c>
      <c r="D6965" s="474">
        <v>7.28</v>
      </c>
    </row>
    <row r="6966" spans="1:4" s="387" customFormat="1" x14ac:dyDescent="0.25">
      <c r="A6966" s="473">
        <v>101327</v>
      </c>
      <c r="B6966" s="473" t="s">
        <v>7502</v>
      </c>
      <c r="C6966" s="473" t="s">
        <v>1161</v>
      </c>
      <c r="D6966" s="474">
        <v>9.7899999999999991</v>
      </c>
    </row>
    <row r="6967" spans="1:4" s="387" customFormat="1" x14ac:dyDescent="0.25">
      <c r="A6967" s="473">
        <v>101328</v>
      </c>
      <c r="B6967" s="473" t="s">
        <v>7503</v>
      </c>
      <c r="C6967" s="473" t="s">
        <v>1161</v>
      </c>
      <c r="D6967" s="474">
        <v>8.26</v>
      </c>
    </row>
    <row r="6968" spans="1:4" s="387" customFormat="1" x14ac:dyDescent="0.25">
      <c r="A6968" s="473">
        <v>101329</v>
      </c>
      <c r="B6968" s="473" t="s">
        <v>7504</v>
      </c>
      <c r="C6968" s="473" t="s">
        <v>1161</v>
      </c>
      <c r="D6968" s="474">
        <v>25.42</v>
      </c>
    </row>
    <row r="6969" spans="1:4" s="387" customFormat="1" x14ac:dyDescent="0.25">
      <c r="A6969" s="473">
        <v>101330</v>
      </c>
      <c r="B6969" s="473" t="s">
        <v>7505</v>
      </c>
      <c r="C6969" s="473" t="s">
        <v>1161</v>
      </c>
      <c r="D6969" s="474">
        <v>22.24</v>
      </c>
    </row>
    <row r="6970" spans="1:4" s="387" customFormat="1" x14ac:dyDescent="0.25">
      <c r="A6970" s="473">
        <v>101331</v>
      </c>
      <c r="B6970" s="473" t="s">
        <v>7506</v>
      </c>
      <c r="C6970" s="473" t="s">
        <v>1161</v>
      </c>
      <c r="D6970" s="474">
        <v>16.34</v>
      </c>
    </row>
    <row r="6971" spans="1:4" s="387" customFormat="1" x14ac:dyDescent="0.25">
      <c r="A6971" s="473">
        <v>101332</v>
      </c>
      <c r="B6971" s="473" t="s">
        <v>7507</v>
      </c>
      <c r="C6971" s="473" t="s">
        <v>1161</v>
      </c>
      <c r="D6971" s="474">
        <v>5.71</v>
      </c>
    </row>
    <row r="6972" spans="1:4" s="387" customFormat="1" x14ac:dyDescent="0.25">
      <c r="A6972" s="473">
        <v>101333</v>
      </c>
      <c r="B6972" s="473" t="s">
        <v>7508</v>
      </c>
      <c r="C6972" s="473" t="s">
        <v>1161</v>
      </c>
      <c r="D6972" s="474">
        <v>14</v>
      </c>
    </row>
    <row r="6973" spans="1:4" s="387" customFormat="1" x14ac:dyDescent="0.25">
      <c r="A6973" s="473">
        <v>101334</v>
      </c>
      <c r="B6973" s="473" t="s">
        <v>7509</v>
      </c>
      <c r="C6973" s="473" t="s">
        <v>1161</v>
      </c>
      <c r="D6973" s="474">
        <v>47.15</v>
      </c>
    </row>
    <row r="6974" spans="1:4" s="387" customFormat="1" x14ac:dyDescent="0.25">
      <c r="A6974" s="473">
        <v>101335</v>
      </c>
      <c r="B6974" s="473" t="s">
        <v>7510</v>
      </c>
      <c r="C6974" s="473" t="s">
        <v>1161</v>
      </c>
      <c r="D6974" s="474">
        <v>5.67</v>
      </c>
    </row>
    <row r="6975" spans="1:4" s="387" customFormat="1" x14ac:dyDescent="0.25">
      <c r="A6975" s="473">
        <v>101336</v>
      </c>
      <c r="B6975" s="473" t="s">
        <v>7511</v>
      </c>
      <c r="C6975" s="473" t="s">
        <v>1161</v>
      </c>
      <c r="D6975" s="474">
        <v>18.350000000000001</v>
      </c>
    </row>
    <row r="6976" spans="1:4" s="387" customFormat="1" x14ac:dyDescent="0.25">
      <c r="A6976" s="473">
        <v>101337</v>
      </c>
      <c r="B6976" s="473" t="s">
        <v>7512</v>
      </c>
      <c r="C6976" s="473" t="s">
        <v>1161</v>
      </c>
      <c r="D6976" s="474">
        <v>6.36</v>
      </c>
    </row>
    <row r="6977" spans="1:4" s="387" customFormat="1" x14ac:dyDescent="0.25">
      <c r="A6977" s="473">
        <v>101338</v>
      </c>
      <c r="B6977" s="473" t="s">
        <v>7513</v>
      </c>
      <c r="C6977" s="473" t="s">
        <v>1161</v>
      </c>
      <c r="D6977" s="474">
        <v>10.56</v>
      </c>
    </row>
    <row r="6978" spans="1:4" s="387" customFormat="1" x14ac:dyDescent="0.25">
      <c r="A6978" s="473">
        <v>101339</v>
      </c>
      <c r="B6978" s="473" t="s">
        <v>7514</v>
      </c>
      <c r="C6978" s="473" t="s">
        <v>1161</v>
      </c>
      <c r="D6978" s="474">
        <v>9.16</v>
      </c>
    </row>
    <row r="6979" spans="1:4" s="387" customFormat="1" x14ac:dyDescent="0.25">
      <c r="A6979" s="473">
        <v>101340</v>
      </c>
      <c r="B6979" s="473" t="s">
        <v>7515</v>
      </c>
      <c r="C6979" s="473" t="s">
        <v>1161</v>
      </c>
      <c r="D6979" s="474">
        <v>8.84</v>
      </c>
    </row>
    <row r="6980" spans="1:4" s="387" customFormat="1" x14ac:dyDescent="0.25">
      <c r="A6980" s="473">
        <v>101341</v>
      </c>
      <c r="B6980" s="473" t="s">
        <v>7516</v>
      </c>
      <c r="C6980" s="473" t="s">
        <v>1161</v>
      </c>
      <c r="D6980" s="474">
        <v>9.4</v>
      </c>
    </row>
    <row r="6981" spans="1:4" s="387" customFormat="1" x14ac:dyDescent="0.25">
      <c r="A6981" s="473">
        <v>101342</v>
      </c>
      <c r="B6981" s="473" t="s">
        <v>7517</v>
      </c>
      <c r="C6981" s="473" t="s">
        <v>1161</v>
      </c>
      <c r="D6981" s="474">
        <v>11.28</v>
      </c>
    </row>
    <row r="6982" spans="1:4" s="387" customFormat="1" x14ac:dyDescent="0.25">
      <c r="A6982" s="473">
        <v>101343</v>
      </c>
      <c r="B6982" s="473" t="s">
        <v>7518</v>
      </c>
      <c r="C6982" s="473" t="s">
        <v>1161</v>
      </c>
      <c r="D6982" s="474">
        <v>16.920000000000002</v>
      </c>
    </row>
    <row r="6983" spans="1:4" s="387" customFormat="1" x14ac:dyDescent="0.25">
      <c r="A6983" s="473">
        <v>101344</v>
      </c>
      <c r="B6983" s="473" t="s">
        <v>7519</v>
      </c>
      <c r="C6983" s="473" t="s">
        <v>1161</v>
      </c>
      <c r="D6983" s="474">
        <v>18.350000000000001</v>
      </c>
    </row>
    <row r="6984" spans="1:4" s="387" customFormat="1" x14ac:dyDescent="0.25">
      <c r="A6984" s="473">
        <v>101345</v>
      </c>
      <c r="B6984" s="473" t="s">
        <v>7520</v>
      </c>
      <c r="C6984" s="473" t="s">
        <v>1161</v>
      </c>
      <c r="D6984" s="474">
        <v>18.350000000000001</v>
      </c>
    </row>
    <row r="6985" spans="1:4" s="387" customFormat="1" x14ac:dyDescent="0.25">
      <c r="A6985" s="473">
        <v>101346</v>
      </c>
      <c r="B6985" s="473" t="s">
        <v>7521</v>
      </c>
      <c r="C6985" s="473" t="s">
        <v>1161</v>
      </c>
      <c r="D6985" s="474">
        <v>15.15</v>
      </c>
    </row>
    <row r="6986" spans="1:4" s="387" customFormat="1" x14ac:dyDescent="0.25">
      <c r="A6986" s="473">
        <v>101347</v>
      </c>
      <c r="B6986" s="473" t="s">
        <v>7522</v>
      </c>
      <c r="C6986" s="473" t="s">
        <v>1161</v>
      </c>
      <c r="D6986" s="474">
        <v>12.87</v>
      </c>
    </row>
    <row r="6987" spans="1:4" s="387" customFormat="1" x14ac:dyDescent="0.25">
      <c r="A6987" s="473">
        <v>101348</v>
      </c>
      <c r="B6987" s="473" t="s">
        <v>7523</v>
      </c>
      <c r="C6987" s="473" t="s">
        <v>1161</v>
      </c>
      <c r="D6987" s="474">
        <v>9.65</v>
      </c>
    </row>
    <row r="6988" spans="1:4" s="387" customFormat="1" x14ac:dyDescent="0.25">
      <c r="A6988" s="473">
        <v>101349</v>
      </c>
      <c r="B6988" s="473" t="s">
        <v>7524</v>
      </c>
      <c r="C6988" s="473" t="s">
        <v>1161</v>
      </c>
      <c r="D6988" s="474">
        <v>11.47</v>
      </c>
    </row>
    <row r="6989" spans="1:4" s="387" customFormat="1" x14ac:dyDescent="0.25">
      <c r="A6989" s="473">
        <v>101350</v>
      </c>
      <c r="B6989" s="473" t="s">
        <v>7525</v>
      </c>
      <c r="C6989" s="473" t="s">
        <v>1161</v>
      </c>
      <c r="D6989" s="474">
        <v>14.07</v>
      </c>
    </row>
    <row r="6990" spans="1:4" s="387" customFormat="1" x14ac:dyDescent="0.25">
      <c r="A6990" s="473">
        <v>101351</v>
      </c>
      <c r="B6990" s="473" t="s">
        <v>7526</v>
      </c>
      <c r="C6990" s="473" t="s">
        <v>1161</v>
      </c>
      <c r="D6990" s="474">
        <v>10.73</v>
      </c>
    </row>
    <row r="6991" spans="1:4" s="387" customFormat="1" x14ac:dyDescent="0.25">
      <c r="A6991" s="473">
        <v>101352</v>
      </c>
      <c r="B6991" s="473" t="s">
        <v>7527</v>
      </c>
      <c r="C6991" s="473" t="s">
        <v>1161</v>
      </c>
      <c r="D6991" s="474">
        <v>11.84</v>
      </c>
    </row>
    <row r="6992" spans="1:4" s="387" customFormat="1" x14ac:dyDescent="0.25">
      <c r="A6992" s="473">
        <v>101353</v>
      </c>
      <c r="B6992" s="473" t="s">
        <v>7528</v>
      </c>
      <c r="C6992" s="473" t="s">
        <v>1161</v>
      </c>
      <c r="D6992" s="474">
        <v>9.4600000000000009</v>
      </c>
    </row>
    <row r="6993" spans="1:4" s="387" customFormat="1" x14ac:dyDescent="0.25">
      <c r="A6993" s="473">
        <v>101354</v>
      </c>
      <c r="B6993" s="473" t="s">
        <v>7529</v>
      </c>
      <c r="C6993" s="473" t="s">
        <v>1161</v>
      </c>
      <c r="D6993" s="474">
        <v>12.84</v>
      </c>
    </row>
    <row r="6994" spans="1:4" s="387" customFormat="1" x14ac:dyDescent="0.25">
      <c r="A6994" s="473">
        <v>101355</v>
      </c>
      <c r="B6994" s="473" t="s">
        <v>7530</v>
      </c>
      <c r="C6994" s="473" t="s">
        <v>1161</v>
      </c>
      <c r="D6994" s="474">
        <v>10.17</v>
      </c>
    </row>
    <row r="6995" spans="1:4" s="387" customFormat="1" x14ac:dyDescent="0.25">
      <c r="A6995" s="473">
        <v>101356</v>
      </c>
      <c r="B6995" s="473" t="s">
        <v>7531</v>
      </c>
      <c r="C6995" s="473" t="s">
        <v>1161</v>
      </c>
      <c r="D6995" s="474">
        <v>23.76</v>
      </c>
    </row>
    <row r="6996" spans="1:4" s="387" customFormat="1" x14ac:dyDescent="0.25">
      <c r="A6996" s="473">
        <v>101357</v>
      </c>
      <c r="B6996" s="473" t="s">
        <v>7532</v>
      </c>
      <c r="C6996" s="473" t="s">
        <v>1161</v>
      </c>
      <c r="D6996" s="474">
        <v>31.17</v>
      </c>
    </row>
    <row r="6997" spans="1:4" s="387" customFormat="1" x14ac:dyDescent="0.25">
      <c r="A6997" s="473">
        <v>101358</v>
      </c>
      <c r="B6997" s="473" t="s">
        <v>7533</v>
      </c>
      <c r="C6997" s="473" t="s">
        <v>1161</v>
      </c>
      <c r="D6997" s="474">
        <v>21.76</v>
      </c>
    </row>
    <row r="6998" spans="1:4" s="387" customFormat="1" x14ac:dyDescent="0.25">
      <c r="A6998" s="473">
        <v>101359</v>
      </c>
      <c r="B6998" s="473" t="s">
        <v>7534</v>
      </c>
      <c r="C6998" s="473" t="s">
        <v>1161</v>
      </c>
      <c r="D6998" s="474">
        <v>23.49</v>
      </c>
    </row>
    <row r="6999" spans="1:4" s="387" customFormat="1" x14ac:dyDescent="0.25">
      <c r="A6999" s="473">
        <v>101360</v>
      </c>
      <c r="B6999" s="473" t="s">
        <v>7535</v>
      </c>
      <c r="C6999" s="473" t="s">
        <v>1161</v>
      </c>
      <c r="D6999" s="474">
        <v>23.41</v>
      </c>
    </row>
    <row r="7000" spans="1:4" s="387" customFormat="1" x14ac:dyDescent="0.25">
      <c r="A7000" s="473">
        <v>101361</v>
      </c>
      <c r="B7000" s="473" t="s">
        <v>7536</v>
      </c>
      <c r="C7000" s="473" t="s">
        <v>1161</v>
      </c>
      <c r="D7000" s="474">
        <v>20.83</v>
      </c>
    </row>
    <row r="7001" spans="1:4" s="387" customFormat="1" x14ac:dyDescent="0.25">
      <c r="A7001" s="473">
        <v>101362</v>
      </c>
      <c r="B7001" s="473" t="s">
        <v>7537</v>
      </c>
      <c r="C7001" s="473" t="s">
        <v>1161</v>
      </c>
      <c r="D7001" s="474">
        <v>4.87</v>
      </c>
    </row>
    <row r="7002" spans="1:4" s="387" customFormat="1" x14ac:dyDescent="0.25">
      <c r="A7002" s="473">
        <v>101363</v>
      </c>
      <c r="B7002" s="473" t="s">
        <v>7538</v>
      </c>
      <c r="C7002" s="473" t="s">
        <v>1161</v>
      </c>
      <c r="D7002" s="474">
        <v>16.920000000000002</v>
      </c>
    </row>
    <row r="7003" spans="1:4" s="387" customFormat="1" x14ac:dyDescent="0.25">
      <c r="A7003" s="473">
        <v>101364</v>
      </c>
      <c r="B7003" s="473" t="s">
        <v>7539</v>
      </c>
      <c r="C7003" s="473" t="s">
        <v>1161</v>
      </c>
      <c r="D7003" s="474">
        <v>20.329999999999998</v>
      </c>
    </row>
    <row r="7004" spans="1:4" s="387" customFormat="1" x14ac:dyDescent="0.25">
      <c r="A7004" s="473">
        <v>101365</v>
      </c>
      <c r="B7004" s="473" t="s">
        <v>7540</v>
      </c>
      <c r="C7004" s="473" t="s">
        <v>1161</v>
      </c>
      <c r="D7004" s="474">
        <v>16.920000000000002</v>
      </c>
    </row>
    <row r="7005" spans="1:4" s="387" customFormat="1" x14ac:dyDescent="0.25">
      <c r="A7005" s="473">
        <v>101366</v>
      </c>
      <c r="B7005" s="473" t="s">
        <v>7541</v>
      </c>
      <c r="C7005" s="473" t="s">
        <v>1161</v>
      </c>
      <c r="D7005" s="474">
        <v>18.899999999999999</v>
      </c>
    </row>
    <row r="7006" spans="1:4" s="387" customFormat="1" x14ac:dyDescent="0.25">
      <c r="A7006" s="473">
        <v>101367</v>
      </c>
      <c r="B7006" s="473" t="s">
        <v>7542</v>
      </c>
      <c r="C7006" s="473" t="s">
        <v>1161</v>
      </c>
      <c r="D7006" s="474">
        <v>20.77</v>
      </c>
    </row>
    <row r="7007" spans="1:4" s="387" customFormat="1" x14ac:dyDescent="0.25">
      <c r="A7007" s="473">
        <v>101368</v>
      </c>
      <c r="B7007" s="473" t="s">
        <v>7543</v>
      </c>
      <c r="C7007" s="473" t="s">
        <v>1161</v>
      </c>
      <c r="D7007" s="474">
        <v>33.4</v>
      </c>
    </row>
    <row r="7008" spans="1:4" s="387" customFormat="1" x14ac:dyDescent="0.25">
      <c r="A7008" s="473">
        <v>101369</v>
      </c>
      <c r="B7008" s="473" t="s">
        <v>7544</v>
      </c>
      <c r="C7008" s="473" t="s">
        <v>1161</v>
      </c>
      <c r="D7008" s="474">
        <v>22.41</v>
      </c>
    </row>
    <row r="7009" spans="1:4" s="387" customFormat="1" x14ac:dyDescent="0.25">
      <c r="A7009" s="473">
        <v>101370</v>
      </c>
      <c r="B7009" s="473" t="s">
        <v>7545</v>
      </c>
      <c r="C7009" s="473" t="s">
        <v>1161</v>
      </c>
      <c r="D7009" s="474">
        <v>18.48</v>
      </c>
    </row>
    <row r="7010" spans="1:4" s="387" customFormat="1" x14ac:dyDescent="0.25">
      <c r="A7010" s="473">
        <v>101371</v>
      </c>
      <c r="B7010" s="473" t="s">
        <v>7546</v>
      </c>
      <c r="C7010" s="473" t="s">
        <v>1161</v>
      </c>
      <c r="D7010" s="474">
        <v>19.79</v>
      </c>
    </row>
    <row r="7011" spans="1:4" s="387" customFormat="1" x14ac:dyDescent="0.25">
      <c r="A7011" s="473">
        <v>101372</v>
      </c>
      <c r="B7011" s="473" t="s">
        <v>7547</v>
      </c>
      <c r="C7011" s="473" t="s">
        <v>1161</v>
      </c>
      <c r="D7011" s="474">
        <v>5.1100000000000003</v>
      </c>
    </row>
    <row r="7012" spans="1:4" s="387" customFormat="1" x14ac:dyDescent="0.25">
      <c r="A7012" s="473">
        <v>101373</v>
      </c>
      <c r="B7012" s="473" t="s">
        <v>7548</v>
      </c>
      <c r="C7012" s="473" t="s">
        <v>986</v>
      </c>
      <c r="D7012" s="474">
        <v>124.81</v>
      </c>
    </row>
    <row r="7013" spans="1:4" s="387" customFormat="1" x14ac:dyDescent="0.25">
      <c r="A7013" s="473">
        <v>101374</v>
      </c>
      <c r="B7013" s="473" t="s">
        <v>1081</v>
      </c>
      <c r="C7013" s="473" t="s">
        <v>1161</v>
      </c>
      <c r="D7013" s="475">
        <v>3041.66</v>
      </c>
    </row>
    <row r="7014" spans="1:4" s="387" customFormat="1" x14ac:dyDescent="0.25">
      <c r="A7014" s="473">
        <v>101375</v>
      </c>
      <c r="B7014" s="473" t="s">
        <v>7549</v>
      </c>
      <c r="C7014" s="473" t="s">
        <v>1161</v>
      </c>
      <c r="D7014" s="475">
        <v>3084.8</v>
      </c>
    </row>
    <row r="7015" spans="1:4" s="387" customFormat="1" x14ac:dyDescent="0.25">
      <c r="A7015" s="473">
        <v>101376</v>
      </c>
      <c r="B7015" s="473" t="s">
        <v>7550</v>
      </c>
      <c r="C7015" s="473" t="s">
        <v>1161</v>
      </c>
      <c r="D7015" s="475">
        <v>2413.94</v>
      </c>
    </row>
    <row r="7016" spans="1:4" s="387" customFormat="1" x14ac:dyDescent="0.25">
      <c r="A7016" s="473">
        <v>101377</v>
      </c>
      <c r="B7016" s="473" t="s">
        <v>7250</v>
      </c>
      <c r="C7016" s="473" t="s">
        <v>1161</v>
      </c>
      <c r="D7016" s="475">
        <v>3107.25</v>
      </c>
    </row>
    <row r="7017" spans="1:4" s="387" customFormat="1" x14ac:dyDescent="0.25">
      <c r="A7017" s="473">
        <v>101378</v>
      </c>
      <c r="B7017" s="473" t="s">
        <v>7444</v>
      </c>
      <c r="C7017" s="473" t="s">
        <v>1161</v>
      </c>
      <c r="D7017" s="475">
        <v>3312.44</v>
      </c>
    </row>
    <row r="7018" spans="1:4" s="387" customFormat="1" x14ac:dyDescent="0.25">
      <c r="A7018" s="473">
        <v>101379</v>
      </c>
      <c r="B7018" s="473" t="s">
        <v>7551</v>
      </c>
      <c r="C7018" s="473" t="s">
        <v>1161</v>
      </c>
      <c r="D7018" s="475">
        <v>3178.61</v>
      </c>
    </row>
    <row r="7019" spans="1:4" s="387" customFormat="1" x14ac:dyDescent="0.25">
      <c r="A7019" s="473">
        <v>101380</v>
      </c>
      <c r="B7019" s="473" t="s">
        <v>1117</v>
      </c>
      <c r="C7019" s="473" t="s">
        <v>1161</v>
      </c>
      <c r="D7019" s="475">
        <v>3424.7</v>
      </c>
    </row>
    <row r="7020" spans="1:4" s="387" customFormat="1" x14ac:dyDescent="0.25">
      <c r="A7020" s="473">
        <v>101381</v>
      </c>
      <c r="B7020" s="473" t="s">
        <v>1082</v>
      </c>
      <c r="C7020" s="473" t="s">
        <v>1161</v>
      </c>
      <c r="D7020" s="475">
        <v>3859.47</v>
      </c>
    </row>
    <row r="7021" spans="1:4" s="387" customFormat="1" x14ac:dyDescent="0.25">
      <c r="A7021" s="473">
        <v>101382</v>
      </c>
      <c r="B7021" s="473" t="s">
        <v>7552</v>
      </c>
      <c r="C7021" s="473" t="s">
        <v>1161</v>
      </c>
      <c r="D7021" s="475">
        <v>3042.28</v>
      </c>
    </row>
    <row r="7022" spans="1:4" s="387" customFormat="1" x14ac:dyDescent="0.25">
      <c r="A7022" s="473">
        <v>101383</v>
      </c>
      <c r="B7022" s="473" t="s">
        <v>7446</v>
      </c>
      <c r="C7022" s="473" t="s">
        <v>1161</v>
      </c>
      <c r="D7022" s="475">
        <v>3130.06</v>
      </c>
    </row>
    <row r="7023" spans="1:4" s="387" customFormat="1" x14ac:dyDescent="0.25">
      <c r="A7023" s="473">
        <v>101384</v>
      </c>
      <c r="B7023" s="473" t="s">
        <v>1038</v>
      </c>
      <c r="C7023" s="473" t="s">
        <v>1161</v>
      </c>
      <c r="D7023" s="475">
        <v>2995.19</v>
      </c>
    </row>
    <row r="7024" spans="1:4" s="387" customFormat="1" x14ac:dyDescent="0.25">
      <c r="A7024" s="473">
        <v>101385</v>
      </c>
      <c r="B7024" s="473" t="s">
        <v>7553</v>
      </c>
      <c r="C7024" s="473" t="s">
        <v>1161</v>
      </c>
      <c r="D7024" s="475">
        <v>4798.55</v>
      </c>
    </row>
    <row r="7025" spans="1:4" s="387" customFormat="1" x14ac:dyDescent="0.25">
      <c r="A7025" s="473">
        <v>101386</v>
      </c>
      <c r="B7025" s="473" t="s">
        <v>7254</v>
      </c>
      <c r="C7025" s="473" t="s">
        <v>1161</v>
      </c>
      <c r="D7025" s="475">
        <v>2739.36</v>
      </c>
    </row>
    <row r="7026" spans="1:4" s="387" customFormat="1" x14ac:dyDescent="0.25">
      <c r="A7026" s="473">
        <v>101387</v>
      </c>
      <c r="B7026" s="473" t="s">
        <v>7554</v>
      </c>
      <c r="C7026" s="473" t="s">
        <v>1161</v>
      </c>
      <c r="D7026" s="475">
        <v>2914.2</v>
      </c>
    </row>
    <row r="7027" spans="1:4" s="387" customFormat="1" x14ac:dyDescent="0.25">
      <c r="A7027" s="473">
        <v>101388</v>
      </c>
      <c r="B7027" s="473" t="s">
        <v>7255</v>
      </c>
      <c r="C7027" s="473" t="s">
        <v>1161</v>
      </c>
      <c r="D7027" s="475">
        <v>3034.31</v>
      </c>
    </row>
    <row r="7028" spans="1:4" s="387" customFormat="1" x14ac:dyDescent="0.25">
      <c r="A7028" s="473">
        <v>101389</v>
      </c>
      <c r="B7028" s="473" t="s">
        <v>7256</v>
      </c>
      <c r="C7028" s="473" t="s">
        <v>1161</v>
      </c>
      <c r="D7028" s="475">
        <v>1326.36</v>
      </c>
    </row>
    <row r="7029" spans="1:4" s="387" customFormat="1" x14ac:dyDescent="0.25">
      <c r="A7029" s="473">
        <v>101390</v>
      </c>
      <c r="B7029" s="473" t="s">
        <v>7555</v>
      </c>
      <c r="C7029" s="473" t="s">
        <v>1161</v>
      </c>
      <c r="D7029" s="475">
        <v>5719.19</v>
      </c>
    </row>
    <row r="7030" spans="1:4" s="387" customFormat="1" x14ac:dyDescent="0.25">
      <c r="A7030" s="473">
        <v>101391</v>
      </c>
      <c r="B7030" s="473" t="s">
        <v>7556</v>
      </c>
      <c r="C7030" s="473" t="s">
        <v>1161</v>
      </c>
      <c r="D7030" s="475">
        <v>3864.31</v>
      </c>
    </row>
    <row r="7031" spans="1:4" s="387" customFormat="1" x14ac:dyDescent="0.25">
      <c r="A7031" s="473">
        <v>101392</v>
      </c>
      <c r="B7031" s="473" t="s">
        <v>7557</v>
      </c>
      <c r="C7031" s="473" t="s">
        <v>1161</v>
      </c>
      <c r="D7031" s="475">
        <v>2892.99</v>
      </c>
    </row>
    <row r="7032" spans="1:4" s="387" customFormat="1" x14ac:dyDescent="0.25">
      <c r="A7032" s="473">
        <v>101394</v>
      </c>
      <c r="B7032" s="473" t="s">
        <v>1530</v>
      </c>
      <c r="C7032" s="473" t="s">
        <v>1161</v>
      </c>
      <c r="D7032" s="475">
        <v>3658.96</v>
      </c>
    </row>
    <row r="7033" spans="1:4" s="387" customFormat="1" x14ac:dyDescent="0.25">
      <c r="A7033" s="473">
        <v>101395</v>
      </c>
      <c r="B7033" s="473" t="s">
        <v>7558</v>
      </c>
      <c r="C7033" s="473" t="s">
        <v>1161</v>
      </c>
      <c r="D7033" s="475">
        <v>3269.53</v>
      </c>
    </row>
    <row r="7034" spans="1:4" s="387" customFormat="1" x14ac:dyDescent="0.25">
      <c r="A7034" s="473">
        <v>101396</v>
      </c>
      <c r="B7034" s="473" t="s">
        <v>7559</v>
      </c>
      <c r="C7034" s="473" t="s">
        <v>1161</v>
      </c>
      <c r="D7034" s="475">
        <v>3844.23</v>
      </c>
    </row>
    <row r="7035" spans="1:4" s="387" customFormat="1" x14ac:dyDescent="0.25">
      <c r="A7035" s="473">
        <v>101397</v>
      </c>
      <c r="B7035" s="473" t="s">
        <v>985</v>
      </c>
      <c r="C7035" s="473" t="s">
        <v>1161</v>
      </c>
      <c r="D7035" s="475">
        <v>3839.39</v>
      </c>
    </row>
    <row r="7036" spans="1:4" s="387" customFormat="1" x14ac:dyDescent="0.25">
      <c r="A7036" s="473">
        <v>101398</v>
      </c>
      <c r="B7036" s="473" t="s">
        <v>7560</v>
      </c>
      <c r="C7036" s="473" t="s">
        <v>1161</v>
      </c>
      <c r="D7036" s="475">
        <v>2630.25</v>
      </c>
    </row>
    <row r="7037" spans="1:4" s="387" customFormat="1" x14ac:dyDescent="0.25">
      <c r="A7037" s="473">
        <v>101399</v>
      </c>
      <c r="B7037" s="473" t="s">
        <v>1227</v>
      </c>
      <c r="C7037" s="473" t="s">
        <v>1161</v>
      </c>
      <c r="D7037" s="475">
        <v>3897.95</v>
      </c>
    </row>
    <row r="7038" spans="1:4" s="387" customFormat="1" x14ac:dyDescent="0.25">
      <c r="A7038" s="473">
        <v>101400</v>
      </c>
      <c r="B7038" s="473" t="s">
        <v>7561</v>
      </c>
      <c r="C7038" s="473" t="s">
        <v>1161</v>
      </c>
      <c r="D7038" s="475">
        <v>3901.14</v>
      </c>
    </row>
    <row r="7039" spans="1:4" s="387" customFormat="1" x14ac:dyDescent="0.25">
      <c r="A7039" s="473">
        <v>101401</v>
      </c>
      <c r="B7039" s="473" t="s">
        <v>7262</v>
      </c>
      <c r="C7039" s="473" t="s">
        <v>1161</v>
      </c>
      <c r="D7039" s="475">
        <v>5186.7299999999996</v>
      </c>
    </row>
    <row r="7040" spans="1:4" s="387" customFormat="1" x14ac:dyDescent="0.25">
      <c r="A7040" s="473">
        <v>101402</v>
      </c>
      <c r="B7040" s="473" t="s">
        <v>1023</v>
      </c>
      <c r="C7040" s="473" t="s">
        <v>1161</v>
      </c>
      <c r="D7040" s="475">
        <v>3784.87</v>
      </c>
    </row>
    <row r="7041" spans="1:4" s="387" customFormat="1" x14ac:dyDescent="0.25">
      <c r="A7041" s="473">
        <v>101403</v>
      </c>
      <c r="B7041" s="473" t="s">
        <v>7548</v>
      </c>
      <c r="C7041" s="473" t="s">
        <v>1161</v>
      </c>
      <c r="D7041" s="475">
        <v>22204.95</v>
      </c>
    </row>
    <row r="7042" spans="1:4" s="387" customFormat="1" x14ac:dyDescent="0.25">
      <c r="A7042" s="473">
        <v>101404</v>
      </c>
      <c r="B7042" s="473" t="s">
        <v>7313</v>
      </c>
      <c r="C7042" s="473" t="s">
        <v>1161</v>
      </c>
      <c r="D7042" s="475">
        <v>16869.759999999998</v>
      </c>
    </row>
    <row r="7043" spans="1:4" s="387" customFormat="1" x14ac:dyDescent="0.25">
      <c r="A7043" s="473">
        <v>101405</v>
      </c>
      <c r="B7043" s="473" t="s">
        <v>7314</v>
      </c>
      <c r="C7043" s="473" t="s">
        <v>1161</v>
      </c>
      <c r="D7043" s="475">
        <v>15696.57</v>
      </c>
    </row>
    <row r="7044" spans="1:4" s="387" customFormat="1" x14ac:dyDescent="0.25">
      <c r="A7044" s="473">
        <v>101407</v>
      </c>
      <c r="B7044" s="473" t="s">
        <v>7263</v>
      </c>
      <c r="C7044" s="473" t="s">
        <v>1161</v>
      </c>
      <c r="D7044" s="475">
        <v>3859.47</v>
      </c>
    </row>
    <row r="7045" spans="1:4" s="387" customFormat="1" x14ac:dyDescent="0.25">
      <c r="A7045" s="473">
        <v>101408</v>
      </c>
      <c r="B7045" s="473" t="s">
        <v>1118</v>
      </c>
      <c r="C7045" s="473" t="s">
        <v>1161</v>
      </c>
      <c r="D7045" s="475">
        <v>3873.72</v>
      </c>
    </row>
    <row r="7046" spans="1:4" s="387" customFormat="1" x14ac:dyDescent="0.25">
      <c r="A7046" s="473">
        <v>101409</v>
      </c>
      <c r="B7046" s="473" t="s">
        <v>7562</v>
      </c>
      <c r="C7046" s="473" t="s">
        <v>1161</v>
      </c>
      <c r="D7046" s="475">
        <v>3073.81</v>
      </c>
    </row>
    <row r="7047" spans="1:4" s="387" customFormat="1" x14ac:dyDescent="0.25">
      <c r="A7047" s="473">
        <v>101410</v>
      </c>
      <c r="B7047" s="473" t="s">
        <v>1055</v>
      </c>
      <c r="C7047" s="473" t="s">
        <v>1161</v>
      </c>
      <c r="D7047" s="475">
        <v>3763.57</v>
      </c>
    </row>
    <row r="7048" spans="1:4" s="387" customFormat="1" x14ac:dyDescent="0.25">
      <c r="A7048" s="473">
        <v>101411</v>
      </c>
      <c r="B7048" s="473" t="s">
        <v>7563</v>
      </c>
      <c r="C7048" s="473" t="s">
        <v>1161</v>
      </c>
      <c r="D7048" s="475">
        <v>3739.72</v>
      </c>
    </row>
    <row r="7049" spans="1:4" s="387" customFormat="1" x14ac:dyDescent="0.25">
      <c r="A7049" s="473">
        <v>101412</v>
      </c>
      <c r="B7049" s="473" t="s">
        <v>7564</v>
      </c>
      <c r="C7049" s="473" t="s">
        <v>1161</v>
      </c>
      <c r="D7049" s="475">
        <v>3898.27</v>
      </c>
    </row>
    <row r="7050" spans="1:4" s="387" customFormat="1" x14ac:dyDescent="0.25">
      <c r="A7050" s="473">
        <v>101413</v>
      </c>
      <c r="B7050" s="473" t="s">
        <v>7265</v>
      </c>
      <c r="C7050" s="473" t="s">
        <v>1161</v>
      </c>
      <c r="D7050" s="475">
        <v>3904.21</v>
      </c>
    </row>
    <row r="7051" spans="1:4" s="387" customFormat="1" x14ac:dyDescent="0.25">
      <c r="A7051" s="473">
        <v>101414</v>
      </c>
      <c r="B7051" s="473" t="s">
        <v>7565</v>
      </c>
      <c r="C7051" s="473" t="s">
        <v>1161</v>
      </c>
      <c r="D7051" s="475">
        <v>3266.91</v>
      </c>
    </row>
    <row r="7052" spans="1:4" s="387" customFormat="1" x14ac:dyDescent="0.25">
      <c r="A7052" s="473">
        <v>101415</v>
      </c>
      <c r="B7052" s="473" t="s">
        <v>7566</v>
      </c>
      <c r="C7052" s="473" t="s">
        <v>1161</v>
      </c>
      <c r="D7052" s="475">
        <v>4045.6</v>
      </c>
    </row>
    <row r="7053" spans="1:4" s="387" customFormat="1" x14ac:dyDescent="0.25">
      <c r="A7053" s="473">
        <v>101416</v>
      </c>
      <c r="B7053" s="473" t="s">
        <v>7451</v>
      </c>
      <c r="C7053" s="473" t="s">
        <v>1161</v>
      </c>
      <c r="D7053" s="475">
        <v>4326.1499999999996</v>
      </c>
    </row>
    <row r="7054" spans="1:4" s="387" customFormat="1" x14ac:dyDescent="0.25">
      <c r="A7054" s="473">
        <v>101417</v>
      </c>
      <c r="B7054" s="473" t="s">
        <v>7567</v>
      </c>
      <c r="C7054" s="473" t="s">
        <v>1161</v>
      </c>
      <c r="D7054" s="475">
        <v>3739.83</v>
      </c>
    </row>
    <row r="7055" spans="1:4" s="387" customFormat="1" x14ac:dyDescent="0.25">
      <c r="A7055" s="473">
        <v>101418</v>
      </c>
      <c r="B7055" s="473" t="s">
        <v>7568</v>
      </c>
      <c r="C7055" s="473" t="s">
        <v>1161</v>
      </c>
      <c r="D7055" s="475">
        <v>2975.8</v>
      </c>
    </row>
    <row r="7056" spans="1:4" s="387" customFormat="1" x14ac:dyDescent="0.25">
      <c r="A7056" s="473">
        <v>101419</v>
      </c>
      <c r="B7056" s="473" t="s">
        <v>7569</v>
      </c>
      <c r="C7056" s="473" t="s">
        <v>1161</v>
      </c>
      <c r="D7056" s="475">
        <v>4001.31</v>
      </c>
    </row>
    <row r="7057" spans="1:4" s="387" customFormat="1" x14ac:dyDescent="0.25">
      <c r="A7057" s="473">
        <v>101420</v>
      </c>
      <c r="B7057" s="473" t="s">
        <v>7570</v>
      </c>
      <c r="C7057" s="473" t="s">
        <v>1161</v>
      </c>
      <c r="D7057" s="475">
        <v>3077.1</v>
      </c>
    </row>
    <row r="7058" spans="1:4" s="387" customFormat="1" x14ac:dyDescent="0.25">
      <c r="A7058" s="473">
        <v>101421</v>
      </c>
      <c r="B7058" s="473" t="s">
        <v>7571</v>
      </c>
      <c r="C7058" s="473" t="s">
        <v>1161</v>
      </c>
      <c r="D7058" s="475">
        <v>3946.47</v>
      </c>
    </row>
    <row r="7059" spans="1:4" s="387" customFormat="1" x14ac:dyDescent="0.25">
      <c r="A7059" s="473">
        <v>101422</v>
      </c>
      <c r="B7059" s="473" t="s">
        <v>7572</v>
      </c>
      <c r="C7059" s="473" t="s">
        <v>1161</v>
      </c>
      <c r="D7059" s="475">
        <v>3031.47</v>
      </c>
    </row>
    <row r="7060" spans="1:4" s="387" customFormat="1" x14ac:dyDescent="0.25">
      <c r="A7060" s="473">
        <v>101423</v>
      </c>
      <c r="B7060" s="473" t="s">
        <v>7573</v>
      </c>
      <c r="C7060" s="473" t="s">
        <v>1161</v>
      </c>
      <c r="D7060" s="475">
        <v>3019.33</v>
      </c>
    </row>
    <row r="7061" spans="1:4" s="387" customFormat="1" x14ac:dyDescent="0.25">
      <c r="A7061" s="473">
        <v>101424</v>
      </c>
      <c r="B7061" s="473" t="s">
        <v>7574</v>
      </c>
      <c r="C7061" s="473" t="s">
        <v>1161</v>
      </c>
      <c r="D7061" s="475">
        <v>3044.11</v>
      </c>
    </row>
    <row r="7062" spans="1:4" s="387" customFormat="1" x14ac:dyDescent="0.25">
      <c r="A7062" s="473">
        <v>101425</v>
      </c>
      <c r="B7062" s="473" t="s">
        <v>7575</v>
      </c>
      <c r="C7062" s="473" t="s">
        <v>1161</v>
      </c>
      <c r="D7062" s="475">
        <v>1612.79</v>
      </c>
    </row>
    <row r="7063" spans="1:4" s="387" customFormat="1" x14ac:dyDescent="0.25">
      <c r="A7063" s="473">
        <v>101426</v>
      </c>
      <c r="B7063" s="473" t="s">
        <v>7576</v>
      </c>
      <c r="C7063" s="473" t="s">
        <v>1161</v>
      </c>
      <c r="D7063" s="475">
        <v>3292.61</v>
      </c>
    </row>
    <row r="7064" spans="1:4" s="387" customFormat="1" x14ac:dyDescent="0.25">
      <c r="A7064" s="473">
        <v>101427</v>
      </c>
      <c r="B7064" s="473" t="s">
        <v>7274</v>
      </c>
      <c r="C7064" s="473" t="s">
        <v>1161</v>
      </c>
      <c r="D7064" s="475">
        <v>2988.43</v>
      </c>
    </row>
    <row r="7065" spans="1:4" s="387" customFormat="1" x14ac:dyDescent="0.25">
      <c r="A7065" s="473">
        <v>101428</v>
      </c>
      <c r="B7065" s="473" t="s">
        <v>7577</v>
      </c>
      <c r="C7065" s="473" t="s">
        <v>1161</v>
      </c>
      <c r="D7065" s="475">
        <v>2918.43</v>
      </c>
    </row>
    <row r="7066" spans="1:4" s="387" customFormat="1" x14ac:dyDescent="0.25">
      <c r="A7066" s="473">
        <v>101429</v>
      </c>
      <c r="B7066" s="473" t="s">
        <v>7578</v>
      </c>
      <c r="C7066" s="473" t="s">
        <v>1161</v>
      </c>
      <c r="D7066" s="475">
        <v>3040.37</v>
      </c>
    </row>
    <row r="7067" spans="1:4" s="387" customFormat="1" x14ac:dyDescent="0.25">
      <c r="A7067" s="473">
        <v>101430</v>
      </c>
      <c r="B7067" s="473" t="s">
        <v>7579</v>
      </c>
      <c r="C7067" s="473" t="s">
        <v>1161</v>
      </c>
      <c r="D7067" s="475">
        <v>3450.51</v>
      </c>
    </row>
    <row r="7068" spans="1:4" s="387" customFormat="1" x14ac:dyDescent="0.25">
      <c r="A7068" s="473">
        <v>101431</v>
      </c>
      <c r="B7068" s="473" t="s">
        <v>7277</v>
      </c>
      <c r="C7068" s="473" t="s">
        <v>1161</v>
      </c>
      <c r="D7068" s="475">
        <v>3690.31</v>
      </c>
    </row>
    <row r="7069" spans="1:4" s="387" customFormat="1" x14ac:dyDescent="0.25">
      <c r="A7069" s="473">
        <v>101432</v>
      </c>
      <c r="B7069" s="473" t="s">
        <v>7580</v>
      </c>
      <c r="C7069" s="473" t="s">
        <v>1161</v>
      </c>
      <c r="D7069" s="475">
        <v>3044.11</v>
      </c>
    </row>
    <row r="7070" spans="1:4" s="387" customFormat="1" x14ac:dyDescent="0.25">
      <c r="A7070" s="473">
        <v>101433</v>
      </c>
      <c r="B7070" s="473" t="s">
        <v>7279</v>
      </c>
      <c r="C7070" s="473" t="s">
        <v>1161</v>
      </c>
      <c r="D7070" s="475">
        <v>3044.11</v>
      </c>
    </row>
    <row r="7071" spans="1:4" s="387" customFormat="1" x14ac:dyDescent="0.25">
      <c r="A7071" s="473">
        <v>101434</v>
      </c>
      <c r="B7071" s="473" t="s">
        <v>7581</v>
      </c>
      <c r="C7071" s="473" t="s">
        <v>1161</v>
      </c>
      <c r="D7071" s="475">
        <v>3406.99</v>
      </c>
    </row>
    <row r="7072" spans="1:4" s="387" customFormat="1" x14ac:dyDescent="0.25">
      <c r="A7072" s="473">
        <v>101435</v>
      </c>
      <c r="B7072" s="473" t="s">
        <v>7582</v>
      </c>
      <c r="C7072" s="473" t="s">
        <v>1161</v>
      </c>
      <c r="D7072" s="475">
        <v>3042.67</v>
      </c>
    </row>
    <row r="7073" spans="1:4" s="387" customFormat="1" x14ac:dyDescent="0.25">
      <c r="A7073" s="473">
        <v>101436</v>
      </c>
      <c r="B7073" s="473" t="s">
        <v>1086</v>
      </c>
      <c r="C7073" s="473" t="s">
        <v>1161</v>
      </c>
      <c r="D7073" s="475">
        <v>3095.16</v>
      </c>
    </row>
    <row r="7074" spans="1:4" s="387" customFormat="1" x14ac:dyDescent="0.25">
      <c r="A7074" s="473">
        <v>101437</v>
      </c>
      <c r="B7074" s="473" t="s">
        <v>7583</v>
      </c>
      <c r="C7074" s="473" t="s">
        <v>1161</v>
      </c>
      <c r="D7074" s="475">
        <v>3492.51</v>
      </c>
    </row>
    <row r="7075" spans="1:4" s="387" customFormat="1" x14ac:dyDescent="0.25">
      <c r="A7075" s="473">
        <v>101438</v>
      </c>
      <c r="B7075" s="473" t="s">
        <v>7282</v>
      </c>
      <c r="C7075" s="473" t="s">
        <v>1161</v>
      </c>
      <c r="D7075" s="475">
        <v>4061</v>
      </c>
    </row>
    <row r="7076" spans="1:4" s="387" customFormat="1" x14ac:dyDescent="0.25">
      <c r="A7076" s="473">
        <v>101439</v>
      </c>
      <c r="B7076" s="473" t="s">
        <v>7283</v>
      </c>
      <c r="C7076" s="473" t="s">
        <v>1161</v>
      </c>
      <c r="D7076" s="475">
        <v>3330.18</v>
      </c>
    </row>
    <row r="7077" spans="1:4" s="387" customFormat="1" x14ac:dyDescent="0.25">
      <c r="A7077" s="473">
        <v>101440</v>
      </c>
      <c r="B7077" s="473" t="s">
        <v>7584</v>
      </c>
      <c r="C7077" s="473" t="s">
        <v>1161</v>
      </c>
      <c r="D7077" s="475">
        <v>3573.72</v>
      </c>
    </row>
    <row r="7078" spans="1:4" s="387" customFormat="1" x14ac:dyDescent="0.25">
      <c r="A7078" s="473">
        <v>101441</v>
      </c>
      <c r="B7078" s="473" t="s">
        <v>7285</v>
      </c>
      <c r="C7078" s="473" t="s">
        <v>1161</v>
      </c>
      <c r="D7078" s="475">
        <v>3052.96</v>
      </c>
    </row>
    <row r="7079" spans="1:4" s="387" customFormat="1" x14ac:dyDescent="0.25">
      <c r="A7079" s="473">
        <v>101442</v>
      </c>
      <c r="B7079" s="473" t="s">
        <v>7585</v>
      </c>
      <c r="C7079" s="473" t="s">
        <v>1161</v>
      </c>
      <c r="D7079" s="475">
        <v>3038.6</v>
      </c>
    </row>
    <row r="7080" spans="1:4" s="387" customFormat="1" x14ac:dyDescent="0.25">
      <c r="A7080" s="473">
        <v>101443</v>
      </c>
      <c r="B7080" s="473" t="s">
        <v>7286</v>
      </c>
      <c r="C7080" s="473" t="s">
        <v>1161</v>
      </c>
      <c r="D7080" s="475">
        <v>3208.28</v>
      </c>
    </row>
    <row r="7081" spans="1:4" s="387" customFormat="1" x14ac:dyDescent="0.25">
      <c r="A7081" s="473">
        <v>101444</v>
      </c>
      <c r="B7081" s="473" t="s">
        <v>7289</v>
      </c>
      <c r="C7081" s="473" t="s">
        <v>1161</v>
      </c>
      <c r="D7081" s="475">
        <v>4113.3</v>
      </c>
    </row>
    <row r="7082" spans="1:4" s="387" customFormat="1" x14ac:dyDescent="0.25">
      <c r="A7082" s="473">
        <v>101445</v>
      </c>
      <c r="B7082" s="473" t="s">
        <v>1024</v>
      </c>
      <c r="C7082" s="473" t="s">
        <v>1161</v>
      </c>
      <c r="D7082" s="475">
        <v>3873.72</v>
      </c>
    </row>
    <row r="7083" spans="1:4" s="387" customFormat="1" x14ac:dyDescent="0.25">
      <c r="A7083" s="473">
        <v>101446</v>
      </c>
      <c r="B7083" s="473" t="s">
        <v>1191</v>
      </c>
      <c r="C7083" s="473" t="s">
        <v>1161</v>
      </c>
      <c r="D7083" s="475">
        <v>4066.01</v>
      </c>
    </row>
    <row r="7084" spans="1:4" s="387" customFormat="1" x14ac:dyDescent="0.25">
      <c r="A7084" s="473">
        <v>101447</v>
      </c>
      <c r="B7084" s="473" t="s">
        <v>1463</v>
      </c>
      <c r="C7084" s="473" t="s">
        <v>1161</v>
      </c>
      <c r="D7084" s="475">
        <v>4280.76</v>
      </c>
    </row>
    <row r="7085" spans="1:4" s="387" customFormat="1" x14ac:dyDescent="0.25">
      <c r="A7085" s="473">
        <v>101448</v>
      </c>
      <c r="B7085" s="473" t="s">
        <v>7290</v>
      </c>
      <c r="C7085" s="473" t="s">
        <v>1161</v>
      </c>
      <c r="D7085" s="475">
        <v>4270.83</v>
      </c>
    </row>
    <row r="7086" spans="1:4" s="387" customFormat="1" x14ac:dyDescent="0.25">
      <c r="A7086" s="473">
        <v>101449</v>
      </c>
      <c r="B7086" s="473" t="s">
        <v>7586</v>
      </c>
      <c r="C7086" s="473" t="s">
        <v>1161</v>
      </c>
      <c r="D7086" s="475">
        <v>2803</v>
      </c>
    </row>
    <row r="7087" spans="1:4" s="387" customFormat="1" x14ac:dyDescent="0.25">
      <c r="A7087" s="473">
        <v>101450</v>
      </c>
      <c r="B7087" s="473" t="s">
        <v>7292</v>
      </c>
      <c r="C7087" s="473" t="s">
        <v>1161</v>
      </c>
      <c r="D7087" s="475">
        <v>2733.26</v>
      </c>
    </row>
    <row r="7088" spans="1:4" s="387" customFormat="1" x14ac:dyDescent="0.25">
      <c r="A7088" s="473">
        <v>101451</v>
      </c>
      <c r="B7088" s="473" t="s">
        <v>1188</v>
      </c>
      <c r="C7088" s="473" t="s">
        <v>1161</v>
      </c>
      <c r="D7088" s="475">
        <v>3859.47</v>
      </c>
    </row>
    <row r="7089" spans="1:4" s="387" customFormat="1" x14ac:dyDescent="0.25">
      <c r="A7089" s="473">
        <v>101452</v>
      </c>
      <c r="B7089" s="473" t="s">
        <v>7587</v>
      </c>
      <c r="C7089" s="473" t="s">
        <v>1161</v>
      </c>
      <c r="D7089" s="475">
        <v>2908.46</v>
      </c>
    </row>
    <row r="7090" spans="1:4" s="387" customFormat="1" x14ac:dyDescent="0.25">
      <c r="A7090" s="473">
        <v>101453</v>
      </c>
      <c r="B7090" s="473" t="s">
        <v>2099</v>
      </c>
      <c r="C7090" s="473" t="s">
        <v>1161</v>
      </c>
      <c r="D7090" s="475">
        <v>3982.63</v>
      </c>
    </row>
    <row r="7091" spans="1:4" s="387" customFormat="1" x14ac:dyDescent="0.25">
      <c r="A7091" s="473">
        <v>101454</v>
      </c>
      <c r="B7091" s="473" t="s">
        <v>7588</v>
      </c>
      <c r="C7091" s="473" t="s">
        <v>1161</v>
      </c>
      <c r="D7091" s="475">
        <v>4297.38</v>
      </c>
    </row>
    <row r="7092" spans="1:4" s="387" customFormat="1" x14ac:dyDescent="0.25">
      <c r="A7092" s="473">
        <v>101455</v>
      </c>
      <c r="B7092" s="473" t="s">
        <v>7294</v>
      </c>
      <c r="C7092" s="473" t="s">
        <v>1161</v>
      </c>
      <c r="D7092" s="475">
        <v>4453.62</v>
      </c>
    </row>
    <row r="7093" spans="1:4" s="387" customFormat="1" x14ac:dyDescent="0.25">
      <c r="A7093" s="473">
        <v>101456</v>
      </c>
      <c r="B7093" s="473" t="s">
        <v>7589</v>
      </c>
      <c r="C7093" s="473" t="s">
        <v>1161</v>
      </c>
      <c r="D7093" s="475">
        <v>7527.74</v>
      </c>
    </row>
    <row r="7094" spans="1:4" s="387" customFormat="1" x14ac:dyDescent="0.25">
      <c r="A7094" s="473">
        <v>101457</v>
      </c>
      <c r="B7094" s="473" t="s">
        <v>7590</v>
      </c>
      <c r="C7094" s="473" t="s">
        <v>1161</v>
      </c>
      <c r="D7094" s="475">
        <v>4566</v>
      </c>
    </row>
    <row r="7095" spans="1:4" s="387" customFormat="1" x14ac:dyDescent="0.25">
      <c r="A7095" s="473">
        <v>101458</v>
      </c>
      <c r="B7095" s="473" t="s">
        <v>7591</v>
      </c>
      <c r="C7095" s="473" t="s">
        <v>1161</v>
      </c>
      <c r="D7095" s="475">
        <v>4087.94</v>
      </c>
    </row>
    <row r="7096" spans="1:4" s="387" customFormat="1" x14ac:dyDescent="0.25">
      <c r="A7096" s="473">
        <v>101459</v>
      </c>
      <c r="B7096" s="473" t="s">
        <v>1241</v>
      </c>
      <c r="C7096" s="473" t="s">
        <v>1161</v>
      </c>
      <c r="D7096" s="475">
        <v>3619.34</v>
      </c>
    </row>
    <row r="7097" spans="1:4" s="387" customFormat="1" x14ac:dyDescent="0.25">
      <c r="A7097" s="473">
        <v>101460</v>
      </c>
      <c r="B7097" s="473" t="s">
        <v>7432</v>
      </c>
      <c r="C7097" s="473" t="s">
        <v>1161</v>
      </c>
      <c r="D7097" s="475">
        <v>2967.84</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22DA6-8E6E-4211-94C4-72F7989B4097}">
  <dimension ref="A1:E5279"/>
  <sheetViews>
    <sheetView zoomScale="80" zoomScaleNormal="80" workbookViewId="0">
      <selection sqref="A1:XFD5214"/>
    </sheetView>
  </sheetViews>
  <sheetFormatPr defaultRowHeight="15" x14ac:dyDescent="0.25"/>
  <cols>
    <col min="1" max="1" width="10.5703125" style="366" customWidth="1"/>
    <col min="2" max="2" width="78.140625" style="366" customWidth="1"/>
    <col min="3" max="3" width="21.140625" style="366" customWidth="1"/>
    <col min="4" max="4" width="22.28515625" style="366" customWidth="1"/>
    <col min="6" max="16384" width="9.140625" style="2"/>
  </cols>
  <sheetData>
    <row r="1" spans="1:4" s="476" customFormat="1" ht="12.75" x14ac:dyDescent="0.2">
      <c r="A1" s="476" t="s">
        <v>16714</v>
      </c>
    </row>
    <row r="2" spans="1:4" s="476" customFormat="1" ht="12.75" x14ac:dyDescent="0.2">
      <c r="A2" s="476" t="s">
        <v>7592</v>
      </c>
    </row>
    <row r="3" spans="1:4" s="476" customFormat="1" ht="12.75" x14ac:dyDescent="0.2">
      <c r="A3" s="476" t="s">
        <v>16715</v>
      </c>
    </row>
    <row r="4" spans="1:4" s="476" customFormat="1" ht="12.75" x14ac:dyDescent="0.2">
      <c r="A4" s="476" t="s">
        <v>16716</v>
      </c>
    </row>
    <row r="5" spans="1:4" s="476" customFormat="1" ht="12.75" x14ac:dyDescent="0.2">
      <c r="A5" s="476" t="s">
        <v>16717</v>
      </c>
    </row>
    <row r="6" spans="1:4" s="476" customFormat="1" ht="12.75" x14ac:dyDescent="0.2">
      <c r="A6" s="476" t="s">
        <v>7592</v>
      </c>
    </row>
    <row r="7" spans="1:4" s="476" customFormat="1" ht="12.75" x14ac:dyDescent="0.2">
      <c r="A7" s="476" t="s">
        <v>7593</v>
      </c>
      <c r="B7" s="476" t="s">
        <v>7594</v>
      </c>
      <c r="C7" s="476" t="s">
        <v>2219</v>
      </c>
      <c r="D7" s="476" t="s">
        <v>7595</v>
      </c>
    </row>
    <row r="8" spans="1:4" s="476" customFormat="1" ht="12.75" x14ac:dyDescent="0.2">
      <c r="A8" s="476">
        <v>1344</v>
      </c>
      <c r="B8" s="476" t="s">
        <v>7597</v>
      </c>
      <c r="C8" s="476" t="s">
        <v>9</v>
      </c>
      <c r="D8" s="477">
        <v>100.62</v>
      </c>
    </row>
    <row r="9" spans="1:4" s="476" customFormat="1" ht="12.75" x14ac:dyDescent="0.2">
      <c r="A9" s="476">
        <v>1342</v>
      </c>
      <c r="B9" s="476" t="s">
        <v>7598</v>
      </c>
      <c r="C9" s="476" t="s">
        <v>9</v>
      </c>
      <c r="D9" s="477">
        <v>177.86</v>
      </c>
    </row>
    <row r="10" spans="1:4" s="476" customFormat="1" ht="12.75" x14ac:dyDescent="0.2">
      <c r="A10" s="476">
        <v>1349</v>
      </c>
      <c r="B10" s="476" t="s">
        <v>7599</v>
      </c>
      <c r="C10" s="476" t="s">
        <v>9</v>
      </c>
      <c r="D10" s="477">
        <v>253.66</v>
      </c>
    </row>
    <row r="11" spans="1:4" s="476" customFormat="1" ht="12.75" x14ac:dyDescent="0.2">
      <c r="A11" s="476">
        <v>1350</v>
      </c>
      <c r="B11" s="476" t="s">
        <v>7600</v>
      </c>
      <c r="C11" s="476" t="s">
        <v>9</v>
      </c>
      <c r="D11" s="477">
        <v>79</v>
      </c>
    </row>
    <row r="12" spans="1:4" s="476" customFormat="1" ht="12.75" x14ac:dyDescent="0.2">
      <c r="A12" s="476">
        <v>1359</v>
      </c>
      <c r="B12" s="476" t="s">
        <v>7601</v>
      </c>
      <c r="C12" s="476" t="s">
        <v>9</v>
      </c>
      <c r="D12" s="477">
        <v>155.47</v>
      </c>
    </row>
    <row r="13" spans="1:4" s="476" customFormat="1" ht="12.75" x14ac:dyDescent="0.2">
      <c r="A13" s="476">
        <v>1351</v>
      </c>
      <c r="B13" s="476" t="s">
        <v>7602</v>
      </c>
      <c r="C13" s="476" t="s">
        <v>9</v>
      </c>
      <c r="D13" s="477">
        <v>50.1</v>
      </c>
    </row>
    <row r="14" spans="1:4" s="476" customFormat="1" ht="12.75" x14ac:dyDescent="0.2">
      <c r="A14" s="476">
        <v>2418</v>
      </c>
      <c r="B14" s="476" t="s">
        <v>7604</v>
      </c>
      <c r="C14" s="476" t="s">
        <v>9</v>
      </c>
      <c r="D14" s="477">
        <v>7.33</v>
      </c>
    </row>
    <row r="15" spans="1:4" s="476" customFormat="1" ht="12.75" x14ac:dyDescent="0.2">
      <c r="A15" s="476">
        <v>6086</v>
      </c>
      <c r="B15" s="476" t="s">
        <v>7606</v>
      </c>
      <c r="C15" s="476" t="s">
        <v>7607</v>
      </c>
      <c r="D15" s="477">
        <v>90.84</v>
      </c>
    </row>
    <row r="16" spans="1:4" s="476" customFormat="1" ht="12.75" x14ac:dyDescent="0.2">
      <c r="A16" s="476">
        <v>3378</v>
      </c>
      <c r="B16" s="476" t="s">
        <v>7608</v>
      </c>
      <c r="C16" s="476" t="s">
        <v>9</v>
      </c>
      <c r="D16" s="477">
        <v>102.01</v>
      </c>
    </row>
    <row r="17" spans="1:4" s="476" customFormat="1" ht="12.75" x14ac:dyDescent="0.2">
      <c r="A17" s="476">
        <v>3380</v>
      </c>
      <c r="B17" s="476" t="s">
        <v>7609</v>
      </c>
      <c r="C17" s="476" t="s">
        <v>9</v>
      </c>
      <c r="D17" s="477">
        <v>71.41</v>
      </c>
    </row>
    <row r="18" spans="1:4" s="476" customFormat="1" ht="12.75" x14ac:dyDescent="0.2">
      <c r="A18" s="476">
        <v>3379</v>
      </c>
      <c r="B18" s="476" t="s">
        <v>7610</v>
      </c>
      <c r="C18" s="476" t="s">
        <v>9</v>
      </c>
      <c r="D18" s="477">
        <v>68.94</v>
      </c>
    </row>
    <row r="19" spans="1:4" s="476" customFormat="1" ht="12.75" x14ac:dyDescent="0.2">
      <c r="A19" s="476">
        <v>615</v>
      </c>
      <c r="B19" s="476" t="s">
        <v>7611</v>
      </c>
      <c r="C19" s="476" t="s">
        <v>3</v>
      </c>
      <c r="D19" s="477">
        <v>521.64</v>
      </c>
    </row>
    <row r="20" spans="1:4" s="476" customFormat="1" ht="12.75" x14ac:dyDescent="0.2">
      <c r="A20" s="476">
        <v>606</v>
      </c>
      <c r="B20" s="476" t="s">
        <v>7612</v>
      </c>
      <c r="C20" s="476" t="s">
        <v>3</v>
      </c>
      <c r="D20" s="477">
        <v>819.43</v>
      </c>
    </row>
    <row r="21" spans="1:4" s="476" customFormat="1" ht="12.75" x14ac:dyDescent="0.2">
      <c r="A21" s="476">
        <v>13382</v>
      </c>
      <c r="B21" s="476" t="s">
        <v>7613</v>
      </c>
      <c r="C21" s="476" t="s">
        <v>9</v>
      </c>
      <c r="D21" s="477">
        <v>245.67</v>
      </c>
    </row>
    <row r="22" spans="1:4" s="476" customFormat="1" ht="12.75" x14ac:dyDescent="0.2">
      <c r="A22" s="476">
        <v>4047</v>
      </c>
      <c r="B22" s="476" t="s">
        <v>7614</v>
      </c>
      <c r="C22" s="476" t="s">
        <v>7607</v>
      </c>
      <c r="D22" s="477">
        <v>18.38</v>
      </c>
    </row>
    <row r="23" spans="1:4" s="476" customFormat="1" ht="12.75" x14ac:dyDescent="0.2">
      <c r="A23" s="476">
        <v>7344</v>
      </c>
      <c r="B23" s="476" t="s">
        <v>7615</v>
      </c>
      <c r="C23" s="476" t="s">
        <v>7607</v>
      </c>
      <c r="D23" s="477">
        <v>80</v>
      </c>
    </row>
    <row r="24" spans="1:4" s="476" customFormat="1" ht="12.75" x14ac:dyDescent="0.2">
      <c r="A24" s="476">
        <v>40514</v>
      </c>
      <c r="B24" s="476" t="s">
        <v>7616</v>
      </c>
      <c r="C24" s="476" t="s">
        <v>7596</v>
      </c>
      <c r="D24" s="477">
        <v>30.4</v>
      </c>
    </row>
    <row r="25" spans="1:4" s="476" customFormat="1" ht="12.75" x14ac:dyDescent="0.2">
      <c r="A25" s="476">
        <v>11199</v>
      </c>
      <c r="B25" s="476" t="s">
        <v>7617</v>
      </c>
      <c r="C25" s="476" t="s">
        <v>9</v>
      </c>
      <c r="D25" s="478">
        <v>1175.81</v>
      </c>
    </row>
    <row r="26" spans="1:4" s="476" customFormat="1" ht="12.75" x14ac:dyDescent="0.2">
      <c r="A26" s="476">
        <v>4053</v>
      </c>
      <c r="B26" s="476" t="s">
        <v>7618</v>
      </c>
      <c r="C26" s="476" t="s">
        <v>7607</v>
      </c>
      <c r="D26" s="477">
        <v>70.010000000000005</v>
      </c>
    </row>
    <row r="27" spans="1:4" s="476" customFormat="1" ht="12.75" x14ac:dyDescent="0.2">
      <c r="A27" s="476">
        <v>4056</v>
      </c>
      <c r="B27" s="476" t="s">
        <v>7619</v>
      </c>
      <c r="C27" s="476" t="s">
        <v>7607</v>
      </c>
      <c r="D27" s="477">
        <v>36.82</v>
      </c>
    </row>
    <row r="28" spans="1:4" s="476" customFormat="1" ht="12.75" x14ac:dyDescent="0.2">
      <c r="A28" s="476">
        <v>21136</v>
      </c>
      <c r="B28" s="476" t="s">
        <v>7620</v>
      </c>
      <c r="C28" s="476" t="s">
        <v>27</v>
      </c>
      <c r="D28" s="477">
        <v>13.48</v>
      </c>
    </row>
    <row r="29" spans="1:4" s="476" customFormat="1" ht="12.75" x14ac:dyDescent="0.2">
      <c r="A29" s="476">
        <v>21128</v>
      </c>
      <c r="B29" s="476" t="s">
        <v>7621</v>
      </c>
      <c r="C29" s="476" t="s">
        <v>27</v>
      </c>
      <c r="D29" s="477">
        <v>10.43</v>
      </c>
    </row>
    <row r="30" spans="1:4" s="476" customFormat="1" ht="12.75" x14ac:dyDescent="0.2">
      <c r="A30" s="476">
        <v>21130</v>
      </c>
      <c r="B30" s="476" t="s">
        <v>7622</v>
      </c>
      <c r="C30" s="476" t="s">
        <v>27</v>
      </c>
      <c r="D30" s="477">
        <v>26.34</v>
      </c>
    </row>
    <row r="31" spans="1:4" s="476" customFormat="1" ht="12.75" x14ac:dyDescent="0.2">
      <c r="A31" s="476">
        <v>21135</v>
      </c>
      <c r="B31" s="476" t="s">
        <v>7623</v>
      </c>
      <c r="C31" s="476" t="s">
        <v>27</v>
      </c>
      <c r="D31" s="477">
        <v>25.93</v>
      </c>
    </row>
    <row r="32" spans="1:4" s="476" customFormat="1" ht="12.75" x14ac:dyDescent="0.2">
      <c r="A32" s="476">
        <v>38605</v>
      </c>
      <c r="B32" s="476" t="s">
        <v>7624</v>
      </c>
      <c r="C32" s="476" t="s">
        <v>9</v>
      </c>
      <c r="D32" s="477">
        <v>81.03</v>
      </c>
    </row>
    <row r="33" spans="1:4" s="476" customFormat="1" ht="12.75" x14ac:dyDescent="0.2">
      <c r="A33" s="476">
        <v>11270</v>
      </c>
      <c r="B33" s="476" t="s">
        <v>7625</v>
      </c>
      <c r="C33" s="476" t="s">
        <v>9</v>
      </c>
      <c r="D33" s="477">
        <v>1.86</v>
      </c>
    </row>
    <row r="34" spans="1:4" s="476" customFormat="1" ht="12.75" x14ac:dyDescent="0.2">
      <c r="A34" s="476">
        <v>412</v>
      </c>
      <c r="B34" s="476" t="s">
        <v>7626</v>
      </c>
      <c r="C34" s="476" t="s">
        <v>9</v>
      </c>
      <c r="D34" s="477">
        <v>0.72</v>
      </c>
    </row>
    <row r="35" spans="1:4" s="476" customFormat="1" ht="12.75" x14ac:dyDescent="0.2">
      <c r="A35" s="476">
        <v>414</v>
      </c>
      <c r="B35" s="476" t="s">
        <v>7627</v>
      </c>
      <c r="C35" s="476" t="s">
        <v>9</v>
      </c>
      <c r="D35" s="477">
        <v>0.04</v>
      </c>
    </row>
    <row r="36" spans="1:4" s="476" customFormat="1" ht="12.75" x14ac:dyDescent="0.2">
      <c r="A36" s="476">
        <v>410</v>
      </c>
      <c r="B36" s="476" t="s">
        <v>7628</v>
      </c>
      <c r="C36" s="476" t="s">
        <v>9</v>
      </c>
      <c r="D36" s="477">
        <v>0.11</v>
      </c>
    </row>
    <row r="37" spans="1:4" s="476" customFormat="1" ht="12.75" x14ac:dyDescent="0.2">
      <c r="A37" s="476">
        <v>411</v>
      </c>
      <c r="B37" s="476" t="s">
        <v>7629</v>
      </c>
      <c r="C37" s="476" t="s">
        <v>9</v>
      </c>
      <c r="D37" s="477">
        <v>0.14000000000000001</v>
      </c>
    </row>
    <row r="38" spans="1:4" s="476" customFormat="1" ht="12.75" x14ac:dyDescent="0.2">
      <c r="A38" s="476">
        <v>408</v>
      </c>
      <c r="B38" s="476" t="s">
        <v>7630</v>
      </c>
      <c r="C38" s="476" t="s">
        <v>9</v>
      </c>
      <c r="D38" s="477">
        <v>0.69</v>
      </c>
    </row>
    <row r="39" spans="1:4" s="476" customFormat="1" ht="12.75" x14ac:dyDescent="0.2">
      <c r="A39" s="476">
        <v>39131</v>
      </c>
      <c r="B39" s="476" t="s">
        <v>7631</v>
      </c>
      <c r="C39" s="476" t="s">
        <v>9</v>
      </c>
      <c r="D39" s="477">
        <v>2.99</v>
      </c>
    </row>
    <row r="40" spans="1:4" s="476" customFormat="1" ht="12.75" x14ac:dyDescent="0.2">
      <c r="A40" s="476">
        <v>394</v>
      </c>
      <c r="B40" s="476" t="s">
        <v>7632</v>
      </c>
      <c r="C40" s="476" t="s">
        <v>9</v>
      </c>
      <c r="D40" s="477">
        <v>3.03</v>
      </c>
    </row>
    <row r="41" spans="1:4" s="476" customFormat="1" ht="12.75" x14ac:dyDescent="0.2">
      <c r="A41" s="476">
        <v>39130</v>
      </c>
      <c r="B41" s="476" t="s">
        <v>7633</v>
      </c>
      <c r="C41" s="476" t="s">
        <v>9</v>
      </c>
      <c r="D41" s="477">
        <v>2.73</v>
      </c>
    </row>
    <row r="42" spans="1:4" s="476" customFormat="1" ht="12.75" x14ac:dyDescent="0.2">
      <c r="A42" s="476">
        <v>395</v>
      </c>
      <c r="B42" s="476" t="s">
        <v>7634</v>
      </c>
      <c r="C42" s="476" t="s">
        <v>9</v>
      </c>
      <c r="D42" s="477">
        <v>2.92</v>
      </c>
    </row>
    <row r="43" spans="1:4" s="476" customFormat="1" ht="12.75" x14ac:dyDescent="0.2">
      <c r="A43" s="476">
        <v>39127</v>
      </c>
      <c r="B43" s="476" t="s">
        <v>7635</v>
      </c>
      <c r="C43" s="476" t="s">
        <v>9</v>
      </c>
      <c r="D43" s="477">
        <v>1.44</v>
      </c>
    </row>
    <row r="44" spans="1:4" s="476" customFormat="1" ht="12.75" x14ac:dyDescent="0.2">
      <c r="A44" s="476">
        <v>392</v>
      </c>
      <c r="B44" s="476" t="s">
        <v>7636</v>
      </c>
      <c r="C44" s="476" t="s">
        <v>9</v>
      </c>
      <c r="D44" s="477">
        <v>1.47</v>
      </c>
    </row>
    <row r="45" spans="1:4" s="476" customFormat="1" ht="12.75" x14ac:dyDescent="0.2">
      <c r="A45" s="476">
        <v>39129</v>
      </c>
      <c r="B45" s="476" t="s">
        <v>7637</v>
      </c>
      <c r="C45" s="476" t="s">
        <v>9</v>
      </c>
      <c r="D45" s="477">
        <v>1.68</v>
      </c>
    </row>
    <row r="46" spans="1:4" s="476" customFormat="1" ht="12.75" x14ac:dyDescent="0.2">
      <c r="A46" s="476">
        <v>393</v>
      </c>
      <c r="B46" s="476" t="s">
        <v>7638</v>
      </c>
      <c r="C46" s="476" t="s">
        <v>9</v>
      </c>
      <c r="D46" s="477">
        <v>1.76</v>
      </c>
    </row>
    <row r="47" spans="1:4" s="476" customFormat="1" ht="12.75" x14ac:dyDescent="0.2">
      <c r="A47" s="476">
        <v>39133</v>
      </c>
      <c r="B47" s="476" t="s">
        <v>7639</v>
      </c>
      <c r="C47" s="476" t="s">
        <v>9</v>
      </c>
      <c r="D47" s="477">
        <v>3.93</v>
      </c>
    </row>
    <row r="48" spans="1:4" s="476" customFormat="1" ht="12.75" x14ac:dyDescent="0.2">
      <c r="A48" s="476">
        <v>397</v>
      </c>
      <c r="B48" s="476" t="s">
        <v>7640</v>
      </c>
      <c r="C48" s="476" t="s">
        <v>9</v>
      </c>
      <c r="D48" s="477">
        <v>4.34</v>
      </c>
    </row>
    <row r="49" spans="1:4" s="476" customFormat="1" ht="12.75" x14ac:dyDescent="0.2">
      <c r="A49" s="476">
        <v>39132</v>
      </c>
      <c r="B49" s="476" t="s">
        <v>7641</v>
      </c>
      <c r="C49" s="476" t="s">
        <v>9</v>
      </c>
      <c r="D49" s="477">
        <v>3.14</v>
      </c>
    </row>
    <row r="50" spans="1:4" s="476" customFormat="1" ht="12.75" x14ac:dyDescent="0.2">
      <c r="A50" s="476">
        <v>396</v>
      </c>
      <c r="B50" s="476" t="s">
        <v>7642</v>
      </c>
      <c r="C50" s="476" t="s">
        <v>9</v>
      </c>
      <c r="D50" s="477">
        <v>3.37</v>
      </c>
    </row>
    <row r="51" spans="1:4" s="476" customFormat="1" ht="12.75" x14ac:dyDescent="0.2">
      <c r="A51" s="476">
        <v>39135</v>
      </c>
      <c r="B51" s="476" t="s">
        <v>7643</v>
      </c>
      <c r="C51" s="476" t="s">
        <v>9</v>
      </c>
      <c r="D51" s="477">
        <v>6.29</v>
      </c>
    </row>
    <row r="52" spans="1:4" s="476" customFormat="1" ht="12.75" x14ac:dyDescent="0.2">
      <c r="A52" s="476">
        <v>39128</v>
      </c>
      <c r="B52" s="476" t="s">
        <v>7644</v>
      </c>
      <c r="C52" s="476" t="s">
        <v>9</v>
      </c>
      <c r="D52" s="477">
        <v>1.57</v>
      </c>
    </row>
    <row r="53" spans="1:4" s="476" customFormat="1" ht="12.75" x14ac:dyDescent="0.2">
      <c r="A53" s="476">
        <v>400</v>
      </c>
      <c r="B53" s="476" t="s">
        <v>7645</v>
      </c>
      <c r="C53" s="476" t="s">
        <v>9</v>
      </c>
      <c r="D53" s="477">
        <v>1.53</v>
      </c>
    </row>
    <row r="54" spans="1:4" s="476" customFormat="1" ht="12.75" x14ac:dyDescent="0.2">
      <c r="A54" s="476">
        <v>39125</v>
      </c>
      <c r="B54" s="476" t="s">
        <v>7646</v>
      </c>
      <c r="C54" s="476" t="s">
        <v>9</v>
      </c>
      <c r="D54" s="477">
        <v>1.57</v>
      </c>
    </row>
    <row r="55" spans="1:4" s="476" customFormat="1" ht="12.75" x14ac:dyDescent="0.2">
      <c r="A55" s="476">
        <v>39134</v>
      </c>
      <c r="B55" s="476" t="s">
        <v>7647</v>
      </c>
      <c r="C55" s="476" t="s">
        <v>9</v>
      </c>
      <c r="D55" s="477">
        <v>5.24</v>
      </c>
    </row>
    <row r="56" spans="1:4" s="476" customFormat="1" ht="12.75" x14ac:dyDescent="0.2">
      <c r="A56" s="476">
        <v>398</v>
      </c>
      <c r="B56" s="476" t="s">
        <v>7648</v>
      </c>
      <c r="C56" s="476" t="s">
        <v>9</v>
      </c>
      <c r="D56" s="477">
        <v>4.83</v>
      </c>
    </row>
    <row r="57" spans="1:4" s="476" customFormat="1" ht="12.75" x14ac:dyDescent="0.2">
      <c r="A57" s="476">
        <v>39126</v>
      </c>
      <c r="B57" s="476" t="s">
        <v>7649</v>
      </c>
      <c r="C57" s="476" t="s">
        <v>9</v>
      </c>
      <c r="D57" s="477">
        <v>7.07</v>
      </c>
    </row>
    <row r="58" spans="1:4" s="476" customFormat="1" ht="12.75" x14ac:dyDescent="0.2">
      <c r="A58" s="476">
        <v>399</v>
      </c>
      <c r="B58" s="476" t="s">
        <v>7650</v>
      </c>
      <c r="C58" s="476" t="s">
        <v>9</v>
      </c>
      <c r="D58" s="477">
        <v>6.23</v>
      </c>
    </row>
    <row r="59" spans="1:4" s="476" customFormat="1" ht="12.75" x14ac:dyDescent="0.2">
      <c r="A59" s="476">
        <v>39158</v>
      </c>
      <c r="B59" s="476" t="s">
        <v>7651</v>
      </c>
      <c r="C59" s="476" t="s">
        <v>9</v>
      </c>
      <c r="D59" s="477">
        <v>16.73</v>
      </c>
    </row>
    <row r="60" spans="1:4" s="476" customFormat="1" ht="12.75" x14ac:dyDescent="0.2">
      <c r="A60" s="476">
        <v>39141</v>
      </c>
      <c r="B60" s="476" t="s">
        <v>7652</v>
      </c>
      <c r="C60" s="476" t="s">
        <v>9</v>
      </c>
      <c r="D60" s="477">
        <v>1.21</v>
      </c>
    </row>
    <row r="61" spans="1:4" s="476" customFormat="1" ht="12.75" x14ac:dyDescent="0.2">
      <c r="A61" s="476">
        <v>39140</v>
      </c>
      <c r="B61" s="476" t="s">
        <v>7653</v>
      </c>
      <c r="C61" s="476" t="s">
        <v>9</v>
      </c>
      <c r="D61" s="477">
        <v>1.1000000000000001</v>
      </c>
    </row>
    <row r="62" spans="1:4" s="476" customFormat="1" ht="12.75" x14ac:dyDescent="0.2">
      <c r="A62" s="476">
        <v>39137</v>
      </c>
      <c r="B62" s="476" t="s">
        <v>7654</v>
      </c>
      <c r="C62" s="476" t="s">
        <v>9</v>
      </c>
      <c r="D62" s="477">
        <v>0.63</v>
      </c>
    </row>
    <row r="63" spans="1:4" s="476" customFormat="1" ht="12.75" x14ac:dyDescent="0.2">
      <c r="A63" s="476">
        <v>39139</v>
      </c>
      <c r="B63" s="476" t="s">
        <v>7655</v>
      </c>
      <c r="C63" s="476" t="s">
        <v>9</v>
      </c>
      <c r="D63" s="477">
        <v>0.91</v>
      </c>
    </row>
    <row r="64" spans="1:4" s="476" customFormat="1" ht="12.75" x14ac:dyDescent="0.2">
      <c r="A64" s="476">
        <v>39143</v>
      </c>
      <c r="B64" s="476" t="s">
        <v>7656</v>
      </c>
      <c r="C64" s="476" t="s">
        <v>9</v>
      </c>
      <c r="D64" s="477">
        <v>2.5</v>
      </c>
    </row>
    <row r="65" spans="1:4" s="476" customFormat="1" ht="12.75" x14ac:dyDescent="0.2">
      <c r="A65" s="476">
        <v>39142</v>
      </c>
      <c r="B65" s="476" t="s">
        <v>7657</v>
      </c>
      <c r="C65" s="476" t="s">
        <v>9</v>
      </c>
      <c r="D65" s="477">
        <v>1.79</v>
      </c>
    </row>
    <row r="66" spans="1:4" s="476" customFormat="1" ht="12.75" x14ac:dyDescent="0.2">
      <c r="A66" s="476">
        <v>39138</v>
      </c>
      <c r="B66" s="476" t="s">
        <v>7658</v>
      </c>
      <c r="C66" s="476" t="s">
        <v>9</v>
      </c>
      <c r="D66" s="477">
        <v>0.67</v>
      </c>
    </row>
    <row r="67" spans="1:4" s="476" customFormat="1" ht="12.75" x14ac:dyDescent="0.2">
      <c r="A67" s="476">
        <v>39136</v>
      </c>
      <c r="B67" s="476" t="s">
        <v>7659</v>
      </c>
      <c r="C67" s="476" t="s">
        <v>9</v>
      </c>
      <c r="D67" s="477">
        <v>0.44</v>
      </c>
    </row>
    <row r="68" spans="1:4" s="476" customFormat="1" ht="12.75" x14ac:dyDescent="0.2">
      <c r="A68" s="476">
        <v>39144</v>
      </c>
      <c r="B68" s="476" t="s">
        <v>7660</v>
      </c>
      <c r="C68" s="476" t="s">
        <v>9</v>
      </c>
      <c r="D68" s="477">
        <v>2.92</v>
      </c>
    </row>
    <row r="69" spans="1:4" s="476" customFormat="1" ht="12.75" x14ac:dyDescent="0.2">
      <c r="A69" s="476">
        <v>39145</v>
      </c>
      <c r="B69" s="476" t="s">
        <v>7661</v>
      </c>
      <c r="C69" s="476" t="s">
        <v>9</v>
      </c>
      <c r="D69" s="477">
        <v>4.8099999999999996</v>
      </c>
    </row>
    <row r="70" spans="1:4" s="476" customFormat="1" ht="12.75" x14ac:dyDescent="0.2">
      <c r="A70" s="476">
        <v>12615</v>
      </c>
      <c r="B70" s="476" t="s">
        <v>7662</v>
      </c>
      <c r="C70" s="476" t="s">
        <v>9</v>
      </c>
      <c r="D70" s="477">
        <v>4.76</v>
      </c>
    </row>
    <row r="71" spans="1:4" s="476" customFormat="1" ht="12.75" x14ac:dyDescent="0.2">
      <c r="A71" s="476">
        <v>11927</v>
      </c>
      <c r="B71" s="476" t="s">
        <v>7663</v>
      </c>
      <c r="C71" s="476" t="s">
        <v>9</v>
      </c>
      <c r="D71" s="477">
        <v>5.55</v>
      </c>
    </row>
    <row r="72" spans="1:4" s="476" customFormat="1" ht="12.75" x14ac:dyDescent="0.2">
      <c r="A72" s="476">
        <v>11928</v>
      </c>
      <c r="B72" s="476" t="s">
        <v>7664</v>
      </c>
      <c r="C72" s="476" t="s">
        <v>9</v>
      </c>
      <c r="D72" s="477">
        <v>6.36</v>
      </c>
    </row>
    <row r="73" spans="1:4" s="476" customFormat="1" ht="12.75" x14ac:dyDescent="0.2">
      <c r="A73" s="476">
        <v>11929</v>
      </c>
      <c r="B73" s="476" t="s">
        <v>7665</v>
      </c>
      <c r="C73" s="476" t="s">
        <v>9</v>
      </c>
      <c r="D73" s="477">
        <v>9.83</v>
      </c>
    </row>
    <row r="74" spans="1:4" s="476" customFormat="1" ht="12.75" x14ac:dyDescent="0.2">
      <c r="A74" s="476">
        <v>36801</v>
      </c>
      <c r="B74" s="476" t="s">
        <v>16718</v>
      </c>
      <c r="C74" s="476" t="s">
        <v>9</v>
      </c>
      <c r="D74" s="477">
        <v>26.74</v>
      </c>
    </row>
    <row r="75" spans="1:4" s="476" customFormat="1" ht="12.75" x14ac:dyDescent="0.2">
      <c r="A75" s="476">
        <v>36246</v>
      </c>
      <c r="B75" s="476" t="s">
        <v>7666</v>
      </c>
      <c r="C75" s="476" t="s">
        <v>27</v>
      </c>
      <c r="D75" s="477">
        <v>4.59</v>
      </c>
    </row>
    <row r="76" spans="1:4" s="476" customFormat="1" ht="12.75" x14ac:dyDescent="0.2">
      <c r="A76" s="476">
        <v>37600</v>
      </c>
      <c r="B76" s="476" t="s">
        <v>7667</v>
      </c>
      <c r="C76" s="476" t="s">
        <v>9</v>
      </c>
      <c r="D76" s="477">
        <v>93.16</v>
      </c>
    </row>
    <row r="77" spans="1:4" s="476" customFormat="1" ht="12.75" x14ac:dyDescent="0.2">
      <c r="A77" s="476">
        <v>37599</v>
      </c>
      <c r="B77" s="476" t="s">
        <v>7668</v>
      </c>
      <c r="C77" s="476" t="s">
        <v>9</v>
      </c>
      <c r="D77" s="477">
        <v>86.71</v>
      </c>
    </row>
    <row r="78" spans="1:4" s="476" customFormat="1" ht="12.75" x14ac:dyDescent="0.2">
      <c r="A78" s="476">
        <v>1</v>
      </c>
      <c r="B78" s="476" t="s">
        <v>7669</v>
      </c>
      <c r="C78" s="476" t="s">
        <v>29</v>
      </c>
      <c r="D78" s="477">
        <v>46.67</v>
      </c>
    </row>
    <row r="79" spans="1:4" s="476" customFormat="1" ht="12.75" x14ac:dyDescent="0.2">
      <c r="A79" s="476">
        <v>3</v>
      </c>
      <c r="B79" s="476" t="s">
        <v>16719</v>
      </c>
      <c r="C79" s="476" t="s">
        <v>7596</v>
      </c>
      <c r="D79" s="477">
        <v>10.28</v>
      </c>
    </row>
    <row r="80" spans="1:4" s="476" customFormat="1" ht="12.75" x14ac:dyDescent="0.2">
      <c r="A80" s="476">
        <v>43054</v>
      </c>
      <c r="B80" s="476" t="s">
        <v>1990</v>
      </c>
      <c r="C80" s="476" t="s">
        <v>29</v>
      </c>
      <c r="D80" s="477">
        <v>12.78</v>
      </c>
    </row>
    <row r="81" spans="1:4" s="476" customFormat="1" ht="12.75" x14ac:dyDescent="0.2">
      <c r="A81" s="476">
        <v>42402</v>
      </c>
      <c r="B81" s="476" t="s">
        <v>7670</v>
      </c>
      <c r="C81" s="476" t="s">
        <v>29</v>
      </c>
      <c r="D81" s="477">
        <v>12.21</v>
      </c>
    </row>
    <row r="82" spans="1:4" s="476" customFormat="1" ht="12.75" x14ac:dyDescent="0.2">
      <c r="A82" s="476">
        <v>42403</v>
      </c>
      <c r="B82" s="476" t="s">
        <v>7671</v>
      </c>
      <c r="C82" s="476" t="s">
        <v>29</v>
      </c>
      <c r="D82" s="477">
        <v>15.66</v>
      </c>
    </row>
    <row r="83" spans="1:4" s="476" customFormat="1" ht="12.75" x14ac:dyDescent="0.2">
      <c r="A83" s="476">
        <v>42404</v>
      </c>
      <c r="B83" s="476" t="s">
        <v>7672</v>
      </c>
      <c r="C83" s="476" t="s">
        <v>29</v>
      </c>
      <c r="D83" s="477">
        <v>15.58</v>
      </c>
    </row>
    <row r="84" spans="1:4" s="476" customFormat="1" ht="12.75" x14ac:dyDescent="0.2">
      <c r="A84" s="476">
        <v>42405</v>
      </c>
      <c r="B84" s="476" t="s">
        <v>7673</v>
      </c>
      <c r="C84" s="476" t="s">
        <v>29</v>
      </c>
      <c r="D84" s="477">
        <v>16.59</v>
      </c>
    </row>
    <row r="85" spans="1:4" s="476" customFormat="1" ht="12.75" x14ac:dyDescent="0.2">
      <c r="A85" s="476">
        <v>34341</v>
      </c>
      <c r="B85" s="476" t="s">
        <v>7674</v>
      </c>
      <c r="C85" s="476" t="s">
        <v>29</v>
      </c>
      <c r="D85" s="477">
        <v>14.4</v>
      </c>
    </row>
    <row r="86" spans="1:4" s="476" customFormat="1" ht="12.75" x14ac:dyDescent="0.2">
      <c r="A86" s="476">
        <v>43053</v>
      </c>
      <c r="B86" s="476" t="s">
        <v>7675</v>
      </c>
      <c r="C86" s="476" t="s">
        <v>29</v>
      </c>
      <c r="D86" s="477">
        <v>11.41</v>
      </c>
    </row>
    <row r="87" spans="1:4" s="476" customFormat="1" ht="12.75" x14ac:dyDescent="0.2">
      <c r="A87" s="476">
        <v>43058</v>
      </c>
      <c r="B87" s="476" t="s">
        <v>7676</v>
      </c>
      <c r="C87" s="476" t="s">
        <v>29</v>
      </c>
      <c r="D87" s="477">
        <v>11.83</v>
      </c>
    </row>
    <row r="88" spans="1:4" s="476" customFormat="1" ht="12.75" x14ac:dyDescent="0.2">
      <c r="A88" s="476">
        <v>34</v>
      </c>
      <c r="B88" s="476" t="s">
        <v>1151</v>
      </c>
      <c r="C88" s="476" t="s">
        <v>29</v>
      </c>
      <c r="D88" s="477">
        <v>11.89</v>
      </c>
    </row>
    <row r="89" spans="1:4" s="476" customFormat="1" ht="12.75" x14ac:dyDescent="0.2">
      <c r="A89" s="476">
        <v>43055</v>
      </c>
      <c r="B89" s="476" t="s">
        <v>1152</v>
      </c>
      <c r="C89" s="476" t="s">
        <v>29</v>
      </c>
      <c r="D89" s="477">
        <v>10.3</v>
      </c>
    </row>
    <row r="90" spans="1:4" s="476" customFormat="1" ht="12.75" x14ac:dyDescent="0.2">
      <c r="A90" s="476">
        <v>43056</v>
      </c>
      <c r="B90" s="476" t="s">
        <v>1153</v>
      </c>
      <c r="C90" s="476" t="s">
        <v>29</v>
      </c>
      <c r="D90" s="477">
        <v>11.88</v>
      </c>
    </row>
    <row r="91" spans="1:4" s="476" customFormat="1" ht="12.75" x14ac:dyDescent="0.2">
      <c r="A91" s="476">
        <v>43057</v>
      </c>
      <c r="B91" s="476" t="s">
        <v>7677</v>
      </c>
      <c r="C91" s="476" t="s">
        <v>29</v>
      </c>
      <c r="D91" s="477">
        <v>13.05</v>
      </c>
    </row>
    <row r="92" spans="1:4" s="476" customFormat="1" ht="12.75" x14ac:dyDescent="0.2">
      <c r="A92" s="476">
        <v>34449</v>
      </c>
      <c r="B92" s="476" t="s">
        <v>7678</v>
      </c>
      <c r="C92" s="476" t="s">
        <v>29</v>
      </c>
      <c r="D92" s="477">
        <v>13.95</v>
      </c>
    </row>
    <row r="93" spans="1:4" s="476" customFormat="1" ht="12.75" x14ac:dyDescent="0.2">
      <c r="A93" s="476">
        <v>32</v>
      </c>
      <c r="B93" s="476" t="s">
        <v>1150</v>
      </c>
      <c r="C93" s="476" t="s">
        <v>29</v>
      </c>
      <c r="D93" s="477">
        <v>12.54</v>
      </c>
    </row>
    <row r="94" spans="1:4" s="476" customFormat="1" ht="12.75" x14ac:dyDescent="0.2">
      <c r="A94" s="476">
        <v>33</v>
      </c>
      <c r="B94" s="476" t="s">
        <v>1154</v>
      </c>
      <c r="C94" s="476" t="s">
        <v>29</v>
      </c>
      <c r="D94" s="477">
        <v>12.62</v>
      </c>
    </row>
    <row r="95" spans="1:4" s="476" customFormat="1" ht="12.75" x14ac:dyDescent="0.2">
      <c r="A95" s="476">
        <v>43061</v>
      </c>
      <c r="B95" s="476" t="s">
        <v>7679</v>
      </c>
      <c r="C95" s="476" t="s">
        <v>29</v>
      </c>
      <c r="D95" s="477">
        <v>11.79</v>
      </c>
    </row>
    <row r="96" spans="1:4" s="476" customFormat="1" ht="12.75" x14ac:dyDescent="0.2">
      <c r="A96" s="476">
        <v>43059</v>
      </c>
      <c r="B96" s="476" t="s">
        <v>1149</v>
      </c>
      <c r="C96" s="476" t="s">
        <v>29</v>
      </c>
      <c r="D96" s="477">
        <v>11.25</v>
      </c>
    </row>
    <row r="97" spans="1:4" s="476" customFormat="1" ht="12.75" x14ac:dyDescent="0.2">
      <c r="A97" s="476">
        <v>43062</v>
      </c>
      <c r="B97" s="476" t="s">
        <v>7680</v>
      </c>
      <c r="C97" s="476" t="s">
        <v>29</v>
      </c>
      <c r="D97" s="477">
        <v>12.47</v>
      </c>
    </row>
    <row r="98" spans="1:4" s="476" customFormat="1" ht="12.75" x14ac:dyDescent="0.2">
      <c r="A98" s="476">
        <v>43060</v>
      </c>
      <c r="B98" s="476" t="s">
        <v>7681</v>
      </c>
      <c r="C98" s="476" t="s">
        <v>29</v>
      </c>
      <c r="D98" s="477">
        <v>9.8000000000000007</v>
      </c>
    </row>
    <row r="99" spans="1:4" s="476" customFormat="1" ht="12.75" x14ac:dyDescent="0.2">
      <c r="A99" s="476">
        <v>20063</v>
      </c>
      <c r="B99" s="476" t="s">
        <v>7682</v>
      </c>
      <c r="C99" s="476" t="s">
        <v>9</v>
      </c>
      <c r="D99" s="477">
        <v>4.74</v>
      </c>
    </row>
    <row r="100" spans="1:4" s="476" customFormat="1" ht="12.75" x14ac:dyDescent="0.2">
      <c r="A100" s="476">
        <v>40410</v>
      </c>
      <c r="B100" s="476" t="s">
        <v>7683</v>
      </c>
      <c r="C100" s="476" t="s">
        <v>9</v>
      </c>
      <c r="D100" s="477">
        <v>24.76</v>
      </c>
    </row>
    <row r="101" spans="1:4" s="476" customFormat="1" ht="12.75" x14ac:dyDescent="0.2">
      <c r="A101" s="476">
        <v>40411</v>
      </c>
      <c r="B101" s="476" t="s">
        <v>7684</v>
      </c>
      <c r="C101" s="476" t="s">
        <v>9</v>
      </c>
      <c r="D101" s="477">
        <v>26.87</v>
      </c>
    </row>
    <row r="102" spans="1:4" s="476" customFormat="1" ht="12.75" x14ac:dyDescent="0.2">
      <c r="A102" s="476">
        <v>40412</v>
      </c>
      <c r="B102" s="476" t="s">
        <v>7685</v>
      </c>
      <c r="C102" s="476" t="s">
        <v>9</v>
      </c>
      <c r="D102" s="477">
        <v>30.16</v>
      </c>
    </row>
    <row r="103" spans="1:4" s="476" customFormat="1" ht="12.75" x14ac:dyDescent="0.2">
      <c r="A103" s="476">
        <v>38838</v>
      </c>
      <c r="B103" s="476" t="s">
        <v>7686</v>
      </c>
      <c r="C103" s="476" t="s">
        <v>9</v>
      </c>
      <c r="D103" s="477">
        <v>11.26</v>
      </c>
    </row>
    <row r="104" spans="1:4" s="476" customFormat="1" ht="12.75" x14ac:dyDescent="0.2">
      <c r="A104" s="476">
        <v>38839</v>
      </c>
      <c r="B104" s="476" t="s">
        <v>7687</v>
      </c>
      <c r="C104" s="476" t="s">
        <v>9</v>
      </c>
      <c r="D104" s="477">
        <v>13.26</v>
      </c>
    </row>
    <row r="105" spans="1:4" s="476" customFormat="1" ht="12.75" x14ac:dyDescent="0.2">
      <c r="A105" s="476">
        <v>55</v>
      </c>
      <c r="B105" s="476" t="s">
        <v>7688</v>
      </c>
      <c r="C105" s="476" t="s">
        <v>9</v>
      </c>
      <c r="D105" s="477">
        <v>4.8</v>
      </c>
    </row>
    <row r="106" spans="1:4" s="476" customFormat="1" ht="12.75" x14ac:dyDescent="0.2">
      <c r="A106" s="476">
        <v>61</v>
      </c>
      <c r="B106" s="476" t="s">
        <v>7689</v>
      </c>
      <c r="C106" s="476" t="s">
        <v>9</v>
      </c>
      <c r="D106" s="477">
        <v>4.54</v>
      </c>
    </row>
    <row r="107" spans="1:4" s="476" customFormat="1" ht="12.75" x14ac:dyDescent="0.2">
      <c r="A107" s="476">
        <v>62</v>
      </c>
      <c r="B107" s="476" t="s">
        <v>7690</v>
      </c>
      <c r="C107" s="476" t="s">
        <v>9</v>
      </c>
      <c r="D107" s="477">
        <v>9.41</v>
      </c>
    </row>
    <row r="108" spans="1:4" s="476" customFormat="1" ht="12.75" x14ac:dyDescent="0.2">
      <c r="A108" s="476">
        <v>77</v>
      </c>
      <c r="B108" s="476" t="s">
        <v>7691</v>
      </c>
      <c r="C108" s="476" t="s">
        <v>9</v>
      </c>
      <c r="D108" s="477">
        <v>1.22</v>
      </c>
    </row>
    <row r="109" spans="1:4" s="476" customFormat="1" ht="12.75" x14ac:dyDescent="0.2">
      <c r="A109" s="476">
        <v>76</v>
      </c>
      <c r="B109" s="476" t="s">
        <v>7692</v>
      </c>
      <c r="C109" s="476" t="s">
        <v>9</v>
      </c>
      <c r="D109" s="477">
        <v>1.25</v>
      </c>
    </row>
    <row r="110" spans="1:4" s="476" customFormat="1" ht="12.75" x14ac:dyDescent="0.2">
      <c r="A110" s="476">
        <v>67</v>
      </c>
      <c r="B110" s="476" t="s">
        <v>1039</v>
      </c>
      <c r="C110" s="476" t="s">
        <v>9</v>
      </c>
      <c r="D110" s="477">
        <v>12.03</v>
      </c>
    </row>
    <row r="111" spans="1:4" s="476" customFormat="1" ht="12.75" x14ac:dyDescent="0.2">
      <c r="A111" s="476">
        <v>71</v>
      </c>
      <c r="B111" s="476" t="s">
        <v>7693</v>
      </c>
      <c r="C111" s="476" t="s">
        <v>9</v>
      </c>
      <c r="D111" s="477">
        <v>22.11</v>
      </c>
    </row>
    <row r="112" spans="1:4" s="476" customFormat="1" ht="12.75" x14ac:dyDescent="0.2">
      <c r="A112" s="476">
        <v>73</v>
      </c>
      <c r="B112" s="476" t="s">
        <v>7694</v>
      </c>
      <c r="C112" s="476" t="s">
        <v>9</v>
      </c>
      <c r="D112" s="477">
        <v>16.510000000000002</v>
      </c>
    </row>
    <row r="113" spans="1:4" s="476" customFormat="1" ht="12.75" x14ac:dyDescent="0.2">
      <c r="A113" s="476">
        <v>103</v>
      </c>
      <c r="B113" s="476" t="s">
        <v>7695</v>
      </c>
      <c r="C113" s="476" t="s">
        <v>9</v>
      </c>
      <c r="D113" s="477">
        <v>49.11</v>
      </c>
    </row>
    <row r="114" spans="1:4" s="476" customFormat="1" ht="12.75" x14ac:dyDescent="0.2">
      <c r="A114" s="476">
        <v>107</v>
      </c>
      <c r="B114" s="476" t="s">
        <v>7696</v>
      </c>
      <c r="C114" s="476" t="s">
        <v>9</v>
      </c>
      <c r="D114" s="477">
        <v>0.77</v>
      </c>
    </row>
    <row r="115" spans="1:4" s="476" customFormat="1" ht="12.75" x14ac:dyDescent="0.2">
      <c r="A115" s="476">
        <v>65</v>
      </c>
      <c r="B115" s="476" t="s">
        <v>1565</v>
      </c>
      <c r="C115" s="476" t="s">
        <v>9</v>
      </c>
      <c r="D115" s="477">
        <v>0.95</v>
      </c>
    </row>
    <row r="116" spans="1:4" s="476" customFormat="1" ht="12.75" x14ac:dyDescent="0.2">
      <c r="A116" s="476">
        <v>108</v>
      </c>
      <c r="B116" s="476" t="s">
        <v>1567</v>
      </c>
      <c r="C116" s="476" t="s">
        <v>9</v>
      </c>
      <c r="D116" s="477">
        <v>1.96</v>
      </c>
    </row>
    <row r="117" spans="1:4" s="476" customFormat="1" ht="12.75" x14ac:dyDescent="0.2">
      <c r="A117" s="476">
        <v>110</v>
      </c>
      <c r="B117" s="476" t="s">
        <v>7697</v>
      </c>
      <c r="C117" s="476" t="s">
        <v>9</v>
      </c>
      <c r="D117" s="477">
        <v>7.58</v>
      </c>
    </row>
    <row r="118" spans="1:4" s="476" customFormat="1" ht="12.75" x14ac:dyDescent="0.2">
      <c r="A118" s="476">
        <v>109</v>
      </c>
      <c r="B118" s="476" t="s">
        <v>7698</v>
      </c>
      <c r="C118" s="476" t="s">
        <v>9</v>
      </c>
      <c r="D118" s="477">
        <v>3.74</v>
      </c>
    </row>
    <row r="119" spans="1:4" s="476" customFormat="1" ht="12.75" x14ac:dyDescent="0.2">
      <c r="A119" s="476">
        <v>111</v>
      </c>
      <c r="B119" s="476" t="s">
        <v>7699</v>
      </c>
      <c r="C119" s="476" t="s">
        <v>9</v>
      </c>
      <c r="D119" s="477">
        <v>8.74</v>
      </c>
    </row>
    <row r="120" spans="1:4" s="476" customFormat="1" ht="12.75" x14ac:dyDescent="0.2">
      <c r="A120" s="476">
        <v>112</v>
      </c>
      <c r="B120" s="476" t="s">
        <v>1569</v>
      </c>
      <c r="C120" s="476" t="s">
        <v>9</v>
      </c>
      <c r="D120" s="477">
        <v>4.76</v>
      </c>
    </row>
    <row r="121" spans="1:4" s="476" customFormat="1" ht="12.75" x14ac:dyDescent="0.2">
      <c r="A121" s="476">
        <v>113</v>
      </c>
      <c r="B121" s="476" t="s">
        <v>1697</v>
      </c>
      <c r="C121" s="476" t="s">
        <v>9</v>
      </c>
      <c r="D121" s="477">
        <v>12.92</v>
      </c>
    </row>
    <row r="122" spans="1:4" s="476" customFormat="1" ht="12.75" x14ac:dyDescent="0.2">
      <c r="A122" s="476">
        <v>104</v>
      </c>
      <c r="B122" s="476" t="s">
        <v>7700</v>
      </c>
      <c r="C122" s="476" t="s">
        <v>9</v>
      </c>
      <c r="D122" s="477">
        <v>18.79</v>
      </c>
    </row>
    <row r="123" spans="1:4" s="476" customFormat="1" ht="12.75" x14ac:dyDescent="0.2">
      <c r="A123" s="476">
        <v>102</v>
      </c>
      <c r="B123" s="476" t="s">
        <v>1671</v>
      </c>
      <c r="C123" s="476" t="s">
        <v>9</v>
      </c>
      <c r="D123" s="477">
        <v>30.84</v>
      </c>
    </row>
    <row r="124" spans="1:4" s="476" customFormat="1" ht="12.75" x14ac:dyDescent="0.2">
      <c r="A124" s="476">
        <v>95</v>
      </c>
      <c r="B124" s="476" t="s">
        <v>7701</v>
      </c>
      <c r="C124" s="476" t="s">
        <v>9</v>
      </c>
      <c r="D124" s="477">
        <v>10.44</v>
      </c>
    </row>
    <row r="125" spans="1:4" s="476" customFormat="1" ht="12.75" x14ac:dyDescent="0.2">
      <c r="A125" s="476">
        <v>96</v>
      </c>
      <c r="B125" s="476" t="s">
        <v>7702</v>
      </c>
      <c r="C125" s="476" t="s">
        <v>9</v>
      </c>
      <c r="D125" s="477">
        <v>12.01</v>
      </c>
    </row>
    <row r="126" spans="1:4" s="476" customFormat="1" ht="12.75" x14ac:dyDescent="0.2">
      <c r="A126" s="476">
        <v>97</v>
      </c>
      <c r="B126" s="476" t="s">
        <v>7703</v>
      </c>
      <c r="C126" s="476" t="s">
        <v>9</v>
      </c>
      <c r="D126" s="477">
        <v>15.59</v>
      </c>
    </row>
    <row r="127" spans="1:4" s="476" customFormat="1" ht="12.75" x14ac:dyDescent="0.2">
      <c r="A127" s="476">
        <v>98</v>
      </c>
      <c r="B127" s="476" t="s">
        <v>7704</v>
      </c>
      <c r="C127" s="476" t="s">
        <v>9</v>
      </c>
      <c r="D127" s="477">
        <v>21.01</v>
      </c>
    </row>
    <row r="128" spans="1:4" s="476" customFormat="1" ht="12.75" x14ac:dyDescent="0.2">
      <c r="A128" s="476">
        <v>99</v>
      </c>
      <c r="B128" s="476" t="s">
        <v>1693</v>
      </c>
      <c r="C128" s="476" t="s">
        <v>9</v>
      </c>
      <c r="D128" s="477">
        <v>25.49</v>
      </c>
    </row>
    <row r="129" spans="1:4" s="476" customFormat="1" ht="12.75" x14ac:dyDescent="0.2">
      <c r="A129" s="476">
        <v>100</v>
      </c>
      <c r="B129" s="476" t="s">
        <v>7705</v>
      </c>
      <c r="C129" s="476" t="s">
        <v>9</v>
      </c>
      <c r="D129" s="477">
        <v>35.56</v>
      </c>
    </row>
    <row r="130" spans="1:4" s="476" customFormat="1" ht="12.75" x14ac:dyDescent="0.2">
      <c r="A130" s="476">
        <v>75</v>
      </c>
      <c r="B130" s="476" t="s">
        <v>7706</v>
      </c>
      <c r="C130" s="476" t="s">
        <v>9</v>
      </c>
      <c r="D130" s="477">
        <v>370.58</v>
      </c>
    </row>
    <row r="131" spans="1:4" s="476" customFormat="1" ht="12.75" x14ac:dyDescent="0.2">
      <c r="A131" s="476">
        <v>114</v>
      </c>
      <c r="B131" s="476" t="s">
        <v>7707</v>
      </c>
      <c r="C131" s="476" t="s">
        <v>9</v>
      </c>
      <c r="D131" s="477">
        <v>13.5</v>
      </c>
    </row>
    <row r="132" spans="1:4" s="476" customFormat="1" ht="12.75" x14ac:dyDescent="0.2">
      <c r="A132" s="476">
        <v>68</v>
      </c>
      <c r="B132" s="476" t="s">
        <v>1040</v>
      </c>
      <c r="C132" s="476" t="s">
        <v>9</v>
      </c>
      <c r="D132" s="477">
        <v>20.65</v>
      </c>
    </row>
    <row r="133" spans="1:4" s="476" customFormat="1" ht="12.75" x14ac:dyDescent="0.2">
      <c r="A133" s="476">
        <v>86</v>
      </c>
      <c r="B133" s="476" t="s">
        <v>7708</v>
      </c>
      <c r="C133" s="476" t="s">
        <v>9</v>
      </c>
      <c r="D133" s="477">
        <v>38.39</v>
      </c>
    </row>
    <row r="134" spans="1:4" s="476" customFormat="1" ht="12.75" x14ac:dyDescent="0.2">
      <c r="A134" s="476">
        <v>66</v>
      </c>
      <c r="B134" s="476" t="s">
        <v>7709</v>
      </c>
      <c r="C134" s="476" t="s">
        <v>9</v>
      </c>
      <c r="D134" s="477">
        <v>38.520000000000003</v>
      </c>
    </row>
    <row r="135" spans="1:4" s="476" customFormat="1" ht="12.75" x14ac:dyDescent="0.2">
      <c r="A135" s="476">
        <v>69</v>
      </c>
      <c r="B135" s="476" t="s">
        <v>7710</v>
      </c>
      <c r="C135" s="476" t="s">
        <v>9</v>
      </c>
      <c r="D135" s="477">
        <v>58.88</v>
      </c>
    </row>
    <row r="136" spans="1:4" s="476" customFormat="1" ht="12.75" x14ac:dyDescent="0.2">
      <c r="A136" s="476">
        <v>83</v>
      </c>
      <c r="B136" s="476" t="s">
        <v>7711</v>
      </c>
      <c r="C136" s="476" t="s">
        <v>9</v>
      </c>
      <c r="D136" s="477">
        <v>188.07</v>
      </c>
    </row>
    <row r="137" spans="1:4" s="476" customFormat="1" ht="12.75" x14ac:dyDescent="0.2">
      <c r="A137" s="476">
        <v>74</v>
      </c>
      <c r="B137" s="476" t="s">
        <v>1695</v>
      </c>
      <c r="C137" s="476" t="s">
        <v>9</v>
      </c>
      <c r="D137" s="477">
        <v>262.56</v>
      </c>
    </row>
    <row r="138" spans="1:4" s="476" customFormat="1" ht="12.75" x14ac:dyDescent="0.2">
      <c r="A138" s="476">
        <v>106</v>
      </c>
      <c r="B138" s="476" t="s">
        <v>7712</v>
      </c>
      <c r="C138" s="476" t="s">
        <v>9</v>
      </c>
      <c r="D138" s="477">
        <v>398.88</v>
      </c>
    </row>
    <row r="139" spans="1:4" s="476" customFormat="1" ht="12.75" x14ac:dyDescent="0.2">
      <c r="A139" s="476">
        <v>87</v>
      </c>
      <c r="B139" s="476" t="s">
        <v>1041</v>
      </c>
      <c r="C139" s="476" t="s">
        <v>9</v>
      </c>
      <c r="D139" s="477">
        <v>18.96</v>
      </c>
    </row>
    <row r="140" spans="1:4" s="476" customFormat="1" ht="12.75" x14ac:dyDescent="0.2">
      <c r="A140" s="476">
        <v>88</v>
      </c>
      <c r="B140" s="476" t="s">
        <v>7713</v>
      </c>
      <c r="C140" s="476" t="s">
        <v>9</v>
      </c>
      <c r="D140" s="477">
        <v>21.16</v>
      </c>
    </row>
    <row r="141" spans="1:4" s="476" customFormat="1" ht="12.75" x14ac:dyDescent="0.2">
      <c r="A141" s="476">
        <v>89</v>
      </c>
      <c r="B141" s="476" t="s">
        <v>7714</v>
      </c>
      <c r="C141" s="476" t="s">
        <v>9</v>
      </c>
      <c r="D141" s="477">
        <v>31.29</v>
      </c>
    </row>
    <row r="142" spans="1:4" s="476" customFormat="1" ht="12.75" x14ac:dyDescent="0.2">
      <c r="A142" s="476">
        <v>90</v>
      </c>
      <c r="B142" s="476" t="s">
        <v>7715</v>
      </c>
      <c r="C142" s="476" t="s">
        <v>9</v>
      </c>
      <c r="D142" s="477">
        <v>35.840000000000003</v>
      </c>
    </row>
    <row r="143" spans="1:4" s="476" customFormat="1" ht="12.75" x14ac:dyDescent="0.2">
      <c r="A143" s="476">
        <v>81</v>
      </c>
      <c r="B143" s="476" t="s">
        <v>7716</v>
      </c>
      <c r="C143" s="476" t="s">
        <v>9</v>
      </c>
      <c r="D143" s="477">
        <v>61.31</v>
      </c>
    </row>
    <row r="144" spans="1:4" s="476" customFormat="1" ht="12.75" x14ac:dyDescent="0.2">
      <c r="A144" s="476">
        <v>82</v>
      </c>
      <c r="B144" s="476" t="s">
        <v>7717</v>
      </c>
      <c r="C144" s="476" t="s">
        <v>9</v>
      </c>
      <c r="D144" s="477">
        <v>238</v>
      </c>
    </row>
    <row r="145" spans="1:4" s="476" customFormat="1" ht="12.75" x14ac:dyDescent="0.2">
      <c r="A145" s="476">
        <v>105</v>
      </c>
      <c r="B145" s="476" t="s">
        <v>7718</v>
      </c>
      <c r="C145" s="476" t="s">
        <v>9</v>
      </c>
      <c r="D145" s="477">
        <v>278.64</v>
      </c>
    </row>
    <row r="146" spans="1:4" s="476" customFormat="1" ht="12.75" x14ac:dyDescent="0.2">
      <c r="A146" s="476">
        <v>60</v>
      </c>
      <c r="B146" s="476" t="s">
        <v>7719</v>
      </c>
      <c r="C146" s="476" t="s">
        <v>9</v>
      </c>
      <c r="D146" s="477">
        <v>6.23</v>
      </c>
    </row>
    <row r="147" spans="1:4" s="476" customFormat="1" ht="12.75" x14ac:dyDescent="0.2">
      <c r="A147" s="476">
        <v>72</v>
      </c>
      <c r="B147" s="476" t="s">
        <v>7720</v>
      </c>
      <c r="C147" s="476" t="s">
        <v>9</v>
      </c>
      <c r="D147" s="477">
        <v>37.479999999999997</v>
      </c>
    </row>
    <row r="148" spans="1:4" s="476" customFormat="1" ht="12.75" x14ac:dyDescent="0.2">
      <c r="A148" s="476">
        <v>70</v>
      </c>
      <c r="B148" s="476" t="s">
        <v>7721</v>
      </c>
      <c r="C148" s="476" t="s">
        <v>9</v>
      </c>
      <c r="D148" s="477">
        <v>31.34</v>
      </c>
    </row>
    <row r="149" spans="1:4" s="476" customFormat="1" ht="12.75" x14ac:dyDescent="0.2">
      <c r="A149" s="476">
        <v>85</v>
      </c>
      <c r="B149" s="476" t="s">
        <v>7722</v>
      </c>
      <c r="C149" s="476" t="s">
        <v>9</v>
      </c>
      <c r="D149" s="477">
        <v>45.49</v>
      </c>
    </row>
    <row r="150" spans="1:4" s="476" customFormat="1" ht="12.75" x14ac:dyDescent="0.2">
      <c r="A150" s="476">
        <v>84</v>
      </c>
      <c r="B150" s="476" t="s">
        <v>7723</v>
      </c>
      <c r="C150" s="476" t="s">
        <v>9</v>
      </c>
      <c r="D150" s="477">
        <v>0.52</v>
      </c>
    </row>
    <row r="151" spans="1:4" s="476" customFormat="1" ht="12.75" x14ac:dyDescent="0.2">
      <c r="A151" s="476">
        <v>37997</v>
      </c>
      <c r="B151" s="476" t="s">
        <v>7724</v>
      </c>
      <c r="C151" s="476" t="s">
        <v>9</v>
      </c>
      <c r="D151" s="477">
        <v>3.76</v>
      </c>
    </row>
    <row r="152" spans="1:4" s="476" customFormat="1" ht="12.75" x14ac:dyDescent="0.2">
      <c r="A152" s="476">
        <v>37998</v>
      </c>
      <c r="B152" s="476" t="s">
        <v>7725</v>
      </c>
      <c r="C152" s="476" t="s">
        <v>9</v>
      </c>
      <c r="D152" s="477">
        <v>3.9</v>
      </c>
    </row>
    <row r="153" spans="1:4" s="476" customFormat="1" ht="12.75" x14ac:dyDescent="0.2">
      <c r="A153" s="476">
        <v>10899</v>
      </c>
      <c r="B153" s="476" t="s">
        <v>2106</v>
      </c>
      <c r="C153" s="476" t="s">
        <v>9</v>
      </c>
      <c r="D153" s="477">
        <v>65.709999999999994</v>
      </c>
    </row>
    <row r="154" spans="1:4" s="476" customFormat="1" ht="12.75" x14ac:dyDescent="0.2">
      <c r="A154" s="476">
        <v>10900</v>
      </c>
      <c r="B154" s="476" t="s">
        <v>7726</v>
      </c>
      <c r="C154" s="476" t="s">
        <v>9</v>
      </c>
      <c r="D154" s="477">
        <v>51.42</v>
      </c>
    </row>
    <row r="155" spans="1:4" s="476" customFormat="1" ht="12.75" x14ac:dyDescent="0.2">
      <c r="A155" s="476">
        <v>46</v>
      </c>
      <c r="B155" s="476" t="s">
        <v>7727</v>
      </c>
      <c r="C155" s="476" t="s">
        <v>9</v>
      </c>
      <c r="D155" s="477">
        <v>53.07</v>
      </c>
    </row>
    <row r="156" spans="1:4" s="476" customFormat="1" ht="12.75" x14ac:dyDescent="0.2">
      <c r="A156" s="476">
        <v>51</v>
      </c>
      <c r="B156" s="476" t="s">
        <v>7728</v>
      </c>
      <c r="C156" s="476" t="s">
        <v>9</v>
      </c>
      <c r="D156" s="477">
        <v>146.41</v>
      </c>
    </row>
    <row r="157" spans="1:4" s="476" customFormat="1" ht="12.75" x14ac:dyDescent="0.2">
      <c r="A157" s="476">
        <v>12863</v>
      </c>
      <c r="B157" s="476" t="s">
        <v>7729</v>
      </c>
      <c r="C157" s="476" t="s">
        <v>9</v>
      </c>
      <c r="D157" s="477">
        <v>33.72</v>
      </c>
    </row>
    <row r="158" spans="1:4" s="476" customFormat="1" ht="12.75" x14ac:dyDescent="0.2">
      <c r="A158" s="476">
        <v>50</v>
      </c>
      <c r="B158" s="476" t="s">
        <v>7730</v>
      </c>
      <c r="C158" s="476" t="s">
        <v>9</v>
      </c>
      <c r="D158" s="477">
        <v>76.45</v>
      </c>
    </row>
    <row r="159" spans="1:4" s="476" customFormat="1" ht="12.75" x14ac:dyDescent="0.2">
      <c r="A159" s="476">
        <v>47</v>
      </c>
      <c r="B159" s="476" t="s">
        <v>7731</v>
      </c>
      <c r="C159" s="476" t="s">
        <v>9</v>
      </c>
      <c r="D159" s="477">
        <v>90.74</v>
      </c>
    </row>
    <row r="160" spans="1:4" s="476" customFormat="1" ht="12.75" x14ac:dyDescent="0.2">
      <c r="A160" s="476">
        <v>48</v>
      </c>
      <c r="B160" s="476" t="s">
        <v>7732</v>
      </c>
      <c r="C160" s="476" t="s">
        <v>9</v>
      </c>
      <c r="D160" s="477">
        <v>23.67</v>
      </c>
    </row>
    <row r="161" spans="1:4" s="476" customFormat="1" ht="12.75" x14ac:dyDescent="0.2">
      <c r="A161" s="476">
        <v>52</v>
      </c>
      <c r="B161" s="476" t="s">
        <v>7733</v>
      </c>
      <c r="C161" s="476" t="s">
        <v>9</v>
      </c>
      <c r="D161" s="477">
        <v>17.98</v>
      </c>
    </row>
    <row r="162" spans="1:4" s="476" customFormat="1" ht="12.75" x14ac:dyDescent="0.2">
      <c r="A162" s="476">
        <v>43</v>
      </c>
      <c r="B162" s="476" t="s">
        <v>7734</v>
      </c>
      <c r="C162" s="476" t="s">
        <v>9</v>
      </c>
      <c r="D162" s="477">
        <v>60.69</v>
      </c>
    </row>
    <row r="163" spans="1:4" s="476" customFormat="1" ht="12.75" x14ac:dyDescent="0.2">
      <c r="A163" s="476">
        <v>39719</v>
      </c>
      <c r="B163" s="476" t="s">
        <v>16720</v>
      </c>
      <c r="C163" s="476" t="s">
        <v>7596</v>
      </c>
      <c r="D163" s="477">
        <v>174.13</v>
      </c>
    </row>
    <row r="164" spans="1:4" s="476" customFormat="1" ht="12.75" x14ac:dyDescent="0.2">
      <c r="A164" s="476">
        <v>3410</v>
      </c>
      <c r="B164" s="476" t="s">
        <v>16721</v>
      </c>
      <c r="C164" s="476" t="s">
        <v>29</v>
      </c>
      <c r="D164" s="477">
        <v>39.17</v>
      </c>
    </row>
    <row r="165" spans="1:4" s="476" customFormat="1" ht="12.75" x14ac:dyDescent="0.2">
      <c r="A165" s="476">
        <v>4791</v>
      </c>
      <c r="B165" s="476" t="s">
        <v>16722</v>
      </c>
      <c r="C165" s="476" t="s">
        <v>29</v>
      </c>
      <c r="D165" s="477">
        <v>39.200000000000003</v>
      </c>
    </row>
    <row r="166" spans="1:4" s="476" customFormat="1" ht="12.75" x14ac:dyDescent="0.2">
      <c r="A166" s="476">
        <v>157</v>
      </c>
      <c r="B166" s="476" t="s">
        <v>7735</v>
      </c>
      <c r="C166" s="476" t="s">
        <v>29</v>
      </c>
      <c r="D166" s="477">
        <v>152.79</v>
      </c>
    </row>
    <row r="167" spans="1:4" s="476" customFormat="1" ht="12.75" x14ac:dyDescent="0.2">
      <c r="A167" s="476">
        <v>156</v>
      </c>
      <c r="B167" s="476" t="s">
        <v>7736</v>
      </c>
      <c r="C167" s="476" t="s">
        <v>29</v>
      </c>
      <c r="D167" s="477">
        <v>54.4</v>
      </c>
    </row>
    <row r="168" spans="1:4" s="476" customFormat="1" ht="12.75" x14ac:dyDescent="0.2">
      <c r="A168" s="476">
        <v>131</v>
      </c>
      <c r="B168" s="476" t="s">
        <v>7737</v>
      </c>
      <c r="C168" s="476" t="s">
        <v>29</v>
      </c>
      <c r="D168" s="477">
        <v>46.52</v>
      </c>
    </row>
    <row r="169" spans="1:4" s="476" customFormat="1" ht="12.75" x14ac:dyDescent="0.2">
      <c r="A169" s="476">
        <v>21114</v>
      </c>
      <c r="B169" s="476" t="s">
        <v>7738</v>
      </c>
      <c r="C169" s="476" t="s">
        <v>9</v>
      </c>
      <c r="D169" s="477">
        <v>34.32</v>
      </c>
    </row>
    <row r="170" spans="1:4" s="476" customFormat="1" ht="12.75" x14ac:dyDescent="0.2">
      <c r="A170" s="476">
        <v>119</v>
      </c>
      <c r="B170" s="476" t="s">
        <v>1042</v>
      </c>
      <c r="C170" s="476" t="s">
        <v>9</v>
      </c>
      <c r="D170" s="477">
        <v>8.6999999999999993</v>
      </c>
    </row>
    <row r="171" spans="1:4" s="476" customFormat="1" ht="12.75" x14ac:dyDescent="0.2">
      <c r="A171" s="476">
        <v>122</v>
      </c>
      <c r="B171" s="476" t="s">
        <v>16723</v>
      </c>
      <c r="C171" s="476" t="s">
        <v>9</v>
      </c>
      <c r="D171" s="477">
        <v>66.94</v>
      </c>
    </row>
    <row r="172" spans="1:4" s="476" customFormat="1" ht="12.75" x14ac:dyDescent="0.2">
      <c r="A172" s="476">
        <v>20080</v>
      </c>
      <c r="B172" s="476" t="s">
        <v>1646</v>
      </c>
      <c r="C172" s="476" t="s">
        <v>9</v>
      </c>
      <c r="D172" s="477">
        <v>21.85</v>
      </c>
    </row>
    <row r="173" spans="1:4" s="476" customFormat="1" ht="12.75" x14ac:dyDescent="0.2">
      <c r="A173" s="476">
        <v>124</v>
      </c>
      <c r="B173" s="476" t="s">
        <v>7739</v>
      </c>
      <c r="C173" s="476" t="s">
        <v>7596</v>
      </c>
      <c r="D173" s="477">
        <v>17.940000000000001</v>
      </c>
    </row>
    <row r="174" spans="1:4" s="476" customFormat="1" ht="12.75" x14ac:dyDescent="0.2">
      <c r="A174" s="476">
        <v>7334</v>
      </c>
      <c r="B174" s="476" t="s">
        <v>1250</v>
      </c>
      <c r="C174" s="476" t="s">
        <v>7596</v>
      </c>
      <c r="D174" s="477">
        <v>13.05</v>
      </c>
    </row>
    <row r="175" spans="1:4" s="476" customFormat="1" ht="12.75" x14ac:dyDescent="0.2">
      <c r="A175" s="476">
        <v>123</v>
      </c>
      <c r="B175" s="476" t="s">
        <v>7740</v>
      </c>
      <c r="C175" s="476" t="s">
        <v>7596</v>
      </c>
      <c r="D175" s="477">
        <v>7.34</v>
      </c>
    </row>
    <row r="176" spans="1:4" s="476" customFormat="1" ht="12.75" x14ac:dyDescent="0.2">
      <c r="A176" s="476">
        <v>127</v>
      </c>
      <c r="B176" s="476" t="s">
        <v>7741</v>
      </c>
      <c r="C176" s="476" t="s">
        <v>7596</v>
      </c>
      <c r="D176" s="477">
        <v>17.52</v>
      </c>
    </row>
    <row r="177" spans="1:4" s="476" customFormat="1" ht="12.75" x14ac:dyDescent="0.2">
      <c r="A177" s="476">
        <v>41373</v>
      </c>
      <c r="B177" s="476" t="s">
        <v>7742</v>
      </c>
      <c r="C177" s="476" t="s">
        <v>7596</v>
      </c>
      <c r="D177" s="477">
        <v>24.41</v>
      </c>
    </row>
    <row r="178" spans="1:4" s="476" customFormat="1" ht="12.75" x14ac:dyDescent="0.2">
      <c r="A178" s="476">
        <v>133</v>
      </c>
      <c r="B178" s="476" t="s">
        <v>7743</v>
      </c>
      <c r="C178" s="476" t="s">
        <v>7596</v>
      </c>
      <c r="D178" s="477">
        <v>7.28</v>
      </c>
    </row>
    <row r="179" spans="1:4" s="476" customFormat="1" ht="12.75" x14ac:dyDescent="0.2">
      <c r="A179" s="476">
        <v>43617</v>
      </c>
      <c r="B179" s="476" t="s">
        <v>7744</v>
      </c>
      <c r="C179" s="476" t="s">
        <v>7596</v>
      </c>
      <c r="D179" s="477">
        <v>8.1300000000000008</v>
      </c>
    </row>
    <row r="180" spans="1:4" s="476" customFormat="1" ht="12.75" x14ac:dyDescent="0.2">
      <c r="A180" s="476">
        <v>132</v>
      </c>
      <c r="B180" s="476" t="s">
        <v>7745</v>
      </c>
      <c r="C180" s="476" t="s">
        <v>7596</v>
      </c>
      <c r="D180" s="477">
        <v>7.54</v>
      </c>
    </row>
    <row r="181" spans="1:4" s="476" customFormat="1" ht="12.75" x14ac:dyDescent="0.2">
      <c r="A181" s="476">
        <v>43618</v>
      </c>
      <c r="B181" s="476" t="s">
        <v>7746</v>
      </c>
      <c r="C181" s="476" t="s">
        <v>29</v>
      </c>
      <c r="D181" s="477">
        <v>18.989999999999998</v>
      </c>
    </row>
    <row r="182" spans="1:4" s="476" customFormat="1" ht="12.75" x14ac:dyDescent="0.2">
      <c r="A182" s="476">
        <v>37476</v>
      </c>
      <c r="B182" s="476" t="s">
        <v>16724</v>
      </c>
      <c r="C182" s="476" t="s">
        <v>9</v>
      </c>
      <c r="D182" s="478">
        <v>3491.62</v>
      </c>
    </row>
    <row r="183" spans="1:4" s="476" customFormat="1" ht="12.75" x14ac:dyDescent="0.2">
      <c r="A183" s="476">
        <v>37478</v>
      </c>
      <c r="B183" s="476" t="s">
        <v>16725</v>
      </c>
      <c r="C183" s="476" t="s">
        <v>9</v>
      </c>
      <c r="D183" s="478">
        <v>4373.34</v>
      </c>
    </row>
    <row r="184" spans="1:4" s="476" customFormat="1" ht="12.75" x14ac:dyDescent="0.2">
      <c r="A184" s="476">
        <v>37477</v>
      </c>
      <c r="B184" s="476" t="s">
        <v>16726</v>
      </c>
      <c r="C184" s="476" t="s">
        <v>9</v>
      </c>
      <c r="D184" s="478">
        <v>5925.17</v>
      </c>
    </row>
    <row r="185" spans="1:4" s="476" customFormat="1" ht="12.75" x14ac:dyDescent="0.2">
      <c r="A185" s="476">
        <v>37479</v>
      </c>
      <c r="B185" s="476" t="s">
        <v>16727</v>
      </c>
      <c r="C185" s="476" t="s">
        <v>9</v>
      </c>
      <c r="D185" s="478">
        <v>7027.32</v>
      </c>
    </row>
    <row r="186" spans="1:4" s="476" customFormat="1" ht="12.75" x14ac:dyDescent="0.2">
      <c r="A186" s="476">
        <v>4319</v>
      </c>
      <c r="B186" s="476" t="s">
        <v>7747</v>
      </c>
      <c r="C186" s="476" t="s">
        <v>9</v>
      </c>
      <c r="D186" s="477">
        <v>1.91</v>
      </c>
    </row>
    <row r="187" spans="1:4" s="476" customFormat="1" ht="12.75" x14ac:dyDescent="0.2">
      <c r="A187" s="476">
        <v>42409</v>
      </c>
      <c r="B187" s="476" t="s">
        <v>7748</v>
      </c>
      <c r="C187" s="476" t="s">
        <v>29</v>
      </c>
      <c r="D187" s="477">
        <v>11.96</v>
      </c>
    </row>
    <row r="188" spans="1:4" s="476" customFormat="1" ht="12.75" x14ac:dyDescent="0.2">
      <c r="A188" s="476">
        <v>40553</v>
      </c>
      <c r="B188" s="476" t="s">
        <v>7749</v>
      </c>
      <c r="C188" s="476" t="s">
        <v>23</v>
      </c>
      <c r="D188" s="477">
        <v>36.5</v>
      </c>
    </row>
    <row r="189" spans="1:4" s="476" customFormat="1" ht="12.75" x14ac:dyDescent="0.2">
      <c r="A189" s="476">
        <v>6114</v>
      </c>
      <c r="B189" s="476" t="s">
        <v>7750</v>
      </c>
      <c r="C189" s="476" t="s">
        <v>7605</v>
      </c>
      <c r="D189" s="477">
        <v>10.52</v>
      </c>
    </row>
    <row r="190" spans="1:4" s="476" customFormat="1" ht="12.75" x14ac:dyDescent="0.2">
      <c r="A190" s="476">
        <v>40912</v>
      </c>
      <c r="B190" s="476" t="s">
        <v>7751</v>
      </c>
      <c r="C190" s="476" t="s">
        <v>908</v>
      </c>
      <c r="D190" s="478">
        <v>1874.54</v>
      </c>
    </row>
    <row r="191" spans="1:4" s="476" customFormat="1" ht="12.75" x14ac:dyDescent="0.2">
      <c r="A191" s="476">
        <v>247</v>
      </c>
      <c r="B191" s="476" t="s">
        <v>1850</v>
      </c>
      <c r="C191" s="476" t="s">
        <v>7605</v>
      </c>
      <c r="D191" s="477">
        <v>10.59</v>
      </c>
    </row>
    <row r="192" spans="1:4" s="476" customFormat="1" ht="12.75" x14ac:dyDescent="0.2">
      <c r="A192" s="476">
        <v>40919</v>
      </c>
      <c r="B192" s="476" t="s">
        <v>7752</v>
      </c>
      <c r="C192" s="476" t="s">
        <v>908</v>
      </c>
      <c r="D192" s="478">
        <v>1890.33</v>
      </c>
    </row>
    <row r="193" spans="1:4" s="476" customFormat="1" ht="12.75" x14ac:dyDescent="0.2">
      <c r="A193" s="476">
        <v>25958</v>
      </c>
      <c r="B193" s="476" t="s">
        <v>7753</v>
      </c>
      <c r="C193" s="476" t="s">
        <v>7605</v>
      </c>
      <c r="D193" s="477">
        <v>7.94</v>
      </c>
    </row>
    <row r="194" spans="1:4" s="476" customFormat="1" ht="12.75" x14ac:dyDescent="0.2">
      <c r="A194" s="476">
        <v>40984</v>
      </c>
      <c r="B194" s="476" t="s">
        <v>7754</v>
      </c>
      <c r="C194" s="476" t="s">
        <v>908</v>
      </c>
      <c r="D194" s="478">
        <v>1418.85</v>
      </c>
    </row>
    <row r="195" spans="1:4" s="476" customFormat="1" ht="12.75" x14ac:dyDescent="0.2">
      <c r="A195" s="476">
        <v>248</v>
      </c>
      <c r="B195" s="476" t="s">
        <v>7755</v>
      </c>
      <c r="C195" s="476" t="s">
        <v>7605</v>
      </c>
      <c r="D195" s="477">
        <v>10.87</v>
      </c>
    </row>
    <row r="196" spans="1:4" s="476" customFormat="1" ht="12.75" x14ac:dyDescent="0.2">
      <c r="A196" s="476">
        <v>41086</v>
      </c>
      <c r="B196" s="476" t="s">
        <v>7756</v>
      </c>
      <c r="C196" s="476" t="s">
        <v>908</v>
      </c>
      <c r="D196" s="478">
        <v>1939.71</v>
      </c>
    </row>
    <row r="197" spans="1:4" s="476" customFormat="1" ht="12.75" x14ac:dyDescent="0.2">
      <c r="A197" s="476">
        <v>34466</v>
      </c>
      <c r="B197" s="476" t="s">
        <v>7757</v>
      </c>
      <c r="C197" s="476" t="s">
        <v>7605</v>
      </c>
      <c r="D197" s="477">
        <v>10.87</v>
      </c>
    </row>
    <row r="198" spans="1:4" s="476" customFormat="1" ht="12.75" x14ac:dyDescent="0.2">
      <c r="A198" s="476">
        <v>41083</v>
      </c>
      <c r="B198" s="476" t="s">
        <v>7758</v>
      </c>
      <c r="C198" s="476" t="s">
        <v>908</v>
      </c>
      <c r="D198" s="478">
        <v>1939.71</v>
      </c>
    </row>
    <row r="199" spans="1:4" s="476" customFormat="1" ht="12.75" x14ac:dyDescent="0.2">
      <c r="A199" s="476">
        <v>252</v>
      </c>
      <c r="B199" s="476" t="s">
        <v>7759</v>
      </c>
      <c r="C199" s="476" t="s">
        <v>7605</v>
      </c>
      <c r="D199" s="477">
        <v>11.27</v>
      </c>
    </row>
    <row r="200" spans="1:4" s="476" customFormat="1" ht="12.75" x14ac:dyDescent="0.2">
      <c r="A200" s="476">
        <v>40909</v>
      </c>
      <c r="B200" s="476" t="s">
        <v>7760</v>
      </c>
      <c r="C200" s="476" t="s">
        <v>908</v>
      </c>
      <c r="D200" s="478">
        <v>2010.63</v>
      </c>
    </row>
    <row r="201" spans="1:4" s="476" customFormat="1" ht="12.75" x14ac:dyDescent="0.2">
      <c r="A201" s="476">
        <v>242</v>
      </c>
      <c r="B201" s="476" t="s">
        <v>1757</v>
      </c>
      <c r="C201" s="476" t="s">
        <v>7605</v>
      </c>
      <c r="D201" s="477">
        <v>12.76</v>
      </c>
    </row>
    <row r="202" spans="1:4" s="476" customFormat="1" ht="12.75" x14ac:dyDescent="0.2">
      <c r="A202" s="476">
        <v>41085</v>
      </c>
      <c r="B202" s="476" t="s">
        <v>7761</v>
      </c>
      <c r="C202" s="476" t="s">
        <v>908</v>
      </c>
      <c r="D202" s="478">
        <v>2275.4899999999998</v>
      </c>
    </row>
    <row r="203" spans="1:4" s="476" customFormat="1" ht="12.75" x14ac:dyDescent="0.2">
      <c r="A203" s="476">
        <v>427</v>
      </c>
      <c r="B203" s="476" t="s">
        <v>7762</v>
      </c>
      <c r="C203" s="476" t="s">
        <v>9</v>
      </c>
      <c r="D203" s="477">
        <v>8.4600000000000009</v>
      </c>
    </row>
    <row r="204" spans="1:4" s="476" customFormat="1" ht="12.75" x14ac:dyDescent="0.2">
      <c r="A204" s="476">
        <v>417</v>
      </c>
      <c r="B204" s="476" t="s">
        <v>7763</v>
      </c>
      <c r="C204" s="476" t="s">
        <v>9</v>
      </c>
      <c r="D204" s="477">
        <v>3.99</v>
      </c>
    </row>
    <row r="205" spans="1:4" s="476" customFormat="1" ht="12.75" x14ac:dyDescent="0.2">
      <c r="A205" s="476">
        <v>11273</v>
      </c>
      <c r="B205" s="476" t="s">
        <v>7764</v>
      </c>
      <c r="C205" s="476" t="s">
        <v>9</v>
      </c>
      <c r="D205" s="477">
        <v>12.38</v>
      </c>
    </row>
    <row r="206" spans="1:4" s="476" customFormat="1" ht="12.75" x14ac:dyDescent="0.2">
      <c r="A206" s="476">
        <v>11272</v>
      </c>
      <c r="B206" s="476" t="s">
        <v>7765</v>
      </c>
      <c r="C206" s="476" t="s">
        <v>9</v>
      </c>
      <c r="D206" s="477">
        <v>7.47</v>
      </c>
    </row>
    <row r="207" spans="1:4" s="476" customFormat="1" ht="12.75" x14ac:dyDescent="0.2">
      <c r="A207" s="476">
        <v>11275</v>
      </c>
      <c r="B207" s="476" t="s">
        <v>7766</v>
      </c>
      <c r="C207" s="476" t="s">
        <v>9</v>
      </c>
      <c r="D207" s="477">
        <v>3</v>
      </c>
    </row>
    <row r="208" spans="1:4" s="476" customFormat="1" ht="12.75" x14ac:dyDescent="0.2">
      <c r="A208" s="476">
        <v>11274</v>
      </c>
      <c r="B208" s="476" t="s">
        <v>7767</v>
      </c>
      <c r="C208" s="476" t="s">
        <v>9</v>
      </c>
      <c r="D208" s="477">
        <v>2.2799999999999998</v>
      </c>
    </row>
    <row r="209" spans="1:4" s="476" customFormat="1" ht="12.75" x14ac:dyDescent="0.2">
      <c r="A209" s="476">
        <v>38470</v>
      </c>
      <c r="B209" s="476" t="s">
        <v>7768</v>
      </c>
      <c r="C209" s="476" t="s">
        <v>9</v>
      </c>
      <c r="D209" s="477">
        <v>41.69</v>
      </c>
    </row>
    <row r="210" spans="1:4" s="476" customFormat="1" ht="12.75" x14ac:dyDescent="0.2">
      <c r="A210" s="476">
        <v>38547</v>
      </c>
      <c r="B210" s="476" t="s">
        <v>7769</v>
      </c>
      <c r="C210" s="476" t="s">
        <v>9</v>
      </c>
      <c r="D210" s="477">
        <v>113.76</v>
      </c>
    </row>
    <row r="211" spans="1:4" s="476" customFormat="1" ht="12.75" x14ac:dyDescent="0.2">
      <c r="A211" s="476">
        <v>38469</v>
      </c>
      <c r="B211" s="476" t="s">
        <v>7770</v>
      </c>
      <c r="C211" s="476" t="s">
        <v>9</v>
      </c>
      <c r="D211" s="477">
        <v>122.33</v>
      </c>
    </row>
    <row r="212" spans="1:4" s="476" customFormat="1" ht="12.75" x14ac:dyDescent="0.2">
      <c r="A212" s="476">
        <v>38467</v>
      </c>
      <c r="B212" s="476" t="s">
        <v>7771</v>
      </c>
      <c r="C212" s="476" t="s">
        <v>9</v>
      </c>
      <c r="D212" s="477">
        <v>68.83</v>
      </c>
    </row>
    <row r="213" spans="1:4" s="476" customFormat="1" ht="12.75" x14ac:dyDescent="0.2">
      <c r="A213" s="476">
        <v>38468</v>
      </c>
      <c r="B213" s="476" t="s">
        <v>7772</v>
      </c>
      <c r="C213" s="476" t="s">
        <v>9</v>
      </c>
      <c r="D213" s="477">
        <v>75.739999999999995</v>
      </c>
    </row>
    <row r="214" spans="1:4" s="476" customFormat="1" ht="12.75" x14ac:dyDescent="0.2">
      <c r="A214" s="476">
        <v>38471</v>
      </c>
      <c r="B214" s="476" t="s">
        <v>7773</v>
      </c>
      <c r="C214" s="476" t="s">
        <v>9</v>
      </c>
      <c r="D214" s="477">
        <v>98.36</v>
      </c>
    </row>
    <row r="215" spans="1:4" s="476" customFormat="1" ht="12.75" x14ac:dyDescent="0.2">
      <c r="A215" s="476">
        <v>37370</v>
      </c>
      <c r="B215" s="476" t="s">
        <v>7774</v>
      </c>
      <c r="C215" s="476" t="s">
        <v>7605</v>
      </c>
      <c r="D215" s="477">
        <v>2.62</v>
      </c>
    </row>
    <row r="216" spans="1:4" s="476" customFormat="1" ht="12.75" x14ac:dyDescent="0.2">
      <c r="A216" s="476">
        <v>40862</v>
      </c>
      <c r="B216" s="476" t="s">
        <v>7775</v>
      </c>
      <c r="C216" s="476" t="s">
        <v>908</v>
      </c>
      <c r="D216" s="477">
        <v>494.57</v>
      </c>
    </row>
    <row r="217" spans="1:4" s="476" customFormat="1" ht="12.75" x14ac:dyDescent="0.2">
      <c r="A217" s="476">
        <v>10658</v>
      </c>
      <c r="B217" s="476" t="s">
        <v>7776</v>
      </c>
      <c r="C217" s="476" t="s">
        <v>9</v>
      </c>
      <c r="D217" s="478">
        <v>7400</v>
      </c>
    </row>
    <row r="218" spans="1:4" s="476" customFormat="1" ht="12.75" x14ac:dyDescent="0.2">
      <c r="A218" s="476">
        <v>253</v>
      </c>
      <c r="B218" s="476" t="s">
        <v>7777</v>
      </c>
      <c r="C218" s="476" t="s">
        <v>7605</v>
      </c>
      <c r="D218" s="477">
        <v>23.32</v>
      </c>
    </row>
    <row r="219" spans="1:4" s="476" customFormat="1" ht="12.75" x14ac:dyDescent="0.2">
      <c r="A219" s="476">
        <v>40809</v>
      </c>
      <c r="B219" s="476" t="s">
        <v>7778</v>
      </c>
      <c r="C219" s="476" t="s">
        <v>908</v>
      </c>
      <c r="D219" s="478">
        <v>4155.38</v>
      </c>
    </row>
    <row r="220" spans="1:4" s="476" customFormat="1" ht="12.75" x14ac:dyDescent="0.2">
      <c r="A220" s="476">
        <v>42428</v>
      </c>
      <c r="B220" s="476" t="s">
        <v>7779</v>
      </c>
      <c r="C220" s="476" t="s">
        <v>9</v>
      </c>
      <c r="D220" s="478">
        <v>1740</v>
      </c>
    </row>
    <row r="221" spans="1:4" s="476" customFormat="1" ht="12.75" x14ac:dyDescent="0.2">
      <c r="A221" s="476">
        <v>583</v>
      </c>
      <c r="B221" s="476" t="s">
        <v>7780</v>
      </c>
      <c r="C221" s="476" t="s">
        <v>29</v>
      </c>
      <c r="D221" s="477">
        <v>40.25</v>
      </c>
    </row>
    <row r="222" spans="1:4" s="476" customFormat="1" ht="12.75" x14ac:dyDescent="0.2">
      <c r="A222" s="476">
        <v>299</v>
      </c>
      <c r="B222" s="476" t="s">
        <v>7781</v>
      </c>
      <c r="C222" s="476" t="s">
        <v>9</v>
      </c>
      <c r="D222" s="477">
        <v>3.27</v>
      </c>
    </row>
    <row r="223" spans="1:4" s="476" customFormat="1" ht="12.75" x14ac:dyDescent="0.2">
      <c r="A223" s="476">
        <v>298</v>
      </c>
      <c r="B223" s="476" t="s">
        <v>1749</v>
      </c>
      <c r="C223" s="476" t="s">
        <v>9</v>
      </c>
      <c r="D223" s="477">
        <v>3.29</v>
      </c>
    </row>
    <row r="224" spans="1:4" s="476" customFormat="1" ht="12.75" x14ac:dyDescent="0.2">
      <c r="A224" s="476">
        <v>295</v>
      </c>
      <c r="B224" s="476" t="s">
        <v>7782</v>
      </c>
      <c r="C224" s="476" t="s">
        <v>9</v>
      </c>
      <c r="D224" s="477">
        <v>1.96</v>
      </c>
    </row>
    <row r="225" spans="1:4" s="476" customFormat="1" ht="12.75" x14ac:dyDescent="0.2">
      <c r="A225" s="476">
        <v>296</v>
      </c>
      <c r="B225" s="476" t="s">
        <v>1801</v>
      </c>
      <c r="C225" s="476" t="s">
        <v>9</v>
      </c>
      <c r="D225" s="477">
        <v>2.0299999999999998</v>
      </c>
    </row>
    <row r="226" spans="1:4" s="476" customFormat="1" ht="12.75" x14ac:dyDescent="0.2">
      <c r="A226" s="476">
        <v>297</v>
      </c>
      <c r="B226" s="476" t="s">
        <v>1743</v>
      </c>
      <c r="C226" s="476" t="s">
        <v>9</v>
      </c>
      <c r="D226" s="477">
        <v>2.87</v>
      </c>
    </row>
    <row r="227" spans="1:4" s="476" customFormat="1" ht="12.75" x14ac:dyDescent="0.2">
      <c r="A227" s="476">
        <v>301</v>
      </c>
      <c r="B227" s="476" t="s">
        <v>1746</v>
      </c>
      <c r="C227" s="476" t="s">
        <v>9</v>
      </c>
      <c r="D227" s="477">
        <v>3.6</v>
      </c>
    </row>
    <row r="228" spans="1:4" s="476" customFormat="1" ht="12.75" x14ac:dyDescent="0.2">
      <c r="A228" s="476">
        <v>300</v>
      </c>
      <c r="B228" s="476" t="s">
        <v>7783</v>
      </c>
      <c r="C228" s="476" t="s">
        <v>9</v>
      </c>
      <c r="D228" s="477">
        <v>15.12</v>
      </c>
    </row>
    <row r="229" spans="1:4" s="476" customFormat="1" ht="12.75" x14ac:dyDescent="0.2">
      <c r="A229" s="476">
        <v>20084</v>
      </c>
      <c r="B229" s="476" t="s">
        <v>7784</v>
      </c>
      <c r="C229" s="476" t="s">
        <v>9</v>
      </c>
      <c r="D229" s="477">
        <v>1.96</v>
      </c>
    </row>
    <row r="230" spans="1:4" s="476" customFormat="1" ht="12.75" x14ac:dyDescent="0.2">
      <c r="A230" s="476">
        <v>20085</v>
      </c>
      <c r="B230" s="476" t="s">
        <v>1838</v>
      </c>
      <c r="C230" s="476" t="s">
        <v>9</v>
      </c>
      <c r="D230" s="477">
        <v>1.81</v>
      </c>
    </row>
    <row r="231" spans="1:4" s="476" customFormat="1" ht="12.75" x14ac:dyDescent="0.2">
      <c r="A231" s="476">
        <v>311</v>
      </c>
      <c r="B231" s="476" t="s">
        <v>7785</v>
      </c>
      <c r="C231" s="476" t="s">
        <v>9</v>
      </c>
      <c r="D231" s="477">
        <v>11.7</v>
      </c>
    </row>
    <row r="232" spans="1:4" s="476" customFormat="1" ht="12.75" x14ac:dyDescent="0.2">
      <c r="A232" s="476">
        <v>318</v>
      </c>
      <c r="B232" s="476" t="s">
        <v>7786</v>
      </c>
      <c r="C232" s="476" t="s">
        <v>9</v>
      </c>
      <c r="D232" s="477">
        <v>20.5</v>
      </c>
    </row>
    <row r="233" spans="1:4" s="476" customFormat="1" ht="12.75" x14ac:dyDescent="0.2">
      <c r="A233" s="476">
        <v>319</v>
      </c>
      <c r="B233" s="476" t="s">
        <v>7787</v>
      </c>
      <c r="C233" s="476" t="s">
        <v>9</v>
      </c>
      <c r="D233" s="477">
        <v>38.72</v>
      </c>
    </row>
    <row r="234" spans="1:4" s="476" customFormat="1" ht="12.75" x14ac:dyDescent="0.2">
      <c r="A234" s="476">
        <v>320</v>
      </c>
      <c r="B234" s="476" t="s">
        <v>7788</v>
      </c>
      <c r="C234" s="476" t="s">
        <v>9</v>
      </c>
      <c r="D234" s="477">
        <v>123.1</v>
      </c>
    </row>
    <row r="235" spans="1:4" s="476" customFormat="1" ht="12.75" x14ac:dyDescent="0.2">
      <c r="A235" s="476">
        <v>314</v>
      </c>
      <c r="B235" s="476" t="s">
        <v>7789</v>
      </c>
      <c r="C235" s="476" t="s">
        <v>9</v>
      </c>
      <c r="D235" s="477">
        <v>189.09</v>
      </c>
    </row>
    <row r="236" spans="1:4" s="476" customFormat="1" ht="12.75" x14ac:dyDescent="0.2">
      <c r="A236" s="476">
        <v>303</v>
      </c>
      <c r="B236" s="476" t="s">
        <v>7790</v>
      </c>
      <c r="C236" s="476" t="s">
        <v>9</v>
      </c>
      <c r="D236" s="477">
        <v>4.9000000000000004</v>
      </c>
    </row>
    <row r="237" spans="1:4" s="476" customFormat="1" ht="12.75" x14ac:dyDescent="0.2">
      <c r="A237" s="476">
        <v>305</v>
      </c>
      <c r="B237" s="476" t="s">
        <v>7791</v>
      </c>
      <c r="C237" s="476" t="s">
        <v>9</v>
      </c>
      <c r="D237" s="477">
        <v>12.79</v>
      </c>
    </row>
    <row r="238" spans="1:4" s="476" customFormat="1" ht="12.75" x14ac:dyDescent="0.2">
      <c r="A238" s="476">
        <v>306</v>
      </c>
      <c r="B238" s="476" t="s">
        <v>7792</v>
      </c>
      <c r="C238" s="476" t="s">
        <v>9</v>
      </c>
      <c r="D238" s="477">
        <v>15.38</v>
      </c>
    </row>
    <row r="239" spans="1:4" s="476" customFormat="1" ht="12.75" x14ac:dyDescent="0.2">
      <c r="A239" s="476">
        <v>307</v>
      </c>
      <c r="B239" s="476" t="s">
        <v>7793</v>
      </c>
      <c r="C239" s="476" t="s">
        <v>9</v>
      </c>
      <c r="D239" s="477">
        <v>30.36</v>
      </c>
    </row>
    <row r="240" spans="1:4" s="476" customFormat="1" ht="12.75" x14ac:dyDescent="0.2">
      <c r="A240" s="476">
        <v>309</v>
      </c>
      <c r="B240" s="476" t="s">
        <v>7794</v>
      </c>
      <c r="C240" s="476" t="s">
        <v>9</v>
      </c>
      <c r="D240" s="477">
        <v>62.21</v>
      </c>
    </row>
    <row r="241" spans="1:4" s="476" customFormat="1" ht="12.75" x14ac:dyDescent="0.2">
      <c r="A241" s="476">
        <v>310</v>
      </c>
      <c r="B241" s="476" t="s">
        <v>7795</v>
      </c>
      <c r="C241" s="476" t="s">
        <v>9</v>
      </c>
      <c r="D241" s="477">
        <v>78.900000000000006</v>
      </c>
    </row>
    <row r="242" spans="1:4" s="476" customFormat="1" ht="12.75" x14ac:dyDescent="0.2">
      <c r="A242" s="476">
        <v>328</v>
      </c>
      <c r="B242" s="476" t="s">
        <v>7796</v>
      </c>
      <c r="C242" s="476" t="s">
        <v>9</v>
      </c>
      <c r="D242" s="477">
        <v>9.41</v>
      </c>
    </row>
    <row r="243" spans="1:4" s="476" customFormat="1" ht="12.75" x14ac:dyDescent="0.2">
      <c r="A243" s="476">
        <v>325</v>
      </c>
      <c r="B243" s="476" t="s">
        <v>7797</v>
      </c>
      <c r="C243" s="476" t="s">
        <v>9</v>
      </c>
      <c r="D243" s="477">
        <v>3.65</v>
      </c>
    </row>
    <row r="244" spans="1:4" s="476" customFormat="1" ht="12.75" x14ac:dyDescent="0.2">
      <c r="A244" s="476">
        <v>20326</v>
      </c>
      <c r="B244" s="476" t="s">
        <v>7798</v>
      </c>
      <c r="C244" s="476" t="s">
        <v>9</v>
      </c>
      <c r="D244" s="477">
        <v>9.7799999999999994</v>
      </c>
    </row>
    <row r="245" spans="1:4" s="476" customFormat="1" ht="12.75" x14ac:dyDescent="0.2">
      <c r="A245" s="476">
        <v>329</v>
      </c>
      <c r="B245" s="476" t="s">
        <v>7799</v>
      </c>
      <c r="C245" s="476" t="s">
        <v>9</v>
      </c>
      <c r="D245" s="477">
        <v>12.03</v>
      </c>
    </row>
    <row r="246" spans="1:4" s="476" customFormat="1" ht="12.75" x14ac:dyDescent="0.2">
      <c r="A246" s="476">
        <v>308</v>
      </c>
      <c r="B246" s="476" t="s">
        <v>7800</v>
      </c>
      <c r="C246" s="476" t="s">
        <v>9</v>
      </c>
      <c r="D246" s="477">
        <v>40.54</v>
      </c>
    </row>
    <row r="247" spans="1:4" s="476" customFormat="1" ht="12.75" x14ac:dyDescent="0.2">
      <c r="A247" s="476">
        <v>39642</v>
      </c>
      <c r="B247" s="476" t="s">
        <v>7801</v>
      </c>
      <c r="C247" s="476" t="s">
        <v>9</v>
      </c>
      <c r="D247" s="477">
        <v>2.46</v>
      </c>
    </row>
    <row r="248" spans="1:4" s="476" customFormat="1" ht="12.75" x14ac:dyDescent="0.2">
      <c r="A248" s="476">
        <v>39641</v>
      </c>
      <c r="B248" s="476" t="s">
        <v>7802</v>
      </c>
      <c r="C248" s="476" t="s">
        <v>9</v>
      </c>
      <c r="D248" s="477">
        <v>1.71</v>
      </c>
    </row>
    <row r="249" spans="1:4" s="476" customFormat="1" ht="12.75" x14ac:dyDescent="0.2">
      <c r="A249" s="476">
        <v>39643</v>
      </c>
      <c r="B249" s="476" t="s">
        <v>7803</v>
      </c>
      <c r="C249" s="476" t="s">
        <v>9</v>
      </c>
      <c r="D249" s="477">
        <v>6.84</v>
      </c>
    </row>
    <row r="250" spans="1:4" s="476" customFormat="1" ht="12.75" x14ac:dyDescent="0.2">
      <c r="A250" s="476">
        <v>39644</v>
      </c>
      <c r="B250" s="476" t="s">
        <v>7804</v>
      </c>
      <c r="C250" s="476" t="s">
        <v>9</v>
      </c>
      <c r="D250" s="477">
        <v>8.83</v>
      </c>
    </row>
    <row r="251" spans="1:4" s="476" customFormat="1" ht="12.75" x14ac:dyDescent="0.2">
      <c r="A251" s="476">
        <v>39645</v>
      </c>
      <c r="B251" s="476" t="s">
        <v>7805</v>
      </c>
      <c r="C251" s="476" t="s">
        <v>9</v>
      </c>
      <c r="D251" s="477">
        <v>11.4</v>
      </c>
    </row>
    <row r="252" spans="1:4" s="476" customFormat="1" ht="12.75" x14ac:dyDescent="0.2">
      <c r="A252" s="476">
        <v>41610</v>
      </c>
      <c r="B252" s="476" t="s">
        <v>7806</v>
      </c>
      <c r="C252" s="476" t="s">
        <v>9</v>
      </c>
      <c r="D252" s="477">
        <v>647.78</v>
      </c>
    </row>
    <row r="253" spans="1:4" s="476" customFormat="1" ht="12.75" x14ac:dyDescent="0.2">
      <c r="A253" s="476">
        <v>41611</v>
      </c>
      <c r="B253" s="476" t="s">
        <v>7807</v>
      </c>
      <c r="C253" s="476" t="s">
        <v>9</v>
      </c>
      <c r="D253" s="478">
        <v>1021.03</v>
      </c>
    </row>
    <row r="254" spans="1:4" s="476" customFormat="1" ht="12.75" x14ac:dyDescent="0.2">
      <c r="A254" s="476">
        <v>41612</v>
      </c>
      <c r="B254" s="476" t="s">
        <v>7808</v>
      </c>
      <c r="C254" s="476" t="s">
        <v>9</v>
      </c>
      <c r="D254" s="478">
        <v>1433.68</v>
      </c>
    </row>
    <row r="255" spans="1:4" s="476" customFormat="1" ht="12.75" x14ac:dyDescent="0.2">
      <c r="A255" s="476">
        <v>41637</v>
      </c>
      <c r="B255" s="476" t="s">
        <v>7809</v>
      </c>
      <c r="C255" s="476" t="s">
        <v>9</v>
      </c>
      <c r="D255" s="477">
        <v>134.02000000000001</v>
      </c>
    </row>
    <row r="256" spans="1:4" s="476" customFormat="1" ht="12.75" x14ac:dyDescent="0.2">
      <c r="A256" s="476">
        <v>41638</v>
      </c>
      <c r="B256" s="476" t="s">
        <v>7810</v>
      </c>
      <c r="C256" s="476" t="s">
        <v>9</v>
      </c>
      <c r="D256" s="477">
        <v>174.58</v>
      </c>
    </row>
    <row r="257" spans="1:4" s="476" customFormat="1" ht="12.75" x14ac:dyDescent="0.2">
      <c r="A257" s="476">
        <v>41639</v>
      </c>
      <c r="B257" s="476" t="s">
        <v>7811</v>
      </c>
      <c r="C257" s="476" t="s">
        <v>9</v>
      </c>
      <c r="D257" s="477">
        <v>422.34</v>
      </c>
    </row>
    <row r="258" spans="1:4" s="476" customFormat="1" ht="12.75" x14ac:dyDescent="0.2">
      <c r="A258" s="476">
        <v>11789</v>
      </c>
      <c r="B258" s="476" t="s">
        <v>7812</v>
      </c>
      <c r="C258" s="476" t="s">
        <v>9</v>
      </c>
      <c r="D258" s="477">
        <v>1.1299999999999999</v>
      </c>
    </row>
    <row r="259" spans="1:4" s="476" customFormat="1" ht="12.75" x14ac:dyDescent="0.2">
      <c r="A259" s="476">
        <v>20975</v>
      </c>
      <c r="B259" s="476" t="s">
        <v>7813</v>
      </c>
      <c r="C259" s="476" t="s">
        <v>9</v>
      </c>
      <c r="D259" s="477">
        <v>10.3</v>
      </c>
    </row>
    <row r="260" spans="1:4" s="476" customFormat="1" ht="12.75" x14ac:dyDescent="0.2">
      <c r="A260" s="476">
        <v>20976</v>
      </c>
      <c r="B260" s="476" t="s">
        <v>7814</v>
      </c>
      <c r="C260" s="476" t="s">
        <v>9</v>
      </c>
      <c r="D260" s="477">
        <v>15.57</v>
      </c>
    </row>
    <row r="261" spans="1:4" s="476" customFormat="1" ht="12.75" x14ac:dyDescent="0.2">
      <c r="A261" s="476">
        <v>40340</v>
      </c>
      <c r="B261" s="476" t="s">
        <v>7815</v>
      </c>
      <c r="C261" s="476" t="s">
        <v>9</v>
      </c>
      <c r="D261" s="477">
        <v>95.33</v>
      </c>
    </row>
    <row r="262" spans="1:4" s="476" customFormat="1" ht="12.75" x14ac:dyDescent="0.2">
      <c r="A262" s="476">
        <v>40341</v>
      </c>
      <c r="B262" s="476" t="s">
        <v>7816</v>
      </c>
      <c r="C262" s="476" t="s">
        <v>9</v>
      </c>
      <c r="D262" s="477">
        <v>112.88</v>
      </c>
    </row>
    <row r="263" spans="1:4" s="476" customFormat="1" ht="12.75" x14ac:dyDescent="0.2">
      <c r="A263" s="476">
        <v>40342</v>
      </c>
      <c r="B263" s="476" t="s">
        <v>7817</v>
      </c>
      <c r="C263" s="476" t="s">
        <v>9</v>
      </c>
      <c r="D263" s="477">
        <v>143.11000000000001</v>
      </c>
    </row>
    <row r="264" spans="1:4" s="476" customFormat="1" ht="12.75" x14ac:dyDescent="0.2">
      <c r="A264" s="476">
        <v>40343</v>
      </c>
      <c r="B264" s="476" t="s">
        <v>7818</v>
      </c>
      <c r="C264" s="476" t="s">
        <v>9</v>
      </c>
      <c r="D264" s="477">
        <v>175.57</v>
      </c>
    </row>
    <row r="265" spans="1:4" s="476" customFormat="1" ht="12.75" x14ac:dyDescent="0.2">
      <c r="A265" s="476">
        <v>40344</v>
      </c>
      <c r="B265" s="476" t="s">
        <v>7819</v>
      </c>
      <c r="C265" s="476" t="s">
        <v>9</v>
      </c>
      <c r="D265" s="477">
        <v>185.64</v>
      </c>
    </row>
    <row r="266" spans="1:4" s="476" customFormat="1" ht="12.75" x14ac:dyDescent="0.2">
      <c r="A266" s="476">
        <v>40345</v>
      </c>
      <c r="B266" s="476" t="s">
        <v>7820</v>
      </c>
      <c r="C266" s="476" t="s">
        <v>9</v>
      </c>
      <c r="D266" s="477">
        <v>231.77</v>
      </c>
    </row>
    <row r="267" spans="1:4" s="476" customFormat="1" ht="12.75" x14ac:dyDescent="0.2">
      <c r="A267" s="476">
        <v>40346</v>
      </c>
      <c r="B267" s="476" t="s">
        <v>7821</v>
      </c>
      <c r="C267" s="476" t="s">
        <v>9</v>
      </c>
      <c r="D267" s="477">
        <v>218.04</v>
      </c>
    </row>
    <row r="268" spans="1:4" s="476" customFormat="1" ht="12.75" x14ac:dyDescent="0.2">
      <c r="A268" s="476">
        <v>40347</v>
      </c>
      <c r="B268" s="476" t="s">
        <v>7822</v>
      </c>
      <c r="C268" s="476" t="s">
        <v>9</v>
      </c>
      <c r="D268" s="477">
        <v>269.58999999999997</v>
      </c>
    </row>
    <row r="269" spans="1:4" s="476" customFormat="1" ht="12.75" x14ac:dyDescent="0.2">
      <c r="A269" s="476">
        <v>6138</v>
      </c>
      <c r="B269" s="476" t="s">
        <v>16728</v>
      </c>
      <c r="C269" s="476" t="s">
        <v>9</v>
      </c>
      <c r="D269" s="477">
        <v>11.46</v>
      </c>
    </row>
    <row r="270" spans="1:4" s="476" customFormat="1" ht="12.75" x14ac:dyDescent="0.2">
      <c r="A270" s="476">
        <v>38840</v>
      </c>
      <c r="B270" s="476" t="s">
        <v>7823</v>
      </c>
      <c r="C270" s="476" t="s">
        <v>9</v>
      </c>
      <c r="D270" s="477">
        <v>3.16</v>
      </c>
    </row>
    <row r="271" spans="1:4" s="476" customFormat="1" ht="12.75" x14ac:dyDescent="0.2">
      <c r="A271" s="476">
        <v>38841</v>
      </c>
      <c r="B271" s="476" t="s">
        <v>7824</v>
      </c>
      <c r="C271" s="476" t="s">
        <v>9</v>
      </c>
      <c r="D271" s="477">
        <v>3.5</v>
      </c>
    </row>
    <row r="272" spans="1:4" s="476" customFormat="1" ht="12.75" x14ac:dyDescent="0.2">
      <c r="A272" s="476">
        <v>38842</v>
      </c>
      <c r="B272" s="476" t="s">
        <v>7825</v>
      </c>
      <c r="C272" s="476" t="s">
        <v>9</v>
      </c>
      <c r="D272" s="477">
        <v>6.91</v>
      </c>
    </row>
    <row r="273" spans="1:4" s="476" customFormat="1" ht="12.75" x14ac:dyDescent="0.2">
      <c r="A273" s="476">
        <v>38843</v>
      </c>
      <c r="B273" s="476" t="s">
        <v>7826</v>
      </c>
      <c r="C273" s="476" t="s">
        <v>9</v>
      </c>
      <c r="D273" s="477">
        <v>10.8</v>
      </c>
    </row>
    <row r="274" spans="1:4" s="476" customFormat="1" ht="12.75" x14ac:dyDescent="0.2">
      <c r="A274" s="476">
        <v>43424</v>
      </c>
      <c r="B274" s="476" t="s">
        <v>7827</v>
      </c>
      <c r="C274" s="476" t="s">
        <v>9</v>
      </c>
      <c r="D274" s="477">
        <v>542.73</v>
      </c>
    </row>
    <row r="275" spans="1:4" s="476" customFormat="1" ht="12.75" x14ac:dyDescent="0.2">
      <c r="A275" s="476">
        <v>43426</v>
      </c>
      <c r="B275" s="476" t="s">
        <v>7828</v>
      </c>
      <c r="C275" s="476" t="s">
        <v>9</v>
      </c>
      <c r="D275" s="478">
        <v>1871.89</v>
      </c>
    </row>
    <row r="276" spans="1:4" s="476" customFormat="1" ht="12.75" x14ac:dyDescent="0.2">
      <c r="A276" s="476">
        <v>12565</v>
      </c>
      <c r="B276" s="476" t="s">
        <v>7829</v>
      </c>
      <c r="C276" s="476" t="s">
        <v>9</v>
      </c>
      <c r="D276" s="477">
        <v>656.45</v>
      </c>
    </row>
    <row r="277" spans="1:4" s="476" customFormat="1" ht="12.75" x14ac:dyDescent="0.2">
      <c r="A277" s="476">
        <v>12567</v>
      </c>
      <c r="B277" s="476" t="s">
        <v>7830</v>
      </c>
      <c r="C277" s="476" t="s">
        <v>9</v>
      </c>
      <c r="D277" s="477">
        <v>881.72</v>
      </c>
    </row>
    <row r="278" spans="1:4" s="476" customFormat="1" ht="12.75" x14ac:dyDescent="0.2">
      <c r="A278" s="476">
        <v>12568</v>
      </c>
      <c r="B278" s="476" t="s">
        <v>7831</v>
      </c>
      <c r="C278" s="476" t="s">
        <v>9</v>
      </c>
      <c r="D278" s="478">
        <v>1234.4100000000001</v>
      </c>
    </row>
    <row r="279" spans="1:4" s="476" customFormat="1" ht="12.75" x14ac:dyDescent="0.2">
      <c r="A279" s="476">
        <v>43441</v>
      </c>
      <c r="B279" s="476" t="s">
        <v>7832</v>
      </c>
      <c r="C279" s="476" t="s">
        <v>9</v>
      </c>
      <c r="D279" s="477">
        <v>158.71</v>
      </c>
    </row>
    <row r="280" spans="1:4" s="476" customFormat="1" ht="12.75" x14ac:dyDescent="0.2">
      <c r="A280" s="476">
        <v>43423</v>
      </c>
      <c r="B280" s="476" t="s">
        <v>7833</v>
      </c>
      <c r="C280" s="476" t="s">
        <v>9</v>
      </c>
      <c r="D280" s="477">
        <v>74.06</v>
      </c>
    </row>
    <row r="281" spans="1:4" s="476" customFormat="1" ht="12.75" x14ac:dyDescent="0.2">
      <c r="A281" s="476">
        <v>12532</v>
      </c>
      <c r="B281" s="476" t="s">
        <v>7834</v>
      </c>
      <c r="C281" s="476" t="s">
        <v>9</v>
      </c>
      <c r="D281" s="477">
        <v>114.22</v>
      </c>
    </row>
    <row r="282" spans="1:4" s="476" customFormat="1" ht="12.75" x14ac:dyDescent="0.2">
      <c r="A282" s="476">
        <v>43444</v>
      </c>
      <c r="B282" s="476" t="s">
        <v>7835</v>
      </c>
      <c r="C282" s="476" t="s">
        <v>9</v>
      </c>
      <c r="D282" s="477">
        <v>383.54</v>
      </c>
    </row>
    <row r="283" spans="1:4" s="476" customFormat="1" ht="12.75" x14ac:dyDescent="0.2">
      <c r="A283" s="476">
        <v>12551</v>
      </c>
      <c r="B283" s="476" t="s">
        <v>7836</v>
      </c>
      <c r="C283" s="476" t="s">
        <v>9</v>
      </c>
      <c r="D283" s="477">
        <v>273.64999999999998</v>
      </c>
    </row>
    <row r="284" spans="1:4" s="476" customFormat="1" ht="12.75" x14ac:dyDescent="0.2">
      <c r="A284" s="476">
        <v>43442</v>
      </c>
      <c r="B284" s="476" t="s">
        <v>7837</v>
      </c>
      <c r="C284" s="476" t="s">
        <v>9</v>
      </c>
      <c r="D284" s="477">
        <v>211.61</v>
      </c>
    </row>
    <row r="285" spans="1:4" s="476" customFormat="1" ht="12.75" x14ac:dyDescent="0.2">
      <c r="A285" s="476">
        <v>43443</v>
      </c>
      <c r="B285" s="476" t="s">
        <v>7838</v>
      </c>
      <c r="C285" s="476" t="s">
        <v>9</v>
      </c>
      <c r="D285" s="477">
        <v>277.74</v>
      </c>
    </row>
    <row r="286" spans="1:4" s="476" customFormat="1" ht="12.75" x14ac:dyDescent="0.2">
      <c r="A286" s="476">
        <v>12544</v>
      </c>
      <c r="B286" s="476" t="s">
        <v>7839</v>
      </c>
      <c r="C286" s="476" t="s">
        <v>9</v>
      </c>
      <c r="D286" s="477">
        <v>149.88999999999999</v>
      </c>
    </row>
    <row r="287" spans="1:4" s="476" customFormat="1" ht="12.75" x14ac:dyDescent="0.2">
      <c r="A287" s="476">
        <v>12547</v>
      </c>
      <c r="B287" s="476" t="s">
        <v>7840</v>
      </c>
      <c r="C287" s="476" t="s">
        <v>9</v>
      </c>
      <c r="D287" s="477">
        <v>201.59</v>
      </c>
    </row>
    <row r="288" spans="1:4" s="476" customFormat="1" ht="12.75" x14ac:dyDescent="0.2">
      <c r="A288" s="476">
        <v>43445</v>
      </c>
      <c r="B288" s="476" t="s">
        <v>7841</v>
      </c>
      <c r="C288" s="476" t="s">
        <v>9</v>
      </c>
      <c r="D288" s="477">
        <v>529.03</v>
      </c>
    </row>
    <row r="289" spans="1:4" s="476" customFormat="1" ht="12.75" x14ac:dyDescent="0.2">
      <c r="A289" s="476">
        <v>12563</v>
      </c>
      <c r="B289" s="476" t="s">
        <v>7842</v>
      </c>
      <c r="C289" s="476" t="s">
        <v>9</v>
      </c>
      <c r="D289" s="477">
        <v>378.5</v>
      </c>
    </row>
    <row r="290" spans="1:4" s="476" customFormat="1" ht="12.75" x14ac:dyDescent="0.2">
      <c r="A290" s="476">
        <v>43425</v>
      </c>
      <c r="B290" s="476" t="s">
        <v>7843</v>
      </c>
      <c r="C290" s="476" t="s">
        <v>9</v>
      </c>
      <c r="D290" s="477">
        <v>238.06</v>
      </c>
    </row>
    <row r="291" spans="1:4" s="476" customFormat="1" ht="12.75" x14ac:dyDescent="0.2">
      <c r="A291" s="476">
        <v>43446</v>
      </c>
      <c r="B291" s="476" t="s">
        <v>7844</v>
      </c>
      <c r="C291" s="476" t="s">
        <v>9</v>
      </c>
      <c r="D291" s="477">
        <v>502.58</v>
      </c>
    </row>
    <row r="292" spans="1:4" s="476" customFormat="1" ht="12.75" x14ac:dyDescent="0.2">
      <c r="A292" s="476">
        <v>43447</v>
      </c>
      <c r="B292" s="476" t="s">
        <v>7845</v>
      </c>
      <c r="C292" s="476" t="s">
        <v>9</v>
      </c>
      <c r="D292" s="477">
        <v>617.20000000000005</v>
      </c>
    </row>
    <row r="293" spans="1:4" s="476" customFormat="1" ht="12.75" x14ac:dyDescent="0.2">
      <c r="A293" s="476">
        <v>43448</v>
      </c>
      <c r="B293" s="476" t="s">
        <v>7846</v>
      </c>
      <c r="C293" s="476" t="s">
        <v>9</v>
      </c>
      <c r="D293" s="477">
        <v>864.08</v>
      </c>
    </row>
    <row r="294" spans="1:4" s="476" customFormat="1" ht="12.75" x14ac:dyDescent="0.2">
      <c r="A294" s="476">
        <v>13761</v>
      </c>
      <c r="B294" s="476" t="s">
        <v>7847</v>
      </c>
      <c r="C294" s="476" t="s">
        <v>9</v>
      </c>
      <c r="D294" s="478">
        <v>2891.25</v>
      </c>
    </row>
    <row r="295" spans="1:4" s="476" customFormat="1" ht="12.75" x14ac:dyDescent="0.2">
      <c r="A295" s="476">
        <v>12888</v>
      </c>
      <c r="B295" s="476" t="s">
        <v>7848</v>
      </c>
      <c r="C295" s="476" t="s">
        <v>7849</v>
      </c>
      <c r="D295" s="477">
        <v>104.77</v>
      </c>
    </row>
    <row r="296" spans="1:4" s="476" customFormat="1" ht="12.75" x14ac:dyDescent="0.2">
      <c r="A296" s="476">
        <v>12889</v>
      </c>
      <c r="B296" s="476" t="s">
        <v>7850</v>
      </c>
      <c r="C296" s="476" t="s">
        <v>7849</v>
      </c>
      <c r="D296" s="477">
        <v>68.42</v>
      </c>
    </row>
    <row r="297" spans="1:4" s="476" customFormat="1" ht="12.75" x14ac:dyDescent="0.2">
      <c r="A297" s="476">
        <v>4814</v>
      </c>
      <c r="B297" s="476" t="s">
        <v>7851</v>
      </c>
      <c r="C297" s="476" t="s">
        <v>9</v>
      </c>
      <c r="D297" s="477">
        <v>101.26</v>
      </c>
    </row>
    <row r="298" spans="1:4" s="476" customFormat="1" ht="12.75" x14ac:dyDescent="0.2">
      <c r="A298" s="476">
        <v>25967</v>
      </c>
      <c r="B298" s="476" t="s">
        <v>7852</v>
      </c>
      <c r="C298" s="476" t="s">
        <v>9</v>
      </c>
      <c r="D298" s="478">
        <v>2539.27</v>
      </c>
    </row>
    <row r="299" spans="1:4" s="476" customFormat="1" ht="12.75" x14ac:dyDescent="0.2">
      <c r="A299" s="476">
        <v>6122</v>
      </c>
      <c r="B299" s="476" t="s">
        <v>7853</v>
      </c>
      <c r="C299" s="476" t="s">
        <v>7605</v>
      </c>
      <c r="D299" s="477">
        <v>28.02</v>
      </c>
    </row>
    <row r="300" spans="1:4" s="476" customFormat="1" ht="12.75" x14ac:dyDescent="0.2">
      <c r="A300" s="476">
        <v>40810</v>
      </c>
      <c r="B300" s="476" t="s">
        <v>7854</v>
      </c>
      <c r="C300" s="476" t="s">
        <v>908</v>
      </c>
      <c r="D300" s="478">
        <v>4992.5200000000004</v>
      </c>
    </row>
    <row r="301" spans="1:4" s="476" customFormat="1" ht="12.75" x14ac:dyDescent="0.2">
      <c r="A301" s="476">
        <v>21100</v>
      </c>
      <c r="B301" s="476" t="s">
        <v>7855</v>
      </c>
      <c r="C301" s="476" t="s">
        <v>9</v>
      </c>
      <c r="D301" s="478">
        <v>2834.59</v>
      </c>
    </row>
    <row r="302" spans="1:4" s="476" customFormat="1" ht="12.75" x14ac:dyDescent="0.2">
      <c r="A302" s="476">
        <v>11816</v>
      </c>
      <c r="B302" s="476" t="s">
        <v>7856</v>
      </c>
      <c r="C302" s="476" t="s">
        <v>9</v>
      </c>
      <c r="D302" s="478">
        <v>3022.5</v>
      </c>
    </row>
    <row r="303" spans="1:4" s="476" customFormat="1" ht="12.75" x14ac:dyDescent="0.2">
      <c r="A303" s="476">
        <v>11814</v>
      </c>
      <c r="B303" s="476" t="s">
        <v>7857</v>
      </c>
      <c r="C303" s="476" t="s">
        <v>9</v>
      </c>
      <c r="D303" s="478">
        <v>6579.22</v>
      </c>
    </row>
    <row r="304" spans="1:4" s="476" customFormat="1" ht="12.75" x14ac:dyDescent="0.2">
      <c r="A304" s="476">
        <v>14186</v>
      </c>
      <c r="B304" s="476" t="s">
        <v>7858</v>
      </c>
      <c r="C304" s="476" t="s">
        <v>9</v>
      </c>
      <c r="D304" s="478">
        <v>8261.1</v>
      </c>
    </row>
    <row r="305" spans="1:4" s="476" customFormat="1" ht="12.75" x14ac:dyDescent="0.2">
      <c r="A305" s="476">
        <v>14185</v>
      </c>
      <c r="B305" s="476" t="s">
        <v>7859</v>
      </c>
      <c r="C305" s="476" t="s">
        <v>9</v>
      </c>
      <c r="D305" s="478">
        <v>10701.35</v>
      </c>
    </row>
    <row r="306" spans="1:4" s="476" customFormat="1" ht="12.75" x14ac:dyDescent="0.2">
      <c r="A306" s="476">
        <v>11811</v>
      </c>
      <c r="B306" s="476" t="s">
        <v>7860</v>
      </c>
      <c r="C306" s="476" t="s">
        <v>9</v>
      </c>
      <c r="D306" s="478">
        <v>4091.79</v>
      </c>
    </row>
    <row r="307" spans="1:4" s="476" customFormat="1" ht="12.75" x14ac:dyDescent="0.2">
      <c r="A307" s="476">
        <v>26038</v>
      </c>
      <c r="B307" s="476" t="s">
        <v>7861</v>
      </c>
      <c r="C307" s="476" t="s">
        <v>9</v>
      </c>
      <c r="D307" s="478">
        <v>301197</v>
      </c>
    </row>
    <row r="308" spans="1:4" s="476" customFormat="1" ht="12.75" x14ac:dyDescent="0.2">
      <c r="A308" s="476">
        <v>34469</v>
      </c>
      <c r="B308" s="476" t="s">
        <v>16729</v>
      </c>
      <c r="C308" s="476" t="s">
        <v>9</v>
      </c>
      <c r="D308" s="478">
        <v>8938.19</v>
      </c>
    </row>
    <row r="309" spans="1:4" s="476" customFormat="1" ht="12.75" x14ac:dyDescent="0.2">
      <c r="A309" s="476">
        <v>34476</v>
      </c>
      <c r="B309" s="476" t="s">
        <v>16730</v>
      </c>
      <c r="C309" s="476" t="s">
        <v>9</v>
      </c>
      <c r="D309" s="478">
        <v>4661.6400000000003</v>
      </c>
    </row>
    <row r="310" spans="1:4" s="476" customFormat="1" ht="12.75" x14ac:dyDescent="0.2">
      <c r="A310" s="476">
        <v>34477</v>
      </c>
      <c r="B310" s="476" t="s">
        <v>16731</v>
      </c>
      <c r="C310" s="476" t="s">
        <v>9</v>
      </c>
      <c r="D310" s="478">
        <v>6186.9</v>
      </c>
    </row>
    <row r="311" spans="1:4" s="476" customFormat="1" ht="12.75" x14ac:dyDescent="0.2">
      <c r="A311" s="476">
        <v>34482</v>
      </c>
      <c r="B311" s="476" t="s">
        <v>16732</v>
      </c>
      <c r="C311" s="476" t="s">
        <v>9</v>
      </c>
      <c r="D311" s="478">
        <v>5778.22</v>
      </c>
    </row>
    <row r="312" spans="1:4" s="476" customFormat="1" ht="12.75" x14ac:dyDescent="0.2">
      <c r="A312" s="476">
        <v>34472</v>
      </c>
      <c r="B312" s="476" t="s">
        <v>16733</v>
      </c>
      <c r="C312" s="476" t="s">
        <v>9</v>
      </c>
      <c r="D312" s="478">
        <v>2750</v>
      </c>
    </row>
    <row r="313" spans="1:4" s="476" customFormat="1" ht="12.75" x14ac:dyDescent="0.2">
      <c r="A313" s="476">
        <v>42425</v>
      </c>
      <c r="B313" s="476" t="s">
        <v>7862</v>
      </c>
      <c r="C313" s="476" t="s">
        <v>9</v>
      </c>
      <c r="D313" s="478">
        <v>2111.13</v>
      </c>
    </row>
    <row r="314" spans="1:4" s="476" customFormat="1" ht="12.75" x14ac:dyDescent="0.2">
      <c r="A314" s="476">
        <v>42422</v>
      </c>
      <c r="B314" s="476" t="s">
        <v>7863</v>
      </c>
      <c r="C314" s="476" t="s">
        <v>9</v>
      </c>
      <c r="D314" s="478">
        <v>3134.05</v>
      </c>
    </row>
    <row r="315" spans="1:4" s="476" customFormat="1" ht="12.75" x14ac:dyDescent="0.2">
      <c r="A315" s="476">
        <v>43184</v>
      </c>
      <c r="B315" s="476" t="s">
        <v>7864</v>
      </c>
      <c r="C315" s="476" t="s">
        <v>9</v>
      </c>
      <c r="D315" s="478">
        <v>4331.5600000000004</v>
      </c>
    </row>
    <row r="316" spans="1:4" s="476" customFormat="1" ht="12.75" x14ac:dyDescent="0.2">
      <c r="A316" s="476">
        <v>42424</v>
      </c>
      <c r="B316" s="476" t="s">
        <v>7865</v>
      </c>
      <c r="C316" s="476" t="s">
        <v>9</v>
      </c>
      <c r="D316" s="478">
        <v>1885.43</v>
      </c>
    </row>
    <row r="317" spans="1:4" s="476" customFormat="1" ht="12.75" x14ac:dyDescent="0.2">
      <c r="A317" s="476">
        <v>42421</v>
      </c>
      <c r="B317" s="476" t="s">
        <v>7866</v>
      </c>
      <c r="C317" s="476" t="s">
        <v>9</v>
      </c>
      <c r="D317" s="478">
        <v>17166.599999999999</v>
      </c>
    </row>
    <row r="318" spans="1:4" s="476" customFormat="1" ht="12.75" x14ac:dyDescent="0.2">
      <c r="A318" s="476">
        <v>42416</v>
      </c>
      <c r="B318" s="476" t="s">
        <v>7867</v>
      </c>
      <c r="C318" s="476" t="s">
        <v>9</v>
      </c>
      <c r="D318" s="478">
        <v>8127.86</v>
      </c>
    </row>
    <row r="319" spans="1:4" s="476" customFormat="1" ht="12.75" x14ac:dyDescent="0.2">
      <c r="A319" s="476">
        <v>42417</v>
      </c>
      <c r="B319" s="476" t="s">
        <v>7868</v>
      </c>
      <c r="C319" s="476" t="s">
        <v>9</v>
      </c>
      <c r="D319" s="478">
        <v>9111.99</v>
      </c>
    </row>
    <row r="320" spans="1:4" s="476" customFormat="1" ht="12.75" x14ac:dyDescent="0.2">
      <c r="A320" s="476">
        <v>42419</v>
      </c>
      <c r="B320" s="476" t="s">
        <v>7869</v>
      </c>
      <c r="C320" s="476" t="s">
        <v>9</v>
      </c>
      <c r="D320" s="478">
        <v>10294.620000000001</v>
      </c>
    </row>
    <row r="321" spans="1:4" s="476" customFormat="1" ht="12.75" x14ac:dyDescent="0.2">
      <c r="A321" s="476">
        <v>42420</v>
      </c>
      <c r="B321" s="476" t="s">
        <v>7870</v>
      </c>
      <c r="C321" s="476" t="s">
        <v>9</v>
      </c>
      <c r="D321" s="478">
        <v>14149.19</v>
      </c>
    </row>
    <row r="322" spans="1:4" s="476" customFormat="1" ht="12.75" x14ac:dyDescent="0.2">
      <c r="A322" s="476">
        <v>43195</v>
      </c>
      <c r="B322" s="476" t="s">
        <v>7871</v>
      </c>
      <c r="C322" s="476" t="s">
        <v>9</v>
      </c>
      <c r="D322" s="478">
        <v>4982.13</v>
      </c>
    </row>
    <row r="323" spans="1:4" s="476" customFormat="1" ht="12.75" x14ac:dyDescent="0.2">
      <c r="A323" s="476">
        <v>43196</v>
      </c>
      <c r="B323" s="476" t="s">
        <v>7872</v>
      </c>
      <c r="C323" s="476" t="s">
        <v>9</v>
      </c>
      <c r="D323" s="478">
        <v>6174.63</v>
      </c>
    </row>
    <row r="324" spans="1:4" s="476" customFormat="1" ht="12.75" x14ac:dyDescent="0.2">
      <c r="A324" s="476">
        <v>43198</v>
      </c>
      <c r="B324" s="476" t="s">
        <v>7873</v>
      </c>
      <c r="C324" s="476" t="s">
        <v>9</v>
      </c>
      <c r="D324" s="478">
        <v>9175.36</v>
      </c>
    </row>
    <row r="325" spans="1:4" s="476" customFormat="1" ht="12.75" x14ac:dyDescent="0.2">
      <c r="A325" s="476">
        <v>43199</v>
      </c>
      <c r="B325" s="476" t="s">
        <v>7874</v>
      </c>
      <c r="C325" s="476" t="s">
        <v>9</v>
      </c>
      <c r="D325" s="478">
        <v>9511.58</v>
      </c>
    </row>
    <row r="326" spans="1:4" s="476" customFormat="1" ht="12.75" x14ac:dyDescent="0.2">
      <c r="A326" s="476">
        <v>43200</v>
      </c>
      <c r="B326" s="476" t="s">
        <v>7875</v>
      </c>
      <c r="C326" s="476" t="s">
        <v>9</v>
      </c>
      <c r="D326" s="478">
        <v>10915.23</v>
      </c>
    </row>
    <row r="327" spans="1:4" s="476" customFormat="1" ht="12.75" x14ac:dyDescent="0.2">
      <c r="A327" s="476">
        <v>39556</v>
      </c>
      <c r="B327" s="476" t="s">
        <v>7876</v>
      </c>
      <c r="C327" s="476" t="s">
        <v>9</v>
      </c>
      <c r="D327" s="478">
        <v>5961.58</v>
      </c>
    </row>
    <row r="328" spans="1:4" s="476" customFormat="1" ht="12.75" x14ac:dyDescent="0.2">
      <c r="A328" s="476">
        <v>39557</v>
      </c>
      <c r="B328" s="476" t="s">
        <v>7877</v>
      </c>
      <c r="C328" s="476" t="s">
        <v>9</v>
      </c>
      <c r="D328" s="478">
        <v>6419.32</v>
      </c>
    </row>
    <row r="329" spans="1:4" s="476" customFormat="1" ht="12.75" x14ac:dyDescent="0.2">
      <c r="A329" s="476">
        <v>39559</v>
      </c>
      <c r="B329" s="476" t="s">
        <v>7878</v>
      </c>
      <c r="C329" s="476" t="s">
        <v>9</v>
      </c>
      <c r="D329" s="478">
        <v>9486.52</v>
      </c>
    </row>
    <row r="330" spans="1:4" s="476" customFormat="1" ht="12.75" x14ac:dyDescent="0.2">
      <c r="A330" s="476">
        <v>39560</v>
      </c>
      <c r="B330" s="476" t="s">
        <v>7879</v>
      </c>
      <c r="C330" s="476" t="s">
        <v>9</v>
      </c>
      <c r="D330" s="478">
        <v>10974.97</v>
      </c>
    </row>
    <row r="331" spans="1:4" s="476" customFormat="1" ht="12.75" x14ac:dyDescent="0.2">
      <c r="A331" s="476">
        <v>39561</v>
      </c>
      <c r="B331" s="476" t="s">
        <v>7880</v>
      </c>
      <c r="C331" s="476" t="s">
        <v>9</v>
      </c>
      <c r="D331" s="478">
        <v>11481.22</v>
      </c>
    </row>
    <row r="332" spans="1:4" s="476" customFormat="1" ht="12.75" x14ac:dyDescent="0.2">
      <c r="A332" s="476">
        <v>43190</v>
      </c>
      <c r="B332" s="476" t="s">
        <v>7881</v>
      </c>
      <c r="C332" s="476" t="s">
        <v>9</v>
      </c>
      <c r="D332" s="478">
        <v>1694.32</v>
      </c>
    </row>
    <row r="333" spans="1:4" s="476" customFormat="1" ht="12.75" x14ac:dyDescent="0.2">
      <c r="A333" s="476">
        <v>39555</v>
      </c>
      <c r="B333" s="476" t="s">
        <v>7882</v>
      </c>
      <c r="C333" s="476" t="s">
        <v>9</v>
      </c>
      <c r="D333" s="478">
        <v>1832.82</v>
      </c>
    </row>
    <row r="334" spans="1:4" s="476" customFormat="1" ht="12.75" x14ac:dyDescent="0.2">
      <c r="A334" s="476">
        <v>43191</v>
      </c>
      <c r="B334" s="476" t="s">
        <v>7883</v>
      </c>
      <c r="C334" s="476" t="s">
        <v>9</v>
      </c>
      <c r="D334" s="478">
        <v>2437.9</v>
      </c>
    </row>
    <row r="335" spans="1:4" s="476" customFormat="1" ht="12.75" x14ac:dyDescent="0.2">
      <c r="A335" s="476">
        <v>39548</v>
      </c>
      <c r="B335" s="476" t="s">
        <v>7884</v>
      </c>
      <c r="C335" s="476" t="s">
        <v>9</v>
      </c>
      <c r="D335" s="478">
        <v>2718.64</v>
      </c>
    </row>
    <row r="336" spans="1:4" s="476" customFormat="1" ht="12.75" x14ac:dyDescent="0.2">
      <c r="A336" s="476">
        <v>43192</v>
      </c>
      <c r="B336" s="476" t="s">
        <v>7885</v>
      </c>
      <c r="C336" s="476" t="s">
        <v>9</v>
      </c>
      <c r="D336" s="478">
        <v>3193.44</v>
      </c>
    </row>
    <row r="337" spans="1:4" s="476" customFormat="1" ht="12.75" x14ac:dyDescent="0.2">
      <c r="A337" s="476">
        <v>39554</v>
      </c>
      <c r="B337" s="476" t="s">
        <v>7886</v>
      </c>
      <c r="C337" s="476" t="s">
        <v>9</v>
      </c>
      <c r="D337" s="478">
        <v>3595</v>
      </c>
    </row>
    <row r="338" spans="1:4" s="476" customFormat="1" ht="12.75" x14ac:dyDescent="0.2">
      <c r="A338" s="476">
        <v>43194</v>
      </c>
      <c r="B338" s="476" t="s">
        <v>7887</v>
      </c>
      <c r="C338" s="476" t="s">
        <v>9</v>
      </c>
      <c r="D338" s="478">
        <v>1451.48</v>
      </c>
    </row>
    <row r="339" spans="1:4" s="476" customFormat="1" ht="12.75" x14ac:dyDescent="0.2">
      <c r="A339" s="476">
        <v>39551</v>
      </c>
      <c r="B339" s="476" t="s">
        <v>7888</v>
      </c>
      <c r="C339" s="476" t="s">
        <v>9</v>
      </c>
      <c r="D339" s="478">
        <v>1598.23</v>
      </c>
    </row>
    <row r="340" spans="1:4" s="476" customFormat="1" ht="12.75" x14ac:dyDescent="0.2">
      <c r="A340" s="476">
        <v>43185</v>
      </c>
      <c r="B340" s="476" t="s">
        <v>7889</v>
      </c>
      <c r="C340" s="476" t="s">
        <v>9</v>
      </c>
      <c r="D340" s="478">
        <v>4541.8900000000003</v>
      </c>
    </row>
    <row r="341" spans="1:4" s="476" customFormat="1" ht="12.75" x14ac:dyDescent="0.2">
      <c r="A341" s="476">
        <v>43186</v>
      </c>
      <c r="B341" s="476" t="s">
        <v>7890</v>
      </c>
      <c r="C341" s="476" t="s">
        <v>9</v>
      </c>
      <c r="D341" s="478">
        <v>4790.7700000000004</v>
      </c>
    </row>
    <row r="342" spans="1:4" s="476" customFormat="1" ht="12.75" x14ac:dyDescent="0.2">
      <c r="A342" s="476">
        <v>43187</v>
      </c>
      <c r="B342" s="476" t="s">
        <v>7891</v>
      </c>
      <c r="C342" s="476" t="s">
        <v>9</v>
      </c>
      <c r="D342" s="478">
        <v>6357.4</v>
      </c>
    </row>
    <row r="343" spans="1:4" s="476" customFormat="1" ht="12.75" x14ac:dyDescent="0.2">
      <c r="A343" s="476">
        <v>43188</v>
      </c>
      <c r="B343" s="476" t="s">
        <v>7892</v>
      </c>
      <c r="C343" s="476" t="s">
        <v>9</v>
      </c>
      <c r="D343" s="478">
        <v>7702.84</v>
      </c>
    </row>
    <row r="344" spans="1:4" s="476" customFormat="1" ht="12.75" x14ac:dyDescent="0.2">
      <c r="A344" s="476">
        <v>43189</v>
      </c>
      <c r="B344" s="476" t="s">
        <v>7893</v>
      </c>
      <c r="C344" s="476" t="s">
        <v>9</v>
      </c>
      <c r="D344" s="478">
        <v>8664.41</v>
      </c>
    </row>
    <row r="345" spans="1:4" s="476" customFormat="1" ht="12.75" x14ac:dyDescent="0.2">
      <c r="A345" s="476">
        <v>39580</v>
      </c>
      <c r="B345" s="476" t="s">
        <v>7894</v>
      </c>
      <c r="C345" s="476" t="s">
        <v>9</v>
      </c>
      <c r="D345" s="478">
        <v>68279.100000000006</v>
      </c>
    </row>
    <row r="346" spans="1:4" s="476" customFormat="1" ht="12.75" x14ac:dyDescent="0.2">
      <c r="A346" s="476">
        <v>39577</v>
      </c>
      <c r="B346" s="476" t="s">
        <v>7895</v>
      </c>
      <c r="C346" s="476" t="s">
        <v>9</v>
      </c>
      <c r="D346" s="478">
        <v>21371.21</v>
      </c>
    </row>
    <row r="347" spans="1:4" s="476" customFormat="1" ht="12.75" x14ac:dyDescent="0.2">
      <c r="A347" s="476">
        <v>39578</v>
      </c>
      <c r="B347" s="476" t="s">
        <v>7896</v>
      </c>
      <c r="C347" s="476" t="s">
        <v>9</v>
      </c>
      <c r="D347" s="478">
        <v>27579.97</v>
      </c>
    </row>
    <row r="348" spans="1:4" s="476" customFormat="1" ht="12.75" x14ac:dyDescent="0.2">
      <c r="A348" s="476">
        <v>39579</v>
      </c>
      <c r="B348" s="476" t="s">
        <v>7897</v>
      </c>
      <c r="C348" s="476" t="s">
        <v>9</v>
      </c>
      <c r="D348" s="478">
        <v>40126.699999999997</v>
      </c>
    </row>
    <row r="349" spans="1:4" s="476" customFormat="1" ht="12.75" x14ac:dyDescent="0.2">
      <c r="A349" s="476">
        <v>39826</v>
      </c>
      <c r="B349" s="476" t="s">
        <v>7898</v>
      </c>
      <c r="C349" s="476" t="s">
        <v>9</v>
      </c>
      <c r="D349" s="478">
        <v>4928.29</v>
      </c>
    </row>
    <row r="350" spans="1:4" s="476" customFormat="1" ht="12.75" x14ac:dyDescent="0.2">
      <c r="A350" s="476">
        <v>10700</v>
      </c>
      <c r="B350" s="476" t="s">
        <v>7899</v>
      </c>
      <c r="C350" s="476" t="s">
        <v>9</v>
      </c>
      <c r="D350" s="478">
        <v>27314.58</v>
      </c>
    </row>
    <row r="351" spans="1:4" s="476" customFormat="1" ht="12.75" x14ac:dyDescent="0.2">
      <c r="A351" s="476">
        <v>346</v>
      </c>
      <c r="B351" s="476" t="s">
        <v>7900</v>
      </c>
      <c r="C351" s="476" t="s">
        <v>29</v>
      </c>
      <c r="D351" s="477">
        <v>27.73</v>
      </c>
    </row>
    <row r="352" spans="1:4" s="476" customFormat="1" ht="12.75" x14ac:dyDescent="0.2">
      <c r="A352" s="476">
        <v>3312</v>
      </c>
      <c r="B352" s="476" t="s">
        <v>7901</v>
      </c>
      <c r="C352" s="476" t="s">
        <v>29</v>
      </c>
      <c r="D352" s="477">
        <v>21.12</v>
      </c>
    </row>
    <row r="353" spans="1:4" s="476" customFormat="1" ht="12.75" x14ac:dyDescent="0.2">
      <c r="A353" s="476">
        <v>339</v>
      </c>
      <c r="B353" s="476" t="s">
        <v>7902</v>
      </c>
      <c r="C353" s="476" t="s">
        <v>27</v>
      </c>
      <c r="D353" s="477">
        <v>1.43</v>
      </c>
    </row>
    <row r="354" spans="1:4" s="476" customFormat="1" ht="12.75" x14ac:dyDescent="0.2">
      <c r="A354" s="476">
        <v>340</v>
      </c>
      <c r="B354" s="476" t="s">
        <v>7903</v>
      </c>
      <c r="C354" s="476" t="s">
        <v>27</v>
      </c>
      <c r="D354" s="477">
        <v>1.29</v>
      </c>
    </row>
    <row r="355" spans="1:4" s="476" customFormat="1" ht="12.75" x14ac:dyDescent="0.2">
      <c r="A355" s="476">
        <v>43130</v>
      </c>
      <c r="B355" s="476" t="s">
        <v>1457</v>
      </c>
      <c r="C355" s="476" t="s">
        <v>29</v>
      </c>
      <c r="D355" s="477">
        <v>23.41</v>
      </c>
    </row>
    <row r="356" spans="1:4" s="476" customFormat="1" ht="12.75" x14ac:dyDescent="0.2">
      <c r="A356" s="476">
        <v>344</v>
      </c>
      <c r="B356" s="476" t="s">
        <v>7904</v>
      </c>
      <c r="C356" s="476" t="s">
        <v>29</v>
      </c>
      <c r="D356" s="477">
        <v>30.77</v>
      </c>
    </row>
    <row r="357" spans="1:4" s="476" customFormat="1" ht="12.75" x14ac:dyDescent="0.2">
      <c r="A357" s="476">
        <v>345</v>
      </c>
      <c r="B357" s="476" t="s">
        <v>7905</v>
      </c>
      <c r="C357" s="476" t="s">
        <v>29</v>
      </c>
      <c r="D357" s="477">
        <v>33.39</v>
      </c>
    </row>
    <row r="358" spans="1:4" s="476" customFormat="1" ht="12.75" x14ac:dyDescent="0.2">
      <c r="A358" s="476">
        <v>43131</v>
      </c>
      <c r="B358" s="476" t="s">
        <v>1316</v>
      </c>
      <c r="C358" s="476" t="s">
        <v>29</v>
      </c>
      <c r="D358" s="477">
        <v>27.19</v>
      </c>
    </row>
    <row r="359" spans="1:4" s="476" customFormat="1" ht="12.75" x14ac:dyDescent="0.2">
      <c r="A359" s="476">
        <v>3313</v>
      </c>
      <c r="B359" s="476" t="s">
        <v>7906</v>
      </c>
      <c r="C359" s="476" t="s">
        <v>29</v>
      </c>
      <c r="D359" s="477">
        <v>27.18</v>
      </c>
    </row>
    <row r="360" spans="1:4" s="476" customFormat="1" ht="12.75" x14ac:dyDescent="0.2">
      <c r="A360" s="476">
        <v>43132</v>
      </c>
      <c r="B360" s="476" t="s">
        <v>7907</v>
      </c>
      <c r="C360" s="476" t="s">
        <v>29</v>
      </c>
      <c r="D360" s="477">
        <v>23.41</v>
      </c>
    </row>
    <row r="361" spans="1:4" s="476" customFormat="1" ht="12.75" x14ac:dyDescent="0.2">
      <c r="A361" s="476">
        <v>366</v>
      </c>
      <c r="B361" s="476" t="s">
        <v>7908</v>
      </c>
      <c r="C361" s="476" t="s">
        <v>23</v>
      </c>
      <c r="D361" s="477">
        <v>105</v>
      </c>
    </row>
    <row r="362" spans="1:4" s="476" customFormat="1" ht="12.75" x14ac:dyDescent="0.2">
      <c r="A362" s="476">
        <v>367</v>
      </c>
      <c r="B362" s="476" t="s">
        <v>1790</v>
      </c>
      <c r="C362" s="476" t="s">
        <v>23</v>
      </c>
      <c r="D362" s="477">
        <v>123.33</v>
      </c>
    </row>
    <row r="363" spans="1:4" s="476" customFormat="1" ht="12.75" x14ac:dyDescent="0.2">
      <c r="A363" s="476">
        <v>370</v>
      </c>
      <c r="B363" s="476" t="s">
        <v>1141</v>
      </c>
      <c r="C363" s="476" t="s">
        <v>23</v>
      </c>
      <c r="D363" s="477">
        <v>105</v>
      </c>
    </row>
    <row r="364" spans="1:4" s="476" customFormat="1" ht="12.75" x14ac:dyDescent="0.2">
      <c r="A364" s="476">
        <v>368</v>
      </c>
      <c r="B364" s="476" t="s">
        <v>7909</v>
      </c>
      <c r="C364" s="476" t="s">
        <v>23</v>
      </c>
      <c r="D364" s="477">
        <v>92.49</v>
      </c>
    </row>
    <row r="365" spans="1:4" s="476" customFormat="1" ht="12.75" x14ac:dyDescent="0.2">
      <c r="A365" s="476">
        <v>11075</v>
      </c>
      <c r="B365" s="476" t="s">
        <v>7910</v>
      </c>
      <c r="C365" s="476" t="s">
        <v>23</v>
      </c>
      <c r="D365" s="478">
        <v>2019.52</v>
      </c>
    </row>
    <row r="366" spans="1:4" s="476" customFormat="1" ht="12.75" x14ac:dyDescent="0.2">
      <c r="A366" s="476">
        <v>1381</v>
      </c>
      <c r="B366" s="476" t="s">
        <v>1277</v>
      </c>
      <c r="C366" s="476" t="s">
        <v>29</v>
      </c>
      <c r="D366" s="477">
        <v>0.5</v>
      </c>
    </row>
    <row r="367" spans="1:4" s="476" customFormat="1" ht="12.75" x14ac:dyDescent="0.2">
      <c r="A367" s="476">
        <v>34353</v>
      </c>
      <c r="B367" s="476" t="s">
        <v>7911</v>
      </c>
      <c r="C367" s="476" t="s">
        <v>29</v>
      </c>
      <c r="D367" s="477">
        <v>0.93</v>
      </c>
    </row>
    <row r="368" spans="1:4" s="476" customFormat="1" ht="12.75" x14ac:dyDescent="0.2">
      <c r="A368" s="476">
        <v>37595</v>
      </c>
      <c r="B368" s="476" t="s">
        <v>7912</v>
      </c>
      <c r="C368" s="476" t="s">
        <v>29</v>
      </c>
      <c r="D368" s="477">
        <v>1.53</v>
      </c>
    </row>
    <row r="369" spans="1:4" s="476" customFormat="1" ht="12.75" x14ac:dyDescent="0.2">
      <c r="A369" s="476">
        <v>37596</v>
      </c>
      <c r="B369" s="476" t="s">
        <v>7913</v>
      </c>
      <c r="C369" s="476" t="s">
        <v>29</v>
      </c>
      <c r="D369" s="477">
        <v>1.76</v>
      </c>
    </row>
    <row r="370" spans="1:4" s="476" customFormat="1" ht="12.75" x14ac:dyDescent="0.2">
      <c r="A370" s="476">
        <v>371</v>
      </c>
      <c r="B370" s="476" t="s">
        <v>7914</v>
      </c>
      <c r="C370" s="476" t="s">
        <v>29</v>
      </c>
      <c r="D370" s="477">
        <v>0.54</v>
      </c>
    </row>
    <row r="371" spans="1:4" s="476" customFormat="1" ht="12.75" x14ac:dyDescent="0.2">
      <c r="A371" s="476">
        <v>37553</v>
      </c>
      <c r="B371" s="476" t="s">
        <v>7915</v>
      </c>
      <c r="C371" s="476" t="s">
        <v>29</v>
      </c>
      <c r="D371" s="477">
        <v>1.02</v>
      </c>
    </row>
    <row r="372" spans="1:4" s="476" customFormat="1" ht="12.75" x14ac:dyDescent="0.2">
      <c r="A372" s="476">
        <v>37552</v>
      </c>
      <c r="B372" s="476" t="s">
        <v>7916</v>
      </c>
      <c r="C372" s="476" t="s">
        <v>29</v>
      </c>
      <c r="D372" s="477">
        <v>1.64</v>
      </c>
    </row>
    <row r="373" spans="1:4" s="476" customFormat="1" ht="12.75" x14ac:dyDescent="0.2">
      <c r="A373" s="476">
        <v>36880</v>
      </c>
      <c r="B373" s="476" t="s">
        <v>7917</v>
      </c>
      <c r="C373" s="476" t="s">
        <v>29</v>
      </c>
      <c r="D373" s="477">
        <v>1.66</v>
      </c>
    </row>
    <row r="374" spans="1:4" s="476" customFormat="1" ht="12.75" x14ac:dyDescent="0.2">
      <c r="A374" s="476">
        <v>34355</v>
      </c>
      <c r="B374" s="476" t="s">
        <v>7918</v>
      </c>
      <c r="C374" s="476" t="s">
        <v>29</v>
      </c>
      <c r="D374" s="477">
        <v>1.43</v>
      </c>
    </row>
    <row r="375" spans="1:4" s="476" customFormat="1" ht="12.75" x14ac:dyDescent="0.2">
      <c r="A375" s="476">
        <v>130</v>
      </c>
      <c r="B375" s="476" t="s">
        <v>7919</v>
      </c>
      <c r="C375" s="476" t="s">
        <v>29</v>
      </c>
      <c r="D375" s="477">
        <v>4.18</v>
      </c>
    </row>
    <row r="376" spans="1:4" s="476" customFormat="1" ht="12.75" x14ac:dyDescent="0.2">
      <c r="A376" s="476">
        <v>135</v>
      </c>
      <c r="B376" s="476" t="s">
        <v>7920</v>
      </c>
      <c r="C376" s="476" t="s">
        <v>29</v>
      </c>
      <c r="D376" s="477">
        <v>3.36</v>
      </c>
    </row>
    <row r="377" spans="1:4" s="476" customFormat="1" ht="12.75" x14ac:dyDescent="0.2">
      <c r="A377" s="476">
        <v>36886</v>
      </c>
      <c r="B377" s="476" t="s">
        <v>7921</v>
      </c>
      <c r="C377" s="476" t="s">
        <v>29</v>
      </c>
      <c r="D377" s="477">
        <v>0.51</v>
      </c>
    </row>
    <row r="378" spans="1:4" s="476" customFormat="1" ht="12.75" x14ac:dyDescent="0.2">
      <c r="A378" s="476">
        <v>38546</v>
      </c>
      <c r="B378" s="476" t="s">
        <v>7922</v>
      </c>
      <c r="C378" s="476" t="s">
        <v>23</v>
      </c>
      <c r="D378" s="477">
        <v>338.25</v>
      </c>
    </row>
    <row r="379" spans="1:4" s="476" customFormat="1" ht="12.75" x14ac:dyDescent="0.2">
      <c r="A379" s="476">
        <v>34549</v>
      </c>
      <c r="B379" s="476" t="s">
        <v>7923</v>
      </c>
      <c r="C379" s="476" t="s">
        <v>23</v>
      </c>
      <c r="D379" s="477">
        <v>206.96</v>
      </c>
    </row>
    <row r="380" spans="1:4" s="476" customFormat="1" ht="12.75" x14ac:dyDescent="0.2">
      <c r="A380" s="476">
        <v>6081</v>
      </c>
      <c r="B380" s="476" t="s">
        <v>1068</v>
      </c>
      <c r="C380" s="476" t="s">
        <v>23</v>
      </c>
      <c r="D380" s="477">
        <v>29.31</v>
      </c>
    </row>
    <row r="381" spans="1:4" s="476" customFormat="1" ht="12.75" x14ac:dyDescent="0.2">
      <c r="A381" s="476">
        <v>6077</v>
      </c>
      <c r="B381" s="476" t="s">
        <v>7924</v>
      </c>
      <c r="C381" s="476" t="s">
        <v>23</v>
      </c>
      <c r="D381" s="477">
        <v>16.899999999999999</v>
      </c>
    </row>
    <row r="382" spans="1:4" s="476" customFormat="1" ht="12.75" x14ac:dyDescent="0.2">
      <c r="A382" s="476">
        <v>6079</v>
      </c>
      <c r="B382" s="476" t="s">
        <v>7925</v>
      </c>
      <c r="C382" s="476" t="s">
        <v>23</v>
      </c>
      <c r="D382" s="477">
        <v>9.65</v>
      </c>
    </row>
    <row r="383" spans="1:4" s="476" customFormat="1" ht="12.75" x14ac:dyDescent="0.2">
      <c r="A383" s="476">
        <v>1091</v>
      </c>
      <c r="B383" s="476" t="s">
        <v>7926</v>
      </c>
      <c r="C383" s="476" t="s">
        <v>9</v>
      </c>
      <c r="D383" s="477">
        <v>33.71</v>
      </c>
    </row>
    <row r="384" spans="1:4" s="476" customFormat="1" ht="12.75" x14ac:dyDescent="0.2">
      <c r="A384" s="476">
        <v>1094</v>
      </c>
      <c r="B384" s="476" t="s">
        <v>7927</v>
      </c>
      <c r="C384" s="476" t="s">
        <v>9</v>
      </c>
      <c r="D384" s="477">
        <v>23.58</v>
      </c>
    </row>
    <row r="385" spans="1:4" s="476" customFormat="1" ht="12.75" x14ac:dyDescent="0.2">
      <c r="A385" s="476">
        <v>1095</v>
      </c>
      <c r="B385" s="476" t="s">
        <v>7928</v>
      </c>
      <c r="C385" s="476" t="s">
        <v>9</v>
      </c>
      <c r="D385" s="477">
        <v>50.12</v>
      </c>
    </row>
    <row r="386" spans="1:4" s="476" customFormat="1" ht="12.75" x14ac:dyDescent="0.2">
      <c r="A386" s="476">
        <v>1092</v>
      </c>
      <c r="B386" s="476" t="s">
        <v>7929</v>
      </c>
      <c r="C386" s="476" t="s">
        <v>9</v>
      </c>
      <c r="D386" s="477">
        <v>38.78</v>
      </c>
    </row>
    <row r="387" spans="1:4" s="476" customFormat="1" ht="12.75" x14ac:dyDescent="0.2">
      <c r="A387" s="476">
        <v>1093</v>
      </c>
      <c r="B387" s="476" t="s">
        <v>7930</v>
      </c>
      <c r="C387" s="476" t="s">
        <v>9</v>
      </c>
      <c r="D387" s="477">
        <v>90.56</v>
      </c>
    </row>
    <row r="388" spans="1:4" s="476" customFormat="1" ht="12.75" x14ac:dyDescent="0.2">
      <c r="A388" s="476">
        <v>1090</v>
      </c>
      <c r="B388" s="476" t="s">
        <v>7931</v>
      </c>
      <c r="C388" s="476" t="s">
        <v>9</v>
      </c>
      <c r="D388" s="477">
        <v>64.84</v>
      </c>
    </row>
    <row r="389" spans="1:4" s="476" customFormat="1" ht="12.75" x14ac:dyDescent="0.2">
      <c r="A389" s="476">
        <v>1096</v>
      </c>
      <c r="B389" s="476" t="s">
        <v>7932</v>
      </c>
      <c r="C389" s="476" t="s">
        <v>9</v>
      </c>
      <c r="D389" s="477">
        <v>116.69</v>
      </c>
    </row>
    <row r="390" spans="1:4" s="476" customFormat="1" ht="12.75" x14ac:dyDescent="0.2">
      <c r="A390" s="476">
        <v>1097</v>
      </c>
      <c r="B390" s="476" t="s">
        <v>7933</v>
      </c>
      <c r="C390" s="476" t="s">
        <v>9</v>
      </c>
      <c r="D390" s="477">
        <v>99.06</v>
      </c>
    </row>
    <row r="391" spans="1:4" s="476" customFormat="1" ht="12.75" x14ac:dyDescent="0.2">
      <c r="A391" s="476">
        <v>378</v>
      </c>
      <c r="B391" s="476" t="s">
        <v>1490</v>
      </c>
      <c r="C391" s="476" t="s">
        <v>7605</v>
      </c>
      <c r="D391" s="477">
        <v>15.08</v>
      </c>
    </row>
    <row r="392" spans="1:4" s="476" customFormat="1" ht="12.75" x14ac:dyDescent="0.2">
      <c r="A392" s="476">
        <v>40911</v>
      </c>
      <c r="B392" s="476" t="s">
        <v>7934</v>
      </c>
      <c r="C392" s="476" t="s">
        <v>908</v>
      </c>
      <c r="D392" s="478">
        <v>2687.23</v>
      </c>
    </row>
    <row r="393" spans="1:4" s="476" customFormat="1" ht="12.75" x14ac:dyDescent="0.2">
      <c r="A393" s="476">
        <v>33939</v>
      </c>
      <c r="B393" s="476" t="s">
        <v>7935</v>
      </c>
      <c r="C393" s="476" t="s">
        <v>7605</v>
      </c>
      <c r="D393" s="477">
        <v>57.62</v>
      </c>
    </row>
    <row r="394" spans="1:4" s="476" customFormat="1" ht="12.75" x14ac:dyDescent="0.2">
      <c r="A394" s="476">
        <v>40815</v>
      </c>
      <c r="B394" s="476" t="s">
        <v>7936</v>
      </c>
      <c r="C394" s="476" t="s">
        <v>908</v>
      </c>
      <c r="D394" s="478">
        <v>10266.15</v>
      </c>
    </row>
    <row r="395" spans="1:4" s="476" customFormat="1" ht="12.75" x14ac:dyDescent="0.2">
      <c r="A395" s="476">
        <v>34760</v>
      </c>
      <c r="B395" s="476" t="s">
        <v>7937</v>
      </c>
      <c r="C395" s="476" t="s">
        <v>7605</v>
      </c>
      <c r="D395" s="477">
        <v>63.84</v>
      </c>
    </row>
    <row r="396" spans="1:4" s="476" customFormat="1" ht="12.75" x14ac:dyDescent="0.2">
      <c r="A396" s="476">
        <v>40935</v>
      </c>
      <c r="B396" s="476" t="s">
        <v>7938</v>
      </c>
      <c r="C396" s="476" t="s">
        <v>908</v>
      </c>
      <c r="D396" s="478">
        <v>11373.78</v>
      </c>
    </row>
    <row r="397" spans="1:4" s="476" customFormat="1" ht="12.75" x14ac:dyDescent="0.2">
      <c r="A397" s="476">
        <v>33952</v>
      </c>
      <c r="B397" s="476" t="s">
        <v>7939</v>
      </c>
      <c r="C397" s="476" t="s">
        <v>7605</v>
      </c>
      <c r="D397" s="477">
        <v>81.849999999999994</v>
      </c>
    </row>
    <row r="398" spans="1:4" s="476" customFormat="1" ht="12.75" x14ac:dyDescent="0.2">
      <c r="A398" s="476">
        <v>40816</v>
      </c>
      <c r="B398" s="476" t="s">
        <v>7940</v>
      </c>
      <c r="C398" s="476" t="s">
        <v>908</v>
      </c>
      <c r="D398" s="478">
        <v>14582.21</v>
      </c>
    </row>
    <row r="399" spans="1:4" s="476" customFormat="1" ht="12.75" x14ac:dyDescent="0.2">
      <c r="A399" s="476">
        <v>33953</v>
      </c>
      <c r="B399" s="476" t="s">
        <v>7941</v>
      </c>
      <c r="C399" s="476" t="s">
        <v>7605</v>
      </c>
      <c r="D399" s="477">
        <v>108.22</v>
      </c>
    </row>
    <row r="400" spans="1:4" s="476" customFormat="1" ht="12.75" x14ac:dyDescent="0.2">
      <c r="A400" s="476">
        <v>40817</v>
      </c>
      <c r="B400" s="476" t="s">
        <v>7942</v>
      </c>
      <c r="C400" s="476" t="s">
        <v>908</v>
      </c>
      <c r="D400" s="478">
        <v>19278.98</v>
      </c>
    </row>
    <row r="401" spans="1:4" s="476" customFormat="1" ht="12.75" x14ac:dyDescent="0.2">
      <c r="A401" s="476">
        <v>13348</v>
      </c>
      <c r="B401" s="476" t="s">
        <v>7943</v>
      </c>
      <c r="C401" s="476" t="s">
        <v>9</v>
      </c>
      <c r="D401" s="477">
        <v>1</v>
      </c>
    </row>
    <row r="402" spans="1:4" s="476" customFormat="1" ht="12.75" x14ac:dyDescent="0.2">
      <c r="A402" s="476">
        <v>39211</v>
      </c>
      <c r="B402" s="476" t="s">
        <v>7944</v>
      </c>
      <c r="C402" s="476" t="s">
        <v>9</v>
      </c>
      <c r="D402" s="477">
        <v>0.89</v>
      </c>
    </row>
    <row r="403" spans="1:4" s="476" customFormat="1" ht="12.75" x14ac:dyDescent="0.2">
      <c r="A403" s="476">
        <v>39212</v>
      </c>
      <c r="B403" s="476" t="s">
        <v>7945</v>
      </c>
      <c r="C403" s="476" t="s">
        <v>9</v>
      </c>
      <c r="D403" s="477">
        <v>0.99</v>
      </c>
    </row>
    <row r="404" spans="1:4" s="476" customFormat="1" ht="12.75" x14ac:dyDescent="0.2">
      <c r="A404" s="476">
        <v>39208</v>
      </c>
      <c r="B404" s="476" t="s">
        <v>7946</v>
      </c>
      <c r="C404" s="476" t="s">
        <v>9</v>
      </c>
      <c r="D404" s="477">
        <v>0.27</v>
      </c>
    </row>
    <row r="405" spans="1:4" s="476" customFormat="1" ht="12.75" x14ac:dyDescent="0.2">
      <c r="A405" s="476">
        <v>39210</v>
      </c>
      <c r="B405" s="476" t="s">
        <v>7947</v>
      </c>
      <c r="C405" s="476" t="s">
        <v>9</v>
      </c>
      <c r="D405" s="477">
        <v>0.5</v>
      </c>
    </row>
    <row r="406" spans="1:4" s="476" customFormat="1" ht="12.75" x14ac:dyDescent="0.2">
      <c r="A406" s="476">
        <v>39214</v>
      </c>
      <c r="B406" s="476" t="s">
        <v>7948</v>
      </c>
      <c r="C406" s="476" t="s">
        <v>9</v>
      </c>
      <c r="D406" s="477">
        <v>1.84</v>
      </c>
    </row>
    <row r="407" spans="1:4" s="476" customFormat="1" ht="12.75" x14ac:dyDescent="0.2">
      <c r="A407" s="476">
        <v>39213</v>
      </c>
      <c r="B407" s="476" t="s">
        <v>7949</v>
      </c>
      <c r="C407" s="476" t="s">
        <v>9</v>
      </c>
      <c r="D407" s="477">
        <v>1.3</v>
      </c>
    </row>
    <row r="408" spans="1:4" s="476" customFormat="1" ht="12.75" x14ac:dyDescent="0.2">
      <c r="A408" s="476">
        <v>39209</v>
      </c>
      <c r="B408" s="476" t="s">
        <v>7950</v>
      </c>
      <c r="C408" s="476" t="s">
        <v>9</v>
      </c>
      <c r="D408" s="477">
        <v>0.32</v>
      </c>
    </row>
    <row r="409" spans="1:4" s="476" customFormat="1" ht="12.75" x14ac:dyDescent="0.2">
      <c r="A409" s="476">
        <v>39207</v>
      </c>
      <c r="B409" s="476" t="s">
        <v>7951</v>
      </c>
      <c r="C409" s="476" t="s">
        <v>9</v>
      </c>
      <c r="D409" s="477">
        <v>0.5</v>
      </c>
    </row>
    <row r="410" spans="1:4" s="476" customFormat="1" ht="12.75" x14ac:dyDescent="0.2">
      <c r="A410" s="476">
        <v>39215</v>
      </c>
      <c r="B410" s="476" t="s">
        <v>7952</v>
      </c>
      <c r="C410" s="476" t="s">
        <v>9</v>
      </c>
      <c r="D410" s="477">
        <v>3.35</v>
      </c>
    </row>
    <row r="411" spans="1:4" s="476" customFormat="1" ht="12.75" x14ac:dyDescent="0.2">
      <c r="A411" s="476">
        <v>39216</v>
      </c>
      <c r="B411" s="476" t="s">
        <v>7953</v>
      </c>
      <c r="C411" s="476" t="s">
        <v>9</v>
      </c>
      <c r="D411" s="477">
        <v>4.68</v>
      </c>
    </row>
    <row r="412" spans="1:4" s="476" customFormat="1" ht="12.75" x14ac:dyDescent="0.2">
      <c r="A412" s="476">
        <v>11267</v>
      </c>
      <c r="B412" s="476" t="s">
        <v>7954</v>
      </c>
      <c r="C412" s="476" t="s">
        <v>9</v>
      </c>
      <c r="D412" s="477">
        <v>0.87</v>
      </c>
    </row>
    <row r="413" spans="1:4" s="476" customFormat="1" ht="12.75" x14ac:dyDescent="0.2">
      <c r="A413" s="476">
        <v>379</v>
      </c>
      <c r="B413" s="476" t="s">
        <v>7955</v>
      </c>
      <c r="C413" s="476" t="s">
        <v>9</v>
      </c>
      <c r="D413" s="477">
        <v>0.88</v>
      </c>
    </row>
    <row r="414" spans="1:4" s="476" customFormat="1" ht="12.75" x14ac:dyDescent="0.2">
      <c r="A414" s="476">
        <v>510</v>
      </c>
      <c r="B414" s="476" t="s">
        <v>7956</v>
      </c>
      <c r="C414" s="476" t="s">
        <v>29</v>
      </c>
      <c r="D414" s="477">
        <v>10.34</v>
      </c>
    </row>
    <row r="415" spans="1:4" s="476" customFormat="1" ht="12.75" x14ac:dyDescent="0.2">
      <c r="A415" s="476">
        <v>516</v>
      </c>
      <c r="B415" s="476" t="s">
        <v>7957</v>
      </c>
      <c r="C415" s="476" t="s">
        <v>29</v>
      </c>
      <c r="D415" s="477">
        <v>12.25</v>
      </c>
    </row>
    <row r="416" spans="1:4" s="476" customFormat="1" ht="12.75" x14ac:dyDescent="0.2">
      <c r="A416" s="476">
        <v>509</v>
      </c>
      <c r="B416" s="476" t="s">
        <v>7958</v>
      </c>
      <c r="C416" s="476" t="s">
        <v>29</v>
      </c>
      <c r="D416" s="477">
        <v>13.75</v>
      </c>
    </row>
    <row r="417" spans="1:4" s="476" customFormat="1" ht="12.75" x14ac:dyDescent="0.2">
      <c r="A417" s="476">
        <v>40331</v>
      </c>
      <c r="B417" s="476" t="s">
        <v>7959</v>
      </c>
      <c r="C417" s="476" t="s">
        <v>7605</v>
      </c>
      <c r="D417" s="477">
        <v>11.44</v>
      </c>
    </row>
    <row r="418" spans="1:4" s="476" customFormat="1" ht="12.75" x14ac:dyDescent="0.2">
      <c r="A418" s="476">
        <v>40930</v>
      </c>
      <c r="B418" s="476" t="s">
        <v>7960</v>
      </c>
      <c r="C418" s="476" t="s">
        <v>908</v>
      </c>
      <c r="D418" s="478">
        <v>2039.6</v>
      </c>
    </row>
    <row r="419" spans="1:4" s="476" customFormat="1" ht="12.75" x14ac:dyDescent="0.2">
      <c r="A419" s="476">
        <v>11761</v>
      </c>
      <c r="B419" s="476" t="s">
        <v>7961</v>
      </c>
      <c r="C419" s="476" t="s">
        <v>9</v>
      </c>
      <c r="D419" s="477">
        <v>63.63</v>
      </c>
    </row>
    <row r="420" spans="1:4" s="476" customFormat="1" ht="12.75" x14ac:dyDescent="0.2">
      <c r="A420" s="476">
        <v>377</v>
      </c>
      <c r="B420" s="476" t="s">
        <v>7962</v>
      </c>
      <c r="C420" s="476" t="s">
        <v>9</v>
      </c>
      <c r="D420" s="477">
        <v>29.9</v>
      </c>
    </row>
    <row r="421" spans="1:4" s="476" customFormat="1" ht="12.75" x14ac:dyDescent="0.2">
      <c r="A421" s="476">
        <v>7588</v>
      </c>
      <c r="B421" s="476" t="s">
        <v>1686</v>
      </c>
      <c r="C421" s="476" t="s">
        <v>9</v>
      </c>
      <c r="D421" s="477">
        <v>48.11</v>
      </c>
    </row>
    <row r="422" spans="1:4" s="476" customFormat="1" ht="12.75" x14ac:dyDescent="0.2">
      <c r="A422" s="476">
        <v>34392</v>
      </c>
      <c r="B422" s="476" t="s">
        <v>7963</v>
      </c>
      <c r="C422" s="476" t="s">
        <v>7605</v>
      </c>
      <c r="D422" s="477">
        <v>17.86</v>
      </c>
    </row>
    <row r="423" spans="1:4" s="476" customFormat="1" ht="12.75" x14ac:dyDescent="0.2">
      <c r="A423" s="476">
        <v>40908</v>
      </c>
      <c r="B423" s="476" t="s">
        <v>7964</v>
      </c>
      <c r="C423" s="476" t="s">
        <v>908</v>
      </c>
      <c r="D423" s="478">
        <v>3184.06</v>
      </c>
    </row>
    <row r="424" spans="1:4" s="476" customFormat="1" ht="12.75" x14ac:dyDescent="0.2">
      <c r="A424" s="476">
        <v>34551</v>
      </c>
      <c r="B424" s="476" t="s">
        <v>7965</v>
      </c>
      <c r="C424" s="476" t="s">
        <v>7605</v>
      </c>
      <c r="D424" s="477">
        <v>10.98</v>
      </c>
    </row>
    <row r="425" spans="1:4" s="476" customFormat="1" ht="12.75" x14ac:dyDescent="0.2">
      <c r="A425" s="476">
        <v>41078</v>
      </c>
      <c r="B425" s="476" t="s">
        <v>7966</v>
      </c>
      <c r="C425" s="476" t="s">
        <v>908</v>
      </c>
      <c r="D425" s="478">
        <v>1958.88</v>
      </c>
    </row>
    <row r="426" spans="1:4" s="476" customFormat="1" ht="12.75" x14ac:dyDescent="0.2">
      <c r="A426" s="476">
        <v>246</v>
      </c>
      <c r="B426" s="476" t="s">
        <v>7967</v>
      </c>
      <c r="C426" s="476" t="s">
        <v>7605</v>
      </c>
      <c r="D426" s="477">
        <v>10.68</v>
      </c>
    </row>
    <row r="427" spans="1:4" s="476" customFormat="1" ht="12.75" x14ac:dyDescent="0.2">
      <c r="A427" s="476">
        <v>40927</v>
      </c>
      <c r="B427" s="476" t="s">
        <v>7968</v>
      </c>
      <c r="C427" s="476" t="s">
        <v>908</v>
      </c>
      <c r="D427" s="478">
        <v>1905.21</v>
      </c>
    </row>
    <row r="428" spans="1:4" s="476" customFormat="1" ht="12.75" x14ac:dyDescent="0.2">
      <c r="A428" s="476">
        <v>2350</v>
      </c>
      <c r="B428" s="476" t="s">
        <v>7969</v>
      </c>
      <c r="C428" s="476" t="s">
        <v>7605</v>
      </c>
      <c r="D428" s="477">
        <v>19.53</v>
      </c>
    </row>
    <row r="429" spans="1:4" s="476" customFormat="1" ht="12.75" x14ac:dyDescent="0.2">
      <c r="A429" s="476">
        <v>40812</v>
      </c>
      <c r="B429" s="476" t="s">
        <v>7970</v>
      </c>
      <c r="C429" s="476" t="s">
        <v>908</v>
      </c>
      <c r="D429" s="478">
        <v>3480.36</v>
      </c>
    </row>
    <row r="430" spans="1:4" s="476" customFormat="1" ht="12.75" x14ac:dyDescent="0.2">
      <c r="A430" s="476">
        <v>245</v>
      </c>
      <c r="B430" s="476" t="s">
        <v>7971</v>
      </c>
      <c r="C430" s="476" t="s">
        <v>7605</v>
      </c>
      <c r="D430" s="477">
        <v>25.51</v>
      </c>
    </row>
    <row r="431" spans="1:4" s="476" customFormat="1" ht="12.75" x14ac:dyDescent="0.2">
      <c r="A431" s="476">
        <v>41090</v>
      </c>
      <c r="B431" s="476" t="s">
        <v>7972</v>
      </c>
      <c r="C431" s="476" t="s">
        <v>908</v>
      </c>
      <c r="D431" s="478">
        <v>4546.1099999999997</v>
      </c>
    </row>
    <row r="432" spans="1:4" s="476" customFormat="1" ht="12.75" x14ac:dyDescent="0.2">
      <c r="A432" s="476">
        <v>251</v>
      </c>
      <c r="B432" s="476" t="s">
        <v>7973</v>
      </c>
      <c r="C432" s="476" t="s">
        <v>7605</v>
      </c>
      <c r="D432" s="477">
        <v>9.76</v>
      </c>
    </row>
    <row r="433" spans="1:4" s="476" customFormat="1" ht="12.75" x14ac:dyDescent="0.2">
      <c r="A433" s="476">
        <v>40975</v>
      </c>
      <c r="B433" s="476" t="s">
        <v>7974</v>
      </c>
      <c r="C433" s="476" t="s">
        <v>908</v>
      </c>
      <c r="D433" s="478">
        <v>1742.23</v>
      </c>
    </row>
    <row r="434" spans="1:4" s="476" customFormat="1" ht="12.75" x14ac:dyDescent="0.2">
      <c r="A434" s="476">
        <v>6127</v>
      </c>
      <c r="B434" s="476" t="s">
        <v>7975</v>
      </c>
      <c r="C434" s="476" t="s">
        <v>7605</v>
      </c>
      <c r="D434" s="477">
        <v>9.7799999999999994</v>
      </c>
    </row>
    <row r="435" spans="1:4" s="476" customFormat="1" ht="12.75" x14ac:dyDescent="0.2">
      <c r="A435" s="476">
        <v>41072</v>
      </c>
      <c r="B435" s="476" t="s">
        <v>7976</v>
      </c>
      <c r="C435" s="476" t="s">
        <v>908</v>
      </c>
      <c r="D435" s="478">
        <v>1744.75</v>
      </c>
    </row>
    <row r="436" spans="1:4" s="476" customFormat="1" ht="12.75" x14ac:dyDescent="0.2">
      <c r="A436" s="476">
        <v>6121</v>
      </c>
      <c r="B436" s="476" t="s">
        <v>7977</v>
      </c>
      <c r="C436" s="476" t="s">
        <v>7605</v>
      </c>
      <c r="D436" s="477">
        <v>10.57</v>
      </c>
    </row>
    <row r="437" spans="1:4" s="476" customFormat="1" ht="12.75" x14ac:dyDescent="0.2">
      <c r="A437" s="476">
        <v>41071</v>
      </c>
      <c r="B437" s="476" t="s">
        <v>7978</v>
      </c>
      <c r="C437" s="476" t="s">
        <v>908</v>
      </c>
      <c r="D437" s="478">
        <v>1887.54</v>
      </c>
    </row>
    <row r="438" spans="1:4" s="476" customFormat="1" ht="12.75" x14ac:dyDescent="0.2">
      <c r="A438" s="476">
        <v>244</v>
      </c>
      <c r="B438" s="476" t="s">
        <v>7979</v>
      </c>
      <c r="C438" s="476" t="s">
        <v>7605</v>
      </c>
      <c r="D438" s="477">
        <v>6.14</v>
      </c>
    </row>
    <row r="439" spans="1:4" s="476" customFormat="1" ht="12.75" x14ac:dyDescent="0.2">
      <c r="A439" s="476">
        <v>41093</v>
      </c>
      <c r="B439" s="476" t="s">
        <v>7980</v>
      </c>
      <c r="C439" s="476" t="s">
        <v>908</v>
      </c>
      <c r="D439" s="478">
        <v>1097.7</v>
      </c>
    </row>
    <row r="440" spans="1:4" s="476" customFormat="1" ht="12.75" x14ac:dyDescent="0.2">
      <c r="A440" s="476">
        <v>532</v>
      </c>
      <c r="B440" s="476" t="s">
        <v>7981</v>
      </c>
      <c r="C440" s="476" t="s">
        <v>7605</v>
      </c>
      <c r="D440" s="477">
        <v>30.72</v>
      </c>
    </row>
    <row r="441" spans="1:4" s="476" customFormat="1" ht="12.75" x14ac:dyDescent="0.2">
      <c r="A441" s="476">
        <v>40931</v>
      </c>
      <c r="B441" s="476" t="s">
        <v>7982</v>
      </c>
      <c r="C441" s="476" t="s">
        <v>908</v>
      </c>
      <c r="D441" s="478">
        <v>5474.36</v>
      </c>
    </row>
    <row r="442" spans="1:4" s="476" customFormat="1" ht="12.75" x14ac:dyDescent="0.2">
      <c r="A442" s="476">
        <v>36150</v>
      </c>
      <c r="B442" s="476" t="s">
        <v>7983</v>
      </c>
      <c r="C442" s="476" t="s">
        <v>9</v>
      </c>
      <c r="D442" s="477">
        <v>43.8</v>
      </c>
    </row>
    <row r="443" spans="1:4" s="476" customFormat="1" ht="12.75" x14ac:dyDescent="0.2">
      <c r="A443" s="476">
        <v>4760</v>
      </c>
      <c r="B443" s="476" t="s">
        <v>7984</v>
      </c>
      <c r="C443" s="476" t="s">
        <v>7605</v>
      </c>
      <c r="D443" s="477">
        <v>15.08</v>
      </c>
    </row>
    <row r="444" spans="1:4" s="476" customFormat="1" ht="12.75" x14ac:dyDescent="0.2">
      <c r="A444" s="476">
        <v>41069</v>
      </c>
      <c r="B444" s="476" t="s">
        <v>7985</v>
      </c>
      <c r="C444" s="476" t="s">
        <v>908</v>
      </c>
      <c r="D444" s="478">
        <v>2687.23</v>
      </c>
    </row>
    <row r="445" spans="1:4" s="476" customFormat="1" ht="12.75" x14ac:dyDescent="0.2">
      <c r="A445" s="476">
        <v>10422</v>
      </c>
      <c r="B445" s="476" t="s">
        <v>16734</v>
      </c>
      <c r="C445" s="476" t="s">
        <v>9</v>
      </c>
      <c r="D445" s="477">
        <v>297.54000000000002</v>
      </c>
    </row>
    <row r="446" spans="1:4" s="476" customFormat="1" ht="12.75" x14ac:dyDescent="0.2">
      <c r="A446" s="476">
        <v>44019</v>
      </c>
      <c r="B446" s="476" t="s">
        <v>16735</v>
      </c>
      <c r="C446" s="476" t="s">
        <v>9</v>
      </c>
      <c r="D446" s="477">
        <v>411.86</v>
      </c>
    </row>
    <row r="447" spans="1:4" s="476" customFormat="1" ht="12.75" x14ac:dyDescent="0.2">
      <c r="A447" s="476">
        <v>36520</v>
      </c>
      <c r="B447" s="476" t="s">
        <v>16736</v>
      </c>
      <c r="C447" s="476" t="s">
        <v>9</v>
      </c>
      <c r="D447" s="477">
        <v>500.78</v>
      </c>
    </row>
    <row r="448" spans="1:4" s="476" customFormat="1" ht="12.75" x14ac:dyDescent="0.2">
      <c r="A448" s="476">
        <v>42319</v>
      </c>
      <c r="B448" s="476" t="s">
        <v>16737</v>
      </c>
      <c r="C448" s="476" t="s">
        <v>9</v>
      </c>
      <c r="D448" s="477">
        <v>448.73</v>
      </c>
    </row>
    <row r="449" spans="1:4" s="476" customFormat="1" ht="12.75" x14ac:dyDescent="0.2">
      <c r="A449" s="476">
        <v>10420</v>
      </c>
      <c r="B449" s="476" t="s">
        <v>16738</v>
      </c>
      <c r="C449" s="476" t="s">
        <v>9</v>
      </c>
      <c r="D449" s="477">
        <v>159.18</v>
      </c>
    </row>
    <row r="450" spans="1:4" s="476" customFormat="1" ht="12.75" x14ac:dyDescent="0.2">
      <c r="A450" s="476">
        <v>10421</v>
      </c>
      <c r="B450" s="476" t="s">
        <v>16739</v>
      </c>
      <c r="C450" s="476" t="s">
        <v>9</v>
      </c>
      <c r="D450" s="477">
        <v>174.92</v>
      </c>
    </row>
    <row r="451" spans="1:4" s="476" customFormat="1" ht="12.75" x14ac:dyDescent="0.2">
      <c r="A451" s="476">
        <v>11786</v>
      </c>
      <c r="B451" s="476" t="s">
        <v>16740</v>
      </c>
      <c r="C451" s="476" t="s">
        <v>9</v>
      </c>
      <c r="D451" s="477">
        <v>352.7</v>
      </c>
    </row>
    <row r="452" spans="1:4" s="476" customFormat="1" ht="12.75" x14ac:dyDescent="0.2">
      <c r="A452" s="476">
        <v>10</v>
      </c>
      <c r="B452" s="476" t="s">
        <v>7986</v>
      </c>
      <c r="C452" s="476" t="s">
        <v>9</v>
      </c>
      <c r="D452" s="477">
        <v>12.16</v>
      </c>
    </row>
    <row r="453" spans="1:4" s="476" customFormat="1" ht="12.75" x14ac:dyDescent="0.2">
      <c r="A453" s="476">
        <v>4815</v>
      </c>
      <c r="B453" s="476" t="s">
        <v>7987</v>
      </c>
      <c r="C453" s="476" t="s">
        <v>9</v>
      </c>
      <c r="D453" s="477">
        <v>6.19</v>
      </c>
    </row>
    <row r="454" spans="1:4" s="476" customFormat="1" ht="12.75" x14ac:dyDescent="0.2">
      <c r="A454" s="476">
        <v>541</v>
      </c>
      <c r="B454" s="476" t="s">
        <v>7988</v>
      </c>
      <c r="C454" s="476" t="s">
        <v>9</v>
      </c>
      <c r="D454" s="477">
        <v>165.58</v>
      </c>
    </row>
    <row r="455" spans="1:4" s="476" customFormat="1" ht="12.75" x14ac:dyDescent="0.2">
      <c r="A455" s="476">
        <v>542</v>
      </c>
      <c r="B455" s="476" t="s">
        <v>7989</v>
      </c>
      <c r="C455" s="476" t="s">
        <v>9</v>
      </c>
      <c r="D455" s="477">
        <v>207.55</v>
      </c>
    </row>
    <row r="456" spans="1:4" s="476" customFormat="1" ht="12.75" x14ac:dyDescent="0.2">
      <c r="A456" s="476">
        <v>540</v>
      </c>
      <c r="B456" s="476" t="s">
        <v>7990</v>
      </c>
      <c r="C456" s="476" t="s">
        <v>9</v>
      </c>
      <c r="D456" s="477">
        <v>467.72</v>
      </c>
    </row>
    <row r="457" spans="1:4" s="476" customFormat="1" ht="12.75" x14ac:dyDescent="0.2">
      <c r="A457" s="476">
        <v>38364</v>
      </c>
      <c r="B457" s="476" t="s">
        <v>7991</v>
      </c>
      <c r="C457" s="476" t="s">
        <v>9</v>
      </c>
      <c r="D457" s="477">
        <v>796.64</v>
      </c>
    </row>
    <row r="458" spans="1:4" s="476" customFormat="1" ht="12.75" x14ac:dyDescent="0.2">
      <c r="A458" s="476">
        <v>11692</v>
      </c>
      <c r="B458" s="476" t="s">
        <v>7992</v>
      </c>
      <c r="C458" s="476" t="s">
        <v>3</v>
      </c>
      <c r="D458" s="477">
        <v>274.24</v>
      </c>
    </row>
    <row r="459" spans="1:4" s="476" customFormat="1" ht="12.75" x14ac:dyDescent="0.2">
      <c r="A459" s="476">
        <v>1746</v>
      </c>
      <c r="B459" s="476" t="s">
        <v>7993</v>
      </c>
      <c r="C459" s="476" t="s">
        <v>9</v>
      </c>
      <c r="D459" s="477">
        <v>199</v>
      </c>
    </row>
    <row r="460" spans="1:4" s="476" customFormat="1" ht="12.75" x14ac:dyDescent="0.2">
      <c r="A460" s="476">
        <v>1748</v>
      </c>
      <c r="B460" s="476" t="s">
        <v>7994</v>
      </c>
      <c r="C460" s="476" t="s">
        <v>9</v>
      </c>
      <c r="D460" s="477">
        <v>264.62</v>
      </c>
    </row>
    <row r="461" spans="1:4" s="476" customFormat="1" ht="12.75" x14ac:dyDescent="0.2">
      <c r="A461" s="476">
        <v>1749</v>
      </c>
      <c r="B461" s="476" t="s">
        <v>7995</v>
      </c>
      <c r="C461" s="476" t="s">
        <v>9</v>
      </c>
      <c r="D461" s="477">
        <v>383.39</v>
      </c>
    </row>
    <row r="462" spans="1:4" s="476" customFormat="1" ht="12.75" x14ac:dyDescent="0.2">
      <c r="A462" s="476">
        <v>37412</v>
      </c>
      <c r="B462" s="476" t="s">
        <v>7996</v>
      </c>
      <c r="C462" s="476" t="s">
        <v>9</v>
      </c>
      <c r="D462" s="477">
        <v>194.52</v>
      </c>
    </row>
    <row r="463" spans="1:4" s="476" customFormat="1" ht="12.75" x14ac:dyDescent="0.2">
      <c r="A463" s="476">
        <v>1745</v>
      </c>
      <c r="B463" s="476" t="s">
        <v>7997</v>
      </c>
      <c r="C463" s="476" t="s">
        <v>9</v>
      </c>
      <c r="D463" s="477">
        <v>231.31</v>
      </c>
    </row>
    <row r="464" spans="1:4" s="476" customFormat="1" ht="12.75" x14ac:dyDescent="0.2">
      <c r="A464" s="476">
        <v>1750</v>
      </c>
      <c r="B464" s="476" t="s">
        <v>7998</v>
      </c>
      <c r="C464" s="476" t="s">
        <v>9</v>
      </c>
      <c r="D464" s="477">
        <v>540.54</v>
      </c>
    </row>
    <row r="465" spans="1:4" s="476" customFormat="1" ht="12.75" x14ac:dyDescent="0.2">
      <c r="A465" s="476">
        <v>11687</v>
      </c>
      <c r="B465" s="476" t="s">
        <v>7999</v>
      </c>
      <c r="C465" s="476" t="s">
        <v>27</v>
      </c>
      <c r="D465" s="477">
        <v>861.25</v>
      </c>
    </row>
    <row r="466" spans="1:4" s="476" customFormat="1" ht="12.75" x14ac:dyDescent="0.2">
      <c r="A466" s="476">
        <v>11689</v>
      </c>
      <c r="B466" s="476" t="s">
        <v>8000</v>
      </c>
      <c r="C466" s="476" t="s">
        <v>27</v>
      </c>
      <c r="D466" s="478">
        <v>1079.0899999999999</v>
      </c>
    </row>
    <row r="467" spans="1:4" s="476" customFormat="1" ht="12.75" x14ac:dyDescent="0.2">
      <c r="A467" s="476">
        <v>11693</v>
      </c>
      <c r="B467" s="476" t="s">
        <v>8001</v>
      </c>
      <c r="C467" s="476" t="s">
        <v>3</v>
      </c>
      <c r="D467" s="477">
        <v>183.59</v>
      </c>
    </row>
    <row r="468" spans="1:4" s="476" customFormat="1" ht="12.75" x14ac:dyDescent="0.2">
      <c r="A468" s="476">
        <v>36215</v>
      </c>
      <c r="B468" s="476" t="s">
        <v>8002</v>
      </c>
      <c r="C468" s="476" t="s">
        <v>9</v>
      </c>
      <c r="D468" s="477">
        <v>746.78</v>
      </c>
    </row>
    <row r="469" spans="1:4" s="476" customFormat="1" ht="12.75" x14ac:dyDescent="0.2">
      <c r="A469" s="476">
        <v>42439</v>
      </c>
      <c r="B469" s="476" t="s">
        <v>8003</v>
      </c>
      <c r="C469" s="476" t="s">
        <v>9</v>
      </c>
      <c r="D469" s="477">
        <v>925.43</v>
      </c>
    </row>
    <row r="470" spans="1:4" s="476" customFormat="1" ht="12.75" x14ac:dyDescent="0.2">
      <c r="A470" s="476">
        <v>38381</v>
      </c>
      <c r="B470" s="476" t="s">
        <v>8004</v>
      </c>
      <c r="C470" s="476" t="s">
        <v>9</v>
      </c>
      <c r="D470" s="477">
        <v>10.67</v>
      </c>
    </row>
    <row r="471" spans="1:4" s="476" customFormat="1" ht="12.75" x14ac:dyDescent="0.2">
      <c r="A471" s="476">
        <v>39621</v>
      </c>
      <c r="B471" s="476" t="s">
        <v>13106</v>
      </c>
      <c r="C471" s="476" t="s">
        <v>8005</v>
      </c>
      <c r="D471" s="477">
        <v>946.23</v>
      </c>
    </row>
    <row r="472" spans="1:4" s="476" customFormat="1" ht="12.75" x14ac:dyDescent="0.2">
      <c r="A472" s="476">
        <v>39624</v>
      </c>
      <c r="B472" s="476" t="s">
        <v>8006</v>
      </c>
      <c r="C472" s="476" t="s">
        <v>8005</v>
      </c>
      <c r="D472" s="478">
        <v>1043.79</v>
      </c>
    </row>
    <row r="473" spans="1:4" s="476" customFormat="1" ht="12.75" x14ac:dyDescent="0.2">
      <c r="A473" s="476">
        <v>39615</v>
      </c>
      <c r="B473" s="476" t="s">
        <v>13107</v>
      </c>
      <c r="C473" s="476" t="s">
        <v>9</v>
      </c>
      <c r="D473" s="477">
        <v>421.79</v>
      </c>
    </row>
    <row r="474" spans="1:4" s="476" customFormat="1" ht="12.75" x14ac:dyDescent="0.2">
      <c r="A474" s="476">
        <v>39620</v>
      </c>
      <c r="B474" s="476" t="s">
        <v>8007</v>
      </c>
      <c r="C474" s="476" t="s">
        <v>9</v>
      </c>
      <c r="D474" s="477">
        <v>644.17999999999995</v>
      </c>
    </row>
    <row r="475" spans="1:4" s="476" customFormat="1" ht="12.75" x14ac:dyDescent="0.2">
      <c r="A475" s="476">
        <v>39623</v>
      </c>
      <c r="B475" s="476" t="s">
        <v>8008</v>
      </c>
      <c r="C475" s="476" t="s">
        <v>9</v>
      </c>
      <c r="D475" s="477">
        <v>689.98</v>
      </c>
    </row>
    <row r="476" spans="1:4" s="476" customFormat="1" ht="12.75" x14ac:dyDescent="0.2">
      <c r="A476" s="476">
        <v>36207</v>
      </c>
      <c r="B476" s="476" t="s">
        <v>8009</v>
      </c>
      <c r="C476" s="476" t="s">
        <v>9</v>
      </c>
      <c r="D476" s="477">
        <v>330.77</v>
      </c>
    </row>
    <row r="477" spans="1:4" s="476" customFormat="1" ht="12.75" x14ac:dyDescent="0.2">
      <c r="A477" s="476">
        <v>36209</v>
      </c>
      <c r="B477" s="476" t="s">
        <v>1422</v>
      </c>
      <c r="C477" s="476" t="s">
        <v>9</v>
      </c>
      <c r="D477" s="477">
        <v>379.61</v>
      </c>
    </row>
    <row r="478" spans="1:4" s="476" customFormat="1" ht="12.75" x14ac:dyDescent="0.2">
      <c r="A478" s="476">
        <v>36210</v>
      </c>
      <c r="B478" s="476" t="s">
        <v>8010</v>
      </c>
      <c r="C478" s="476" t="s">
        <v>9</v>
      </c>
      <c r="D478" s="477">
        <v>410.73</v>
      </c>
    </row>
    <row r="479" spans="1:4" s="476" customFormat="1" ht="12.75" x14ac:dyDescent="0.2">
      <c r="A479" s="476">
        <v>36204</v>
      </c>
      <c r="B479" s="476" t="s">
        <v>1418</v>
      </c>
      <c r="C479" s="476" t="s">
        <v>9</v>
      </c>
      <c r="D479" s="477">
        <v>145.63</v>
      </c>
    </row>
    <row r="480" spans="1:4" s="476" customFormat="1" ht="12.75" x14ac:dyDescent="0.2">
      <c r="A480" s="476">
        <v>36205</v>
      </c>
      <c r="B480" s="476" t="s">
        <v>1416</v>
      </c>
      <c r="C480" s="476" t="s">
        <v>9</v>
      </c>
      <c r="D480" s="477">
        <v>161.72999999999999</v>
      </c>
    </row>
    <row r="481" spans="1:4" s="476" customFormat="1" ht="12.75" x14ac:dyDescent="0.2">
      <c r="A481" s="476">
        <v>36081</v>
      </c>
      <c r="B481" s="476" t="s">
        <v>1414</v>
      </c>
      <c r="C481" s="476" t="s">
        <v>9</v>
      </c>
      <c r="D481" s="477">
        <v>172.45</v>
      </c>
    </row>
    <row r="482" spans="1:4" s="476" customFormat="1" ht="12.75" x14ac:dyDescent="0.2">
      <c r="A482" s="476">
        <v>36206</v>
      </c>
      <c r="B482" s="476" t="s">
        <v>8011</v>
      </c>
      <c r="C482" s="476" t="s">
        <v>9</v>
      </c>
      <c r="D482" s="477">
        <v>180.67</v>
      </c>
    </row>
    <row r="483" spans="1:4" s="476" customFormat="1" ht="12.75" x14ac:dyDescent="0.2">
      <c r="A483" s="476">
        <v>36218</v>
      </c>
      <c r="B483" s="476" t="s">
        <v>8012</v>
      </c>
      <c r="C483" s="476" t="s">
        <v>9</v>
      </c>
      <c r="D483" s="477">
        <v>100.55</v>
      </c>
    </row>
    <row r="484" spans="1:4" s="476" customFormat="1" ht="12.75" x14ac:dyDescent="0.2">
      <c r="A484" s="476">
        <v>36220</v>
      </c>
      <c r="B484" s="476" t="s">
        <v>8013</v>
      </c>
      <c r="C484" s="476" t="s">
        <v>9</v>
      </c>
      <c r="D484" s="477">
        <v>115.3</v>
      </c>
    </row>
    <row r="485" spans="1:4" s="476" customFormat="1" ht="12.75" x14ac:dyDescent="0.2">
      <c r="A485" s="476">
        <v>36080</v>
      </c>
      <c r="B485" s="476" t="s">
        <v>8014</v>
      </c>
      <c r="C485" s="476" t="s">
        <v>9</v>
      </c>
      <c r="D485" s="477">
        <v>124.72</v>
      </c>
    </row>
    <row r="486" spans="1:4" s="476" customFormat="1" ht="12.75" x14ac:dyDescent="0.2">
      <c r="A486" s="476">
        <v>36223</v>
      </c>
      <c r="B486" s="476" t="s">
        <v>8015</v>
      </c>
      <c r="C486" s="476" t="s">
        <v>9</v>
      </c>
      <c r="D486" s="477">
        <v>130.6</v>
      </c>
    </row>
    <row r="487" spans="1:4" s="476" customFormat="1" ht="12.75" x14ac:dyDescent="0.2">
      <c r="A487" s="476">
        <v>546</v>
      </c>
      <c r="B487" s="476" t="s">
        <v>8016</v>
      </c>
      <c r="C487" s="476" t="s">
        <v>29</v>
      </c>
      <c r="D487" s="477">
        <v>12.5</v>
      </c>
    </row>
    <row r="488" spans="1:4" s="476" customFormat="1" ht="12.75" x14ac:dyDescent="0.2">
      <c r="A488" s="476">
        <v>566</v>
      </c>
      <c r="B488" s="476" t="s">
        <v>8017</v>
      </c>
      <c r="C488" s="476" t="s">
        <v>27</v>
      </c>
      <c r="D488" s="477">
        <v>5.93</v>
      </c>
    </row>
    <row r="489" spans="1:4" s="476" customFormat="1" ht="12.75" x14ac:dyDescent="0.2">
      <c r="A489" s="476">
        <v>565</v>
      </c>
      <c r="B489" s="476" t="s">
        <v>8018</v>
      </c>
      <c r="C489" s="476" t="s">
        <v>27</v>
      </c>
      <c r="D489" s="477">
        <v>21.62</v>
      </c>
    </row>
    <row r="490" spans="1:4" s="476" customFormat="1" ht="12.75" x14ac:dyDescent="0.2">
      <c r="A490" s="476">
        <v>555</v>
      </c>
      <c r="B490" s="476" t="s">
        <v>8019</v>
      </c>
      <c r="C490" s="476" t="s">
        <v>27</v>
      </c>
      <c r="D490" s="477">
        <v>15.33</v>
      </c>
    </row>
    <row r="491" spans="1:4" s="476" customFormat="1" ht="12.75" x14ac:dyDescent="0.2">
      <c r="A491" s="476">
        <v>557</v>
      </c>
      <c r="B491" s="476" t="s">
        <v>8020</v>
      </c>
      <c r="C491" s="476" t="s">
        <v>27</v>
      </c>
      <c r="D491" s="477">
        <v>48.1</v>
      </c>
    </row>
    <row r="492" spans="1:4" s="476" customFormat="1" ht="12.75" x14ac:dyDescent="0.2">
      <c r="A492" s="476">
        <v>552</v>
      </c>
      <c r="B492" s="476" t="s">
        <v>8021</v>
      </c>
      <c r="C492" s="476" t="s">
        <v>27</v>
      </c>
      <c r="D492" s="477">
        <v>23.86</v>
      </c>
    </row>
    <row r="493" spans="1:4" s="476" customFormat="1" ht="12.75" x14ac:dyDescent="0.2">
      <c r="A493" s="476">
        <v>563</v>
      </c>
      <c r="B493" s="476" t="s">
        <v>8022</v>
      </c>
      <c r="C493" s="476" t="s">
        <v>27</v>
      </c>
      <c r="D493" s="477">
        <v>35.86</v>
      </c>
    </row>
    <row r="494" spans="1:4" s="476" customFormat="1" ht="12.75" x14ac:dyDescent="0.2">
      <c r="A494" s="476">
        <v>549</v>
      </c>
      <c r="B494" s="476" t="s">
        <v>8023</v>
      </c>
      <c r="C494" s="476" t="s">
        <v>27</v>
      </c>
      <c r="D494" s="477">
        <v>64.540000000000006</v>
      </c>
    </row>
    <row r="495" spans="1:4" s="476" customFormat="1" ht="12.75" x14ac:dyDescent="0.2">
      <c r="A495" s="476">
        <v>551</v>
      </c>
      <c r="B495" s="476" t="s">
        <v>8024</v>
      </c>
      <c r="C495" s="476" t="s">
        <v>27</v>
      </c>
      <c r="D495" s="477">
        <v>127.79</v>
      </c>
    </row>
    <row r="496" spans="1:4" s="476" customFormat="1" ht="12.75" x14ac:dyDescent="0.2">
      <c r="A496" s="476">
        <v>559</v>
      </c>
      <c r="B496" s="476" t="s">
        <v>8025</v>
      </c>
      <c r="C496" s="476" t="s">
        <v>27</v>
      </c>
      <c r="D496" s="477">
        <v>31.94</v>
      </c>
    </row>
    <row r="497" spans="1:4" s="476" customFormat="1" ht="12.75" x14ac:dyDescent="0.2">
      <c r="A497" s="476">
        <v>560</v>
      </c>
      <c r="B497" s="476" t="s">
        <v>8026</v>
      </c>
      <c r="C497" s="476" t="s">
        <v>27</v>
      </c>
      <c r="D497" s="477">
        <v>39.96</v>
      </c>
    </row>
    <row r="498" spans="1:4" s="476" customFormat="1" ht="12.75" x14ac:dyDescent="0.2">
      <c r="A498" s="476">
        <v>547</v>
      </c>
      <c r="B498" s="476" t="s">
        <v>8027</v>
      </c>
      <c r="C498" s="476" t="s">
        <v>27</v>
      </c>
      <c r="D498" s="477">
        <v>47.85</v>
      </c>
    </row>
    <row r="499" spans="1:4" s="476" customFormat="1" ht="12.75" x14ac:dyDescent="0.2">
      <c r="A499" s="476">
        <v>38127</v>
      </c>
      <c r="B499" s="476" t="s">
        <v>16741</v>
      </c>
      <c r="C499" s="476" t="s">
        <v>9</v>
      </c>
      <c r="D499" s="477">
        <v>340.46</v>
      </c>
    </row>
    <row r="500" spans="1:4" s="476" customFormat="1" ht="12.75" x14ac:dyDescent="0.2">
      <c r="A500" s="476">
        <v>38060</v>
      </c>
      <c r="B500" s="476" t="s">
        <v>8028</v>
      </c>
      <c r="C500" s="476" t="s">
        <v>9</v>
      </c>
      <c r="D500" s="477">
        <v>41.49</v>
      </c>
    </row>
    <row r="501" spans="1:4" s="476" customFormat="1" ht="12.75" x14ac:dyDescent="0.2">
      <c r="A501" s="476">
        <v>10956</v>
      </c>
      <c r="B501" s="476" t="s">
        <v>8029</v>
      </c>
      <c r="C501" s="476" t="s">
        <v>9</v>
      </c>
      <c r="D501" s="477">
        <v>45.5</v>
      </c>
    </row>
    <row r="502" spans="1:4" s="476" customFormat="1" ht="12.75" x14ac:dyDescent="0.2">
      <c r="A502" s="476">
        <v>39380</v>
      </c>
      <c r="B502" s="476" t="s">
        <v>8030</v>
      </c>
      <c r="C502" s="476" t="s">
        <v>9</v>
      </c>
      <c r="D502" s="477">
        <v>12.78</v>
      </c>
    </row>
    <row r="503" spans="1:4" s="476" customFormat="1" ht="12.75" x14ac:dyDescent="0.2">
      <c r="A503" s="476">
        <v>13374</v>
      </c>
      <c r="B503" s="476" t="s">
        <v>8031</v>
      </c>
      <c r="C503" s="476" t="s">
        <v>9</v>
      </c>
      <c r="D503" s="477">
        <v>67.349999999999994</v>
      </c>
    </row>
    <row r="504" spans="1:4" s="476" customFormat="1" ht="12.75" x14ac:dyDescent="0.2">
      <c r="A504" s="476">
        <v>37597</v>
      </c>
      <c r="B504" s="476" t="s">
        <v>8032</v>
      </c>
      <c r="C504" s="476" t="s">
        <v>9</v>
      </c>
      <c r="D504" s="478">
        <v>533781.25</v>
      </c>
    </row>
    <row r="505" spans="1:4" s="476" customFormat="1" ht="12.75" x14ac:dyDescent="0.2">
      <c r="A505" s="476">
        <v>183</v>
      </c>
      <c r="B505" s="476" t="s">
        <v>16742</v>
      </c>
      <c r="C505" s="476" t="s">
        <v>8033</v>
      </c>
      <c r="D505" s="477">
        <v>240</v>
      </c>
    </row>
    <row r="506" spans="1:4" s="476" customFormat="1" ht="12.75" x14ac:dyDescent="0.2">
      <c r="A506" s="476">
        <v>184</v>
      </c>
      <c r="B506" s="476" t="s">
        <v>16743</v>
      </c>
      <c r="C506" s="476" t="s">
        <v>8033</v>
      </c>
      <c r="D506" s="477">
        <v>148.63999999999999</v>
      </c>
    </row>
    <row r="507" spans="1:4" s="476" customFormat="1" ht="12.75" x14ac:dyDescent="0.2">
      <c r="A507" s="476">
        <v>181</v>
      </c>
      <c r="B507" s="476" t="s">
        <v>16744</v>
      </c>
      <c r="C507" s="476" t="s">
        <v>8033</v>
      </c>
      <c r="D507" s="477">
        <v>320.51</v>
      </c>
    </row>
    <row r="508" spans="1:4" s="476" customFormat="1" ht="12.75" x14ac:dyDescent="0.2">
      <c r="A508" s="476">
        <v>20001</v>
      </c>
      <c r="B508" s="476" t="s">
        <v>16745</v>
      </c>
      <c r="C508" s="476" t="s">
        <v>8033</v>
      </c>
      <c r="D508" s="477">
        <v>185.8</v>
      </c>
    </row>
    <row r="509" spans="1:4" s="476" customFormat="1" ht="12.75" x14ac:dyDescent="0.2">
      <c r="A509" s="476">
        <v>39837</v>
      </c>
      <c r="B509" s="476" t="s">
        <v>8034</v>
      </c>
      <c r="C509" s="476" t="s">
        <v>8033</v>
      </c>
      <c r="D509" s="477">
        <v>207.86</v>
      </c>
    </row>
    <row r="510" spans="1:4" s="476" customFormat="1" ht="12.75" x14ac:dyDescent="0.2">
      <c r="A510" s="476">
        <v>10535</v>
      </c>
      <c r="B510" s="476" t="s">
        <v>8035</v>
      </c>
      <c r="C510" s="476" t="s">
        <v>9</v>
      </c>
      <c r="D510" s="478">
        <v>5057.12</v>
      </c>
    </row>
    <row r="511" spans="1:4" s="476" customFormat="1" ht="12.75" x14ac:dyDescent="0.2">
      <c r="A511" s="476">
        <v>10537</v>
      </c>
      <c r="B511" s="476" t="s">
        <v>8036</v>
      </c>
      <c r="C511" s="476" t="s">
        <v>9</v>
      </c>
      <c r="D511" s="478">
        <v>6896.54</v>
      </c>
    </row>
    <row r="512" spans="1:4" s="476" customFormat="1" ht="12.75" x14ac:dyDescent="0.2">
      <c r="A512" s="476">
        <v>13891</v>
      </c>
      <c r="B512" s="476" t="s">
        <v>8037</v>
      </c>
      <c r="C512" s="476" t="s">
        <v>9</v>
      </c>
      <c r="D512" s="478">
        <v>6325.68</v>
      </c>
    </row>
    <row r="513" spans="1:4" s="476" customFormat="1" ht="12.75" x14ac:dyDescent="0.2">
      <c r="A513" s="476">
        <v>25975</v>
      </c>
      <c r="B513" s="476" t="s">
        <v>8038</v>
      </c>
      <c r="C513" s="476" t="s">
        <v>9</v>
      </c>
      <c r="D513" s="478">
        <v>27514.16</v>
      </c>
    </row>
    <row r="514" spans="1:4" s="476" customFormat="1" ht="12.75" x14ac:dyDescent="0.2">
      <c r="A514" s="476">
        <v>36396</v>
      </c>
      <c r="B514" s="476" t="s">
        <v>8039</v>
      </c>
      <c r="C514" s="476" t="s">
        <v>9</v>
      </c>
      <c r="D514" s="478">
        <v>5785.68</v>
      </c>
    </row>
    <row r="515" spans="1:4" s="476" customFormat="1" ht="12.75" x14ac:dyDescent="0.2">
      <c r="A515" s="476">
        <v>36397</v>
      </c>
      <c r="B515" s="476" t="s">
        <v>8040</v>
      </c>
      <c r="C515" s="476" t="s">
        <v>9</v>
      </c>
      <c r="D515" s="478">
        <v>20571.330000000002</v>
      </c>
    </row>
    <row r="516" spans="1:4" s="476" customFormat="1" ht="12.75" x14ac:dyDescent="0.2">
      <c r="A516" s="476">
        <v>36398</v>
      </c>
      <c r="B516" s="476" t="s">
        <v>8041</v>
      </c>
      <c r="C516" s="476" t="s">
        <v>9</v>
      </c>
      <c r="D516" s="478">
        <v>25002.74</v>
      </c>
    </row>
    <row r="517" spans="1:4" s="476" customFormat="1" ht="12.75" x14ac:dyDescent="0.2">
      <c r="A517" s="476">
        <v>647</v>
      </c>
      <c r="B517" s="476" t="s">
        <v>8042</v>
      </c>
      <c r="C517" s="476" t="s">
        <v>7605</v>
      </c>
      <c r="D517" s="477">
        <v>10.59</v>
      </c>
    </row>
    <row r="518" spans="1:4" s="476" customFormat="1" ht="12.75" x14ac:dyDescent="0.2">
      <c r="A518" s="476">
        <v>40920</v>
      </c>
      <c r="B518" s="476" t="s">
        <v>8043</v>
      </c>
      <c r="C518" s="476" t="s">
        <v>908</v>
      </c>
      <c r="D518" s="478">
        <v>1888.33</v>
      </c>
    </row>
    <row r="519" spans="1:4" s="476" customFormat="1" ht="12.75" x14ac:dyDescent="0.2">
      <c r="A519" s="476">
        <v>715</v>
      </c>
      <c r="B519" s="476" t="s">
        <v>16746</v>
      </c>
      <c r="C519" s="476" t="s">
        <v>9</v>
      </c>
      <c r="D519" s="477">
        <v>18.329999999999998</v>
      </c>
    </row>
    <row r="520" spans="1:4" s="476" customFormat="1" ht="12.75" x14ac:dyDescent="0.2">
      <c r="A520" s="476">
        <v>716</v>
      </c>
      <c r="B520" s="476" t="s">
        <v>16747</v>
      </c>
      <c r="C520" s="476" t="s">
        <v>9</v>
      </c>
      <c r="D520" s="477">
        <v>20.73</v>
      </c>
    </row>
    <row r="521" spans="1:4" s="476" customFormat="1" ht="12.75" x14ac:dyDescent="0.2">
      <c r="A521" s="476">
        <v>38783</v>
      </c>
      <c r="B521" s="476" t="s">
        <v>8044</v>
      </c>
      <c r="C521" s="476" t="s">
        <v>9</v>
      </c>
      <c r="D521" s="477">
        <v>1.19</v>
      </c>
    </row>
    <row r="522" spans="1:4" s="476" customFormat="1" ht="12.75" x14ac:dyDescent="0.2">
      <c r="A522" s="476">
        <v>37593</v>
      </c>
      <c r="B522" s="476" t="s">
        <v>8045</v>
      </c>
      <c r="C522" s="476" t="s">
        <v>9</v>
      </c>
      <c r="D522" s="477">
        <v>2.94</v>
      </c>
    </row>
    <row r="523" spans="1:4" s="476" customFormat="1" ht="12.75" x14ac:dyDescent="0.2">
      <c r="A523" s="476">
        <v>37594</v>
      </c>
      <c r="B523" s="476" t="s">
        <v>8046</v>
      </c>
      <c r="C523" s="476" t="s">
        <v>9</v>
      </c>
      <c r="D523" s="477">
        <v>3.66</v>
      </c>
    </row>
    <row r="524" spans="1:4" s="476" customFormat="1" ht="12.75" x14ac:dyDescent="0.2">
      <c r="A524" s="476">
        <v>37592</v>
      </c>
      <c r="B524" s="476" t="s">
        <v>8047</v>
      </c>
      <c r="C524" s="476" t="s">
        <v>9</v>
      </c>
      <c r="D524" s="477">
        <v>2.3199999999999998</v>
      </c>
    </row>
    <row r="525" spans="1:4" s="476" customFormat="1" ht="12.75" x14ac:dyDescent="0.2">
      <c r="A525" s="476">
        <v>7266</v>
      </c>
      <c r="B525" s="476" t="s">
        <v>8048</v>
      </c>
      <c r="C525" s="476" t="s">
        <v>8049</v>
      </c>
      <c r="D525" s="477">
        <v>894.95</v>
      </c>
    </row>
    <row r="526" spans="1:4" s="476" customFormat="1" ht="12.75" x14ac:dyDescent="0.2">
      <c r="A526" s="476">
        <v>7270</v>
      </c>
      <c r="B526" s="476" t="s">
        <v>8050</v>
      </c>
      <c r="C526" s="476" t="s">
        <v>9</v>
      </c>
      <c r="D526" s="477">
        <v>1.03</v>
      </c>
    </row>
    <row r="527" spans="1:4" s="476" customFormat="1" ht="12.75" x14ac:dyDescent="0.2">
      <c r="A527" s="476">
        <v>7267</v>
      </c>
      <c r="B527" s="476" t="s">
        <v>8051</v>
      </c>
      <c r="C527" s="476" t="s">
        <v>9</v>
      </c>
      <c r="D527" s="477">
        <v>0.81</v>
      </c>
    </row>
    <row r="528" spans="1:4" s="476" customFormat="1" ht="12.75" x14ac:dyDescent="0.2">
      <c r="A528" s="476">
        <v>7269</v>
      </c>
      <c r="B528" s="476" t="s">
        <v>8052</v>
      </c>
      <c r="C528" s="476" t="s">
        <v>9</v>
      </c>
      <c r="D528" s="477">
        <v>0.82</v>
      </c>
    </row>
    <row r="529" spans="1:4" s="476" customFormat="1" ht="12.75" x14ac:dyDescent="0.2">
      <c r="A529" s="476">
        <v>7271</v>
      </c>
      <c r="B529" s="476" t="s">
        <v>8053</v>
      </c>
      <c r="C529" s="476" t="s">
        <v>9</v>
      </c>
      <c r="D529" s="477">
        <v>0.89</v>
      </c>
    </row>
    <row r="530" spans="1:4" s="476" customFormat="1" ht="12.75" x14ac:dyDescent="0.2">
      <c r="A530" s="476">
        <v>7268</v>
      </c>
      <c r="B530" s="476" t="s">
        <v>8054</v>
      </c>
      <c r="C530" s="476" t="s">
        <v>9</v>
      </c>
      <c r="D530" s="477">
        <v>1.24</v>
      </c>
    </row>
    <row r="531" spans="1:4" s="476" customFormat="1" ht="12.75" x14ac:dyDescent="0.2">
      <c r="A531" s="476">
        <v>34556</v>
      </c>
      <c r="B531" s="476" t="s">
        <v>8055</v>
      </c>
      <c r="C531" s="476" t="s">
        <v>9</v>
      </c>
      <c r="D531" s="477">
        <v>4.0599999999999996</v>
      </c>
    </row>
    <row r="532" spans="1:4" s="476" customFormat="1" ht="12.75" x14ac:dyDescent="0.2">
      <c r="A532" s="476">
        <v>37873</v>
      </c>
      <c r="B532" s="476" t="s">
        <v>8056</v>
      </c>
      <c r="C532" s="476" t="s">
        <v>9</v>
      </c>
      <c r="D532" s="477">
        <v>4.13</v>
      </c>
    </row>
    <row r="533" spans="1:4" s="476" customFormat="1" ht="12.75" x14ac:dyDescent="0.2">
      <c r="A533" s="476">
        <v>34564</v>
      </c>
      <c r="B533" s="476" t="s">
        <v>8057</v>
      </c>
      <c r="C533" s="476" t="s">
        <v>9</v>
      </c>
      <c r="D533" s="477">
        <v>4.33</v>
      </c>
    </row>
    <row r="534" spans="1:4" s="476" customFormat="1" ht="12.75" x14ac:dyDescent="0.2">
      <c r="A534" s="476">
        <v>34565</v>
      </c>
      <c r="B534" s="476" t="s">
        <v>8058</v>
      </c>
      <c r="C534" s="476" t="s">
        <v>9</v>
      </c>
      <c r="D534" s="477">
        <v>4.58</v>
      </c>
    </row>
    <row r="535" spans="1:4" s="476" customFormat="1" ht="12.75" x14ac:dyDescent="0.2">
      <c r="A535" s="476">
        <v>38590</v>
      </c>
      <c r="B535" s="476" t="s">
        <v>8059</v>
      </c>
      <c r="C535" s="476" t="s">
        <v>9</v>
      </c>
      <c r="D535" s="477">
        <v>3.38</v>
      </c>
    </row>
    <row r="536" spans="1:4" s="476" customFormat="1" ht="12.75" x14ac:dyDescent="0.2">
      <c r="A536" s="476">
        <v>34566</v>
      </c>
      <c r="B536" s="476" t="s">
        <v>8060</v>
      </c>
      <c r="C536" s="476" t="s">
        <v>9</v>
      </c>
      <c r="D536" s="477">
        <v>3.55</v>
      </c>
    </row>
    <row r="537" spans="1:4" s="476" customFormat="1" ht="12.75" x14ac:dyDescent="0.2">
      <c r="A537" s="476">
        <v>34567</v>
      </c>
      <c r="B537" s="476" t="s">
        <v>8061</v>
      </c>
      <c r="C537" s="476" t="s">
        <v>9</v>
      </c>
      <c r="D537" s="477">
        <v>3.76</v>
      </c>
    </row>
    <row r="538" spans="1:4" s="476" customFormat="1" ht="12.75" x14ac:dyDescent="0.2">
      <c r="A538" s="476">
        <v>38591</v>
      </c>
      <c r="B538" s="476" t="s">
        <v>8062</v>
      </c>
      <c r="C538" s="476" t="s">
        <v>9</v>
      </c>
      <c r="D538" s="477">
        <v>3.42</v>
      </c>
    </row>
    <row r="539" spans="1:4" s="476" customFormat="1" ht="12.75" x14ac:dyDescent="0.2">
      <c r="A539" s="476">
        <v>34568</v>
      </c>
      <c r="B539" s="476" t="s">
        <v>8063</v>
      </c>
      <c r="C539" s="476" t="s">
        <v>9</v>
      </c>
      <c r="D539" s="477">
        <v>4.45</v>
      </c>
    </row>
    <row r="540" spans="1:4" s="476" customFormat="1" ht="12.75" x14ac:dyDescent="0.2">
      <c r="A540" s="476">
        <v>34569</v>
      </c>
      <c r="B540" s="476" t="s">
        <v>8064</v>
      </c>
      <c r="C540" s="476" t="s">
        <v>9</v>
      </c>
      <c r="D540" s="477">
        <v>4.58</v>
      </c>
    </row>
    <row r="541" spans="1:4" s="476" customFormat="1" ht="12.75" x14ac:dyDescent="0.2">
      <c r="A541" s="476">
        <v>34570</v>
      </c>
      <c r="B541" s="476" t="s">
        <v>8065</v>
      </c>
      <c r="C541" s="476" t="s">
        <v>9</v>
      </c>
      <c r="D541" s="477">
        <v>4.97</v>
      </c>
    </row>
    <row r="542" spans="1:4" s="476" customFormat="1" ht="12.75" x14ac:dyDescent="0.2">
      <c r="A542" s="476">
        <v>25070</v>
      </c>
      <c r="B542" s="476" t="s">
        <v>8066</v>
      </c>
      <c r="C542" s="476" t="s">
        <v>9</v>
      </c>
      <c r="D542" s="477">
        <v>3.74</v>
      </c>
    </row>
    <row r="543" spans="1:4" s="476" customFormat="1" ht="12.75" x14ac:dyDescent="0.2">
      <c r="A543" s="476">
        <v>34571</v>
      </c>
      <c r="B543" s="476" t="s">
        <v>8067</v>
      </c>
      <c r="C543" s="476" t="s">
        <v>9</v>
      </c>
      <c r="D543" s="477">
        <v>3.77</v>
      </c>
    </row>
    <row r="544" spans="1:4" s="476" customFormat="1" ht="12.75" x14ac:dyDescent="0.2">
      <c r="A544" s="476">
        <v>34573</v>
      </c>
      <c r="B544" s="476" t="s">
        <v>8068</v>
      </c>
      <c r="C544" s="476" t="s">
        <v>9</v>
      </c>
      <c r="D544" s="477">
        <v>3.97</v>
      </c>
    </row>
    <row r="545" spans="1:4" s="476" customFormat="1" ht="12.75" x14ac:dyDescent="0.2">
      <c r="A545" s="476">
        <v>37107</v>
      </c>
      <c r="B545" s="476" t="s">
        <v>8069</v>
      </c>
      <c r="C545" s="476" t="s">
        <v>9</v>
      </c>
      <c r="D545" s="477">
        <v>5.24</v>
      </c>
    </row>
    <row r="546" spans="1:4" s="476" customFormat="1" ht="12.75" x14ac:dyDescent="0.2">
      <c r="A546" s="476">
        <v>34576</v>
      </c>
      <c r="B546" s="476" t="s">
        <v>8070</v>
      </c>
      <c r="C546" s="476" t="s">
        <v>9</v>
      </c>
      <c r="D546" s="477">
        <v>5.79</v>
      </c>
    </row>
    <row r="547" spans="1:4" s="476" customFormat="1" ht="12.75" x14ac:dyDescent="0.2">
      <c r="A547" s="476">
        <v>34577</v>
      </c>
      <c r="B547" s="476" t="s">
        <v>8071</v>
      </c>
      <c r="C547" s="476" t="s">
        <v>9</v>
      </c>
      <c r="D547" s="477">
        <v>6.04</v>
      </c>
    </row>
    <row r="548" spans="1:4" s="476" customFormat="1" ht="12.75" x14ac:dyDescent="0.2">
      <c r="A548" s="476">
        <v>34578</v>
      </c>
      <c r="B548" s="476" t="s">
        <v>8072</v>
      </c>
      <c r="C548" s="476" t="s">
        <v>9</v>
      </c>
      <c r="D548" s="477">
        <v>6.55</v>
      </c>
    </row>
    <row r="549" spans="1:4" s="476" customFormat="1" ht="12.75" x14ac:dyDescent="0.2">
      <c r="A549" s="476">
        <v>34579</v>
      </c>
      <c r="B549" s="476" t="s">
        <v>8073</v>
      </c>
      <c r="C549" s="476" t="s">
        <v>9</v>
      </c>
      <c r="D549" s="477">
        <v>6.98</v>
      </c>
    </row>
    <row r="550" spans="1:4" s="476" customFormat="1" ht="12.75" x14ac:dyDescent="0.2">
      <c r="A550" s="476">
        <v>25067</v>
      </c>
      <c r="B550" s="476" t="s">
        <v>8074</v>
      </c>
      <c r="C550" s="476" t="s">
        <v>9</v>
      </c>
      <c r="D550" s="477">
        <v>4.67</v>
      </c>
    </row>
    <row r="551" spans="1:4" s="476" customFormat="1" ht="12.75" x14ac:dyDescent="0.2">
      <c r="A551" s="476">
        <v>34580</v>
      </c>
      <c r="B551" s="476" t="s">
        <v>8075</v>
      </c>
      <c r="C551" s="476" t="s">
        <v>9</v>
      </c>
      <c r="D551" s="477">
        <v>5.22</v>
      </c>
    </row>
    <row r="552" spans="1:4" s="476" customFormat="1" ht="12.75" x14ac:dyDescent="0.2">
      <c r="A552" s="476">
        <v>25071</v>
      </c>
      <c r="B552" s="476" t="s">
        <v>8076</v>
      </c>
      <c r="C552" s="476" t="s">
        <v>9</v>
      </c>
      <c r="D552" s="477">
        <v>2.6</v>
      </c>
    </row>
    <row r="553" spans="1:4" s="476" customFormat="1" ht="12.75" x14ac:dyDescent="0.2">
      <c r="A553" s="476">
        <v>38395</v>
      </c>
      <c r="B553" s="476" t="s">
        <v>8077</v>
      </c>
      <c r="C553" s="476" t="s">
        <v>9</v>
      </c>
      <c r="D553" s="477">
        <v>8.92</v>
      </c>
    </row>
    <row r="554" spans="1:4" s="476" customFormat="1" ht="12.75" x14ac:dyDescent="0.2">
      <c r="A554" s="476">
        <v>34583</v>
      </c>
      <c r="B554" s="476" t="s">
        <v>8078</v>
      </c>
      <c r="C554" s="476" t="s">
        <v>3</v>
      </c>
      <c r="D554" s="477">
        <v>43.23</v>
      </c>
    </row>
    <row r="555" spans="1:4" s="476" customFormat="1" ht="12.75" x14ac:dyDescent="0.2">
      <c r="A555" s="476">
        <v>34584</v>
      </c>
      <c r="B555" s="476" t="s">
        <v>8079</v>
      </c>
      <c r="C555" s="476" t="s">
        <v>3</v>
      </c>
      <c r="D555" s="477">
        <v>24.2</v>
      </c>
    </row>
    <row r="556" spans="1:4" s="476" customFormat="1" ht="12.75" x14ac:dyDescent="0.2">
      <c r="A556" s="476">
        <v>709</v>
      </c>
      <c r="B556" s="476" t="s">
        <v>8080</v>
      </c>
      <c r="C556" s="476" t="s">
        <v>3</v>
      </c>
      <c r="D556" s="477">
        <v>883.19</v>
      </c>
    </row>
    <row r="557" spans="1:4" s="476" customFormat="1" ht="12.75" x14ac:dyDescent="0.2">
      <c r="A557" s="476">
        <v>34599</v>
      </c>
      <c r="B557" s="476" t="s">
        <v>8081</v>
      </c>
      <c r="C557" s="476" t="s">
        <v>9</v>
      </c>
      <c r="D557" s="477">
        <v>2.67</v>
      </c>
    </row>
    <row r="558" spans="1:4" s="476" customFormat="1" ht="12.75" x14ac:dyDescent="0.2">
      <c r="A558" s="476">
        <v>34592</v>
      </c>
      <c r="B558" s="476" t="s">
        <v>8082</v>
      </c>
      <c r="C558" s="476" t="s">
        <v>9</v>
      </c>
      <c r="D558" s="477">
        <v>2.97</v>
      </c>
    </row>
    <row r="559" spans="1:4" s="476" customFormat="1" ht="12.75" x14ac:dyDescent="0.2">
      <c r="A559" s="476">
        <v>37103</v>
      </c>
      <c r="B559" s="476" t="s">
        <v>8083</v>
      </c>
      <c r="C559" s="476" t="s">
        <v>9</v>
      </c>
      <c r="D559" s="477">
        <v>3.4</v>
      </c>
    </row>
    <row r="560" spans="1:4" s="476" customFormat="1" ht="12.75" x14ac:dyDescent="0.2">
      <c r="A560" s="476">
        <v>34555</v>
      </c>
      <c r="B560" s="476" t="s">
        <v>8084</v>
      </c>
      <c r="C560" s="476" t="s">
        <v>9</v>
      </c>
      <c r="D560" s="477">
        <v>4.32</v>
      </c>
    </row>
    <row r="561" spans="1:4" s="476" customFormat="1" ht="12.75" x14ac:dyDescent="0.2">
      <c r="A561" s="476">
        <v>674</v>
      </c>
      <c r="B561" s="476" t="s">
        <v>8085</v>
      </c>
      <c r="C561" s="476" t="s">
        <v>3</v>
      </c>
      <c r="D561" s="477">
        <v>63.62</v>
      </c>
    </row>
    <row r="562" spans="1:4" s="476" customFormat="1" ht="12.75" x14ac:dyDescent="0.2">
      <c r="A562" s="476">
        <v>34600</v>
      </c>
      <c r="B562" s="476" t="s">
        <v>8086</v>
      </c>
      <c r="C562" s="476" t="s">
        <v>3</v>
      </c>
      <c r="D562" s="477">
        <v>93.45</v>
      </c>
    </row>
    <row r="563" spans="1:4" s="476" customFormat="1" ht="12.75" x14ac:dyDescent="0.2">
      <c r="A563" s="476">
        <v>652</v>
      </c>
      <c r="B563" s="476" t="s">
        <v>8087</v>
      </c>
      <c r="C563" s="476" t="s">
        <v>3</v>
      </c>
      <c r="D563" s="477">
        <v>143.15</v>
      </c>
    </row>
    <row r="564" spans="1:4" s="476" customFormat="1" ht="12.75" x14ac:dyDescent="0.2">
      <c r="A564" s="476">
        <v>651</v>
      </c>
      <c r="B564" s="476" t="s">
        <v>8088</v>
      </c>
      <c r="C564" s="476" t="s">
        <v>9</v>
      </c>
      <c r="D564" s="477">
        <v>3.27</v>
      </c>
    </row>
    <row r="565" spans="1:4" s="476" customFormat="1" ht="12.75" x14ac:dyDescent="0.2">
      <c r="A565" s="476">
        <v>654</v>
      </c>
      <c r="B565" s="476" t="s">
        <v>8089</v>
      </c>
      <c r="C565" s="476" t="s">
        <v>9</v>
      </c>
      <c r="D565" s="477">
        <v>4.0599999999999996</v>
      </c>
    </row>
    <row r="566" spans="1:4" s="476" customFormat="1" ht="12.75" x14ac:dyDescent="0.2">
      <c r="A566" s="476">
        <v>650</v>
      </c>
      <c r="B566" s="476" t="s">
        <v>8090</v>
      </c>
      <c r="C566" s="476" t="s">
        <v>9</v>
      </c>
      <c r="D566" s="477">
        <v>2.62</v>
      </c>
    </row>
    <row r="567" spans="1:4" s="476" customFormat="1" ht="12.75" x14ac:dyDescent="0.2">
      <c r="A567" s="476">
        <v>718</v>
      </c>
      <c r="B567" s="476" t="s">
        <v>16748</v>
      </c>
      <c r="C567" s="476" t="s">
        <v>9</v>
      </c>
      <c r="D567" s="477">
        <v>18.11</v>
      </c>
    </row>
    <row r="568" spans="1:4" s="476" customFormat="1" ht="12.75" x14ac:dyDescent="0.2">
      <c r="A568" s="476">
        <v>11981</v>
      </c>
      <c r="B568" s="476" t="s">
        <v>16749</v>
      </c>
      <c r="C568" s="476" t="s">
        <v>9</v>
      </c>
      <c r="D568" s="477">
        <v>17.59</v>
      </c>
    </row>
    <row r="569" spans="1:4" s="476" customFormat="1" ht="12.75" x14ac:dyDescent="0.2">
      <c r="A569" s="476">
        <v>34586</v>
      </c>
      <c r="B569" s="476" t="s">
        <v>8091</v>
      </c>
      <c r="C569" s="476" t="s">
        <v>9</v>
      </c>
      <c r="D569" s="477">
        <v>2.5099999999999998</v>
      </c>
    </row>
    <row r="570" spans="1:4" s="476" customFormat="1" ht="12.75" x14ac:dyDescent="0.2">
      <c r="A570" s="476">
        <v>38603</v>
      </c>
      <c r="B570" s="476" t="s">
        <v>8092</v>
      </c>
      <c r="C570" s="476" t="s">
        <v>9</v>
      </c>
      <c r="D570" s="477">
        <v>3.04</v>
      </c>
    </row>
    <row r="571" spans="1:4" s="476" customFormat="1" ht="12.75" x14ac:dyDescent="0.2">
      <c r="A571" s="476">
        <v>34588</v>
      </c>
      <c r="B571" s="476" t="s">
        <v>8093</v>
      </c>
      <c r="C571" s="476" t="s">
        <v>9</v>
      </c>
      <c r="D571" s="477">
        <v>3.28</v>
      </c>
    </row>
    <row r="572" spans="1:4" s="476" customFormat="1" ht="12.75" x14ac:dyDescent="0.2">
      <c r="A572" s="476">
        <v>34590</v>
      </c>
      <c r="B572" s="476" t="s">
        <v>8094</v>
      </c>
      <c r="C572" s="476" t="s">
        <v>9</v>
      </c>
      <c r="D572" s="477">
        <v>2.99</v>
      </c>
    </row>
    <row r="573" spans="1:4" s="476" customFormat="1" ht="12.75" x14ac:dyDescent="0.2">
      <c r="A573" s="476">
        <v>34591</v>
      </c>
      <c r="B573" s="476" t="s">
        <v>8095</v>
      </c>
      <c r="C573" s="476" t="s">
        <v>9</v>
      </c>
      <c r="D573" s="477">
        <v>4.05</v>
      </c>
    </row>
    <row r="574" spans="1:4" s="476" customFormat="1" ht="12.75" x14ac:dyDescent="0.2">
      <c r="A574" s="476">
        <v>41372</v>
      </c>
      <c r="B574" s="476" t="s">
        <v>8096</v>
      </c>
      <c r="C574" s="476" t="s">
        <v>3</v>
      </c>
      <c r="D574" s="477">
        <v>89.29</v>
      </c>
    </row>
    <row r="575" spans="1:4" s="476" customFormat="1" ht="12.75" x14ac:dyDescent="0.2">
      <c r="A575" s="476">
        <v>41371</v>
      </c>
      <c r="B575" s="476" t="s">
        <v>8097</v>
      </c>
      <c r="C575" s="476" t="s">
        <v>3</v>
      </c>
      <c r="D575" s="477">
        <v>52.77</v>
      </c>
    </row>
    <row r="576" spans="1:4" s="476" customFormat="1" ht="12.75" x14ac:dyDescent="0.2">
      <c r="A576" s="476">
        <v>40517</v>
      </c>
      <c r="B576" s="476" t="s">
        <v>8098</v>
      </c>
      <c r="C576" s="476" t="s">
        <v>3</v>
      </c>
      <c r="D576" s="477">
        <v>50.65</v>
      </c>
    </row>
    <row r="577" spans="1:4" s="476" customFormat="1" ht="12.75" x14ac:dyDescent="0.2">
      <c r="A577" s="476">
        <v>40515</v>
      </c>
      <c r="B577" s="476" t="s">
        <v>8099</v>
      </c>
      <c r="C577" s="476" t="s">
        <v>3</v>
      </c>
      <c r="D577" s="477">
        <v>113.96</v>
      </c>
    </row>
    <row r="578" spans="1:4" s="476" customFormat="1" ht="12.75" x14ac:dyDescent="0.2">
      <c r="A578" s="476">
        <v>40529</v>
      </c>
      <c r="B578" s="476" t="s">
        <v>8100</v>
      </c>
      <c r="C578" s="476" t="s">
        <v>3</v>
      </c>
      <c r="D578" s="477">
        <v>72.81</v>
      </c>
    </row>
    <row r="579" spans="1:4" s="476" customFormat="1" ht="12.75" x14ac:dyDescent="0.2">
      <c r="A579" s="476">
        <v>36170</v>
      </c>
      <c r="B579" s="476" t="s">
        <v>8101</v>
      </c>
      <c r="C579" s="476" t="s">
        <v>3</v>
      </c>
      <c r="D579" s="477">
        <v>60.41</v>
      </c>
    </row>
    <row r="580" spans="1:4" s="476" customFormat="1" ht="12.75" x14ac:dyDescent="0.2">
      <c r="A580" s="476">
        <v>40524</v>
      </c>
      <c r="B580" s="476" t="s">
        <v>8102</v>
      </c>
      <c r="C580" s="476" t="s">
        <v>3</v>
      </c>
      <c r="D580" s="477">
        <v>71.22</v>
      </c>
    </row>
    <row r="581" spans="1:4" s="476" customFormat="1" ht="12.75" x14ac:dyDescent="0.2">
      <c r="A581" s="476">
        <v>36156</v>
      </c>
      <c r="B581" s="476" t="s">
        <v>8103</v>
      </c>
      <c r="C581" s="476" t="s">
        <v>3</v>
      </c>
      <c r="D581" s="477">
        <v>55.4</v>
      </c>
    </row>
    <row r="582" spans="1:4" s="476" customFormat="1" ht="12.75" x14ac:dyDescent="0.2">
      <c r="A582" s="476">
        <v>36155</v>
      </c>
      <c r="B582" s="476" t="s">
        <v>8104</v>
      </c>
      <c r="C582" s="476" t="s">
        <v>3</v>
      </c>
      <c r="D582" s="477">
        <v>47.82</v>
      </c>
    </row>
    <row r="583" spans="1:4" s="476" customFormat="1" ht="12.75" x14ac:dyDescent="0.2">
      <c r="A583" s="476">
        <v>36154</v>
      </c>
      <c r="B583" s="476" t="s">
        <v>8105</v>
      </c>
      <c r="C583" s="476" t="s">
        <v>3</v>
      </c>
      <c r="D583" s="477">
        <v>66.48</v>
      </c>
    </row>
    <row r="584" spans="1:4" s="476" customFormat="1" ht="12.75" x14ac:dyDescent="0.2">
      <c r="A584" s="476">
        <v>695</v>
      </c>
      <c r="B584" s="476" t="s">
        <v>8106</v>
      </c>
      <c r="C584" s="476" t="s">
        <v>3</v>
      </c>
      <c r="D584" s="477">
        <v>48.83</v>
      </c>
    </row>
    <row r="585" spans="1:4" s="476" customFormat="1" ht="12.75" x14ac:dyDescent="0.2">
      <c r="A585" s="476">
        <v>679</v>
      </c>
      <c r="B585" s="476" t="s">
        <v>8107</v>
      </c>
      <c r="C585" s="476" t="s">
        <v>3</v>
      </c>
      <c r="D585" s="477">
        <v>72.81</v>
      </c>
    </row>
    <row r="586" spans="1:4" s="476" customFormat="1" ht="12.75" x14ac:dyDescent="0.2">
      <c r="A586" s="476">
        <v>711</v>
      </c>
      <c r="B586" s="476" t="s">
        <v>8108</v>
      </c>
      <c r="C586" s="476" t="s">
        <v>3</v>
      </c>
      <c r="D586" s="477">
        <v>48.16</v>
      </c>
    </row>
    <row r="587" spans="1:4" s="476" customFormat="1" ht="12.75" x14ac:dyDescent="0.2">
      <c r="A587" s="476">
        <v>712</v>
      </c>
      <c r="B587" s="476" t="s">
        <v>8109</v>
      </c>
      <c r="C587" s="476" t="s">
        <v>3</v>
      </c>
      <c r="D587" s="477">
        <v>60.67</v>
      </c>
    </row>
    <row r="588" spans="1:4" s="476" customFormat="1" ht="12.75" x14ac:dyDescent="0.2">
      <c r="A588" s="476">
        <v>12614</v>
      </c>
      <c r="B588" s="476" t="s">
        <v>8110</v>
      </c>
      <c r="C588" s="476" t="s">
        <v>9</v>
      </c>
      <c r="D588" s="477">
        <v>22.15</v>
      </c>
    </row>
    <row r="589" spans="1:4" s="476" customFormat="1" ht="12.75" x14ac:dyDescent="0.2">
      <c r="A589" s="476">
        <v>6140</v>
      </c>
      <c r="B589" s="476" t="s">
        <v>8111</v>
      </c>
      <c r="C589" s="476" t="s">
        <v>9</v>
      </c>
      <c r="D589" s="477">
        <v>4.08</v>
      </c>
    </row>
    <row r="590" spans="1:4" s="476" customFormat="1" ht="12.75" x14ac:dyDescent="0.2">
      <c r="A590" s="476">
        <v>38399</v>
      </c>
      <c r="B590" s="476" t="s">
        <v>8112</v>
      </c>
      <c r="C590" s="476" t="s">
        <v>9</v>
      </c>
      <c r="D590" s="477">
        <v>222.3</v>
      </c>
    </row>
    <row r="591" spans="1:4" s="476" customFormat="1" ht="12.75" x14ac:dyDescent="0.2">
      <c r="A591" s="476">
        <v>735</v>
      </c>
      <c r="B591" s="476" t="s">
        <v>8113</v>
      </c>
      <c r="C591" s="476" t="s">
        <v>9</v>
      </c>
      <c r="D591" s="478">
        <v>2568.27</v>
      </c>
    </row>
    <row r="592" spans="1:4" s="476" customFormat="1" ht="12.75" x14ac:dyDescent="0.2">
      <c r="A592" s="476">
        <v>736</v>
      </c>
      <c r="B592" s="476" t="s">
        <v>8114</v>
      </c>
      <c r="C592" s="476" t="s">
        <v>9</v>
      </c>
      <c r="D592" s="478">
        <v>2159.4499999999998</v>
      </c>
    </row>
    <row r="593" spans="1:4" s="476" customFormat="1" ht="12.75" x14ac:dyDescent="0.2">
      <c r="A593" s="476">
        <v>729</v>
      </c>
      <c r="B593" s="476" t="s">
        <v>8115</v>
      </c>
      <c r="C593" s="476" t="s">
        <v>9</v>
      </c>
      <c r="D593" s="477">
        <v>880</v>
      </c>
    </row>
    <row r="594" spans="1:4" s="476" customFormat="1" ht="12.75" x14ac:dyDescent="0.2">
      <c r="A594" s="476">
        <v>39925</v>
      </c>
      <c r="B594" s="476" t="s">
        <v>8116</v>
      </c>
      <c r="C594" s="476" t="s">
        <v>9</v>
      </c>
      <c r="D594" s="478">
        <v>12715.92</v>
      </c>
    </row>
    <row r="595" spans="1:4" s="476" customFormat="1" ht="12.75" x14ac:dyDescent="0.2">
      <c r="A595" s="476">
        <v>731</v>
      </c>
      <c r="B595" s="476" t="s">
        <v>8117</v>
      </c>
      <c r="C595" s="476" t="s">
        <v>9</v>
      </c>
      <c r="D595" s="477">
        <v>856.46</v>
      </c>
    </row>
    <row r="596" spans="1:4" s="476" customFormat="1" ht="12.75" x14ac:dyDescent="0.2">
      <c r="A596" s="476">
        <v>10575</v>
      </c>
      <c r="B596" s="476" t="s">
        <v>8118</v>
      </c>
      <c r="C596" s="476" t="s">
        <v>9</v>
      </c>
      <c r="D596" s="478">
        <v>1336.56</v>
      </c>
    </row>
    <row r="597" spans="1:4" s="476" customFormat="1" ht="12.75" x14ac:dyDescent="0.2">
      <c r="A597" s="476">
        <v>733</v>
      </c>
      <c r="B597" s="476" t="s">
        <v>8119</v>
      </c>
      <c r="C597" s="476" t="s">
        <v>9</v>
      </c>
      <c r="D597" s="478">
        <v>1463.38</v>
      </c>
    </row>
    <row r="598" spans="1:4" s="476" customFormat="1" ht="12.75" x14ac:dyDescent="0.2">
      <c r="A598" s="476">
        <v>732</v>
      </c>
      <c r="B598" s="476" t="s">
        <v>8120</v>
      </c>
      <c r="C598" s="476" t="s">
        <v>9</v>
      </c>
      <c r="D598" s="478">
        <v>1443.7</v>
      </c>
    </row>
    <row r="599" spans="1:4" s="476" customFormat="1" ht="12.75" x14ac:dyDescent="0.2">
      <c r="A599" s="476">
        <v>737</v>
      </c>
      <c r="B599" s="476" t="s">
        <v>8121</v>
      </c>
      <c r="C599" s="476" t="s">
        <v>9</v>
      </c>
      <c r="D599" s="478">
        <v>8095.85</v>
      </c>
    </row>
    <row r="600" spans="1:4" s="476" customFormat="1" ht="12.75" x14ac:dyDescent="0.2">
      <c r="A600" s="476">
        <v>738</v>
      </c>
      <c r="B600" s="476" t="s">
        <v>8122</v>
      </c>
      <c r="C600" s="476" t="s">
        <v>9</v>
      </c>
      <c r="D600" s="478">
        <v>3753.99</v>
      </c>
    </row>
    <row r="601" spans="1:4" s="476" customFormat="1" ht="12.75" x14ac:dyDescent="0.2">
      <c r="A601" s="476">
        <v>740</v>
      </c>
      <c r="B601" s="476" t="s">
        <v>8123</v>
      </c>
      <c r="C601" s="476" t="s">
        <v>9</v>
      </c>
      <c r="D601" s="478">
        <v>7616.07</v>
      </c>
    </row>
    <row r="602" spans="1:4" s="476" customFormat="1" ht="12.75" x14ac:dyDescent="0.2">
      <c r="A602" s="476">
        <v>734</v>
      </c>
      <c r="B602" s="476" t="s">
        <v>8124</v>
      </c>
      <c r="C602" s="476" t="s">
        <v>9</v>
      </c>
      <c r="D602" s="478">
        <v>1547.64</v>
      </c>
    </row>
    <row r="603" spans="1:4" s="476" customFormat="1" ht="12.75" x14ac:dyDescent="0.2">
      <c r="A603" s="476">
        <v>39008</v>
      </c>
      <c r="B603" s="476" t="s">
        <v>8125</v>
      </c>
      <c r="C603" s="476" t="s">
        <v>9</v>
      </c>
      <c r="D603" s="478">
        <v>61647.83</v>
      </c>
    </row>
    <row r="604" spans="1:4" s="476" customFormat="1" ht="12.75" x14ac:dyDescent="0.2">
      <c r="A604" s="476">
        <v>39009</v>
      </c>
      <c r="B604" s="476" t="s">
        <v>8126</v>
      </c>
      <c r="C604" s="476" t="s">
        <v>9</v>
      </c>
      <c r="D604" s="478">
        <v>66048.009999999995</v>
      </c>
    </row>
    <row r="605" spans="1:4" s="476" customFormat="1" ht="12.75" x14ac:dyDescent="0.2">
      <c r="A605" s="476">
        <v>10587</v>
      </c>
      <c r="B605" s="476" t="s">
        <v>8127</v>
      </c>
      <c r="C605" s="476" t="s">
        <v>9</v>
      </c>
      <c r="D605" s="478">
        <v>3012.95</v>
      </c>
    </row>
    <row r="606" spans="1:4" s="476" customFormat="1" ht="12.75" x14ac:dyDescent="0.2">
      <c r="A606" s="476">
        <v>759</v>
      </c>
      <c r="B606" s="476" t="s">
        <v>8128</v>
      </c>
      <c r="C606" s="476" t="s">
        <v>9</v>
      </c>
      <c r="D606" s="478">
        <v>4332.03</v>
      </c>
    </row>
    <row r="607" spans="1:4" s="476" customFormat="1" ht="12.75" x14ac:dyDescent="0.2">
      <c r="A607" s="476">
        <v>761</v>
      </c>
      <c r="B607" s="476" t="s">
        <v>8129</v>
      </c>
      <c r="C607" s="476" t="s">
        <v>9</v>
      </c>
      <c r="D607" s="478">
        <v>7343.15</v>
      </c>
    </row>
    <row r="608" spans="1:4" s="476" customFormat="1" ht="12.75" x14ac:dyDescent="0.2">
      <c r="A608" s="476">
        <v>750</v>
      </c>
      <c r="B608" s="476" t="s">
        <v>8130</v>
      </c>
      <c r="C608" s="476" t="s">
        <v>9</v>
      </c>
      <c r="D608" s="478">
        <v>6971.74</v>
      </c>
    </row>
    <row r="609" spans="1:4" s="476" customFormat="1" ht="12.75" x14ac:dyDescent="0.2">
      <c r="A609" s="476">
        <v>755</v>
      </c>
      <c r="B609" s="476" t="s">
        <v>8131</v>
      </c>
      <c r="C609" s="476" t="s">
        <v>9</v>
      </c>
      <c r="D609" s="478">
        <v>28608.639999999999</v>
      </c>
    </row>
    <row r="610" spans="1:4" s="476" customFormat="1" ht="12.75" x14ac:dyDescent="0.2">
      <c r="A610" s="476">
        <v>749</v>
      </c>
      <c r="B610" s="476" t="s">
        <v>8132</v>
      </c>
      <c r="C610" s="476" t="s">
        <v>9</v>
      </c>
      <c r="D610" s="478">
        <v>10521.73</v>
      </c>
    </row>
    <row r="611" spans="1:4" s="476" customFormat="1" ht="12.75" x14ac:dyDescent="0.2">
      <c r="A611" s="476">
        <v>756</v>
      </c>
      <c r="B611" s="476" t="s">
        <v>8133</v>
      </c>
      <c r="C611" s="476" t="s">
        <v>9</v>
      </c>
      <c r="D611" s="478">
        <v>31201.55</v>
      </c>
    </row>
    <row r="612" spans="1:4" s="476" customFormat="1" ht="12.75" x14ac:dyDescent="0.2">
      <c r="A612" s="476">
        <v>757</v>
      </c>
      <c r="B612" s="476" t="s">
        <v>8134</v>
      </c>
      <c r="C612" s="476" t="s">
        <v>9</v>
      </c>
      <c r="D612" s="478">
        <v>14167.5</v>
      </c>
    </row>
    <row r="613" spans="1:4" s="476" customFormat="1" ht="12.75" x14ac:dyDescent="0.2">
      <c r="A613" s="476">
        <v>10588</v>
      </c>
      <c r="B613" s="476" t="s">
        <v>8135</v>
      </c>
      <c r="C613" s="476" t="s">
        <v>9</v>
      </c>
      <c r="D613" s="478">
        <v>3127.83</v>
      </c>
    </row>
    <row r="614" spans="1:4" s="476" customFormat="1" ht="12.75" x14ac:dyDescent="0.2">
      <c r="A614" s="476">
        <v>10592</v>
      </c>
      <c r="B614" s="476" t="s">
        <v>8136</v>
      </c>
      <c r="C614" s="476" t="s">
        <v>9</v>
      </c>
      <c r="D614" s="478">
        <v>3778</v>
      </c>
    </row>
    <row r="615" spans="1:4" s="476" customFormat="1" ht="12.75" x14ac:dyDescent="0.2">
      <c r="A615" s="476">
        <v>10589</v>
      </c>
      <c r="B615" s="476" t="s">
        <v>8137</v>
      </c>
      <c r="C615" s="476" t="s">
        <v>9</v>
      </c>
      <c r="D615" s="478">
        <v>5075.5</v>
      </c>
    </row>
    <row r="616" spans="1:4" s="476" customFormat="1" ht="12.75" x14ac:dyDescent="0.2">
      <c r="A616" s="476">
        <v>760</v>
      </c>
      <c r="B616" s="476" t="s">
        <v>8138</v>
      </c>
      <c r="C616" s="476" t="s">
        <v>9</v>
      </c>
      <c r="D616" s="478">
        <v>28335</v>
      </c>
    </row>
    <row r="617" spans="1:4" s="476" customFormat="1" ht="12.75" x14ac:dyDescent="0.2">
      <c r="A617" s="476">
        <v>751</v>
      </c>
      <c r="B617" s="476" t="s">
        <v>8139</v>
      </c>
      <c r="C617" s="476" t="s">
        <v>9</v>
      </c>
      <c r="D617" s="478">
        <v>4462.76</v>
      </c>
    </row>
    <row r="618" spans="1:4" s="476" customFormat="1" ht="12.75" x14ac:dyDescent="0.2">
      <c r="A618" s="476">
        <v>754</v>
      </c>
      <c r="B618" s="476" t="s">
        <v>8140</v>
      </c>
      <c r="C618" s="476" t="s">
        <v>9</v>
      </c>
      <c r="D618" s="478">
        <v>7083.75</v>
      </c>
    </row>
    <row r="619" spans="1:4" s="476" customFormat="1" ht="12.75" x14ac:dyDescent="0.2">
      <c r="A619" s="476">
        <v>14013</v>
      </c>
      <c r="B619" s="476" t="s">
        <v>8141</v>
      </c>
      <c r="C619" s="476" t="s">
        <v>9</v>
      </c>
      <c r="D619" s="478">
        <v>218767.6</v>
      </c>
    </row>
    <row r="620" spans="1:4" s="476" customFormat="1" ht="12.75" x14ac:dyDescent="0.2">
      <c r="A620" s="476">
        <v>39917</v>
      </c>
      <c r="B620" s="476" t="s">
        <v>8142</v>
      </c>
      <c r="C620" s="476" t="s">
        <v>9</v>
      </c>
      <c r="D620" s="478">
        <v>94695.52</v>
      </c>
    </row>
    <row r="621" spans="1:4" s="476" customFormat="1" ht="12.75" x14ac:dyDescent="0.2">
      <c r="A621" s="476">
        <v>38167</v>
      </c>
      <c r="B621" s="476" t="s">
        <v>13108</v>
      </c>
      <c r="C621" s="476" t="s">
        <v>8005</v>
      </c>
      <c r="D621" s="477">
        <v>25.75</v>
      </c>
    </row>
    <row r="622" spans="1:4" s="476" customFormat="1" ht="12.75" x14ac:dyDescent="0.2">
      <c r="A622" s="476">
        <v>36145</v>
      </c>
      <c r="B622" s="476" t="s">
        <v>8143</v>
      </c>
      <c r="C622" s="476" t="s">
        <v>8005</v>
      </c>
      <c r="D622" s="477">
        <v>42.48</v>
      </c>
    </row>
    <row r="623" spans="1:4" s="476" customFormat="1" ht="12.75" x14ac:dyDescent="0.2">
      <c r="A623" s="476">
        <v>12893</v>
      </c>
      <c r="B623" s="476" t="s">
        <v>8144</v>
      </c>
      <c r="C623" s="476" t="s">
        <v>8005</v>
      </c>
      <c r="D623" s="477">
        <v>70.8</v>
      </c>
    </row>
    <row r="624" spans="1:4" s="476" customFormat="1" ht="12.75" x14ac:dyDescent="0.2">
      <c r="A624" s="476">
        <v>11685</v>
      </c>
      <c r="B624" s="476" t="s">
        <v>8145</v>
      </c>
      <c r="C624" s="476" t="s">
        <v>9</v>
      </c>
      <c r="D624" s="477">
        <v>26.35</v>
      </c>
    </row>
    <row r="625" spans="1:4" s="476" customFormat="1" ht="12.75" x14ac:dyDescent="0.2">
      <c r="A625" s="476">
        <v>11680</v>
      </c>
      <c r="B625" s="476" t="s">
        <v>8146</v>
      </c>
      <c r="C625" s="476" t="s">
        <v>9</v>
      </c>
      <c r="D625" s="477">
        <v>17.54</v>
      </c>
    </row>
    <row r="626" spans="1:4" s="476" customFormat="1" ht="12.75" x14ac:dyDescent="0.2">
      <c r="A626" s="476">
        <v>11679</v>
      </c>
      <c r="B626" s="476" t="s">
        <v>16750</v>
      </c>
      <c r="C626" s="476" t="s">
        <v>9</v>
      </c>
      <c r="D626" s="477">
        <v>23.78</v>
      </c>
    </row>
    <row r="627" spans="1:4" s="476" customFormat="1" ht="12.75" x14ac:dyDescent="0.2">
      <c r="A627" s="476">
        <v>2512</v>
      </c>
      <c r="B627" s="476" t="s">
        <v>8147</v>
      </c>
      <c r="C627" s="476" t="s">
        <v>9</v>
      </c>
      <c r="D627" s="477">
        <v>24.56</v>
      </c>
    </row>
    <row r="628" spans="1:4" s="476" customFormat="1" ht="12.75" x14ac:dyDescent="0.2">
      <c r="A628" s="476">
        <v>4374</v>
      </c>
      <c r="B628" s="476" t="s">
        <v>8148</v>
      </c>
      <c r="C628" s="476" t="s">
        <v>9</v>
      </c>
      <c r="D628" s="477">
        <v>0.59</v>
      </c>
    </row>
    <row r="629" spans="1:4" s="476" customFormat="1" ht="12.75" x14ac:dyDescent="0.2">
      <c r="A629" s="476">
        <v>7568</v>
      </c>
      <c r="B629" s="476" t="s">
        <v>1212</v>
      </c>
      <c r="C629" s="476" t="s">
        <v>9</v>
      </c>
      <c r="D629" s="477">
        <v>0.98</v>
      </c>
    </row>
    <row r="630" spans="1:4" s="476" customFormat="1" ht="12.75" x14ac:dyDescent="0.2">
      <c r="A630" s="476">
        <v>7584</v>
      </c>
      <c r="B630" s="476" t="s">
        <v>1375</v>
      </c>
      <c r="C630" s="476" t="s">
        <v>9</v>
      </c>
      <c r="D630" s="477">
        <v>1.49</v>
      </c>
    </row>
    <row r="631" spans="1:4" s="476" customFormat="1" ht="12.75" x14ac:dyDescent="0.2">
      <c r="A631" s="476">
        <v>11945</v>
      </c>
      <c r="B631" s="476" t="s">
        <v>8149</v>
      </c>
      <c r="C631" s="476" t="s">
        <v>9</v>
      </c>
      <c r="D631" s="477">
        <v>0.09</v>
      </c>
    </row>
    <row r="632" spans="1:4" s="476" customFormat="1" ht="12.75" x14ac:dyDescent="0.2">
      <c r="A632" s="476">
        <v>11946</v>
      </c>
      <c r="B632" s="476" t="s">
        <v>8150</v>
      </c>
      <c r="C632" s="476" t="s">
        <v>9</v>
      </c>
      <c r="D632" s="477">
        <v>0.11</v>
      </c>
    </row>
    <row r="633" spans="1:4" s="476" customFormat="1" ht="12.75" x14ac:dyDescent="0.2">
      <c r="A633" s="476">
        <v>4375</v>
      </c>
      <c r="B633" s="476" t="s">
        <v>8151</v>
      </c>
      <c r="C633" s="476" t="s">
        <v>9</v>
      </c>
      <c r="D633" s="477">
        <v>0.16</v>
      </c>
    </row>
    <row r="634" spans="1:4" s="476" customFormat="1" ht="12.75" x14ac:dyDescent="0.2">
      <c r="A634" s="476">
        <v>11950</v>
      </c>
      <c r="B634" s="476" t="s">
        <v>1464</v>
      </c>
      <c r="C634" s="476" t="s">
        <v>9</v>
      </c>
      <c r="D634" s="477">
        <v>0.33</v>
      </c>
    </row>
    <row r="635" spans="1:4" s="476" customFormat="1" ht="12.75" x14ac:dyDescent="0.2">
      <c r="A635" s="476">
        <v>4376</v>
      </c>
      <c r="B635" s="476" t="s">
        <v>8152</v>
      </c>
      <c r="C635" s="476" t="s">
        <v>9</v>
      </c>
      <c r="D635" s="477">
        <v>0.31</v>
      </c>
    </row>
    <row r="636" spans="1:4" s="476" customFormat="1" ht="12.75" x14ac:dyDescent="0.2">
      <c r="A636" s="476">
        <v>7583</v>
      </c>
      <c r="B636" s="476" t="s">
        <v>8153</v>
      </c>
      <c r="C636" s="476" t="s">
        <v>9</v>
      </c>
      <c r="D636" s="477">
        <v>0.67</v>
      </c>
    </row>
    <row r="637" spans="1:4" s="476" customFormat="1" ht="12.75" x14ac:dyDescent="0.2">
      <c r="A637" s="476">
        <v>4350</v>
      </c>
      <c r="B637" s="476" t="s">
        <v>2188</v>
      </c>
      <c r="C637" s="476" t="s">
        <v>9</v>
      </c>
      <c r="D637" s="477">
        <v>0.45</v>
      </c>
    </row>
    <row r="638" spans="1:4" s="476" customFormat="1" ht="12.75" x14ac:dyDescent="0.2">
      <c r="A638" s="476">
        <v>39886</v>
      </c>
      <c r="B638" s="476" t="s">
        <v>8154</v>
      </c>
      <c r="C638" s="476" t="s">
        <v>9</v>
      </c>
      <c r="D638" s="477">
        <v>6.45</v>
      </c>
    </row>
    <row r="639" spans="1:4" s="476" customFormat="1" ht="12.75" x14ac:dyDescent="0.2">
      <c r="A639" s="476">
        <v>39887</v>
      </c>
      <c r="B639" s="476" t="s">
        <v>8155</v>
      </c>
      <c r="C639" s="476" t="s">
        <v>9</v>
      </c>
      <c r="D639" s="477">
        <v>9.68</v>
      </c>
    </row>
    <row r="640" spans="1:4" s="476" customFormat="1" ht="12.75" x14ac:dyDescent="0.2">
      <c r="A640" s="476">
        <v>39888</v>
      </c>
      <c r="B640" s="476" t="s">
        <v>8156</v>
      </c>
      <c r="C640" s="476" t="s">
        <v>9</v>
      </c>
      <c r="D640" s="477">
        <v>22.13</v>
      </c>
    </row>
    <row r="641" spans="1:4" s="476" customFormat="1" ht="12.75" x14ac:dyDescent="0.2">
      <c r="A641" s="476">
        <v>39890</v>
      </c>
      <c r="B641" s="476" t="s">
        <v>8157</v>
      </c>
      <c r="C641" s="476" t="s">
        <v>9</v>
      </c>
      <c r="D641" s="477">
        <v>37.770000000000003</v>
      </c>
    </row>
    <row r="642" spans="1:4" s="476" customFormat="1" ht="12.75" x14ac:dyDescent="0.2">
      <c r="A642" s="476">
        <v>39891</v>
      </c>
      <c r="B642" s="476" t="s">
        <v>8158</v>
      </c>
      <c r="C642" s="476" t="s">
        <v>9</v>
      </c>
      <c r="D642" s="477">
        <v>53.26</v>
      </c>
    </row>
    <row r="643" spans="1:4" s="476" customFormat="1" ht="12.75" x14ac:dyDescent="0.2">
      <c r="A643" s="476">
        <v>39892</v>
      </c>
      <c r="B643" s="476" t="s">
        <v>8159</v>
      </c>
      <c r="C643" s="476" t="s">
        <v>9</v>
      </c>
      <c r="D643" s="477">
        <v>166.02</v>
      </c>
    </row>
    <row r="644" spans="1:4" s="476" customFormat="1" ht="12.75" x14ac:dyDescent="0.2">
      <c r="A644" s="476">
        <v>790</v>
      </c>
      <c r="B644" s="476" t="s">
        <v>8160</v>
      </c>
      <c r="C644" s="476" t="s">
        <v>9</v>
      </c>
      <c r="D644" s="477">
        <v>20.010000000000002</v>
      </c>
    </row>
    <row r="645" spans="1:4" s="476" customFormat="1" ht="12.75" x14ac:dyDescent="0.2">
      <c r="A645" s="476">
        <v>766</v>
      </c>
      <c r="B645" s="476" t="s">
        <v>8161</v>
      </c>
      <c r="C645" s="476" t="s">
        <v>9</v>
      </c>
      <c r="D645" s="477">
        <v>20.010000000000002</v>
      </c>
    </row>
    <row r="646" spans="1:4" s="476" customFormat="1" ht="12.75" x14ac:dyDescent="0.2">
      <c r="A646" s="476">
        <v>791</v>
      </c>
      <c r="B646" s="476" t="s">
        <v>8162</v>
      </c>
      <c r="C646" s="476" t="s">
        <v>9</v>
      </c>
      <c r="D646" s="477">
        <v>20.010000000000002</v>
      </c>
    </row>
    <row r="647" spans="1:4" s="476" customFormat="1" ht="12.75" x14ac:dyDescent="0.2">
      <c r="A647" s="476">
        <v>767</v>
      </c>
      <c r="B647" s="476" t="s">
        <v>8163</v>
      </c>
      <c r="C647" s="476" t="s">
        <v>9</v>
      </c>
      <c r="D647" s="477">
        <v>20.010000000000002</v>
      </c>
    </row>
    <row r="648" spans="1:4" s="476" customFormat="1" ht="12.75" x14ac:dyDescent="0.2">
      <c r="A648" s="476">
        <v>768</v>
      </c>
      <c r="B648" s="476" t="s">
        <v>8164</v>
      </c>
      <c r="C648" s="476" t="s">
        <v>9</v>
      </c>
      <c r="D648" s="477">
        <v>15.71</v>
      </c>
    </row>
    <row r="649" spans="1:4" s="476" customFormat="1" ht="12.75" x14ac:dyDescent="0.2">
      <c r="A649" s="476">
        <v>789</v>
      </c>
      <c r="B649" s="476" t="s">
        <v>8165</v>
      </c>
      <c r="C649" s="476" t="s">
        <v>9</v>
      </c>
      <c r="D649" s="477">
        <v>15.38</v>
      </c>
    </row>
    <row r="650" spans="1:4" s="476" customFormat="1" ht="12.75" x14ac:dyDescent="0.2">
      <c r="A650" s="476">
        <v>769</v>
      </c>
      <c r="B650" s="476" t="s">
        <v>8166</v>
      </c>
      <c r="C650" s="476" t="s">
        <v>9</v>
      </c>
      <c r="D650" s="477">
        <v>15.71</v>
      </c>
    </row>
    <row r="651" spans="1:4" s="476" customFormat="1" ht="12.75" x14ac:dyDescent="0.2">
      <c r="A651" s="476">
        <v>770</v>
      </c>
      <c r="B651" s="476" t="s">
        <v>8167</v>
      </c>
      <c r="C651" s="476" t="s">
        <v>9</v>
      </c>
      <c r="D651" s="477">
        <v>5.54</v>
      </c>
    </row>
    <row r="652" spans="1:4" s="476" customFormat="1" ht="12.75" x14ac:dyDescent="0.2">
      <c r="A652" s="476">
        <v>12394</v>
      </c>
      <c r="B652" s="476" t="s">
        <v>8168</v>
      </c>
      <c r="C652" s="476" t="s">
        <v>9</v>
      </c>
      <c r="D652" s="477">
        <v>5.54</v>
      </c>
    </row>
    <row r="653" spans="1:4" s="476" customFormat="1" ht="12.75" x14ac:dyDescent="0.2">
      <c r="A653" s="476">
        <v>764</v>
      </c>
      <c r="B653" s="476" t="s">
        <v>8169</v>
      </c>
      <c r="C653" s="476" t="s">
        <v>9</v>
      </c>
      <c r="D653" s="477">
        <v>9.67</v>
      </c>
    </row>
    <row r="654" spans="1:4" s="476" customFormat="1" ht="12.75" x14ac:dyDescent="0.2">
      <c r="A654" s="476">
        <v>765</v>
      </c>
      <c r="B654" s="476" t="s">
        <v>8170</v>
      </c>
      <c r="C654" s="476" t="s">
        <v>9</v>
      </c>
      <c r="D654" s="477">
        <v>9.67</v>
      </c>
    </row>
    <row r="655" spans="1:4" s="476" customFormat="1" ht="12.75" x14ac:dyDescent="0.2">
      <c r="A655" s="476">
        <v>787</v>
      </c>
      <c r="B655" s="476" t="s">
        <v>8171</v>
      </c>
      <c r="C655" s="476" t="s">
        <v>9</v>
      </c>
      <c r="D655" s="477">
        <v>43.19</v>
      </c>
    </row>
    <row r="656" spans="1:4" s="476" customFormat="1" ht="12.75" x14ac:dyDescent="0.2">
      <c r="A656" s="476">
        <v>774</v>
      </c>
      <c r="B656" s="476" t="s">
        <v>8172</v>
      </c>
      <c r="C656" s="476" t="s">
        <v>9</v>
      </c>
      <c r="D656" s="477">
        <v>43.19</v>
      </c>
    </row>
    <row r="657" spans="1:4" s="476" customFormat="1" ht="12.75" x14ac:dyDescent="0.2">
      <c r="A657" s="476">
        <v>773</v>
      </c>
      <c r="B657" s="476" t="s">
        <v>8173</v>
      </c>
      <c r="C657" s="476" t="s">
        <v>9</v>
      </c>
      <c r="D657" s="477">
        <v>43.19</v>
      </c>
    </row>
    <row r="658" spans="1:4" s="476" customFormat="1" ht="12.75" x14ac:dyDescent="0.2">
      <c r="A658" s="476">
        <v>775</v>
      </c>
      <c r="B658" s="476" t="s">
        <v>8174</v>
      </c>
      <c r="C658" s="476" t="s">
        <v>9</v>
      </c>
      <c r="D658" s="477">
        <v>43.19</v>
      </c>
    </row>
    <row r="659" spans="1:4" s="476" customFormat="1" ht="12.75" x14ac:dyDescent="0.2">
      <c r="A659" s="476">
        <v>788</v>
      </c>
      <c r="B659" s="476" t="s">
        <v>8175</v>
      </c>
      <c r="C659" s="476" t="s">
        <v>9</v>
      </c>
      <c r="D659" s="477">
        <v>26.85</v>
      </c>
    </row>
    <row r="660" spans="1:4" s="476" customFormat="1" ht="12.75" x14ac:dyDescent="0.2">
      <c r="A660" s="476">
        <v>772</v>
      </c>
      <c r="B660" s="476" t="s">
        <v>8176</v>
      </c>
      <c r="C660" s="476" t="s">
        <v>9</v>
      </c>
      <c r="D660" s="477">
        <v>26.85</v>
      </c>
    </row>
    <row r="661" spans="1:4" s="476" customFormat="1" ht="12.75" x14ac:dyDescent="0.2">
      <c r="A661" s="476">
        <v>771</v>
      </c>
      <c r="B661" s="476" t="s">
        <v>8177</v>
      </c>
      <c r="C661" s="476" t="s">
        <v>9</v>
      </c>
      <c r="D661" s="477">
        <v>26.85</v>
      </c>
    </row>
    <row r="662" spans="1:4" s="476" customFormat="1" ht="12.75" x14ac:dyDescent="0.2">
      <c r="A662" s="476">
        <v>779</v>
      </c>
      <c r="B662" s="476" t="s">
        <v>8178</v>
      </c>
      <c r="C662" s="476" t="s">
        <v>9</v>
      </c>
      <c r="D662" s="477">
        <v>6.67</v>
      </c>
    </row>
    <row r="663" spans="1:4" s="476" customFormat="1" ht="12.75" x14ac:dyDescent="0.2">
      <c r="A663" s="476">
        <v>776</v>
      </c>
      <c r="B663" s="476" t="s">
        <v>8179</v>
      </c>
      <c r="C663" s="476" t="s">
        <v>9</v>
      </c>
      <c r="D663" s="477">
        <v>63.68</v>
      </c>
    </row>
    <row r="664" spans="1:4" s="476" customFormat="1" ht="12.75" x14ac:dyDescent="0.2">
      <c r="A664" s="476">
        <v>777</v>
      </c>
      <c r="B664" s="476" t="s">
        <v>8180</v>
      </c>
      <c r="C664" s="476" t="s">
        <v>9</v>
      </c>
      <c r="D664" s="477">
        <v>61.9</v>
      </c>
    </row>
    <row r="665" spans="1:4" s="476" customFormat="1" ht="12.75" x14ac:dyDescent="0.2">
      <c r="A665" s="476">
        <v>780</v>
      </c>
      <c r="B665" s="476" t="s">
        <v>8181</v>
      </c>
      <c r="C665" s="476" t="s">
        <v>9</v>
      </c>
      <c r="D665" s="477">
        <v>62.21</v>
      </c>
    </row>
    <row r="666" spans="1:4" s="476" customFormat="1" ht="12.75" x14ac:dyDescent="0.2">
      <c r="A666" s="476">
        <v>778</v>
      </c>
      <c r="B666" s="476" t="s">
        <v>8182</v>
      </c>
      <c r="C666" s="476" t="s">
        <v>9</v>
      </c>
      <c r="D666" s="477">
        <v>63.68</v>
      </c>
    </row>
    <row r="667" spans="1:4" s="476" customFormat="1" ht="12.75" x14ac:dyDescent="0.2">
      <c r="A667" s="476">
        <v>781</v>
      </c>
      <c r="B667" s="476" t="s">
        <v>8183</v>
      </c>
      <c r="C667" s="476" t="s">
        <v>9</v>
      </c>
      <c r="D667" s="477">
        <v>117.65</v>
      </c>
    </row>
    <row r="668" spans="1:4" s="476" customFormat="1" ht="12.75" x14ac:dyDescent="0.2">
      <c r="A668" s="476">
        <v>786</v>
      </c>
      <c r="B668" s="476" t="s">
        <v>8184</v>
      </c>
      <c r="C668" s="476" t="s">
        <v>9</v>
      </c>
      <c r="D668" s="477">
        <v>117.65</v>
      </c>
    </row>
    <row r="669" spans="1:4" s="476" customFormat="1" ht="12.75" x14ac:dyDescent="0.2">
      <c r="A669" s="476">
        <v>782</v>
      </c>
      <c r="B669" s="476" t="s">
        <v>8185</v>
      </c>
      <c r="C669" s="476" t="s">
        <v>9</v>
      </c>
      <c r="D669" s="477">
        <v>117.65</v>
      </c>
    </row>
    <row r="670" spans="1:4" s="476" customFormat="1" ht="12.75" x14ac:dyDescent="0.2">
      <c r="A670" s="476">
        <v>783</v>
      </c>
      <c r="B670" s="476" t="s">
        <v>8186</v>
      </c>
      <c r="C670" s="476" t="s">
        <v>9</v>
      </c>
      <c r="D670" s="477">
        <v>322</v>
      </c>
    </row>
    <row r="671" spans="1:4" s="476" customFormat="1" ht="12.75" x14ac:dyDescent="0.2">
      <c r="A671" s="476">
        <v>785</v>
      </c>
      <c r="B671" s="476" t="s">
        <v>8187</v>
      </c>
      <c r="C671" s="476" t="s">
        <v>9</v>
      </c>
      <c r="D671" s="477">
        <v>340.22</v>
      </c>
    </row>
    <row r="672" spans="1:4" s="476" customFormat="1" ht="12.75" x14ac:dyDescent="0.2">
      <c r="A672" s="476">
        <v>784</v>
      </c>
      <c r="B672" s="476" t="s">
        <v>8188</v>
      </c>
      <c r="C672" s="476" t="s">
        <v>9</v>
      </c>
      <c r="D672" s="477">
        <v>364.97</v>
      </c>
    </row>
    <row r="673" spans="1:4" s="476" customFormat="1" ht="12.75" x14ac:dyDescent="0.2">
      <c r="A673" s="476">
        <v>831</v>
      </c>
      <c r="B673" s="476" t="s">
        <v>8189</v>
      </c>
      <c r="C673" s="476" t="s">
        <v>9</v>
      </c>
      <c r="D673" s="477">
        <v>80.38</v>
      </c>
    </row>
    <row r="674" spans="1:4" s="476" customFormat="1" ht="12.75" x14ac:dyDescent="0.2">
      <c r="A674" s="476">
        <v>828</v>
      </c>
      <c r="B674" s="476" t="s">
        <v>8190</v>
      </c>
      <c r="C674" s="476" t="s">
        <v>9</v>
      </c>
      <c r="D674" s="477">
        <v>0.46</v>
      </c>
    </row>
    <row r="675" spans="1:4" s="476" customFormat="1" ht="12.75" x14ac:dyDescent="0.2">
      <c r="A675" s="476">
        <v>829</v>
      </c>
      <c r="B675" s="476" t="s">
        <v>8191</v>
      </c>
      <c r="C675" s="476" t="s">
        <v>9</v>
      </c>
      <c r="D675" s="477">
        <v>0.97</v>
      </c>
    </row>
    <row r="676" spans="1:4" s="476" customFormat="1" ht="12.75" x14ac:dyDescent="0.2">
      <c r="A676" s="476">
        <v>812</v>
      </c>
      <c r="B676" s="476" t="s">
        <v>8192</v>
      </c>
      <c r="C676" s="476" t="s">
        <v>9</v>
      </c>
      <c r="D676" s="477">
        <v>2.11</v>
      </c>
    </row>
    <row r="677" spans="1:4" s="476" customFormat="1" ht="12.75" x14ac:dyDescent="0.2">
      <c r="A677" s="476">
        <v>819</v>
      </c>
      <c r="B677" s="476" t="s">
        <v>8193</v>
      </c>
      <c r="C677" s="476" t="s">
        <v>9</v>
      </c>
      <c r="D677" s="477">
        <v>3.47</v>
      </c>
    </row>
    <row r="678" spans="1:4" s="476" customFormat="1" ht="12.75" x14ac:dyDescent="0.2">
      <c r="A678" s="476">
        <v>818</v>
      </c>
      <c r="B678" s="476" t="s">
        <v>8194</v>
      </c>
      <c r="C678" s="476" t="s">
        <v>9</v>
      </c>
      <c r="D678" s="477">
        <v>5.84</v>
      </c>
    </row>
    <row r="679" spans="1:4" s="476" customFormat="1" ht="12.75" x14ac:dyDescent="0.2">
      <c r="A679" s="476">
        <v>823</v>
      </c>
      <c r="B679" s="476" t="s">
        <v>8195</v>
      </c>
      <c r="C679" s="476" t="s">
        <v>9</v>
      </c>
      <c r="D679" s="477">
        <v>17.579999999999998</v>
      </c>
    </row>
    <row r="680" spans="1:4" s="476" customFormat="1" ht="12.75" x14ac:dyDescent="0.2">
      <c r="A680" s="476">
        <v>830</v>
      </c>
      <c r="B680" s="476" t="s">
        <v>8196</v>
      </c>
      <c r="C680" s="476" t="s">
        <v>9</v>
      </c>
      <c r="D680" s="477">
        <v>14.48</v>
      </c>
    </row>
    <row r="681" spans="1:4" s="476" customFormat="1" ht="12.75" x14ac:dyDescent="0.2">
      <c r="A681" s="476">
        <v>826</v>
      </c>
      <c r="B681" s="476" t="s">
        <v>8197</v>
      </c>
      <c r="C681" s="476" t="s">
        <v>9</v>
      </c>
      <c r="D681" s="477">
        <v>45.08</v>
      </c>
    </row>
    <row r="682" spans="1:4" s="476" customFormat="1" ht="12.75" x14ac:dyDescent="0.2">
      <c r="A682" s="476">
        <v>827</v>
      </c>
      <c r="B682" s="476" t="s">
        <v>8198</v>
      </c>
      <c r="C682" s="476" t="s">
        <v>9</v>
      </c>
      <c r="D682" s="477">
        <v>38.08</v>
      </c>
    </row>
    <row r="683" spans="1:4" s="476" customFormat="1" ht="12.75" x14ac:dyDescent="0.2">
      <c r="A683" s="476">
        <v>832</v>
      </c>
      <c r="B683" s="476" t="s">
        <v>8199</v>
      </c>
      <c r="C683" s="476" t="s">
        <v>9</v>
      </c>
      <c r="D683" s="477">
        <v>2.63</v>
      </c>
    </row>
    <row r="684" spans="1:4" s="476" customFormat="1" ht="12.75" x14ac:dyDescent="0.2">
      <c r="A684" s="476">
        <v>833</v>
      </c>
      <c r="B684" s="476" t="s">
        <v>8200</v>
      </c>
      <c r="C684" s="476" t="s">
        <v>9</v>
      </c>
      <c r="D684" s="477">
        <v>3.73</v>
      </c>
    </row>
    <row r="685" spans="1:4" s="476" customFormat="1" ht="12.75" x14ac:dyDescent="0.2">
      <c r="A685" s="476">
        <v>834</v>
      </c>
      <c r="B685" s="476" t="s">
        <v>8201</v>
      </c>
      <c r="C685" s="476" t="s">
        <v>9</v>
      </c>
      <c r="D685" s="477">
        <v>4.0999999999999996</v>
      </c>
    </row>
    <row r="686" spans="1:4" s="476" customFormat="1" ht="12.75" x14ac:dyDescent="0.2">
      <c r="A686" s="476">
        <v>825</v>
      </c>
      <c r="B686" s="476" t="s">
        <v>8202</v>
      </c>
      <c r="C686" s="476" t="s">
        <v>9</v>
      </c>
      <c r="D686" s="477">
        <v>4.57</v>
      </c>
    </row>
    <row r="687" spans="1:4" s="476" customFormat="1" ht="12.75" x14ac:dyDescent="0.2">
      <c r="A687" s="476">
        <v>813</v>
      </c>
      <c r="B687" s="476" t="s">
        <v>8203</v>
      </c>
      <c r="C687" s="476" t="s">
        <v>9</v>
      </c>
      <c r="D687" s="477">
        <v>4.49</v>
      </c>
    </row>
    <row r="688" spans="1:4" s="476" customFormat="1" ht="12.75" x14ac:dyDescent="0.2">
      <c r="A688" s="476">
        <v>820</v>
      </c>
      <c r="B688" s="476" t="s">
        <v>8204</v>
      </c>
      <c r="C688" s="476" t="s">
        <v>9</v>
      </c>
      <c r="D688" s="477">
        <v>5.7</v>
      </c>
    </row>
    <row r="689" spans="1:4" s="476" customFormat="1" ht="12.75" x14ac:dyDescent="0.2">
      <c r="A689" s="476">
        <v>816</v>
      </c>
      <c r="B689" s="476" t="s">
        <v>8205</v>
      </c>
      <c r="C689" s="476" t="s">
        <v>9</v>
      </c>
      <c r="D689" s="477">
        <v>9.6999999999999993</v>
      </c>
    </row>
    <row r="690" spans="1:4" s="476" customFormat="1" ht="12.75" x14ac:dyDescent="0.2">
      <c r="A690" s="476">
        <v>814</v>
      </c>
      <c r="B690" s="476" t="s">
        <v>8206</v>
      </c>
      <c r="C690" s="476" t="s">
        <v>9</v>
      </c>
      <c r="D690" s="477">
        <v>11.72</v>
      </c>
    </row>
    <row r="691" spans="1:4" s="476" customFormat="1" ht="12.75" x14ac:dyDescent="0.2">
      <c r="A691" s="476">
        <v>815</v>
      </c>
      <c r="B691" s="476" t="s">
        <v>8207</v>
      </c>
      <c r="C691" s="476" t="s">
        <v>9</v>
      </c>
      <c r="D691" s="477">
        <v>12.67</v>
      </c>
    </row>
    <row r="692" spans="1:4" s="476" customFormat="1" ht="12.75" x14ac:dyDescent="0.2">
      <c r="A692" s="476">
        <v>822</v>
      </c>
      <c r="B692" s="476" t="s">
        <v>8208</v>
      </c>
      <c r="C692" s="476" t="s">
        <v>9</v>
      </c>
      <c r="D692" s="477">
        <v>15.43</v>
      </c>
    </row>
    <row r="693" spans="1:4" s="476" customFormat="1" ht="12.75" x14ac:dyDescent="0.2">
      <c r="A693" s="476">
        <v>821</v>
      </c>
      <c r="B693" s="476" t="s">
        <v>8209</v>
      </c>
      <c r="C693" s="476" t="s">
        <v>9</v>
      </c>
      <c r="D693" s="477">
        <v>18.04</v>
      </c>
    </row>
    <row r="694" spans="1:4" s="476" customFormat="1" ht="12.75" x14ac:dyDescent="0.2">
      <c r="A694" s="476">
        <v>817</v>
      </c>
      <c r="B694" s="476" t="s">
        <v>8210</v>
      </c>
      <c r="C694" s="476" t="s">
        <v>9</v>
      </c>
      <c r="D694" s="477">
        <v>21.45</v>
      </c>
    </row>
    <row r="695" spans="1:4" s="476" customFormat="1" ht="12.75" x14ac:dyDescent="0.2">
      <c r="A695" s="476">
        <v>20086</v>
      </c>
      <c r="B695" s="476" t="s">
        <v>8211</v>
      </c>
      <c r="C695" s="476" t="s">
        <v>9</v>
      </c>
      <c r="D695" s="477">
        <v>2.1800000000000002</v>
      </c>
    </row>
    <row r="696" spans="1:4" s="476" customFormat="1" ht="12.75" x14ac:dyDescent="0.2">
      <c r="A696" s="476">
        <v>39191</v>
      </c>
      <c r="B696" s="476" t="s">
        <v>8212</v>
      </c>
      <c r="C696" s="476" t="s">
        <v>9</v>
      </c>
      <c r="D696" s="477">
        <v>10.45</v>
      </c>
    </row>
    <row r="697" spans="1:4" s="476" customFormat="1" ht="12.75" x14ac:dyDescent="0.2">
      <c r="A697" s="476">
        <v>39190</v>
      </c>
      <c r="B697" s="476" t="s">
        <v>8213</v>
      </c>
      <c r="C697" s="476" t="s">
        <v>9</v>
      </c>
      <c r="D697" s="477">
        <v>10.91</v>
      </c>
    </row>
    <row r="698" spans="1:4" s="476" customFormat="1" ht="12.75" x14ac:dyDescent="0.2">
      <c r="A698" s="476">
        <v>39189</v>
      </c>
      <c r="B698" s="476" t="s">
        <v>8214</v>
      </c>
      <c r="C698" s="476" t="s">
        <v>9</v>
      </c>
      <c r="D698" s="477">
        <v>11.55</v>
      </c>
    </row>
    <row r="699" spans="1:4" s="476" customFormat="1" ht="12.75" x14ac:dyDescent="0.2">
      <c r="A699" s="476">
        <v>39186</v>
      </c>
      <c r="B699" s="476" t="s">
        <v>8215</v>
      </c>
      <c r="C699" s="476" t="s">
        <v>9</v>
      </c>
      <c r="D699" s="477">
        <v>10.33</v>
      </c>
    </row>
    <row r="700" spans="1:4" s="476" customFormat="1" ht="12.75" x14ac:dyDescent="0.2">
      <c r="A700" s="476">
        <v>39188</v>
      </c>
      <c r="B700" s="476" t="s">
        <v>8216</v>
      </c>
      <c r="C700" s="476" t="s">
        <v>9</v>
      </c>
      <c r="D700" s="477">
        <v>8.5</v>
      </c>
    </row>
    <row r="701" spans="1:4" s="476" customFormat="1" ht="12.75" x14ac:dyDescent="0.2">
      <c r="A701" s="476">
        <v>39187</v>
      </c>
      <c r="B701" s="476" t="s">
        <v>8217</v>
      </c>
      <c r="C701" s="476" t="s">
        <v>9</v>
      </c>
      <c r="D701" s="477">
        <v>8.91</v>
      </c>
    </row>
    <row r="702" spans="1:4" s="476" customFormat="1" ht="12.75" x14ac:dyDescent="0.2">
      <c r="A702" s="476">
        <v>39184</v>
      </c>
      <c r="B702" s="476" t="s">
        <v>8218</v>
      </c>
      <c r="C702" s="476" t="s">
        <v>9</v>
      </c>
      <c r="D702" s="477">
        <v>3.35</v>
      </c>
    </row>
    <row r="703" spans="1:4" s="476" customFormat="1" ht="12.75" x14ac:dyDescent="0.2">
      <c r="A703" s="476">
        <v>39185</v>
      </c>
      <c r="B703" s="476" t="s">
        <v>8219</v>
      </c>
      <c r="C703" s="476" t="s">
        <v>9</v>
      </c>
      <c r="D703" s="477">
        <v>3.05</v>
      </c>
    </row>
    <row r="704" spans="1:4" s="476" customFormat="1" ht="12.75" x14ac:dyDescent="0.2">
      <c r="A704" s="476">
        <v>39198</v>
      </c>
      <c r="B704" s="476" t="s">
        <v>8220</v>
      </c>
      <c r="C704" s="476" t="s">
        <v>9</v>
      </c>
      <c r="D704" s="477">
        <v>34.28</v>
      </c>
    </row>
    <row r="705" spans="1:4" s="476" customFormat="1" ht="12.75" x14ac:dyDescent="0.2">
      <c r="A705" s="476">
        <v>39197</v>
      </c>
      <c r="B705" s="476" t="s">
        <v>8221</v>
      </c>
      <c r="C705" s="476" t="s">
        <v>9</v>
      </c>
      <c r="D705" s="477">
        <v>35.81</v>
      </c>
    </row>
    <row r="706" spans="1:4" s="476" customFormat="1" ht="12.75" x14ac:dyDescent="0.2">
      <c r="A706" s="476">
        <v>39196</v>
      </c>
      <c r="B706" s="476" t="s">
        <v>8222</v>
      </c>
      <c r="C706" s="476" t="s">
        <v>9</v>
      </c>
      <c r="D706" s="477">
        <v>36.93</v>
      </c>
    </row>
    <row r="707" spans="1:4" s="476" customFormat="1" ht="12.75" x14ac:dyDescent="0.2">
      <c r="A707" s="476">
        <v>39199</v>
      </c>
      <c r="B707" s="476" t="s">
        <v>8223</v>
      </c>
      <c r="C707" s="476" t="s">
        <v>9</v>
      </c>
      <c r="D707" s="477">
        <v>32.99</v>
      </c>
    </row>
    <row r="708" spans="1:4" s="476" customFormat="1" ht="12.75" x14ac:dyDescent="0.2">
      <c r="A708" s="476">
        <v>39195</v>
      </c>
      <c r="B708" s="476" t="s">
        <v>8224</v>
      </c>
      <c r="C708" s="476" t="s">
        <v>9</v>
      </c>
      <c r="D708" s="477">
        <v>19.04</v>
      </c>
    </row>
    <row r="709" spans="1:4" s="476" customFormat="1" ht="12.75" x14ac:dyDescent="0.2">
      <c r="A709" s="476">
        <v>39194</v>
      </c>
      <c r="B709" s="476" t="s">
        <v>8225</v>
      </c>
      <c r="C709" s="476" t="s">
        <v>9</v>
      </c>
      <c r="D709" s="477">
        <v>20.38</v>
      </c>
    </row>
    <row r="710" spans="1:4" s="476" customFormat="1" ht="12.75" x14ac:dyDescent="0.2">
      <c r="A710" s="476">
        <v>39193</v>
      </c>
      <c r="B710" s="476" t="s">
        <v>8226</v>
      </c>
      <c r="C710" s="476" t="s">
        <v>9</v>
      </c>
      <c r="D710" s="477">
        <v>22.33</v>
      </c>
    </row>
    <row r="711" spans="1:4" s="476" customFormat="1" ht="12.75" x14ac:dyDescent="0.2">
      <c r="A711" s="476">
        <v>39192</v>
      </c>
      <c r="B711" s="476" t="s">
        <v>8227</v>
      </c>
      <c r="C711" s="476" t="s">
        <v>9</v>
      </c>
      <c r="D711" s="477">
        <v>23.23</v>
      </c>
    </row>
    <row r="712" spans="1:4" s="476" customFormat="1" ht="12.75" x14ac:dyDescent="0.2">
      <c r="A712" s="476">
        <v>39920</v>
      </c>
      <c r="B712" s="476" t="s">
        <v>8228</v>
      </c>
      <c r="C712" s="476" t="s">
        <v>9</v>
      </c>
      <c r="D712" s="477">
        <v>2.81</v>
      </c>
    </row>
    <row r="713" spans="1:4" s="476" customFormat="1" ht="12.75" x14ac:dyDescent="0.2">
      <c r="A713" s="476">
        <v>39201</v>
      </c>
      <c r="B713" s="476" t="s">
        <v>8229</v>
      </c>
      <c r="C713" s="476" t="s">
        <v>9</v>
      </c>
      <c r="D713" s="477">
        <v>40.99</v>
      </c>
    </row>
    <row r="714" spans="1:4" s="476" customFormat="1" ht="12.75" x14ac:dyDescent="0.2">
      <c r="A714" s="476">
        <v>39200</v>
      </c>
      <c r="B714" s="476" t="s">
        <v>8230</v>
      </c>
      <c r="C714" s="476" t="s">
        <v>9</v>
      </c>
      <c r="D714" s="477">
        <v>41.32</v>
      </c>
    </row>
    <row r="715" spans="1:4" s="476" customFormat="1" ht="12.75" x14ac:dyDescent="0.2">
      <c r="A715" s="476">
        <v>39203</v>
      </c>
      <c r="B715" s="476" t="s">
        <v>8231</v>
      </c>
      <c r="C715" s="476" t="s">
        <v>9</v>
      </c>
      <c r="D715" s="477">
        <v>33.36</v>
      </c>
    </row>
    <row r="716" spans="1:4" s="476" customFormat="1" ht="12.75" x14ac:dyDescent="0.2">
      <c r="A716" s="476">
        <v>39202</v>
      </c>
      <c r="B716" s="476" t="s">
        <v>8232</v>
      </c>
      <c r="C716" s="476" t="s">
        <v>9</v>
      </c>
      <c r="D716" s="477">
        <v>39.19</v>
      </c>
    </row>
    <row r="717" spans="1:4" s="476" customFormat="1" ht="12.75" x14ac:dyDescent="0.2">
      <c r="A717" s="476">
        <v>39205</v>
      </c>
      <c r="B717" s="476" t="s">
        <v>8233</v>
      </c>
      <c r="C717" s="476" t="s">
        <v>9</v>
      </c>
      <c r="D717" s="477">
        <v>65.39</v>
      </c>
    </row>
    <row r="718" spans="1:4" s="476" customFormat="1" ht="12.75" x14ac:dyDescent="0.2">
      <c r="A718" s="476">
        <v>39204</v>
      </c>
      <c r="B718" s="476" t="s">
        <v>8234</v>
      </c>
      <c r="C718" s="476" t="s">
        <v>9</v>
      </c>
      <c r="D718" s="477">
        <v>66.97</v>
      </c>
    </row>
    <row r="719" spans="1:4" s="476" customFormat="1" ht="12.75" x14ac:dyDescent="0.2">
      <c r="A719" s="476">
        <v>39206</v>
      </c>
      <c r="B719" s="476" t="s">
        <v>8235</v>
      </c>
      <c r="C719" s="476" t="s">
        <v>9</v>
      </c>
      <c r="D719" s="477">
        <v>63.53</v>
      </c>
    </row>
    <row r="720" spans="1:4" s="476" customFormat="1" ht="12.75" x14ac:dyDescent="0.2">
      <c r="A720" s="476">
        <v>797</v>
      </c>
      <c r="B720" s="476" t="s">
        <v>8236</v>
      </c>
      <c r="C720" s="476" t="s">
        <v>9</v>
      </c>
      <c r="D720" s="477">
        <v>8.39</v>
      </c>
    </row>
    <row r="721" spans="1:4" s="476" customFormat="1" ht="12.75" x14ac:dyDescent="0.2">
      <c r="A721" s="476">
        <v>798</v>
      </c>
      <c r="B721" s="476" t="s">
        <v>8237</v>
      </c>
      <c r="C721" s="476" t="s">
        <v>9</v>
      </c>
      <c r="D721" s="477">
        <v>1.1499999999999999</v>
      </c>
    </row>
    <row r="722" spans="1:4" s="476" customFormat="1" ht="12.75" x14ac:dyDescent="0.2">
      <c r="A722" s="476">
        <v>796</v>
      </c>
      <c r="B722" s="476" t="s">
        <v>8238</v>
      </c>
      <c r="C722" s="476" t="s">
        <v>9</v>
      </c>
      <c r="D722" s="477">
        <v>8.0399999999999991</v>
      </c>
    </row>
    <row r="723" spans="1:4" s="476" customFormat="1" ht="12.75" x14ac:dyDescent="0.2">
      <c r="A723" s="476">
        <v>799</v>
      </c>
      <c r="B723" s="476" t="s">
        <v>8239</v>
      </c>
      <c r="C723" s="476" t="s">
        <v>9</v>
      </c>
      <c r="D723" s="477">
        <v>3.78</v>
      </c>
    </row>
    <row r="724" spans="1:4" s="476" customFormat="1" ht="12.75" x14ac:dyDescent="0.2">
      <c r="A724" s="476">
        <v>792</v>
      </c>
      <c r="B724" s="476" t="s">
        <v>8240</v>
      </c>
      <c r="C724" s="476" t="s">
        <v>9</v>
      </c>
      <c r="D724" s="477">
        <v>3.84</v>
      </c>
    </row>
    <row r="725" spans="1:4" s="476" customFormat="1" ht="12.75" x14ac:dyDescent="0.2">
      <c r="A725" s="476">
        <v>804</v>
      </c>
      <c r="B725" s="476" t="s">
        <v>8241</v>
      </c>
      <c r="C725" s="476" t="s">
        <v>9</v>
      </c>
      <c r="D725" s="477">
        <v>19.05</v>
      </c>
    </row>
    <row r="726" spans="1:4" s="476" customFormat="1" ht="12.75" x14ac:dyDescent="0.2">
      <c r="A726" s="476">
        <v>793</v>
      </c>
      <c r="B726" s="476" t="s">
        <v>8242</v>
      </c>
      <c r="C726" s="476" t="s">
        <v>9</v>
      </c>
      <c r="D726" s="477">
        <v>8.18</v>
      </c>
    </row>
    <row r="727" spans="1:4" s="476" customFormat="1" ht="12.75" x14ac:dyDescent="0.2">
      <c r="A727" s="476">
        <v>801</v>
      </c>
      <c r="B727" s="476" t="s">
        <v>8243</v>
      </c>
      <c r="C727" s="476" t="s">
        <v>9</v>
      </c>
      <c r="D727" s="477">
        <v>5.83</v>
      </c>
    </row>
    <row r="728" spans="1:4" s="476" customFormat="1" ht="12.75" x14ac:dyDescent="0.2">
      <c r="A728" s="476">
        <v>794</v>
      </c>
      <c r="B728" s="476" t="s">
        <v>8244</v>
      </c>
      <c r="C728" s="476" t="s">
        <v>9</v>
      </c>
      <c r="D728" s="477">
        <v>6.02</v>
      </c>
    </row>
    <row r="729" spans="1:4" s="476" customFormat="1" ht="12.75" x14ac:dyDescent="0.2">
      <c r="A729" s="476">
        <v>802</v>
      </c>
      <c r="B729" s="476" t="s">
        <v>8245</v>
      </c>
      <c r="C729" s="476" t="s">
        <v>9</v>
      </c>
      <c r="D729" s="477">
        <v>16.8</v>
      </c>
    </row>
    <row r="730" spans="1:4" s="476" customFormat="1" ht="12.75" x14ac:dyDescent="0.2">
      <c r="A730" s="476">
        <v>803</v>
      </c>
      <c r="B730" s="476" t="s">
        <v>8246</v>
      </c>
      <c r="C730" s="476" t="s">
        <v>9</v>
      </c>
      <c r="D730" s="477">
        <v>14.65</v>
      </c>
    </row>
    <row r="731" spans="1:4" s="476" customFormat="1" ht="12.75" x14ac:dyDescent="0.2">
      <c r="A731" s="476">
        <v>38001</v>
      </c>
      <c r="B731" s="476" t="s">
        <v>8247</v>
      </c>
      <c r="C731" s="476" t="s">
        <v>9</v>
      </c>
      <c r="D731" s="477">
        <v>0.62</v>
      </c>
    </row>
    <row r="732" spans="1:4" s="476" customFormat="1" ht="12.75" x14ac:dyDescent="0.2">
      <c r="A732" s="476">
        <v>38002</v>
      </c>
      <c r="B732" s="476" t="s">
        <v>8248</v>
      </c>
      <c r="C732" s="476" t="s">
        <v>9</v>
      </c>
      <c r="D732" s="477">
        <v>1.1499999999999999</v>
      </c>
    </row>
    <row r="733" spans="1:4" s="476" customFormat="1" ht="12.75" x14ac:dyDescent="0.2">
      <c r="A733" s="476">
        <v>38003</v>
      </c>
      <c r="B733" s="476" t="s">
        <v>8249</v>
      </c>
      <c r="C733" s="476" t="s">
        <v>9</v>
      </c>
      <c r="D733" s="477">
        <v>13.78</v>
      </c>
    </row>
    <row r="734" spans="1:4" s="476" customFormat="1" ht="12.75" x14ac:dyDescent="0.2">
      <c r="A734" s="476">
        <v>38004</v>
      </c>
      <c r="B734" s="476" t="s">
        <v>8250</v>
      </c>
      <c r="C734" s="476" t="s">
        <v>9</v>
      </c>
      <c r="D734" s="477">
        <v>18.43</v>
      </c>
    </row>
    <row r="735" spans="1:4" s="476" customFormat="1" ht="12.75" x14ac:dyDescent="0.2">
      <c r="A735" s="476">
        <v>36327</v>
      </c>
      <c r="B735" s="476" t="s">
        <v>8251</v>
      </c>
      <c r="C735" s="476" t="s">
        <v>9</v>
      </c>
      <c r="D735" s="477">
        <v>2.3199999999999998</v>
      </c>
    </row>
    <row r="736" spans="1:4" s="476" customFormat="1" ht="12.75" x14ac:dyDescent="0.2">
      <c r="A736" s="476">
        <v>38992</v>
      </c>
      <c r="B736" s="476" t="s">
        <v>8252</v>
      </c>
      <c r="C736" s="476" t="s">
        <v>9</v>
      </c>
      <c r="D736" s="477">
        <v>3.72</v>
      </c>
    </row>
    <row r="737" spans="1:4" s="476" customFormat="1" ht="12.75" x14ac:dyDescent="0.2">
      <c r="A737" s="476">
        <v>38993</v>
      </c>
      <c r="B737" s="476" t="s">
        <v>8253</v>
      </c>
      <c r="C737" s="476" t="s">
        <v>9</v>
      </c>
      <c r="D737" s="477">
        <v>10.6</v>
      </c>
    </row>
    <row r="738" spans="1:4" s="476" customFormat="1" ht="12.75" x14ac:dyDescent="0.2">
      <c r="A738" s="476">
        <v>38418</v>
      </c>
      <c r="B738" s="476" t="s">
        <v>13109</v>
      </c>
      <c r="C738" s="476" t="s">
        <v>9</v>
      </c>
      <c r="D738" s="477">
        <v>6.34</v>
      </c>
    </row>
    <row r="739" spans="1:4" s="476" customFormat="1" ht="12.75" x14ac:dyDescent="0.2">
      <c r="A739" s="476">
        <v>39178</v>
      </c>
      <c r="B739" s="476" t="s">
        <v>8254</v>
      </c>
      <c r="C739" s="476" t="s">
        <v>9</v>
      </c>
      <c r="D739" s="477">
        <v>1.1299999999999999</v>
      </c>
    </row>
    <row r="740" spans="1:4" s="476" customFormat="1" ht="12.75" x14ac:dyDescent="0.2">
      <c r="A740" s="476">
        <v>39177</v>
      </c>
      <c r="B740" s="476" t="s">
        <v>8255</v>
      </c>
      <c r="C740" s="476" t="s">
        <v>9</v>
      </c>
      <c r="D740" s="477">
        <v>1.02</v>
      </c>
    </row>
    <row r="741" spans="1:4" s="476" customFormat="1" ht="12.75" x14ac:dyDescent="0.2">
      <c r="A741" s="476">
        <v>39174</v>
      </c>
      <c r="B741" s="476" t="s">
        <v>8256</v>
      </c>
      <c r="C741" s="476" t="s">
        <v>9</v>
      </c>
      <c r="D741" s="477">
        <v>0.51</v>
      </c>
    </row>
    <row r="742" spans="1:4" s="476" customFormat="1" ht="12.75" x14ac:dyDescent="0.2">
      <c r="A742" s="476">
        <v>39176</v>
      </c>
      <c r="B742" s="476" t="s">
        <v>8257</v>
      </c>
      <c r="C742" s="476" t="s">
        <v>9</v>
      </c>
      <c r="D742" s="477">
        <v>0.67</v>
      </c>
    </row>
    <row r="743" spans="1:4" s="476" customFormat="1" ht="12.75" x14ac:dyDescent="0.2">
      <c r="A743" s="476">
        <v>39180</v>
      </c>
      <c r="B743" s="476" t="s">
        <v>8258</v>
      </c>
      <c r="C743" s="476" t="s">
        <v>9</v>
      </c>
      <c r="D743" s="477">
        <v>3.07</v>
      </c>
    </row>
    <row r="744" spans="1:4" s="476" customFormat="1" ht="12.75" x14ac:dyDescent="0.2">
      <c r="A744" s="476">
        <v>39179</v>
      </c>
      <c r="B744" s="476" t="s">
        <v>8259</v>
      </c>
      <c r="C744" s="476" t="s">
        <v>9</v>
      </c>
      <c r="D744" s="477">
        <v>2.71</v>
      </c>
    </row>
    <row r="745" spans="1:4" s="476" customFormat="1" ht="12.75" x14ac:dyDescent="0.2">
      <c r="A745" s="476">
        <v>39175</v>
      </c>
      <c r="B745" s="476" t="s">
        <v>8260</v>
      </c>
      <c r="C745" s="476" t="s">
        <v>9</v>
      </c>
      <c r="D745" s="477">
        <v>0.62</v>
      </c>
    </row>
    <row r="746" spans="1:4" s="476" customFormat="1" ht="12.75" x14ac:dyDescent="0.2">
      <c r="A746" s="476">
        <v>39217</v>
      </c>
      <c r="B746" s="476" t="s">
        <v>8261</v>
      </c>
      <c r="C746" s="476" t="s">
        <v>9</v>
      </c>
      <c r="D746" s="477">
        <v>0.48</v>
      </c>
    </row>
    <row r="747" spans="1:4" s="476" customFormat="1" ht="12.75" x14ac:dyDescent="0.2">
      <c r="A747" s="476">
        <v>39181</v>
      </c>
      <c r="B747" s="476" t="s">
        <v>8262</v>
      </c>
      <c r="C747" s="476" t="s">
        <v>9</v>
      </c>
      <c r="D747" s="477">
        <v>4.1100000000000003</v>
      </c>
    </row>
    <row r="748" spans="1:4" s="476" customFormat="1" ht="12.75" x14ac:dyDescent="0.2">
      <c r="A748" s="476">
        <v>39182</v>
      </c>
      <c r="B748" s="476" t="s">
        <v>8263</v>
      </c>
      <c r="C748" s="476" t="s">
        <v>9</v>
      </c>
      <c r="D748" s="477">
        <v>5.78</v>
      </c>
    </row>
    <row r="749" spans="1:4" s="476" customFormat="1" ht="12.75" x14ac:dyDescent="0.2">
      <c r="A749" s="476">
        <v>12616</v>
      </c>
      <c r="B749" s="476" t="s">
        <v>8264</v>
      </c>
      <c r="C749" s="476" t="s">
        <v>9</v>
      </c>
      <c r="D749" s="477">
        <v>6.57</v>
      </c>
    </row>
    <row r="750" spans="1:4" s="476" customFormat="1" ht="12.75" x14ac:dyDescent="0.2">
      <c r="A750" s="476">
        <v>1049</v>
      </c>
      <c r="B750" s="476" t="s">
        <v>8265</v>
      </c>
      <c r="C750" s="476" t="s">
        <v>9</v>
      </c>
      <c r="D750" s="477">
        <v>4.84</v>
      </c>
    </row>
    <row r="751" spans="1:4" s="476" customFormat="1" ht="12.75" x14ac:dyDescent="0.2">
      <c r="A751" s="476">
        <v>1099</v>
      </c>
      <c r="B751" s="476" t="s">
        <v>8266</v>
      </c>
      <c r="C751" s="476" t="s">
        <v>9</v>
      </c>
      <c r="D751" s="477">
        <v>3.7</v>
      </c>
    </row>
    <row r="752" spans="1:4" s="476" customFormat="1" ht="12.75" x14ac:dyDescent="0.2">
      <c r="A752" s="476">
        <v>39678</v>
      </c>
      <c r="B752" s="476" t="s">
        <v>8267</v>
      </c>
      <c r="C752" s="476" t="s">
        <v>9</v>
      </c>
      <c r="D752" s="477">
        <v>1.49</v>
      </c>
    </row>
    <row r="753" spans="1:4" s="476" customFormat="1" ht="12.75" x14ac:dyDescent="0.2">
      <c r="A753" s="476">
        <v>1050</v>
      </c>
      <c r="B753" s="476" t="s">
        <v>8268</v>
      </c>
      <c r="C753" s="476" t="s">
        <v>9</v>
      </c>
      <c r="D753" s="477">
        <v>2.5299999999999998</v>
      </c>
    </row>
    <row r="754" spans="1:4" s="476" customFormat="1" ht="12.75" x14ac:dyDescent="0.2">
      <c r="A754" s="476">
        <v>1101</v>
      </c>
      <c r="B754" s="476" t="s">
        <v>8269</v>
      </c>
      <c r="C754" s="476" t="s">
        <v>9</v>
      </c>
      <c r="D754" s="477">
        <v>15.98</v>
      </c>
    </row>
    <row r="755" spans="1:4" s="476" customFormat="1" ht="12.75" x14ac:dyDescent="0.2">
      <c r="A755" s="476">
        <v>1100</v>
      </c>
      <c r="B755" s="476" t="s">
        <v>8270</v>
      </c>
      <c r="C755" s="476" t="s">
        <v>9</v>
      </c>
      <c r="D755" s="477">
        <v>8.24</v>
      </c>
    </row>
    <row r="756" spans="1:4" s="476" customFormat="1" ht="12.75" x14ac:dyDescent="0.2">
      <c r="A756" s="476">
        <v>39679</v>
      </c>
      <c r="B756" s="476" t="s">
        <v>8271</v>
      </c>
      <c r="C756" s="476" t="s">
        <v>9</v>
      </c>
      <c r="D756" s="477">
        <v>31.84</v>
      </c>
    </row>
    <row r="757" spans="1:4" s="476" customFormat="1" ht="12.75" x14ac:dyDescent="0.2">
      <c r="A757" s="476">
        <v>1098</v>
      </c>
      <c r="B757" s="476" t="s">
        <v>8272</v>
      </c>
      <c r="C757" s="476" t="s">
        <v>9</v>
      </c>
      <c r="D757" s="477">
        <v>1.97</v>
      </c>
    </row>
    <row r="758" spans="1:4" s="476" customFormat="1" ht="12.75" x14ac:dyDescent="0.2">
      <c r="A758" s="476">
        <v>1102</v>
      </c>
      <c r="B758" s="476" t="s">
        <v>8273</v>
      </c>
      <c r="C758" s="476" t="s">
        <v>9</v>
      </c>
      <c r="D758" s="477">
        <v>23.82</v>
      </c>
    </row>
    <row r="759" spans="1:4" s="476" customFormat="1" ht="12.75" x14ac:dyDescent="0.2">
      <c r="A759" s="476">
        <v>1051</v>
      </c>
      <c r="B759" s="476" t="s">
        <v>8274</v>
      </c>
      <c r="C759" s="476" t="s">
        <v>9</v>
      </c>
      <c r="D759" s="477">
        <v>34.630000000000003</v>
      </c>
    </row>
    <row r="760" spans="1:4" s="476" customFormat="1" ht="12.75" x14ac:dyDescent="0.2">
      <c r="A760" s="476">
        <v>37399</v>
      </c>
      <c r="B760" s="476" t="s">
        <v>8275</v>
      </c>
      <c r="C760" s="476" t="s">
        <v>9</v>
      </c>
      <c r="D760" s="477">
        <v>14.23</v>
      </c>
    </row>
    <row r="761" spans="1:4" s="476" customFormat="1" ht="12.75" x14ac:dyDescent="0.2">
      <c r="A761" s="476">
        <v>41955</v>
      </c>
      <c r="B761" s="476" t="s">
        <v>8276</v>
      </c>
      <c r="C761" s="476" t="s">
        <v>29</v>
      </c>
      <c r="D761" s="477">
        <v>78.349999999999994</v>
      </c>
    </row>
    <row r="762" spans="1:4" s="476" customFormat="1" ht="12.75" x14ac:dyDescent="0.2">
      <c r="A762" s="476">
        <v>41953</v>
      </c>
      <c r="B762" s="476" t="s">
        <v>8277</v>
      </c>
      <c r="C762" s="476" t="s">
        <v>29</v>
      </c>
      <c r="D762" s="477">
        <v>74.77</v>
      </c>
    </row>
    <row r="763" spans="1:4" s="476" customFormat="1" ht="12.75" x14ac:dyDescent="0.2">
      <c r="A763" s="476">
        <v>41954</v>
      </c>
      <c r="B763" s="476" t="s">
        <v>8278</v>
      </c>
      <c r="C763" s="476" t="s">
        <v>29</v>
      </c>
      <c r="D763" s="477">
        <v>74.06</v>
      </c>
    </row>
    <row r="764" spans="1:4" s="476" customFormat="1" ht="12.75" x14ac:dyDescent="0.2">
      <c r="A764" s="476">
        <v>25004</v>
      </c>
      <c r="B764" s="476" t="s">
        <v>8279</v>
      </c>
      <c r="C764" s="476" t="s">
        <v>29</v>
      </c>
      <c r="D764" s="477">
        <v>31.24</v>
      </c>
    </row>
    <row r="765" spans="1:4" s="476" customFormat="1" ht="12.75" x14ac:dyDescent="0.2">
      <c r="A765" s="476">
        <v>25002</v>
      </c>
      <c r="B765" s="476" t="s">
        <v>8280</v>
      </c>
      <c r="C765" s="476" t="s">
        <v>29</v>
      </c>
      <c r="D765" s="477">
        <v>31.5</v>
      </c>
    </row>
    <row r="766" spans="1:4" s="476" customFormat="1" ht="12.75" x14ac:dyDescent="0.2">
      <c r="A766" s="476">
        <v>37409</v>
      </c>
      <c r="B766" s="476" t="s">
        <v>8281</v>
      </c>
      <c r="C766" s="476" t="s">
        <v>29</v>
      </c>
      <c r="D766" s="477">
        <v>30.98</v>
      </c>
    </row>
    <row r="767" spans="1:4" s="476" customFormat="1" ht="12.75" x14ac:dyDescent="0.2">
      <c r="A767" s="476">
        <v>841</v>
      </c>
      <c r="B767" s="476" t="s">
        <v>8282</v>
      </c>
      <c r="C767" s="476" t="s">
        <v>29</v>
      </c>
      <c r="D767" s="477">
        <v>32</v>
      </c>
    </row>
    <row r="768" spans="1:4" s="476" customFormat="1" ht="12.75" x14ac:dyDescent="0.2">
      <c r="A768" s="476">
        <v>25005</v>
      </c>
      <c r="B768" s="476" t="s">
        <v>8283</v>
      </c>
      <c r="C768" s="476" t="s">
        <v>29</v>
      </c>
      <c r="D768" s="477">
        <v>35.090000000000003</v>
      </c>
    </row>
    <row r="769" spans="1:4" s="476" customFormat="1" ht="12.75" x14ac:dyDescent="0.2">
      <c r="A769" s="476">
        <v>25003</v>
      </c>
      <c r="B769" s="476" t="s">
        <v>8284</v>
      </c>
      <c r="C769" s="476" t="s">
        <v>29</v>
      </c>
      <c r="D769" s="477">
        <v>37.479999999999997</v>
      </c>
    </row>
    <row r="770" spans="1:4" s="476" customFormat="1" ht="12.75" x14ac:dyDescent="0.2">
      <c r="A770" s="476">
        <v>37410</v>
      </c>
      <c r="B770" s="476" t="s">
        <v>8285</v>
      </c>
      <c r="C770" s="476" t="s">
        <v>29</v>
      </c>
      <c r="D770" s="477">
        <v>35.090000000000003</v>
      </c>
    </row>
    <row r="771" spans="1:4" s="476" customFormat="1" ht="12.75" x14ac:dyDescent="0.2">
      <c r="A771" s="476">
        <v>842</v>
      </c>
      <c r="B771" s="476" t="s">
        <v>8286</v>
      </c>
      <c r="C771" s="476" t="s">
        <v>29</v>
      </c>
      <c r="D771" s="477">
        <v>39.47</v>
      </c>
    </row>
    <row r="772" spans="1:4" s="476" customFormat="1" ht="12.75" x14ac:dyDescent="0.2">
      <c r="A772" s="476">
        <v>862</v>
      </c>
      <c r="B772" s="476" t="s">
        <v>8287</v>
      </c>
      <c r="C772" s="476" t="s">
        <v>27</v>
      </c>
      <c r="D772" s="477">
        <v>7.9</v>
      </c>
    </row>
    <row r="773" spans="1:4" s="476" customFormat="1" ht="12.75" x14ac:dyDescent="0.2">
      <c r="A773" s="476">
        <v>866</v>
      </c>
      <c r="B773" s="476" t="s">
        <v>8288</v>
      </c>
      <c r="C773" s="476" t="s">
        <v>27</v>
      </c>
      <c r="D773" s="477">
        <v>97.17</v>
      </c>
    </row>
    <row r="774" spans="1:4" s="476" customFormat="1" ht="12.75" x14ac:dyDescent="0.2">
      <c r="A774" s="476">
        <v>892</v>
      </c>
      <c r="B774" s="476" t="s">
        <v>8289</v>
      </c>
      <c r="C774" s="476" t="s">
        <v>27</v>
      </c>
      <c r="D774" s="477">
        <v>123.57</v>
      </c>
    </row>
    <row r="775" spans="1:4" s="476" customFormat="1" ht="12.75" x14ac:dyDescent="0.2">
      <c r="A775" s="476">
        <v>857</v>
      </c>
      <c r="B775" s="476" t="s">
        <v>8290</v>
      </c>
      <c r="C775" s="476" t="s">
        <v>27</v>
      </c>
      <c r="D775" s="477">
        <v>12.58</v>
      </c>
    </row>
    <row r="776" spans="1:4" s="476" customFormat="1" ht="12.75" x14ac:dyDescent="0.2">
      <c r="A776" s="476">
        <v>37404</v>
      </c>
      <c r="B776" s="476" t="s">
        <v>8291</v>
      </c>
      <c r="C776" s="476" t="s">
        <v>27</v>
      </c>
      <c r="D776" s="477">
        <v>148.6</v>
      </c>
    </row>
    <row r="777" spans="1:4" s="476" customFormat="1" ht="12.75" x14ac:dyDescent="0.2">
      <c r="A777" s="476">
        <v>868</v>
      </c>
      <c r="B777" s="476" t="s">
        <v>8292</v>
      </c>
      <c r="C777" s="476" t="s">
        <v>27</v>
      </c>
      <c r="D777" s="477">
        <v>19.43</v>
      </c>
    </row>
    <row r="778" spans="1:4" s="476" customFormat="1" ht="12.75" x14ac:dyDescent="0.2">
      <c r="A778" s="476">
        <v>870</v>
      </c>
      <c r="B778" s="476" t="s">
        <v>8293</v>
      </c>
      <c r="C778" s="476" t="s">
        <v>27</v>
      </c>
      <c r="D778" s="477">
        <v>256.06</v>
      </c>
    </row>
    <row r="779" spans="1:4" s="476" customFormat="1" ht="12.75" x14ac:dyDescent="0.2">
      <c r="A779" s="476">
        <v>863</v>
      </c>
      <c r="B779" s="476" t="s">
        <v>1975</v>
      </c>
      <c r="C779" s="476" t="s">
        <v>27</v>
      </c>
      <c r="D779" s="477">
        <v>26.84</v>
      </c>
    </row>
    <row r="780" spans="1:4" s="476" customFormat="1" ht="12.75" x14ac:dyDescent="0.2">
      <c r="A780" s="476">
        <v>867</v>
      </c>
      <c r="B780" s="476" t="s">
        <v>1988</v>
      </c>
      <c r="C780" s="476" t="s">
        <v>27</v>
      </c>
      <c r="D780" s="477">
        <v>37.380000000000003</v>
      </c>
    </row>
    <row r="781" spans="1:4" s="476" customFormat="1" ht="12.75" x14ac:dyDescent="0.2">
      <c r="A781" s="476">
        <v>891</v>
      </c>
      <c r="B781" s="476" t="s">
        <v>8294</v>
      </c>
      <c r="C781" s="476" t="s">
        <v>27</v>
      </c>
      <c r="D781" s="477">
        <v>430.02</v>
      </c>
    </row>
    <row r="782" spans="1:4" s="476" customFormat="1" ht="12.75" x14ac:dyDescent="0.2">
      <c r="A782" s="476">
        <v>864</v>
      </c>
      <c r="B782" s="476" t="s">
        <v>8295</v>
      </c>
      <c r="C782" s="476" t="s">
        <v>27</v>
      </c>
      <c r="D782" s="477">
        <v>52.66</v>
      </c>
    </row>
    <row r="783" spans="1:4" s="476" customFormat="1" ht="12.75" x14ac:dyDescent="0.2">
      <c r="A783" s="476">
        <v>865</v>
      </c>
      <c r="B783" s="476" t="s">
        <v>8296</v>
      </c>
      <c r="C783" s="476" t="s">
        <v>27</v>
      </c>
      <c r="D783" s="477">
        <v>74.180000000000007</v>
      </c>
    </row>
    <row r="784" spans="1:4" s="476" customFormat="1" ht="12.75" x14ac:dyDescent="0.2">
      <c r="A784" s="476">
        <v>1006</v>
      </c>
      <c r="B784" s="476" t="s">
        <v>8297</v>
      </c>
      <c r="C784" s="476" t="s">
        <v>27</v>
      </c>
      <c r="D784" s="477">
        <v>123.18</v>
      </c>
    </row>
    <row r="785" spans="1:4" s="476" customFormat="1" ht="12.75" x14ac:dyDescent="0.2">
      <c r="A785" s="476">
        <v>948</v>
      </c>
      <c r="B785" s="476" t="s">
        <v>8298</v>
      </c>
      <c r="C785" s="476" t="s">
        <v>27</v>
      </c>
      <c r="D785" s="477">
        <v>64.150000000000006</v>
      </c>
    </row>
    <row r="786" spans="1:4" s="476" customFormat="1" ht="12.75" x14ac:dyDescent="0.2">
      <c r="A786" s="476">
        <v>947</v>
      </c>
      <c r="B786" s="476" t="s">
        <v>8299</v>
      </c>
      <c r="C786" s="476" t="s">
        <v>27</v>
      </c>
      <c r="D786" s="477">
        <v>65.25</v>
      </c>
    </row>
    <row r="787" spans="1:4" s="476" customFormat="1" ht="12.75" x14ac:dyDescent="0.2">
      <c r="A787" s="476">
        <v>911</v>
      </c>
      <c r="B787" s="476" t="s">
        <v>8300</v>
      </c>
      <c r="C787" s="476" t="s">
        <v>27</v>
      </c>
      <c r="D787" s="477">
        <v>94.89</v>
      </c>
    </row>
    <row r="788" spans="1:4" s="476" customFormat="1" ht="12.75" x14ac:dyDescent="0.2">
      <c r="A788" s="476">
        <v>925</v>
      </c>
      <c r="B788" s="476" t="s">
        <v>8301</v>
      </c>
      <c r="C788" s="476" t="s">
        <v>27</v>
      </c>
      <c r="D788" s="477">
        <v>87.7</v>
      </c>
    </row>
    <row r="789" spans="1:4" s="476" customFormat="1" ht="12.75" x14ac:dyDescent="0.2">
      <c r="A789" s="476">
        <v>954</v>
      </c>
      <c r="B789" s="476" t="s">
        <v>8302</v>
      </c>
      <c r="C789" s="476" t="s">
        <v>27</v>
      </c>
      <c r="D789" s="477">
        <v>96.89</v>
      </c>
    </row>
    <row r="790" spans="1:4" s="476" customFormat="1" ht="12.75" x14ac:dyDescent="0.2">
      <c r="A790" s="476">
        <v>901</v>
      </c>
      <c r="B790" s="476" t="s">
        <v>8303</v>
      </c>
      <c r="C790" s="476" t="s">
        <v>27</v>
      </c>
      <c r="D790" s="477">
        <v>103.69</v>
      </c>
    </row>
    <row r="791" spans="1:4" s="476" customFormat="1" ht="12.75" x14ac:dyDescent="0.2">
      <c r="A791" s="476">
        <v>926</v>
      </c>
      <c r="B791" s="476" t="s">
        <v>8304</v>
      </c>
      <c r="C791" s="476" t="s">
        <v>27</v>
      </c>
      <c r="D791" s="477">
        <v>109.59</v>
      </c>
    </row>
    <row r="792" spans="1:4" s="476" customFormat="1" ht="12.75" x14ac:dyDescent="0.2">
      <c r="A792" s="476">
        <v>912</v>
      </c>
      <c r="B792" s="476" t="s">
        <v>8305</v>
      </c>
      <c r="C792" s="476" t="s">
        <v>27</v>
      </c>
      <c r="D792" s="477">
        <v>110.26</v>
      </c>
    </row>
    <row r="793" spans="1:4" s="476" customFormat="1" ht="12.75" x14ac:dyDescent="0.2">
      <c r="A793" s="476">
        <v>955</v>
      </c>
      <c r="B793" s="476" t="s">
        <v>8306</v>
      </c>
      <c r="C793" s="476" t="s">
        <v>27</v>
      </c>
      <c r="D793" s="477">
        <v>131.61000000000001</v>
      </c>
    </row>
    <row r="794" spans="1:4" s="476" customFormat="1" ht="12.75" x14ac:dyDescent="0.2">
      <c r="A794" s="476">
        <v>946</v>
      </c>
      <c r="B794" s="476" t="s">
        <v>8307</v>
      </c>
      <c r="C794" s="476" t="s">
        <v>27</v>
      </c>
      <c r="D794" s="477">
        <v>147.96</v>
      </c>
    </row>
    <row r="795" spans="1:4" s="476" customFormat="1" ht="12.75" x14ac:dyDescent="0.2">
      <c r="A795" s="476">
        <v>953</v>
      </c>
      <c r="B795" s="476" t="s">
        <v>8308</v>
      </c>
      <c r="C795" s="476" t="s">
        <v>27</v>
      </c>
      <c r="D795" s="477">
        <v>134.65</v>
      </c>
    </row>
    <row r="796" spans="1:4" s="476" customFormat="1" ht="12.75" x14ac:dyDescent="0.2">
      <c r="A796" s="476">
        <v>902</v>
      </c>
      <c r="B796" s="476" t="s">
        <v>8309</v>
      </c>
      <c r="C796" s="476" t="s">
        <v>27</v>
      </c>
      <c r="D796" s="477">
        <v>163.68</v>
      </c>
    </row>
    <row r="797" spans="1:4" s="476" customFormat="1" ht="12.75" x14ac:dyDescent="0.2">
      <c r="A797" s="476">
        <v>927</v>
      </c>
      <c r="B797" s="476" t="s">
        <v>8310</v>
      </c>
      <c r="C797" s="476" t="s">
        <v>27</v>
      </c>
      <c r="D797" s="477">
        <v>158.65</v>
      </c>
    </row>
    <row r="798" spans="1:4" s="476" customFormat="1" ht="12.75" x14ac:dyDescent="0.2">
      <c r="A798" s="476">
        <v>913</v>
      </c>
      <c r="B798" s="476" t="s">
        <v>8311</v>
      </c>
      <c r="C798" s="476" t="s">
        <v>27</v>
      </c>
      <c r="D798" s="477">
        <v>177.08</v>
      </c>
    </row>
    <row r="799" spans="1:4" s="476" customFormat="1" ht="12.75" x14ac:dyDescent="0.2">
      <c r="A799" s="476">
        <v>903</v>
      </c>
      <c r="B799" s="476" t="s">
        <v>8312</v>
      </c>
      <c r="C799" s="476" t="s">
        <v>27</v>
      </c>
      <c r="D799" s="477">
        <v>200.4</v>
      </c>
    </row>
    <row r="800" spans="1:4" s="476" customFormat="1" ht="12.75" x14ac:dyDescent="0.2">
      <c r="A800" s="476">
        <v>945</v>
      </c>
      <c r="B800" s="476" t="s">
        <v>8313</v>
      </c>
      <c r="C800" s="476" t="s">
        <v>27</v>
      </c>
      <c r="D800" s="477">
        <v>212</v>
      </c>
    </row>
    <row r="801" spans="1:4" s="476" customFormat="1" ht="12.75" x14ac:dyDescent="0.2">
      <c r="A801" s="476">
        <v>914</v>
      </c>
      <c r="B801" s="476" t="s">
        <v>8314</v>
      </c>
      <c r="C801" s="476" t="s">
        <v>27</v>
      </c>
      <c r="D801" s="477">
        <v>217.18</v>
      </c>
    </row>
    <row r="802" spans="1:4" s="476" customFormat="1" ht="12.75" x14ac:dyDescent="0.2">
      <c r="A802" s="476">
        <v>993</v>
      </c>
      <c r="B802" s="476" t="s">
        <v>8315</v>
      </c>
      <c r="C802" s="476" t="s">
        <v>27</v>
      </c>
      <c r="D802" s="477">
        <v>2.65</v>
      </c>
    </row>
    <row r="803" spans="1:4" s="476" customFormat="1" ht="12.75" x14ac:dyDescent="0.2">
      <c r="A803" s="476">
        <v>1020</v>
      </c>
      <c r="B803" s="476" t="s">
        <v>8316</v>
      </c>
      <c r="C803" s="476" t="s">
        <v>27</v>
      </c>
      <c r="D803" s="477">
        <v>11.55</v>
      </c>
    </row>
    <row r="804" spans="1:4" s="476" customFormat="1" ht="12.75" x14ac:dyDescent="0.2">
      <c r="A804" s="476">
        <v>1017</v>
      </c>
      <c r="B804" s="476" t="s">
        <v>1904</v>
      </c>
      <c r="C804" s="476" t="s">
        <v>27</v>
      </c>
      <c r="D804" s="477">
        <v>126.9</v>
      </c>
    </row>
    <row r="805" spans="1:4" s="476" customFormat="1" ht="12.75" x14ac:dyDescent="0.2">
      <c r="A805" s="476">
        <v>999</v>
      </c>
      <c r="B805" s="476" t="s">
        <v>8317</v>
      </c>
      <c r="C805" s="476" t="s">
        <v>27</v>
      </c>
      <c r="D805" s="477">
        <v>157.24</v>
      </c>
    </row>
    <row r="806" spans="1:4" s="476" customFormat="1" ht="12.75" x14ac:dyDescent="0.2">
      <c r="A806" s="476">
        <v>995</v>
      </c>
      <c r="B806" s="476" t="s">
        <v>8318</v>
      </c>
      <c r="C806" s="476" t="s">
        <v>27</v>
      </c>
      <c r="D806" s="477">
        <v>17.71</v>
      </c>
    </row>
    <row r="807" spans="1:4" s="476" customFormat="1" ht="12.75" x14ac:dyDescent="0.2">
      <c r="A807" s="476">
        <v>1000</v>
      </c>
      <c r="B807" s="476" t="s">
        <v>8319</v>
      </c>
      <c r="C807" s="476" t="s">
        <v>27</v>
      </c>
      <c r="D807" s="477">
        <v>192.75</v>
      </c>
    </row>
    <row r="808" spans="1:4" s="476" customFormat="1" ht="12.75" x14ac:dyDescent="0.2">
      <c r="A808" s="476">
        <v>1022</v>
      </c>
      <c r="B808" s="476" t="s">
        <v>8320</v>
      </c>
      <c r="C808" s="476" t="s">
        <v>27</v>
      </c>
      <c r="D808" s="477">
        <v>3.68</v>
      </c>
    </row>
    <row r="809" spans="1:4" s="476" customFormat="1" ht="12.75" x14ac:dyDescent="0.2">
      <c r="A809" s="476">
        <v>1015</v>
      </c>
      <c r="B809" s="476" t="s">
        <v>8321</v>
      </c>
      <c r="C809" s="476" t="s">
        <v>27</v>
      </c>
      <c r="D809" s="477">
        <v>253.81</v>
      </c>
    </row>
    <row r="810" spans="1:4" s="476" customFormat="1" ht="12.75" x14ac:dyDescent="0.2">
      <c r="A810" s="476">
        <v>996</v>
      </c>
      <c r="B810" s="476" t="s">
        <v>1898</v>
      </c>
      <c r="C810" s="476" t="s">
        <v>27</v>
      </c>
      <c r="D810" s="477">
        <v>26.96</v>
      </c>
    </row>
    <row r="811" spans="1:4" s="476" customFormat="1" ht="12.75" x14ac:dyDescent="0.2">
      <c r="A811" s="476">
        <v>1001</v>
      </c>
      <c r="B811" s="476" t="s">
        <v>8322</v>
      </c>
      <c r="C811" s="476" t="s">
        <v>27</v>
      </c>
      <c r="D811" s="477">
        <v>317.63</v>
      </c>
    </row>
    <row r="812" spans="1:4" s="476" customFormat="1" ht="12.75" x14ac:dyDescent="0.2">
      <c r="A812" s="476">
        <v>1019</v>
      </c>
      <c r="B812" s="476" t="s">
        <v>1900</v>
      </c>
      <c r="C812" s="476" t="s">
        <v>27</v>
      </c>
      <c r="D812" s="477">
        <v>37.17</v>
      </c>
    </row>
    <row r="813" spans="1:4" s="476" customFormat="1" ht="12.75" x14ac:dyDescent="0.2">
      <c r="A813" s="476">
        <v>1021</v>
      </c>
      <c r="B813" s="476" t="s">
        <v>8323</v>
      </c>
      <c r="C813" s="476" t="s">
        <v>27</v>
      </c>
      <c r="D813" s="477">
        <v>5.28</v>
      </c>
    </row>
    <row r="814" spans="1:4" s="476" customFormat="1" ht="12.75" x14ac:dyDescent="0.2">
      <c r="A814" s="476">
        <v>39249</v>
      </c>
      <c r="B814" s="476" t="s">
        <v>8324</v>
      </c>
      <c r="C814" s="476" t="s">
        <v>27</v>
      </c>
      <c r="D814" s="477">
        <v>414.36</v>
      </c>
    </row>
    <row r="815" spans="1:4" s="476" customFormat="1" ht="12.75" x14ac:dyDescent="0.2">
      <c r="A815" s="476">
        <v>1018</v>
      </c>
      <c r="B815" s="476" t="s">
        <v>8325</v>
      </c>
      <c r="C815" s="476" t="s">
        <v>27</v>
      </c>
      <c r="D815" s="477">
        <v>52.98</v>
      </c>
    </row>
    <row r="816" spans="1:4" s="476" customFormat="1" ht="12.75" x14ac:dyDescent="0.2">
      <c r="A816" s="476">
        <v>39250</v>
      </c>
      <c r="B816" s="476" t="s">
        <v>8326</v>
      </c>
      <c r="C816" s="476" t="s">
        <v>27</v>
      </c>
      <c r="D816" s="477">
        <v>532.27</v>
      </c>
    </row>
    <row r="817" spans="1:4" s="476" customFormat="1" ht="12.75" x14ac:dyDescent="0.2">
      <c r="A817" s="476">
        <v>994</v>
      </c>
      <c r="B817" s="476" t="s">
        <v>1896</v>
      </c>
      <c r="C817" s="476" t="s">
        <v>27</v>
      </c>
      <c r="D817" s="477">
        <v>7.21</v>
      </c>
    </row>
    <row r="818" spans="1:4" s="476" customFormat="1" ht="12.75" x14ac:dyDescent="0.2">
      <c r="A818" s="476">
        <v>977</v>
      </c>
      <c r="B818" s="476" t="s">
        <v>1902</v>
      </c>
      <c r="C818" s="476" t="s">
        <v>27</v>
      </c>
      <c r="D818" s="477">
        <v>73.39</v>
      </c>
    </row>
    <row r="819" spans="1:4" s="476" customFormat="1" ht="12.75" x14ac:dyDescent="0.2">
      <c r="A819" s="476">
        <v>998</v>
      </c>
      <c r="B819" s="476" t="s">
        <v>8327</v>
      </c>
      <c r="C819" s="476" t="s">
        <v>27</v>
      </c>
      <c r="D819" s="477">
        <v>97.49</v>
      </c>
    </row>
    <row r="820" spans="1:4" s="476" customFormat="1" ht="12.75" x14ac:dyDescent="0.2">
      <c r="A820" s="476">
        <v>39251</v>
      </c>
      <c r="B820" s="476" t="s">
        <v>8328</v>
      </c>
      <c r="C820" s="476" t="s">
        <v>27</v>
      </c>
      <c r="D820" s="477">
        <v>0.7</v>
      </c>
    </row>
    <row r="821" spans="1:4" s="476" customFormat="1" ht="12.75" x14ac:dyDescent="0.2">
      <c r="A821" s="476">
        <v>1011</v>
      </c>
      <c r="B821" s="476" t="s">
        <v>8329</v>
      </c>
      <c r="C821" s="476" t="s">
        <v>27</v>
      </c>
      <c r="D821" s="477">
        <v>0.98</v>
      </c>
    </row>
    <row r="822" spans="1:4" s="476" customFormat="1" ht="12.75" x14ac:dyDescent="0.2">
      <c r="A822" s="476">
        <v>39252</v>
      </c>
      <c r="B822" s="476" t="s">
        <v>8330</v>
      </c>
      <c r="C822" s="476" t="s">
        <v>27</v>
      </c>
      <c r="D822" s="477">
        <v>1.17</v>
      </c>
    </row>
    <row r="823" spans="1:4" s="476" customFormat="1" ht="12.75" x14ac:dyDescent="0.2">
      <c r="A823" s="476">
        <v>1013</v>
      </c>
      <c r="B823" s="476" t="s">
        <v>8331</v>
      </c>
      <c r="C823" s="476" t="s">
        <v>27</v>
      </c>
      <c r="D823" s="477">
        <v>1.55</v>
      </c>
    </row>
    <row r="824" spans="1:4" s="476" customFormat="1" ht="12.75" x14ac:dyDescent="0.2">
      <c r="A824" s="476">
        <v>980</v>
      </c>
      <c r="B824" s="476" t="s">
        <v>1892</v>
      </c>
      <c r="C824" s="476" t="s">
        <v>27</v>
      </c>
      <c r="D824" s="477">
        <v>10.59</v>
      </c>
    </row>
    <row r="825" spans="1:4" s="476" customFormat="1" ht="12.75" x14ac:dyDescent="0.2">
      <c r="A825" s="476">
        <v>39237</v>
      </c>
      <c r="B825" s="476" t="s">
        <v>8332</v>
      </c>
      <c r="C825" s="476" t="s">
        <v>27</v>
      </c>
      <c r="D825" s="477">
        <v>125.57</v>
      </c>
    </row>
    <row r="826" spans="1:4" s="476" customFormat="1" ht="12.75" x14ac:dyDescent="0.2">
      <c r="A826" s="476">
        <v>39238</v>
      </c>
      <c r="B826" s="476" t="s">
        <v>8333</v>
      </c>
      <c r="C826" s="476" t="s">
        <v>27</v>
      </c>
      <c r="D826" s="477">
        <v>156.78</v>
      </c>
    </row>
    <row r="827" spans="1:4" s="476" customFormat="1" ht="12.75" x14ac:dyDescent="0.2">
      <c r="A827" s="476">
        <v>979</v>
      </c>
      <c r="B827" s="476" t="s">
        <v>1894</v>
      </c>
      <c r="C827" s="476" t="s">
        <v>27</v>
      </c>
      <c r="D827" s="477">
        <v>16.32</v>
      </c>
    </row>
    <row r="828" spans="1:4" s="476" customFormat="1" ht="12.75" x14ac:dyDescent="0.2">
      <c r="A828" s="476">
        <v>39239</v>
      </c>
      <c r="B828" s="476" t="s">
        <v>8334</v>
      </c>
      <c r="C828" s="476" t="s">
        <v>27</v>
      </c>
      <c r="D828" s="477">
        <v>190.8</v>
      </c>
    </row>
    <row r="829" spans="1:4" s="476" customFormat="1" ht="12.75" x14ac:dyDescent="0.2">
      <c r="A829" s="476">
        <v>1014</v>
      </c>
      <c r="B829" s="476" t="s">
        <v>1886</v>
      </c>
      <c r="C829" s="476" t="s">
        <v>27</v>
      </c>
      <c r="D829" s="477">
        <v>2.48</v>
      </c>
    </row>
    <row r="830" spans="1:4" s="476" customFormat="1" ht="12.75" x14ac:dyDescent="0.2">
      <c r="A830" s="476">
        <v>39240</v>
      </c>
      <c r="B830" s="476" t="s">
        <v>8335</v>
      </c>
      <c r="C830" s="476" t="s">
        <v>27</v>
      </c>
      <c r="D830" s="477">
        <v>252.18</v>
      </c>
    </row>
    <row r="831" spans="1:4" s="476" customFormat="1" ht="12.75" x14ac:dyDescent="0.2">
      <c r="A831" s="476">
        <v>39232</v>
      </c>
      <c r="B831" s="476" t="s">
        <v>8336</v>
      </c>
      <c r="C831" s="476" t="s">
        <v>27</v>
      </c>
      <c r="D831" s="477">
        <v>26.18</v>
      </c>
    </row>
    <row r="832" spans="1:4" s="476" customFormat="1" ht="12.75" x14ac:dyDescent="0.2">
      <c r="A832" s="476">
        <v>39233</v>
      </c>
      <c r="B832" s="476" t="s">
        <v>8337</v>
      </c>
      <c r="C832" s="476" t="s">
        <v>27</v>
      </c>
      <c r="D832" s="477">
        <v>36</v>
      </c>
    </row>
    <row r="833" spans="1:4" s="476" customFormat="1" ht="12.75" x14ac:dyDescent="0.2">
      <c r="A833" s="476">
        <v>981</v>
      </c>
      <c r="B833" s="476" t="s">
        <v>1888</v>
      </c>
      <c r="C833" s="476" t="s">
        <v>27</v>
      </c>
      <c r="D833" s="477">
        <v>4.43</v>
      </c>
    </row>
    <row r="834" spans="1:4" s="476" customFormat="1" ht="12.75" x14ac:dyDescent="0.2">
      <c r="A834" s="476">
        <v>39234</v>
      </c>
      <c r="B834" s="476" t="s">
        <v>8338</v>
      </c>
      <c r="C834" s="476" t="s">
        <v>27</v>
      </c>
      <c r="D834" s="477">
        <v>52.84</v>
      </c>
    </row>
    <row r="835" spans="1:4" s="476" customFormat="1" ht="12.75" x14ac:dyDescent="0.2">
      <c r="A835" s="476">
        <v>982</v>
      </c>
      <c r="B835" s="476" t="s">
        <v>1890</v>
      </c>
      <c r="C835" s="476" t="s">
        <v>27</v>
      </c>
      <c r="D835" s="477">
        <v>6.2</v>
      </c>
    </row>
    <row r="836" spans="1:4" s="476" customFormat="1" ht="12.75" x14ac:dyDescent="0.2">
      <c r="A836" s="476">
        <v>39235</v>
      </c>
      <c r="B836" s="476" t="s">
        <v>8339</v>
      </c>
      <c r="C836" s="476" t="s">
        <v>27</v>
      </c>
      <c r="D836" s="477">
        <v>74.31</v>
      </c>
    </row>
    <row r="837" spans="1:4" s="476" customFormat="1" ht="12.75" x14ac:dyDescent="0.2">
      <c r="A837" s="476">
        <v>39236</v>
      </c>
      <c r="B837" s="476" t="s">
        <v>8340</v>
      </c>
      <c r="C837" s="476" t="s">
        <v>27</v>
      </c>
      <c r="D837" s="477">
        <v>97.42</v>
      </c>
    </row>
    <row r="838" spans="1:4" s="476" customFormat="1" ht="12.75" x14ac:dyDescent="0.2">
      <c r="A838" s="476">
        <v>876</v>
      </c>
      <c r="B838" s="476" t="s">
        <v>8341</v>
      </c>
      <c r="C838" s="476" t="s">
        <v>27</v>
      </c>
      <c r="D838" s="477">
        <v>251.47</v>
      </c>
    </row>
    <row r="839" spans="1:4" s="476" customFormat="1" ht="12.75" x14ac:dyDescent="0.2">
      <c r="A839" s="476">
        <v>877</v>
      </c>
      <c r="B839" s="476" t="s">
        <v>8342</v>
      </c>
      <c r="C839" s="476" t="s">
        <v>27</v>
      </c>
      <c r="D839" s="477">
        <v>295.63</v>
      </c>
    </row>
    <row r="840" spans="1:4" s="476" customFormat="1" ht="12.75" x14ac:dyDescent="0.2">
      <c r="A840" s="476">
        <v>882</v>
      </c>
      <c r="B840" s="476" t="s">
        <v>8343</v>
      </c>
      <c r="C840" s="476" t="s">
        <v>27</v>
      </c>
      <c r="D840" s="477">
        <v>322.14</v>
      </c>
    </row>
    <row r="841" spans="1:4" s="476" customFormat="1" ht="12.75" x14ac:dyDescent="0.2">
      <c r="A841" s="476">
        <v>878</v>
      </c>
      <c r="B841" s="476" t="s">
        <v>8344</v>
      </c>
      <c r="C841" s="476" t="s">
        <v>27</v>
      </c>
      <c r="D841" s="477">
        <v>400.5</v>
      </c>
    </row>
    <row r="842" spans="1:4" s="476" customFormat="1" ht="12.75" x14ac:dyDescent="0.2">
      <c r="A842" s="476">
        <v>879</v>
      </c>
      <c r="B842" s="476" t="s">
        <v>8345</v>
      </c>
      <c r="C842" s="476" t="s">
        <v>27</v>
      </c>
      <c r="D842" s="477">
        <v>472.05</v>
      </c>
    </row>
    <row r="843" spans="1:4" s="476" customFormat="1" ht="12.75" x14ac:dyDescent="0.2">
      <c r="A843" s="476">
        <v>880</v>
      </c>
      <c r="B843" s="476" t="s">
        <v>8346</v>
      </c>
      <c r="C843" s="476" t="s">
        <v>27</v>
      </c>
      <c r="D843" s="477">
        <v>555.41999999999996</v>
      </c>
    </row>
    <row r="844" spans="1:4" s="476" customFormat="1" ht="12.75" x14ac:dyDescent="0.2">
      <c r="A844" s="476">
        <v>873</v>
      </c>
      <c r="B844" s="476" t="s">
        <v>8347</v>
      </c>
      <c r="C844" s="476" t="s">
        <v>27</v>
      </c>
      <c r="D844" s="477">
        <v>168.88</v>
      </c>
    </row>
    <row r="845" spans="1:4" s="476" customFormat="1" ht="12.75" x14ac:dyDescent="0.2">
      <c r="A845" s="476">
        <v>881</v>
      </c>
      <c r="B845" s="476" t="s">
        <v>8348</v>
      </c>
      <c r="C845" s="476" t="s">
        <v>27</v>
      </c>
      <c r="D845" s="477">
        <v>759.16</v>
      </c>
    </row>
    <row r="846" spans="1:4" s="476" customFormat="1" ht="12.75" x14ac:dyDescent="0.2">
      <c r="A846" s="476">
        <v>874</v>
      </c>
      <c r="B846" s="476" t="s">
        <v>8349</v>
      </c>
      <c r="C846" s="476" t="s">
        <v>27</v>
      </c>
      <c r="D846" s="477">
        <v>200.42</v>
      </c>
    </row>
    <row r="847" spans="1:4" s="476" customFormat="1" ht="12.75" x14ac:dyDescent="0.2">
      <c r="A847" s="476">
        <v>875</v>
      </c>
      <c r="B847" s="476" t="s">
        <v>8350</v>
      </c>
      <c r="C847" s="476" t="s">
        <v>27</v>
      </c>
      <c r="D847" s="477">
        <v>239.12</v>
      </c>
    </row>
    <row r="848" spans="1:4" s="476" customFormat="1" ht="12.75" x14ac:dyDescent="0.2">
      <c r="A848" s="476">
        <v>983</v>
      </c>
      <c r="B848" s="476" t="s">
        <v>8351</v>
      </c>
      <c r="C848" s="476" t="s">
        <v>27</v>
      </c>
      <c r="D848" s="477">
        <v>1.5</v>
      </c>
    </row>
    <row r="849" spans="1:4" s="476" customFormat="1" ht="12.75" x14ac:dyDescent="0.2">
      <c r="A849" s="476">
        <v>985</v>
      </c>
      <c r="B849" s="476" t="s">
        <v>8352</v>
      </c>
      <c r="C849" s="476" t="s">
        <v>27</v>
      </c>
      <c r="D849" s="477">
        <v>11.23</v>
      </c>
    </row>
    <row r="850" spans="1:4" s="476" customFormat="1" ht="12.75" x14ac:dyDescent="0.2">
      <c r="A850" s="476">
        <v>990</v>
      </c>
      <c r="B850" s="476" t="s">
        <v>8353</v>
      </c>
      <c r="C850" s="476" t="s">
        <v>27</v>
      </c>
      <c r="D850" s="477">
        <v>153.72</v>
      </c>
    </row>
    <row r="851" spans="1:4" s="476" customFormat="1" ht="12.75" x14ac:dyDescent="0.2">
      <c r="A851" s="476">
        <v>39241</v>
      </c>
      <c r="B851" s="476" t="s">
        <v>8354</v>
      </c>
      <c r="C851" s="476" t="s">
        <v>27</v>
      </c>
      <c r="D851" s="477">
        <v>17.57</v>
      </c>
    </row>
    <row r="852" spans="1:4" s="476" customFormat="1" ht="12.75" x14ac:dyDescent="0.2">
      <c r="A852" s="476">
        <v>1005</v>
      </c>
      <c r="B852" s="476" t="s">
        <v>8355</v>
      </c>
      <c r="C852" s="476" t="s">
        <v>27</v>
      </c>
      <c r="D852" s="477">
        <v>188.67</v>
      </c>
    </row>
    <row r="853" spans="1:4" s="476" customFormat="1" ht="12.75" x14ac:dyDescent="0.2">
      <c r="A853" s="476">
        <v>984</v>
      </c>
      <c r="B853" s="476" t="s">
        <v>8356</v>
      </c>
      <c r="C853" s="476" t="s">
        <v>27</v>
      </c>
      <c r="D853" s="477">
        <v>3.88</v>
      </c>
    </row>
    <row r="854" spans="1:4" s="476" customFormat="1" ht="12.75" x14ac:dyDescent="0.2">
      <c r="A854" s="476">
        <v>991</v>
      </c>
      <c r="B854" s="476" t="s">
        <v>8357</v>
      </c>
      <c r="C854" s="476" t="s">
        <v>27</v>
      </c>
      <c r="D854" s="477">
        <v>249.31</v>
      </c>
    </row>
    <row r="855" spans="1:4" s="476" customFormat="1" ht="12.75" x14ac:dyDescent="0.2">
      <c r="A855" s="476">
        <v>986</v>
      </c>
      <c r="B855" s="476" t="s">
        <v>8358</v>
      </c>
      <c r="C855" s="476" t="s">
        <v>27</v>
      </c>
      <c r="D855" s="477">
        <v>26.86</v>
      </c>
    </row>
    <row r="856" spans="1:4" s="476" customFormat="1" ht="12.75" x14ac:dyDescent="0.2">
      <c r="A856" s="476">
        <v>1024</v>
      </c>
      <c r="B856" s="476" t="s">
        <v>8359</v>
      </c>
      <c r="C856" s="476" t="s">
        <v>27</v>
      </c>
      <c r="D856" s="477">
        <v>308.56</v>
      </c>
    </row>
    <row r="857" spans="1:4" s="476" customFormat="1" ht="12.75" x14ac:dyDescent="0.2">
      <c r="A857" s="476">
        <v>987</v>
      </c>
      <c r="B857" s="476" t="s">
        <v>8360</v>
      </c>
      <c r="C857" s="476" t="s">
        <v>27</v>
      </c>
      <c r="D857" s="477">
        <v>36.5</v>
      </c>
    </row>
    <row r="858" spans="1:4" s="476" customFormat="1" ht="12.75" x14ac:dyDescent="0.2">
      <c r="A858" s="476">
        <v>1003</v>
      </c>
      <c r="B858" s="476" t="s">
        <v>8361</v>
      </c>
      <c r="C858" s="476" t="s">
        <v>27</v>
      </c>
      <c r="D858" s="477">
        <v>5.68</v>
      </c>
    </row>
    <row r="859" spans="1:4" s="476" customFormat="1" ht="12.75" x14ac:dyDescent="0.2">
      <c r="A859" s="476">
        <v>992</v>
      </c>
      <c r="B859" s="476" t="s">
        <v>8362</v>
      </c>
      <c r="C859" s="476" t="s">
        <v>27</v>
      </c>
      <c r="D859" s="477">
        <v>399.22</v>
      </c>
    </row>
    <row r="860" spans="1:4" s="476" customFormat="1" ht="12.75" x14ac:dyDescent="0.2">
      <c r="A860" s="476">
        <v>1007</v>
      </c>
      <c r="B860" s="476" t="s">
        <v>8363</v>
      </c>
      <c r="C860" s="476" t="s">
        <v>27</v>
      </c>
      <c r="D860" s="477">
        <v>51.77</v>
      </c>
    </row>
    <row r="861" spans="1:4" s="476" customFormat="1" ht="12.75" x14ac:dyDescent="0.2">
      <c r="A861" s="476">
        <v>39242</v>
      </c>
      <c r="B861" s="476" t="s">
        <v>8364</v>
      </c>
      <c r="C861" s="476" t="s">
        <v>27</v>
      </c>
      <c r="D861" s="477">
        <v>494.64</v>
      </c>
    </row>
    <row r="862" spans="1:4" s="476" customFormat="1" ht="12.75" x14ac:dyDescent="0.2">
      <c r="A862" s="476">
        <v>1008</v>
      </c>
      <c r="B862" s="476" t="s">
        <v>8365</v>
      </c>
      <c r="C862" s="476" t="s">
        <v>27</v>
      </c>
      <c r="D862" s="477">
        <v>6.45</v>
      </c>
    </row>
    <row r="863" spans="1:4" s="476" customFormat="1" ht="12.75" x14ac:dyDescent="0.2">
      <c r="A863" s="476">
        <v>988</v>
      </c>
      <c r="B863" s="476" t="s">
        <v>8366</v>
      </c>
      <c r="C863" s="476" t="s">
        <v>27</v>
      </c>
      <c r="D863" s="477">
        <v>71.510000000000005</v>
      </c>
    </row>
    <row r="864" spans="1:4" s="476" customFormat="1" ht="12.75" x14ac:dyDescent="0.2">
      <c r="A864" s="476">
        <v>989</v>
      </c>
      <c r="B864" s="476" t="s">
        <v>8367</v>
      </c>
      <c r="C864" s="476" t="s">
        <v>27</v>
      </c>
      <c r="D864" s="477">
        <v>96.87</v>
      </c>
    </row>
    <row r="865" spans="1:4" s="476" customFormat="1" ht="12.75" x14ac:dyDescent="0.2">
      <c r="A865" s="476">
        <v>39598</v>
      </c>
      <c r="B865" s="476" t="s">
        <v>8368</v>
      </c>
      <c r="C865" s="476" t="s">
        <v>27</v>
      </c>
      <c r="D865" s="477">
        <v>1.85</v>
      </c>
    </row>
    <row r="866" spans="1:4" s="476" customFormat="1" ht="12.75" x14ac:dyDescent="0.2">
      <c r="A866" s="476">
        <v>39599</v>
      </c>
      <c r="B866" s="476" t="s">
        <v>2002</v>
      </c>
      <c r="C866" s="476" t="s">
        <v>27</v>
      </c>
      <c r="D866" s="477">
        <v>2.79</v>
      </c>
    </row>
    <row r="867" spans="1:4" s="476" customFormat="1" ht="12.75" x14ac:dyDescent="0.2">
      <c r="A867" s="476">
        <v>34602</v>
      </c>
      <c r="B867" s="476" t="s">
        <v>8369</v>
      </c>
      <c r="C867" s="476" t="s">
        <v>27</v>
      </c>
      <c r="D867" s="477">
        <v>6.04</v>
      </c>
    </row>
    <row r="868" spans="1:4" s="476" customFormat="1" ht="12.75" x14ac:dyDescent="0.2">
      <c r="A868" s="476">
        <v>34603</v>
      </c>
      <c r="B868" s="476" t="s">
        <v>8370</v>
      </c>
      <c r="C868" s="476" t="s">
        <v>27</v>
      </c>
      <c r="D868" s="477">
        <v>29.06</v>
      </c>
    </row>
    <row r="869" spans="1:4" s="476" customFormat="1" ht="12.75" x14ac:dyDescent="0.2">
      <c r="A869" s="476">
        <v>34607</v>
      </c>
      <c r="B869" s="476" t="s">
        <v>8371</v>
      </c>
      <c r="C869" s="476" t="s">
        <v>27</v>
      </c>
      <c r="D869" s="477">
        <v>12.96</v>
      </c>
    </row>
    <row r="870" spans="1:4" s="476" customFormat="1" ht="12.75" x14ac:dyDescent="0.2">
      <c r="A870" s="476">
        <v>34609</v>
      </c>
      <c r="B870" s="476" t="s">
        <v>8372</v>
      </c>
      <c r="C870" s="476" t="s">
        <v>27</v>
      </c>
      <c r="D870" s="477">
        <v>19.440000000000001</v>
      </c>
    </row>
    <row r="871" spans="1:4" s="476" customFormat="1" ht="12.75" x14ac:dyDescent="0.2">
      <c r="A871" s="476">
        <v>34618</v>
      </c>
      <c r="B871" s="476" t="s">
        <v>8373</v>
      </c>
      <c r="C871" s="476" t="s">
        <v>27</v>
      </c>
      <c r="D871" s="477">
        <v>8.01</v>
      </c>
    </row>
    <row r="872" spans="1:4" s="476" customFormat="1" ht="12.75" x14ac:dyDescent="0.2">
      <c r="A872" s="476">
        <v>34620</v>
      </c>
      <c r="B872" s="476" t="s">
        <v>8374</v>
      </c>
      <c r="C872" s="476" t="s">
        <v>27</v>
      </c>
      <c r="D872" s="477">
        <v>40.11</v>
      </c>
    </row>
    <row r="873" spans="1:4" s="476" customFormat="1" ht="12.75" x14ac:dyDescent="0.2">
      <c r="A873" s="476">
        <v>34621</v>
      </c>
      <c r="B873" s="476" t="s">
        <v>8375</v>
      </c>
      <c r="C873" s="476" t="s">
        <v>27</v>
      </c>
      <c r="D873" s="477">
        <v>18.61</v>
      </c>
    </row>
    <row r="874" spans="1:4" s="476" customFormat="1" ht="12.75" x14ac:dyDescent="0.2">
      <c r="A874" s="476">
        <v>34622</v>
      </c>
      <c r="B874" s="476" t="s">
        <v>8376</v>
      </c>
      <c r="C874" s="476" t="s">
        <v>27</v>
      </c>
      <c r="D874" s="477">
        <v>26.36</v>
      </c>
    </row>
    <row r="875" spans="1:4" s="476" customFormat="1" ht="12.75" x14ac:dyDescent="0.2">
      <c r="A875" s="476">
        <v>34624</v>
      </c>
      <c r="B875" s="476" t="s">
        <v>8377</v>
      </c>
      <c r="C875" s="476" t="s">
        <v>27</v>
      </c>
      <c r="D875" s="477">
        <v>10.24</v>
      </c>
    </row>
    <row r="876" spans="1:4" s="476" customFormat="1" ht="12.75" x14ac:dyDescent="0.2">
      <c r="A876" s="476">
        <v>34626</v>
      </c>
      <c r="B876" s="476" t="s">
        <v>8378</v>
      </c>
      <c r="C876" s="476" t="s">
        <v>27</v>
      </c>
      <c r="D876" s="477">
        <v>55.13</v>
      </c>
    </row>
    <row r="877" spans="1:4" s="476" customFormat="1" ht="12.75" x14ac:dyDescent="0.2">
      <c r="A877" s="476">
        <v>34627</v>
      </c>
      <c r="B877" s="476" t="s">
        <v>8379</v>
      </c>
      <c r="C877" s="476" t="s">
        <v>27</v>
      </c>
      <c r="D877" s="477">
        <v>23.75</v>
      </c>
    </row>
    <row r="878" spans="1:4" s="476" customFormat="1" ht="12.75" x14ac:dyDescent="0.2">
      <c r="A878" s="476">
        <v>34629</v>
      </c>
      <c r="B878" s="476" t="s">
        <v>8380</v>
      </c>
      <c r="C878" s="476" t="s">
        <v>27</v>
      </c>
      <c r="D878" s="477">
        <v>34.78</v>
      </c>
    </row>
    <row r="879" spans="1:4" s="476" customFormat="1" ht="12.75" x14ac:dyDescent="0.2">
      <c r="A879" s="476">
        <v>39257</v>
      </c>
      <c r="B879" s="476" t="s">
        <v>8381</v>
      </c>
      <c r="C879" s="476" t="s">
        <v>27</v>
      </c>
      <c r="D879" s="477">
        <v>6.76</v>
      </c>
    </row>
    <row r="880" spans="1:4" s="476" customFormat="1" ht="12.75" x14ac:dyDescent="0.2">
      <c r="A880" s="476">
        <v>39261</v>
      </c>
      <c r="B880" s="476" t="s">
        <v>8382</v>
      </c>
      <c r="C880" s="476" t="s">
        <v>27</v>
      </c>
      <c r="D880" s="477">
        <v>36.04</v>
      </c>
    </row>
    <row r="881" spans="1:4" s="476" customFormat="1" ht="12.75" x14ac:dyDescent="0.2">
      <c r="A881" s="476">
        <v>39268</v>
      </c>
      <c r="B881" s="476" t="s">
        <v>8383</v>
      </c>
      <c r="C881" s="476" t="s">
        <v>27</v>
      </c>
      <c r="D881" s="477">
        <v>415.77</v>
      </c>
    </row>
    <row r="882" spans="1:4" s="476" customFormat="1" ht="12.75" x14ac:dyDescent="0.2">
      <c r="A882" s="476">
        <v>39262</v>
      </c>
      <c r="B882" s="476" t="s">
        <v>8384</v>
      </c>
      <c r="C882" s="476" t="s">
        <v>27</v>
      </c>
      <c r="D882" s="477">
        <v>56.34</v>
      </c>
    </row>
    <row r="883" spans="1:4" s="476" customFormat="1" ht="12.75" x14ac:dyDescent="0.2">
      <c r="A883" s="476">
        <v>39258</v>
      </c>
      <c r="B883" s="476" t="s">
        <v>8385</v>
      </c>
      <c r="C883" s="476" t="s">
        <v>27</v>
      </c>
      <c r="D883" s="477">
        <v>10.02</v>
      </c>
    </row>
    <row r="884" spans="1:4" s="476" customFormat="1" ht="12.75" x14ac:dyDescent="0.2">
      <c r="A884" s="476">
        <v>39263</v>
      </c>
      <c r="B884" s="476" t="s">
        <v>8386</v>
      </c>
      <c r="C884" s="476" t="s">
        <v>27</v>
      </c>
      <c r="D884" s="477">
        <v>87.18</v>
      </c>
    </row>
    <row r="885" spans="1:4" s="476" customFormat="1" ht="12.75" x14ac:dyDescent="0.2">
      <c r="A885" s="476">
        <v>39264</v>
      </c>
      <c r="B885" s="476" t="s">
        <v>8387</v>
      </c>
      <c r="C885" s="476" t="s">
        <v>27</v>
      </c>
      <c r="D885" s="477">
        <v>118.04</v>
      </c>
    </row>
    <row r="886" spans="1:4" s="476" customFormat="1" ht="12.75" x14ac:dyDescent="0.2">
      <c r="A886" s="476">
        <v>39259</v>
      </c>
      <c r="B886" s="476" t="s">
        <v>8388</v>
      </c>
      <c r="C886" s="476" t="s">
        <v>27</v>
      </c>
      <c r="D886" s="477">
        <v>15.27</v>
      </c>
    </row>
    <row r="887" spans="1:4" s="476" customFormat="1" ht="12.75" x14ac:dyDescent="0.2">
      <c r="A887" s="476">
        <v>39265</v>
      </c>
      <c r="B887" s="476" t="s">
        <v>8389</v>
      </c>
      <c r="C887" s="476" t="s">
        <v>27</v>
      </c>
      <c r="D887" s="477">
        <v>173.89</v>
      </c>
    </row>
    <row r="888" spans="1:4" s="476" customFormat="1" ht="12.75" x14ac:dyDescent="0.2">
      <c r="A888" s="476">
        <v>39260</v>
      </c>
      <c r="B888" s="476" t="s">
        <v>8390</v>
      </c>
      <c r="C888" s="476" t="s">
        <v>27</v>
      </c>
      <c r="D888" s="477">
        <v>21.74</v>
      </c>
    </row>
    <row r="889" spans="1:4" s="476" customFormat="1" ht="12.75" x14ac:dyDescent="0.2">
      <c r="A889" s="476">
        <v>39266</v>
      </c>
      <c r="B889" s="476" t="s">
        <v>8391</v>
      </c>
      <c r="C889" s="476" t="s">
        <v>27</v>
      </c>
      <c r="D889" s="477">
        <v>244</v>
      </c>
    </row>
    <row r="890" spans="1:4" s="476" customFormat="1" ht="12.75" x14ac:dyDescent="0.2">
      <c r="A890" s="476">
        <v>39267</v>
      </c>
      <c r="B890" s="476" t="s">
        <v>8392</v>
      </c>
      <c r="C890" s="476" t="s">
        <v>27</v>
      </c>
      <c r="D890" s="477">
        <v>319.83999999999997</v>
      </c>
    </row>
    <row r="891" spans="1:4" s="476" customFormat="1" ht="12.75" x14ac:dyDescent="0.2">
      <c r="A891" s="476">
        <v>11901</v>
      </c>
      <c r="B891" s="476" t="s">
        <v>8393</v>
      </c>
      <c r="C891" s="476" t="s">
        <v>27</v>
      </c>
      <c r="D891" s="477">
        <v>0.7</v>
      </c>
    </row>
    <row r="892" spans="1:4" s="476" customFormat="1" ht="12.75" x14ac:dyDescent="0.2">
      <c r="A892" s="476">
        <v>11902</v>
      </c>
      <c r="B892" s="476" t="s">
        <v>2004</v>
      </c>
      <c r="C892" s="476" t="s">
        <v>27</v>
      </c>
      <c r="D892" s="477">
        <v>1.22</v>
      </c>
    </row>
    <row r="893" spans="1:4" s="476" customFormat="1" ht="12.75" x14ac:dyDescent="0.2">
      <c r="A893" s="476">
        <v>11903</v>
      </c>
      <c r="B893" s="476" t="s">
        <v>8394</v>
      </c>
      <c r="C893" s="476" t="s">
        <v>27</v>
      </c>
      <c r="D893" s="477">
        <v>1.88</v>
      </c>
    </row>
    <row r="894" spans="1:4" s="476" customFormat="1" ht="12.75" x14ac:dyDescent="0.2">
      <c r="A894" s="476">
        <v>11904</v>
      </c>
      <c r="B894" s="476" t="s">
        <v>8395</v>
      </c>
      <c r="C894" s="476" t="s">
        <v>27</v>
      </c>
      <c r="D894" s="477">
        <v>2.4</v>
      </c>
    </row>
    <row r="895" spans="1:4" s="476" customFormat="1" ht="12.75" x14ac:dyDescent="0.2">
      <c r="A895" s="476">
        <v>11905</v>
      </c>
      <c r="B895" s="476" t="s">
        <v>8396</v>
      </c>
      <c r="C895" s="476" t="s">
        <v>27</v>
      </c>
      <c r="D895" s="477">
        <v>3.23</v>
      </c>
    </row>
    <row r="896" spans="1:4" s="476" customFormat="1" ht="12.75" x14ac:dyDescent="0.2">
      <c r="A896" s="476">
        <v>11906</v>
      </c>
      <c r="B896" s="476" t="s">
        <v>8397</v>
      </c>
      <c r="C896" s="476" t="s">
        <v>27</v>
      </c>
      <c r="D896" s="477">
        <v>3.71</v>
      </c>
    </row>
    <row r="897" spans="1:4" s="476" customFormat="1" ht="12.75" x14ac:dyDescent="0.2">
      <c r="A897" s="476">
        <v>11919</v>
      </c>
      <c r="B897" s="476" t="s">
        <v>8398</v>
      </c>
      <c r="C897" s="476" t="s">
        <v>27</v>
      </c>
      <c r="D897" s="477">
        <v>7.29</v>
      </c>
    </row>
    <row r="898" spans="1:4" s="476" customFormat="1" ht="12.75" x14ac:dyDescent="0.2">
      <c r="A898" s="476">
        <v>11920</v>
      </c>
      <c r="B898" s="476" t="s">
        <v>8399</v>
      </c>
      <c r="C898" s="476" t="s">
        <v>27</v>
      </c>
      <c r="D898" s="477">
        <v>14.12</v>
      </c>
    </row>
    <row r="899" spans="1:4" s="476" customFormat="1" ht="12.75" x14ac:dyDescent="0.2">
      <c r="A899" s="476">
        <v>11924</v>
      </c>
      <c r="B899" s="476" t="s">
        <v>8400</v>
      </c>
      <c r="C899" s="476" t="s">
        <v>27</v>
      </c>
      <c r="D899" s="477">
        <v>137.37</v>
      </c>
    </row>
    <row r="900" spans="1:4" s="476" customFormat="1" ht="12.75" x14ac:dyDescent="0.2">
      <c r="A900" s="476">
        <v>11921</v>
      </c>
      <c r="B900" s="476" t="s">
        <v>8401</v>
      </c>
      <c r="C900" s="476" t="s">
        <v>27</v>
      </c>
      <c r="D900" s="477">
        <v>19.23</v>
      </c>
    </row>
    <row r="901" spans="1:4" s="476" customFormat="1" ht="12.75" x14ac:dyDescent="0.2">
      <c r="A901" s="476">
        <v>11922</v>
      </c>
      <c r="B901" s="476" t="s">
        <v>8402</v>
      </c>
      <c r="C901" s="476" t="s">
        <v>27</v>
      </c>
      <c r="D901" s="477">
        <v>34.14</v>
      </c>
    </row>
    <row r="902" spans="1:4" s="476" customFormat="1" ht="12.75" x14ac:dyDescent="0.2">
      <c r="A902" s="476">
        <v>11923</v>
      </c>
      <c r="B902" s="476" t="s">
        <v>8403</v>
      </c>
      <c r="C902" s="476" t="s">
        <v>27</v>
      </c>
      <c r="D902" s="477">
        <v>55.76</v>
      </c>
    </row>
    <row r="903" spans="1:4" s="476" customFormat="1" ht="12.75" x14ac:dyDescent="0.2">
      <c r="A903" s="476">
        <v>11916</v>
      </c>
      <c r="B903" s="476" t="s">
        <v>2006</v>
      </c>
      <c r="C903" s="476" t="s">
        <v>27</v>
      </c>
      <c r="D903" s="477">
        <v>9.4600000000000009</v>
      </c>
    </row>
    <row r="904" spans="1:4" s="476" customFormat="1" ht="12.75" x14ac:dyDescent="0.2">
      <c r="A904" s="476">
        <v>11914</v>
      </c>
      <c r="B904" s="476" t="s">
        <v>8404</v>
      </c>
      <c r="C904" s="476" t="s">
        <v>27</v>
      </c>
      <c r="D904" s="477">
        <v>68.709999999999994</v>
      </c>
    </row>
    <row r="905" spans="1:4" s="476" customFormat="1" ht="12.75" x14ac:dyDescent="0.2">
      <c r="A905" s="476">
        <v>11917</v>
      </c>
      <c r="B905" s="476" t="s">
        <v>8405</v>
      </c>
      <c r="C905" s="476" t="s">
        <v>27</v>
      </c>
      <c r="D905" s="477">
        <v>16.47</v>
      </c>
    </row>
    <row r="906" spans="1:4" s="476" customFormat="1" ht="12.75" x14ac:dyDescent="0.2">
      <c r="A906" s="476">
        <v>11918</v>
      </c>
      <c r="B906" s="476" t="s">
        <v>8406</v>
      </c>
      <c r="C906" s="476" t="s">
        <v>27</v>
      </c>
      <c r="D906" s="477">
        <v>22.34</v>
      </c>
    </row>
    <row r="907" spans="1:4" s="476" customFormat="1" ht="12.75" x14ac:dyDescent="0.2">
      <c r="A907" s="476">
        <v>37734</v>
      </c>
      <c r="B907" s="476" t="s">
        <v>8407</v>
      </c>
      <c r="C907" s="476" t="s">
        <v>9</v>
      </c>
      <c r="D907" s="478">
        <v>69415.59</v>
      </c>
    </row>
    <row r="908" spans="1:4" s="476" customFormat="1" ht="12.75" x14ac:dyDescent="0.2">
      <c r="A908" s="476">
        <v>42251</v>
      </c>
      <c r="B908" s="476" t="s">
        <v>8408</v>
      </c>
      <c r="C908" s="476" t="s">
        <v>9</v>
      </c>
      <c r="D908" s="478">
        <v>78825.64</v>
      </c>
    </row>
    <row r="909" spans="1:4" s="476" customFormat="1" ht="12.75" x14ac:dyDescent="0.2">
      <c r="A909" s="476">
        <v>37733</v>
      </c>
      <c r="B909" s="476" t="s">
        <v>8409</v>
      </c>
      <c r="C909" s="476" t="s">
        <v>9</v>
      </c>
      <c r="D909" s="478">
        <v>52047.55</v>
      </c>
    </row>
    <row r="910" spans="1:4" s="476" customFormat="1" ht="12.75" x14ac:dyDescent="0.2">
      <c r="A910" s="476">
        <v>37735</v>
      </c>
      <c r="B910" s="476" t="s">
        <v>8410</v>
      </c>
      <c r="C910" s="476" t="s">
        <v>9</v>
      </c>
      <c r="D910" s="478">
        <v>62717.3</v>
      </c>
    </row>
    <row r="911" spans="1:4" s="476" customFormat="1" ht="12.75" x14ac:dyDescent="0.2">
      <c r="A911" s="476">
        <v>5090</v>
      </c>
      <c r="B911" s="476" t="s">
        <v>13110</v>
      </c>
      <c r="C911" s="476" t="s">
        <v>9</v>
      </c>
      <c r="D911" s="477">
        <v>18.899999999999999</v>
      </c>
    </row>
    <row r="912" spans="1:4" s="476" customFormat="1" ht="12.75" x14ac:dyDescent="0.2">
      <c r="A912" s="476">
        <v>5085</v>
      </c>
      <c r="B912" s="476" t="s">
        <v>13111</v>
      </c>
      <c r="C912" s="476" t="s">
        <v>9</v>
      </c>
      <c r="D912" s="477">
        <v>28.13</v>
      </c>
    </row>
    <row r="913" spans="1:4" s="476" customFormat="1" ht="12.75" x14ac:dyDescent="0.2">
      <c r="A913" s="476">
        <v>43603</v>
      </c>
      <c r="B913" s="476" t="s">
        <v>13112</v>
      </c>
      <c r="C913" s="476" t="s">
        <v>9</v>
      </c>
      <c r="D913" s="477">
        <v>40.19</v>
      </c>
    </row>
    <row r="914" spans="1:4" s="476" customFormat="1" ht="12.75" x14ac:dyDescent="0.2">
      <c r="A914" s="476">
        <v>38374</v>
      </c>
      <c r="B914" s="476" t="s">
        <v>8411</v>
      </c>
      <c r="C914" s="476" t="s">
        <v>9</v>
      </c>
      <c r="D914" s="478">
        <v>1064.8699999999999</v>
      </c>
    </row>
    <row r="915" spans="1:4" s="476" customFormat="1" ht="12.75" x14ac:dyDescent="0.2">
      <c r="A915" s="476">
        <v>20209</v>
      </c>
      <c r="B915" s="476" t="s">
        <v>13113</v>
      </c>
      <c r="C915" s="476" t="s">
        <v>27</v>
      </c>
      <c r="D915" s="477">
        <v>30.21</v>
      </c>
    </row>
    <row r="916" spans="1:4" s="476" customFormat="1" ht="12.75" x14ac:dyDescent="0.2">
      <c r="A916" s="476">
        <v>20212</v>
      </c>
      <c r="B916" s="476" t="s">
        <v>13114</v>
      </c>
      <c r="C916" s="476" t="s">
        <v>27</v>
      </c>
      <c r="D916" s="477">
        <v>25.29</v>
      </c>
    </row>
    <row r="917" spans="1:4" s="476" customFormat="1" ht="12.75" x14ac:dyDescent="0.2">
      <c r="A917" s="476">
        <v>4433</v>
      </c>
      <c r="B917" s="476" t="s">
        <v>13115</v>
      </c>
      <c r="C917" s="476" t="s">
        <v>27</v>
      </c>
      <c r="D917" s="477">
        <v>28.94</v>
      </c>
    </row>
    <row r="918" spans="1:4" s="476" customFormat="1" ht="12.75" x14ac:dyDescent="0.2">
      <c r="A918" s="476">
        <v>4430</v>
      </c>
      <c r="B918" s="476" t="s">
        <v>13116</v>
      </c>
      <c r="C918" s="476" t="s">
        <v>27</v>
      </c>
      <c r="D918" s="477">
        <v>14.8</v>
      </c>
    </row>
    <row r="919" spans="1:4" s="476" customFormat="1" ht="12.75" x14ac:dyDescent="0.2">
      <c r="A919" s="476">
        <v>4400</v>
      </c>
      <c r="B919" s="476" t="s">
        <v>13117</v>
      </c>
      <c r="C919" s="476" t="s">
        <v>27</v>
      </c>
      <c r="D919" s="477">
        <v>23.55</v>
      </c>
    </row>
    <row r="920" spans="1:4" s="476" customFormat="1" ht="12.75" x14ac:dyDescent="0.2">
      <c r="A920" s="476">
        <v>2729</v>
      </c>
      <c r="B920" s="476" t="s">
        <v>8412</v>
      </c>
      <c r="C920" s="476" t="s">
        <v>9</v>
      </c>
      <c r="D920" s="477">
        <v>22.29</v>
      </c>
    </row>
    <row r="921" spans="1:4" s="476" customFormat="1" ht="12.75" x14ac:dyDescent="0.2">
      <c r="A921" s="476">
        <v>4513</v>
      </c>
      <c r="B921" s="476" t="s">
        <v>8413</v>
      </c>
      <c r="C921" s="476" t="s">
        <v>27</v>
      </c>
      <c r="D921" s="477">
        <v>5.87</v>
      </c>
    </row>
    <row r="922" spans="1:4" s="476" customFormat="1" ht="12.75" x14ac:dyDescent="0.2">
      <c r="A922" s="476">
        <v>11871</v>
      </c>
      <c r="B922" s="476" t="s">
        <v>8414</v>
      </c>
      <c r="C922" s="476" t="s">
        <v>9</v>
      </c>
      <c r="D922" s="477">
        <v>376.82</v>
      </c>
    </row>
    <row r="923" spans="1:4" s="476" customFormat="1" ht="12.75" x14ac:dyDescent="0.2">
      <c r="A923" s="476">
        <v>34636</v>
      </c>
      <c r="B923" s="476" t="s">
        <v>1049</v>
      </c>
      <c r="C923" s="476" t="s">
        <v>9</v>
      </c>
      <c r="D923" s="477">
        <v>469.5</v>
      </c>
    </row>
    <row r="924" spans="1:4" s="476" customFormat="1" ht="12.75" x14ac:dyDescent="0.2">
      <c r="A924" s="476">
        <v>34639</v>
      </c>
      <c r="B924" s="476" t="s">
        <v>8415</v>
      </c>
      <c r="C924" s="476" t="s">
        <v>9</v>
      </c>
      <c r="D924" s="477">
        <v>953.55</v>
      </c>
    </row>
    <row r="925" spans="1:4" s="476" customFormat="1" ht="12.75" x14ac:dyDescent="0.2">
      <c r="A925" s="476">
        <v>34640</v>
      </c>
      <c r="B925" s="476" t="s">
        <v>8416</v>
      </c>
      <c r="C925" s="476" t="s">
        <v>9</v>
      </c>
      <c r="D925" s="478">
        <v>1071.08</v>
      </c>
    </row>
    <row r="926" spans="1:4" s="476" customFormat="1" ht="12.75" x14ac:dyDescent="0.2">
      <c r="A926" s="476">
        <v>34637</v>
      </c>
      <c r="B926" s="476" t="s">
        <v>8417</v>
      </c>
      <c r="C926" s="476" t="s">
        <v>9</v>
      </c>
      <c r="D926" s="477">
        <v>269.56</v>
      </c>
    </row>
    <row r="927" spans="1:4" s="476" customFormat="1" ht="12.75" x14ac:dyDescent="0.2">
      <c r="A927" s="476">
        <v>34638</v>
      </c>
      <c r="B927" s="476" t="s">
        <v>8418</v>
      </c>
      <c r="C927" s="476" t="s">
        <v>9</v>
      </c>
      <c r="D927" s="477">
        <v>462.26</v>
      </c>
    </row>
    <row r="928" spans="1:4" s="476" customFormat="1" ht="12.75" x14ac:dyDescent="0.2">
      <c r="A928" s="476">
        <v>11868</v>
      </c>
      <c r="B928" s="476" t="s">
        <v>8419</v>
      </c>
      <c r="C928" s="476" t="s">
        <v>9</v>
      </c>
      <c r="D928" s="477">
        <v>517.89</v>
      </c>
    </row>
    <row r="929" spans="1:4" s="476" customFormat="1" ht="12.75" x14ac:dyDescent="0.2">
      <c r="A929" s="476">
        <v>37106</v>
      </c>
      <c r="B929" s="476" t="s">
        <v>8420</v>
      </c>
      <c r="C929" s="476" t="s">
        <v>9</v>
      </c>
      <c r="D929" s="478">
        <v>5002.2</v>
      </c>
    </row>
    <row r="930" spans="1:4" s="476" customFormat="1" ht="12.75" x14ac:dyDescent="0.2">
      <c r="A930" s="476">
        <v>11869</v>
      </c>
      <c r="B930" s="476" t="s">
        <v>8421</v>
      </c>
      <c r="C930" s="476" t="s">
        <v>9</v>
      </c>
      <c r="D930" s="477">
        <v>840.26</v>
      </c>
    </row>
    <row r="931" spans="1:4" s="476" customFormat="1" ht="12.75" x14ac:dyDescent="0.2">
      <c r="A931" s="476">
        <v>37104</v>
      </c>
      <c r="B931" s="476" t="s">
        <v>8422</v>
      </c>
      <c r="C931" s="476" t="s">
        <v>9</v>
      </c>
      <c r="D931" s="478">
        <v>1083.1500000000001</v>
      </c>
    </row>
    <row r="932" spans="1:4" s="476" customFormat="1" ht="12.75" x14ac:dyDescent="0.2">
      <c r="A932" s="476">
        <v>37105</v>
      </c>
      <c r="B932" s="476" t="s">
        <v>8423</v>
      </c>
      <c r="C932" s="476" t="s">
        <v>9</v>
      </c>
      <c r="D932" s="478">
        <v>2412.35</v>
      </c>
    </row>
    <row r="933" spans="1:4" s="476" customFormat="1" ht="12.75" x14ac:dyDescent="0.2">
      <c r="A933" s="476">
        <v>34641</v>
      </c>
      <c r="B933" s="476" t="s">
        <v>8424</v>
      </c>
      <c r="C933" s="476" t="s">
        <v>9</v>
      </c>
      <c r="D933" s="477">
        <v>97.86</v>
      </c>
    </row>
    <row r="934" spans="1:4" s="476" customFormat="1" ht="12.75" x14ac:dyDescent="0.2">
      <c r="A934" s="476">
        <v>43434</v>
      </c>
      <c r="B934" s="476" t="s">
        <v>8425</v>
      </c>
      <c r="C934" s="476" t="s">
        <v>9</v>
      </c>
      <c r="D934" s="477">
        <v>105.8</v>
      </c>
    </row>
    <row r="935" spans="1:4" s="476" customFormat="1" ht="12.75" x14ac:dyDescent="0.2">
      <c r="A935" s="476">
        <v>43435</v>
      </c>
      <c r="B935" s="476" t="s">
        <v>8426</v>
      </c>
      <c r="C935" s="476" t="s">
        <v>9</v>
      </c>
      <c r="D935" s="477">
        <v>193.97</v>
      </c>
    </row>
    <row r="936" spans="1:4" s="476" customFormat="1" ht="12.75" x14ac:dyDescent="0.2">
      <c r="A936" s="476">
        <v>43436</v>
      </c>
      <c r="B936" s="476" t="s">
        <v>8427</v>
      </c>
      <c r="C936" s="476" t="s">
        <v>9</v>
      </c>
      <c r="D936" s="477">
        <v>339.46</v>
      </c>
    </row>
    <row r="937" spans="1:4" s="476" customFormat="1" ht="12.75" x14ac:dyDescent="0.2">
      <c r="A937" s="476">
        <v>43437</v>
      </c>
      <c r="B937" s="476" t="s">
        <v>8428</v>
      </c>
      <c r="C937" s="476" t="s">
        <v>9</v>
      </c>
      <c r="D937" s="477">
        <v>615.44000000000005</v>
      </c>
    </row>
    <row r="938" spans="1:4" s="476" customFormat="1" ht="12.75" x14ac:dyDescent="0.2">
      <c r="A938" s="476">
        <v>43438</v>
      </c>
      <c r="B938" s="476" t="s">
        <v>8429</v>
      </c>
      <c r="C938" s="476" t="s">
        <v>9</v>
      </c>
      <c r="D938" s="478">
        <v>1102.1500000000001</v>
      </c>
    </row>
    <row r="939" spans="1:4" s="476" customFormat="1" ht="12.75" x14ac:dyDescent="0.2">
      <c r="A939" s="476">
        <v>41627</v>
      </c>
      <c r="B939" s="476" t="s">
        <v>8430</v>
      </c>
      <c r="C939" s="476" t="s">
        <v>9</v>
      </c>
      <c r="D939" s="477">
        <v>163.11000000000001</v>
      </c>
    </row>
    <row r="940" spans="1:4" s="476" customFormat="1" ht="12.75" x14ac:dyDescent="0.2">
      <c r="A940" s="476">
        <v>41628</v>
      </c>
      <c r="B940" s="476" t="s">
        <v>8431</v>
      </c>
      <c r="C940" s="476" t="s">
        <v>9</v>
      </c>
      <c r="D940" s="477">
        <v>299.77999999999997</v>
      </c>
    </row>
    <row r="941" spans="1:4" s="476" customFormat="1" ht="12.75" x14ac:dyDescent="0.2">
      <c r="A941" s="476">
        <v>41629</v>
      </c>
      <c r="B941" s="476" t="s">
        <v>8432</v>
      </c>
      <c r="C941" s="476" t="s">
        <v>9</v>
      </c>
      <c r="D941" s="477">
        <v>380.9</v>
      </c>
    </row>
    <row r="942" spans="1:4" s="476" customFormat="1" ht="12.75" x14ac:dyDescent="0.2">
      <c r="A942" s="476">
        <v>43429</v>
      </c>
      <c r="B942" s="476" t="s">
        <v>8433</v>
      </c>
      <c r="C942" s="476" t="s">
        <v>9</v>
      </c>
      <c r="D942" s="477">
        <v>84.39</v>
      </c>
    </row>
    <row r="943" spans="1:4" s="476" customFormat="1" ht="12.75" x14ac:dyDescent="0.2">
      <c r="A943" s="476">
        <v>43430</v>
      </c>
      <c r="B943" s="476" t="s">
        <v>8434</v>
      </c>
      <c r="C943" s="476" t="s">
        <v>9</v>
      </c>
      <c r="D943" s="477">
        <v>140.19</v>
      </c>
    </row>
    <row r="944" spans="1:4" s="476" customFormat="1" ht="12.75" x14ac:dyDescent="0.2">
      <c r="A944" s="476">
        <v>43431</v>
      </c>
      <c r="B944" s="476" t="s">
        <v>8435</v>
      </c>
      <c r="C944" s="476" t="s">
        <v>9</v>
      </c>
      <c r="D944" s="477">
        <v>271.57</v>
      </c>
    </row>
    <row r="945" spans="1:4" s="476" customFormat="1" ht="12.75" x14ac:dyDescent="0.2">
      <c r="A945" s="476">
        <v>43432</v>
      </c>
      <c r="B945" s="476" t="s">
        <v>8436</v>
      </c>
      <c r="C945" s="476" t="s">
        <v>9</v>
      </c>
      <c r="D945" s="477">
        <v>564.29999999999995</v>
      </c>
    </row>
    <row r="946" spans="1:4" s="476" customFormat="1" ht="12.75" x14ac:dyDescent="0.2">
      <c r="A946" s="476">
        <v>43433</v>
      </c>
      <c r="B946" s="476" t="s">
        <v>8437</v>
      </c>
      <c r="C946" s="476" t="s">
        <v>9</v>
      </c>
      <c r="D946" s="477">
        <v>889.65</v>
      </c>
    </row>
    <row r="947" spans="1:4" s="476" customFormat="1" ht="12.75" x14ac:dyDescent="0.2">
      <c r="A947" s="476">
        <v>43094</v>
      </c>
      <c r="B947" s="476" t="s">
        <v>8438</v>
      </c>
      <c r="C947" s="476" t="s">
        <v>9</v>
      </c>
      <c r="D947" s="477">
        <v>333.49</v>
      </c>
    </row>
    <row r="948" spans="1:4" s="476" customFormat="1" ht="12.75" x14ac:dyDescent="0.2">
      <c r="A948" s="476">
        <v>43093</v>
      </c>
      <c r="B948" s="476" t="s">
        <v>8439</v>
      </c>
      <c r="C948" s="476" t="s">
        <v>9</v>
      </c>
      <c r="D948" s="477">
        <v>354.4</v>
      </c>
    </row>
    <row r="949" spans="1:4" s="476" customFormat="1" ht="12.75" x14ac:dyDescent="0.2">
      <c r="A949" s="476">
        <v>1030</v>
      </c>
      <c r="B949" s="476" t="s">
        <v>8440</v>
      </c>
      <c r="C949" s="476" t="s">
        <v>9</v>
      </c>
      <c r="D949" s="477">
        <v>46.9</v>
      </c>
    </row>
    <row r="950" spans="1:4" s="476" customFormat="1" ht="12.75" x14ac:dyDescent="0.2">
      <c r="A950" s="476">
        <v>11694</v>
      </c>
      <c r="B950" s="476" t="s">
        <v>8441</v>
      </c>
      <c r="C950" s="476" t="s">
        <v>9</v>
      </c>
      <c r="D950" s="478">
        <v>1036.73</v>
      </c>
    </row>
    <row r="951" spans="1:4" s="476" customFormat="1" ht="12.75" x14ac:dyDescent="0.2">
      <c r="A951" s="476">
        <v>11881</v>
      </c>
      <c r="B951" s="476" t="s">
        <v>8442</v>
      </c>
      <c r="C951" s="476" t="s">
        <v>9</v>
      </c>
      <c r="D951" s="477">
        <v>149.88999999999999</v>
      </c>
    </row>
    <row r="952" spans="1:4" s="476" customFormat="1" ht="12.75" x14ac:dyDescent="0.2">
      <c r="A952" s="476">
        <v>35277</v>
      </c>
      <c r="B952" s="476" t="s">
        <v>16751</v>
      </c>
      <c r="C952" s="476" t="s">
        <v>9</v>
      </c>
      <c r="D952" s="477">
        <v>376.1</v>
      </c>
    </row>
    <row r="953" spans="1:4" s="476" customFormat="1" ht="12.75" x14ac:dyDescent="0.2">
      <c r="A953" s="476">
        <v>10521</v>
      </c>
      <c r="B953" s="476" t="s">
        <v>2107</v>
      </c>
      <c r="C953" s="476" t="s">
        <v>9</v>
      </c>
      <c r="D953" s="477">
        <v>233.86</v>
      </c>
    </row>
    <row r="954" spans="1:4" s="476" customFormat="1" ht="12.75" x14ac:dyDescent="0.2">
      <c r="A954" s="476">
        <v>10885</v>
      </c>
      <c r="B954" s="476" t="s">
        <v>8443</v>
      </c>
      <c r="C954" s="476" t="s">
        <v>9</v>
      </c>
      <c r="D954" s="477">
        <v>295.8</v>
      </c>
    </row>
    <row r="955" spans="1:4" s="476" customFormat="1" ht="12.75" x14ac:dyDescent="0.2">
      <c r="A955" s="476">
        <v>20962</v>
      </c>
      <c r="B955" s="476" t="s">
        <v>8444</v>
      </c>
      <c r="C955" s="476" t="s">
        <v>9</v>
      </c>
      <c r="D955" s="477">
        <v>245</v>
      </c>
    </row>
    <row r="956" spans="1:4" s="476" customFormat="1" ht="12.75" x14ac:dyDescent="0.2">
      <c r="A956" s="476">
        <v>20963</v>
      </c>
      <c r="B956" s="476" t="s">
        <v>8445</v>
      </c>
      <c r="C956" s="476" t="s">
        <v>9</v>
      </c>
      <c r="D956" s="477">
        <v>299.27999999999997</v>
      </c>
    </row>
    <row r="957" spans="1:4" s="476" customFormat="1" ht="12.75" x14ac:dyDescent="0.2">
      <c r="A957" s="476">
        <v>34643</v>
      </c>
      <c r="B957" s="476" t="s">
        <v>16752</v>
      </c>
      <c r="C957" s="476" t="s">
        <v>9</v>
      </c>
      <c r="D957" s="477">
        <v>43.31</v>
      </c>
    </row>
    <row r="958" spans="1:4" s="476" customFormat="1" ht="12.75" x14ac:dyDescent="0.2">
      <c r="A958" s="476">
        <v>41480</v>
      </c>
      <c r="B958" s="476" t="s">
        <v>16753</v>
      </c>
      <c r="C958" s="476" t="s">
        <v>9</v>
      </c>
      <c r="D958" s="477">
        <v>50.22</v>
      </c>
    </row>
    <row r="959" spans="1:4" s="476" customFormat="1" ht="12.75" x14ac:dyDescent="0.2">
      <c r="A959" s="476">
        <v>41474</v>
      </c>
      <c r="B959" s="476" t="s">
        <v>16754</v>
      </c>
      <c r="C959" s="476" t="s">
        <v>9</v>
      </c>
      <c r="D959" s="477">
        <v>80.22</v>
      </c>
    </row>
    <row r="960" spans="1:4" s="476" customFormat="1" ht="12.75" x14ac:dyDescent="0.2">
      <c r="A960" s="476">
        <v>41475</v>
      </c>
      <c r="B960" s="476" t="s">
        <v>16755</v>
      </c>
      <c r="C960" s="476" t="s">
        <v>9</v>
      </c>
      <c r="D960" s="477">
        <v>68.45</v>
      </c>
    </row>
    <row r="961" spans="1:4" s="476" customFormat="1" ht="12.75" x14ac:dyDescent="0.2">
      <c r="A961" s="476">
        <v>41476</v>
      </c>
      <c r="B961" s="476" t="s">
        <v>16756</v>
      </c>
      <c r="C961" s="476" t="s">
        <v>9</v>
      </c>
      <c r="D961" s="477">
        <v>149.88</v>
      </c>
    </row>
    <row r="962" spans="1:4" s="476" customFormat="1" ht="12.75" x14ac:dyDescent="0.2">
      <c r="A962" s="476">
        <v>2555</v>
      </c>
      <c r="B962" s="476" t="s">
        <v>8446</v>
      </c>
      <c r="C962" s="476" t="s">
        <v>9</v>
      </c>
      <c r="D962" s="477">
        <v>2.74</v>
      </c>
    </row>
    <row r="963" spans="1:4" s="476" customFormat="1" ht="12.75" x14ac:dyDescent="0.2">
      <c r="A963" s="476">
        <v>2556</v>
      </c>
      <c r="B963" s="476" t="s">
        <v>8447</v>
      </c>
      <c r="C963" s="476" t="s">
        <v>9</v>
      </c>
      <c r="D963" s="477">
        <v>2.83</v>
      </c>
    </row>
    <row r="964" spans="1:4" s="476" customFormat="1" ht="12.75" x14ac:dyDescent="0.2">
      <c r="A964" s="476">
        <v>2557</v>
      </c>
      <c r="B964" s="476" t="s">
        <v>8448</v>
      </c>
      <c r="C964" s="476" t="s">
        <v>9</v>
      </c>
      <c r="D964" s="477">
        <v>5.98</v>
      </c>
    </row>
    <row r="965" spans="1:4" s="476" customFormat="1" ht="12.75" x14ac:dyDescent="0.2">
      <c r="A965" s="476">
        <v>10569</v>
      </c>
      <c r="B965" s="476" t="s">
        <v>8449</v>
      </c>
      <c r="C965" s="476" t="s">
        <v>9</v>
      </c>
      <c r="D965" s="477">
        <v>5.98</v>
      </c>
    </row>
    <row r="966" spans="1:4" s="476" customFormat="1" ht="12.75" x14ac:dyDescent="0.2">
      <c r="A966" s="476">
        <v>39810</v>
      </c>
      <c r="B966" s="476" t="s">
        <v>8450</v>
      </c>
      <c r="C966" s="476" t="s">
        <v>9</v>
      </c>
      <c r="D966" s="477">
        <v>45</v>
      </c>
    </row>
    <row r="967" spans="1:4" s="476" customFormat="1" ht="12.75" x14ac:dyDescent="0.2">
      <c r="A967" s="476">
        <v>39811</v>
      </c>
      <c r="B967" s="476" t="s">
        <v>8451</v>
      </c>
      <c r="C967" s="476" t="s">
        <v>9</v>
      </c>
      <c r="D967" s="477">
        <v>55.05</v>
      </c>
    </row>
    <row r="968" spans="1:4" s="476" customFormat="1" ht="12.75" x14ac:dyDescent="0.2">
      <c r="A968" s="476">
        <v>39812</v>
      </c>
      <c r="B968" s="476" t="s">
        <v>8452</v>
      </c>
      <c r="C968" s="476" t="s">
        <v>9</v>
      </c>
      <c r="D968" s="477">
        <v>90.52</v>
      </c>
    </row>
    <row r="969" spans="1:4" s="476" customFormat="1" ht="12.75" x14ac:dyDescent="0.2">
      <c r="A969" s="476">
        <v>43096</v>
      </c>
      <c r="B969" s="476" t="s">
        <v>8453</v>
      </c>
      <c r="C969" s="476" t="s">
        <v>9</v>
      </c>
      <c r="D969" s="477">
        <v>300.04000000000002</v>
      </c>
    </row>
    <row r="970" spans="1:4" s="476" customFormat="1" ht="12.75" x14ac:dyDescent="0.2">
      <c r="A970" s="476">
        <v>43102</v>
      </c>
      <c r="B970" s="476" t="s">
        <v>8454</v>
      </c>
      <c r="C970" s="476" t="s">
        <v>9</v>
      </c>
      <c r="D970" s="477">
        <v>182.44</v>
      </c>
    </row>
    <row r="971" spans="1:4" s="476" customFormat="1" ht="12.75" x14ac:dyDescent="0.2">
      <c r="A971" s="476">
        <v>43103</v>
      </c>
      <c r="B971" s="476" t="s">
        <v>8455</v>
      </c>
      <c r="C971" s="476" t="s">
        <v>9</v>
      </c>
      <c r="D971" s="477">
        <v>268.64</v>
      </c>
    </row>
    <row r="972" spans="1:4" s="476" customFormat="1" ht="12.75" x14ac:dyDescent="0.2">
      <c r="A972" s="476">
        <v>43098</v>
      </c>
      <c r="B972" s="476" t="s">
        <v>8456</v>
      </c>
      <c r="C972" s="476" t="s">
        <v>9</v>
      </c>
      <c r="D972" s="477">
        <v>101.63</v>
      </c>
    </row>
    <row r="973" spans="1:4" s="476" customFormat="1" ht="12.75" x14ac:dyDescent="0.2">
      <c r="A973" s="476">
        <v>43097</v>
      </c>
      <c r="B973" s="476" t="s">
        <v>8457</v>
      </c>
      <c r="C973" s="476" t="s">
        <v>9</v>
      </c>
      <c r="D973" s="477">
        <v>60.21</v>
      </c>
    </row>
    <row r="974" spans="1:4" s="476" customFormat="1" ht="12.75" x14ac:dyDescent="0.2">
      <c r="A974" s="476">
        <v>43104</v>
      </c>
      <c r="B974" s="476" t="s">
        <v>8458</v>
      </c>
      <c r="C974" s="476" t="s">
        <v>9</v>
      </c>
      <c r="D974" s="477">
        <v>712.25</v>
      </c>
    </row>
    <row r="975" spans="1:4" s="476" customFormat="1" ht="12.75" x14ac:dyDescent="0.2">
      <c r="A975" s="476">
        <v>39771</v>
      </c>
      <c r="B975" s="476" t="s">
        <v>8459</v>
      </c>
      <c r="C975" s="476" t="s">
        <v>9</v>
      </c>
      <c r="D975" s="477">
        <v>57.48</v>
      </c>
    </row>
    <row r="976" spans="1:4" s="476" customFormat="1" ht="12.75" x14ac:dyDescent="0.2">
      <c r="A976" s="476">
        <v>39772</v>
      </c>
      <c r="B976" s="476" t="s">
        <v>8460</v>
      </c>
      <c r="C976" s="476" t="s">
        <v>9</v>
      </c>
      <c r="D976" s="477">
        <v>112.97</v>
      </c>
    </row>
    <row r="977" spans="1:4" s="476" customFormat="1" ht="12.75" x14ac:dyDescent="0.2">
      <c r="A977" s="476">
        <v>39773</v>
      </c>
      <c r="B977" s="476" t="s">
        <v>8461</v>
      </c>
      <c r="C977" s="476" t="s">
        <v>9</v>
      </c>
      <c r="D977" s="477">
        <v>181.58</v>
      </c>
    </row>
    <row r="978" spans="1:4" s="476" customFormat="1" ht="12.75" x14ac:dyDescent="0.2">
      <c r="A978" s="476">
        <v>39774</v>
      </c>
      <c r="B978" s="476" t="s">
        <v>8462</v>
      </c>
      <c r="C978" s="476" t="s">
        <v>9</v>
      </c>
      <c r="D978" s="477">
        <v>271.60000000000002</v>
      </c>
    </row>
    <row r="979" spans="1:4" s="476" customFormat="1" ht="12.75" x14ac:dyDescent="0.2">
      <c r="A979" s="476">
        <v>39775</v>
      </c>
      <c r="B979" s="476" t="s">
        <v>8463</v>
      </c>
      <c r="C979" s="476" t="s">
        <v>9</v>
      </c>
      <c r="D979" s="477">
        <v>362.49</v>
      </c>
    </row>
    <row r="980" spans="1:4" s="476" customFormat="1" ht="12.75" x14ac:dyDescent="0.2">
      <c r="A980" s="476">
        <v>39776</v>
      </c>
      <c r="B980" s="476" t="s">
        <v>8464</v>
      </c>
      <c r="C980" s="476" t="s">
        <v>9</v>
      </c>
      <c r="D980" s="477">
        <v>438.08</v>
      </c>
    </row>
    <row r="981" spans="1:4" s="476" customFormat="1" ht="12.75" x14ac:dyDescent="0.2">
      <c r="A981" s="476">
        <v>39777</v>
      </c>
      <c r="B981" s="476" t="s">
        <v>8465</v>
      </c>
      <c r="C981" s="476" t="s">
        <v>9</v>
      </c>
      <c r="D981" s="477">
        <v>555.25</v>
      </c>
    </row>
    <row r="982" spans="1:4" s="476" customFormat="1" ht="12.75" x14ac:dyDescent="0.2">
      <c r="A982" s="476">
        <v>20254</v>
      </c>
      <c r="B982" s="476" t="s">
        <v>8466</v>
      </c>
      <c r="C982" s="476" t="s">
        <v>9</v>
      </c>
      <c r="D982" s="477">
        <v>40.299999999999997</v>
      </c>
    </row>
    <row r="983" spans="1:4" s="476" customFormat="1" ht="12.75" x14ac:dyDescent="0.2">
      <c r="A983" s="476">
        <v>20253</v>
      </c>
      <c r="B983" s="476" t="s">
        <v>8467</v>
      </c>
      <c r="C983" s="476" t="s">
        <v>9</v>
      </c>
      <c r="D983" s="477">
        <v>132.34</v>
      </c>
    </row>
    <row r="984" spans="1:4" s="476" customFormat="1" ht="12.75" x14ac:dyDescent="0.2">
      <c r="A984" s="476">
        <v>11247</v>
      </c>
      <c r="B984" s="476" t="s">
        <v>8468</v>
      </c>
      <c r="C984" s="476" t="s">
        <v>9</v>
      </c>
      <c r="D984" s="478">
        <v>2544.6799999999998</v>
      </c>
    </row>
    <row r="985" spans="1:4" s="476" customFormat="1" ht="12.75" x14ac:dyDescent="0.2">
      <c r="A985" s="476">
        <v>11250</v>
      </c>
      <c r="B985" s="476" t="s">
        <v>8469</v>
      </c>
      <c r="C985" s="476" t="s">
        <v>9</v>
      </c>
      <c r="D985" s="477">
        <v>109.55</v>
      </c>
    </row>
    <row r="986" spans="1:4" s="476" customFormat="1" ht="12.75" x14ac:dyDescent="0.2">
      <c r="A986" s="476">
        <v>11249</v>
      </c>
      <c r="B986" s="476" t="s">
        <v>8470</v>
      </c>
      <c r="C986" s="476" t="s">
        <v>9</v>
      </c>
      <c r="D986" s="478">
        <v>4970.6499999999996</v>
      </c>
    </row>
    <row r="987" spans="1:4" s="476" customFormat="1" ht="12.75" x14ac:dyDescent="0.2">
      <c r="A987" s="476">
        <v>11251</v>
      </c>
      <c r="B987" s="476" t="s">
        <v>2018</v>
      </c>
      <c r="C987" s="476" t="s">
        <v>9</v>
      </c>
      <c r="D987" s="477">
        <v>242.66</v>
      </c>
    </row>
    <row r="988" spans="1:4" s="476" customFormat="1" ht="12.75" x14ac:dyDescent="0.2">
      <c r="A988" s="476">
        <v>11253</v>
      </c>
      <c r="B988" s="476" t="s">
        <v>8471</v>
      </c>
      <c r="C988" s="476" t="s">
        <v>9</v>
      </c>
      <c r="D988" s="477">
        <v>402.12</v>
      </c>
    </row>
    <row r="989" spans="1:4" s="476" customFormat="1" ht="12.75" x14ac:dyDescent="0.2">
      <c r="A989" s="476">
        <v>11255</v>
      </c>
      <c r="B989" s="476" t="s">
        <v>8472</v>
      </c>
      <c r="C989" s="476" t="s">
        <v>9</v>
      </c>
      <c r="D989" s="477">
        <v>601.16</v>
      </c>
    </row>
    <row r="990" spans="1:4" s="476" customFormat="1" ht="12.75" x14ac:dyDescent="0.2">
      <c r="A990" s="476">
        <v>14055</v>
      </c>
      <c r="B990" s="476" t="s">
        <v>8473</v>
      </c>
      <c r="C990" s="476" t="s">
        <v>9</v>
      </c>
      <c r="D990" s="478">
        <v>1209.32</v>
      </c>
    </row>
    <row r="991" spans="1:4" s="476" customFormat="1" ht="12.75" x14ac:dyDescent="0.2">
      <c r="A991" s="476">
        <v>11256</v>
      </c>
      <c r="B991" s="476" t="s">
        <v>8474</v>
      </c>
      <c r="C991" s="476" t="s">
        <v>9</v>
      </c>
      <c r="D991" s="477">
        <v>753.01</v>
      </c>
    </row>
    <row r="992" spans="1:4" s="476" customFormat="1" ht="12.75" x14ac:dyDescent="0.2">
      <c r="A992" s="476">
        <v>1872</v>
      </c>
      <c r="B992" s="476" t="s">
        <v>1906</v>
      </c>
      <c r="C992" s="476" t="s">
        <v>9</v>
      </c>
      <c r="D992" s="477">
        <v>2.4</v>
      </c>
    </row>
    <row r="993" spans="1:4" s="476" customFormat="1" ht="12.75" x14ac:dyDescent="0.2">
      <c r="A993" s="476">
        <v>1873</v>
      </c>
      <c r="B993" s="476" t="s">
        <v>2020</v>
      </c>
      <c r="C993" s="476" t="s">
        <v>9</v>
      </c>
      <c r="D993" s="477">
        <v>4.78</v>
      </c>
    </row>
    <row r="994" spans="1:4" s="476" customFormat="1" ht="12.75" x14ac:dyDescent="0.2">
      <c r="A994" s="476">
        <v>39693</v>
      </c>
      <c r="B994" s="476" t="s">
        <v>8475</v>
      </c>
      <c r="C994" s="476" t="s">
        <v>9</v>
      </c>
      <c r="D994" s="478">
        <v>4729.28</v>
      </c>
    </row>
    <row r="995" spans="1:4" s="476" customFormat="1" ht="12.75" x14ac:dyDescent="0.2">
      <c r="A995" s="476">
        <v>39692</v>
      </c>
      <c r="B995" s="476" t="s">
        <v>8476</v>
      </c>
      <c r="C995" s="476" t="s">
        <v>9</v>
      </c>
      <c r="D995" s="478">
        <v>1513.26</v>
      </c>
    </row>
    <row r="996" spans="1:4" s="476" customFormat="1" ht="12.75" x14ac:dyDescent="0.2">
      <c r="A996" s="476">
        <v>1062</v>
      </c>
      <c r="B996" s="476" t="s">
        <v>8477</v>
      </c>
      <c r="C996" s="476" t="s">
        <v>9</v>
      </c>
      <c r="D996" s="477">
        <v>479.58</v>
      </c>
    </row>
    <row r="997" spans="1:4" s="476" customFormat="1" ht="12.75" x14ac:dyDescent="0.2">
      <c r="A997" s="476">
        <v>39686</v>
      </c>
      <c r="B997" s="476" t="s">
        <v>8478</v>
      </c>
      <c r="C997" s="476" t="s">
        <v>9</v>
      </c>
      <c r="D997" s="477">
        <v>776.54</v>
      </c>
    </row>
    <row r="998" spans="1:4" s="476" customFormat="1" ht="12.75" x14ac:dyDescent="0.2">
      <c r="A998" s="476">
        <v>43095</v>
      </c>
      <c r="B998" s="476" t="s">
        <v>8479</v>
      </c>
      <c r="C998" s="476" t="s">
        <v>9</v>
      </c>
      <c r="D998" s="477">
        <v>197.71</v>
      </c>
    </row>
    <row r="999" spans="1:4" s="476" customFormat="1" ht="12.75" x14ac:dyDescent="0.2">
      <c r="A999" s="476">
        <v>1871</v>
      </c>
      <c r="B999" s="476" t="s">
        <v>8480</v>
      </c>
      <c r="C999" s="476" t="s">
        <v>9</v>
      </c>
      <c r="D999" s="477">
        <v>4.3</v>
      </c>
    </row>
    <row r="1000" spans="1:4" s="476" customFormat="1" ht="12.75" x14ac:dyDescent="0.2">
      <c r="A1000" s="476">
        <v>12001</v>
      </c>
      <c r="B1000" s="476" t="s">
        <v>8481</v>
      </c>
      <c r="C1000" s="476" t="s">
        <v>9</v>
      </c>
      <c r="D1000" s="477">
        <v>6.21</v>
      </c>
    </row>
    <row r="1001" spans="1:4" s="476" customFormat="1" ht="12.75" x14ac:dyDescent="0.2">
      <c r="A1001" s="476">
        <v>11882</v>
      </c>
      <c r="B1001" s="476" t="s">
        <v>8482</v>
      </c>
      <c r="C1001" s="476" t="s">
        <v>9</v>
      </c>
      <c r="D1001" s="477">
        <v>107.57</v>
      </c>
    </row>
    <row r="1002" spans="1:4" s="476" customFormat="1" ht="12.75" x14ac:dyDescent="0.2">
      <c r="A1002" s="476">
        <v>1068</v>
      </c>
      <c r="B1002" s="476" t="s">
        <v>8483</v>
      </c>
      <c r="C1002" s="476" t="s">
        <v>9</v>
      </c>
      <c r="D1002" s="478">
        <v>3163.32</v>
      </c>
    </row>
    <row r="1003" spans="1:4" s="476" customFormat="1" ht="12.75" x14ac:dyDescent="0.2">
      <c r="A1003" s="476">
        <v>39690</v>
      </c>
      <c r="B1003" s="476" t="s">
        <v>8484</v>
      </c>
      <c r="C1003" s="476" t="s">
        <v>9</v>
      </c>
      <c r="D1003" s="478">
        <v>5307</v>
      </c>
    </row>
    <row r="1004" spans="1:4" s="476" customFormat="1" ht="12.75" x14ac:dyDescent="0.2">
      <c r="A1004" s="476">
        <v>39691</v>
      </c>
      <c r="B1004" s="476" t="s">
        <v>8485</v>
      </c>
      <c r="C1004" s="476" t="s">
        <v>9</v>
      </c>
      <c r="D1004" s="478">
        <v>6674.72</v>
      </c>
    </row>
    <row r="1005" spans="1:4" s="476" customFormat="1" ht="12.75" x14ac:dyDescent="0.2">
      <c r="A1005" s="476">
        <v>39808</v>
      </c>
      <c r="B1005" s="476" t="s">
        <v>8486</v>
      </c>
      <c r="C1005" s="476" t="s">
        <v>9</v>
      </c>
      <c r="D1005" s="477">
        <v>103.22</v>
      </c>
    </row>
    <row r="1006" spans="1:4" s="476" customFormat="1" ht="12.75" x14ac:dyDescent="0.2">
      <c r="A1006" s="476">
        <v>39809</v>
      </c>
      <c r="B1006" s="476" t="s">
        <v>8487</v>
      </c>
      <c r="C1006" s="476" t="s">
        <v>9</v>
      </c>
      <c r="D1006" s="477">
        <v>244.82</v>
      </c>
    </row>
    <row r="1007" spans="1:4" s="476" customFormat="1" ht="12.75" x14ac:dyDescent="0.2">
      <c r="A1007" s="476">
        <v>43439</v>
      </c>
      <c r="B1007" s="476" t="s">
        <v>8488</v>
      </c>
      <c r="C1007" s="476" t="s">
        <v>9</v>
      </c>
      <c r="D1007" s="477">
        <v>493.76</v>
      </c>
    </row>
    <row r="1008" spans="1:4" s="476" customFormat="1" ht="12.75" x14ac:dyDescent="0.2">
      <c r="A1008" s="476">
        <v>5103</v>
      </c>
      <c r="B1008" s="476" t="s">
        <v>16757</v>
      </c>
      <c r="C1008" s="476" t="s">
        <v>9</v>
      </c>
      <c r="D1008" s="477">
        <v>23.81</v>
      </c>
    </row>
    <row r="1009" spans="1:4" s="476" customFormat="1" ht="12.75" x14ac:dyDescent="0.2">
      <c r="A1009" s="476">
        <v>11880</v>
      </c>
      <c r="B1009" s="476" t="s">
        <v>16758</v>
      </c>
      <c r="C1009" s="476" t="s">
        <v>9</v>
      </c>
      <c r="D1009" s="477">
        <v>100.14</v>
      </c>
    </row>
    <row r="1010" spans="1:4" s="476" customFormat="1" ht="12.75" x14ac:dyDescent="0.2">
      <c r="A1010" s="476">
        <v>11714</v>
      </c>
      <c r="B1010" s="476" t="s">
        <v>16759</v>
      </c>
      <c r="C1010" s="476" t="s">
        <v>9</v>
      </c>
      <c r="D1010" s="477">
        <v>68.22</v>
      </c>
    </row>
    <row r="1011" spans="1:4" s="476" customFormat="1" ht="12.75" x14ac:dyDescent="0.2">
      <c r="A1011" s="476">
        <v>11712</v>
      </c>
      <c r="B1011" s="476" t="s">
        <v>16760</v>
      </c>
      <c r="C1011" s="476" t="s">
        <v>9</v>
      </c>
      <c r="D1011" s="477">
        <v>44.55</v>
      </c>
    </row>
    <row r="1012" spans="1:4" s="476" customFormat="1" ht="12.75" x14ac:dyDescent="0.2">
      <c r="A1012" s="476">
        <v>11717</v>
      </c>
      <c r="B1012" s="476" t="s">
        <v>16761</v>
      </c>
      <c r="C1012" s="476" t="s">
        <v>9</v>
      </c>
      <c r="D1012" s="477">
        <v>53.7</v>
      </c>
    </row>
    <row r="1013" spans="1:4" s="476" customFormat="1" ht="12.75" x14ac:dyDescent="0.2">
      <c r="A1013" s="476">
        <v>1106</v>
      </c>
      <c r="B1013" s="476" t="s">
        <v>1791</v>
      </c>
      <c r="C1013" s="476" t="s">
        <v>29</v>
      </c>
      <c r="D1013" s="477">
        <v>0.96</v>
      </c>
    </row>
    <row r="1014" spans="1:4" s="476" customFormat="1" ht="12.75" x14ac:dyDescent="0.2">
      <c r="A1014" s="476">
        <v>11161</v>
      </c>
      <c r="B1014" s="476" t="s">
        <v>8489</v>
      </c>
      <c r="C1014" s="476" t="s">
        <v>29</v>
      </c>
      <c r="D1014" s="477">
        <v>1.6</v>
      </c>
    </row>
    <row r="1015" spans="1:4" s="476" customFormat="1" ht="12.75" x14ac:dyDescent="0.2">
      <c r="A1015" s="476">
        <v>1107</v>
      </c>
      <c r="B1015" s="476" t="s">
        <v>8490</v>
      </c>
      <c r="C1015" s="476" t="s">
        <v>29</v>
      </c>
      <c r="D1015" s="477">
        <v>0.81</v>
      </c>
    </row>
    <row r="1016" spans="1:4" s="476" customFormat="1" ht="12.75" x14ac:dyDescent="0.2">
      <c r="A1016" s="476">
        <v>25963</v>
      </c>
      <c r="B1016" s="476" t="s">
        <v>8491</v>
      </c>
      <c r="C1016" s="476" t="s">
        <v>29</v>
      </c>
      <c r="D1016" s="477">
        <v>0.2</v>
      </c>
    </row>
    <row r="1017" spans="1:4" s="476" customFormat="1" ht="12.75" x14ac:dyDescent="0.2">
      <c r="A1017" s="476">
        <v>4759</v>
      </c>
      <c r="B1017" s="476" t="s">
        <v>8492</v>
      </c>
      <c r="C1017" s="476" t="s">
        <v>7605</v>
      </c>
      <c r="D1017" s="477">
        <v>13.96</v>
      </c>
    </row>
    <row r="1018" spans="1:4" s="476" customFormat="1" ht="12.75" x14ac:dyDescent="0.2">
      <c r="A1018" s="476">
        <v>41068</v>
      </c>
      <c r="B1018" s="476" t="s">
        <v>8493</v>
      </c>
      <c r="C1018" s="476" t="s">
        <v>908</v>
      </c>
      <c r="D1018" s="478">
        <v>2487.9699999999998</v>
      </c>
    </row>
    <row r="1019" spans="1:4" s="476" customFormat="1" ht="12.75" x14ac:dyDescent="0.2">
      <c r="A1019" s="476">
        <v>1108</v>
      </c>
      <c r="B1019" s="476" t="s">
        <v>8494</v>
      </c>
      <c r="C1019" s="476" t="s">
        <v>27</v>
      </c>
      <c r="D1019" s="477">
        <v>51.58</v>
      </c>
    </row>
    <row r="1020" spans="1:4" s="476" customFormat="1" ht="12.75" x14ac:dyDescent="0.2">
      <c r="A1020" s="476">
        <v>1117</v>
      </c>
      <c r="B1020" s="476" t="s">
        <v>8495</v>
      </c>
      <c r="C1020" s="476" t="s">
        <v>27</v>
      </c>
      <c r="D1020" s="477">
        <v>51.99</v>
      </c>
    </row>
    <row r="1021" spans="1:4" s="476" customFormat="1" ht="12.75" x14ac:dyDescent="0.2">
      <c r="A1021" s="476">
        <v>1118</v>
      </c>
      <c r="B1021" s="476" t="s">
        <v>8496</v>
      </c>
      <c r="C1021" s="476" t="s">
        <v>27</v>
      </c>
      <c r="D1021" s="477">
        <v>61.45</v>
      </c>
    </row>
    <row r="1022" spans="1:4" s="476" customFormat="1" ht="12.75" x14ac:dyDescent="0.2">
      <c r="A1022" s="476">
        <v>1110</v>
      </c>
      <c r="B1022" s="476" t="s">
        <v>8497</v>
      </c>
      <c r="C1022" s="476" t="s">
        <v>27</v>
      </c>
      <c r="D1022" s="477">
        <v>61.45</v>
      </c>
    </row>
    <row r="1023" spans="1:4" s="476" customFormat="1" ht="12.75" x14ac:dyDescent="0.2">
      <c r="A1023" s="476">
        <v>12618</v>
      </c>
      <c r="B1023" s="476" t="s">
        <v>8498</v>
      </c>
      <c r="C1023" s="476" t="s">
        <v>9</v>
      </c>
      <c r="D1023" s="477">
        <v>52.83</v>
      </c>
    </row>
    <row r="1024" spans="1:4" s="476" customFormat="1" ht="12.75" x14ac:dyDescent="0.2">
      <c r="A1024" s="476">
        <v>40784</v>
      </c>
      <c r="B1024" s="476" t="s">
        <v>8499</v>
      </c>
      <c r="C1024" s="476" t="s">
        <v>27</v>
      </c>
      <c r="D1024" s="477">
        <v>169.49</v>
      </c>
    </row>
    <row r="1025" spans="1:4" s="476" customFormat="1" ht="12.75" x14ac:dyDescent="0.2">
      <c r="A1025" s="476">
        <v>40782</v>
      </c>
      <c r="B1025" s="476" t="s">
        <v>8500</v>
      </c>
      <c r="C1025" s="476" t="s">
        <v>27</v>
      </c>
      <c r="D1025" s="477">
        <v>66.510000000000005</v>
      </c>
    </row>
    <row r="1026" spans="1:4" s="476" customFormat="1" ht="12.75" x14ac:dyDescent="0.2">
      <c r="A1026" s="476">
        <v>40783</v>
      </c>
      <c r="B1026" s="476" t="s">
        <v>8501</v>
      </c>
      <c r="C1026" s="476" t="s">
        <v>27</v>
      </c>
      <c r="D1026" s="477">
        <v>86.64</v>
      </c>
    </row>
    <row r="1027" spans="1:4" s="476" customFormat="1" ht="12.75" x14ac:dyDescent="0.2">
      <c r="A1027" s="476">
        <v>1109</v>
      </c>
      <c r="B1027" s="476" t="s">
        <v>8502</v>
      </c>
      <c r="C1027" s="476" t="s">
        <v>27</v>
      </c>
      <c r="D1027" s="477">
        <v>51.58</v>
      </c>
    </row>
    <row r="1028" spans="1:4" s="476" customFormat="1" ht="12.75" x14ac:dyDescent="0.2">
      <c r="A1028" s="476">
        <v>1119</v>
      </c>
      <c r="B1028" s="476" t="s">
        <v>8503</v>
      </c>
      <c r="C1028" s="476" t="s">
        <v>27</v>
      </c>
      <c r="D1028" s="477">
        <v>33.25</v>
      </c>
    </row>
    <row r="1029" spans="1:4" s="476" customFormat="1" ht="12.75" x14ac:dyDescent="0.2">
      <c r="A1029" s="476">
        <v>13115</v>
      </c>
      <c r="B1029" s="476" t="s">
        <v>8504</v>
      </c>
      <c r="C1029" s="476" t="s">
        <v>27</v>
      </c>
      <c r="D1029" s="477">
        <v>17.98</v>
      </c>
    </row>
    <row r="1030" spans="1:4" s="476" customFormat="1" ht="12.75" x14ac:dyDescent="0.2">
      <c r="A1030" s="476">
        <v>10541</v>
      </c>
      <c r="B1030" s="476" t="s">
        <v>8505</v>
      </c>
      <c r="C1030" s="476" t="s">
        <v>27</v>
      </c>
      <c r="D1030" s="477">
        <v>21.97</v>
      </c>
    </row>
    <row r="1031" spans="1:4" s="476" customFormat="1" ht="12.75" x14ac:dyDescent="0.2">
      <c r="A1031" s="476">
        <v>10542</v>
      </c>
      <c r="B1031" s="476" t="s">
        <v>8506</v>
      </c>
      <c r="C1031" s="476" t="s">
        <v>27</v>
      </c>
      <c r="D1031" s="477">
        <v>28.73</v>
      </c>
    </row>
    <row r="1032" spans="1:4" s="476" customFormat="1" ht="12.75" x14ac:dyDescent="0.2">
      <c r="A1032" s="476">
        <v>10543</v>
      </c>
      <c r="B1032" s="476" t="s">
        <v>8507</v>
      </c>
      <c r="C1032" s="476" t="s">
        <v>27</v>
      </c>
      <c r="D1032" s="477">
        <v>46.62</v>
      </c>
    </row>
    <row r="1033" spans="1:4" s="476" customFormat="1" ht="12.75" x14ac:dyDescent="0.2">
      <c r="A1033" s="476">
        <v>10544</v>
      </c>
      <c r="B1033" s="476" t="s">
        <v>8508</v>
      </c>
      <c r="C1033" s="476" t="s">
        <v>27</v>
      </c>
      <c r="D1033" s="477">
        <v>60.3</v>
      </c>
    </row>
    <row r="1034" spans="1:4" s="476" customFormat="1" ht="12.75" x14ac:dyDescent="0.2">
      <c r="A1034" s="476">
        <v>10545</v>
      </c>
      <c r="B1034" s="476" t="s">
        <v>8509</v>
      </c>
      <c r="C1034" s="476" t="s">
        <v>27</v>
      </c>
      <c r="D1034" s="477">
        <v>112.69</v>
      </c>
    </row>
    <row r="1035" spans="1:4" s="476" customFormat="1" ht="12.75" x14ac:dyDescent="0.2">
      <c r="A1035" s="476">
        <v>38365</v>
      </c>
      <c r="B1035" s="476" t="s">
        <v>8510</v>
      </c>
      <c r="C1035" s="476" t="s">
        <v>3</v>
      </c>
      <c r="D1035" s="477">
        <v>1.61</v>
      </c>
    </row>
    <row r="1036" spans="1:4" s="476" customFormat="1" ht="12.75" x14ac:dyDescent="0.2">
      <c r="A1036" s="476">
        <v>37745</v>
      </c>
      <c r="B1036" s="476" t="s">
        <v>8511</v>
      </c>
      <c r="C1036" s="476" t="s">
        <v>9</v>
      </c>
      <c r="D1036" s="478">
        <v>336700</v>
      </c>
    </row>
    <row r="1037" spans="1:4" s="476" customFormat="1" ht="12.75" x14ac:dyDescent="0.2">
      <c r="A1037" s="476">
        <v>37754</v>
      </c>
      <c r="B1037" s="476" t="s">
        <v>8512</v>
      </c>
      <c r="C1037" s="476" t="s">
        <v>9</v>
      </c>
      <c r="D1037" s="478">
        <v>351617.08</v>
      </c>
    </row>
    <row r="1038" spans="1:4" s="476" customFormat="1" ht="12.75" x14ac:dyDescent="0.2">
      <c r="A1038" s="476">
        <v>37748</v>
      </c>
      <c r="B1038" s="476" t="s">
        <v>8513</v>
      </c>
      <c r="C1038" s="476" t="s">
        <v>9</v>
      </c>
      <c r="D1038" s="478">
        <v>357956.84</v>
      </c>
    </row>
    <row r="1039" spans="1:4" s="476" customFormat="1" ht="12.75" x14ac:dyDescent="0.2">
      <c r="A1039" s="476">
        <v>37761</v>
      </c>
      <c r="B1039" s="476" t="s">
        <v>8514</v>
      </c>
      <c r="C1039" s="476" t="s">
        <v>9</v>
      </c>
      <c r="D1039" s="478">
        <v>296210.74</v>
      </c>
    </row>
    <row r="1040" spans="1:4" s="476" customFormat="1" ht="12.75" x14ac:dyDescent="0.2">
      <c r="A1040" s="476">
        <v>37757</v>
      </c>
      <c r="B1040" s="476" t="s">
        <v>8515</v>
      </c>
      <c r="C1040" s="476" t="s">
        <v>9</v>
      </c>
      <c r="D1040" s="478">
        <v>412350.93</v>
      </c>
    </row>
    <row r="1041" spans="1:4" s="476" customFormat="1" ht="12.75" x14ac:dyDescent="0.2">
      <c r="A1041" s="476">
        <v>37759</v>
      </c>
      <c r="B1041" s="476" t="s">
        <v>8516</v>
      </c>
      <c r="C1041" s="476" t="s">
        <v>9</v>
      </c>
      <c r="D1041" s="478">
        <v>413949.21</v>
      </c>
    </row>
    <row r="1042" spans="1:4" s="476" customFormat="1" ht="12.75" x14ac:dyDescent="0.2">
      <c r="A1042" s="476">
        <v>37766</v>
      </c>
      <c r="B1042" s="476" t="s">
        <v>8517</v>
      </c>
      <c r="C1042" s="476" t="s">
        <v>9</v>
      </c>
      <c r="D1042" s="478">
        <v>413949.18</v>
      </c>
    </row>
    <row r="1043" spans="1:4" s="476" customFormat="1" ht="12.75" x14ac:dyDescent="0.2">
      <c r="A1043" s="476">
        <v>37752</v>
      </c>
      <c r="B1043" s="476" t="s">
        <v>8518</v>
      </c>
      <c r="C1043" s="476" t="s">
        <v>9</v>
      </c>
      <c r="D1043" s="478">
        <v>375377.87</v>
      </c>
    </row>
    <row r="1044" spans="1:4" s="476" customFormat="1" ht="12.75" x14ac:dyDescent="0.2">
      <c r="A1044" s="476">
        <v>37760</v>
      </c>
      <c r="B1044" s="476" t="s">
        <v>8519</v>
      </c>
      <c r="C1044" s="476" t="s">
        <v>9</v>
      </c>
      <c r="D1044" s="478">
        <v>395302.83</v>
      </c>
    </row>
    <row r="1045" spans="1:4" s="476" customFormat="1" ht="12.75" x14ac:dyDescent="0.2">
      <c r="A1045" s="476">
        <v>37765</v>
      </c>
      <c r="B1045" s="476" t="s">
        <v>8520</v>
      </c>
      <c r="C1045" s="476" t="s">
        <v>9</v>
      </c>
      <c r="D1045" s="478">
        <v>275966.15000000002</v>
      </c>
    </row>
    <row r="1046" spans="1:4" s="476" customFormat="1" ht="12.75" x14ac:dyDescent="0.2">
      <c r="A1046" s="476">
        <v>37746</v>
      </c>
      <c r="B1046" s="476" t="s">
        <v>8521</v>
      </c>
      <c r="C1046" s="476" t="s">
        <v>9</v>
      </c>
      <c r="D1046" s="478">
        <v>302550.5</v>
      </c>
    </row>
    <row r="1047" spans="1:4" s="476" customFormat="1" ht="12.75" x14ac:dyDescent="0.2">
      <c r="A1047" s="476">
        <v>37750</v>
      </c>
      <c r="B1047" s="476" t="s">
        <v>8522</v>
      </c>
      <c r="C1047" s="476" t="s">
        <v>9</v>
      </c>
      <c r="D1047" s="478">
        <v>301485.01</v>
      </c>
    </row>
    <row r="1048" spans="1:4" s="476" customFormat="1" ht="12.75" x14ac:dyDescent="0.2">
      <c r="A1048" s="476">
        <v>37753</v>
      </c>
      <c r="B1048" s="476" t="s">
        <v>8523</v>
      </c>
      <c r="C1048" s="476" t="s">
        <v>9</v>
      </c>
      <c r="D1048" s="478">
        <v>300419.49</v>
      </c>
    </row>
    <row r="1049" spans="1:4" s="476" customFormat="1" ht="12.75" x14ac:dyDescent="0.2">
      <c r="A1049" s="476">
        <v>37756</v>
      </c>
      <c r="B1049" s="476" t="s">
        <v>8524</v>
      </c>
      <c r="C1049" s="476" t="s">
        <v>9</v>
      </c>
      <c r="D1049" s="478">
        <v>296210.74</v>
      </c>
    </row>
    <row r="1050" spans="1:4" s="476" customFormat="1" ht="12.75" x14ac:dyDescent="0.2">
      <c r="A1050" s="476">
        <v>37755</v>
      </c>
      <c r="B1050" s="476" t="s">
        <v>8525</v>
      </c>
      <c r="C1050" s="476" t="s">
        <v>9</v>
      </c>
      <c r="D1050" s="478">
        <v>430464.55</v>
      </c>
    </row>
    <row r="1051" spans="1:4" s="476" customFormat="1" ht="12.75" x14ac:dyDescent="0.2">
      <c r="A1051" s="476">
        <v>37758</v>
      </c>
      <c r="B1051" s="476" t="s">
        <v>8526</v>
      </c>
      <c r="C1051" s="476" t="s">
        <v>9</v>
      </c>
      <c r="D1051" s="478">
        <v>485870.89</v>
      </c>
    </row>
    <row r="1052" spans="1:4" s="476" customFormat="1" ht="12.75" x14ac:dyDescent="0.2">
      <c r="A1052" s="476">
        <v>37747</v>
      </c>
      <c r="B1052" s="476" t="s">
        <v>8527</v>
      </c>
      <c r="C1052" s="476" t="s">
        <v>9</v>
      </c>
      <c r="D1052" s="478">
        <v>437177.23</v>
      </c>
    </row>
    <row r="1053" spans="1:4" s="476" customFormat="1" ht="12.75" x14ac:dyDescent="0.2">
      <c r="A1053" s="476">
        <v>37767</v>
      </c>
      <c r="B1053" s="476" t="s">
        <v>8528</v>
      </c>
      <c r="C1053" s="476" t="s">
        <v>9</v>
      </c>
      <c r="D1053" s="478">
        <v>461364.25</v>
      </c>
    </row>
    <row r="1054" spans="1:4" s="476" customFormat="1" ht="12.75" x14ac:dyDescent="0.2">
      <c r="A1054" s="476">
        <v>37751</v>
      </c>
      <c r="B1054" s="476" t="s">
        <v>8529</v>
      </c>
      <c r="C1054" s="476" t="s">
        <v>9</v>
      </c>
      <c r="D1054" s="478">
        <v>461364.25</v>
      </c>
    </row>
    <row r="1055" spans="1:4" s="476" customFormat="1" ht="12.75" x14ac:dyDescent="0.2">
      <c r="A1055" s="476">
        <v>37749</v>
      </c>
      <c r="B1055" s="476" t="s">
        <v>8530</v>
      </c>
      <c r="C1055" s="476" t="s">
        <v>9</v>
      </c>
      <c r="D1055" s="478">
        <v>456036.71</v>
      </c>
    </row>
    <row r="1056" spans="1:4" s="476" customFormat="1" ht="12.75" x14ac:dyDescent="0.2">
      <c r="A1056" s="476">
        <v>1159</v>
      </c>
      <c r="B1056" s="476" t="s">
        <v>8531</v>
      </c>
      <c r="C1056" s="476" t="s">
        <v>9</v>
      </c>
      <c r="D1056" s="478">
        <v>217803.17</v>
      </c>
    </row>
    <row r="1057" spans="1:4" s="476" customFormat="1" ht="12.75" x14ac:dyDescent="0.2">
      <c r="A1057" s="476">
        <v>12114</v>
      </c>
      <c r="B1057" s="476" t="s">
        <v>8532</v>
      </c>
      <c r="C1057" s="476" t="s">
        <v>9</v>
      </c>
      <c r="D1057" s="477">
        <v>131.24</v>
      </c>
    </row>
    <row r="1058" spans="1:4" s="476" customFormat="1" ht="12.75" x14ac:dyDescent="0.2">
      <c r="A1058" s="476">
        <v>38106</v>
      </c>
      <c r="B1058" s="476" t="s">
        <v>8533</v>
      </c>
      <c r="C1058" s="476" t="s">
        <v>9</v>
      </c>
      <c r="D1058" s="477">
        <v>17.829999999999998</v>
      </c>
    </row>
    <row r="1059" spans="1:4" s="476" customFormat="1" ht="12.75" x14ac:dyDescent="0.2">
      <c r="A1059" s="476">
        <v>38085</v>
      </c>
      <c r="B1059" s="476" t="s">
        <v>8534</v>
      </c>
      <c r="C1059" s="476" t="s">
        <v>9</v>
      </c>
      <c r="D1059" s="477">
        <v>21.07</v>
      </c>
    </row>
    <row r="1060" spans="1:4" s="476" customFormat="1" ht="12.75" x14ac:dyDescent="0.2">
      <c r="A1060" s="476">
        <v>38599</v>
      </c>
      <c r="B1060" s="476" t="s">
        <v>8535</v>
      </c>
      <c r="C1060" s="476" t="s">
        <v>9</v>
      </c>
      <c r="D1060" s="477">
        <v>5.04</v>
      </c>
    </row>
    <row r="1061" spans="1:4" s="476" customFormat="1" ht="12.75" x14ac:dyDescent="0.2">
      <c r="A1061" s="476">
        <v>38596</v>
      </c>
      <c r="B1061" s="476" t="s">
        <v>8536</v>
      </c>
      <c r="C1061" s="476" t="s">
        <v>9</v>
      </c>
      <c r="D1061" s="477">
        <v>4.18</v>
      </c>
    </row>
    <row r="1062" spans="1:4" s="476" customFormat="1" ht="12.75" x14ac:dyDescent="0.2">
      <c r="A1062" s="476">
        <v>38600</v>
      </c>
      <c r="B1062" s="476" t="s">
        <v>8537</v>
      </c>
      <c r="C1062" s="476" t="s">
        <v>9</v>
      </c>
      <c r="D1062" s="477">
        <v>5.34</v>
      </c>
    </row>
    <row r="1063" spans="1:4" s="476" customFormat="1" ht="12.75" x14ac:dyDescent="0.2">
      <c r="A1063" s="476">
        <v>38597</v>
      </c>
      <c r="B1063" s="476" t="s">
        <v>8538</v>
      </c>
      <c r="C1063" s="476" t="s">
        <v>9</v>
      </c>
      <c r="D1063" s="477">
        <v>4.21</v>
      </c>
    </row>
    <row r="1064" spans="1:4" s="476" customFormat="1" ht="12.75" x14ac:dyDescent="0.2">
      <c r="A1064" s="476">
        <v>659</v>
      </c>
      <c r="B1064" s="476" t="s">
        <v>8539</v>
      </c>
      <c r="C1064" s="476" t="s">
        <v>9</v>
      </c>
      <c r="D1064" s="477">
        <v>2.42</v>
      </c>
    </row>
    <row r="1065" spans="1:4" s="476" customFormat="1" ht="12.75" x14ac:dyDescent="0.2">
      <c r="A1065" s="476">
        <v>660</v>
      </c>
      <c r="B1065" s="476" t="s">
        <v>8540</v>
      </c>
      <c r="C1065" s="476" t="s">
        <v>9</v>
      </c>
      <c r="D1065" s="477">
        <v>2.9</v>
      </c>
    </row>
    <row r="1066" spans="1:4" s="476" customFormat="1" ht="12.75" x14ac:dyDescent="0.2">
      <c r="A1066" s="476">
        <v>658</v>
      </c>
      <c r="B1066" s="476" t="s">
        <v>8541</v>
      </c>
      <c r="C1066" s="476" t="s">
        <v>9</v>
      </c>
      <c r="D1066" s="477">
        <v>1.63</v>
      </c>
    </row>
    <row r="1067" spans="1:4" s="476" customFormat="1" ht="12.75" x14ac:dyDescent="0.2">
      <c r="A1067" s="476">
        <v>38548</v>
      </c>
      <c r="B1067" s="476" t="s">
        <v>8542</v>
      </c>
      <c r="C1067" s="476" t="s">
        <v>9</v>
      </c>
      <c r="D1067" s="477">
        <v>2.1800000000000002</v>
      </c>
    </row>
    <row r="1068" spans="1:4" s="476" customFormat="1" ht="12.75" x14ac:dyDescent="0.2">
      <c r="A1068" s="476">
        <v>34649</v>
      </c>
      <c r="B1068" s="476" t="s">
        <v>8543</v>
      </c>
      <c r="C1068" s="476" t="s">
        <v>9</v>
      </c>
      <c r="D1068" s="477">
        <v>2.95</v>
      </c>
    </row>
    <row r="1069" spans="1:4" s="476" customFormat="1" ht="12.75" x14ac:dyDescent="0.2">
      <c r="A1069" s="476">
        <v>34655</v>
      </c>
      <c r="B1069" s="476" t="s">
        <v>8544</v>
      </c>
      <c r="C1069" s="476" t="s">
        <v>9</v>
      </c>
      <c r="D1069" s="477">
        <v>3.91</v>
      </c>
    </row>
    <row r="1070" spans="1:4" s="476" customFormat="1" ht="12.75" x14ac:dyDescent="0.2">
      <c r="A1070" s="476">
        <v>40607</v>
      </c>
      <c r="B1070" s="476" t="s">
        <v>8545</v>
      </c>
      <c r="C1070" s="476" t="s">
        <v>9</v>
      </c>
      <c r="D1070" s="477">
        <v>4.74</v>
      </c>
    </row>
    <row r="1071" spans="1:4" s="476" customFormat="1" ht="12.75" x14ac:dyDescent="0.2">
      <c r="A1071" s="476">
        <v>567</v>
      </c>
      <c r="B1071" s="476" t="s">
        <v>8546</v>
      </c>
      <c r="C1071" s="476" t="s">
        <v>27</v>
      </c>
      <c r="D1071" s="477">
        <v>15.85</v>
      </c>
    </row>
    <row r="1072" spans="1:4" s="476" customFormat="1" ht="12.75" x14ac:dyDescent="0.2">
      <c r="A1072" s="476">
        <v>574</v>
      </c>
      <c r="B1072" s="476" t="s">
        <v>8547</v>
      </c>
      <c r="C1072" s="476" t="s">
        <v>27</v>
      </c>
      <c r="D1072" s="477">
        <v>41.68</v>
      </c>
    </row>
    <row r="1073" spans="1:4" s="476" customFormat="1" ht="12.75" x14ac:dyDescent="0.2">
      <c r="A1073" s="476">
        <v>568</v>
      </c>
      <c r="B1073" s="476" t="s">
        <v>8548</v>
      </c>
      <c r="C1073" s="476" t="s">
        <v>27</v>
      </c>
      <c r="D1073" s="477">
        <v>87.82</v>
      </c>
    </row>
    <row r="1074" spans="1:4" s="476" customFormat="1" ht="12.75" x14ac:dyDescent="0.2">
      <c r="A1074" s="476">
        <v>585</v>
      </c>
      <c r="B1074" s="476" t="s">
        <v>8549</v>
      </c>
      <c r="C1074" s="476" t="s">
        <v>29</v>
      </c>
      <c r="D1074" s="477">
        <v>32.659999999999997</v>
      </c>
    </row>
    <row r="1075" spans="1:4" s="476" customFormat="1" ht="12.75" x14ac:dyDescent="0.2">
      <c r="A1075" s="476">
        <v>4777</v>
      </c>
      <c r="B1075" s="476" t="s">
        <v>8550</v>
      </c>
      <c r="C1075" s="476" t="s">
        <v>29</v>
      </c>
      <c r="D1075" s="477">
        <v>10.37</v>
      </c>
    </row>
    <row r="1076" spans="1:4" s="476" customFormat="1" ht="12.75" x14ac:dyDescent="0.2">
      <c r="A1076" s="476">
        <v>587</v>
      </c>
      <c r="B1076" s="476" t="s">
        <v>1251</v>
      </c>
      <c r="C1076" s="476" t="s">
        <v>29</v>
      </c>
      <c r="D1076" s="477">
        <v>35</v>
      </c>
    </row>
    <row r="1077" spans="1:4" s="476" customFormat="1" ht="12.75" x14ac:dyDescent="0.2">
      <c r="A1077" s="476">
        <v>590</v>
      </c>
      <c r="B1077" s="476" t="s">
        <v>8551</v>
      </c>
      <c r="C1077" s="476" t="s">
        <v>29</v>
      </c>
      <c r="D1077" s="477">
        <v>33.83</v>
      </c>
    </row>
    <row r="1078" spans="1:4" s="476" customFormat="1" ht="12.75" x14ac:dyDescent="0.2">
      <c r="A1078" s="476">
        <v>592</v>
      </c>
      <c r="B1078" s="476" t="s">
        <v>8552</v>
      </c>
      <c r="C1078" s="476" t="s">
        <v>29</v>
      </c>
      <c r="D1078" s="477">
        <v>35</v>
      </c>
    </row>
    <row r="1079" spans="1:4" s="476" customFormat="1" ht="12.75" x14ac:dyDescent="0.2">
      <c r="A1079" s="476">
        <v>586</v>
      </c>
      <c r="B1079" s="476" t="s">
        <v>8553</v>
      </c>
      <c r="C1079" s="476" t="s">
        <v>27</v>
      </c>
      <c r="D1079" s="477">
        <v>20.58</v>
      </c>
    </row>
    <row r="1080" spans="1:4" s="476" customFormat="1" ht="12.75" x14ac:dyDescent="0.2">
      <c r="A1080" s="476">
        <v>591</v>
      </c>
      <c r="B1080" s="476" t="s">
        <v>8554</v>
      </c>
      <c r="C1080" s="476" t="s">
        <v>29</v>
      </c>
      <c r="D1080" s="477">
        <v>32.659999999999997</v>
      </c>
    </row>
    <row r="1081" spans="1:4" s="476" customFormat="1" ht="12.75" x14ac:dyDescent="0.2">
      <c r="A1081" s="476">
        <v>588</v>
      </c>
      <c r="B1081" s="476" t="s">
        <v>8555</v>
      </c>
      <c r="C1081" s="476" t="s">
        <v>27</v>
      </c>
      <c r="D1081" s="477">
        <v>32.549999999999997</v>
      </c>
    </row>
    <row r="1082" spans="1:4" s="476" customFormat="1" ht="12.75" x14ac:dyDescent="0.2">
      <c r="A1082" s="476">
        <v>589</v>
      </c>
      <c r="B1082" s="476" t="s">
        <v>8556</v>
      </c>
      <c r="C1082" s="476" t="s">
        <v>27</v>
      </c>
      <c r="D1082" s="477">
        <v>55.02</v>
      </c>
    </row>
    <row r="1083" spans="1:4" s="476" customFormat="1" ht="12.75" x14ac:dyDescent="0.2">
      <c r="A1083" s="476">
        <v>584</v>
      </c>
      <c r="B1083" s="476" t="s">
        <v>8557</v>
      </c>
      <c r="C1083" s="476" t="s">
        <v>27</v>
      </c>
      <c r="D1083" s="477">
        <v>34.76</v>
      </c>
    </row>
    <row r="1084" spans="1:4" s="476" customFormat="1" ht="12.75" x14ac:dyDescent="0.2">
      <c r="A1084" s="476">
        <v>1165</v>
      </c>
      <c r="B1084" s="476" t="s">
        <v>8558</v>
      </c>
      <c r="C1084" s="476" t="s">
        <v>9</v>
      </c>
      <c r="D1084" s="477">
        <v>18.54</v>
      </c>
    </row>
    <row r="1085" spans="1:4" s="476" customFormat="1" ht="12.75" x14ac:dyDescent="0.2">
      <c r="A1085" s="476">
        <v>1164</v>
      </c>
      <c r="B1085" s="476" t="s">
        <v>8559</v>
      </c>
      <c r="C1085" s="476" t="s">
        <v>9</v>
      </c>
      <c r="D1085" s="477">
        <v>15.02</v>
      </c>
    </row>
    <row r="1086" spans="1:4" s="476" customFormat="1" ht="12.75" x14ac:dyDescent="0.2">
      <c r="A1086" s="476">
        <v>1162</v>
      </c>
      <c r="B1086" s="476" t="s">
        <v>8560</v>
      </c>
      <c r="C1086" s="476" t="s">
        <v>9</v>
      </c>
      <c r="D1086" s="477">
        <v>5.22</v>
      </c>
    </row>
    <row r="1087" spans="1:4" s="476" customFormat="1" ht="12.75" x14ac:dyDescent="0.2">
      <c r="A1087" s="476">
        <v>12395</v>
      </c>
      <c r="B1087" s="476" t="s">
        <v>8561</v>
      </c>
      <c r="C1087" s="476" t="s">
        <v>9</v>
      </c>
      <c r="D1087" s="477">
        <v>5.07</v>
      </c>
    </row>
    <row r="1088" spans="1:4" s="476" customFormat="1" ht="12.75" x14ac:dyDescent="0.2">
      <c r="A1088" s="476">
        <v>1170</v>
      </c>
      <c r="B1088" s="476" t="s">
        <v>8562</v>
      </c>
      <c r="C1088" s="476" t="s">
        <v>9</v>
      </c>
      <c r="D1088" s="477">
        <v>9.84</v>
      </c>
    </row>
    <row r="1089" spans="1:4" s="476" customFormat="1" ht="12.75" x14ac:dyDescent="0.2">
      <c r="A1089" s="476">
        <v>1169</v>
      </c>
      <c r="B1089" s="476" t="s">
        <v>8563</v>
      </c>
      <c r="C1089" s="476" t="s">
        <v>9</v>
      </c>
      <c r="D1089" s="477">
        <v>48.31</v>
      </c>
    </row>
    <row r="1090" spans="1:4" s="476" customFormat="1" ht="12.75" x14ac:dyDescent="0.2">
      <c r="A1090" s="476">
        <v>1166</v>
      </c>
      <c r="B1090" s="476" t="s">
        <v>8564</v>
      </c>
      <c r="C1090" s="476" t="s">
        <v>9</v>
      </c>
      <c r="D1090" s="477">
        <v>26.78</v>
      </c>
    </row>
    <row r="1091" spans="1:4" s="476" customFormat="1" ht="12.75" x14ac:dyDescent="0.2">
      <c r="A1091" s="476">
        <v>1163</v>
      </c>
      <c r="B1091" s="476" t="s">
        <v>8565</v>
      </c>
      <c r="C1091" s="476" t="s">
        <v>9</v>
      </c>
      <c r="D1091" s="477">
        <v>6.75</v>
      </c>
    </row>
    <row r="1092" spans="1:4" s="476" customFormat="1" ht="12.75" x14ac:dyDescent="0.2">
      <c r="A1092" s="476">
        <v>12396</v>
      </c>
      <c r="B1092" s="476" t="s">
        <v>8566</v>
      </c>
      <c r="C1092" s="476" t="s">
        <v>9</v>
      </c>
      <c r="D1092" s="477">
        <v>5.07</v>
      </c>
    </row>
    <row r="1093" spans="1:4" s="476" customFormat="1" ht="12.75" x14ac:dyDescent="0.2">
      <c r="A1093" s="476">
        <v>1168</v>
      </c>
      <c r="B1093" s="476" t="s">
        <v>8567</v>
      </c>
      <c r="C1093" s="476" t="s">
        <v>9</v>
      </c>
      <c r="D1093" s="477">
        <v>68.86</v>
      </c>
    </row>
    <row r="1094" spans="1:4" s="476" customFormat="1" ht="12.75" x14ac:dyDescent="0.2">
      <c r="A1094" s="476">
        <v>1167</v>
      </c>
      <c r="B1094" s="476" t="s">
        <v>8568</v>
      </c>
      <c r="C1094" s="476" t="s">
        <v>9</v>
      </c>
      <c r="D1094" s="477">
        <v>115.19</v>
      </c>
    </row>
    <row r="1095" spans="1:4" s="476" customFormat="1" ht="12.75" x14ac:dyDescent="0.2">
      <c r="A1095" s="476">
        <v>36331</v>
      </c>
      <c r="B1095" s="476" t="s">
        <v>8569</v>
      </c>
      <c r="C1095" s="476" t="s">
        <v>9</v>
      </c>
      <c r="D1095" s="477">
        <v>1.79</v>
      </c>
    </row>
    <row r="1096" spans="1:4" s="476" customFormat="1" ht="12.75" x14ac:dyDescent="0.2">
      <c r="A1096" s="476">
        <v>36346</v>
      </c>
      <c r="B1096" s="476" t="s">
        <v>8570</v>
      </c>
      <c r="C1096" s="476" t="s">
        <v>9</v>
      </c>
      <c r="D1096" s="477">
        <v>3.08</v>
      </c>
    </row>
    <row r="1097" spans="1:4" s="476" customFormat="1" ht="12.75" x14ac:dyDescent="0.2">
      <c r="A1097" s="476">
        <v>1210</v>
      </c>
      <c r="B1097" s="476" t="s">
        <v>8571</v>
      </c>
      <c r="C1097" s="476" t="s">
        <v>9</v>
      </c>
      <c r="D1097" s="477">
        <v>12.98</v>
      </c>
    </row>
    <row r="1098" spans="1:4" s="476" customFormat="1" ht="12.75" x14ac:dyDescent="0.2">
      <c r="A1098" s="476">
        <v>1203</v>
      </c>
      <c r="B1098" s="476" t="s">
        <v>8572</v>
      </c>
      <c r="C1098" s="476" t="s">
        <v>9</v>
      </c>
      <c r="D1098" s="477">
        <v>12.58</v>
      </c>
    </row>
    <row r="1099" spans="1:4" s="476" customFormat="1" ht="12.75" x14ac:dyDescent="0.2">
      <c r="A1099" s="476">
        <v>1197</v>
      </c>
      <c r="B1099" s="476" t="s">
        <v>8573</v>
      </c>
      <c r="C1099" s="476" t="s">
        <v>9</v>
      </c>
      <c r="D1099" s="477">
        <v>1.61</v>
      </c>
    </row>
    <row r="1100" spans="1:4" s="476" customFormat="1" ht="12.75" x14ac:dyDescent="0.2">
      <c r="A1100" s="476">
        <v>1202</v>
      </c>
      <c r="B1100" s="476" t="s">
        <v>8574</v>
      </c>
      <c r="C1100" s="476" t="s">
        <v>9</v>
      </c>
      <c r="D1100" s="477">
        <v>4.33</v>
      </c>
    </row>
    <row r="1101" spans="1:4" s="476" customFormat="1" ht="12.75" x14ac:dyDescent="0.2">
      <c r="A1101" s="476">
        <v>1188</v>
      </c>
      <c r="B1101" s="476" t="s">
        <v>8575</v>
      </c>
      <c r="C1101" s="476" t="s">
        <v>9</v>
      </c>
      <c r="D1101" s="477">
        <v>25.58</v>
      </c>
    </row>
    <row r="1102" spans="1:4" s="476" customFormat="1" ht="12.75" x14ac:dyDescent="0.2">
      <c r="A1102" s="476">
        <v>1211</v>
      </c>
      <c r="B1102" s="476" t="s">
        <v>8576</v>
      </c>
      <c r="C1102" s="476" t="s">
        <v>9</v>
      </c>
      <c r="D1102" s="477">
        <v>13.2</v>
      </c>
    </row>
    <row r="1103" spans="1:4" s="476" customFormat="1" ht="12.75" x14ac:dyDescent="0.2">
      <c r="A1103" s="476">
        <v>1198</v>
      </c>
      <c r="B1103" s="476" t="s">
        <v>8577</v>
      </c>
      <c r="C1103" s="476" t="s">
        <v>9</v>
      </c>
      <c r="D1103" s="477">
        <v>2.38</v>
      </c>
    </row>
    <row r="1104" spans="1:4" s="476" customFormat="1" ht="12.75" x14ac:dyDescent="0.2">
      <c r="A1104" s="476">
        <v>1199</v>
      </c>
      <c r="B1104" s="476" t="s">
        <v>8578</v>
      </c>
      <c r="C1104" s="476" t="s">
        <v>9</v>
      </c>
      <c r="D1104" s="477">
        <v>33.409999999999997</v>
      </c>
    </row>
    <row r="1105" spans="1:4" s="476" customFormat="1" ht="12.75" x14ac:dyDescent="0.2">
      <c r="A1105" s="476">
        <v>20088</v>
      </c>
      <c r="B1105" s="476" t="s">
        <v>13118</v>
      </c>
      <c r="C1105" s="476" t="s">
        <v>9</v>
      </c>
      <c r="D1105" s="477">
        <v>14.6</v>
      </c>
    </row>
    <row r="1106" spans="1:4" s="476" customFormat="1" ht="12.75" x14ac:dyDescent="0.2">
      <c r="A1106" s="476">
        <v>20089</v>
      </c>
      <c r="B1106" s="476" t="s">
        <v>13119</v>
      </c>
      <c r="C1106" s="476" t="s">
        <v>9</v>
      </c>
      <c r="D1106" s="477">
        <v>69.62</v>
      </c>
    </row>
    <row r="1107" spans="1:4" s="476" customFormat="1" ht="12.75" x14ac:dyDescent="0.2">
      <c r="A1107" s="476">
        <v>20087</v>
      </c>
      <c r="B1107" s="476" t="s">
        <v>13120</v>
      </c>
      <c r="C1107" s="476" t="s">
        <v>9</v>
      </c>
      <c r="D1107" s="477">
        <v>10.52</v>
      </c>
    </row>
    <row r="1108" spans="1:4" s="476" customFormat="1" ht="12.75" x14ac:dyDescent="0.2">
      <c r="A1108" s="476">
        <v>1200</v>
      </c>
      <c r="B1108" s="476" t="s">
        <v>8579</v>
      </c>
      <c r="C1108" s="476" t="s">
        <v>9</v>
      </c>
      <c r="D1108" s="477">
        <v>8.5399999999999991</v>
      </c>
    </row>
    <row r="1109" spans="1:4" s="476" customFormat="1" ht="12.75" x14ac:dyDescent="0.2">
      <c r="A1109" s="476">
        <v>12909</v>
      </c>
      <c r="B1109" s="476" t="s">
        <v>8580</v>
      </c>
      <c r="C1109" s="476" t="s">
        <v>9</v>
      </c>
      <c r="D1109" s="477">
        <v>3.87</v>
      </c>
    </row>
    <row r="1110" spans="1:4" s="476" customFormat="1" ht="12.75" x14ac:dyDescent="0.2">
      <c r="A1110" s="476">
        <v>12910</v>
      </c>
      <c r="B1110" s="476" t="s">
        <v>8581</v>
      </c>
      <c r="C1110" s="476" t="s">
        <v>9</v>
      </c>
      <c r="D1110" s="477">
        <v>6.46</v>
      </c>
    </row>
    <row r="1111" spans="1:4" s="476" customFormat="1" ht="12.75" x14ac:dyDescent="0.2">
      <c r="A1111" s="476">
        <v>1184</v>
      </c>
      <c r="B1111" s="476" t="s">
        <v>8582</v>
      </c>
      <c r="C1111" s="476" t="s">
        <v>9</v>
      </c>
      <c r="D1111" s="477">
        <v>82.15</v>
      </c>
    </row>
    <row r="1112" spans="1:4" s="476" customFormat="1" ht="12.75" x14ac:dyDescent="0.2">
      <c r="A1112" s="476">
        <v>1191</v>
      </c>
      <c r="B1112" s="476" t="s">
        <v>8583</v>
      </c>
      <c r="C1112" s="476" t="s">
        <v>9</v>
      </c>
      <c r="D1112" s="477">
        <v>1.17</v>
      </c>
    </row>
    <row r="1113" spans="1:4" s="476" customFormat="1" ht="12.75" x14ac:dyDescent="0.2">
      <c r="A1113" s="476">
        <v>1185</v>
      </c>
      <c r="B1113" s="476" t="s">
        <v>8584</v>
      </c>
      <c r="C1113" s="476" t="s">
        <v>9</v>
      </c>
      <c r="D1113" s="477">
        <v>1.33</v>
      </c>
    </row>
    <row r="1114" spans="1:4" s="476" customFormat="1" ht="12.75" x14ac:dyDescent="0.2">
      <c r="A1114" s="476">
        <v>1189</v>
      </c>
      <c r="B1114" s="476" t="s">
        <v>8585</v>
      </c>
      <c r="C1114" s="476" t="s">
        <v>9</v>
      </c>
      <c r="D1114" s="477">
        <v>2.31</v>
      </c>
    </row>
    <row r="1115" spans="1:4" s="476" customFormat="1" ht="12.75" x14ac:dyDescent="0.2">
      <c r="A1115" s="476">
        <v>1193</v>
      </c>
      <c r="B1115" s="476" t="s">
        <v>8586</v>
      </c>
      <c r="C1115" s="476" t="s">
        <v>9</v>
      </c>
      <c r="D1115" s="477">
        <v>4.45</v>
      </c>
    </row>
    <row r="1116" spans="1:4" s="476" customFormat="1" ht="12.75" x14ac:dyDescent="0.2">
      <c r="A1116" s="476">
        <v>1194</v>
      </c>
      <c r="B1116" s="476" t="s">
        <v>8587</v>
      </c>
      <c r="C1116" s="476" t="s">
        <v>9</v>
      </c>
      <c r="D1116" s="477">
        <v>8.42</v>
      </c>
    </row>
    <row r="1117" spans="1:4" s="476" customFormat="1" ht="12.75" x14ac:dyDescent="0.2">
      <c r="A1117" s="476">
        <v>1195</v>
      </c>
      <c r="B1117" s="476" t="s">
        <v>8588</v>
      </c>
      <c r="C1117" s="476" t="s">
        <v>9</v>
      </c>
      <c r="D1117" s="477">
        <v>12.67</v>
      </c>
    </row>
    <row r="1118" spans="1:4" s="476" customFormat="1" ht="12.75" x14ac:dyDescent="0.2">
      <c r="A1118" s="476">
        <v>1204</v>
      </c>
      <c r="B1118" s="476" t="s">
        <v>8589</v>
      </c>
      <c r="C1118" s="476" t="s">
        <v>9</v>
      </c>
      <c r="D1118" s="477">
        <v>23.04</v>
      </c>
    </row>
    <row r="1119" spans="1:4" s="476" customFormat="1" ht="12.75" x14ac:dyDescent="0.2">
      <c r="A1119" s="476">
        <v>1205</v>
      </c>
      <c r="B1119" s="476" t="s">
        <v>8590</v>
      </c>
      <c r="C1119" s="476" t="s">
        <v>9</v>
      </c>
      <c r="D1119" s="477">
        <v>54.66</v>
      </c>
    </row>
    <row r="1120" spans="1:4" s="476" customFormat="1" ht="12.75" x14ac:dyDescent="0.2">
      <c r="A1120" s="476">
        <v>1207</v>
      </c>
      <c r="B1120" s="476" t="s">
        <v>8591</v>
      </c>
      <c r="C1120" s="476" t="s">
        <v>9</v>
      </c>
      <c r="D1120" s="477">
        <v>37.17</v>
      </c>
    </row>
    <row r="1121" spans="1:4" s="476" customFormat="1" ht="12.75" x14ac:dyDescent="0.2">
      <c r="A1121" s="476">
        <v>1206</v>
      </c>
      <c r="B1121" s="476" t="s">
        <v>8592</v>
      </c>
      <c r="C1121" s="476" t="s">
        <v>9</v>
      </c>
      <c r="D1121" s="477">
        <v>9.32</v>
      </c>
    </row>
    <row r="1122" spans="1:4" s="476" customFormat="1" ht="12.75" x14ac:dyDescent="0.2">
      <c r="A1122" s="476">
        <v>1183</v>
      </c>
      <c r="B1122" s="476" t="s">
        <v>8593</v>
      </c>
      <c r="C1122" s="476" t="s">
        <v>9</v>
      </c>
      <c r="D1122" s="477">
        <v>24.27</v>
      </c>
    </row>
    <row r="1123" spans="1:4" s="476" customFormat="1" ht="12.75" x14ac:dyDescent="0.2">
      <c r="A1123" s="476">
        <v>42685</v>
      </c>
      <c r="B1123" s="476" t="s">
        <v>8594</v>
      </c>
      <c r="C1123" s="476" t="s">
        <v>9</v>
      </c>
      <c r="D1123" s="477">
        <v>91.33</v>
      </c>
    </row>
    <row r="1124" spans="1:4" s="476" customFormat="1" ht="12.75" x14ac:dyDescent="0.2">
      <c r="A1124" s="476">
        <v>42686</v>
      </c>
      <c r="B1124" s="476" t="s">
        <v>8595</v>
      </c>
      <c r="C1124" s="476" t="s">
        <v>9</v>
      </c>
      <c r="D1124" s="477">
        <v>142.19</v>
      </c>
    </row>
    <row r="1125" spans="1:4" s="476" customFormat="1" ht="12.75" x14ac:dyDescent="0.2">
      <c r="A1125" s="476">
        <v>12894</v>
      </c>
      <c r="B1125" s="476" t="s">
        <v>8596</v>
      </c>
      <c r="C1125" s="476" t="s">
        <v>9</v>
      </c>
      <c r="D1125" s="477">
        <v>19.170000000000002</v>
      </c>
    </row>
    <row r="1126" spans="1:4" s="476" customFormat="1" ht="12.75" x14ac:dyDescent="0.2">
      <c r="A1126" s="476">
        <v>12895</v>
      </c>
      <c r="B1126" s="476" t="s">
        <v>8597</v>
      </c>
      <c r="C1126" s="476" t="s">
        <v>9</v>
      </c>
      <c r="D1126" s="477">
        <v>14.75</v>
      </c>
    </row>
    <row r="1127" spans="1:4" s="476" customFormat="1" ht="12.75" x14ac:dyDescent="0.2">
      <c r="A1127" s="476">
        <v>1631</v>
      </c>
      <c r="B1127" s="476" t="s">
        <v>8598</v>
      </c>
      <c r="C1127" s="476" t="s">
        <v>9</v>
      </c>
      <c r="D1127" s="477">
        <v>122.94</v>
      </c>
    </row>
    <row r="1128" spans="1:4" s="476" customFormat="1" ht="12.75" x14ac:dyDescent="0.2">
      <c r="A1128" s="476">
        <v>1633</v>
      </c>
      <c r="B1128" s="476" t="s">
        <v>8599</v>
      </c>
      <c r="C1128" s="476" t="s">
        <v>9</v>
      </c>
      <c r="D1128" s="477">
        <v>208.89</v>
      </c>
    </row>
    <row r="1129" spans="1:4" s="476" customFormat="1" ht="12.75" x14ac:dyDescent="0.2">
      <c r="A1129" s="476">
        <v>10818</v>
      </c>
      <c r="B1129" s="476" t="s">
        <v>8600</v>
      </c>
      <c r="C1129" s="476" t="s">
        <v>29</v>
      </c>
      <c r="D1129" s="477">
        <v>38.770000000000003</v>
      </c>
    </row>
    <row r="1130" spans="1:4" s="476" customFormat="1" ht="12.75" x14ac:dyDescent="0.2">
      <c r="A1130" s="476">
        <v>41410</v>
      </c>
      <c r="B1130" s="476" t="s">
        <v>16762</v>
      </c>
      <c r="C1130" s="476" t="s">
        <v>9</v>
      </c>
      <c r="D1130" s="477">
        <v>58.64</v>
      </c>
    </row>
    <row r="1131" spans="1:4" s="476" customFormat="1" ht="12.75" x14ac:dyDescent="0.2">
      <c r="A1131" s="476">
        <v>41411</v>
      </c>
      <c r="B1131" s="476" t="s">
        <v>16763</v>
      </c>
      <c r="C1131" s="476" t="s">
        <v>9</v>
      </c>
      <c r="D1131" s="477">
        <v>53.16</v>
      </c>
    </row>
    <row r="1132" spans="1:4" s="476" customFormat="1" ht="12.75" x14ac:dyDescent="0.2">
      <c r="A1132" s="476">
        <v>41412</v>
      </c>
      <c r="B1132" s="476" t="s">
        <v>16764</v>
      </c>
      <c r="C1132" s="476" t="s">
        <v>9</v>
      </c>
      <c r="D1132" s="477">
        <v>102.82</v>
      </c>
    </row>
    <row r="1133" spans="1:4" s="476" customFormat="1" ht="12.75" x14ac:dyDescent="0.2">
      <c r="A1133" s="476">
        <v>41413</v>
      </c>
      <c r="B1133" s="476" t="s">
        <v>16765</v>
      </c>
      <c r="C1133" s="476" t="s">
        <v>9</v>
      </c>
      <c r="D1133" s="477">
        <v>92.52</v>
      </c>
    </row>
    <row r="1134" spans="1:4" s="476" customFormat="1" ht="12.75" x14ac:dyDescent="0.2">
      <c r="A1134" s="476">
        <v>39359</v>
      </c>
      <c r="B1134" s="476" t="s">
        <v>8601</v>
      </c>
      <c r="C1134" s="476" t="s">
        <v>9</v>
      </c>
      <c r="D1134" s="477">
        <v>35.65</v>
      </c>
    </row>
    <row r="1135" spans="1:4" s="476" customFormat="1" ht="12.75" x14ac:dyDescent="0.2">
      <c r="A1135" s="476">
        <v>39360</v>
      </c>
      <c r="B1135" s="476" t="s">
        <v>8602</v>
      </c>
      <c r="C1135" s="476" t="s">
        <v>9</v>
      </c>
      <c r="D1135" s="477">
        <v>32.4</v>
      </c>
    </row>
    <row r="1136" spans="1:4" s="476" customFormat="1" ht="12.75" x14ac:dyDescent="0.2">
      <c r="A1136" s="476">
        <v>10710</v>
      </c>
      <c r="B1136" s="476" t="s">
        <v>8603</v>
      </c>
      <c r="C1136" s="476" t="s">
        <v>3</v>
      </c>
      <c r="D1136" s="477">
        <v>125</v>
      </c>
    </row>
    <row r="1137" spans="1:4" s="476" customFormat="1" ht="12.75" x14ac:dyDescent="0.2">
      <c r="A1137" s="476">
        <v>10709</v>
      </c>
      <c r="B1137" s="476" t="s">
        <v>8604</v>
      </c>
      <c r="C1137" s="476" t="s">
        <v>3</v>
      </c>
      <c r="D1137" s="477">
        <v>153.57</v>
      </c>
    </row>
    <row r="1138" spans="1:4" s="476" customFormat="1" ht="12.75" x14ac:dyDescent="0.2">
      <c r="A1138" s="476">
        <v>39636</v>
      </c>
      <c r="B1138" s="476" t="s">
        <v>8605</v>
      </c>
      <c r="C1138" s="476" t="s">
        <v>3</v>
      </c>
      <c r="D1138" s="477">
        <v>156.81</v>
      </c>
    </row>
    <row r="1139" spans="1:4" s="476" customFormat="1" ht="12.75" x14ac:dyDescent="0.2">
      <c r="A1139" s="476">
        <v>10708</v>
      </c>
      <c r="B1139" s="476" t="s">
        <v>8606</v>
      </c>
      <c r="C1139" s="476" t="s">
        <v>3</v>
      </c>
      <c r="D1139" s="477">
        <v>48.39</v>
      </c>
    </row>
    <row r="1140" spans="1:4" s="476" customFormat="1" ht="12.75" x14ac:dyDescent="0.2">
      <c r="A1140" s="476">
        <v>39635</v>
      </c>
      <c r="B1140" s="476" t="s">
        <v>8607</v>
      </c>
      <c r="C1140" s="476" t="s">
        <v>3</v>
      </c>
      <c r="D1140" s="477">
        <v>82.38</v>
      </c>
    </row>
    <row r="1141" spans="1:4" s="476" customFormat="1" ht="12.75" x14ac:dyDescent="0.2">
      <c r="A1141" s="476">
        <v>6117</v>
      </c>
      <c r="B1141" s="476" t="s">
        <v>8608</v>
      </c>
      <c r="C1141" s="476" t="s">
        <v>7605</v>
      </c>
      <c r="D1141" s="477">
        <v>11.88</v>
      </c>
    </row>
    <row r="1142" spans="1:4" s="476" customFormat="1" ht="12.75" x14ac:dyDescent="0.2">
      <c r="A1142" s="476">
        <v>40913</v>
      </c>
      <c r="B1142" s="476" t="s">
        <v>8609</v>
      </c>
      <c r="C1142" s="476" t="s">
        <v>908</v>
      </c>
      <c r="D1142" s="478">
        <v>2117.15</v>
      </c>
    </row>
    <row r="1143" spans="1:4" s="476" customFormat="1" ht="12.75" x14ac:dyDescent="0.2">
      <c r="A1143" s="476">
        <v>1214</v>
      </c>
      <c r="B1143" s="476" t="s">
        <v>8610</v>
      </c>
      <c r="C1143" s="476" t="s">
        <v>7605</v>
      </c>
      <c r="D1143" s="477">
        <v>15.08</v>
      </c>
    </row>
    <row r="1144" spans="1:4" s="476" customFormat="1" ht="12.75" x14ac:dyDescent="0.2">
      <c r="A1144" s="476">
        <v>40915</v>
      </c>
      <c r="B1144" s="476" t="s">
        <v>8611</v>
      </c>
      <c r="C1144" s="476" t="s">
        <v>908</v>
      </c>
      <c r="D1144" s="478">
        <v>2687.23</v>
      </c>
    </row>
    <row r="1145" spans="1:4" s="476" customFormat="1" ht="12.75" x14ac:dyDescent="0.2">
      <c r="A1145" s="476">
        <v>1213</v>
      </c>
      <c r="B1145" s="476" t="s">
        <v>1353</v>
      </c>
      <c r="C1145" s="476" t="s">
        <v>7605</v>
      </c>
      <c r="D1145" s="477">
        <v>15.08</v>
      </c>
    </row>
    <row r="1146" spans="1:4" s="476" customFormat="1" ht="12.75" x14ac:dyDescent="0.2">
      <c r="A1146" s="476">
        <v>40914</v>
      </c>
      <c r="B1146" s="476" t="s">
        <v>8612</v>
      </c>
      <c r="C1146" s="476" t="s">
        <v>908</v>
      </c>
      <c r="D1146" s="478">
        <v>2687.23</v>
      </c>
    </row>
    <row r="1147" spans="1:4" s="476" customFormat="1" ht="12.75" x14ac:dyDescent="0.2">
      <c r="A1147" s="476">
        <v>5091</v>
      </c>
      <c r="B1147" s="476" t="s">
        <v>8613</v>
      </c>
      <c r="C1147" s="476" t="s">
        <v>9</v>
      </c>
      <c r="D1147" s="477">
        <v>18.45</v>
      </c>
    </row>
    <row r="1148" spans="1:4" s="476" customFormat="1" ht="12.75" x14ac:dyDescent="0.2">
      <c r="A1148" s="476">
        <v>14615</v>
      </c>
      <c r="B1148" s="476" t="s">
        <v>8614</v>
      </c>
      <c r="C1148" s="476" t="s">
        <v>9</v>
      </c>
      <c r="D1148" s="478">
        <v>3640.87</v>
      </c>
    </row>
    <row r="1149" spans="1:4" s="476" customFormat="1" ht="12.75" x14ac:dyDescent="0.2">
      <c r="A1149" s="476">
        <v>2711</v>
      </c>
      <c r="B1149" s="476" t="s">
        <v>8615</v>
      </c>
      <c r="C1149" s="476" t="s">
        <v>9</v>
      </c>
      <c r="D1149" s="477">
        <v>179.9</v>
      </c>
    </row>
    <row r="1150" spans="1:4" s="476" customFormat="1" ht="12.75" x14ac:dyDescent="0.2">
      <c r="A1150" s="476">
        <v>37727</v>
      </c>
      <c r="B1150" s="476" t="s">
        <v>8616</v>
      </c>
      <c r="C1150" s="476" t="s">
        <v>9</v>
      </c>
      <c r="D1150" s="478">
        <v>16180</v>
      </c>
    </row>
    <row r="1151" spans="1:4" s="476" customFormat="1" ht="12.75" x14ac:dyDescent="0.2">
      <c r="A1151" s="476">
        <v>37728</v>
      </c>
      <c r="B1151" s="476" t="s">
        <v>8617</v>
      </c>
      <c r="C1151" s="476" t="s">
        <v>9</v>
      </c>
      <c r="D1151" s="478">
        <v>21950.49</v>
      </c>
    </row>
    <row r="1152" spans="1:4" s="476" customFormat="1" ht="12.75" x14ac:dyDescent="0.2">
      <c r="A1152" s="476">
        <v>37729</v>
      </c>
      <c r="B1152" s="476" t="s">
        <v>8618</v>
      </c>
      <c r="C1152" s="476" t="s">
        <v>9</v>
      </c>
      <c r="D1152" s="478">
        <v>23760.83</v>
      </c>
    </row>
    <row r="1153" spans="1:4" s="476" customFormat="1" ht="12.75" x14ac:dyDescent="0.2">
      <c r="A1153" s="476">
        <v>37730</v>
      </c>
      <c r="B1153" s="476" t="s">
        <v>8619</v>
      </c>
      <c r="C1153" s="476" t="s">
        <v>9</v>
      </c>
      <c r="D1153" s="478">
        <v>25571.18</v>
      </c>
    </row>
    <row r="1154" spans="1:4" s="476" customFormat="1" ht="12.75" x14ac:dyDescent="0.2">
      <c r="A1154" s="476">
        <v>37731</v>
      </c>
      <c r="B1154" s="476" t="s">
        <v>8620</v>
      </c>
      <c r="C1154" s="476" t="s">
        <v>9</v>
      </c>
      <c r="D1154" s="478">
        <v>27381.53</v>
      </c>
    </row>
    <row r="1155" spans="1:4" s="476" customFormat="1" ht="12.75" x14ac:dyDescent="0.2">
      <c r="A1155" s="476">
        <v>37732</v>
      </c>
      <c r="B1155" s="476" t="s">
        <v>8621</v>
      </c>
      <c r="C1155" s="476" t="s">
        <v>9</v>
      </c>
      <c r="D1155" s="478">
        <v>31228.53</v>
      </c>
    </row>
    <row r="1156" spans="1:4" s="476" customFormat="1" ht="12.75" x14ac:dyDescent="0.2">
      <c r="A1156" s="476">
        <v>42250</v>
      </c>
      <c r="B1156" s="476" t="s">
        <v>8622</v>
      </c>
      <c r="C1156" s="476" t="s">
        <v>8623</v>
      </c>
      <c r="D1156" s="478">
        <v>3639.92</v>
      </c>
    </row>
    <row r="1157" spans="1:4" s="476" customFormat="1" ht="12.75" x14ac:dyDescent="0.2">
      <c r="A1157" s="476">
        <v>42256</v>
      </c>
      <c r="B1157" s="476" t="s">
        <v>8624</v>
      </c>
      <c r="C1157" s="476" t="s">
        <v>29</v>
      </c>
      <c r="D1157" s="477">
        <v>10.25</v>
      </c>
    </row>
    <row r="1158" spans="1:4" s="476" customFormat="1" ht="12.75" x14ac:dyDescent="0.2">
      <c r="A1158" s="476">
        <v>4743</v>
      </c>
      <c r="B1158" s="476" t="s">
        <v>8625</v>
      </c>
      <c r="C1158" s="476" t="s">
        <v>23</v>
      </c>
      <c r="D1158" s="477">
        <v>78.97</v>
      </c>
    </row>
    <row r="1159" spans="1:4" s="476" customFormat="1" ht="12.75" x14ac:dyDescent="0.2">
      <c r="A1159" s="476">
        <v>4744</v>
      </c>
      <c r="B1159" s="476" t="s">
        <v>8626</v>
      </c>
      <c r="C1159" s="476" t="s">
        <v>23</v>
      </c>
      <c r="D1159" s="477">
        <v>126.35</v>
      </c>
    </row>
    <row r="1160" spans="1:4" s="476" customFormat="1" ht="12.75" x14ac:dyDescent="0.2">
      <c r="A1160" s="476">
        <v>4745</v>
      </c>
      <c r="B1160" s="476" t="s">
        <v>8627</v>
      </c>
      <c r="C1160" s="476" t="s">
        <v>23</v>
      </c>
      <c r="D1160" s="477">
        <v>151.54</v>
      </c>
    </row>
    <row r="1161" spans="1:4" s="476" customFormat="1" ht="12.75" x14ac:dyDescent="0.2">
      <c r="A1161" s="476">
        <v>36496</v>
      </c>
      <c r="B1161" s="476" t="s">
        <v>8628</v>
      </c>
      <c r="C1161" s="476" t="s">
        <v>9</v>
      </c>
      <c r="D1161" s="478">
        <v>9244.1</v>
      </c>
    </row>
    <row r="1162" spans="1:4" s="476" customFormat="1" ht="12.75" x14ac:dyDescent="0.2">
      <c r="A1162" s="476">
        <v>10630</v>
      </c>
      <c r="B1162" s="476" t="s">
        <v>8629</v>
      </c>
      <c r="C1162" s="476" t="s">
        <v>9</v>
      </c>
      <c r="D1162" s="478">
        <v>606495.9</v>
      </c>
    </row>
    <row r="1163" spans="1:4" s="476" customFormat="1" ht="12.75" x14ac:dyDescent="0.2">
      <c r="A1163" s="476">
        <v>37762</v>
      </c>
      <c r="B1163" s="476" t="s">
        <v>8630</v>
      </c>
      <c r="C1163" s="476" t="s">
        <v>9</v>
      </c>
      <c r="D1163" s="478">
        <v>520154.58</v>
      </c>
    </row>
    <row r="1164" spans="1:4" s="476" customFormat="1" ht="12.75" x14ac:dyDescent="0.2">
      <c r="A1164" s="476">
        <v>37763</v>
      </c>
      <c r="B1164" s="476" t="s">
        <v>8631</v>
      </c>
      <c r="C1164" s="476" t="s">
        <v>9</v>
      </c>
      <c r="D1164" s="478">
        <v>526472.16</v>
      </c>
    </row>
    <row r="1165" spans="1:4" s="476" customFormat="1" ht="12.75" x14ac:dyDescent="0.2">
      <c r="A1165" s="476">
        <v>41992</v>
      </c>
      <c r="B1165" s="476" t="s">
        <v>8632</v>
      </c>
      <c r="C1165" s="476" t="s">
        <v>9</v>
      </c>
      <c r="D1165" s="478">
        <v>598493.63</v>
      </c>
    </row>
    <row r="1166" spans="1:4" s="476" customFormat="1" ht="12.75" x14ac:dyDescent="0.2">
      <c r="A1166" s="476">
        <v>13215</v>
      </c>
      <c r="B1166" s="476" t="s">
        <v>8633</v>
      </c>
      <c r="C1166" s="476" t="s">
        <v>9</v>
      </c>
      <c r="D1166" s="478">
        <v>733902.21</v>
      </c>
    </row>
    <row r="1167" spans="1:4" s="476" customFormat="1" ht="12.75" x14ac:dyDescent="0.2">
      <c r="A1167" s="476">
        <v>4235</v>
      </c>
      <c r="B1167" s="476" t="s">
        <v>8634</v>
      </c>
      <c r="C1167" s="476" t="s">
        <v>7605</v>
      </c>
      <c r="D1167" s="477">
        <v>9.16</v>
      </c>
    </row>
    <row r="1168" spans="1:4" s="476" customFormat="1" ht="12.75" x14ac:dyDescent="0.2">
      <c r="A1168" s="476">
        <v>40976</v>
      </c>
      <c r="B1168" s="476" t="s">
        <v>8635</v>
      </c>
      <c r="C1168" s="476" t="s">
        <v>908</v>
      </c>
      <c r="D1168" s="478">
        <v>1633.8</v>
      </c>
    </row>
    <row r="1169" spans="1:4" s="476" customFormat="1" ht="12.75" x14ac:dyDescent="0.2">
      <c r="A1169" s="476">
        <v>39013</v>
      </c>
      <c r="B1169" s="476" t="s">
        <v>8636</v>
      </c>
      <c r="C1169" s="476" t="s">
        <v>9</v>
      </c>
      <c r="D1169" s="477">
        <v>1.43</v>
      </c>
    </row>
    <row r="1170" spans="1:4" s="476" customFormat="1" ht="12.75" x14ac:dyDescent="0.2">
      <c r="A1170" s="476">
        <v>43091</v>
      </c>
      <c r="B1170" s="476" t="s">
        <v>8637</v>
      </c>
      <c r="C1170" s="476" t="s">
        <v>9</v>
      </c>
      <c r="D1170" s="478">
        <v>8257.99</v>
      </c>
    </row>
    <row r="1171" spans="1:4" s="476" customFormat="1" ht="12.75" x14ac:dyDescent="0.2">
      <c r="A1171" s="476">
        <v>43092</v>
      </c>
      <c r="B1171" s="476" t="s">
        <v>8638</v>
      </c>
      <c r="C1171" s="476" t="s">
        <v>9</v>
      </c>
      <c r="D1171" s="478">
        <v>11010.66</v>
      </c>
    </row>
    <row r="1172" spans="1:4" s="476" customFormat="1" ht="12.75" x14ac:dyDescent="0.2">
      <c r="A1172" s="476">
        <v>43089</v>
      </c>
      <c r="B1172" s="476" t="s">
        <v>8639</v>
      </c>
      <c r="C1172" s="476" t="s">
        <v>9</v>
      </c>
      <c r="D1172" s="478">
        <v>1918.92</v>
      </c>
    </row>
    <row r="1173" spans="1:4" s="476" customFormat="1" ht="12.75" x14ac:dyDescent="0.2">
      <c r="A1173" s="476">
        <v>43090</v>
      </c>
      <c r="B1173" s="476" t="s">
        <v>8640</v>
      </c>
      <c r="C1173" s="476" t="s">
        <v>9</v>
      </c>
      <c r="D1173" s="478">
        <v>4234.87</v>
      </c>
    </row>
    <row r="1174" spans="1:4" s="476" customFormat="1" ht="12.75" x14ac:dyDescent="0.2">
      <c r="A1174" s="476">
        <v>41967</v>
      </c>
      <c r="B1174" s="476" t="s">
        <v>16766</v>
      </c>
      <c r="C1174" s="476" t="s">
        <v>7596</v>
      </c>
      <c r="D1174" s="477">
        <v>14.13</v>
      </c>
    </row>
    <row r="1175" spans="1:4" s="476" customFormat="1" ht="12.75" x14ac:dyDescent="0.2">
      <c r="A1175" s="476">
        <v>12760</v>
      </c>
      <c r="B1175" s="476" t="s">
        <v>8641</v>
      </c>
      <c r="C1175" s="476" t="s">
        <v>3</v>
      </c>
      <c r="D1175" s="478">
        <v>1157.18</v>
      </c>
    </row>
    <row r="1176" spans="1:4" s="476" customFormat="1" ht="12.75" x14ac:dyDescent="0.2">
      <c r="A1176" s="476">
        <v>12759</v>
      </c>
      <c r="B1176" s="476" t="s">
        <v>8642</v>
      </c>
      <c r="C1176" s="476" t="s">
        <v>3</v>
      </c>
      <c r="D1176" s="477">
        <v>771.44</v>
      </c>
    </row>
    <row r="1177" spans="1:4" s="476" customFormat="1" ht="12.75" x14ac:dyDescent="0.2">
      <c r="A1177" s="476">
        <v>43105</v>
      </c>
      <c r="B1177" s="476" t="s">
        <v>8643</v>
      </c>
      <c r="C1177" s="476" t="s">
        <v>29</v>
      </c>
      <c r="D1177" s="477">
        <v>67.09</v>
      </c>
    </row>
    <row r="1178" spans="1:4" s="476" customFormat="1" ht="12.75" x14ac:dyDescent="0.2">
      <c r="A1178" s="476">
        <v>40424</v>
      </c>
      <c r="B1178" s="476" t="s">
        <v>8644</v>
      </c>
      <c r="C1178" s="476" t="s">
        <v>29</v>
      </c>
      <c r="D1178" s="477">
        <v>17.04</v>
      </c>
    </row>
    <row r="1179" spans="1:4" s="476" customFormat="1" ht="12.75" x14ac:dyDescent="0.2">
      <c r="A1179" s="476">
        <v>1325</v>
      </c>
      <c r="B1179" s="476" t="s">
        <v>8645</v>
      </c>
      <c r="C1179" s="476" t="s">
        <v>29</v>
      </c>
      <c r="D1179" s="477">
        <v>18.670000000000002</v>
      </c>
    </row>
    <row r="1180" spans="1:4" s="476" customFormat="1" ht="12.75" x14ac:dyDescent="0.2">
      <c r="A1180" s="476">
        <v>1327</v>
      </c>
      <c r="B1180" s="476" t="s">
        <v>1387</v>
      </c>
      <c r="C1180" s="476" t="s">
        <v>29</v>
      </c>
      <c r="D1180" s="477">
        <v>19.88</v>
      </c>
    </row>
    <row r="1181" spans="1:4" s="476" customFormat="1" ht="12.75" x14ac:dyDescent="0.2">
      <c r="A1181" s="476">
        <v>1328</v>
      </c>
      <c r="B1181" s="476" t="s">
        <v>8646</v>
      </c>
      <c r="C1181" s="476" t="s">
        <v>29</v>
      </c>
      <c r="D1181" s="477">
        <v>18.71</v>
      </c>
    </row>
    <row r="1182" spans="1:4" s="476" customFormat="1" ht="12.75" x14ac:dyDescent="0.2">
      <c r="A1182" s="476">
        <v>1321</v>
      </c>
      <c r="B1182" s="476" t="s">
        <v>8647</v>
      </c>
      <c r="C1182" s="476" t="s">
        <v>29</v>
      </c>
      <c r="D1182" s="477">
        <v>17.329999999999998</v>
      </c>
    </row>
    <row r="1183" spans="1:4" s="476" customFormat="1" ht="12.75" x14ac:dyDescent="0.2">
      <c r="A1183" s="476">
        <v>1318</v>
      </c>
      <c r="B1183" s="476" t="s">
        <v>1368</v>
      </c>
      <c r="C1183" s="476" t="s">
        <v>29</v>
      </c>
      <c r="D1183" s="477">
        <v>17.34</v>
      </c>
    </row>
    <row r="1184" spans="1:4" s="476" customFormat="1" ht="12.75" x14ac:dyDescent="0.2">
      <c r="A1184" s="476">
        <v>1322</v>
      </c>
      <c r="B1184" s="476" t="s">
        <v>8648</v>
      </c>
      <c r="C1184" s="476" t="s">
        <v>29</v>
      </c>
      <c r="D1184" s="477">
        <v>18.32</v>
      </c>
    </row>
    <row r="1185" spans="1:4" s="476" customFormat="1" ht="12.75" x14ac:dyDescent="0.2">
      <c r="A1185" s="476">
        <v>1323</v>
      </c>
      <c r="B1185" s="476" t="s">
        <v>1465</v>
      </c>
      <c r="C1185" s="476" t="s">
        <v>29</v>
      </c>
      <c r="D1185" s="477">
        <v>18.32</v>
      </c>
    </row>
    <row r="1186" spans="1:4" s="476" customFormat="1" ht="12.75" x14ac:dyDescent="0.2">
      <c r="A1186" s="476">
        <v>1319</v>
      </c>
      <c r="B1186" s="476" t="s">
        <v>8649</v>
      </c>
      <c r="C1186" s="476" t="s">
        <v>29</v>
      </c>
      <c r="D1186" s="477">
        <v>15.44</v>
      </c>
    </row>
    <row r="1187" spans="1:4" s="476" customFormat="1" ht="12.75" x14ac:dyDescent="0.2">
      <c r="A1187" s="476">
        <v>11026</v>
      </c>
      <c r="B1187" s="476" t="s">
        <v>8650</v>
      </c>
      <c r="C1187" s="476" t="s">
        <v>29</v>
      </c>
      <c r="D1187" s="477">
        <v>21.24</v>
      </c>
    </row>
    <row r="1188" spans="1:4" s="476" customFormat="1" ht="12.75" x14ac:dyDescent="0.2">
      <c r="A1188" s="476">
        <v>11027</v>
      </c>
      <c r="B1188" s="476" t="s">
        <v>8651</v>
      </c>
      <c r="C1188" s="476" t="s">
        <v>29</v>
      </c>
      <c r="D1188" s="477">
        <v>22.1</v>
      </c>
    </row>
    <row r="1189" spans="1:4" s="476" customFormat="1" ht="12.75" x14ac:dyDescent="0.2">
      <c r="A1189" s="476">
        <v>11046</v>
      </c>
      <c r="B1189" s="476" t="s">
        <v>8652</v>
      </c>
      <c r="C1189" s="476" t="s">
        <v>29</v>
      </c>
      <c r="D1189" s="477">
        <v>21.17</v>
      </c>
    </row>
    <row r="1190" spans="1:4" s="476" customFormat="1" ht="12.75" x14ac:dyDescent="0.2">
      <c r="A1190" s="476">
        <v>11047</v>
      </c>
      <c r="B1190" s="476" t="s">
        <v>8653</v>
      </c>
      <c r="C1190" s="476" t="s">
        <v>29</v>
      </c>
      <c r="D1190" s="477">
        <v>23.08</v>
      </c>
    </row>
    <row r="1191" spans="1:4" s="476" customFormat="1" ht="12.75" x14ac:dyDescent="0.2">
      <c r="A1191" s="476">
        <v>43668</v>
      </c>
      <c r="B1191" s="476" t="s">
        <v>8654</v>
      </c>
      <c r="C1191" s="476" t="s">
        <v>29</v>
      </c>
      <c r="D1191" s="477">
        <v>20.37</v>
      </c>
    </row>
    <row r="1192" spans="1:4" s="476" customFormat="1" ht="12.75" x14ac:dyDescent="0.2">
      <c r="A1192" s="476">
        <v>11049</v>
      </c>
      <c r="B1192" s="476" t="s">
        <v>8655</v>
      </c>
      <c r="C1192" s="476" t="s">
        <v>29</v>
      </c>
      <c r="D1192" s="477">
        <v>22.06</v>
      </c>
    </row>
    <row r="1193" spans="1:4" s="476" customFormat="1" ht="12.75" x14ac:dyDescent="0.2">
      <c r="A1193" s="476">
        <v>43106</v>
      </c>
      <c r="B1193" s="476" t="s">
        <v>8656</v>
      </c>
      <c r="C1193" s="476" t="s">
        <v>29</v>
      </c>
      <c r="D1193" s="477">
        <v>22.2</v>
      </c>
    </row>
    <row r="1194" spans="1:4" s="476" customFormat="1" ht="12.75" x14ac:dyDescent="0.2">
      <c r="A1194" s="476">
        <v>11051</v>
      </c>
      <c r="B1194" s="476" t="s">
        <v>8657</v>
      </c>
      <c r="C1194" s="476" t="s">
        <v>29</v>
      </c>
      <c r="D1194" s="477">
        <v>23.16</v>
      </c>
    </row>
    <row r="1195" spans="1:4" s="476" customFormat="1" ht="12.75" x14ac:dyDescent="0.2">
      <c r="A1195" s="476">
        <v>11061</v>
      </c>
      <c r="B1195" s="476" t="s">
        <v>8658</v>
      </c>
      <c r="C1195" s="476" t="s">
        <v>29</v>
      </c>
      <c r="D1195" s="477">
        <v>27.79</v>
      </c>
    </row>
    <row r="1196" spans="1:4" s="476" customFormat="1" ht="12.75" x14ac:dyDescent="0.2">
      <c r="A1196" s="476">
        <v>43667</v>
      </c>
      <c r="B1196" s="476" t="s">
        <v>8659</v>
      </c>
      <c r="C1196" s="476" t="s">
        <v>29</v>
      </c>
      <c r="D1196" s="477">
        <v>20.2</v>
      </c>
    </row>
    <row r="1197" spans="1:4" s="476" customFormat="1" ht="12.75" x14ac:dyDescent="0.2">
      <c r="A1197" s="476">
        <v>1333</v>
      </c>
      <c r="B1197" s="476" t="s">
        <v>8660</v>
      </c>
      <c r="C1197" s="476" t="s">
        <v>29</v>
      </c>
      <c r="D1197" s="477">
        <v>16.82</v>
      </c>
    </row>
    <row r="1198" spans="1:4" s="476" customFormat="1" ht="12.75" x14ac:dyDescent="0.2">
      <c r="A1198" s="476">
        <v>1330</v>
      </c>
      <c r="B1198" s="476" t="s">
        <v>1369</v>
      </c>
      <c r="C1198" s="476" t="s">
        <v>29</v>
      </c>
      <c r="D1198" s="477">
        <v>16.670000000000002</v>
      </c>
    </row>
    <row r="1199" spans="1:4" s="476" customFormat="1" ht="12.75" x14ac:dyDescent="0.2">
      <c r="A1199" s="476">
        <v>10957</v>
      </c>
      <c r="B1199" s="476" t="s">
        <v>8661</v>
      </c>
      <c r="C1199" s="476" t="s">
        <v>29</v>
      </c>
      <c r="D1199" s="477">
        <v>19.22</v>
      </c>
    </row>
    <row r="1200" spans="1:4" s="476" customFormat="1" ht="12.75" x14ac:dyDescent="0.2">
      <c r="A1200" s="476">
        <v>1332</v>
      </c>
      <c r="B1200" s="476" t="s">
        <v>8662</v>
      </c>
      <c r="C1200" s="476" t="s">
        <v>29</v>
      </c>
      <c r="D1200" s="477">
        <v>17.09</v>
      </c>
    </row>
    <row r="1201" spans="1:4" s="476" customFormat="1" ht="12.75" x14ac:dyDescent="0.2">
      <c r="A1201" s="476">
        <v>1334</v>
      </c>
      <c r="B1201" s="476" t="s">
        <v>8663</v>
      </c>
      <c r="C1201" s="476" t="s">
        <v>29</v>
      </c>
      <c r="D1201" s="477">
        <v>18.95</v>
      </c>
    </row>
    <row r="1202" spans="1:4" s="476" customFormat="1" ht="12.75" x14ac:dyDescent="0.2">
      <c r="A1202" s="476">
        <v>1335</v>
      </c>
      <c r="B1202" s="476" t="s">
        <v>8664</v>
      </c>
      <c r="C1202" s="476" t="s">
        <v>29</v>
      </c>
      <c r="D1202" s="477">
        <v>19.579999999999998</v>
      </c>
    </row>
    <row r="1203" spans="1:4" s="476" customFormat="1" ht="12.75" x14ac:dyDescent="0.2">
      <c r="A1203" s="476">
        <v>40425</v>
      </c>
      <c r="B1203" s="476" t="s">
        <v>8665</v>
      </c>
      <c r="C1203" s="476" t="s">
        <v>29</v>
      </c>
      <c r="D1203" s="477">
        <v>16.760000000000002</v>
      </c>
    </row>
    <row r="1204" spans="1:4" s="476" customFormat="1" ht="12.75" x14ac:dyDescent="0.2">
      <c r="A1204" s="476">
        <v>1337</v>
      </c>
      <c r="B1204" s="476" t="s">
        <v>8666</v>
      </c>
      <c r="C1204" s="476" t="s">
        <v>29</v>
      </c>
      <c r="D1204" s="477">
        <v>19.22</v>
      </c>
    </row>
    <row r="1205" spans="1:4" s="476" customFormat="1" ht="12.75" x14ac:dyDescent="0.2">
      <c r="A1205" s="476">
        <v>1338</v>
      </c>
      <c r="B1205" s="476" t="s">
        <v>1474</v>
      </c>
      <c r="C1205" s="476" t="s">
        <v>3</v>
      </c>
      <c r="D1205" s="477">
        <v>38.840000000000003</v>
      </c>
    </row>
    <row r="1206" spans="1:4" s="476" customFormat="1" ht="12.75" x14ac:dyDescent="0.2">
      <c r="A1206" s="476">
        <v>1340</v>
      </c>
      <c r="B1206" s="476" t="s">
        <v>8667</v>
      </c>
      <c r="C1206" s="476" t="s">
        <v>3</v>
      </c>
      <c r="D1206" s="477">
        <v>44.9</v>
      </c>
    </row>
    <row r="1207" spans="1:4" s="476" customFormat="1" ht="12.75" x14ac:dyDescent="0.2">
      <c r="A1207" s="476">
        <v>1341</v>
      </c>
      <c r="B1207" s="476" t="s">
        <v>8668</v>
      </c>
      <c r="C1207" s="476" t="s">
        <v>3</v>
      </c>
      <c r="D1207" s="477">
        <v>43.25</v>
      </c>
    </row>
    <row r="1208" spans="1:4" s="476" customFormat="1" ht="12.75" x14ac:dyDescent="0.2">
      <c r="A1208" s="476">
        <v>11134</v>
      </c>
      <c r="B1208" s="476" t="s">
        <v>8669</v>
      </c>
      <c r="C1208" s="476" t="s">
        <v>3</v>
      </c>
      <c r="D1208" s="477">
        <v>46.47</v>
      </c>
    </row>
    <row r="1209" spans="1:4" s="476" customFormat="1" ht="12.75" x14ac:dyDescent="0.2">
      <c r="A1209" s="476">
        <v>11135</v>
      </c>
      <c r="B1209" s="476" t="s">
        <v>8670</v>
      </c>
      <c r="C1209" s="476" t="s">
        <v>3</v>
      </c>
      <c r="D1209" s="477">
        <v>56.65</v>
      </c>
    </row>
    <row r="1210" spans="1:4" s="476" customFormat="1" ht="12.75" x14ac:dyDescent="0.2">
      <c r="A1210" s="476">
        <v>11136</v>
      </c>
      <c r="B1210" s="476" t="s">
        <v>8671</v>
      </c>
      <c r="C1210" s="476" t="s">
        <v>3</v>
      </c>
      <c r="D1210" s="477">
        <v>61.27</v>
      </c>
    </row>
    <row r="1211" spans="1:4" s="476" customFormat="1" ht="12.75" x14ac:dyDescent="0.2">
      <c r="A1211" s="476">
        <v>34743</v>
      </c>
      <c r="B1211" s="476" t="s">
        <v>8672</v>
      </c>
      <c r="C1211" s="476" t="s">
        <v>3</v>
      </c>
      <c r="D1211" s="477">
        <v>78</v>
      </c>
    </row>
    <row r="1212" spans="1:4" s="476" customFormat="1" ht="12.75" x14ac:dyDescent="0.2">
      <c r="A1212" s="476">
        <v>11137</v>
      </c>
      <c r="B1212" s="476" t="s">
        <v>8673</v>
      </c>
      <c r="C1212" s="476" t="s">
        <v>3</v>
      </c>
      <c r="D1212" s="477">
        <v>86.99</v>
      </c>
    </row>
    <row r="1213" spans="1:4" s="476" customFormat="1" ht="12.75" x14ac:dyDescent="0.2">
      <c r="A1213" s="476">
        <v>34745</v>
      </c>
      <c r="B1213" s="476" t="s">
        <v>8674</v>
      </c>
      <c r="C1213" s="476" t="s">
        <v>3</v>
      </c>
      <c r="D1213" s="477">
        <v>99.13</v>
      </c>
    </row>
    <row r="1214" spans="1:4" s="476" customFormat="1" ht="12.75" x14ac:dyDescent="0.2">
      <c r="A1214" s="476">
        <v>34746</v>
      </c>
      <c r="B1214" s="476" t="s">
        <v>8675</v>
      </c>
      <c r="C1214" s="476" t="s">
        <v>3</v>
      </c>
      <c r="D1214" s="477">
        <v>25.53</v>
      </c>
    </row>
    <row r="1215" spans="1:4" s="476" customFormat="1" ht="12.75" x14ac:dyDescent="0.2">
      <c r="A1215" s="476">
        <v>1360</v>
      </c>
      <c r="B1215" s="476" t="s">
        <v>1252</v>
      </c>
      <c r="C1215" s="476" t="s">
        <v>3</v>
      </c>
      <c r="D1215" s="477">
        <v>31.53</v>
      </c>
    </row>
    <row r="1216" spans="1:4" s="476" customFormat="1" ht="12.75" x14ac:dyDescent="0.2">
      <c r="A1216" s="476">
        <v>1346</v>
      </c>
      <c r="B1216" s="476" t="s">
        <v>8676</v>
      </c>
      <c r="C1216" s="476" t="s">
        <v>3</v>
      </c>
      <c r="D1216" s="477">
        <v>57.75</v>
      </c>
    </row>
    <row r="1217" spans="1:4" s="476" customFormat="1" ht="12.75" x14ac:dyDescent="0.2">
      <c r="A1217" s="476">
        <v>1345</v>
      </c>
      <c r="B1217" s="476" t="s">
        <v>1158</v>
      </c>
      <c r="C1217" s="476" t="s">
        <v>3</v>
      </c>
      <c r="D1217" s="477">
        <v>93.56</v>
      </c>
    </row>
    <row r="1218" spans="1:4" s="476" customFormat="1" ht="12.75" x14ac:dyDescent="0.2">
      <c r="A1218" s="476">
        <v>1347</v>
      </c>
      <c r="B1218" s="476" t="s">
        <v>8677</v>
      </c>
      <c r="C1218" s="476" t="s">
        <v>3</v>
      </c>
      <c r="D1218" s="477">
        <v>69</v>
      </c>
    </row>
    <row r="1219" spans="1:4" s="476" customFormat="1" ht="12.75" x14ac:dyDescent="0.2">
      <c r="A1219" s="476">
        <v>1355</v>
      </c>
      <c r="B1219" s="476" t="s">
        <v>8678</v>
      </c>
      <c r="C1219" s="476" t="s">
        <v>3</v>
      </c>
      <c r="D1219" s="477">
        <v>46.31</v>
      </c>
    </row>
    <row r="1220" spans="1:4" s="476" customFormat="1" ht="12.75" x14ac:dyDescent="0.2">
      <c r="A1220" s="476">
        <v>1358</v>
      </c>
      <c r="B1220" s="476" t="s">
        <v>1122</v>
      </c>
      <c r="C1220" s="476" t="s">
        <v>3</v>
      </c>
      <c r="D1220" s="477">
        <v>53.65</v>
      </c>
    </row>
    <row r="1221" spans="1:4" s="476" customFormat="1" ht="12.75" x14ac:dyDescent="0.2">
      <c r="A1221" s="476">
        <v>34659</v>
      </c>
      <c r="B1221" s="476" t="s">
        <v>8679</v>
      </c>
      <c r="C1221" s="476" t="s">
        <v>3</v>
      </c>
      <c r="D1221" s="477">
        <v>42.58</v>
      </c>
    </row>
    <row r="1222" spans="1:4" s="476" customFormat="1" ht="12.75" x14ac:dyDescent="0.2">
      <c r="A1222" s="476">
        <v>34514</v>
      </c>
      <c r="B1222" s="476" t="s">
        <v>8680</v>
      </c>
      <c r="C1222" s="476" t="s">
        <v>3</v>
      </c>
      <c r="D1222" s="477">
        <v>47.16</v>
      </c>
    </row>
    <row r="1223" spans="1:4" s="476" customFormat="1" ht="12.75" x14ac:dyDescent="0.2">
      <c r="A1223" s="476">
        <v>34660</v>
      </c>
      <c r="B1223" s="476" t="s">
        <v>8681</v>
      </c>
      <c r="C1223" s="476" t="s">
        <v>3</v>
      </c>
      <c r="D1223" s="477">
        <v>59.85</v>
      </c>
    </row>
    <row r="1224" spans="1:4" s="476" customFormat="1" ht="12.75" x14ac:dyDescent="0.2">
      <c r="A1224" s="476">
        <v>34661</v>
      </c>
      <c r="B1224" s="476" t="s">
        <v>8682</v>
      </c>
      <c r="C1224" s="476" t="s">
        <v>3</v>
      </c>
      <c r="D1224" s="477">
        <v>85.96</v>
      </c>
    </row>
    <row r="1225" spans="1:4" s="476" customFormat="1" ht="12.75" x14ac:dyDescent="0.2">
      <c r="A1225" s="476">
        <v>34667</v>
      </c>
      <c r="B1225" s="476" t="s">
        <v>8683</v>
      </c>
      <c r="C1225" s="476" t="s">
        <v>3</v>
      </c>
      <c r="D1225" s="477">
        <v>31.13</v>
      </c>
    </row>
    <row r="1226" spans="1:4" s="476" customFormat="1" ht="12.75" x14ac:dyDescent="0.2">
      <c r="A1226" s="476">
        <v>34668</v>
      </c>
      <c r="B1226" s="476" t="s">
        <v>8684</v>
      </c>
      <c r="C1226" s="476" t="s">
        <v>3</v>
      </c>
      <c r="D1226" s="477">
        <v>40.68</v>
      </c>
    </row>
    <row r="1227" spans="1:4" s="476" customFormat="1" ht="12.75" x14ac:dyDescent="0.2">
      <c r="A1227" s="476">
        <v>34741</v>
      </c>
      <c r="B1227" s="476" t="s">
        <v>8685</v>
      </c>
      <c r="C1227" s="476" t="s">
        <v>3</v>
      </c>
      <c r="D1227" s="477">
        <v>44.76</v>
      </c>
    </row>
    <row r="1228" spans="1:4" s="476" customFormat="1" ht="12.75" x14ac:dyDescent="0.2">
      <c r="A1228" s="476">
        <v>34664</v>
      </c>
      <c r="B1228" s="476" t="s">
        <v>8686</v>
      </c>
      <c r="C1228" s="476" t="s">
        <v>3</v>
      </c>
      <c r="D1228" s="477">
        <v>48.84</v>
      </c>
    </row>
    <row r="1229" spans="1:4" s="476" customFormat="1" ht="12.75" x14ac:dyDescent="0.2">
      <c r="A1229" s="476">
        <v>34665</v>
      </c>
      <c r="B1229" s="476" t="s">
        <v>8687</v>
      </c>
      <c r="C1229" s="476" t="s">
        <v>3</v>
      </c>
      <c r="D1229" s="477">
        <v>60.63</v>
      </c>
    </row>
    <row r="1230" spans="1:4" s="476" customFormat="1" ht="12.75" x14ac:dyDescent="0.2">
      <c r="A1230" s="476">
        <v>34666</v>
      </c>
      <c r="B1230" s="476" t="s">
        <v>8688</v>
      </c>
      <c r="C1230" s="476" t="s">
        <v>3</v>
      </c>
      <c r="D1230" s="477">
        <v>91.58</v>
      </c>
    </row>
    <row r="1231" spans="1:4" s="476" customFormat="1" ht="12.75" x14ac:dyDescent="0.2">
      <c r="A1231" s="476">
        <v>34669</v>
      </c>
      <c r="B1231" s="476" t="s">
        <v>8689</v>
      </c>
      <c r="C1231" s="476" t="s">
        <v>3</v>
      </c>
      <c r="D1231" s="477">
        <v>33.58</v>
      </c>
    </row>
    <row r="1232" spans="1:4" s="476" customFormat="1" ht="12.75" x14ac:dyDescent="0.2">
      <c r="A1232" s="476">
        <v>34670</v>
      </c>
      <c r="B1232" s="476" t="s">
        <v>8690</v>
      </c>
      <c r="C1232" s="476" t="s">
        <v>3</v>
      </c>
      <c r="D1232" s="477">
        <v>41.07</v>
      </c>
    </row>
    <row r="1233" spans="1:4" s="476" customFormat="1" ht="12.75" x14ac:dyDescent="0.2">
      <c r="A1233" s="476">
        <v>34671</v>
      </c>
      <c r="B1233" s="476" t="s">
        <v>8691</v>
      </c>
      <c r="C1233" s="476" t="s">
        <v>3</v>
      </c>
      <c r="D1233" s="477">
        <v>34.28</v>
      </c>
    </row>
    <row r="1234" spans="1:4" s="476" customFormat="1" ht="12.75" x14ac:dyDescent="0.2">
      <c r="A1234" s="476">
        <v>34672</v>
      </c>
      <c r="B1234" s="476" t="s">
        <v>8692</v>
      </c>
      <c r="C1234" s="476" t="s">
        <v>3</v>
      </c>
      <c r="D1234" s="477">
        <v>36.15</v>
      </c>
    </row>
    <row r="1235" spans="1:4" s="476" customFormat="1" ht="12.75" x14ac:dyDescent="0.2">
      <c r="A1235" s="476">
        <v>34673</v>
      </c>
      <c r="B1235" s="476" t="s">
        <v>8693</v>
      </c>
      <c r="C1235" s="476" t="s">
        <v>3</v>
      </c>
      <c r="D1235" s="477">
        <v>44.11</v>
      </c>
    </row>
    <row r="1236" spans="1:4" s="476" customFormat="1" ht="12.75" x14ac:dyDescent="0.2">
      <c r="A1236" s="476">
        <v>34674</v>
      </c>
      <c r="B1236" s="476" t="s">
        <v>8694</v>
      </c>
      <c r="C1236" s="476" t="s">
        <v>3</v>
      </c>
      <c r="D1236" s="477">
        <v>58.64</v>
      </c>
    </row>
    <row r="1237" spans="1:4" s="476" customFormat="1" ht="12.75" x14ac:dyDescent="0.2">
      <c r="A1237" s="476">
        <v>34675</v>
      </c>
      <c r="B1237" s="476" t="s">
        <v>8695</v>
      </c>
      <c r="C1237" s="476" t="s">
        <v>3</v>
      </c>
      <c r="D1237" s="477">
        <v>71.5</v>
      </c>
    </row>
    <row r="1238" spans="1:4" s="476" customFormat="1" ht="12.75" x14ac:dyDescent="0.2">
      <c r="A1238" s="476">
        <v>34676</v>
      </c>
      <c r="B1238" s="476" t="s">
        <v>8696</v>
      </c>
      <c r="C1238" s="476" t="s">
        <v>3</v>
      </c>
      <c r="D1238" s="477">
        <v>20.58</v>
      </c>
    </row>
    <row r="1239" spans="1:4" s="476" customFormat="1" ht="12.75" x14ac:dyDescent="0.2">
      <c r="A1239" s="476">
        <v>34677</v>
      </c>
      <c r="B1239" s="476" t="s">
        <v>8697</v>
      </c>
      <c r="C1239" s="476" t="s">
        <v>3</v>
      </c>
      <c r="D1239" s="477">
        <v>27.67</v>
      </c>
    </row>
    <row r="1240" spans="1:4" s="476" customFormat="1" ht="12.75" x14ac:dyDescent="0.2">
      <c r="A1240" s="476">
        <v>43126</v>
      </c>
      <c r="B1240" s="476" t="s">
        <v>8698</v>
      </c>
      <c r="C1240" s="476" t="s">
        <v>3</v>
      </c>
      <c r="D1240" s="477">
        <v>150.25</v>
      </c>
    </row>
    <row r="1241" spans="1:4" s="476" customFormat="1" ht="12.75" x14ac:dyDescent="0.2">
      <c r="A1241" s="476">
        <v>43124</v>
      </c>
      <c r="B1241" s="476" t="s">
        <v>8699</v>
      </c>
      <c r="C1241" s="476" t="s">
        <v>3</v>
      </c>
      <c r="D1241" s="477">
        <v>175.44</v>
      </c>
    </row>
    <row r="1242" spans="1:4" s="476" customFormat="1" ht="12.75" x14ac:dyDescent="0.2">
      <c r="A1242" s="476">
        <v>43125</v>
      </c>
      <c r="B1242" s="476" t="s">
        <v>8700</v>
      </c>
      <c r="C1242" s="476" t="s">
        <v>3</v>
      </c>
      <c r="D1242" s="477">
        <v>227.52</v>
      </c>
    </row>
    <row r="1243" spans="1:4" s="476" customFormat="1" ht="12.75" x14ac:dyDescent="0.2">
      <c r="A1243" s="476">
        <v>40623</v>
      </c>
      <c r="B1243" s="476" t="s">
        <v>8701</v>
      </c>
      <c r="C1243" s="476" t="s">
        <v>8005</v>
      </c>
      <c r="D1243" s="477">
        <v>187.11</v>
      </c>
    </row>
    <row r="1244" spans="1:4" s="476" customFormat="1" ht="12.75" x14ac:dyDescent="0.2">
      <c r="A1244" s="476">
        <v>43701</v>
      </c>
      <c r="B1244" s="476" t="s">
        <v>8702</v>
      </c>
      <c r="C1244" s="476" t="s">
        <v>29</v>
      </c>
      <c r="D1244" s="477">
        <v>42.16</v>
      </c>
    </row>
    <row r="1245" spans="1:4" s="476" customFormat="1" ht="12.75" x14ac:dyDescent="0.2">
      <c r="A1245" s="476">
        <v>12083</v>
      </c>
      <c r="B1245" s="476" t="s">
        <v>8703</v>
      </c>
      <c r="C1245" s="476" t="s">
        <v>9</v>
      </c>
      <c r="D1245" s="477">
        <v>476.09</v>
      </c>
    </row>
    <row r="1246" spans="1:4" s="476" customFormat="1" ht="12.75" x14ac:dyDescent="0.2">
      <c r="A1246" s="476">
        <v>12081</v>
      </c>
      <c r="B1246" s="476" t="s">
        <v>8704</v>
      </c>
      <c r="C1246" s="476" t="s">
        <v>9</v>
      </c>
      <c r="D1246" s="477">
        <v>161</v>
      </c>
    </row>
    <row r="1247" spans="1:4" s="476" customFormat="1" ht="12.75" x14ac:dyDescent="0.2">
      <c r="A1247" s="476">
        <v>12082</v>
      </c>
      <c r="B1247" s="476" t="s">
        <v>8705</v>
      </c>
      <c r="C1247" s="476" t="s">
        <v>9</v>
      </c>
      <c r="D1247" s="477">
        <v>253.03</v>
      </c>
    </row>
    <row r="1248" spans="1:4" s="476" customFormat="1" ht="12.75" x14ac:dyDescent="0.2">
      <c r="A1248" s="476">
        <v>13354</v>
      </c>
      <c r="B1248" s="476" t="s">
        <v>8706</v>
      </c>
      <c r="C1248" s="476" t="s">
        <v>9</v>
      </c>
      <c r="D1248" s="477">
        <v>377.9</v>
      </c>
    </row>
    <row r="1249" spans="1:4" s="476" customFormat="1" ht="12.75" x14ac:dyDescent="0.2">
      <c r="A1249" s="476">
        <v>14057</v>
      </c>
      <c r="B1249" s="476" t="s">
        <v>8707</v>
      </c>
      <c r="C1249" s="476" t="s">
        <v>9</v>
      </c>
      <c r="D1249" s="477">
        <v>210.99</v>
      </c>
    </row>
    <row r="1250" spans="1:4" s="476" customFormat="1" ht="12.75" x14ac:dyDescent="0.2">
      <c r="A1250" s="476">
        <v>14058</v>
      </c>
      <c r="B1250" s="476" t="s">
        <v>8708</v>
      </c>
      <c r="C1250" s="476" t="s">
        <v>9</v>
      </c>
      <c r="D1250" s="477">
        <v>332.83</v>
      </c>
    </row>
    <row r="1251" spans="1:4" s="476" customFormat="1" ht="12.75" x14ac:dyDescent="0.2">
      <c r="A1251" s="476">
        <v>20971</v>
      </c>
      <c r="B1251" s="476" t="s">
        <v>8709</v>
      </c>
      <c r="C1251" s="476" t="s">
        <v>9</v>
      </c>
      <c r="D1251" s="477">
        <v>14.28</v>
      </c>
    </row>
    <row r="1252" spans="1:4" s="476" customFormat="1" ht="12.75" x14ac:dyDescent="0.2">
      <c r="A1252" s="476">
        <v>5047</v>
      </c>
      <c r="B1252" s="476" t="s">
        <v>8710</v>
      </c>
      <c r="C1252" s="476" t="s">
        <v>9</v>
      </c>
      <c r="D1252" s="477">
        <v>226.76</v>
      </c>
    </row>
    <row r="1253" spans="1:4" s="476" customFormat="1" ht="12.75" x14ac:dyDescent="0.2">
      <c r="A1253" s="476">
        <v>13369</v>
      </c>
      <c r="B1253" s="476" t="s">
        <v>8711</v>
      </c>
      <c r="C1253" s="476" t="s">
        <v>9</v>
      </c>
      <c r="D1253" s="477">
        <v>245.98</v>
      </c>
    </row>
    <row r="1254" spans="1:4" s="476" customFormat="1" ht="12.75" x14ac:dyDescent="0.2">
      <c r="A1254" s="476">
        <v>13370</v>
      </c>
      <c r="B1254" s="476" t="s">
        <v>8712</v>
      </c>
      <c r="C1254" s="476" t="s">
        <v>9</v>
      </c>
      <c r="D1254" s="477">
        <v>340.98</v>
      </c>
    </row>
    <row r="1255" spans="1:4" s="476" customFormat="1" ht="12.75" x14ac:dyDescent="0.2">
      <c r="A1255" s="476">
        <v>13279</v>
      </c>
      <c r="B1255" s="476" t="s">
        <v>8713</v>
      </c>
      <c r="C1255" s="476" t="s">
        <v>29</v>
      </c>
      <c r="D1255" s="477">
        <v>14.82</v>
      </c>
    </row>
    <row r="1256" spans="1:4" s="476" customFormat="1" ht="12.75" x14ac:dyDescent="0.2">
      <c r="A1256" s="476">
        <v>11977</v>
      </c>
      <c r="B1256" s="476" t="s">
        <v>8714</v>
      </c>
      <c r="C1256" s="476" t="s">
        <v>9</v>
      </c>
      <c r="D1256" s="477">
        <v>7.68</v>
      </c>
    </row>
    <row r="1257" spans="1:4" s="476" customFormat="1" ht="12.75" x14ac:dyDescent="0.2">
      <c r="A1257" s="476">
        <v>11975</v>
      </c>
      <c r="B1257" s="476" t="s">
        <v>8715</v>
      </c>
      <c r="C1257" s="476" t="s">
        <v>9</v>
      </c>
      <c r="D1257" s="477">
        <v>16.829999999999998</v>
      </c>
    </row>
    <row r="1258" spans="1:4" s="476" customFormat="1" ht="12.75" x14ac:dyDescent="0.2">
      <c r="A1258" s="476">
        <v>39746</v>
      </c>
      <c r="B1258" s="476" t="s">
        <v>8716</v>
      </c>
      <c r="C1258" s="476" t="s">
        <v>9</v>
      </c>
      <c r="D1258" s="477">
        <v>187.31</v>
      </c>
    </row>
    <row r="1259" spans="1:4" s="476" customFormat="1" ht="12.75" x14ac:dyDescent="0.2">
      <c r="A1259" s="476">
        <v>11976</v>
      </c>
      <c r="B1259" s="476" t="s">
        <v>8717</v>
      </c>
      <c r="C1259" s="476" t="s">
        <v>9</v>
      </c>
      <c r="D1259" s="477">
        <v>0.86</v>
      </c>
    </row>
    <row r="1260" spans="1:4" s="476" customFormat="1" ht="12.75" x14ac:dyDescent="0.2">
      <c r="A1260" s="476">
        <v>1368</v>
      </c>
      <c r="B1260" s="476" t="s">
        <v>1436</v>
      </c>
      <c r="C1260" s="476" t="s">
        <v>9</v>
      </c>
      <c r="D1260" s="477">
        <v>61.25</v>
      </c>
    </row>
    <row r="1261" spans="1:4" s="476" customFormat="1" ht="12.75" x14ac:dyDescent="0.2">
      <c r="A1261" s="476">
        <v>1367</v>
      </c>
      <c r="B1261" s="476" t="s">
        <v>8718</v>
      </c>
      <c r="C1261" s="476" t="s">
        <v>9</v>
      </c>
      <c r="D1261" s="477">
        <v>198.12</v>
      </c>
    </row>
    <row r="1262" spans="1:4" s="476" customFormat="1" ht="12.75" x14ac:dyDescent="0.2">
      <c r="A1262" s="476">
        <v>41899</v>
      </c>
      <c r="B1262" s="476" t="s">
        <v>8719</v>
      </c>
      <c r="C1262" s="476" t="s">
        <v>8623</v>
      </c>
      <c r="D1262" s="478">
        <v>4817.46</v>
      </c>
    </row>
    <row r="1263" spans="1:4" s="476" customFormat="1" ht="12.75" x14ac:dyDescent="0.2">
      <c r="A1263" s="476">
        <v>1380</v>
      </c>
      <c r="B1263" s="476" t="s">
        <v>1203</v>
      </c>
      <c r="C1263" s="476" t="s">
        <v>29</v>
      </c>
      <c r="D1263" s="477">
        <v>1.85</v>
      </c>
    </row>
    <row r="1264" spans="1:4" s="476" customFormat="1" ht="12.75" x14ac:dyDescent="0.2">
      <c r="A1264" s="476">
        <v>1375</v>
      </c>
      <c r="B1264" s="476" t="s">
        <v>8720</v>
      </c>
      <c r="C1264" s="476" t="s">
        <v>29</v>
      </c>
      <c r="D1264" s="477">
        <v>17.29</v>
      </c>
    </row>
    <row r="1265" spans="1:4" s="476" customFormat="1" ht="12.75" x14ac:dyDescent="0.2">
      <c r="A1265" s="476">
        <v>1379</v>
      </c>
      <c r="B1265" s="476" t="s">
        <v>1142</v>
      </c>
      <c r="C1265" s="476" t="s">
        <v>29</v>
      </c>
      <c r="D1265" s="477">
        <v>0.59</v>
      </c>
    </row>
    <row r="1266" spans="1:4" s="476" customFormat="1" ht="12.75" x14ac:dyDescent="0.2">
      <c r="A1266" s="476">
        <v>13284</v>
      </c>
      <c r="B1266" s="476" t="s">
        <v>16767</v>
      </c>
      <c r="C1266" s="476" t="s">
        <v>29</v>
      </c>
      <c r="D1266" s="477">
        <v>0.59</v>
      </c>
    </row>
    <row r="1267" spans="1:4" s="476" customFormat="1" ht="12.75" x14ac:dyDescent="0.2">
      <c r="A1267" s="476">
        <v>25974</v>
      </c>
      <c r="B1267" s="476" t="s">
        <v>8721</v>
      </c>
      <c r="C1267" s="476" t="s">
        <v>29</v>
      </c>
      <c r="D1267" s="477">
        <v>2.2200000000000002</v>
      </c>
    </row>
    <row r="1268" spans="1:4" s="476" customFormat="1" ht="12.75" x14ac:dyDescent="0.2">
      <c r="A1268" s="476">
        <v>34753</v>
      </c>
      <c r="B1268" s="476" t="s">
        <v>8722</v>
      </c>
      <c r="C1268" s="476" t="s">
        <v>29</v>
      </c>
      <c r="D1268" s="477">
        <v>0.64</v>
      </c>
    </row>
    <row r="1269" spans="1:4" s="476" customFormat="1" ht="12.75" x14ac:dyDescent="0.2">
      <c r="A1269" s="476">
        <v>420</v>
      </c>
      <c r="B1269" s="476" t="s">
        <v>8723</v>
      </c>
      <c r="C1269" s="476" t="s">
        <v>9</v>
      </c>
      <c r="D1269" s="477">
        <v>35.159999999999997</v>
      </c>
    </row>
    <row r="1270" spans="1:4" s="476" customFormat="1" ht="12.75" x14ac:dyDescent="0.2">
      <c r="A1270" s="476">
        <v>12327</v>
      </c>
      <c r="B1270" s="476" t="s">
        <v>8724</v>
      </c>
      <c r="C1270" s="476" t="s">
        <v>9</v>
      </c>
      <c r="D1270" s="477">
        <v>41.89</v>
      </c>
    </row>
    <row r="1271" spans="1:4" s="476" customFormat="1" ht="12.75" x14ac:dyDescent="0.2">
      <c r="A1271" s="476">
        <v>36148</v>
      </c>
      <c r="B1271" s="476" t="s">
        <v>8725</v>
      </c>
      <c r="C1271" s="476" t="s">
        <v>9</v>
      </c>
      <c r="D1271" s="477">
        <v>70.8</v>
      </c>
    </row>
    <row r="1272" spans="1:4" s="476" customFormat="1" ht="12.75" x14ac:dyDescent="0.2">
      <c r="A1272" s="476">
        <v>12329</v>
      </c>
      <c r="B1272" s="476" t="s">
        <v>8726</v>
      </c>
      <c r="C1272" s="476" t="s">
        <v>29</v>
      </c>
      <c r="D1272" s="477">
        <v>115.38</v>
      </c>
    </row>
    <row r="1273" spans="1:4" s="476" customFormat="1" ht="12.75" x14ac:dyDescent="0.2">
      <c r="A1273" s="476">
        <v>1339</v>
      </c>
      <c r="B1273" s="476" t="s">
        <v>1475</v>
      </c>
      <c r="C1273" s="476" t="s">
        <v>29</v>
      </c>
      <c r="D1273" s="477">
        <v>38.94</v>
      </c>
    </row>
    <row r="1274" spans="1:4" s="476" customFormat="1" ht="12.75" x14ac:dyDescent="0.2">
      <c r="A1274" s="476">
        <v>44396</v>
      </c>
      <c r="B1274" s="476" t="s">
        <v>8727</v>
      </c>
      <c r="C1274" s="476" t="s">
        <v>29</v>
      </c>
      <c r="D1274" s="477">
        <v>35.43</v>
      </c>
    </row>
    <row r="1275" spans="1:4" s="476" customFormat="1" ht="12.75" x14ac:dyDescent="0.2">
      <c r="A1275" s="476">
        <v>44327</v>
      </c>
      <c r="B1275" s="476" t="s">
        <v>16768</v>
      </c>
      <c r="C1275" s="476" t="s">
        <v>7596</v>
      </c>
      <c r="D1275" s="477">
        <v>120.51</v>
      </c>
    </row>
    <row r="1276" spans="1:4" s="476" customFormat="1" ht="12.75" x14ac:dyDescent="0.2">
      <c r="A1276" s="476">
        <v>37418</v>
      </c>
      <c r="B1276" s="476" t="s">
        <v>8728</v>
      </c>
      <c r="C1276" s="476" t="s">
        <v>9</v>
      </c>
      <c r="D1276" s="477">
        <v>19.100000000000001</v>
      </c>
    </row>
    <row r="1277" spans="1:4" s="476" customFormat="1" ht="12.75" x14ac:dyDescent="0.2">
      <c r="A1277" s="476">
        <v>37419</v>
      </c>
      <c r="B1277" s="476" t="s">
        <v>8729</v>
      </c>
      <c r="C1277" s="476" t="s">
        <v>9</v>
      </c>
      <c r="D1277" s="477">
        <v>19.62</v>
      </c>
    </row>
    <row r="1278" spans="1:4" s="476" customFormat="1" ht="12.75" x14ac:dyDescent="0.2">
      <c r="A1278" s="476">
        <v>1427</v>
      </c>
      <c r="B1278" s="476" t="s">
        <v>8730</v>
      </c>
      <c r="C1278" s="476" t="s">
        <v>9</v>
      </c>
      <c r="D1278" s="477">
        <v>21.86</v>
      </c>
    </row>
    <row r="1279" spans="1:4" s="476" customFormat="1" ht="12.75" x14ac:dyDescent="0.2">
      <c r="A1279" s="476">
        <v>1402</v>
      </c>
      <c r="B1279" s="476" t="s">
        <v>8731</v>
      </c>
      <c r="C1279" s="476" t="s">
        <v>9</v>
      </c>
      <c r="D1279" s="477">
        <v>7.56</v>
      </c>
    </row>
    <row r="1280" spans="1:4" s="476" customFormat="1" ht="12.75" x14ac:dyDescent="0.2">
      <c r="A1280" s="476">
        <v>1420</v>
      </c>
      <c r="B1280" s="476" t="s">
        <v>8732</v>
      </c>
      <c r="C1280" s="476" t="s">
        <v>9</v>
      </c>
      <c r="D1280" s="477">
        <v>9.73</v>
      </c>
    </row>
    <row r="1281" spans="1:4" s="476" customFormat="1" ht="12.75" x14ac:dyDescent="0.2">
      <c r="A1281" s="476">
        <v>1419</v>
      </c>
      <c r="B1281" s="476" t="s">
        <v>8733</v>
      </c>
      <c r="C1281" s="476" t="s">
        <v>9</v>
      </c>
      <c r="D1281" s="477">
        <v>11.75</v>
      </c>
    </row>
    <row r="1282" spans="1:4" s="476" customFormat="1" ht="12.75" x14ac:dyDescent="0.2">
      <c r="A1282" s="476">
        <v>1414</v>
      </c>
      <c r="B1282" s="476" t="s">
        <v>8734</v>
      </c>
      <c r="C1282" s="476" t="s">
        <v>9</v>
      </c>
      <c r="D1282" s="477">
        <v>11.5</v>
      </c>
    </row>
    <row r="1283" spans="1:4" s="476" customFormat="1" ht="12.75" x14ac:dyDescent="0.2">
      <c r="A1283" s="476">
        <v>1413</v>
      </c>
      <c r="B1283" s="476" t="s">
        <v>8735</v>
      </c>
      <c r="C1283" s="476" t="s">
        <v>9</v>
      </c>
      <c r="D1283" s="477">
        <v>16.98</v>
      </c>
    </row>
    <row r="1284" spans="1:4" s="476" customFormat="1" ht="12.75" x14ac:dyDescent="0.2">
      <c r="A1284" s="476">
        <v>1412</v>
      </c>
      <c r="B1284" s="476" t="s">
        <v>8736</v>
      </c>
      <c r="C1284" s="476" t="s">
        <v>9</v>
      </c>
      <c r="D1284" s="477">
        <v>14.39</v>
      </c>
    </row>
    <row r="1285" spans="1:4" s="476" customFormat="1" ht="12.75" x14ac:dyDescent="0.2">
      <c r="A1285" s="476">
        <v>1411</v>
      </c>
      <c r="B1285" s="476" t="s">
        <v>8737</v>
      </c>
      <c r="C1285" s="476" t="s">
        <v>9</v>
      </c>
      <c r="D1285" s="477">
        <v>26.18</v>
      </c>
    </row>
    <row r="1286" spans="1:4" s="476" customFormat="1" ht="12.75" x14ac:dyDescent="0.2">
      <c r="A1286" s="476">
        <v>1406</v>
      </c>
      <c r="B1286" s="476" t="s">
        <v>8738</v>
      </c>
      <c r="C1286" s="476" t="s">
        <v>9</v>
      </c>
      <c r="D1286" s="477">
        <v>17.36</v>
      </c>
    </row>
    <row r="1287" spans="1:4" s="476" customFormat="1" ht="12.75" x14ac:dyDescent="0.2">
      <c r="A1287" s="476">
        <v>1407</v>
      </c>
      <c r="B1287" s="476" t="s">
        <v>8739</v>
      </c>
      <c r="C1287" s="476" t="s">
        <v>9</v>
      </c>
      <c r="D1287" s="477">
        <v>21.65</v>
      </c>
    </row>
    <row r="1288" spans="1:4" s="476" customFormat="1" ht="12.75" x14ac:dyDescent="0.2">
      <c r="A1288" s="476">
        <v>1404</v>
      </c>
      <c r="B1288" s="476" t="s">
        <v>8740</v>
      </c>
      <c r="C1288" s="476" t="s">
        <v>9</v>
      </c>
      <c r="D1288" s="477">
        <v>23.01</v>
      </c>
    </row>
    <row r="1289" spans="1:4" s="476" customFormat="1" ht="12.75" x14ac:dyDescent="0.2">
      <c r="A1289" s="476">
        <v>11281</v>
      </c>
      <c r="B1289" s="476" t="s">
        <v>8741</v>
      </c>
      <c r="C1289" s="476" t="s">
        <v>9</v>
      </c>
      <c r="D1289" s="478">
        <v>10744.5</v>
      </c>
    </row>
    <row r="1290" spans="1:4" s="476" customFormat="1" ht="12.75" x14ac:dyDescent="0.2">
      <c r="A1290" s="476">
        <v>1442</v>
      </c>
      <c r="B1290" s="476" t="s">
        <v>8742</v>
      </c>
      <c r="C1290" s="476" t="s">
        <v>9</v>
      </c>
      <c r="D1290" s="478">
        <v>9019.92</v>
      </c>
    </row>
    <row r="1291" spans="1:4" s="476" customFormat="1" ht="12.75" x14ac:dyDescent="0.2">
      <c r="A1291" s="476">
        <v>13457</v>
      </c>
      <c r="B1291" s="476" t="s">
        <v>8743</v>
      </c>
      <c r="C1291" s="476" t="s">
        <v>9</v>
      </c>
      <c r="D1291" s="478">
        <v>7785.86</v>
      </c>
    </row>
    <row r="1292" spans="1:4" s="476" customFormat="1" ht="12.75" x14ac:dyDescent="0.2">
      <c r="A1292" s="476">
        <v>40699</v>
      </c>
      <c r="B1292" s="476" t="s">
        <v>8744</v>
      </c>
      <c r="C1292" s="476" t="s">
        <v>9</v>
      </c>
      <c r="D1292" s="478">
        <v>6018.77</v>
      </c>
    </row>
    <row r="1293" spans="1:4" s="476" customFormat="1" ht="12.75" x14ac:dyDescent="0.2">
      <c r="A1293" s="476">
        <v>40701</v>
      </c>
      <c r="B1293" s="476" t="s">
        <v>8745</v>
      </c>
      <c r="C1293" s="476" t="s">
        <v>9</v>
      </c>
      <c r="D1293" s="478">
        <v>106420.14</v>
      </c>
    </row>
    <row r="1294" spans="1:4" s="476" customFormat="1" ht="12.75" x14ac:dyDescent="0.2">
      <c r="A1294" s="476">
        <v>40700</v>
      </c>
      <c r="B1294" s="476" t="s">
        <v>8746</v>
      </c>
      <c r="C1294" s="476" t="s">
        <v>9</v>
      </c>
      <c r="D1294" s="478">
        <v>14010.91</v>
      </c>
    </row>
    <row r="1295" spans="1:4" s="476" customFormat="1" ht="12.75" x14ac:dyDescent="0.2">
      <c r="A1295" s="476">
        <v>13458</v>
      </c>
      <c r="B1295" s="476" t="s">
        <v>8747</v>
      </c>
      <c r="C1295" s="476" t="s">
        <v>9</v>
      </c>
      <c r="D1295" s="478">
        <v>13313.83</v>
      </c>
    </row>
    <row r="1296" spans="1:4" s="476" customFormat="1" ht="12.75" x14ac:dyDescent="0.2">
      <c r="A1296" s="476">
        <v>36524</v>
      </c>
      <c r="B1296" s="476" t="s">
        <v>8748</v>
      </c>
      <c r="C1296" s="476" t="s">
        <v>9</v>
      </c>
      <c r="D1296" s="478">
        <v>127758.92</v>
      </c>
    </row>
    <row r="1297" spans="1:4" s="476" customFormat="1" ht="12.75" x14ac:dyDescent="0.2">
      <c r="A1297" s="476">
        <v>36526</v>
      </c>
      <c r="B1297" s="476" t="s">
        <v>8749</v>
      </c>
      <c r="C1297" s="476" t="s">
        <v>9</v>
      </c>
      <c r="D1297" s="478">
        <v>102953.34</v>
      </c>
    </row>
    <row r="1298" spans="1:4" s="476" customFormat="1" ht="12.75" x14ac:dyDescent="0.2">
      <c r="A1298" s="476">
        <v>36523</v>
      </c>
      <c r="B1298" s="476" t="s">
        <v>8750</v>
      </c>
      <c r="C1298" s="476" t="s">
        <v>9</v>
      </c>
      <c r="D1298" s="478">
        <v>220409.21</v>
      </c>
    </row>
    <row r="1299" spans="1:4" s="476" customFormat="1" ht="12.75" x14ac:dyDescent="0.2">
      <c r="A1299" s="476">
        <v>36527</v>
      </c>
      <c r="B1299" s="476" t="s">
        <v>8751</v>
      </c>
      <c r="C1299" s="476" t="s">
        <v>9</v>
      </c>
      <c r="D1299" s="478">
        <v>239409.8</v>
      </c>
    </row>
    <row r="1300" spans="1:4" s="476" customFormat="1" ht="12.75" x14ac:dyDescent="0.2">
      <c r="A1300" s="476">
        <v>13803</v>
      </c>
      <c r="B1300" s="476" t="s">
        <v>8752</v>
      </c>
      <c r="C1300" s="476" t="s">
        <v>9</v>
      </c>
      <c r="D1300" s="478">
        <v>86568.5</v>
      </c>
    </row>
    <row r="1301" spans="1:4" s="476" customFormat="1" ht="12.75" x14ac:dyDescent="0.2">
      <c r="A1301" s="476">
        <v>38642</v>
      </c>
      <c r="B1301" s="476" t="s">
        <v>8753</v>
      </c>
      <c r="C1301" s="476" t="s">
        <v>9</v>
      </c>
      <c r="D1301" s="478">
        <v>55740.74</v>
      </c>
    </row>
    <row r="1302" spans="1:4" s="476" customFormat="1" ht="12.75" x14ac:dyDescent="0.2">
      <c r="A1302" s="476">
        <v>36522</v>
      </c>
      <c r="B1302" s="476" t="s">
        <v>8754</v>
      </c>
      <c r="C1302" s="476" t="s">
        <v>9</v>
      </c>
      <c r="D1302" s="478">
        <v>64825.82</v>
      </c>
    </row>
    <row r="1303" spans="1:4" s="476" customFormat="1" ht="12.75" x14ac:dyDescent="0.2">
      <c r="A1303" s="476">
        <v>36525</v>
      </c>
      <c r="B1303" s="476" t="s">
        <v>8755</v>
      </c>
      <c r="C1303" s="476" t="s">
        <v>9</v>
      </c>
      <c r="D1303" s="478">
        <v>86816.91</v>
      </c>
    </row>
    <row r="1304" spans="1:4" s="476" customFormat="1" ht="12.75" x14ac:dyDescent="0.2">
      <c r="A1304" s="476">
        <v>34348</v>
      </c>
      <c r="B1304" s="476" t="s">
        <v>8756</v>
      </c>
      <c r="C1304" s="476" t="s">
        <v>27</v>
      </c>
      <c r="D1304" s="477">
        <v>24.52</v>
      </c>
    </row>
    <row r="1305" spans="1:4" s="476" customFormat="1" ht="12.75" x14ac:dyDescent="0.2">
      <c r="A1305" s="476">
        <v>34347</v>
      </c>
      <c r="B1305" s="476" t="s">
        <v>8757</v>
      </c>
      <c r="C1305" s="476" t="s">
        <v>27</v>
      </c>
      <c r="D1305" s="477">
        <v>17.53</v>
      </c>
    </row>
    <row r="1306" spans="1:4" s="476" customFormat="1" ht="12.75" x14ac:dyDescent="0.2">
      <c r="A1306" s="476">
        <v>11146</v>
      </c>
      <c r="B1306" s="476" t="s">
        <v>8758</v>
      </c>
      <c r="C1306" s="476" t="s">
        <v>23</v>
      </c>
      <c r="D1306" s="477">
        <v>348.82</v>
      </c>
    </row>
    <row r="1307" spans="1:4" s="476" customFormat="1" ht="12.75" x14ac:dyDescent="0.2">
      <c r="A1307" s="476">
        <v>11147</v>
      </c>
      <c r="B1307" s="476" t="s">
        <v>8759</v>
      </c>
      <c r="C1307" s="476" t="s">
        <v>23</v>
      </c>
      <c r="D1307" s="477">
        <v>362.48</v>
      </c>
    </row>
    <row r="1308" spans="1:4" s="476" customFormat="1" ht="12.75" x14ac:dyDescent="0.2">
      <c r="A1308" s="476">
        <v>34872</v>
      </c>
      <c r="B1308" s="476" t="s">
        <v>8760</v>
      </c>
      <c r="C1308" s="476" t="s">
        <v>23</v>
      </c>
      <c r="D1308" s="477">
        <v>366.55</v>
      </c>
    </row>
    <row r="1309" spans="1:4" s="476" customFormat="1" ht="12.75" x14ac:dyDescent="0.2">
      <c r="A1309" s="476">
        <v>34491</v>
      </c>
      <c r="B1309" s="476" t="s">
        <v>8761</v>
      </c>
      <c r="C1309" s="476" t="s">
        <v>23</v>
      </c>
      <c r="D1309" s="477">
        <v>377.17</v>
      </c>
    </row>
    <row r="1310" spans="1:4" s="476" customFormat="1" ht="12.75" x14ac:dyDescent="0.2">
      <c r="A1310" s="476">
        <v>34770</v>
      </c>
      <c r="B1310" s="476" t="s">
        <v>8762</v>
      </c>
      <c r="C1310" s="476" t="s">
        <v>8623</v>
      </c>
      <c r="D1310" s="477">
        <v>410.99</v>
      </c>
    </row>
    <row r="1311" spans="1:4" s="476" customFormat="1" ht="12.75" x14ac:dyDescent="0.2">
      <c r="A1311" s="476">
        <v>1518</v>
      </c>
      <c r="B1311" s="476" t="s">
        <v>8763</v>
      </c>
      <c r="C1311" s="476" t="s">
        <v>8623</v>
      </c>
      <c r="D1311" s="477">
        <v>419</v>
      </c>
    </row>
    <row r="1312" spans="1:4" s="476" customFormat="1" ht="12.75" x14ac:dyDescent="0.2">
      <c r="A1312" s="476">
        <v>41965</v>
      </c>
      <c r="B1312" s="476" t="s">
        <v>8764</v>
      </c>
      <c r="C1312" s="476" t="s">
        <v>8623</v>
      </c>
      <c r="D1312" s="477">
        <v>405.93</v>
      </c>
    </row>
    <row r="1313" spans="1:4" s="476" customFormat="1" ht="12.75" x14ac:dyDescent="0.2">
      <c r="A1313" s="476">
        <v>34492</v>
      </c>
      <c r="B1313" s="476" t="s">
        <v>1051</v>
      </c>
      <c r="C1313" s="476" t="s">
        <v>23</v>
      </c>
      <c r="D1313" s="477">
        <v>310</v>
      </c>
    </row>
    <row r="1314" spans="1:4" s="476" customFormat="1" ht="12.75" x14ac:dyDescent="0.2">
      <c r="A1314" s="476">
        <v>1524</v>
      </c>
      <c r="B1314" s="476" t="s">
        <v>8765</v>
      </c>
      <c r="C1314" s="476" t="s">
        <v>23</v>
      </c>
      <c r="D1314" s="477">
        <v>334.67</v>
      </c>
    </row>
    <row r="1315" spans="1:4" s="476" customFormat="1" ht="12.75" x14ac:dyDescent="0.2">
      <c r="A1315" s="476">
        <v>38404</v>
      </c>
      <c r="B1315" s="476" t="s">
        <v>8766</v>
      </c>
      <c r="C1315" s="476" t="s">
        <v>23</v>
      </c>
      <c r="D1315" s="477">
        <v>321.10000000000002</v>
      </c>
    </row>
    <row r="1316" spans="1:4" s="476" customFormat="1" ht="12.75" x14ac:dyDescent="0.2">
      <c r="A1316" s="476">
        <v>39849</v>
      </c>
      <c r="B1316" s="476" t="s">
        <v>8767</v>
      </c>
      <c r="C1316" s="476" t="s">
        <v>23</v>
      </c>
      <c r="D1316" s="477">
        <v>367.98</v>
      </c>
    </row>
    <row r="1317" spans="1:4" s="476" customFormat="1" ht="12.75" x14ac:dyDescent="0.2">
      <c r="A1317" s="476">
        <v>38464</v>
      </c>
      <c r="B1317" s="476" t="s">
        <v>8768</v>
      </c>
      <c r="C1317" s="476" t="s">
        <v>23</v>
      </c>
      <c r="D1317" s="477">
        <v>373.32</v>
      </c>
    </row>
    <row r="1318" spans="1:4" s="476" customFormat="1" ht="12.75" x14ac:dyDescent="0.2">
      <c r="A1318" s="476">
        <v>34493</v>
      </c>
      <c r="B1318" s="476" t="s">
        <v>8769</v>
      </c>
      <c r="C1318" s="476" t="s">
        <v>23</v>
      </c>
      <c r="D1318" s="477">
        <v>318.73</v>
      </c>
    </row>
    <row r="1319" spans="1:4" s="476" customFormat="1" ht="12.75" x14ac:dyDescent="0.2">
      <c r="A1319" s="476">
        <v>1527</v>
      </c>
      <c r="B1319" s="476" t="s">
        <v>8770</v>
      </c>
      <c r="C1319" s="476" t="s">
        <v>23</v>
      </c>
      <c r="D1319" s="477">
        <v>345.3</v>
      </c>
    </row>
    <row r="1320" spans="1:4" s="476" customFormat="1" ht="12.75" x14ac:dyDescent="0.2">
      <c r="A1320" s="476">
        <v>38405</v>
      </c>
      <c r="B1320" s="476" t="s">
        <v>1079</v>
      </c>
      <c r="C1320" s="476" t="s">
        <v>23</v>
      </c>
      <c r="D1320" s="477">
        <v>331</v>
      </c>
    </row>
    <row r="1321" spans="1:4" s="476" customFormat="1" ht="12.75" x14ac:dyDescent="0.2">
      <c r="A1321" s="476">
        <v>38408</v>
      </c>
      <c r="B1321" s="476" t="s">
        <v>8771</v>
      </c>
      <c r="C1321" s="476" t="s">
        <v>23</v>
      </c>
      <c r="D1321" s="477">
        <v>366.38</v>
      </c>
    </row>
    <row r="1322" spans="1:4" s="476" customFormat="1" ht="12.75" x14ac:dyDescent="0.2">
      <c r="A1322" s="476">
        <v>34494</v>
      </c>
      <c r="B1322" s="476" t="s">
        <v>8772</v>
      </c>
      <c r="C1322" s="476" t="s">
        <v>23</v>
      </c>
      <c r="D1322" s="477">
        <v>329.36</v>
      </c>
    </row>
    <row r="1323" spans="1:4" s="476" customFormat="1" ht="12.75" x14ac:dyDescent="0.2">
      <c r="A1323" s="476">
        <v>1525</v>
      </c>
      <c r="B1323" s="476" t="s">
        <v>8773</v>
      </c>
      <c r="C1323" s="476" t="s">
        <v>23</v>
      </c>
      <c r="D1323" s="477">
        <v>355.92</v>
      </c>
    </row>
    <row r="1324" spans="1:4" s="476" customFormat="1" ht="12.75" x14ac:dyDescent="0.2">
      <c r="A1324" s="476">
        <v>38406</v>
      </c>
      <c r="B1324" s="476" t="s">
        <v>8774</v>
      </c>
      <c r="C1324" s="476" t="s">
        <v>23</v>
      </c>
      <c r="D1324" s="477">
        <v>349.51</v>
      </c>
    </row>
    <row r="1325" spans="1:4" s="476" customFormat="1" ht="12.75" x14ac:dyDescent="0.2">
      <c r="A1325" s="476">
        <v>38409</v>
      </c>
      <c r="B1325" s="476" t="s">
        <v>8775</v>
      </c>
      <c r="C1325" s="476" t="s">
        <v>23</v>
      </c>
      <c r="D1325" s="477">
        <v>368.88</v>
      </c>
    </row>
    <row r="1326" spans="1:4" s="476" customFormat="1" ht="12.75" x14ac:dyDescent="0.2">
      <c r="A1326" s="476">
        <v>43360</v>
      </c>
      <c r="B1326" s="476" t="s">
        <v>8776</v>
      </c>
      <c r="C1326" s="476" t="s">
        <v>23</v>
      </c>
      <c r="D1326" s="477">
        <v>384.64</v>
      </c>
    </row>
    <row r="1327" spans="1:4" s="476" customFormat="1" ht="12.75" x14ac:dyDescent="0.2">
      <c r="A1327" s="476">
        <v>34495</v>
      </c>
      <c r="B1327" s="476" t="s">
        <v>8777</v>
      </c>
      <c r="C1327" s="476" t="s">
        <v>23</v>
      </c>
      <c r="D1327" s="477">
        <v>339.98</v>
      </c>
    </row>
    <row r="1328" spans="1:4" s="476" customFormat="1" ht="12.75" x14ac:dyDescent="0.2">
      <c r="A1328" s="476">
        <v>11145</v>
      </c>
      <c r="B1328" s="476" t="s">
        <v>8778</v>
      </c>
      <c r="C1328" s="476" t="s">
        <v>23</v>
      </c>
      <c r="D1328" s="477">
        <v>366.55</v>
      </c>
    </row>
    <row r="1329" spans="1:4" s="476" customFormat="1" ht="12.75" x14ac:dyDescent="0.2">
      <c r="A1329" s="476">
        <v>34496</v>
      </c>
      <c r="B1329" s="476" t="s">
        <v>8779</v>
      </c>
      <c r="C1329" s="476" t="s">
        <v>23</v>
      </c>
      <c r="D1329" s="477">
        <v>354.66</v>
      </c>
    </row>
    <row r="1330" spans="1:4" s="476" customFormat="1" ht="12.75" x14ac:dyDescent="0.2">
      <c r="A1330" s="476">
        <v>34479</v>
      </c>
      <c r="B1330" s="476" t="s">
        <v>8780</v>
      </c>
      <c r="C1330" s="476" t="s">
        <v>23</v>
      </c>
      <c r="D1330" s="477">
        <v>377.17</v>
      </c>
    </row>
    <row r="1331" spans="1:4" s="476" customFormat="1" ht="12.75" x14ac:dyDescent="0.2">
      <c r="A1331" s="476">
        <v>34481</v>
      </c>
      <c r="B1331" s="476" t="s">
        <v>8781</v>
      </c>
      <c r="C1331" s="476" t="s">
        <v>23</v>
      </c>
      <c r="D1331" s="477">
        <v>394.1</v>
      </c>
    </row>
    <row r="1332" spans="1:4" s="476" customFormat="1" ht="12.75" x14ac:dyDescent="0.2">
      <c r="A1332" s="476">
        <v>34483</v>
      </c>
      <c r="B1332" s="476" t="s">
        <v>8782</v>
      </c>
      <c r="C1332" s="476" t="s">
        <v>23</v>
      </c>
      <c r="D1332" s="477">
        <v>421.06</v>
      </c>
    </row>
    <row r="1333" spans="1:4" s="476" customFormat="1" ht="12.75" x14ac:dyDescent="0.2">
      <c r="A1333" s="476">
        <v>34485</v>
      </c>
      <c r="B1333" s="476" t="s">
        <v>8783</v>
      </c>
      <c r="C1333" s="476" t="s">
        <v>23</v>
      </c>
      <c r="D1333" s="477">
        <v>450.28</v>
      </c>
    </row>
    <row r="1334" spans="1:4" s="476" customFormat="1" ht="12.75" x14ac:dyDescent="0.2">
      <c r="A1334" s="476">
        <v>14041</v>
      </c>
      <c r="B1334" s="476" t="s">
        <v>8784</v>
      </c>
      <c r="C1334" s="476" t="s">
        <v>23</v>
      </c>
      <c r="D1334" s="477">
        <v>292.7</v>
      </c>
    </row>
    <row r="1335" spans="1:4" s="476" customFormat="1" ht="12.75" x14ac:dyDescent="0.2">
      <c r="A1335" s="476">
        <v>1523</v>
      </c>
      <c r="B1335" s="476" t="s">
        <v>8785</v>
      </c>
      <c r="C1335" s="476" t="s">
        <v>23</v>
      </c>
      <c r="D1335" s="477">
        <v>297.48</v>
      </c>
    </row>
    <row r="1336" spans="1:4" s="476" customFormat="1" ht="12.75" x14ac:dyDescent="0.2">
      <c r="A1336" s="476">
        <v>14052</v>
      </c>
      <c r="B1336" s="476" t="s">
        <v>8786</v>
      </c>
      <c r="C1336" s="476" t="s">
        <v>9</v>
      </c>
      <c r="D1336" s="477">
        <v>6.69</v>
      </c>
    </row>
    <row r="1337" spans="1:4" s="476" customFormat="1" ht="12.75" x14ac:dyDescent="0.2">
      <c r="A1337" s="476">
        <v>14054</v>
      </c>
      <c r="B1337" s="476" t="s">
        <v>8787</v>
      </c>
      <c r="C1337" s="476" t="s">
        <v>9</v>
      </c>
      <c r="D1337" s="477">
        <v>8.6999999999999993</v>
      </c>
    </row>
    <row r="1338" spans="1:4" s="476" customFormat="1" ht="12.75" x14ac:dyDescent="0.2">
      <c r="A1338" s="476">
        <v>14053</v>
      </c>
      <c r="B1338" s="476" t="s">
        <v>8788</v>
      </c>
      <c r="C1338" s="476" t="s">
        <v>9</v>
      </c>
      <c r="D1338" s="477">
        <v>6.79</v>
      </c>
    </row>
    <row r="1339" spans="1:4" s="476" customFormat="1" ht="12.75" x14ac:dyDescent="0.2">
      <c r="A1339" s="476">
        <v>2558</v>
      </c>
      <c r="B1339" s="476" t="s">
        <v>8789</v>
      </c>
      <c r="C1339" s="476" t="s">
        <v>9</v>
      </c>
      <c r="D1339" s="477">
        <v>5.1100000000000003</v>
      </c>
    </row>
    <row r="1340" spans="1:4" s="476" customFormat="1" ht="12.75" x14ac:dyDescent="0.2">
      <c r="A1340" s="476">
        <v>2560</v>
      </c>
      <c r="B1340" s="476" t="s">
        <v>8790</v>
      </c>
      <c r="C1340" s="476" t="s">
        <v>9</v>
      </c>
      <c r="D1340" s="477">
        <v>9</v>
      </c>
    </row>
    <row r="1341" spans="1:4" s="476" customFormat="1" ht="12.75" x14ac:dyDescent="0.2">
      <c r="A1341" s="476">
        <v>2559</v>
      </c>
      <c r="B1341" s="476" t="s">
        <v>8791</v>
      </c>
      <c r="C1341" s="476" t="s">
        <v>9</v>
      </c>
      <c r="D1341" s="477">
        <v>7.2</v>
      </c>
    </row>
    <row r="1342" spans="1:4" s="476" customFormat="1" ht="12.75" x14ac:dyDescent="0.2">
      <c r="A1342" s="476">
        <v>2592</v>
      </c>
      <c r="B1342" s="476" t="s">
        <v>8792</v>
      </c>
      <c r="C1342" s="476" t="s">
        <v>9</v>
      </c>
      <c r="D1342" s="477">
        <v>119.36</v>
      </c>
    </row>
    <row r="1343" spans="1:4" s="476" customFormat="1" ht="12.75" x14ac:dyDescent="0.2">
      <c r="A1343" s="476">
        <v>2566</v>
      </c>
      <c r="B1343" s="476" t="s">
        <v>8793</v>
      </c>
      <c r="C1343" s="476" t="s">
        <v>9</v>
      </c>
      <c r="D1343" s="477">
        <v>12.01</v>
      </c>
    </row>
    <row r="1344" spans="1:4" s="476" customFormat="1" ht="12.75" x14ac:dyDescent="0.2">
      <c r="A1344" s="476">
        <v>2589</v>
      </c>
      <c r="B1344" s="476" t="s">
        <v>8794</v>
      </c>
      <c r="C1344" s="476" t="s">
        <v>9</v>
      </c>
      <c r="D1344" s="477">
        <v>15.96</v>
      </c>
    </row>
    <row r="1345" spans="1:4" s="476" customFormat="1" ht="12.75" x14ac:dyDescent="0.2">
      <c r="A1345" s="476">
        <v>2591</v>
      </c>
      <c r="B1345" s="476" t="s">
        <v>8795</v>
      </c>
      <c r="C1345" s="476" t="s">
        <v>9</v>
      </c>
      <c r="D1345" s="477">
        <v>5.82</v>
      </c>
    </row>
    <row r="1346" spans="1:4" s="476" customFormat="1" ht="12.75" x14ac:dyDescent="0.2">
      <c r="A1346" s="476">
        <v>2590</v>
      </c>
      <c r="B1346" s="476" t="s">
        <v>8796</v>
      </c>
      <c r="C1346" s="476" t="s">
        <v>9</v>
      </c>
      <c r="D1346" s="477">
        <v>9.7899999999999991</v>
      </c>
    </row>
    <row r="1347" spans="1:4" s="476" customFormat="1" ht="12.75" x14ac:dyDescent="0.2">
      <c r="A1347" s="476">
        <v>2567</v>
      </c>
      <c r="B1347" s="476" t="s">
        <v>8797</v>
      </c>
      <c r="C1347" s="476" t="s">
        <v>9</v>
      </c>
      <c r="D1347" s="477">
        <v>23.42</v>
      </c>
    </row>
    <row r="1348" spans="1:4" s="476" customFormat="1" ht="12.75" x14ac:dyDescent="0.2">
      <c r="A1348" s="476">
        <v>2565</v>
      </c>
      <c r="B1348" s="476" t="s">
        <v>8798</v>
      </c>
      <c r="C1348" s="476" t="s">
        <v>9</v>
      </c>
      <c r="D1348" s="477">
        <v>5.83</v>
      </c>
    </row>
    <row r="1349" spans="1:4" s="476" customFormat="1" ht="12.75" x14ac:dyDescent="0.2">
      <c r="A1349" s="476">
        <v>2568</v>
      </c>
      <c r="B1349" s="476" t="s">
        <v>8799</v>
      </c>
      <c r="C1349" s="476" t="s">
        <v>9</v>
      </c>
      <c r="D1349" s="477">
        <v>65.03</v>
      </c>
    </row>
    <row r="1350" spans="1:4" s="476" customFormat="1" ht="12.75" x14ac:dyDescent="0.2">
      <c r="A1350" s="476">
        <v>2594</v>
      </c>
      <c r="B1350" s="476" t="s">
        <v>8800</v>
      </c>
      <c r="C1350" s="476" t="s">
        <v>9</v>
      </c>
      <c r="D1350" s="477">
        <v>108.33</v>
      </c>
    </row>
    <row r="1351" spans="1:4" s="476" customFormat="1" ht="12.75" x14ac:dyDescent="0.2">
      <c r="A1351" s="476">
        <v>2587</v>
      </c>
      <c r="B1351" s="476" t="s">
        <v>8801</v>
      </c>
      <c r="C1351" s="476" t="s">
        <v>9</v>
      </c>
      <c r="D1351" s="477">
        <v>18.46</v>
      </c>
    </row>
    <row r="1352" spans="1:4" s="476" customFormat="1" ht="12.75" x14ac:dyDescent="0.2">
      <c r="A1352" s="476">
        <v>2588</v>
      </c>
      <c r="B1352" s="476" t="s">
        <v>8802</v>
      </c>
      <c r="C1352" s="476" t="s">
        <v>9</v>
      </c>
      <c r="D1352" s="477">
        <v>14.66</v>
      </c>
    </row>
    <row r="1353" spans="1:4" s="476" customFormat="1" ht="12.75" x14ac:dyDescent="0.2">
      <c r="A1353" s="476">
        <v>2569</v>
      </c>
      <c r="B1353" s="476" t="s">
        <v>8803</v>
      </c>
      <c r="C1353" s="476" t="s">
        <v>9</v>
      </c>
      <c r="D1353" s="477">
        <v>5.65</v>
      </c>
    </row>
    <row r="1354" spans="1:4" s="476" customFormat="1" ht="12.75" x14ac:dyDescent="0.2">
      <c r="A1354" s="476">
        <v>2570</v>
      </c>
      <c r="B1354" s="476" t="s">
        <v>1910</v>
      </c>
      <c r="C1354" s="476" t="s">
        <v>9</v>
      </c>
      <c r="D1354" s="477">
        <v>9.4700000000000006</v>
      </c>
    </row>
    <row r="1355" spans="1:4" s="476" customFormat="1" ht="12.75" x14ac:dyDescent="0.2">
      <c r="A1355" s="476">
        <v>2571</v>
      </c>
      <c r="B1355" s="476" t="s">
        <v>8804</v>
      </c>
      <c r="C1355" s="476" t="s">
        <v>9</v>
      </c>
      <c r="D1355" s="477">
        <v>28.12</v>
      </c>
    </row>
    <row r="1356" spans="1:4" s="476" customFormat="1" ht="12.75" x14ac:dyDescent="0.2">
      <c r="A1356" s="476">
        <v>2593</v>
      </c>
      <c r="B1356" s="476" t="s">
        <v>1908</v>
      </c>
      <c r="C1356" s="476" t="s">
        <v>9</v>
      </c>
      <c r="D1356" s="477">
        <v>6.02</v>
      </c>
    </row>
    <row r="1357" spans="1:4" s="476" customFormat="1" ht="12.75" x14ac:dyDescent="0.2">
      <c r="A1357" s="476">
        <v>2572</v>
      </c>
      <c r="B1357" s="476" t="s">
        <v>8805</v>
      </c>
      <c r="C1357" s="476" t="s">
        <v>9</v>
      </c>
      <c r="D1357" s="477">
        <v>83.16</v>
      </c>
    </row>
    <row r="1358" spans="1:4" s="476" customFormat="1" ht="12.75" x14ac:dyDescent="0.2">
      <c r="A1358" s="476">
        <v>2595</v>
      </c>
      <c r="B1358" s="476" t="s">
        <v>8806</v>
      </c>
      <c r="C1358" s="476" t="s">
        <v>9</v>
      </c>
      <c r="D1358" s="477">
        <v>129.75</v>
      </c>
    </row>
    <row r="1359" spans="1:4" s="476" customFormat="1" ht="12.75" x14ac:dyDescent="0.2">
      <c r="A1359" s="476">
        <v>2576</v>
      </c>
      <c r="B1359" s="476" t="s">
        <v>8807</v>
      </c>
      <c r="C1359" s="476" t="s">
        <v>9</v>
      </c>
      <c r="D1359" s="477">
        <v>22.12</v>
      </c>
    </row>
    <row r="1360" spans="1:4" s="476" customFormat="1" ht="12.75" x14ac:dyDescent="0.2">
      <c r="A1360" s="476">
        <v>2575</v>
      </c>
      <c r="B1360" s="476" t="s">
        <v>8808</v>
      </c>
      <c r="C1360" s="476" t="s">
        <v>9</v>
      </c>
      <c r="D1360" s="477">
        <v>16.62</v>
      </c>
    </row>
    <row r="1361" spans="1:4" s="476" customFormat="1" ht="12.75" x14ac:dyDescent="0.2">
      <c r="A1361" s="476">
        <v>2573</v>
      </c>
      <c r="B1361" s="476" t="s">
        <v>8809</v>
      </c>
      <c r="C1361" s="476" t="s">
        <v>9</v>
      </c>
      <c r="D1361" s="477">
        <v>6.9</v>
      </c>
    </row>
    <row r="1362" spans="1:4" s="476" customFormat="1" ht="12.75" x14ac:dyDescent="0.2">
      <c r="A1362" s="476">
        <v>2586</v>
      </c>
      <c r="B1362" s="476" t="s">
        <v>1914</v>
      </c>
      <c r="C1362" s="476" t="s">
        <v>9</v>
      </c>
      <c r="D1362" s="477">
        <v>11.19</v>
      </c>
    </row>
    <row r="1363" spans="1:4" s="476" customFormat="1" ht="12.75" x14ac:dyDescent="0.2">
      <c r="A1363" s="476">
        <v>2577</v>
      </c>
      <c r="B1363" s="476" t="s">
        <v>8810</v>
      </c>
      <c r="C1363" s="476" t="s">
        <v>9</v>
      </c>
      <c r="D1363" s="477">
        <v>29.97</v>
      </c>
    </row>
    <row r="1364" spans="1:4" s="476" customFormat="1" ht="12.75" x14ac:dyDescent="0.2">
      <c r="A1364" s="476">
        <v>2574</v>
      </c>
      <c r="B1364" s="476" t="s">
        <v>1912</v>
      </c>
      <c r="C1364" s="476" t="s">
        <v>9</v>
      </c>
      <c r="D1364" s="477">
        <v>6.95</v>
      </c>
    </row>
    <row r="1365" spans="1:4" s="476" customFormat="1" ht="12.75" x14ac:dyDescent="0.2">
      <c r="A1365" s="476">
        <v>2578</v>
      </c>
      <c r="B1365" s="476" t="s">
        <v>8811</v>
      </c>
      <c r="C1365" s="476" t="s">
        <v>9</v>
      </c>
      <c r="D1365" s="477">
        <v>93.57</v>
      </c>
    </row>
    <row r="1366" spans="1:4" s="476" customFormat="1" ht="12.75" x14ac:dyDescent="0.2">
      <c r="A1366" s="476">
        <v>2585</v>
      </c>
      <c r="B1366" s="476" t="s">
        <v>8812</v>
      </c>
      <c r="C1366" s="476" t="s">
        <v>9</v>
      </c>
      <c r="D1366" s="477">
        <v>128.4</v>
      </c>
    </row>
    <row r="1367" spans="1:4" s="476" customFormat="1" ht="12.75" x14ac:dyDescent="0.2">
      <c r="A1367" s="476">
        <v>12008</v>
      </c>
      <c r="B1367" s="476" t="s">
        <v>8813</v>
      </c>
      <c r="C1367" s="476" t="s">
        <v>9</v>
      </c>
      <c r="D1367" s="477">
        <v>68.89</v>
      </c>
    </row>
    <row r="1368" spans="1:4" s="476" customFormat="1" ht="12.75" x14ac:dyDescent="0.2">
      <c r="A1368" s="476">
        <v>2582</v>
      </c>
      <c r="B1368" s="476" t="s">
        <v>8814</v>
      </c>
      <c r="C1368" s="476" t="s">
        <v>9</v>
      </c>
      <c r="D1368" s="477">
        <v>20.51</v>
      </c>
    </row>
    <row r="1369" spans="1:4" s="476" customFormat="1" ht="12.75" x14ac:dyDescent="0.2">
      <c r="A1369" s="476">
        <v>2597</v>
      </c>
      <c r="B1369" s="476" t="s">
        <v>8815</v>
      </c>
      <c r="C1369" s="476" t="s">
        <v>9</v>
      </c>
      <c r="D1369" s="477">
        <v>17.579999999999998</v>
      </c>
    </row>
    <row r="1370" spans="1:4" s="476" customFormat="1" ht="12.75" x14ac:dyDescent="0.2">
      <c r="A1370" s="476">
        <v>2579</v>
      </c>
      <c r="B1370" s="476" t="s">
        <v>8816</v>
      </c>
      <c r="C1370" s="476" t="s">
        <v>9</v>
      </c>
      <c r="D1370" s="477">
        <v>8.3699999999999992</v>
      </c>
    </row>
    <row r="1371" spans="1:4" s="476" customFormat="1" ht="12.75" x14ac:dyDescent="0.2">
      <c r="A1371" s="476">
        <v>2581</v>
      </c>
      <c r="B1371" s="476" t="s">
        <v>8817</v>
      </c>
      <c r="C1371" s="476" t="s">
        <v>9</v>
      </c>
      <c r="D1371" s="477">
        <v>10.71</v>
      </c>
    </row>
    <row r="1372" spans="1:4" s="476" customFormat="1" ht="12.75" x14ac:dyDescent="0.2">
      <c r="A1372" s="476">
        <v>2596</v>
      </c>
      <c r="B1372" s="476" t="s">
        <v>8818</v>
      </c>
      <c r="C1372" s="476" t="s">
        <v>9</v>
      </c>
      <c r="D1372" s="477">
        <v>31.68</v>
      </c>
    </row>
    <row r="1373" spans="1:4" s="476" customFormat="1" ht="12.75" x14ac:dyDescent="0.2">
      <c r="A1373" s="476">
        <v>2580</v>
      </c>
      <c r="B1373" s="476" t="s">
        <v>1916</v>
      </c>
      <c r="C1373" s="476" t="s">
        <v>9</v>
      </c>
      <c r="D1373" s="477">
        <v>9.17</v>
      </c>
    </row>
    <row r="1374" spans="1:4" s="476" customFormat="1" ht="12.75" x14ac:dyDescent="0.2">
      <c r="A1374" s="476">
        <v>2583</v>
      </c>
      <c r="B1374" s="476" t="s">
        <v>8819</v>
      </c>
      <c r="C1374" s="476" t="s">
        <v>9</v>
      </c>
      <c r="D1374" s="477">
        <v>77.05</v>
      </c>
    </row>
    <row r="1375" spans="1:4" s="476" customFormat="1" ht="12.75" x14ac:dyDescent="0.2">
      <c r="A1375" s="476">
        <v>2584</v>
      </c>
      <c r="B1375" s="476" t="s">
        <v>8820</v>
      </c>
      <c r="C1375" s="476" t="s">
        <v>9</v>
      </c>
      <c r="D1375" s="477">
        <v>128.27000000000001</v>
      </c>
    </row>
    <row r="1376" spans="1:4" s="476" customFormat="1" ht="12.75" x14ac:dyDescent="0.2">
      <c r="A1376" s="476">
        <v>12010</v>
      </c>
      <c r="B1376" s="476" t="s">
        <v>8821</v>
      </c>
      <c r="C1376" s="476" t="s">
        <v>9</v>
      </c>
      <c r="D1376" s="477">
        <v>10.1</v>
      </c>
    </row>
    <row r="1377" spans="1:4" s="476" customFormat="1" ht="12.75" x14ac:dyDescent="0.2">
      <c r="A1377" s="476">
        <v>39329</v>
      </c>
      <c r="B1377" s="476" t="s">
        <v>8822</v>
      </c>
      <c r="C1377" s="476" t="s">
        <v>9</v>
      </c>
      <c r="D1377" s="477">
        <v>10.56</v>
      </c>
    </row>
    <row r="1378" spans="1:4" s="476" customFormat="1" ht="12.75" x14ac:dyDescent="0.2">
      <c r="A1378" s="476">
        <v>39330</v>
      </c>
      <c r="B1378" s="476" t="s">
        <v>8823</v>
      </c>
      <c r="C1378" s="476" t="s">
        <v>9</v>
      </c>
      <c r="D1378" s="477">
        <v>11.11</v>
      </c>
    </row>
    <row r="1379" spans="1:4" s="476" customFormat="1" ht="12.75" x14ac:dyDescent="0.2">
      <c r="A1379" s="476">
        <v>39332</v>
      </c>
      <c r="B1379" s="476" t="s">
        <v>8824</v>
      </c>
      <c r="C1379" s="476" t="s">
        <v>9</v>
      </c>
      <c r="D1379" s="477">
        <v>12.42</v>
      </c>
    </row>
    <row r="1380" spans="1:4" s="476" customFormat="1" ht="12.75" x14ac:dyDescent="0.2">
      <c r="A1380" s="476">
        <v>39331</v>
      </c>
      <c r="B1380" s="476" t="s">
        <v>8825</v>
      </c>
      <c r="C1380" s="476" t="s">
        <v>9</v>
      </c>
      <c r="D1380" s="477">
        <v>9.89</v>
      </c>
    </row>
    <row r="1381" spans="1:4" s="476" customFormat="1" ht="12.75" x14ac:dyDescent="0.2">
      <c r="A1381" s="476">
        <v>39333</v>
      </c>
      <c r="B1381" s="476" t="s">
        <v>8826</v>
      </c>
      <c r="C1381" s="476" t="s">
        <v>9</v>
      </c>
      <c r="D1381" s="477">
        <v>9.64</v>
      </c>
    </row>
    <row r="1382" spans="1:4" s="476" customFormat="1" ht="12.75" x14ac:dyDescent="0.2">
      <c r="A1382" s="476">
        <v>39335</v>
      </c>
      <c r="B1382" s="476" t="s">
        <v>8827</v>
      </c>
      <c r="C1382" s="476" t="s">
        <v>9</v>
      </c>
      <c r="D1382" s="477">
        <v>11.15</v>
      </c>
    </row>
    <row r="1383" spans="1:4" s="476" customFormat="1" ht="12.75" x14ac:dyDescent="0.2">
      <c r="A1383" s="476">
        <v>39334</v>
      </c>
      <c r="B1383" s="476" t="s">
        <v>8828</v>
      </c>
      <c r="C1383" s="476" t="s">
        <v>9</v>
      </c>
      <c r="D1383" s="477">
        <v>8.8699999999999992</v>
      </c>
    </row>
    <row r="1384" spans="1:4" s="476" customFormat="1" ht="12.75" x14ac:dyDescent="0.2">
      <c r="A1384" s="476">
        <v>12016</v>
      </c>
      <c r="B1384" s="476" t="s">
        <v>8829</v>
      </c>
      <c r="C1384" s="476" t="s">
        <v>9</v>
      </c>
      <c r="D1384" s="477">
        <v>11.13</v>
      </c>
    </row>
    <row r="1385" spans="1:4" s="476" customFormat="1" ht="12.75" x14ac:dyDescent="0.2">
      <c r="A1385" s="476">
        <v>12015</v>
      </c>
      <c r="B1385" s="476" t="s">
        <v>8830</v>
      </c>
      <c r="C1385" s="476" t="s">
        <v>9</v>
      </c>
      <c r="D1385" s="477">
        <v>12.96</v>
      </c>
    </row>
    <row r="1386" spans="1:4" s="476" customFormat="1" ht="12.75" x14ac:dyDescent="0.2">
      <c r="A1386" s="476">
        <v>12020</v>
      </c>
      <c r="B1386" s="476" t="s">
        <v>8831</v>
      </c>
      <c r="C1386" s="476" t="s">
        <v>9</v>
      </c>
      <c r="D1386" s="477">
        <v>11.13</v>
      </c>
    </row>
    <row r="1387" spans="1:4" s="476" customFormat="1" ht="12.75" x14ac:dyDescent="0.2">
      <c r="A1387" s="476">
        <v>12019</v>
      </c>
      <c r="B1387" s="476" t="s">
        <v>8832</v>
      </c>
      <c r="C1387" s="476" t="s">
        <v>9</v>
      </c>
      <c r="D1387" s="477">
        <v>12.96</v>
      </c>
    </row>
    <row r="1388" spans="1:4" s="476" customFormat="1" ht="12.75" x14ac:dyDescent="0.2">
      <c r="A1388" s="476">
        <v>39336</v>
      </c>
      <c r="B1388" s="476" t="s">
        <v>8833</v>
      </c>
      <c r="C1388" s="476" t="s">
        <v>9</v>
      </c>
      <c r="D1388" s="477">
        <v>11.11</v>
      </c>
    </row>
    <row r="1389" spans="1:4" s="476" customFormat="1" ht="12.75" x14ac:dyDescent="0.2">
      <c r="A1389" s="476">
        <v>39338</v>
      </c>
      <c r="B1389" s="476" t="s">
        <v>8834</v>
      </c>
      <c r="C1389" s="476" t="s">
        <v>9</v>
      </c>
      <c r="D1389" s="477">
        <v>12.42</v>
      </c>
    </row>
    <row r="1390" spans="1:4" s="476" customFormat="1" ht="12.75" x14ac:dyDescent="0.2">
      <c r="A1390" s="476">
        <v>39337</v>
      </c>
      <c r="B1390" s="476" t="s">
        <v>8835</v>
      </c>
      <c r="C1390" s="476" t="s">
        <v>9</v>
      </c>
      <c r="D1390" s="477">
        <v>9.89</v>
      </c>
    </row>
    <row r="1391" spans="1:4" s="476" customFormat="1" ht="12.75" x14ac:dyDescent="0.2">
      <c r="A1391" s="476">
        <v>39341</v>
      </c>
      <c r="B1391" s="476" t="s">
        <v>8836</v>
      </c>
      <c r="C1391" s="476" t="s">
        <v>9</v>
      </c>
      <c r="D1391" s="477">
        <v>16.190000000000001</v>
      </c>
    </row>
    <row r="1392" spans="1:4" s="476" customFormat="1" ht="12.75" x14ac:dyDescent="0.2">
      <c r="A1392" s="476">
        <v>39340</v>
      </c>
      <c r="B1392" s="476" t="s">
        <v>8837</v>
      </c>
      <c r="C1392" s="476" t="s">
        <v>9</v>
      </c>
      <c r="D1392" s="477">
        <v>11.89</v>
      </c>
    </row>
    <row r="1393" spans="1:4" s="476" customFormat="1" ht="12.75" x14ac:dyDescent="0.2">
      <c r="A1393" s="476">
        <v>12025</v>
      </c>
      <c r="B1393" s="476" t="s">
        <v>8838</v>
      </c>
      <c r="C1393" s="476" t="s">
        <v>9</v>
      </c>
      <c r="D1393" s="477">
        <v>12.28</v>
      </c>
    </row>
    <row r="1394" spans="1:4" s="476" customFormat="1" ht="12.75" x14ac:dyDescent="0.2">
      <c r="A1394" s="476">
        <v>39342</v>
      </c>
      <c r="B1394" s="476" t="s">
        <v>8839</v>
      </c>
      <c r="C1394" s="476" t="s">
        <v>9</v>
      </c>
      <c r="D1394" s="477">
        <v>16.190000000000001</v>
      </c>
    </row>
    <row r="1395" spans="1:4" s="476" customFormat="1" ht="12.75" x14ac:dyDescent="0.2">
      <c r="A1395" s="476">
        <v>39343</v>
      </c>
      <c r="B1395" s="476" t="s">
        <v>8840</v>
      </c>
      <c r="C1395" s="476" t="s">
        <v>9</v>
      </c>
      <c r="D1395" s="477">
        <v>13.67</v>
      </c>
    </row>
    <row r="1396" spans="1:4" s="476" customFormat="1" ht="12.75" x14ac:dyDescent="0.2">
      <c r="A1396" s="476">
        <v>39345</v>
      </c>
      <c r="B1396" s="476" t="s">
        <v>8841</v>
      </c>
      <c r="C1396" s="476" t="s">
        <v>9</v>
      </c>
      <c r="D1396" s="477">
        <v>18.5</v>
      </c>
    </row>
    <row r="1397" spans="1:4" s="476" customFormat="1" ht="12.75" x14ac:dyDescent="0.2">
      <c r="A1397" s="476">
        <v>39344</v>
      </c>
      <c r="B1397" s="476" t="s">
        <v>8842</v>
      </c>
      <c r="C1397" s="476" t="s">
        <v>9</v>
      </c>
      <c r="D1397" s="477">
        <v>13.22</v>
      </c>
    </row>
    <row r="1398" spans="1:4" s="476" customFormat="1" ht="12.75" x14ac:dyDescent="0.2">
      <c r="A1398" s="476">
        <v>12623</v>
      </c>
      <c r="B1398" s="476" t="s">
        <v>8843</v>
      </c>
      <c r="C1398" s="476" t="s">
        <v>27</v>
      </c>
      <c r="D1398" s="477">
        <v>13.76</v>
      </c>
    </row>
    <row r="1399" spans="1:4" s="476" customFormat="1" ht="12.75" x14ac:dyDescent="0.2">
      <c r="A1399" s="476">
        <v>34498</v>
      </c>
      <c r="B1399" s="476" t="s">
        <v>8844</v>
      </c>
      <c r="C1399" s="476" t="s">
        <v>9</v>
      </c>
      <c r="D1399" s="477">
        <v>137.31</v>
      </c>
    </row>
    <row r="1400" spans="1:4" s="476" customFormat="1" ht="12.75" x14ac:dyDescent="0.2">
      <c r="A1400" s="476">
        <v>13244</v>
      </c>
      <c r="B1400" s="476" t="s">
        <v>8845</v>
      </c>
      <c r="C1400" s="476" t="s">
        <v>9</v>
      </c>
      <c r="D1400" s="477">
        <v>57.8</v>
      </c>
    </row>
    <row r="1401" spans="1:4" s="476" customFormat="1" ht="12.75" x14ac:dyDescent="0.2">
      <c r="A1401" s="476">
        <v>38998</v>
      </c>
      <c r="B1401" s="476" t="s">
        <v>8846</v>
      </c>
      <c r="C1401" s="476" t="s">
        <v>9</v>
      </c>
      <c r="D1401" s="477">
        <v>13.04</v>
      </c>
    </row>
    <row r="1402" spans="1:4" s="476" customFormat="1" ht="12.75" x14ac:dyDescent="0.2">
      <c r="A1402" s="476">
        <v>38999</v>
      </c>
      <c r="B1402" s="476" t="s">
        <v>8847</v>
      </c>
      <c r="C1402" s="476" t="s">
        <v>9</v>
      </c>
      <c r="D1402" s="477">
        <v>21.57</v>
      </c>
    </row>
    <row r="1403" spans="1:4" s="476" customFormat="1" ht="12.75" x14ac:dyDescent="0.2">
      <c r="A1403" s="476">
        <v>38996</v>
      </c>
      <c r="B1403" s="476" t="s">
        <v>8848</v>
      </c>
      <c r="C1403" s="476" t="s">
        <v>9</v>
      </c>
      <c r="D1403" s="477">
        <v>18.829999999999998</v>
      </c>
    </row>
    <row r="1404" spans="1:4" s="476" customFormat="1" ht="12.75" x14ac:dyDescent="0.2">
      <c r="A1404" s="476">
        <v>38997</v>
      </c>
      <c r="B1404" s="476" t="s">
        <v>8849</v>
      </c>
      <c r="C1404" s="476" t="s">
        <v>9</v>
      </c>
      <c r="D1404" s="477">
        <v>30.48</v>
      </c>
    </row>
    <row r="1405" spans="1:4" s="476" customFormat="1" ht="12.75" x14ac:dyDescent="0.2">
      <c r="A1405" s="476">
        <v>39862</v>
      </c>
      <c r="B1405" s="476" t="s">
        <v>8850</v>
      </c>
      <c r="C1405" s="476" t="s">
        <v>9</v>
      </c>
      <c r="D1405" s="477">
        <v>15.08</v>
      </c>
    </row>
    <row r="1406" spans="1:4" s="476" customFormat="1" ht="12.75" x14ac:dyDescent="0.2">
      <c r="A1406" s="476">
        <v>39863</v>
      </c>
      <c r="B1406" s="476" t="s">
        <v>8851</v>
      </c>
      <c r="C1406" s="476" t="s">
        <v>9</v>
      </c>
      <c r="D1406" s="477">
        <v>15.29</v>
      </c>
    </row>
    <row r="1407" spans="1:4" s="476" customFormat="1" ht="12.75" x14ac:dyDescent="0.2">
      <c r="A1407" s="476">
        <v>39864</v>
      </c>
      <c r="B1407" s="476" t="s">
        <v>8852</v>
      </c>
      <c r="C1407" s="476" t="s">
        <v>9</v>
      </c>
      <c r="D1407" s="477">
        <v>18.97</v>
      </c>
    </row>
    <row r="1408" spans="1:4" s="476" customFormat="1" ht="12.75" x14ac:dyDescent="0.2">
      <c r="A1408" s="476">
        <v>39865</v>
      </c>
      <c r="B1408" s="476" t="s">
        <v>8853</v>
      </c>
      <c r="C1408" s="476" t="s">
        <v>9</v>
      </c>
      <c r="D1408" s="477">
        <v>26.74</v>
      </c>
    </row>
    <row r="1409" spans="1:4" s="476" customFormat="1" ht="12.75" x14ac:dyDescent="0.2">
      <c r="A1409" s="476">
        <v>2517</v>
      </c>
      <c r="B1409" s="476" t="s">
        <v>8854</v>
      </c>
      <c r="C1409" s="476" t="s">
        <v>9</v>
      </c>
      <c r="D1409" s="477">
        <v>12.78</v>
      </c>
    </row>
    <row r="1410" spans="1:4" s="476" customFormat="1" ht="12.75" x14ac:dyDescent="0.2">
      <c r="A1410" s="476">
        <v>2522</v>
      </c>
      <c r="B1410" s="476" t="s">
        <v>8855</v>
      </c>
      <c r="C1410" s="476" t="s">
        <v>9</v>
      </c>
      <c r="D1410" s="477">
        <v>8.26</v>
      </c>
    </row>
    <row r="1411" spans="1:4" s="476" customFormat="1" ht="12.75" x14ac:dyDescent="0.2">
      <c r="A1411" s="476">
        <v>2548</v>
      </c>
      <c r="B1411" s="476" t="s">
        <v>8856</v>
      </c>
      <c r="C1411" s="476" t="s">
        <v>9</v>
      </c>
      <c r="D1411" s="477">
        <v>5.08</v>
      </c>
    </row>
    <row r="1412" spans="1:4" s="476" customFormat="1" ht="12.75" x14ac:dyDescent="0.2">
      <c r="A1412" s="476">
        <v>2516</v>
      </c>
      <c r="B1412" s="476" t="s">
        <v>8857</v>
      </c>
      <c r="C1412" s="476" t="s">
        <v>9</v>
      </c>
      <c r="D1412" s="477">
        <v>6.63</v>
      </c>
    </row>
    <row r="1413" spans="1:4" s="476" customFormat="1" ht="12.75" x14ac:dyDescent="0.2">
      <c r="A1413" s="476">
        <v>2518</v>
      </c>
      <c r="B1413" s="476" t="s">
        <v>8858</v>
      </c>
      <c r="C1413" s="476" t="s">
        <v>9</v>
      </c>
      <c r="D1413" s="477">
        <v>60.83</v>
      </c>
    </row>
    <row r="1414" spans="1:4" s="476" customFormat="1" ht="12.75" x14ac:dyDescent="0.2">
      <c r="A1414" s="476">
        <v>2521</v>
      </c>
      <c r="B1414" s="476" t="s">
        <v>8859</v>
      </c>
      <c r="C1414" s="476" t="s">
        <v>9</v>
      </c>
      <c r="D1414" s="477">
        <v>25.89</v>
      </c>
    </row>
    <row r="1415" spans="1:4" s="476" customFormat="1" ht="12.75" x14ac:dyDescent="0.2">
      <c r="A1415" s="476">
        <v>2515</v>
      </c>
      <c r="B1415" s="476" t="s">
        <v>8860</v>
      </c>
      <c r="C1415" s="476" t="s">
        <v>9</v>
      </c>
      <c r="D1415" s="477">
        <v>5.52</v>
      </c>
    </row>
    <row r="1416" spans="1:4" s="476" customFormat="1" ht="12.75" x14ac:dyDescent="0.2">
      <c r="A1416" s="476">
        <v>2519</v>
      </c>
      <c r="B1416" s="476" t="s">
        <v>8861</v>
      </c>
      <c r="C1416" s="476" t="s">
        <v>9</v>
      </c>
      <c r="D1416" s="477">
        <v>73.349999999999994</v>
      </c>
    </row>
    <row r="1417" spans="1:4" s="476" customFormat="1" ht="12.75" x14ac:dyDescent="0.2">
      <c r="A1417" s="476">
        <v>2520</v>
      </c>
      <c r="B1417" s="476" t="s">
        <v>8862</v>
      </c>
      <c r="C1417" s="476" t="s">
        <v>9</v>
      </c>
      <c r="D1417" s="477">
        <v>135.01</v>
      </c>
    </row>
    <row r="1418" spans="1:4" s="476" customFormat="1" ht="12.75" x14ac:dyDescent="0.2">
      <c r="A1418" s="476">
        <v>1602</v>
      </c>
      <c r="B1418" s="476" t="s">
        <v>8863</v>
      </c>
      <c r="C1418" s="476" t="s">
        <v>9</v>
      </c>
      <c r="D1418" s="477">
        <v>43.39</v>
      </c>
    </row>
    <row r="1419" spans="1:4" s="476" customFormat="1" ht="12.75" x14ac:dyDescent="0.2">
      <c r="A1419" s="476">
        <v>1601</v>
      </c>
      <c r="B1419" s="476" t="s">
        <v>8864</v>
      </c>
      <c r="C1419" s="476" t="s">
        <v>9</v>
      </c>
      <c r="D1419" s="477">
        <v>38.67</v>
      </c>
    </row>
    <row r="1420" spans="1:4" s="476" customFormat="1" ht="12.75" x14ac:dyDescent="0.2">
      <c r="A1420" s="476">
        <v>1598</v>
      </c>
      <c r="B1420" s="476" t="s">
        <v>8865</v>
      </c>
      <c r="C1420" s="476" t="s">
        <v>9</v>
      </c>
      <c r="D1420" s="477">
        <v>11.44</v>
      </c>
    </row>
    <row r="1421" spans="1:4" s="476" customFormat="1" ht="12.75" x14ac:dyDescent="0.2">
      <c r="A1421" s="476">
        <v>1600</v>
      </c>
      <c r="B1421" s="476" t="s">
        <v>8866</v>
      </c>
      <c r="C1421" s="476" t="s">
        <v>9</v>
      </c>
      <c r="D1421" s="477">
        <v>16.89</v>
      </c>
    </row>
    <row r="1422" spans="1:4" s="476" customFormat="1" ht="12.75" x14ac:dyDescent="0.2">
      <c r="A1422" s="476">
        <v>1603</v>
      </c>
      <c r="B1422" s="476" t="s">
        <v>8867</v>
      </c>
      <c r="C1422" s="476" t="s">
        <v>9</v>
      </c>
      <c r="D1422" s="477">
        <v>65.510000000000005</v>
      </c>
    </row>
    <row r="1423" spans="1:4" s="476" customFormat="1" ht="12.75" x14ac:dyDescent="0.2">
      <c r="A1423" s="476">
        <v>1599</v>
      </c>
      <c r="B1423" s="476" t="s">
        <v>8868</v>
      </c>
      <c r="C1423" s="476" t="s">
        <v>9</v>
      </c>
      <c r="D1423" s="477">
        <v>13.28</v>
      </c>
    </row>
    <row r="1424" spans="1:4" s="476" customFormat="1" ht="12.75" x14ac:dyDescent="0.2">
      <c r="A1424" s="476">
        <v>1597</v>
      </c>
      <c r="B1424" s="476" t="s">
        <v>8869</v>
      </c>
      <c r="C1424" s="476" t="s">
        <v>9</v>
      </c>
      <c r="D1424" s="477">
        <v>10.76</v>
      </c>
    </row>
    <row r="1425" spans="1:4" s="476" customFormat="1" ht="12.75" x14ac:dyDescent="0.2">
      <c r="A1425" s="476">
        <v>39600</v>
      </c>
      <c r="B1425" s="476" t="s">
        <v>8870</v>
      </c>
      <c r="C1425" s="476" t="s">
        <v>9</v>
      </c>
      <c r="D1425" s="477">
        <v>15.8</v>
      </c>
    </row>
    <row r="1426" spans="1:4" s="476" customFormat="1" ht="12.75" x14ac:dyDescent="0.2">
      <c r="A1426" s="476">
        <v>39601</v>
      </c>
      <c r="B1426" s="476" t="s">
        <v>8871</v>
      </c>
      <c r="C1426" s="476" t="s">
        <v>9</v>
      </c>
      <c r="D1426" s="477">
        <v>27.48</v>
      </c>
    </row>
    <row r="1427" spans="1:4" s="476" customFormat="1" ht="12.75" x14ac:dyDescent="0.2">
      <c r="A1427" s="476">
        <v>39602</v>
      </c>
      <c r="B1427" s="476" t="s">
        <v>8872</v>
      </c>
      <c r="C1427" s="476" t="s">
        <v>9</v>
      </c>
      <c r="D1427" s="477">
        <v>1.81</v>
      </c>
    </row>
    <row r="1428" spans="1:4" s="476" customFormat="1" ht="12.75" x14ac:dyDescent="0.2">
      <c r="A1428" s="476">
        <v>39603</v>
      </c>
      <c r="B1428" s="476" t="s">
        <v>8873</v>
      </c>
      <c r="C1428" s="476" t="s">
        <v>9</v>
      </c>
      <c r="D1428" s="477">
        <v>3.1</v>
      </c>
    </row>
    <row r="1429" spans="1:4" s="476" customFormat="1" ht="12.75" x14ac:dyDescent="0.2">
      <c r="A1429" s="476">
        <v>11821</v>
      </c>
      <c r="B1429" s="476" t="s">
        <v>8874</v>
      </c>
      <c r="C1429" s="476" t="s">
        <v>9</v>
      </c>
      <c r="D1429" s="477">
        <v>8.83</v>
      </c>
    </row>
    <row r="1430" spans="1:4" s="476" customFormat="1" ht="12.75" x14ac:dyDescent="0.2">
      <c r="A1430" s="476">
        <v>1562</v>
      </c>
      <c r="B1430" s="476" t="s">
        <v>8875</v>
      </c>
      <c r="C1430" s="476" t="s">
        <v>9</v>
      </c>
      <c r="D1430" s="477">
        <v>14.47</v>
      </c>
    </row>
    <row r="1431" spans="1:4" s="476" customFormat="1" ht="12.75" x14ac:dyDescent="0.2">
      <c r="A1431" s="476">
        <v>1563</v>
      </c>
      <c r="B1431" s="476" t="s">
        <v>8876</v>
      </c>
      <c r="C1431" s="476" t="s">
        <v>9</v>
      </c>
      <c r="D1431" s="477">
        <v>19.420000000000002</v>
      </c>
    </row>
    <row r="1432" spans="1:4" s="476" customFormat="1" ht="12.75" x14ac:dyDescent="0.2">
      <c r="A1432" s="476">
        <v>11856</v>
      </c>
      <c r="B1432" s="476" t="s">
        <v>8877</v>
      </c>
      <c r="C1432" s="476" t="s">
        <v>9</v>
      </c>
      <c r="D1432" s="477">
        <v>5.79</v>
      </c>
    </row>
    <row r="1433" spans="1:4" s="476" customFormat="1" ht="12.75" x14ac:dyDescent="0.2">
      <c r="A1433" s="476">
        <v>11857</v>
      </c>
      <c r="B1433" s="476" t="s">
        <v>8878</v>
      </c>
      <c r="C1433" s="476" t="s">
        <v>9</v>
      </c>
      <c r="D1433" s="477">
        <v>30.47</v>
      </c>
    </row>
    <row r="1434" spans="1:4" s="476" customFormat="1" ht="12.75" x14ac:dyDescent="0.2">
      <c r="A1434" s="476">
        <v>11858</v>
      </c>
      <c r="B1434" s="476" t="s">
        <v>8879</v>
      </c>
      <c r="C1434" s="476" t="s">
        <v>9</v>
      </c>
      <c r="D1434" s="477">
        <v>37.82</v>
      </c>
    </row>
    <row r="1435" spans="1:4" s="476" customFormat="1" ht="12.75" x14ac:dyDescent="0.2">
      <c r="A1435" s="476">
        <v>1539</v>
      </c>
      <c r="B1435" s="476" t="s">
        <v>8880</v>
      </c>
      <c r="C1435" s="476" t="s">
        <v>9</v>
      </c>
      <c r="D1435" s="477">
        <v>6.8</v>
      </c>
    </row>
    <row r="1436" spans="1:4" s="476" customFormat="1" ht="12.75" x14ac:dyDescent="0.2">
      <c r="A1436" s="476">
        <v>11859</v>
      </c>
      <c r="B1436" s="476" t="s">
        <v>8881</v>
      </c>
      <c r="C1436" s="476" t="s">
        <v>9</v>
      </c>
      <c r="D1436" s="477">
        <v>51.45</v>
      </c>
    </row>
    <row r="1437" spans="1:4" s="476" customFormat="1" ht="12.75" x14ac:dyDescent="0.2">
      <c r="A1437" s="476">
        <v>1550</v>
      </c>
      <c r="B1437" s="476" t="s">
        <v>8882</v>
      </c>
      <c r="C1437" s="476" t="s">
        <v>9</v>
      </c>
      <c r="D1437" s="477">
        <v>7.18</v>
      </c>
    </row>
    <row r="1438" spans="1:4" s="476" customFormat="1" ht="12.75" x14ac:dyDescent="0.2">
      <c r="A1438" s="476">
        <v>11854</v>
      </c>
      <c r="B1438" s="476" t="s">
        <v>8883</v>
      </c>
      <c r="C1438" s="476" t="s">
        <v>9</v>
      </c>
      <c r="D1438" s="477">
        <v>8.9700000000000006</v>
      </c>
    </row>
    <row r="1439" spans="1:4" s="476" customFormat="1" ht="12.75" x14ac:dyDescent="0.2">
      <c r="A1439" s="476">
        <v>11862</v>
      </c>
      <c r="B1439" s="476" t="s">
        <v>8884</v>
      </c>
      <c r="C1439" s="476" t="s">
        <v>9</v>
      </c>
      <c r="D1439" s="477">
        <v>12.58</v>
      </c>
    </row>
    <row r="1440" spans="1:4" s="476" customFormat="1" ht="12.75" x14ac:dyDescent="0.2">
      <c r="A1440" s="476">
        <v>11863</v>
      </c>
      <c r="B1440" s="476" t="s">
        <v>8885</v>
      </c>
      <c r="C1440" s="476" t="s">
        <v>9</v>
      </c>
      <c r="D1440" s="477">
        <v>5.08</v>
      </c>
    </row>
    <row r="1441" spans="1:4" s="476" customFormat="1" ht="12.75" x14ac:dyDescent="0.2">
      <c r="A1441" s="476">
        <v>11855</v>
      </c>
      <c r="B1441" s="476" t="s">
        <v>8886</v>
      </c>
      <c r="C1441" s="476" t="s">
        <v>9</v>
      </c>
      <c r="D1441" s="477">
        <v>18.78</v>
      </c>
    </row>
    <row r="1442" spans="1:4" s="476" customFormat="1" ht="12.75" x14ac:dyDescent="0.2">
      <c r="A1442" s="476">
        <v>11864</v>
      </c>
      <c r="B1442" s="476" t="s">
        <v>8887</v>
      </c>
      <c r="C1442" s="476" t="s">
        <v>9</v>
      </c>
      <c r="D1442" s="477">
        <v>28.39</v>
      </c>
    </row>
    <row r="1443" spans="1:4" s="476" customFormat="1" ht="12.75" x14ac:dyDescent="0.2">
      <c r="A1443" s="476">
        <v>2527</v>
      </c>
      <c r="B1443" s="476" t="s">
        <v>8888</v>
      </c>
      <c r="C1443" s="476" t="s">
        <v>9</v>
      </c>
      <c r="D1443" s="477">
        <v>4.57</v>
      </c>
    </row>
    <row r="1444" spans="1:4" s="476" customFormat="1" ht="12.75" x14ac:dyDescent="0.2">
      <c r="A1444" s="476">
        <v>2526</v>
      </c>
      <c r="B1444" s="476" t="s">
        <v>8889</v>
      </c>
      <c r="C1444" s="476" t="s">
        <v>9</v>
      </c>
      <c r="D1444" s="477">
        <v>2.93</v>
      </c>
    </row>
    <row r="1445" spans="1:4" s="476" customFormat="1" ht="12.75" x14ac:dyDescent="0.2">
      <c r="A1445" s="476">
        <v>2487</v>
      </c>
      <c r="B1445" s="476" t="s">
        <v>8890</v>
      </c>
      <c r="C1445" s="476" t="s">
        <v>9</v>
      </c>
      <c r="D1445" s="477">
        <v>1</v>
      </c>
    </row>
    <row r="1446" spans="1:4" s="476" customFormat="1" ht="12.75" x14ac:dyDescent="0.2">
      <c r="A1446" s="476">
        <v>2483</v>
      </c>
      <c r="B1446" s="476" t="s">
        <v>8891</v>
      </c>
      <c r="C1446" s="476" t="s">
        <v>9</v>
      </c>
      <c r="D1446" s="477">
        <v>2.08</v>
      </c>
    </row>
    <row r="1447" spans="1:4" s="476" customFormat="1" ht="12.75" x14ac:dyDescent="0.2">
      <c r="A1447" s="476">
        <v>2528</v>
      </c>
      <c r="B1447" s="476" t="s">
        <v>8892</v>
      </c>
      <c r="C1447" s="476" t="s">
        <v>9</v>
      </c>
      <c r="D1447" s="477">
        <v>11.51</v>
      </c>
    </row>
    <row r="1448" spans="1:4" s="476" customFormat="1" ht="12.75" x14ac:dyDescent="0.2">
      <c r="A1448" s="476">
        <v>2489</v>
      </c>
      <c r="B1448" s="476" t="s">
        <v>8893</v>
      </c>
      <c r="C1448" s="476" t="s">
        <v>9</v>
      </c>
      <c r="D1448" s="477">
        <v>5.07</v>
      </c>
    </row>
    <row r="1449" spans="1:4" s="476" customFormat="1" ht="12.75" x14ac:dyDescent="0.2">
      <c r="A1449" s="476">
        <v>2488</v>
      </c>
      <c r="B1449" s="476" t="s">
        <v>8894</v>
      </c>
      <c r="C1449" s="476" t="s">
        <v>9</v>
      </c>
      <c r="D1449" s="477">
        <v>1.17</v>
      </c>
    </row>
    <row r="1450" spans="1:4" s="476" customFormat="1" ht="12.75" x14ac:dyDescent="0.2">
      <c r="A1450" s="476">
        <v>2484</v>
      </c>
      <c r="B1450" s="476" t="s">
        <v>8895</v>
      </c>
      <c r="C1450" s="476" t="s">
        <v>9</v>
      </c>
      <c r="D1450" s="477">
        <v>16.72</v>
      </c>
    </row>
    <row r="1451" spans="1:4" s="476" customFormat="1" ht="12.75" x14ac:dyDescent="0.2">
      <c r="A1451" s="476">
        <v>2485</v>
      </c>
      <c r="B1451" s="476" t="s">
        <v>8896</v>
      </c>
      <c r="C1451" s="476" t="s">
        <v>9</v>
      </c>
      <c r="D1451" s="477">
        <v>26.2</v>
      </c>
    </row>
    <row r="1452" spans="1:4" s="476" customFormat="1" ht="12.75" x14ac:dyDescent="0.2">
      <c r="A1452" s="476">
        <v>38005</v>
      </c>
      <c r="B1452" s="476" t="s">
        <v>8897</v>
      </c>
      <c r="C1452" s="476" t="s">
        <v>9</v>
      </c>
      <c r="D1452" s="477">
        <v>11.32</v>
      </c>
    </row>
    <row r="1453" spans="1:4" s="476" customFormat="1" ht="12.75" x14ac:dyDescent="0.2">
      <c r="A1453" s="476">
        <v>38006</v>
      </c>
      <c r="B1453" s="476" t="s">
        <v>8898</v>
      </c>
      <c r="C1453" s="476" t="s">
        <v>9</v>
      </c>
      <c r="D1453" s="477">
        <v>13.89</v>
      </c>
    </row>
    <row r="1454" spans="1:4" s="476" customFormat="1" ht="12.75" x14ac:dyDescent="0.2">
      <c r="A1454" s="476">
        <v>38428</v>
      </c>
      <c r="B1454" s="476" t="s">
        <v>8899</v>
      </c>
      <c r="C1454" s="476" t="s">
        <v>9</v>
      </c>
      <c r="D1454" s="477">
        <v>13.01</v>
      </c>
    </row>
    <row r="1455" spans="1:4" s="476" customFormat="1" ht="12.75" x14ac:dyDescent="0.2">
      <c r="A1455" s="476">
        <v>38007</v>
      </c>
      <c r="B1455" s="476" t="s">
        <v>8900</v>
      </c>
      <c r="C1455" s="476" t="s">
        <v>9</v>
      </c>
      <c r="D1455" s="477">
        <v>21.26</v>
      </c>
    </row>
    <row r="1456" spans="1:4" s="476" customFormat="1" ht="12.75" x14ac:dyDescent="0.2">
      <c r="A1456" s="476">
        <v>38008</v>
      </c>
      <c r="B1456" s="476" t="s">
        <v>8901</v>
      </c>
      <c r="C1456" s="476" t="s">
        <v>9</v>
      </c>
      <c r="D1456" s="477">
        <v>85.63</v>
      </c>
    </row>
    <row r="1457" spans="1:4" s="476" customFormat="1" ht="12.75" x14ac:dyDescent="0.2">
      <c r="A1457" s="476">
        <v>38009</v>
      </c>
      <c r="B1457" s="476" t="s">
        <v>8902</v>
      </c>
      <c r="C1457" s="476" t="s">
        <v>9</v>
      </c>
      <c r="D1457" s="477">
        <v>104.65</v>
      </c>
    </row>
    <row r="1458" spans="1:4" s="476" customFormat="1" ht="12.75" x14ac:dyDescent="0.2">
      <c r="A1458" s="476">
        <v>39279</v>
      </c>
      <c r="B1458" s="476" t="s">
        <v>8903</v>
      </c>
      <c r="C1458" s="476" t="s">
        <v>9</v>
      </c>
      <c r="D1458" s="477">
        <v>15.85</v>
      </c>
    </row>
    <row r="1459" spans="1:4" s="476" customFormat="1" ht="12.75" x14ac:dyDescent="0.2">
      <c r="A1459" s="476">
        <v>38845</v>
      </c>
      <c r="B1459" s="476" t="s">
        <v>8904</v>
      </c>
      <c r="C1459" s="476" t="s">
        <v>9</v>
      </c>
      <c r="D1459" s="477">
        <v>22.93</v>
      </c>
    </row>
    <row r="1460" spans="1:4" s="476" customFormat="1" ht="12.75" x14ac:dyDescent="0.2">
      <c r="A1460" s="476">
        <v>39280</v>
      </c>
      <c r="B1460" s="476" t="s">
        <v>8905</v>
      </c>
      <c r="C1460" s="476" t="s">
        <v>9</v>
      </c>
      <c r="D1460" s="477">
        <v>20.55</v>
      </c>
    </row>
    <row r="1461" spans="1:4" s="476" customFormat="1" ht="12.75" x14ac:dyDescent="0.2">
      <c r="A1461" s="476">
        <v>39281</v>
      </c>
      <c r="B1461" s="476" t="s">
        <v>8906</v>
      </c>
      <c r="C1461" s="476" t="s">
        <v>9</v>
      </c>
      <c r="D1461" s="477">
        <v>27.05</v>
      </c>
    </row>
    <row r="1462" spans="1:4" s="476" customFormat="1" ht="12.75" x14ac:dyDescent="0.2">
      <c r="A1462" s="476">
        <v>38849</v>
      </c>
      <c r="B1462" s="476" t="s">
        <v>8907</v>
      </c>
      <c r="C1462" s="476" t="s">
        <v>9</v>
      </c>
      <c r="D1462" s="477">
        <v>23.18</v>
      </c>
    </row>
    <row r="1463" spans="1:4" s="476" customFormat="1" ht="12.75" x14ac:dyDescent="0.2">
      <c r="A1463" s="476">
        <v>39282</v>
      </c>
      <c r="B1463" s="476" t="s">
        <v>8908</v>
      </c>
      <c r="C1463" s="476" t="s">
        <v>9</v>
      </c>
      <c r="D1463" s="477">
        <v>27.7</v>
      </c>
    </row>
    <row r="1464" spans="1:4" s="476" customFormat="1" ht="12.75" x14ac:dyDescent="0.2">
      <c r="A1464" s="476">
        <v>38852</v>
      </c>
      <c r="B1464" s="476" t="s">
        <v>8909</v>
      </c>
      <c r="C1464" s="476" t="s">
        <v>9</v>
      </c>
      <c r="D1464" s="477">
        <v>37.68</v>
      </c>
    </row>
    <row r="1465" spans="1:4" s="476" customFormat="1" ht="12.75" x14ac:dyDescent="0.2">
      <c r="A1465" s="476">
        <v>38844</v>
      </c>
      <c r="B1465" s="476" t="s">
        <v>8910</v>
      </c>
      <c r="C1465" s="476" t="s">
        <v>9</v>
      </c>
      <c r="D1465" s="477">
        <v>11.58</v>
      </c>
    </row>
    <row r="1466" spans="1:4" s="476" customFormat="1" ht="12.75" x14ac:dyDescent="0.2">
      <c r="A1466" s="476">
        <v>38846</v>
      </c>
      <c r="B1466" s="476" t="s">
        <v>8911</v>
      </c>
      <c r="C1466" s="476" t="s">
        <v>9</v>
      </c>
      <c r="D1466" s="477">
        <v>12.67</v>
      </c>
    </row>
    <row r="1467" spans="1:4" s="476" customFormat="1" ht="12.75" x14ac:dyDescent="0.2">
      <c r="A1467" s="476">
        <v>38847</v>
      </c>
      <c r="B1467" s="476" t="s">
        <v>8912</v>
      </c>
      <c r="C1467" s="476" t="s">
        <v>9</v>
      </c>
      <c r="D1467" s="477">
        <v>15.58</v>
      </c>
    </row>
    <row r="1468" spans="1:4" s="476" customFormat="1" ht="12.75" x14ac:dyDescent="0.2">
      <c r="A1468" s="476">
        <v>38850</v>
      </c>
      <c r="B1468" s="476" t="s">
        <v>8913</v>
      </c>
      <c r="C1468" s="476" t="s">
        <v>9</v>
      </c>
      <c r="D1468" s="477">
        <v>21.66</v>
      </c>
    </row>
    <row r="1469" spans="1:4" s="476" customFormat="1" ht="12.75" x14ac:dyDescent="0.2">
      <c r="A1469" s="476">
        <v>38848</v>
      </c>
      <c r="B1469" s="476" t="s">
        <v>8914</v>
      </c>
      <c r="C1469" s="476" t="s">
        <v>9</v>
      </c>
      <c r="D1469" s="477">
        <v>18.12</v>
      </c>
    </row>
    <row r="1470" spans="1:4" s="476" customFormat="1" ht="12.75" x14ac:dyDescent="0.2">
      <c r="A1470" s="476">
        <v>38851</v>
      </c>
      <c r="B1470" s="476" t="s">
        <v>8915</v>
      </c>
      <c r="C1470" s="476" t="s">
        <v>9</v>
      </c>
      <c r="D1470" s="477">
        <v>32.93</v>
      </c>
    </row>
    <row r="1471" spans="1:4" s="476" customFormat="1" ht="12.75" x14ac:dyDescent="0.2">
      <c r="A1471" s="476">
        <v>38860</v>
      </c>
      <c r="B1471" s="476" t="s">
        <v>8916</v>
      </c>
      <c r="C1471" s="476" t="s">
        <v>9</v>
      </c>
      <c r="D1471" s="477">
        <v>9.3000000000000007</v>
      </c>
    </row>
    <row r="1472" spans="1:4" s="476" customFormat="1" ht="12.75" x14ac:dyDescent="0.2">
      <c r="A1472" s="476">
        <v>38861</v>
      </c>
      <c r="B1472" s="476" t="s">
        <v>8917</v>
      </c>
      <c r="C1472" s="476" t="s">
        <v>9</v>
      </c>
      <c r="D1472" s="477">
        <v>12.52</v>
      </c>
    </row>
    <row r="1473" spans="1:4" s="476" customFormat="1" ht="12.75" x14ac:dyDescent="0.2">
      <c r="A1473" s="476">
        <v>38862</v>
      </c>
      <c r="B1473" s="476" t="s">
        <v>8918</v>
      </c>
      <c r="C1473" s="476" t="s">
        <v>9</v>
      </c>
      <c r="D1473" s="477">
        <v>10.56</v>
      </c>
    </row>
    <row r="1474" spans="1:4" s="476" customFormat="1" ht="12.75" x14ac:dyDescent="0.2">
      <c r="A1474" s="476">
        <v>38863</v>
      </c>
      <c r="B1474" s="476" t="s">
        <v>8919</v>
      </c>
      <c r="C1474" s="476" t="s">
        <v>9</v>
      </c>
      <c r="D1474" s="477">
        <v>12.13</v>
      </c>
    </row>
    <row r="1475" spans="1:4" s="476" customFormat="1" ht="12.75" x14ac:dyDescent="0.2">
      <c r="A1475" s="476">
        <v>38865</v>
      </c>
      <c r="B1475" s="476" t="s">
        <v>8920</v>
      </c>
      <c r="C1475" s="476" t="s">
        <v>9</v>
      </c>
      <c r="D1475" s="477">
        <v>16.47</v>
      </c>
    </row>
    <row r="1476" spans="1:4" s="476" customFormat="1" ht="12.75" x14ac:dyDescent="0.2">
      <c r="A1476" s="476">
        <v>38864</v>
      </c>
      <c r="B1476" s="476" t="s">
        <v>8921</v>
      </c>
      <c r="C1476" s="476" t="s">
        <v>9</v>
      </c>
      <c r="D1476" s="477">
        <v>25.17</v>
      </c>
    </row>
    <row r="1477" spans="1:4" s="476" customFormat="1" ht="12.75" x14ac:dyDescent="0.2">
      <c r="A1477" s="476">
        <v>38866</v>
      </c>
      <c r="B1477" s="476" t="s">
        <v>8922</v>
      </c>
      <c r="C1477" s="476" t="s">
        <v>9</v>
      </c>
      <c r="D1477" s="477">
        <v>17.72</v>
      </c>
    </row>
    <row r="1478" spans="1:4" s="476" customFormat="1" ht="12.75" x14ac:dyDescent="0.2">
      <c r="A1478" s="476">
        <v>38868</v>
      </c>
      <c r="B1478" s="476" t="s">
        <v>8923</v>
      </c>
      <c r="C1478" s="476" t="s">
        <v>9</v>
      </c>
      <c r="D1478" s="477">
        <v>29.55</v>
      </c>
    </row>
    <row r="1479" spans="1:4" s="476" customFormat="1" ht="12.75" x14ac:dyDescent="0.2">
      <c r="A1479" s="476">
        <v>38853</v>
      </c>
      <c r="B1479" s="476" t="s">
        <v>8924</v>
      </c>
      <c r="C1479" s="476" t="s">
        <v>9</v>
      </c>
      <c r="D1479" s="477">
        <v>9.5500000000000007</v>
      </c>
    </row>
    <row r="1480" spans="1:4" s="476" customFormat="1" ht="12.75" x14ac:dyDescent="0.2">
      <c r="A1480" s="476">
        <v>38854</v>
      </c>
      <c r="B1480" s="476" t="s">
        <v>8925</v>
      </c>
      <c r="C1480" s="476" t="s">
        <v>9</v>
      </c>
      <c r="D1480" s="477">
        <v>13.05</v>
      </c>
    </row>
    <row r="1481" spans="1:4" s="476" customFormat="1" ht="12.75" x14ac:dyDescent="0.2">
      <c r="A1481" s="476">
        <v>38855</v>
      </c>
      <c r="B1481" s="476" t="s">
        <v>8926</v>
      </c>
      <c r="C1481" s="476" t="s">
        <v>9</v>
      </c>
      <c r="D1481" s="477">
        <v>9.68</v>
      </c>
    </row>
    <row r="1482" spans="1:4" s="476" customFormat="1" ht="12.75" x14ac:dyDescent="0.2">
      <c r="A1482" s="476">
        <v>38856</v>
      </c>
      <c r="B1482" s="476" t="s">
        <v>8927</v>
      </c>
      <c r="C1482" s="476" t="s">
        <v>9</v>
      </c>
      <c r="D1482" s="477">
        <v>15.54</v>
      </c>
    </row>
    <row r="1483" spans="1:4" s="476" customFormat="1" ht="12.75" x14ac:dyDescent="0.2">
      <c r="A1483" s="476">
        <v>38857</v>
      </c>
      <c r="B1483" s="476" t="s">
        <v>8928</v>
      </c>
      <c r="C1483" s="476" t="s">
        <v>9</v>
      </c>
      <c r="D1483" s="477">
        <v>20.56</v>
      </c>
    </row>
    <row r="1484" spans="1:4" s="476" customFormat="1" ht="12.75" x14ac:dyDescent="0.2">
      <c r="A1484" s="476">
        <v>38858</v>
      </c>
      <c r="B1484" s="476" t="s">
        <v>8929</v>
      </c>
      <c r="C1484" s="476" t="s">
        <v>9</v>
      </c>
      <c r="D1484" s="477">
        <v>18.690000000000001</v>
      </c>
    </row>
    <row r="1485" spans="1:4" s="476" customFormat="1" ht="12.75" x14ac:dyDescent="0.2">
      <c r="A1485" s="476">
        <v>38859</v>
      </c>
      <c r="B1485" s="476" t="s">
        <v>8930</v>
      </c>
      <c r="C1485" s="476" t="s">
        <v>9</v>
      </c>
      <c r="D1485" s="477">
        <v>30.27</v>
      </c>
    </row>
    <row r="1486" spans="1:4" s="476" customFormat="1" ht="12.75" x14ac:dyDescent="0.2">
      <c r="A1486" s="476">
        <v>3104</v>
      </c>
      <c r="B1486" s="476" t="s">
        <v>13121</v>
      </c>
      <c r="C1486" s="476" t="s">
        <v>7603</v>
      </c>
      <c r="D1486" s="477">
        <v>125.54</v>
      </c>
    </row>
    <row r="1487" spans="1:4" s="476" customFormat="1" ht="12.75" x14ac:dyDescent="0.2">
      <c r="A1487" s="476">
        <v>1607</v>
      </c>
      <c r="B1487" s="476" t="s">
        <v>1258</v>
      </c>
      <c r="C1487" s="476" t="s">
        <v>7603</v>
      </c>
      <c r="D1487" s="477">
        <v>0.28000000000000003</v>
      </c>
    </row>
    <row r="1488" spans="1:4" s="476" customFormat="1" ht="12.75" x14ac:dyDescent="0.2">
      <c r="A1488" s="476">
        <v>38169</v>
      </c>
      <c r="B1488" s="476" t="s">
        <v>8931</v>
      </c>
      <c r="C1488" s="476" t="s">
        <v>7603</v>
      </c>
      <c r="D1488" s="477">
        <v>74.69</v>
      </c>
    </row>
    <row r="1489" spans="1:4" s="476" customFormat="1" ht="12.75" x14ac:dyDescent="0.2">
      <c r="A1489" s="476">
        <v>6142</v>
      </c>
      <c r="B1489" s="476" t="s">
        <v>1394</v>
      </c>
      <c r="C1489" s="476" t="s">
        <v>9</v>
      </c>
      <c r="D1489" s="477">
        <v>8.8699999999999992</v>
      </c>
    </row>
    <row r="1490" spans="1:4" s="476" customFormat="1" ht="12.75" x14ac:dyDescent="0.2">
      <c r="A1490" s="476">
        <v>11686</v>
      </c>
      <c r="B1490" s="476" t="s">
        <v>8932</v>
      </c>
      <c r="C1490" s="476" t="s">
        <v>9</v>
      </c>
      <c r="D1490" s="477">
        <v>12.31</v>
      </c>
    </row>
    <row r="1491" spans="1:4" s="476" customFormat="1" ht="12.75" x14ac:dyDescent="0.2">
      <c r="A1491" s="476">
        <v>37598</v>
      </c>
      <c r="B1491" s="476" t="s">
        <v>8933</v>
      </c>
      <c r="C1491" s="476" t="s">
        <v>9</v>
      </c>
      <c r="D1491" s="477">
        <v>33.86</v>
      </c>
    </row>
    <row r="1492" spans="1:4" s="476" customFormat="1" ht="12.75" x14ac:dyDescent="0.2">
      <c r="A1492" s="476">
        <v>25398</v>
      </c>
      <c r="B1492" s="476" t="s">
        <v>8934</v>
      </c>
      <c r="C1492" s="476" t="s">
        <v>9</v>
      </c>
      <c r="D1492" s="478">
        <v>4987.8599999999997</v>
      </c>
    </row>
    <row r="1493" spans="1:4" s="476" customFormat="1" ht="12.75" x14ac:dyDescent="0.2">
      <c r="A1493" s="476">
        <v>25399</v>
      </c>
      <c r="B1493" s="476" t="s">
        <v>8935</v>
      </c>
      <c r="C1493" s="476" t="s">
        <v>9</v>
      </c>
      <c r="D1493" s="478">
        <v>3028.06</v>
      </c>
    </row>
    <row r="1494" spans="1:4" s="476" customFormat="1" ht="12.75" x14ac:dyDescent="0.2">
      <c r="A1494" s="476">
        <v>43440</v>
      </c>
      <c r="B1494" s="476" t="s">
        <v>8936</v>
      </c>
      <c r="C1494" s="476" t="s">
        <v>9</v>
      </c>
      <c r="D1494" s="477">
        <v>425.87</v>
      </c>
    </row>
    <row r="1495" spans="1:4" s="476" customFormat="1" ht="12.75" x14ac:dyDescent="0.2">
      <c r="A1495" s="476">
        <v>10667</v>
      </c>
      <c r="B1495" s="476" t="s">
        <v>8937</v>
      </c>
      <c r="C1495" s="476" t="s">
        <v>9</v>
      </c>
      <c r="D1495" s="478">
        <v>14750</v>
      </c>
    </row>
    <row r="1496" spans="1:4" s="476" customFormat="1" ht="12.75" x14ac:dyDescent="0.2">
      <c r="A1496" s="476">
        <v>1613</v>
      </c>
      <c r="B1496" s="476" t="s">
        <v>8938</v>
      </c>
      <c r="C1496" s="476" t="s">
        <v>9</v>
      </c>
      <c r="D1496" s="478">
        <v>1233.96</v>
      </c>
    </row>
    <row r="1497" spans="1:4" s="476" customFormat="1" ht="12.75" x14ac:dyDescent="0.2">
      <c r="A1497" s="476">
        <v>1626</v>
      </c>
      <c r="B1497" s="476" t="s">
        <v>8939</v>
      </c>
      <c r="C1497" s="476" t="s">
        <v>9</v>
      </c>
      <c r="D1497" s="478">
        <v>1845.54</v>
      </c>
    </row>
    <row r="1498" spans="1:4" s="476" customFormat="1" ht="12.75" x14ac:dyDescent="0.2">
      <c r="A1498" s="476">
        <v>1625</v>
      </c>
      <c r="B1498" s="476" t="s">
        <v>8940</v>
      </c>
      <c r="C1498" s="476" t="s">
        <v>9</v>
      </c>
      <c r="D1498" s="477">
        <v>128.9</v>
      </c>
    </row>
    <row r="1499" spans="1:4" s="476" customFormat="1" ht="12.75" x14ac:dyDescent="0.2">
      <c r="A1499" s="476">
        <v>1622</v>
      </c>
      <c r="B1499" s="476" t="s">
        <v>8941</v>
      </c>
      <c r="C1499" s="476" t="s">
        <v>9</v>
      </c>
      <c r="D1499" s="478">
        <v>4164.62</v>
      </c>
    </row>
    <row r="1500" spans="1:4" s="476" customFormat="1" ht="12.75" x14ac:dyDescent="0.2">
      <c r="A1500" s="476">
        <v>1620</v>
      </c>
      <c r="B1500" s="476" t="s">
        <v>8942</v>
      </c>
      <c r="C1500" s="476" t="s">
        <v>9</v>
      </c>
      <c r="D1500" s="477">
        <v>271.54000000000002</v>
      </c>
    </row>
    <row r="1501" spans="1:4" s="476" customFormat="1" ht="12.75" x14ac:dyDescent="0.2">
      <c r="A1501" s="476">
        <v>1629</v>
      </c>
      <c r="B1501" s="476" t="s">
        <v>8943</v>
      </c>
      <c r="C1501" s="476" t="s">
        <v>9</v>
      </c>
      <c r="D1501" s="478">
        <v>10135.709999999999</v>
      </c>
    </row>
    <row r="1502" spans="1:4" s="476" customFormat="1" ht="12.75" x14ac:dyDescent="0.2">
      <c r="A1502" s="476">
        <v>1627</v>
      </c>
      <c r="B1502" s="476" t="s">
        <v>8944</v>
      </c>
      <c r="C1502" s="476" t="s">
        <v>9</v>
      </c>
      <c r="D1502" s="477">
        <v>519.04</v>
      </c>
    </row>
    <row r="1503" spans="1:4" s="476" customFormat="1" ht="12.75" x14ac:dyDescent="0.2">
      <c r="A1503" s="476">
        <v>1623</v>
      </c>
      <c r="B1503" s="476" t="s">
        <v>8945</v>
      </c>
      <c r="C1503" s="476" t="s">
        <v>9</v>
      </c>
      <c r="D1503" s="477">
        <v>105.12</v>
      </c>
    </row>
    <row r="1504" spans="1:4" s="476" customFormat="1" ht="12.75" x14ac:dyDescent="0.2">
      <c r="A1504" s="476">
        <v>1619</v>
      </c>
      <c r="B1504" s="476" t="s">
        <v>8946</v>
      </c>
      <c r="C1504" s="476" t="s">
        <v>9</v>
      </c>
      <c r="D1504" s="477">
        <v>144.61000000000001</v>
      </c>
    </row>
    <row r="1505" spans="1:4" s="476" customFormat="1" ht="12.75" x14ac:dyDescent="0.2">
      <c r="A1505" s="476">
        <v>1630</v>
      </c>
      <c r="B1505" s="476" t="s">
        <v>8947</v>
      </c>
      <c r="C1505" s="476" t="s">
        <v>9</v>
      </c>
      <c r="D1505" s="478">
        <v>3183.94</v>
      </c>
    </row>
    <row r="1506" spans="1:4" s="476" customFormat="1" ht="12.75" x14ac:dyDescent="0.2">
      <c r="A1506" s="476">
        <v>1616</v>
      </c>
      <c r="B1506" s="476" t="s">
        <v>8948</v>
      </c>
      <c r="C1506" s="476" t="s">
        <v>9</v>
      </c>
      <c r="D1506" s="478">
        <v>4896.96</v>
      </c>
    </row>
    <row r="1507" spans="1:4" s="476" customFormat="1" ht="12.75" x14ac:dyDescent="0.2">
      <c r="A1507" s="476">
        <v>1614</v>
      </c>
      <c r="B1507" s="476" t="s">
        <v>8949</v>
      </c>
      <c r="C1507" s="476" t="s">
        <v>9</v>
      </c>
      <c r="D1507" s="477">
        <v>223.81</v>
      </c>
    </row>
    <row r="1508" spans="1:4" s="476" customFormat="1" ht="12.75" x14ac:dyDescent="0.2">
      <c r="A1508" s="476">
        <v>1617</v>
      </c>
      <c r="B1508" s="476" t="s">
        <v>8950</v>
      </c>
      <c r="C1508" s="476" t="s">
        <v>9</v>
      </c>
      <c r="D1508" s="478">
        <v>5845.91</v>
      </c>
    </row>
    <row r="1509" spans="1:4" s="476" customFormat="1" ht="12.75" x14ac:dyDescent="0.2">
      <c r="A1509" s="476">
        <v>1621</v>
      </c>
      <c r="B1509" s="476" t="s">
        <v>8951</v>
      </c>
      <c r="C1509" s="476" t="s">
        <v>9</v>
      </c>
      <c r="D1509" s="477">
        <v>400.27</v>
      </c>
    </row>
    <row r="1510" spans="1:4" s="476" customFormat="1" ht="12.75" x14ac:dyDescent="0.2">
      <c r="A1510" s="476">
        <v>1624</v>
      </c>
      <c r="B1510" s="476" t="s">
        <v>8952</v>
      </c>
      <c r="C1510" s="476" t="s">
        <v>9</v>
      </c>
      <c r="D1510" s="478">
        <v>14369.53</v>
      </c>
    </row>
    <row r="1511" spans="1:4" s="476" customFormat="1" ht="12.75" x14ac:dyDescent="0.2">
      <c r="A1511" s="476">
        <v>1615</v>
      </c>
      <c r="B1511" s="476" t="s">
        <v>8953</v>
      </c>
      <c r="C1511" s="476" t="s">
        <v>9</v>
      </c>
      <c r="D1511" s="477">
        <v>751.65</v>
      </c>
    </row>
    <row r="1512" spans="1:4" s="476" customFormat="1" ht="12.75" x14ac:dyDescent="0.2">
      <c r="A1512" s="476">
        <v>1612</v>
      </c>
      <c r="B1512" s="476" t="s">
        <v>8954</v>
      </c>
      <c r="C1512" s="476" t="s">
        <v>9</v>
      </c>
      <c r="D1512" s="477">
        <v>99</v>
      </c>
    </row>
    <row r="1513" spans="1:4" s="476" customFormat="1" ht="12.75" x14ac:dyDescent="0.2">
      <c r="A1513" s="476">
        <v>1618</v>
      </c>
      <c r="B1513" s="476" t="s">
        <v>8955</v>
      </c>
      <c r="C1513" s="476" t="s">
        <v>9</v>
      </c>
      <c r="D1513" s="478">
        <v>1032.8800000000001</v>
      </c>
    </row>
    <row r="1514" spans="1:4" s="476" customFormat="1" ht="12.75" x14ac:dyDescent="0.2">
      <c r="A1514" s="476">
        <v>14211</v>
      </c>
      <c r="B1514" s="476" t="s">
        <v>8956</v>
      </c>
      <c r="C1514" s="476" t="s">
        <v>9</v>
      </c>
      <c r="D1514" s="477">
        <v>32.07</v>
      </c>
    </row>
    <row r="1515" spans="1:4" s="476" customFormat="1" ht="12.75" x14ac:dyDescent="0.2">
      <c r="A1515" s="476">
        <v>34500</v>
      </c>
      <c r="B1515" s="476" t="s">
        <v>8957</v>
      </c>
      <c r="C1515" s="476" t="s">
        <v>7605</v>
      </c>
      <c r="D1515" s="477">
        <v>114.62</v>
      </c>
    </row>
    <row r="1516" spans="1:4" s="476" customFormat="1" ht="12.75" x14ac:dyDescent="0.2">
      <c r="A1516" s="476">
        <v>40934</v>
      </c>
      <c r="B1516" s="476" t="s">
        <v>8958</v>
      </c>
      <c r="C1516" s="476" t="s">
        <v>908</v>
      </c>
      <c r="D1516" s="478">
        <v>20416.830000000002</v>
      </c>
    </row>
    <row r="1517" spans="1:4" s="476" customFormat="1" ht="12.75" x14ac:dyDescent="0.2">
      <c r="A1517" s="476">
        <v>38200</v>
      </c>
      <c r="B1517" s="476" t="s">
        <v>8959</v>
      </c>
      <c r="C1517" s="476" t="s">
        <v>8960</v>
      </c>
      <c r="D1517" s="477">
        <v>629.57000000000005</v>
      </c>
    </row>
    <row r="1518" spans="1:4" s="476" customFormat="1" ht="12.75" x14ac:dyDescent="0.2">
      <c r="A1518" s="476">
        <v>39269</v>
      </c>
      <c r="B1518" s="476" t="s">
        <v>8961</v>
      </c>
      <c r="C1518" s="476" t="s">
        <v>27</v>
      </c>
      <c r="D1518" s="477">
        <v>1.49</v>
      </c>
    </row>
    <row r="1519" spans="1:4" s="476" customFormat="1" ht="12.75" x14ac:dyDescent="0.2">
      <c r="A1519" s="476">
        <v>11889</v>
      </c>
      <c r="B1519" s="476" t="s">
        <v>8962</v>
      </c>
      <c r="C1519" s="476" t="s">
        <v>27</v>
      </c>
      <c r="D1519" s="477">
        <v>2.08</v>
      </c>
    </row>
    <row r="1520" spans="1:4" s="476" customFormat="1" ht="12.75" x14ac:dyDescent="0.2">
      <c r="A1520" s="476">
        <v>39270</v>
      </c>
      <c r="B1520" s="476" t="s">
        <v>8963</v>
      </c>
      <c r="C1520" s="476" t="s">
        <v>27</v>
      </c>
      <c r="D1520" s="477">
        <v>2.48</v>
      </c>
    </row>
    <row r="1521" spans="1:4" s="476" customFormat="1" ht="12.75" x14ac:dyDescent="0.2">
      <c r="A1521" s="476">
        <v>11890</v>
      </c>
      <c r="B1521" s="476" t="s">
        <v>8964</v>
      </c>
      <c r="C1521" s="476" t="s">
        <v>27</v>
      </c>
      <c r="D1521" s="477">
        <v>3.22</v>
      </c>
    </row>
    <row r="1522" spans="1:4" s="476" customFormat="1" ht="12.75" x14ac:dyDescent="0.2">
      <c r="A1522" s="476">
        <v>11891</v>
      </c>
      <c r="B1522" s="476" t="s">
        <v>8965</v>
      </c>
      <c r="C1522" s="476" t="s">
        <v>27</v>
      </c>
      <c r="D1522" s="477">
        <v>5.31</v>
      </c>
    </row>
    <row r="1523" spans="1:4" s="476" customFormat="1" ht="12.75" x14ac:dyDescent="0.2">
      <c r="A1523" s="476">
        <v>11892</v>
      </c>
      <c r="B1523" s="476" t="s">
        <v>8966</v>
      </c>
      <c r="C1523" s="476" t="s">
        <v>27</v>
      </c>
      <c r="D1523" s="477">
        <v>8.18</v>
      </c>
    </row>
    <row r="1524" spans="1:4" s="476" customFormat="1" ht="12.75" x14ac:dyDescent="0.2">
      <c r="A1524" s="476">
        <v>37601</v>
      </c>
      <c r="B1524" s="476" t="s">
        <v>8967</v>
      </c>
      <c r="C1524" s="476" t="s">
        <v>27</v>
      </c>
      <c r="D1524" s="477">
        <v>7.52</v>
      </c>
    </row>
    <row r="1525" spans="1:4" s="476" customFormat="1" ht="12.75" x14ac:dyDescent="0.2">
      <c r="A1525" s="476">
        <v>1634</v>
      </c>
      <c r="B1525" s="476" t="s">
        <v>8968</v>
      </c>
      <c r="C1525" s="476" t="s">
        <v>27</v>
      </c>
      <c r="D1525" s="477">
        <v>7.77</v>
      </c>
    </row>
    <row r="1526" spans="1:4" s="476" customFormat="1" ht="12.75" x14ac:dyDescent="0.2">
      <c r="A1526" s="476">
        <v>5086</v>
      </c>
      <c r="B1526" s="476" t="s">
        <v>8969</v>
      </c>
      <c r="C1526" s="476" t="s">
        <v>29</v>
      </c>
      <c r="D1526" s="477">
        <v>30.92</v>
      </c>
    </row>
    <row r="1527" spans="1:4" s="476" customFormat="1" ht="12.75" x14ac:dyDescent="0.2">
      <c r="A1527" s="476">
        <v>11280</v>
      </c>
      <c r="B1527" s="476" t="s">
        <v>8970</v>
      </c>
      <c r="C1527" s="476" t="s">
        <v>9</v>
      </c>
      <c r="D1527" s="478">
        <v>10240.09</v>
      </c>
    </row>
    <row r="1528" spans="1:4" s="476" customFormat="1" ht="12.75" x14ac:dyDescent="0.2">
      <c r="A1528" s="476">
        <v>40519</v>
      </c>
      <c r="B1528" s="476" t="s">
        <v>8971</v>
      </c>
      <c r="C1528" s="476" t="s">
        <v>9</v>
      </c>
      <c r="D1528" s="478">
        <v>84415.82</v>
      </c>
    </row>
    <row r="1529" spans="1:4" s="476" customFormat="1" ht="12.75" x14ac:dyDescent="0.2">
      <c r="A1529" s="476">
        <v>39869</v>
      </c>
      <c r="B1529" s="476" t="s">
        <v>8972</v>
      </c>
      <c r="C1529" s="476" t="s">
        <v>9</v>
      </c>
      <c r="D1529" s="477">
        <v>14.97</v>
      </c>
    </row>
    <row r="1530" spans="1:4" s="476" customFormat="1" ht="12.75" x14ac:dyDescent="0.2">
      <c r="A1530" s="476">
        <v>39870</v>
      </c>
      <c r="B1530" s="476" t="s">
        <v>8973</v>
      </c>
      <c r="C1530" s="476" t="s">
        <v>9</v>
      </c>
      <c r="D1530" s="477">
        <v>22.9</v>
      </c>
    </row>
    <row r="1531" spans="1:4" s="476" customFormat="1" ht="12.75" x14ac:dyDescent="0.2">
      <c r="A1531" s="476">
        <v>39871</v>
      </c>
      <c r="B1531" s="476" t="s">
        <v>8974</v>
      </c>
      <c r="C1531" s="476" t="s">
        <v>9</v>
      </c>
      <c r="D1531" s="477">
        <v>25.67</v>
      </c>
    </row>
    <row r="1532" spans="1:4" s="476" customFormat="1" ht="12.75" x14ac:dyDescent="0.2">
      <c r="A1532" s="476">
        <v>12722</v>
      </c>
      <c r="B1532" s="476" t="s">
        <v>8975</v>
      </c>
      <c r="C1532" s="476" t="s">
        <v>9</v>
      </c>
      <c r="D1532" s="477">
        <v>859.07</v>
      </c>
    </row>
    <row r="1533" spans="1:4" s="476" customFormat="1" ht="12.75" x14ac:dyDescent="0.2">
      <c r="A1533" s="476">
        <v>12714</v>
      </c>
      <c r="B1533" s="476" t="s">
        <v>8976</v>
      </c>
      <c r="C1533" s="476" t="s">
        <v>9</v>
      </c>
      <c r="D1533" s="477">
        <v>5.61</v>
      </c>
    </row>
    <row r="1534" spans="1:4" s="476" customFormat="1" ht="12.75" x14ac:dyDescent="0.2">
      <c r="A1534" s="476">
        <v>12715</v>
      </c>
      <c r="B1534" s="476" t="s">
        <v>8977</v>
      </c>
      <c r="C1534" s="476" t="s">
        <v>9</v>
      </c>
      <c r="D1534" s="477">
        <v>12.66</v>
      </c>
    </row>
    <row r="1535" spans="1:4" s="476" customFormat="1" ht="12.75" x14ac:dyDescent="0.2">
      <c r="A1535" s="476">
        <v>12716</v>
      </c>
      <c r="B1535" s="476" t="s">
        <v>8978</v>
      </c>
      <c r="C1535" s="476" t="s">
        <v>9</v>
      </c>
      <c r="D1535" s="477">
        <v>21.74</v>
      </c>
    </row>
    <row r="1536" spans="1:4" s="476" customFormat="1" ht="12.75" x14ac:dyDescent="0.2">
      <c r="A1536" s="476">
        <v>12717</v>
      </c>
      <c r="B1536" s="476" t="s">
        <v>8979</v>
      </c>
      <c r="C1536" s="476" t="s">
        <v>9</v>
      </c>
      <c r="D1536" s="477">
        <v>42.74</v>
      </c>
    </row>
    <row r="1537" spans="1:4" s="476" customFormat="1" ht="12.75" x14ac:dyDescent="0.2">
      <c r="A1537" s="476">
        <v>12718</v>
      </c>
      <c r="B1537" s="476" t="s">
        <v>8980</v>
      </c>
      <c r="C1537" s="476" t="s">
        <v>9</v>
      </c>
      <c r="D1537" s="477">
        <v>65.59</v>
      </c>
    </row>
    <row r="1538" spans="1:4" s="476" customFormat="1" ht="12.75" x14ac:dyDescent="0.2">
      <c r="A1538" s="476">
        <v>12719</v>
      </c>
      <c r="B1538" s="476" t="s">
        <v>8981</v>
      </c>
      <c r="C1538" s="476" t="s">
        <v>9</v>
      </c>
      <c r="D1538" s="477">
        <v>104.12</v>
      </c>
    </row>
    <row r="1539" spans="1:4" s="476" customFormat="1" ht="12.75" x14ac:dyDescent="0.2">
      <c r="A1539" s="476">
        <v>12720</v>
      </c>
      <c r="B1539" s="476" t="s">
        <v>8982</v>
      </c>
      <c r="C1539" s="476" t="s">
        <v>9</v>
      </c>
      <c r="D1539" s="477">
        <v>362.55</v>
      </c>
    </row>
    <row r="1540" spans="1:4" s="476" customFormat="1" ht="12.75" x14ac:dyDescent="0.2">
      <c r="A1540" s="476">
        <v>12721</v>
      </c>
      <c r="B1540" s="476" t="s">
        <v>8983</v>
      </c>
      <c r="C1540" s="476" t="s">
        <v>9</v>
      </c>
      <c r="D1540" s="477">
        <v>347.66</v>
      </c>
    </row>
    <row r="1541" spans="1:4" s="476" customFormat="1" ht="12.75" x14ac:dyDescent="0.2">
      <c r="A1541" s="476">
        <v>3468</v>
      </c>
      <c r="B1541" s="476" t="s">
        <v>8984</v>
      </c>
      <c r="C1541" s="476" t="s">
        <v>9</v>
      </c>
      <c r="D1541" s="477">
        <v>41.02</v>
      </c>
    </row>
    <row r="1542" spans="1:4" s="476" customFormat="1" ht="12.75" x14ac:dyDescent="0.2">
      <c r="A1542" s="476">
        <v>3465</v>
      </c>
      <c r="B1542" s="476" t="s">
        <v>8985</v>
      </c>
      <c r="C1542" s="476" t="s">
        <v>9</v>
      </c>
      <c r="D1542" s="477">
        <v>41.01</v>
      </c>
    </row>
    <row r="1543" spans="1:4" s="476" customFormat="1" ht="12.75" x14ac:dyDescent="0.2">
      <c r="A1543" s="476">
        <v>12403</v>
      </c>
      <c r="B1543" s="476" t="s">
        <v>8986</v>
      </c>
      <c r="C1543" s="476" t="s">
        <v>9</v>
      </c>
      <c r="D1543" s="477">
        <v>29.23</v>
      </c>
    </row>
    <row r="1544" spans="1:4" s="476" customFormat="1" ht="12.75" x14ac:dyDescent="0.2">
      <c r="A1544" s="476">
        <v>3463</v>
      </c>
      <c r="B1544" s="476" t="s">
        <v>8987</v>
      </c>
      <c r="C1544" s="476" t="s">
        <v>9</v>
      </c>
      <c r="D1544" s="477">
        <v>17.079999999999998</v>
      </c>
    </row>
    <row r="1545" spans="1:4" s="476" customFormat="1" ht="12.75" x14ac:dyDescent="0.2">
      <c r="A1545" s="476">
        <v>3464</v>
      </c>
      <c r="B1545" s="476" t="s">
        <v>8988</v>
      </c>
      <c r="C1545" s="476" t="s">
        <v>9</v>
      </c>
      <c r="D1545" s="477">
        <v>17.079999999999998</v>
      </c>
    </row>
    <row r="1546" spans="1:4" s="476" customFormat="1" ht="12.75" x14ac:dyDescent="0.2">
      <c r="A1546" s="476">
        <v>3466</v>
      </c>
      <c r="B1546" s="476" t="s">
        <v>8989</v>
      </c>
      <c r="C1546" s="476" t="s">
        <v>9</v>
      </c>
      <c r="D1546" s="477">
        <v>104.16</v>
      </c>
    </row>
    <row r="1547" spans="1:4" s="476" customFormat="1" ht="12.75" x14ac:dyDescent="0.2">
      <c r="A1547" s="476">
        <v>3467</v>
      </c>
      <c r="B1547" s="476" t="s">
        <v>8990</v>
      </c>
      <c r="C1547" s="476" t="s">
        <v>9</v>
      </c>
      <c r="D1547" s="477">
        <v>58.82</v>
      </c>
    </row>
    <row r="1548" spans="1:4" s="476" customFormat="1" ht="12.75" x14ac:dyDescent="0.2">
      <c r="A1548" s="476">
        <v>3462</v>
      </c>
      <c r="B1548" s="476" t="s">
        <v>8991</v>
      </c>
      <c r="C1548" s="476" t="s">
        <v>9</v>
      </c>
      <c r="D1548" s="477">
        <v>11.27</v>
      </c>
    </row>
    <row r="1549" spans="1:4" s="476" customFormat="1" ht="12.75" x14ac:dyDescent="0.2">
      <c r="A1549" s="476">
        <v>3446</v>
      </c>
      <c r="B1549" s="476" t="s">
        <v>8992</v>
      </c>
      <c r="C1549" s="476" t="s">
        <v>9</v>
      </c>
      <c r="D1549" s="477">
        <v>34.68</v>
      </c>
    </row>
    <row r="1550" spans="1:4" s="476" customFormat="1" ht="12.75" x14ac:dyDescent="0.2">
      <c r="A1550" s="476">
        <v>3445</v>
      </c>
      <c r="B1550" s="476" t="s">
        <v>8993</v>
      </c>
      <c r="C1550" s="476" t="s">
        <v>9</v>
      </c>
      <c r="D1550" s="477">
        <v>28.31</v>
      </c>
    </row>
    <row r="1551" spans="1:4" s="476" customFormat="1" ht="12.75" x14ac:dyDescent="0.2">
      <c r="A1551" s="476">
        <v>3441</v>
      </c>
      <c r="B1551" s="476" t="s">
        <v>8994</v>
      </c>
      <c r="C1551" s="476" t="s">
        <v>9</v>
      </c>
      <c r="D1551" s="477">
        <v>7.99</v>
      </c>
    </row>
    <row r="1552" spans="1:4" s="476" customFormat="1" ht="12.75" x14ac:dyDescent="0.2">
      <c r="A1552" s="476">
        <v>3444</v>
      </c>
      <c r="B1552" s="476" t="s">
        <v>8995</v>
      </c>
      <c r="C1552" s="476" t="s">
        <v>9</v>
      </c>
      <c r="D1552" s="477">
        <v>17.420000000000002</v>
      </c>
    </row>
    <row r="1553" spans="1:4" s="476" customFormat="1" ht="12.75" x14ac:dyDescent="0.2">
      <c r="A1553" s="476">
        <v>12402</v>
      </c>
      <c r="B1553" s="476" t="s">
        <v>8996</v>
      </c>
      <c r="C1553" s="476" t="s">
        <v>9</v>
      </c>
      <c r="D1553" s="477">
        <v>97.48</v>
      </c>
    </row>
    <row r="1554" spans="1:4" s="476" customFormat="1" ht="12.75" x14ac:dyDescent="0.2">
      <c r="A1554" s="476">
        <v>3447</v>
      </c>
      <c r="B1554" s="476" t="s">
        <v>8997</v>
      </c>
      <c r="C1554" s="476" t="s">
        <v>9</v>
      </c>
      <c r="D1554" s="477">
        <v>50.43</v>
      </c>
    </row>
    <row r="1555" spans="1:4" s="476" customFormat="1" ht="12.75" x14ac:dyDescent="0.2">
      <c r="A1555" s="476">
        <v>3442</v>
      </c>
      <c r="B1555" s="476" t="s">
        <v>8998</v>
      </c>
      <c r="C1555" s="476" t="s">
        <v>9</v>
      </c>
      <c r="D1555" s="477">
        <v>11.95</v>
      </c>
    </row>
    <row r="1556" spans="1:4" s="476" customFormat="1" ht="12.75" x14ac:dyDescent="0.2">
      <c r="A1556" s="476">
        <v>3448</v>
      </c>
      <c r="B1556" s="476" t="s">
        <v>8999</v>
      </c>
      <c r="C1556" s="476" t="s">
        <v>9</v>
      </c>
      <c r="D1556" s="477">
        <v>142.51</v>
      </c>
    </row>
    <row r="1557" spans="1:4" s="476" customFormat="1" ht="12.75" x14ac:dyDescent="0.2">
      <c r="A1557" s="476">
        <v>3449</v>
      </c>
      <c r="B1557" s="476" t="s">
        <v>9000</v>
      </c>
      <c r="C1557" s="476" t="s">
        <v>9</v>
      </c>
      <c r="D1557" s="477">
        <v>249.71</v>
      </c>
    </row>
    <row r="1558" spans="1:4" s="476" customFormat="1" ht="12.75" x14ac:dyDescent="0.2">
      <c r="A1558" s="476">
        <v>37438</v>
      </c>
      <c r="B1558" s="476" t="s">
        <v>9001</v>
      </c>
      <c r="C1558" s="476" t="s">
        <v>9</v>
      </c>
      <c r="D1558" s="477">
        <v>276.89</v>
      </c>
    </row>
    <row r="1559" spans="1:4" s="476" customFormat="1" ht="12.75" x14ac:dyDescent="0.2">
      <c r="A1559" s="476">
        <v>37439</v>
      </c>
      <c r="B1559" s="476" t="s">
        <v>9002</v>
      </c>
      <c r="C1559" s="476" t="s">
        <v>9</v>
      </c>
      <c r="D1559" s="478">
        <v>1810.31</v>
      </c>
    </row>
    <row r="1560" spans="1:4" s="476" customFormat="1" ht="12.75" x14ac:dyDescent="0.2">
      <c r="A1560" s="476">
        <v>37435</v>
      </c>
      <c r="B1560" s="476" t="s">
        <v>9003</v>
      </c>
      <c r="C1560" s="476" t="s">
        <v>9</v>
      </c>
      <c r="D1560" s="477">
        <v>32.54</v>
      </c>
    </row>
    <row r="1561" spans="1:4" s="476" customFormat="1" ht="12.75" x14ac:dyDescent="0.2">
      <c r="A1561" s="476">
        <v>37436</v>
      </c>
      <c r="B1561" s="476" t="s">
        <v>9004</v>
      </c>
      <c r="C1561" s="476" t="s">
        <v>9</v>
      </c>
      <c r="D1561" s="477">
        <v>38.4</v>
      </c>
    </row>
    <row r="1562" spans="1:4" s="476" customFormat="1" ht="12.75" x14ac:dyDescent="0.2">
      <c r="A1562" s="476">
        <v>37437</v>
      </c>
      <c r="B1562" s="476" t="s">
        <v>9005</v>
      </c>
      <c r="C1562" s="476" t="s">
        <v>9</v>
      </c>
      <c r="D1562" s="477">
        <v>55.54</v>
      </c>
    </row>
    <row r="1563" spans="1:4" s="476" customFormat="1" ht="12.75" x14ac:dyDescent="0.2">
      <c r="A1563" s="476">
        <v>3473</v>
      </c>
      <c r="B1563" s="476" t="s">
        <v>9006</v>
      </c>
      <c r="C1563" s="476" t="s">
        <v>9</v>
      </c>
      <c r="D1563" s="477">
        <v>39.21</v>
      </c>
    </row>
    <row r="1564" spans="1:4" s="476" customFormat="1" ht="12.75" x14ac:dyDescent="0.2">
      <c r="A1564" s="476">
        <v>3474</v>
      </c>
      <c r="B1564" s="476" t="s">
        <v>9007</v>
      </c>
      <c r="C1564" s="476" t="s">
        <v>9</v>
      </c>
      <c r="D1564" s="477">
        <v>32.32</v>
      </c>
    </row>
    <row r="1565" spans="1:4" s="476" customFormat="1" ht="12.75" x14ac:dyDescent="0.2">
      <c r="A1565" s="476">
        <v>3450</v>
      </c>
      <c r="B1565" s="476" t="s">
        <v>9008</v>
      </c>
      <c r="C1565" s="476" t="s">
        <v>9</v>
      </c>
      <c r="D1565" s="477">
        <v>9.3699999999999992</v>
      </c>
    </row>
    <row r="1566" spans="1:4" s="476" customFormat="1" ht="12.75" x14ac:dyDescent="0.2">
      <c r="A1566" s="476">
        <v>3443</v>
      </c>
      <c r="B1566" s="476" t="s">
        <v>9009</v>
      </c>
      <c r="C1566" s="476" t="s">
        <v>9</v>
      </c>
      <c r="D1566" s="477">
        <v>20.100000000000001</v>
      </c>
    </row>
    <row r="1567" spans="1:4" s="476" customFormat="1" ht="12.75" x14ac:dyDescent="0.2">
      <c r="A1567" s="476">
        <v>3453</v>
      </c>
      <c r="B1567" s="476" t="s">
        <v>9010</v>
      </c>
      <c r="C1567" s="476" t="s">
        <v>9</v>
      </c>
      <c r="D1567" s="477">
        <v>114.45</v>
      </c>
    </row>
    <row r="1568" spans="1:4" s="476" customFormat="1" ht="12.75" x14ac:dyDescent="0.2">
      <c r="A1568" s="476">
        <v>3452</v>
      </c>
      <c r="B1568" s="476" t="s">
        <v>9011</v>
      </c>
      <c r="C1568" s="476" t="s">
        <v>9</v>
      </c>
      <c r="D1568" s="477">
        <v>56.49</v>
      </c>
    </row>
    <row r="1569" spans="1:4" s="476" customFormat="1" ht="12.75" x14ac:dyDescent="0.2">
      <c r="A1569" s="476">
        <v>3451</v>
      </c>
      <c r="B1569" s="476" t="s">
        <v>9012</v>
      </c>
      <c r="C1569" s="476" t="s">
        <v>9</v>
      </c>
      <c r="D1569" s="477">
        <v>11.2</v>
      </c>
    </row>
    <row r="1570" spans="1:4" s="476" customFormat="1" ht="12.75" x14ac:dyDescent="0.2">
      <c r="A1570" s="476">
        <v>3454</v>
      </c>
      <c r="B1570" s="476" t="s">
        <v>9013</v>
      </c>
      <c r="C1570" s="476" t="s">
        <v>9</v>
      </c>
      <c r="D1570" s="477">
        <v>174.07</v>
      </c>
    </row>
    <row r="1571" spans="1:4" s="476" customFormat="1" ht="12.75" x14ac:dyDescent="0.2">
      <c r="A1571" s="476">
        <v>3458</v>
      </c>
      <c r="B1571" s="476" t="s">
        <v>2160</v>
      </c>
      <c r="C1571" s="476" t="s">
        <v>9</v>
      </c>
      <c r="D1571" s="477">
        <v>31.43</v>
      </c>
    </row>
    <row r="1572" spans="1:4" s="476" customFormat="1" ht="12.75" x14ac:dyDescent="0.2">
      <c r="A1572" s="476">
        <v>3457</v>
      </c>
      <c r="B1572" s="476" t="s">
        <v>9014</v>
      </c>
      <c r="C1572" s="476" t="s">
        <v>9</v>
      </c>
      <c r="D1572" s="477">
        <v>23.59</v>
      </c>
    </row>
    <row r="1573" spans="1:4" s="476" customFormat="1" ht="12.75" x14ac:dyDescent="0.2">
      <c r="A1573" s="476">
        <v>3455</v>
      </c>
      <c r="B1573" s="476" t="s">
        <v>2062</v>
      </c>
      <c r="C1573" s="476" t="s">
        <v>9</v>
      </c>
      <c r="D1573" s="477">
        <v>6.7</v>
      </c>
    </row>
    <row r="1574" spans="1:4" s="476" customFormat="1" ht="12.75" x14ac:dyDescent="0.2">
      <c r="A1574" s="476">
        <v>3472</v>
      </c>
      <c r="B1574" s="476" t="s">
        <v>2158</v>
      </c>
      <c r="C1574" s="476" t="s">
        <v>9</v>
      </c>
      <c r="D1574" s="477">
        <v>15.05</v>
      </c>
    </row>
    <row r="1575" spans="1:4" s="476" customFormat="1" ht="12.75" x14ac:dyDescent="0.2">
      <c r="A1575" s="476">
        <v>3470</v>
      </c>
      <c r="B1575" s="476" t="s">
        <v>2097</v>
      </c>
      <c r="C1575" s="476" t="s">
        <v>9</v>
      </c>
      <c r="D1575" s="477">
        <v>87.76</v>
      </c>
    </row>
    <row r="1576" spans="1:4" s="476" customFormat="1" ht="12.75" x14ac:dyDescent="0.2">
      <c r="A1576" s="476">
        <v>3471</v>
      </c>
      <c r="B1576" s="476" t="s">
        <v>9015</v>
      </c>
      <c r="C1576" s="476" t="s">
        <v>9</v>
      </c>
      <c r="D1576" s="477">
        <v>48.22</v>
      </c>
    </row>
    <row r="1577" spans="1:4" s="476" customFormat="1" ht="12.75" x14ac:dyDescent="0.2">
      <c r="A1577" s="476">
        <v>3456</v>
      </c>
      <c r="B1577" s="476" t="s">
        <v>2064</v>
      </c>
      <c r="C1577" s="476" t="s">
        <v>9</v>
      </c>
      <c r="D1577" s="477">
        <v>10.02</v>
      </c>
    </row>
    <row r="1578" spans="1:4" s="476" customFormat="1" ht="12.75" x14ac:dyDescent="0.2">
      <c r="A1578" s="476">
        <v>3459</v>
      </c>
      <c r="B1578" s="476" t="s">
        <v>2163</v>
      </c>
      <c r="C1578" s="476" t="s">
        <v>9</v>
      </c>
      <c r="D1578" s="477">
        <v>123.78</v>
      </c>
    </row>
    <row r="1579" spans="1:4" s="476" customFormat="1" ht="12.75" x14ac:dyDescent="0.2">
      <c r="A1579" s="476">
        <v>3469</v>
      </c>
      <c r="B1579" s="476" t="s">
        <v>9016</v>
      </c>
      <c r="C1579" s="476" t="s">
        <v>9</v>
      </c>
      <c r="D1579" s="477">
        <v>235.4</v>
      </c>
    </row>
    <row r="1580" spans="1:4" s="476" customFormat="1" ht="12.75" x14ac:dyDescent="0.2">
      <c r="A1580" s="476">
        <v>3460</v>
      </c>
      <c r="B1580" s="476" t="s">
        <v>9017</v>
      </c>
      <c r="C1580" s="476" t="s">
        <v>9</v>
      </c>
      <c r="D1580" s="477">
        <v>343.48</v>
      </c>
    </row>
    <row r="1581" spans="1:4" s="476" customFormat="1" ht="12.75" x14ac:dyDescent="0.2">
      <c r="A1581" s="476">
        <v>3461</v>
      </c>
      <c r="B1581" s="476" t="s">
        <v>9018</v>
      </c>
      <c r="C1581" s="476" t="s">
        <v>9</v>
      </c>
      <c r="D1581" s="477">
        <v>877.93</v>
      </c>
    </row>
    <row r="1582" spans="1:4" s="476" customFormat="1" ht="12.75" x14ac:dyDescent="0.2">
      <c r="A1582" s="476">
        <v>37433</v>
      </c>
      <c r="B1582" s="476" t="s">
        <v>9019</v>
      </c>
      <c r="C1582" s="476" t="s">
        <v>9</v>
      </c>
      <c r="D1582" s="477">
        <v>276.89</v>
      </c>
    </row>
    <row r="1583" spans="1:4" s="476" customFormat="1" ht="12.75" x14ac:dyDescent="0.2">
      <c r="A1583" s="476">
        <v>37430</v>
      </c>
      <c r="B1583" s="476" t="s">
        <v>9020</v>
      </c>
      <c r="C1583" s="476" t="s">
        <v>9</v>
      </c>
      <c r="D1583" s="477">
        <v>34.700000000000003</v>
      </c>
    </row>
    <row r="1584" spans="1:4" s="476" customFormat="1" ht="12.75" x14ac:dyDescent="0.2">
      <c r="A1584" s="476">
        <v>37434</v>
      </c>
      <c r="B1584" s="476" t="s">
        <v>9021</v>
      </c>
      <c r="C1584" s="476" t="s">
        <v>9</v>
      </c>
      <c r="D1584" s="478">
        <v>2581.75</v>
      </c>
    </row>
    <row r="1585" spans="1:4" s="476" customFormat="1" ht="12.75" x14ac:dyDescent="0.2">
      <c r="A1585" s="476">
        <v>37431</v>
      </c>
      <c r="B1585" s="476" t="s">
        <v>9022</v>
      </c>
      <c r="C1585" s="476" t="s">
        <v>9</v>
      </c>
      <c r="D1585" s="477">
        <v>47.07</v>
      </c>
    </row>
    <row r="1586" spans="1:4" s="476" customFormat="1" ht="12.75" x14ac:dyDescent="0.2">
      <c r="A1586" s="476">
        <v>37432</v>
      </c>
      <c r="B1586" s="476" t="s">
        <v>9023</v>
      </c>
      <c r="C1586" s="476" t="s">
        <v>9</v>
      </c>
      <c r="D1586" s="477">
        <v>86.82</v>
      </c>
    </row>
    <row r="1587" spans="1:4" s="476" customFormat="1" ht="12.75" x14ac:dyDescent="0.2">
      <c r="A1587" s="476">
        <v>37413</v>
      </c>
      <c r="B1587" s="476" t="s">
        <v>9024</v>
      </c>
      <c r="C1587" s="476" t="s">
        <v>9</v>
      </c>
      <c r="D1587" s="477">
        <v>4.38</v>
      </c>
    </row>
    <row r="1588" spans="1:4" s="476" customFormat="1" ht="12.75" x14ac:dyDescent="0.2">
      <c r="A1588" s="476">
        <v>37414</v>
      </c>
      <c r="B1588" s="476" t="s">
        <v>9025</v>
      </c>
      <c r="C1588" s="476" t="s">
        <v>9</v>
      </c>
      <c r="D1588" s="477">
        <v>4.97</v>
      </c>
    </row>
    <row r="1589" spans="1:4" s="476" customFormat="1" ht="12.75" x14ac:dyDescent="0.2">
      <c r="A1589" s="476">
        <v>37415</v>
      </c>
      <c r="B1589" s="476" t="s">
        <v>9026</v>
      </c>
      <c r="C1589" s="476" t="s">
        <v>9</v>
      </c>
      <c r="D1589" s="477">
        <v>9.0299999999999994</v>
      </c>
    </row>
    <row r="1590" spans="1:4" s="476" customFormat="1" ht="12.75" x14ac:dyDescent="0.2">
      <c r="A1590" s="476">
        <v>37416</v>
      </c>
      <c r="B1590" s="476" t="s">
        <v>9027</v>
      </c>
      <c r="C1590" s="476" t="s">
        <v>9</v>
      </c>
      <c r="D1590" s="477">
        <v>4.09</v>
      </c>
    </row>
    <row r="1591" spans="1:4" s="476" customFormat="1" ht="12.75" x14ac:dyDescent="0.2">
      <c r="A1591" s="476">
        <v>37417</v>
      </c>
      <c r="B1591" s="476" t="s">
        <v>9028</v>
      </c>
      <c r="C1591" s="476" t="s">
        <v>9</v>
      </c>
      <c r="D1591" s="477">
        <v>5.88</v>
      </c>
    </row>
    <row r="1592" spans="1:4" s="476" customFormat="1" ht="12.75" x14ac:dyDescent="0.2">
      <c r="A1592" s="476">
        <v>43590</v>
      </c>
      <c r="B1592" s="476" t="s">
        <v>13122</v>
      </c>
      <c r="C1592" s="476" t="s">
        <v>9</v>
      </c>
      <c r="D1592" s="477">
        <v>143.76</v>
      </c>
    </row>
    <row r="1593" spans="1:4" s="476" customFormat="1" ht="12.75" x14ac:dyDescent="0.2">
      <c r="A1593" s="476">
        <v>43589</v>
      </c>
      <c r="B1593" s="476" t="s">
        <v>13123</v>
      </c>
      <c r="C1593" s="476" t="s">
        <v>9</v>
      </c>
      <c r="D1593" s="477">
        <v>26.01</v>
      </c>
    </row>
    <row r="1594" spans="1:4" s="476" customFormat="1" ht="12.75" x14ac:dyDescent="0.2">
      <c r="A1594" s="476">
        <v>34519</v>
      </c>
      <c r="B1594" s="476" t="s">
        <v>9029</v>
      </c>
      <c r="C1594" s="476" t="s">
        <v>9</v>
      </c>
      <c r="D1594" s="477">
        <v>95.75</v>
      </c>
    </row>
    <row r="1595" spans="1:4" s="476" customFormat="1" ht="12.75" x14ac:dyDescent="0.2">
      <c r="A1595" s="476">
        <v>1649</v>
      </c>
      <c r="B1595" s="476" t="s">
        <v>9030</v>
      </c>
      <c r="C1595" s="476" t="s">
        <v>9</v>
      </c>
      <c r="D1595" s="477">
        <v>74.12</v>
      </c>
    </row>
    <row r="1596" spans="1:4" s="476" customFormat="1" ht="12.75" x14ac:dyDescent="0.2">
      <c r="A1596" s="476">
        <v>1653</v>
      </c>
      <c r="B1596" s="476" t="s">
        <v>9031</v>
      </c>
      <c r="C1596" s="476" t="s">
        <v>9</v>
      </c>
      <c r="D1596" s="477">
        <v>58.05</v>
      </c>
    </row>
    <row r="1597" spans="1:4" s="476" customFormat="1" ht="12.75" x14ac:dyDescent="0.2">
      <c r="A1597" s="476">
        <v>1647</v>
      </c>
      <c r="B1597" s="476" t="s">
        <v>9032</v>
      </c>
      <c r="C1597" s="476" t="s">
        <v>9</v>
      </c>
      <c r="D1597" s="477">
        <v>20.79</v>
      </c>
    </row>
    <row r="1598" spans="1:4" s="476" customFormat="1" ht="12.75" x14ac:dyDescent="0.2">
      <c r="A1598" s="476">
        <v>1648</v>
      </c>
      <c r="B1598" s="476" t="s">
        <v>9033</v>
      </c>
      <c r="C1598" s="476" t="s">
        <v>9</v>
      </c>
      <c r="D1598" s="477">
        <v>39.92</v>
      </c>
    </row>
    <row r="1599" spans="1:4" s="476" customFormat="1" ht="12.75" x14ac:dyDescent="0.2">
      <c r="A1599" s="476">
        <v>1651</v>
      </c>
      <c r="B1599" s="476" t="s">
        <v>9034</v>
      </c>
      <c r="C1599" s="476" t="s">
        <v>9</v>
      </c>
      <c r="D1599" s="477">
        <v>185.18</v>
      </c>
    </row>
    <row r="1600" spans="1:4" s="476" customFormat="1" ht="12.75" x14ac:dyDescent="0.2">
      <c r="A1600" s="476">
        <v>1650</v>
      </c>
      <c r="B1600" s="476" t="s">
        <v>9035</v>
      </c>
      <c r="C1600" s="476" t="s">
        <v>9</v>
      </c>
      <c r="D1600" s="477">
        <v>102.36</v>
      </c>
    </row>
    <row r="1601" spans="1:4" s="476" customFormat="1" ht="12.75" x14ac:dyDescent="0.2">
      <c r="A1601" s="476">
        <v>1654</v>
      </c>
      <c r="B1601" s="476" t="s">
        <v>9036</v>
      </c>
      <c r="C1601" s="476" t="s">
        <v>9</v>
      </c>
      <c r="D1601" s="477">
        <v>28.53</v>
      </c>
    </row>
    <row r="1602" spans="1:4" s="476" customFormat="1" ht="12.75" x14ac:dyDescent="0.2">
      <c r="A1602" s="476">
        <v>1652</v>
      </c>
      <c r="B1602" s="476" t="s">
        <v>9037</v>
      </c>
      <c r="C1602" s="476" t="s">
        <v>9</v>
      </c>
      <c r="D1602" s="477">
        <v>265.77999999999997</v>
      </c>
    </row>
    <row r="1603" spans="1:4" s="476" customFormat="1" ht="12.75" x14ac:dyDescent="0.2">
      <c r="A1603" s="476">
        <v>10510</v>
      </c>
      <c r="B1603" s="476" t="s">
        <v>9038</v>
      </c>
      <c r="C1603" s="476" t="s">
        <v>9</v>
      </c>
      <c r="D1603" s="477">
        <v>115.46</v>
      </c>
    </row>
    <row r="1604" spans="1:4" s="476" customFormat="1" ht="12.75" x14ac:dyDescent="0.2">
      <c r="A1604" s="476">
        <v>1747</v>
      </c>
      <c r="B1604" s="476" t="s">
        <v>9039</v>
      </c>
      <c r="C1604" s="476" t="s">
        <v>9</v>
      </c>
      <c r="D1604" s="477">
        <v>158.74</v>
      </c>
    </row>
    <row r="1605" spans="1:4" s="476" customFormat="1" ht="12.75" x14ac:dyDescent="0.2">
      <c r="A1605" s="476">
        <v>1744</v>
      </c>
      <c r="B1605" s="476" t="s">
        <v>9040</v>
      </c>
      <c r="C1605" s="476" t="s">
        <v>9</v>
      </c>
      <c r="D1605" s="477">
        <v>109.95</v>
      </c>
    </row>
    <row r="1606" spans="1:4" s="476" customFormat="1" ht="12.75" x14ac:dyDescent="0.2">
      <c r="A1606" s="476">
        <v>1743</v>
      </c>
      <c r="B1606" s="476" t="s">
        <v>9041</v>
      </c>
      <c r="C1606" s="476" t="s">
        <v>9</v>
      </c>
      <c r="D1606" s="477">
        <v>144.38</v>
      </c>
    </row>
    <row r="1607" spans="1:4" s="476" customFormat="1" ht="12.75" x14ac:dyDescent="0.2">
      <c r="A1607" s="476">
        <v>39640</v>
      </c>
      <c r="B1607" s="476" t="s">
        <v>9042</v>
      </c>
      <c r="C1607" s="476" t="s">
        <v>9</v>
      </c>
      <c r="D1607" s="477">
        <v>8.6</v>
      </c>
    </row>
    <row r="1608" spans="1:4" s="476" customFormat="1" ht="12.75" x14ac:dyDescent="0.2">
      <c r="A1608" s="476">
        <v>11013</v>
      </c>
      <c r="B1608" s="476" t="s">
        <v>9043</v>
      </c>
      <c r="C1608" s="476" t="s">
        <v>9</v>
      </c>
      <c r="D1608" s="477">
        <v>17.690000000000001</v>
      </c>
    </row>
    <row r="1609" spans="1:4" s="476" customFormat="1" ht="12.75" x14ac:dyDescent="0.2">
      <c r="A1609" s="476">
        <v>11017</v>
      </c>
      <c r="B1609" s="476" t="s">
        <v>9044</v>
      </c>
      <c r="C1609" s="476" t="s">
        <v>9</v>
      </c>
      <c r="D1609" s="477">
        <v>7.55</v>
      </c>
    </row>
    <row r="1610" spans="1:4" s="476" customFormat="1" ht="12.75" x14ac:dyDescent="0.2">
      <c r="A1610" s="476">
        <v>20236</v>
      </c>
      <c r="B1610" s="476" t="s">
        <v>9045</v>
      </c>
      <c r="C1610" s="476" t="s">
        <v>9</v>
      </c>
      <c r="D1610" s="477">
        <v>33.25</v>
      </c>
    </row>
    <row r="1611" spans="1:4" s="476" customFormat="1" ht="12.75" x14ac:dyDescent="0.2">
      <c r="A1611" s="476">
        <v>7215</v>
      </c>
      <c r="B1611" s="476" t="s">
        <v>9046</v>
      </c>
      <c r="C1611" s="476" t="s">
        <v>9</v>
      </c>
      <c r="D1611" s="477">
        <v>28.47</v>
      </c>
    </row>
    <row r="1612" spans="1:4" s="476" customFormat="1" ht="12.75" x14ac:dyDescent="0.2">
      <c r="A1612" s="476">
        <v>7216</v>
      </c>
      <c r="B1612" s="476" t="s">
        <v>9047</v>
      </c>
      <c r="C1612" s="476" t="s">
        <v>9</v>
      </c>
      <c r="D1612" s="477">
        <v>119</v>
      </c>
    </row>
    <row r="1613" spans="1:4" s="476" customFormat="1" ht="12.75" x14ac:dyDescent="0.2">
      <c r="A1613" s="476">
        <v>20235</v>
      </c>
      <c r="B1613" s="476" t="s">
        <v>9048</v>
      </c>
      <c r="C1613" s="476" t="s">
        <v>9</v>
      </c>
      <c r="D1613" s="477">
        <v>60.16</v>
      </c>
    </row>
    <row r="1614" spans="1:4" s="476" customFormat="1" ht="12.75" x14ac:dyDescent="0.2">
      <c r="A1614" s="476">
        <v>7181</v>
      </c>
      <c r="B1614" s="476" t="s">
        <v>9049</v>
      </c>
      <c r="C1614" s="476" t="s">
        <v>9</v>
      </c>
      <c r="D1614" s="477">
        <v>3.35</v>
      </c>
    </row>
    <row r="1615" spans="1:4" s="476" customFormat="1" ht="12.75" x14ac:dyDescent="0.2">
      <c r="A1615" s="476">
        <v>40742</v>
      </c>
      <c r="B1615" s="476" t="s">
        <v>9050</v>
      </c>
      <c r="C1615" s="476" t="s">
        <v>9</v>
      </c>
      <c r="D1615" s="477">
        <v>9.8000000000000007</v>
      </c>
    </row>
    <row r="1616" spans="1:4" s="476" customFormat="1" ht="12.75" x14ac:dyDescent="0.2">
      <c r="A1616" s="476">
        <v>7214</v>
      </c>
      <c r="B1616" s="476" t="s">
        <v>9051</v>
      </c>
      <c r="C1616" s="476" t="s">
        <v>9</v>
      </c>
      <c r="D1616" s="477">
        <v>40.770000000000003</v>
      </c>
    </row>
    <row r="1617" spans="1:4" s="476" customFormat="1" ht="12.75" x14ac:dyDescent="0.2">
      <c r="A1617" s="476">
        <v>7219</v>
      </c>
      <c r="B1617" s="476" t="s">
        <v>9052</v>
      </c>
      <c r="C1617" s="476" t="s">
        <v>9</v>
      </c>
      <c r="D1617" s="477">
        <v>42.2</v>
      </c>
    </row>
    <row r="1618" spans="1:4" s="476" customFormat="1" ht="12.75" x14ac:dyDescent="0.2">
      <c r="A1618" s="476">
        <v>37972</v>
      </c>
      <c r="B1618" s="476" t="s">
        <v>9053</v>
      </c>
      <c r="C1618" s="476" t="s">
        <v>9</v>
      </c>
      <c r="D1618" s="477">
        <v>4.05</v>
      </c>
    </row>
    <row r="1619" spans="1:4" s="476" customFormat="1" ht="12.75" x14ac:dyDescent="0.2">
      <c r="A1619" s="476">
        <v>37973</v>
      </c>
      <c r="B1619" s="476" t="s">
        <v>9054</v>
      </c>
      <c r="C1619" s="476" t="s">
        <v>9</v>
      </c>
      <c r="D1619" s="477">
        <v>6.49</v>
      </c>
    </row>
    <row r="1620" spans="1:4" s="476" customFormat="1" ht="12.75" x14ac:dyDescent="0.2">
      <c r="A1620" s="476">
        <v>37971</v>
      </c>
      <c r="B1620" s="476" t="s">
        <v>9055</v>
      </c>
      <c r="C1620" s="476" t="s">
        <v>9</v>
      </c>
      <c r="D1620" s="477">
        <v>2.4300000000000002</v>
      </c>
    </row>
    <row r="1621" spans="1:4" s="476" customFormat="1" ht="12.75" x14ac:dyDescent="0.2">
      <c r="A1621" s="476">
        <v>20094</v>
      </c>
      <c r="B1621" s="476" t="s">
        <v>9056</v>
      </c>
      <c r="C1621" s="476" t="s">
        <v>9</v>
      </c>
      <c r="D1621" s="477">
        <v>29.52</v>
      </c>
    </row>
    <row r="1622" spans="1:4" s="476" customFormat="1" ht="12.75" x14ac:dyDescent="0.2">
      <c r="A1622" s="476">
        <v>20095</v>
      </c>
      <c r="B1622" s="476" t="s">
        <v>9057</v>
      </c>
      <c r="C1622" s="476" t="s">
        <v>9</v>
      </c>
      <c r="D1622" s="477">
        <v>37.590000000000003</v>
      </c>
    </row>
    <row r="1623" spans="1:4" s="476" customFormat="1" ht="12.75" x14ac:dyDescent="0.2">
      <c r="A1623" s="476">
        <v>1954</v>
      </c>
      <c r="B1623" s="476" t="s">
        <v>9058</v>
      </c>
      <c r="C1623" s="476" t="s">
        <v>9</v>
      </c>
      <c r="D1623" s="477">
        <v>146.52000000000001</v>
      </c>
    </row>
    <row r="1624" spans="1:4" s="476" customFormat="1" ht="12.75" x14ac:dyDescent="0.2">
      <c r="A1624" s="476">
        <v>1926</v>
      </c>
      <c r="B1624" s="476" t="s">
        <v>9059</v>
      </c>
      <c r="C1624" s="476" t="s">
        <v>9</v>
      </c>
      <c r="D1624" s="477">
        <v>1.93</v>
      </c>
    </row>
    <row r="1625" spans="1:4" s="476" customFormat="1" ht="12.75" x14ac:dyDescent="0.2">
      <c r="A1625" s="476">
        <v>1927</v>
      </c>
      <c r="B1625" s="476" t="s">
        <v>1599</v>
      </c>
      <c r="C1625" s="476" t="s">
        <v>9</v>
      </c>
      <c r="D1625" s="477">
        <v>2.5499999999999998</v>
      </c>
    </row>
    <row r="1626" spans="1:4" s="476" customFormat="1" ht="12.75" x14ac:dyDescent="0.2">
      <c r="A1626" s="476">
        <v>1923</v>
      </c>
      <c r="B1626" s="476" t="s">
        <v>9060</v>
      </c>
      <c r="C1626" s="476" t="s">
        <v>9</v>
      </c>
      <c r="D1626" s="477">
        <v>4.18</v>
      </c>
    </row>
    <row r="1627" spans="1:4" s="476" customFormat="1" ht="12.75" x14ac:dyDescent="0.2">
      <c r="A1627" s="476">
        <v>1929</v>
      </c>
      <c r="B1627" s="476" t="s">
        <v>9061</v>
      </c>
      <c r="C1627" s="476" t="s">
        <v>9</v>
      </c>
      <c r="D1627" s="477">
        <v>6.84</v>
      </c>
    </row>
    <row r="1628" spans="1:4" s="476" customFormat="1" ht="12.75" x14ac:dyDescent="0.2">
      <c r="A1628" s="476">
        <v>1930</v>
      </c>
      <c r="B1628" s="476" t="s">
        <v>9062</v>
      </c>
      <c r="C1628" s="476" t="s">
        <v>9</v>
      </c>
      <c r="D1628" s="477">
        <v>13.27</v>
      </c>
    </row>
    <row r="1629" spans="1:4" s="476" customFormat="1" ht="12.75" x14ac:dyDescent="0.2">
      <c r="A1629" s="476">
        <v>1924</v>
      </c>
      <c r="B1629" s="476" t="s">
        <v>9063</v>
      </c>
      <c r="C1629" s="476" t="s">
        <v>9</v>
      </c>
      <c r="D1629" s="477">
        <v>22.87</v>
      </c>
    </row>
    <row r="1630" spans="1:4" s="476" customFormat="1" ht="12.75" x14ac:dyDescent="0.2">
      <c r="A1630" s="476">
        <v>1922</v>
      </c>
      <c r="B1630" s="476" t="s">
        <v>9064</v>
      </c>
      <c r="C1630" s="476" t="s">
        <v>9</v>
      </c>
      <c r="D1630" s="477">
        <v>33.97</v>
      </c>
    </row>
    <row r="1631" spans="1:4" s="476" customFormat="1" ht="12.75" x14ac:dyDescent="0.2">
      <c r="A1631" s="476">
        <v>1953</v>
      </c>
      <c r="B1631" s="476" t="s">
        <v>9065</v>
      </c>
      <c r="C1631" s="476" t="s">
        <v>9</v>
      </c>
      <c r="D1631" s="477">
        <v>59.36</v>
      </c>
    </row>
    <row r="1632" spans="1:4" s="476" customFormat="1" ht="12.75" x14ac:dyDescent="0.2">
      <c r="A1632" s="476">
        <v>1962</v>
      </c>
      <c r="B1632" s="476" t="s">
        <v>9066</v>
      </c>
      <c r="C1632" s="476" t="s">
        <v>9</v>
      </c>
      <c r="D1632" s="477">
        <v>194.23</v>
      </c>
    </row>
    <row r="1633" spans="1:4" s="476" customFormat="1" ht="12.75" x14ac:dyDescent="0.2">
      <c r="A1633" s="476">
        <v>1955</v>
      </c>
      <c r="B1633" s="476" t="s">
        <v>9067</v>
      </c>
      <c r="C1633" s="476" t="s">
        <v>9</v>
      </c>
      <c r="D1633" s="477">
        <v>2.56</v>
      </c>
    </row>
    <row r="1634" spans="1:4" s="476" customFormat="1" ht="12.75" x14ac:dyDescent="0.2">
      <c r="A1634" s="476">
        <v>1956</v>
      </c>
      <c r="B1634" s="476" t="s">
        <v>9068</v>
      </c>
      <c r="C1634" s="476" t="s">
        <v>9</v>
      </c>
      <c r="D1634" s="477">
        <v>3.31</v>
      </c>
    </row>
    <row r="1635" spans="1:4" s="476" customFormat="1" ht="12.75" x14ac:dyDescent="0.2">
      <c r="A1635" s="476">
        <v>1957</v>
      </c>
      <c r="B1635" s="476" t="s">
        <v>9069</v>
      </c>
      <c r="C1635" s="476" t="s">
        <v>9</v>
      </c>
      <c r="D1635" s="477">
        <v>7.53</v>
      </c>
    </row>
    <row r="1636" spans="1:4" s="476" customFormat="1" ht="12.75" x14ac:dyDescent="0.2">
      <c r="A1636" s="476">
        <v>1958</v>
      </c>
      <c r="B1636" s="476" t="s">
        <v>9070</v>
      </c>
      <c r="C1636" s="476" t="s">
        <v>9</v>
      </c>
      <c r="D1636" s="477">
        <v>13.36</v>
      </c>
    </row>
    <row r="1637" spans="1:4" s="476" customFormat="1" ht="12.75" x14ac:dyDescent="0.2">
      <c r="A1637" s="476">
        <v>1959</v>
      </c>
      <c r="B1637" s="476" t="s">
        <v>1601</v>
      </c>
      <c r="C1637" s="476" t="s">
        <v>9</v>
      </c>
      <c r="D1637" s="477">
        <v>16.29</v>
      </c>
    </row>
    <row r="1638" spans="1:4" s="476" customFormat="1" ht="12.75" x14ac:dyDescent="0.2">
      <c r="A1638" s="476">
        <v>1925</v>
      </c>
      <c r="B1638" s="476" t="s">
        <v>1772</v>
      </c>
      <c r="C1638" s="476" t="s">
        <v>9</v>
      </c>
      <c r="D1638" s="477">
        <v>40.270000000000003</v>
      </c>
    </row>
    <row r="1639" spans="1:4" s="476" customFormat="1" ht="12.75" x14ac:dyDescent="0.2">
      <c r="A1639" s="476">
        <v>1960</v>
      </c>
      <c r="B1639" s="476" t="s">
        <v>9071</v>
      </c>
      <c r="C1639" s="476" t="s">
        <v>9</v>
      </c>
      <c r="D1639" s="477">
        <v>57.26</v>
      </c>
    </row>
    <row r="1640" spans="1:4" s="476" customFormat="1" ht="12.75" x14ac:dyDescent="0.2">
      <c r="A1640" s="476">
        <v>1961</v>
      </c>
      <c r="B1640" s="476" t="s">
        <v>9072</v>
      </c>
      <c r="C1640" s="476" t="s">
        <v>9</v>
      </c>
      <c r="D1640" s="477">
        <v>82.27</v>
      </c>
    </row>
    <row r="1641" spans="1:4" s="476" customFormat="1" ht="12.75" x14ac:dyDescent="0.2">
      <c r="A1641" s="476">
        <v>38426</v>
      </c>
      <c r="B1641" s="476" t="s">
        <v>13124</v>
      </c>
      <c r="C1641" s="476" t="s">
        <v>9</v>
      </c>
      <c r="D1641" s="477">
        <v>23.92</v>
      </c>
    </row>
    <row r="1642" spans="1:4" s="476" customFormat="1" ht="12.75" x14ac:dyDescent="0.2">
      <c r="A1642" s="476">
        <v>38423</v>
      </c>
      <c r="B1642" s="476" t="s">
        <v>13125</v>
      </c>
      <c r="C1642" s="476" t="s">
        <v>9</v>
      </c>
      <c r="D1642" s="477">
        <v>54.25</v>
      </c>
    </row>
    <row r="1643" spans="1:4" s="476" customFormat="1" ht="12.75" x14ac:dyDescent="0.2">
      <c r="A1643" s="476">
        <v>38421</v>
      </c>
      <c r="B1643" s="476" t="s">
        <v>13126</v>
      </c>
      <c r="C1643" s="476" t="s">
        <v>9</v>
      </c>
      <c r="D1643" s="477">
        <v>25.61</v>
      </c>
    </row>
    <row r="1644" spans="1:4" s="476" customFormat="1" ht="12.75" x14ac:dyDescent="0.2">
      <c r="A1644" s="476">
        <v>38422</v>
      </c>
      <c r="B1644" s="476" t="s">
        <v>13127</v>
      </c>
      <c r="C1644" s="476" t="s">
        <v>9</v>
      </c>
      <c r="D1644" s="477">
        <v>37.44</v>
      </c>
    </row>
    <row r="1645" spans="1:4" s="476" customFormat="1" ht="12.75" x14ac:dyDescent="0.2">
      <c r="A1645" s="476">
        <v>39866</v>
      </c>
      <c r="B1645" s="476" t="s">
        <v>9073</v>
      </c>
      <c r="C1645" s="476" t="s">
        <v>9</v>
      </c>
      <c r="D1645" s="477">
        <v>19.829999999999998</v>
      </c>
    </row>
    <row r="1646" spans="1:4" s="476" customFormat="1" ht="12.75" x14ac:dyDescent="0.2">
      <c r="A1646" s="476">
        <v>39867</v>
      </c>
      <c r="B1646" s="476" t="s">
        <v>9074</v>
      </c>
      <c r="C1646" s="476" t="s">
        <v>9</v>
      </c>
      <c r="D1646" s="477">
        <v>44.09</v>
      </c>
    </row>
    <row r="1647" spans="1:4" s="476" customFormat="1" ht="12.75" x14ac:dyDescent="0.2">
      <c r="A1647" s="476">
        <v>39868</v>
      </c>
      <c r="B1647" s="476" t="s">
        <v>9075</v>
      </c>
      <c r="C1647" s="476" t="s">
        <v>9</v>
      </c>
      <c r="D1647" s="477">
        <v>79.430000000000007</v>
      </c>
    </row>
    <row r="1648" spans="1:4" s="476" customFormat="1" ht="12.75" x14ac:dyDescent="0.2">
      <c r="A1648" s="476">
        <v>37999</v>
      </c>
      <c r="B1648" s="476" t="s">
        <v>9076</v>
      </c>
      <c r="C1648" s="476" t="s">
        <v>9</v>
      </c>
      <c r="D1648" s="477">
        <v>3.88</v>
      </c>
    </row>
    <row r="1649" spans="1:4" s="476" customFormat="1" ht="12.75" x14ac:dyDescent="0.2">
      <c r="A1649" s="476">
        <v>38000</v>
      </c>
      <c r="B1649" s="476" t="s">
        <v>9077</v>
      </c>
      <c r="C1649" s="476" t="s">
        <v>9</v>
      </c>
      <c r="D1649" s="477">
        <v>5.14</v>
      </c>
    </row>
    <row r="1650" spans="1:4" s="476" customFormat="1" ht="12.75" x14ac:dyDescent="0.2">
      <c r="A1650" s="476">
        <v>38129</v>
      </c>
      <c r="B1650" s="476" t="s">
        <v>9078</v>
      </c>
      <c r="C1650" s="476" t="s">
        <v>9</v>
      </c>
      <c r="D1650" s="477">
        <v>4.45</v>
      </c>
    </row>
    <row r="1651" spans="1:4" s="476" customFormat="1" ht="12.75" x14ac:dyDescent="0.2">
      <c r="A1651" s="476">
        <v>38025</v>
      </c>
      <c r="B1651" s="476" t="s">
        <v>1624</v>
      </c>
      <c r="C1651" s="476" t="s">
        <v>9</v>
      </c>
      <c r="D1651" s="477">
        <v>7.43</v>
      </c>
    </row>
    <row r="1652" spans="1:4" s="476" customFormat="1" ht="12.75" x14ac:dyDescent="0.2">
      <c r="A1652" s="476">
        <v>38026</v>
      </c>
      <c r="B1652" s="476" t="s">
        <v>9079</v>
      </c>
      <c r="C1652" s="476" t="s">
        <v>9</v>
      </c>
      <c r="D1652" s="477">
        <v>19.91</v>
      </c>
    </row>
    <row r="1653" spans="1:4" s="476" customFormat="1" ht="12.75" x14ac:dyDescent="0.2">
      <c r="A1653" s="476">
        <v>1858</v>
      </c>
      <c r="B1653" s="476" t="s">
        <v>9080</v>
      </c>
      <c r="C1653" s="476" t="s">
        <v>9</v>
      </c>
      <c r="D1653" s="477">
        <v>41.33</v>
      </c>
    </row>
    <row r="1654" spans="1:4" s="476" customFormat="1" ht="12.75" x14ac:dyDescent="0.2">
      <c r="A1654" s="476">
        <v>1844</v>
      </c>
      <c r="B1654" s="476" t="s">
        <v>9081</v>
      </c>
      <c r="C1654" s="476" t="s">
        <v>9</v>
      </c>
      <c r="D1654" s="477">
        <v>152.38</v>
      </c>
    </row>
    <row r="1655" spans="1:4" s="476" customFormat="1" ht="12.75" x14ac:dyDescent="0.2">
      <c r="A1655" s="476">
        <v>1863</v>
      </c>
      <c r="B1655" s="476" t="s">
        <v>9082</v>
      </c>
      <c r="C1655" s="476" t="s">
        <v>9</v>
      </c>
      <c r="D1655" s="477">
        <v>59.98</v>
      </c>
    </row>
    <row r="1656" spans="1:4" s="476" customFormat="1" ht="12.75" x14ac:dyDescent="0.2">
      <c r="A1656" s="476">
        <v>1865</v>
      </c>
      <c r="B1656" s="476" t="s">
        <v>9083</v>
      </c>
      <c r="C1656" s="476" t="s">
        <v>9</v>
      </c>
      <c r="D1656" s="477">
        <v>218.82</v>
      </c>
    </row>
    <row r="1657" spans="1:4" s="476" customFormat="1" ht="12.75" x14ac:dyDescent="0.2">
      <c r="A1657" s="476">
        <v>36355</v>
      </c>
      <c r="B1657" s="476" t="s">
        <v>9084</v>
      </c>
      <c r="C1657" s="476" t="s">
        <v>9</v>
      </c>
      <c r="D1657" s="477">
        <v>7.21</v>
      </c>
    </row>
    <row r="1658" spans="1:4" s="476" customFormat="1" ht="12.75" x14ac:dyDescent="0.2">
      <c r="A1658" s="476">
        <v>36356</v>
      </c>
      <c r="B1658" s="476" t="s">
        <v>9085</v>
      </c>
      <c r="C1658" s="476" t="s">
        <v>9</v>
      </c>
      <c r="D1658" s="477">
        <v>12.12</v>
      </c>
    </row>
    <row r="1659" spans="1:4" s="476" customFormat="1" ht="12.75" x14ac:dyDescent="0.2">
      <c r="A1659" s="476">
        <v>1932</v>
      </c>
      <c r="B1659" s="476" t="s">
        <v>9086</v>
      </c>
      <c r="C1659" s="476" t="s">
        <v>9</v>
      </c>
      <c r="D1659" s="477">
        <v>9.24</v>
      </c>
    </row>
    <row r="1660" spans="1:4" s="476" customFormat="1" ht="12.75" x14ac:dyDescent="0.2">
      <c r="A1660" s="476">
        <v>1933</v>
      </c>
      <c r="B1660" s="476" t="s">
        <v>9087</v>
      </c>
      <c r="C1660" s="476" t="s">
        <v>9</v>
      </c>
      <c r="D1660" s="477">
        <v>4.0599999999999996</v>
      </c>
    </row>
    <row r="1661" spans="1:4" s="476" customFormat="1" ht="12.75" x14ac:dyDescent="0.2">
      <c r="A1661" s="476">
        <v>1951</v>
      </c>
      <c r="B1661" s="476" t="s">
        <v>1744</v>
      </c>
      <c r="C1661" s="476" t="s">
        <v>9</v>
      </c>
      <c r="D1661" s="477">
        <v>18.079999999999998</v>
      </c>
    </row>
    <row r="1662" spans="1:4" s="476" customFormat="1" ht="12.75" x14ac:dyDescent="0.2">
      <c r="A1662" s="476">
        <v>1966</v>
      </c>
      <c r="B1662" s="476" t="s">
        <v>9088</v>
      </c>
      <c r="C1662" s="476" t="s">
        <v>9</v>
      </c>
      <c r="D1662" s="477">
        <v>20.8</v>
      </c>
    </row>
    <row r="1663" spans="1:4" s="476" customFormat="1" ht="12.75" x14ac:dyDescent="0.2">
      <c r="A1663" s="476">
        <v>1952</v>
      </c>
      <c r="B1663" s="476" t="s">
        <v>9089</v>
      </c>
      <c r="C1663" s="476" t="s">
        <v>9</v>
      </c>
      <c r="D1663" s="477">
        <v>78.11</v>
      </c>
    </row>
    <row r="1664" spans="1:4" s="476" customFormat="1" ht="12.75" x14ac:dyDescent="0.2">
      <c r="A1664" s="476">
        <v>20104</v>
      </c>
      <c r="B1664" s="476" t="s">
        <v>9090</v>
      </c>
      <c r="C1664" s="476" t="s">
        <v>9</v>
      </c>
      <c r="D1664" s="477">
        <v>577.17999999999995</v>
      </c>
    </row>
    <row r="1665" spans="1:4" s="476" customFormat="1" ht="12.75" x14ac:dyDescent="0.2">
      <c r="A1665" s="476">
        <v>20105</v>
      </c>
      <c r="B1665" s="476" t="s">
        <v>9091</v>
      </c>
      <c r="C1665" s="476" t="s">
        <v>9</v>
      </c>
      <c r="D1665" s="477">
        <v>899.02</v>
      </c>
    </row>
    <row r="1666" spans="1:4" s="476" customFormat="1" ht="12.75" x14ac:dyDescent="0.2">
      <c r="A1666" s="476">
        <v>1965</v>
      </c>
      <c r="B1666" s="476" t="s">
        <v>9092</v>
      </c>
      <c r="C1666" s="476" t="s">
        <v>9</v>
      </c>
      <c r="D1666" s="477">
        <v>42.17</v>
      </c>
    </row>
    <row r="1667" spans="1:4" s="476" customFormat="1" ht="12.75" x14ac:dyDescent="0.2">
      <c r="A1667" s="476">
        <v>10765</v>
      </c>
      <c r="B1667" s="476" t="s">
        <v>9093</v>
      </c>
      <c r="C1667" s="476" t="s">
        <v>9</v>
      </c>
      <c r="D1667" s="477">
        <v>10.66</v>
      </c>
    </row>
    <row r="1668" spans="1:4" s="476" customFormat="1" ht="12.75" x14ac:dyDescent="0.2">
      <c r="A1668" s="476">
        <v>10767</v>
      </c>
      <c r="B1668" s="476" t="s">
        <v>9094</v>
      </c>
      <c r="C1668" s="476" t="s">
        <v>9</v>
      </c>
      <c r="D1668" s="477">
        <v>34.92</v>
      </c>
    </row>
    <row r="1669" spans="1:4" s="476" customFormat="1" ht="12.75" x14ac:dyDescent="0.2">
      <c r="A1669" s="476">
        <v>1970</v>
      </c>
      <c r="B1669" s="476" t="s">
        <v>9095</v>
      </c>
      <c r="C1669" s="476" t="s">
        <v>9</v>
      </c>
      <c r="D1669" s="477">
        <v>43.77</v>
      </c>
    </row>
    <row r="1670" spans="1:4" s="476" customFormat="1" ht="12.75" x14ac:dyDescent="0.2">
      <c r="A1670" s="476">
        <v>1967</v>
      </c>
      <c r="B1670" s="476" t="s">
        <v>9096</v>
      </c>
      <c r="C1670" s="476" t="s">
        <v>9</v>
      </c>
      <c r="D1670" s="477">
        <v>4.87</v>
      </c>
    </row>
    <row r="1671" spans="1:4" s="476" customFormat="1" ht="12.75" x14ac:dyDescent="0.2">
      <c r="A1671" s="476">
        <v>1968</v>
      </c>
      <c r="B1671" s="476" t="s">
        <v>9097</v>
      </c>
      <c r="C1671" s="476" t="s">
        <v>9</v>
      </c>
      <c r="D1671" s="477">
        <v>10.199999999999999</v>
      </c>
    </row>
    <row r="1672" spans="1:4" s="476" customFormat="1" ht="12.75" x14ac:dyDescent="0.2">
      <c r="A1672" s="476">
        <v>1969</v>
      </c>
      <c r="B1672" s="476" t="s">
        <v>9098</v>
      </c>
      <c r="C1672" s="476" t="s">
        <v>9</v>
      </c>
      <c r="D1672" s="477">
        <v>30.02</v>
      </c>
    </row>
    <row r="1673" spans="1:4" s="476" customFormat="1" ht="12.75" x14ac:dyDescent="0.2">
      <c r="A1673" s="476">
        <v>1839</v>
      </c>
      <c r="B1673" s="476" t="s">
        <v>9099</v>
      </c>
      <c r="C1673" s="476" t="s">
        <v>9</v>
      </c>
      <c r="D1673" s="477">
        <v>156.66</v>
      </c>
    </row>
    <row r="1674" spans="1:4" s="476" customFormat="1" ht="12.75" x14ac:dyDescent="0.2">
      <c r="A1674" s="476">
        <v>1835</v>
      </c>
      <c r="B1674" s="476" t="s">
        <v>9100</v>
      </c>
      <c r="C1674" s="476" t="s">
        <v>9</v>
      </c>
      <c r="D1674" s="477">
        <v>33.299999999999997</v>
      </c>
    </row>
    <row r="1675" spans="1:4" s="476" customFormat="1" ht="12.75" x14ac:dyDescent="0.2">
      <c r="A1675" s="476">
        <v>1823</v>
      </c>
      <c r="B1675" s="476" t="s">
        <v>9101</v>
      </c>
      <c r="C1675" s="476" t="s">
        <v>9</v>
      </c>
      <c r="D1675" s="477">
        <v>64.39</v>
      </c>
    </row>
    <row r="1676" spans="1:4" s="476" customFormat="1" ht="12.75" x14ac:dyDescent="0.2">
      <c r="A1676" s="476">
        <v>1827</v>
      </c>
      <c r="B1676" s="476" t="s">
        <v>9102</v>
      </c>
      <c r="C1676" s="476" t="s">
        <v>9</v>
      </c>
      <c r="D1676" s="477">
        <v>155.13</v>
      </c>
    </row>
    <row r="1677" spans="1:4" s="476" customFormat="1" ht="12.75" x14ac:dyDescent="0.2">
      <c r="A1677" s="476">
        <v>1831</v>
      </c>
      <c r="B1677" s="476" t="s">
        <v>9103</v>
      </c>
      <c r="C1677" s="476" t="s">
        <v>9</v>
      </c>
      <c r="D1677" s="477">
        <v>33.869999999999997</v>
      </c>
    </row>
    <row r="1678" spans="1:4" s="476" customFormat="1" ht="12.75" x14ac:dyDescent="0.2">
      <c r="A1678" s="476">
        <v>1825</v>
      </c>
      <c r="B1678" s="476" t="s">
        <v>9104</v>
      </c>
      <c r="C1678" s="476" t="s">
        <v>9</v>
      </c>
      <c r="D1678" s="477">
        <v>83.58</v>
      </c>
    </row>
    <row r="1679" spans="1:4" s="476" customFormat="1" ht="12.75" x14ac:dyDescent="0.2">
      <c r="A1679" s="476">
        <v>1828</v>
      </c>
      <c r="B1679" s="476" t="s">
        <v>9105</v>
      </c>
      <c r="C1679" s="476" t="s">
        <v>9</v>
      </c>
      <c r="D1679" s="477">
        <v>189.31</v>
      </c>
    </row>
    <row r="1680" spans="1:4" s="476" customFormat="1" ht="12.75" x14ac:dyDescent="0.2">
      <c r="A1680" s="476">
        <v>1845</v>
      </c>
      <c r="B1680" s="476" t="s">
        <v>9106</v>
      </c>
      <c r="C1680" s="476" t="s">
        <v>9</v>
      </c>
      <c r="D1680" s="477">
        <v>42.44</v>
      </c>
    </row>
    <row r="1681" spans="1:4" s="476" customFormat="1" ht="12.75" x14ac:dyDescent="0.2">
      <c r="A1681" s="476">
        <v>1824</v>
      </c>
      <c r="B1681" s="476" t="s">
        <v>9107</v>
      </c>
      <c r="C1681" s="476" t="s">
        <v>9</v>
      </c>
      <c r="D1681" s="477">
        <v>100.19</v>
      </c>
    </row>
    <row r="1682" spans="1:4" s="476" customFormat="1" ht="12.75" x14ac:dyDescent="0.2">
      <c r="A1682" s="476">
        <v>1941</v>
      </c>
      <c r="B1682" s="476" t="s">
        <v>9108</v>
      </c>
      <c r="C1682" s="476" t="s">
        <v>9</v>
      </c>
      <c r="D1682" s="477">
        <v>28.7</v>
      </c>
    </row>
    <row r="1683" spans="1:4" s="476" customFormat="1" ht="12.75" x14ac:dyDescent="0.2">
      <c r="A1683" s="476">
        <v>1940</v>
      </c>
      <c r="B1683" s="476" t="s">
        <v>9109</v>
      </c>
      <c r="C1683" s="476" t="s">
        <v>9</v>
      </c>
      <c r="D1683" s="477">
        <v>21.69</v>
      </c>
    </row>
    <row r="1684" spans="1:4" s="476" customFormat="1" ht="12.75" x14ac:dyDescent="0.2">
      <c r="A1684" s="476">
        <v>1937</v>
      </c>
      <c r="B1684" s="476" t="s">
        <v>9110</v>
      </c>
      <c r="C1684" s="476" t="s">
        <v>9</v>
      </c>
      <c r="D1684" s="477">
        <v>4.5</v>
      </c>
    </row>
    <row r="1685" spans="1:4" s="476" customFormat="1" ht="12.75" x14ac:dyDescent="0.2">
      <c r="A1685" s="476">
        <v>1939</v>
      </c>
      <c r="B1685" s="476" t="s">
        <v>9111</v>
      </c>
      <c r="C1685" s="476" t="s">
        <v>9</v>
      </c>
      <c r="D1685" s="477">
        <v>8.92</v>
      </c>
    </row>
    <row r="1686" spans="1:4" s="476" customFormat="1" ht="12.75" x14ac:dyDescent="0.2">
      <c r="A1686" s="476">
        <v>1942</v>
      </c>
      <c r="B1686" s="476" t="s">
        <v>9112</v>
      </c>
      <c r="C1686" s="476" t="s">
        <v>9</v>
      </c>
      <c r="D1686" s="477">
        <v>40.96</v>
      </c>
    </row>
    <row r="1687" spans="1:4" s="476" customFormat="1" ht="12.75" x14ac:dyDescent="0.2">
      <c r="A1687" s="476">
        <v>1938</v>
      </c>
      <c r="B1687" s="476" t="s">
        <v>9113</v>
      </c>
      <c r="C1687" s="476" t="s">
        <v>9</v>
      </c>
      <c r="D1687" s="477">
        <v>5.7</v>
      </c>
    </row>
    <row r="1688" spans="1:4" s="476" customFormat="1" ht="12.75" x14ac:dyDescent="0.2">
      <c r="A1688" s="476">
        <v>42692</v>
      </c>
      <c r="B1688" s="476" t="s">
        <v>9114</v>
      </c>
      <c r="C1688" s="476" t="s">
        <v>9</v>
      </c>
      <c r="D1688" s="477">
        <v>485.48</v>
      </c>
    </row>
    <row r="1689" spans="1:4" s="476" customFormat="1" ht="12.75" x14ac:dyDescent="0.2">
      <c r="A1689" s="476">
        <v>42693</v>
      </c>
      <c r="B1689" s="476" t="s">
        <v>9115</v>
      </c>
      <c r="C1689" s="476" t="s">
        <v>9</v>
      </c>
      <c r="D1689" s="477">
        <v>798.58</v>
      </c>
    </row>
    <row r="1690" spans="1:4" s="476" customFormat="1" ht="12.75" x14ac:dyDescent="0.2">
      <c r="A1690" s="476">
        <v>42695</v>
      </c>
      <c r="B1690" s="476" t="s">
        <v>9116</v>
      </c>
      <c r="C1690" s="476" t="s">
        <v>9</v>
      </c>
      <c r="D1690" s="477">
        <v>607.20000000000005</v>
      </c>
    </row>
    <row r="1691" spans="1:4" s="476" customFormat="1" ht="12.75" x14ac:dyDescent="0.2">
      <c r="A1691" s="476">
        <v>42694</v>
      </c>
      <c r="B1691" s="476" t="s">
        <v>9117</v>
      </c>
      <c r="C1691" s="476" t="s">
        <v>9</v>
      </c>
      <c r="D1691" s="477">
        <v>897.67</v>
      </c>
    </row>
    <row r="1692" spans="1:4" s="476" customFormat="1" ht="12.75" x14ac:dyDescent="0.2">
      <c r="A1692" s="476">
        <v>20097</v>
      </c>
      <c r="B1692" s="476" t="s">
        <v>13128</v>
      </c>
      <c r="C1692" s="476" t="s">
        <v>9</v>
      </c>
      <c r="D1692" s="477">
        <v>41.35</v>
      </c>
    </row>
    <row r="1693" spans="1:4" s="476" customFormat="1" ht="12.75" x14ac:dyDescent="0.2">
      <c r="A1693" s="476">
        <v>20098</v>
      </c>
      <c r="B1693" s="476" t="s">
        <v>13129</v>
      </c>
      <c r="C1693" s="476" t="s">
        <v>9</v>
      </c>
      <c r="D1693" s="477">
        <v>139.41999999999999</v>
      </c>
    </row>
    <row r="1694" spans="1:4" s="476" customFormat="1" ht="12.75" x14ac:dyDescent="0.2">
      <c r="A1694" s="476">
        <v>20096</v>
      </c>
      <c r="B1694" s="476" t="s">
        <v>13130</v>
      </c>
      <c r="C1694" s="476" t="s">
        <v>9</v>
      </c>
      <c r="D1694" s="477">
        <v>27.05</v>
      </c>
    </row>
    <row r="1695" spans="1:4" s="476" customFormat="1" ht="12.75" x14ac:dyDescent="0.2">
      <c r="A1695" s="476">
        <v>1964</v>
      </c>
      <c r="B1695" s="476" t="s">
        <v>9118</v>
      </c>
      <c r="C1695" s="476" t="s">
        <v>9</v>
      </c>
      <c r="D1695" s="477">
        <v>25.01</v>
      </c>
    </row>
    <row r="1696" spans="1:4" s="476" customFormat="1" ht="12.75" x14ac:dyDescent="0.2">
      <c r="A1696" s="476">
        <v>1880</v>
      </c>
      <c r="B1696" s="476" t="s">
        <v>9119</v>
      </c>
      <c r="C1696" s="476" t="s">
        <v>9</v>
      </c>
      <c r="D1696" s="477">
        <v>3.3</v>
      </c>
    </row>
    <row r="1697" spans="1:4" s="476" customFormat="1" ht="12.75" x14ac:dyDescent="0.2">
      <c r="A1697" s="476">
        <v>39274</v>
      </c>
      <c r="B1697" s="476" t="s">
        <v>9120</v>
      </c>
      <c r="C1697" s="476" t="s">
        <v>9</v>
      </c>
      <c r="D1697" s="477">
        <v>2.56</v>
      </c>
    </row>
    <row r="1698" spans="1:4" s="476" customFormat="1" ht="12.75" x14ac:dyDescent="0.2">
      <c r="A1698" s="476">
        <v>2628</v>
      </c>
      <c r="B1698" s="476" t="s">
        <v>9121</v>
      </c>
      <c r="C1698" s="476" t="s">
        <v>9</v>
      </c>
      <c r="D1698" s="477">
        <v>225.33</v>
      </c>
    </row>
    <row r="1699" spans="1:4" s="476" customFormat="1" ht="12.75" x14ac:dyDescent="0.2">
      <c r="A1699" s="476">
        <v>2622</v>
      </c>
      <c r="B1699" s="476" t="s">
        <v>9122</v>
      </c>
      <c r="C1699" s="476" t="s">
        <v>9</v>
      </c>
      <c r="D1699" s="477">
        <v>5.35</v>
      </c>
    </row>
    <row r="1700" spans="1:4" s="476" customFormat="1" ht="12.75" x14ac:dyDescent="0.2">
      <c r="A1700" s="476">
        <v>2623</v>
      </c>
      <c r="B1700" s="476" t="s">
        <v>9123</v>
      </c>
      <c r="C1700" s="476" t="s">
        <v>9</v>
      </c>
      <c r="D1700" s="477">
        <v>6.44</v>
      </c>
    </row>
    <row r="1701" spans="1:4" s="476" customFormat="1" ht="12.75" x14ac:dyDescent="0.2">
      <c r="A1701" s="476">
        <v>2624</v>
      </c>
      <c r="B1701" s="476" t="s">
        <v>9124</v>
      </c>
      <c r="C1701" s="476" t="s">
        <v>9</v>
      </c>
      <c r="D1701" s="477">
        <v>10.24</v>
      </c>
    </row>
    <row r="1702" spans="1:4" s="476" customFormat="1" ht="12.75" x14ac:dyDescent="0.2">
      <c r="A1702" s="476">
        <v>2625</v>
      </c>
      <c r="B1702" s="476" t="s">
        <v>9125</v>
      </c>
      <c r="C1702" s="476" t="s">
        <v>9</v>
      </c>
      <c r="D1702" s="477">
        <v>21.62</v>
      </c>
    </row>
    <row r="1703" spans="1:4" s="476" customFormat="1" ht="12.75" x14ac:dyDescent="0.2">
      <c r="A1703" s="476">
        <v>2626</v>
      </c>
      <c r="B1703" s="476" t="s">
        <v>9126</v>
      </c>
      <c r="C1703" s="476" t="s">
        <v>9</v>
      </c>
      <c r="D1703" s="477">
        <v>31.68</v>
      </c>
    </row>
    <row r="1704" spans="1:4" s="476" customFormat="1" ht="12.75" x14ac:dyDescent="0.2">
      <c r="A1704" s="476">
        <v>2630</v>
      </c>
      <c r="B1704" s="476" t="s">
        <v>9127</v>
      </c>
      <c r="C1704" s="476" t="s">
        <v>9</v>
      </c>
      <c r="D1704" s="477">
        <v>48.18</v>
      </c>
    </row>
    <row r="1705" spans="1:4" s="476" customFormat="1" ht="12.75" x14ac:dyDescent="0.2">
      <c r="A1705" s="476">
        <v>2627</v>
      </c>
      <c r="B1705" s="476" t="s">
        <v>9128</v>
      </c>
      <c r="C1705" s="476" t="s">
        <v>9</v>
      </c>
      <c r="D1705" s="477">
        <v>84.87</v>
      </c>
    </row>
    <row r="1706" spans="1:4" s="476" customFormat="1" ht="12.75" x14ac:dyDescent="0.2">
      <c r="A1706" s="476">
        <v>2629</v>
      </c>
      <c r="B1706" s="476" t="s">
        <v>9129</v>
      </c>
      <c r="C1706" s="476" t="s">
        <v>9</v>
      </c>
      <c r="D1706" s="477">
        <v>114.8</v>
      </c>
    </row>
    <row r="1707" spans="1:4" s="476" customFormat="1" ht="12.75" x14ac:dyDescent="0.2">
      <c r="A1707" s="476">
        <v>12033</v>
      </c>
      <c r="B1707" s="476" t="s">
        <v>9130</v>
      </c>
      <c r="C1707" s="476" t="s">
        <v>9</v>
      </c>
      <c r="D1707" s="477">
        <v>10.55</v>
      </c>
    </row>
    <row r="1708" spans="1:4" s="476" customFormat="1" ht="12.75" x14ac:dyDescent="0.2">
      <c r="A1708" s="476">
        <v>40408</v>
      </c>
      <c r="B1708" s="476" t="s">
        <v>9131</v>
      </c>
      <c r="C1708" s="476" t="s">
        <v>9</v>
      </c>
      <c r="D1708" s="477">
        <v>6.93</v>
      </c>
    </row>
    <row r="1709" spans="1:4" s="476" customFormat="1" ht="12.75" x14ac:dyDescent="0.2">
      <c r="A1709" s="476">
        <v>40409</v>
      </c>
      <c r="B1709" s="476" t="s">
        <v>9132</v>
      </c>
      <c r="C1709" s="476" t="s">
        <v>9</v>
      </c>
      <c r="D1709" s="477">
        <v>2.4500000000000002</v>
      </c>
    </row>
    <row r="1710" spans="1:4" s="476" customFormat="1" ht="12.75" x14ac:dyDescent="0.2">
      <c r="A1710" s="476">
        <v>39276</v>
      </c>
      <c r="B1710" s="476" t="s">
        <v>9133</v>
      </c>
      <c r="C1710" s="476" t="s">
        <v>9</v>
      </c>
      <c r="D1710" s="477">
        <v>6.24</v>
      </c>
    </row>
    <row r="1711" spans="1:4" s="476" customFormat="1" ht="12.75" x14ac:dyDescent="0.2">
      <c r="A1711" s="476">
        <v>39277</v>
      </c>
      <c r="B1711" s="476" t="s">
        <v>9134</v>
      </c>
      <c r="C1711" s="476" t="s">
        <v>9</v>
      </c>
      <c r="D1711" s="477">
        <v>16.86</v>
      </c>
    </row>
    <row r="1712" spans="1:4" s="476" customFormat="1" ht="12.75" x14ac:dyDescent="0.2">
      <c r="A1712" s="476">
        <v>12034</v>
      </c>
      <c r="B1712" s="476" t="s">
        <v>9135</v>
      </c>
      <c r="C1712" s="476" t="s">
        <v>9</v>
      </c>
      <c r="D1712" s="477">
        <v>4.78</v>
      </c>
    </row>
    <row r="1713" spans="1:4" s="476" customFormat="1" ht="12.75" x14ac:dyDescent="0.2">
      <c r="A1713" s="476">
        <v>39879</v>
      </c>
      <c r="B1713" s="476" t="s">
        <v>9136</v>
      </c>
      <c r="C1713" s="476" t="s">
        <v>9</v>
      </c>
      <c r="D1713" s="477">
        <v>5.57</v>
      </c>
    </row>
    <row r="1714" spans="1:4" s="476" customFormat="1" ht="12.75" x14ac:dyDescent="0.2">
      <c r="A1714" s="476">
        <v>39880</v>
      </c>
      <c r="B1714" s="476" t="s">
        <v>9137</v>
      </c>
      <c r="C1714" s="476" t="s">
        <v>9</v>
      </c>
      <c r="D1714" s="477">
        <v>12.34</v>
      </c>
    </row>
    <row r="1715" spans="1:4" s="476" customFormat="1" ht="12.75" x14ac:dyDescent="0.2">
      <c r="A1715" s="476">
        <v>39881</v>
      </c>
      <c r="B1715" s="476" t="s">
        <v>9138</v>
      </c>
      <c r="C1715" s="476" t="s">
        <v>9</v>
      </c>
      <c r="D1715" s="477">
        <v>19.809999999999999</v>
      </c>
    </row>
    <row r="1716" spans="1:4" s="476" customFormat="1" ht="12.75" x14ac:dyDescent="0.2">
      <c r="A1716" s="476">
        <v>39882</v>
      </c>
      <c r="B1716" s="476" t="s">
        <v>9139</v>
      </c>
      <c r="C1716" s="476" t="s">
        <v>9</v>
      </c>
      <c r="D1716" s="477">
        <v>52.19</v>
      </c>
    </row>
    <row r="1717" spans="1:4" s="476" customFormat="1" ht="12.75" x14ac:dyDescent="0.2">
      <c r="A1717" s="476">
        <v>39883</v>
      </c>
      <c r="B1717" s="476" t="s">
        <v>9140</v>
      </c>
      <c r="C1717" s="476" t="s">
        <v>9</v>
      </c>
      <c r="D1717" s="477">
        <v>83.34</v>
      </c>
    </row>
    <row r="1718" spans="1:4" s="476" customFormat="1" ht="12.75" x14ac:dyDescent="0.2">
      <c r="A1718" s="476">
        <v>39884</v>
      </c>
      <c r="B1718" s="476" t="s">
        <v>9141</v>
      </c>
      <c r="C1718" s="476" t="s">
        <v>9</v>
      </c>
      <c r="D1718" s="477">
        <v>123.78</v>
      </c>
    </row>
    <row r="1719" spans="1:4" s="476" customFormat="1" ht="12.75" x14ac:dyDescent="0.2">
      <c r="A1719" s="476">
        <v>39885</v>
      </c>
      <c r="B1719" s="476" t="s">
        <v>9142</v>
      </c>
      <c r="C1719" s="476" t="s">
        <v>9</v>
      </c>
      <c r="D1719" s="477">
        <v>294.19</v>
      </c>
    </row>
    <row r="1720" spans="1:4" s="476" customFormat="1" ht="12.75" x14ac:dyDescent="0.2">
      <c r="A1720" s="476">
        <v>1777</v>
      </c>
      <c r="B1720" s="476" t="s">
        <v>9143</v>
      </c>
      <c r="C1720" s="476" t="s">
        <v>9</v>
      </c>
      <c r="D1720" s="477">
        <v>79.91</v>
      </c>
    </row>
    <row r="1721" spans="1:4" s="476" customFormat="1" ht="12.75" x14ac:dyDescent="0.2">
      <c r="A1721" s="476">
        <v>1819</v>
      </c>
      <c r="B1721" s="476" t="s">
        <v>9144</v>
      </c>
      <c r="C1721" s="476" t="s">
        <v>9</v>
      </c>
      <c r="D1721" s="477">
        <v>58.14</v>
      </c>
    </row>
    <row r="1722" spans="1:4" s="476" customFormat="1" ht="12.75" x14ac:dyDescent="0.2">
      <c r="A1722" s="476">
        <v>1775</v>
      </c>
      <c r="B1722" s="476" t="s">
        <v>9145</v>
      </c>
      <c r="C1722" s="476" t="s">
        <v>9</v>
      </c>
      <c r="D1722" s="477">
        <v>17.39</v>
      </c>
    </row>
    <row r="1723" spans="1:4" s="476" customFormat="1" ht="12.75" x14ac:dyDescent="0.2">
      <c r="A1723" s="476">
        <v>1776</v>
      </c>
      <c r="B1723" s="476" t="s">
        <v>9146</v>
      </c>
      <c r="C1723" s="476" t="s">
        <v>9</v>
      </c>
      <c r="D1723" s="477">
        <v>47.3</v>
      </c>
    </row>
    <row r="1724" spans="1:4" s="476" customFormat="1" ht="12.75" x14ac:dyDescent="0.2">
      <c r="A1724" s="476">
        <v>1778</v>
      </c>
      <c r="B1724" s="476" t="s">
        <v>9147</v>
      </c>
      <c r="C1724" s="476" t="s">
        <v>9</v>
      </c>
      <c r="D1724" s="477">
        <v>193.43</v>
      </c>
    </row>
    <row r="1725" spans="1:4" s="476" customFormat="1" ht="12.75" x14ac:dyDescent="0.2">
      <c r="A1725" s="476">
        <v>1818</v>
      </c>
      <c r="B1725" s="476" t="s">
        <v>9148</v>
      </c>
      <c r="C1725" s="476" t="s">
        <v>9</v>
      </c>
      <c r="D1725" s="477">
        <v>128.4</v>
      </c>
    </row>
    <row r="1726" spans="1:4" s="476" customFormat="1" ht="12.75" x14ac:dyDescent="0.2">
      <c r="A1726" s="476">
        <v>1820</v>
      </c>
      <c r="B1726" s="476" t="s">
        <v>9149</v>
      </c>
      <c r="C1726" s="476" t="s">
        <v>9</v>
      </c>
      <c r="D1726" s="477">
        <v>25.11</v>
      </c>
    </row>
    <row r="1727" spans="1:4" s="476" customFormat="1" ht="12.75" x14ac:dyDescent="0.2">
      <c r="A1727" s="476">
        <v>1779</v>
      </c>
      <c r="B1727" s="476" t="s">
        <v>9150</v>
      </c>
      <c r="C1727" s="476" t="s">
        <v>9</v>
      </c>
      <c r="D1727" s="477">
        <v>281.32</v>
      </c>
    </row>
    <row r="1728" spans="1:4" s="476" customFormat="1" ht="12.75" x14ac:dyDescent="0.2">
      <c r="A1728" s="476">
        <v>1780</v>
      </c>
      <c r="B1728" s="476" t="s">
        <v>9151</v>
      </c>
      <c r="C1728" s="476" t="s">
        <v>9</v>
      </c>
      <c r="D1728" s="477">
        <v>579.95000000000005</v>
      </c>
    </row>
    <row r="1729" spans="1:4" s="476" customFormat="1" ht="12.75" x14ac:dyDescent="0.2">
      <c r="A1729" s="476">
        <v>1783</v>
      </c>
      <c r="B1729" s="476" t="s">
        <v>9152</v>
      </c>
      <c r="C1729" s="476" t="s">
        <v>9</v>
      </c>
      <c r="D1729" s="477">
        <v>61.32</v>
      </c>
    </row>
    <row r="1730" spans="1:4" s="476" customFormat="1" ht="12.75" x14ac:dyDescent="0.2">
      <c r="A1730" s="476">
        <v>1782</v>
      </c>
      <c r="B1730" s="476" t="s">
        <v>9153</v>
      </c>
      <c r="C1730" s="476" t="s">
        <v>9</v>
      </c>
      <c r="D1730" s="477">
        <v>48.48</v>
      </c>
    </row>
    <row r="1731" spans="1:4" s="476" customFormat="1" ht="12.75" x14ac:dyDescent="0.2">
      <c r="A1731" s="476">
        <v>1817</v>
      </c>
      <c r="B1731" s="476" t="s">
        <v>9154</v>
      </c>
      <c r="C1731" s="476" t="s">
        <v>9</v>
      </c>
      <c r="D1731" s="477">
        <v>14.44</v>
      </c>
    </row>
    <row r="1732" spans="1:4" s="476" customFormat="1" ht="12.75" x14ac:dyDescent="0.2">
      <c r="A1732" s="476">
        <v>1781</v>
      </c>
      <c r="B1732" s="476" t="s">
        <v>9155</v>
      </c>
      <c r="C1732" s="476" t="s">
        <v>9</v>
      </c>
      <c r="D1732" s="477">
        <v>31.59</v>
      </c>
    </row>
    <row r="1733" spans="1:4" s="476" customFormat="1" ht="12.75" x14ac:dyDescent="0.2">
      <c r="A1733" s="476">
        <v>1784</v>
      </c>
      <c r="B1733" s="476" t="s">
        <v>9156</v>
      </c>
      <c r="C1733" s="476" t="s">
        <v>9</v>
      </c>
      <c r="D1733" s="477">
        <v>173.15</v>
      </c>
    </row>
    <row r="1734" spans="1:4" s="476" customFormat="1" ht="12.75" x14ac:dyDescent="0.2">
      <c r="A1734" s="476">
        <v>1810</v>
      </c>
      <c r="B1734" s="476" t="s">
        <v>9157</v>
      </c>
      <c r="C1734" s="476" t="s">
        <v>9</v>
      </c>
      <c r="D1734" s="477">
        <v>96.04</v>
      </c>
    </row>
    <row r="1735" spans="1:4" s="476" customFormat="1" ht="12.75" x14ac:dyDescent="0.2">
      <c r="A1735" s="476">
        <v>1811</v>
      </c>
      <c r="B1735" s="476" t="s">
        <v>9158</v>
      </c>
      <c r="C1735" s="476" t="s">
        <v>9</v>
      </c>
      <c r="D1735" s="477">
        <v>20.77</v>
      </c>
    </row>
    <row r="1736" spans="1:4" s="476" customFormat="1" ht="12.75" x14ac:dyDescent="0.2">
      <c r="A1736" s="476">
        <v>1812</v>
      </c>
      <c r="B1736" s="476" t="s">
        <v>9159</v>
      </c>
      <c r="C1736" s="476" t="s">
        <v>9</v>
      </c>
      <c r="D1736" s="477">
        <v>242.44</v>
      </c>
    </row>
    <row r="1737" spans="1:4" s="476" customFormat="1" ht="12.75" x14ac:dyDescent="0.2">
      <c r="A1737" s="476">
        <v>40386</v>
      </c>
      <c r="B1737" s="476" t="s">
        <v>9160</v>
      </c>
      <c r="C1737" s="476" t="s">
        <v>9</v>
      </c>
      <c r="D1737" s="477">
        <v>78.56</v>
      </c>
    </row>
    <row r="1738" spans="1:4" s="476" customFormat="1" ht="12.75" x14ac:dyDescent="0.2">
      <c r="A1738" s="476">
        <v>40384</v>
      </c>
      <c r="B1738" s="476" t="s">
        <v>9161</v>
      </c>
      <c r="C1738" s="476" t="s">
        <v>9</v>
      </c>
      <c r="D1738" s="477">
        <v>53.79</v>
      </c>
    </row>
    <row r="1739" spans="1:4" s="476" customFormat="1" ht="12.75" x14ac:dyDescent="0.2">
      <c r="A1739" s="476">
        <v>40379</v>
      </c>
      <c r="B1739" s="476" t="s">
        <v>9162</v>
      </c>
      <c r="C1739" s="476" t="s">
        <v>9</v>
      </c>
      <c r="D1739" s="477">
        <v>18.59</v>
      </c>
    </row>
    <row r="1740" spans="1:4" s="476" customFormat="1" ht="12.75" x14ac:dyDescent="0.2">
      <c r="A1740" s="476">
        <v>40423</v>
      </c>
      <c r="B1740" s="476" t="s">
        <v>9163</v>
      </c>
      <c r="C1740" s="476" t="s">
        <v>9</v>
      </c>
      <c r="D1740" s="477">
        <v>35.19</v>
      </c>
    </row>
    <row r="1741" spans="1:4" s="476" customFormat="1" ht="12.75" x14ac:dyDescent="0.2">
      <c r="A1741" s="476">
        <v>40389</v>
      </c>
      <c r="B1741" s="476" t="s">
        <v>9164</v>
      </c>
      <c r="C1741" s="476" t="s">
        <v>9</v>
      </c>
      <c r="D1741" s="477">
        <v>223.16</v>
      </c>
    </row>
    <row r="1742" spans="1:4" s="476" customFormat="1" ht="12.75" x14ac:dyDescent="0.2">
      <c r="A1742" s="476">
        <v>40388</v>
      </c>
      <c r="B1742" s="476" t="s">
        <v>9165</v>
      </c>
      <c r="C1742" s="476" t="s">
        <v>9</v>
      </c>
      <c r="D1742" s="477">
        <v>111.7</v>
      </c>
    </row>
    <row r="1743" spans="1:4" s="476" customFormat="1" ht="12.75" x14ac:dyDescent="0.2">
      <c r="A1743" s="476">
        <v>40381</v>
      </c>
      <c r="B1743" s="476" t="s">
        <v>9166</v>
      </c>
      <c r="C1743" s="476" t="s">
        <v>9</v>
      </c>
      <c r="D1743" s="477">
        <v>24.79</v>
      </c>
    </row>
    <row r="1744" spans="1:4" s="476" customFormat="1" ht="12.75" x14ac:dyDescent="0.2">
      <c r="A1744" s="476">
        <v>40391</v>
      </c>
      <c r="B1744" s="476" t="s">
        <v>9167</v>
      </c>
      <c r="C1744" s="476" t="s">
        <v>9</v>
      </c>
      <c r="D1744" s="477">
        <v>579.21</v>
      </c>
    </row>
    <row r="1745" spans="1:4" s="476" customFormat="1" ht="12.75" x14ac:dyDescent="0.2">
      <c r="A1745" s="476">
        <v>40414</v>
      </c>
      <c r="B1745" s="476" t="s">
        <v>9168</v>
      </c>
      <c r="C1745" s="476" t="s">
        <v>9</v>
      </c>
      <c r="D1745" s="477">
        <v>21.67</v>
      </c>
    </row>
    <row r="1746" spans="1:4" s="476" customFormat="1" ht="12.75" x14ac:dyDescent="0.2">
      <c r="A1746" s="476">
        <v>40416</v>
      </c>
      <c r="B1746" s="476" t="s">
        <v>9169</v>
      </c>
      <c r="C1746" s="476" t="s">
        <v>9</v>
      </c>
      <c r="D1746" s="477">
        <v>29.96</v>
      </c>
    </row>
    <row r="1747" spans="1:4" s="476" customFormat="1" ht="12.75" x14ac:dyDescent="0.2">
      <c r="A1747" s="476">
        <v>40418</v>
      </c>
      <c r="B1747" s="476" t="s">
        <v>9170</v>
      </c>
      <c r="C1747" s="476" t="s">
        <v>9</v>
      </c>
      <c r="D1747" s="477">
        <v>35.74</v>
      </c>
    </row>
    <row r="1748" spans="1:4" s="476" customFormat="1" ht="12.75" x14ac:dyDescent="0.2">
      <c r="A1748" s="476">
        <v>2609</v>
      </c>
      <c r="B1748" s="476" t="s">
        <v>9171</v>
      </c>
      <c r="C1748" s="476" t="s">
        <v>9</v>
      </c>
      <c r="D1748" s="477">
        <v>5.0199999999999996</v>
      </c>
    </row>
    <row r="1749" spans="1:4" s="476" customFormat="1" ht="12.75" x14ac:dyDescent="0.2">
      <c r="A1749" s="476">
        <v>2634</v>
      </c>
      <c r="B1749" s="476" t="s">
        <v>9172</v>
      </c>
      <c r="C1749" s="476" t="s">
        <v>9</v>
      </c>
      <c r="D1749" s="477">
        <v>6.6</v>
      </c>
    </row>
    <row r="1750" spans="1:4" s="476" customFormat="1" ht="12.75" x14ac:dyDescent="0.2">
      <c r="A1750" s="476">
        <v>2611</v>
      </c>
      <c r="B1750" s="476" t="s">
        <v>9173</v>
      </c>
      <c r="C1750" s="476" t="s">
        <v>9</v>
      </c>
      <c r="D1750" s="477">
        <v>18.61</v>
      </c>
    </row>
    <row r="1751" spans="1:4" s="476" customFormat="1" ht="12.75" x14ac:dyDescent="0.2">
      <c r="A1751" s="476">
        <v>34359</v>
      </c>
      <c r="B1751" s="476" t="s">
        <v>9174</v>
      </c>
      <c r="C1751" s="476" t="s">
        <v>9</v>
      </c>
      <c r="D1751" s="477">
        <v>10.38</v>
      </c>
    </row>
    <row r="1752" spans="1:4" s="476" customFormat="1" ht="12.75" x14ac:dyDescent="0.2">
      <c r="A1752" s="476">
        <v>1789</v>
      </c>
      <c r="B1752" s="476" t="s">
        <v>9175</v>
      </c>
      <c r="C1752" s="476" t="s">
        <v>9</v>
      </c>
      <c r="D1752" s="477">
        <v>76.7</v>
      </c>
    </row>
    <row r="1753" spans="1:4" s="476" customFormat="1" ht="12.75" x14ac:dyDescent="0.2">
      <c r="A1753" s="476">
        <v>1788</v>
      </c>
      <c r="B1753" s="476" t="s">
        <v>9176</v>
      </c>
      <c r="C1753" s="476" t="s">
        <v>9</v>
      </c>
      <c r="D1753" s="477">
        <v>61.48</v>
      </c>
    </row>
    <row r="1754" spans="1:4" s="476" customFormat="1" ht="12.75" x14ac:dyDescent="0.2">
      <c r="A1754" s="476">
        <v>1786</v>
      </c>
      <c r="B1754" s="476" t="s">
        <v>9177</v>
      </c>
      <c r="C1754" s="476" t="s">
        <v>9</v>
      </c>
      <c r="D1754" s="477">
        <v>15.26</v>
      </c>
    </row>
    <row r="1755" spans="1:4" s="476" customFormat="1" ht="12.75" x14ac:dyDescent="0.2">
      <c r="A1755" s="476">
        <v>1787</v>
      </c>
      <c r="B1755" s="476" t="s">
        <v>9178</v>
      </c>
      <c r="C1755" s="476" t="s">
        <v>9</v>
      </c>
      <c r="D1755" s="477">
        <v>36.549999999999997</v>
      </c>
    </row>
    <row r="1756" spans="1:4" s="476" customFormat="1" ht="12.75" x14ac:dyDescent="0.2">
      <c r="A1756" s="476">
        <v>1791</v>
      </c>
      <c r="B1756" s="476" t="s">
        <v>9179</v>
      </c>
      <c r="C1756" s="476" t="s">
        <v>9</v>
      </c>
      <c r="D1756" s="477">
        <v>221.66</v>
      </c>
    </row>
    <row r="1757" spans="1:4" s="476" customFormat="1" ht="12.75" x14ac:dyDescent="0.2">
      <c r="A1757" s="476">
        <v>1790</v>
      </c>
      <c r="B1757" s="476" t="s">
        <v>9180</v>
      </c>
      <c r="C1757" s="476" t="s">
        <v>9</v>
      </c>
      <c r="D1757" s="477">
        <v>127.73</v>
      </c>
    </row>
    <row r="1758" spans="1:4" s="476" customFormat="1" ht="12.75" x14ac:dyDescent="0.2">
      <c r="A1758" s="476">
        <v>1813</v>
      </c>
      <c r="B1758" s="476" t="s">
        <v>9181</v>
      </c>
      <c r="C1758" s="476" t="s">
        <v>9</v>
      </c>
      <c r="D1758" s="477">
        <v>24.23</v>
      </c>
    </row>
    <row r="1759" spans="1:4" s="476" customFormat="1" ht="12.75" x14ac:dyDescent="0.2">
      <c r="A1759" s="476">
        <v>1792</v>
      </c>
      <c r="B1759" s="476" t="s">
        <v>9182</v>
      </c>
      <c r="C1759" s="476" t="s">
        <v>9</v>
      </c>
      <c r="D1759" s="477">
        <v>299.20999999999998</v>
      </c>
    </row>
    <row r="1760" spans="1:4" s="476" customFormat="1" ht="12.75" x14ac:dyDescent="0.2">
      <c r="A1760" s="476">
        <v>1793</v>
      </c>
      <c r="B1760" s="476" t="s">
        <v>9183</v>
      </c>
      <c r="C1760" s="476" t="s">
        <v>9</v>
      </c>
      <c r="D1760" s="477">
        <v>604.6</v>
      </c>
    </row>
    <row r="1761" spans="1:4" s="476" customFormat="1" ht="12.75" x14ac:dyDescent="0.2">
      <c r="A1761" s="476">
        <v>1809</v>
      </c>
      <c r="B1761" s="476" t="s">
        <v>9184</v>
      </c>
      <c r="C1761" s="476" t="s">
        <v>9</v>
      </c>
      <c r="D1761" s="477">
        <v>71.91</v>
      </c>
    </row>
    <row r="1762" spans="1:4" s="476" customFormat="1" ht="12.75" x14ac:dyDescent="0.2">
      <c r="A1762" s="476">
        <v>1814</v>
      </c>
      <c r="B1762" s="476" t="s">
        <v>9185</v>
      </c>
      <c r="C1762" s="476" t="s">
        <v>9</v>
      </c>
      <c r="D1762" s="477">
        <v>59.07</v>
      </c>
    </row>
    <row r="1763" spans="1:4" s="476" customFormat="1" ht="12.75" x14ac:dyDescent="0.2">
      <c r="A1763" s="476">
        <v>1803</v>
      </c>
      <c r="B1763" s="476" t="s">
        <v>9186</v>
      </c>
      <c r="C1763" s="476" t="s">
        <v>9</v>
      </c>
      <c r="D1763" s="477">
        <v>14.93</v>
      </c>
    </row>
    <row r="1764" spans="1:4" s="476" customFormat="1" ht="12.75" x14ac:dyDescent="0.2">
      <c r="A1764" s="476">
        <v>1805</v>
      </c>
      <c r="B1764" s="476" t="s">
        <v>9187</v>
      </c>
      <c r="C1764" s="476" t="s">
        <v>9</v>
      </c>
      <c r="D1764" s="477">
        <v>34.28</v>
      </c>
    </row>
    <row r="1765" spans="1:4" s="476" customFormat="1" ht="12.75" x14ac:dyDescent="0.2">
      <c r="A1765" s="476">
        <v>1821</v>
      </c>
      <c r="B1765" s="476" t="s">
        <v>9188</v>
      </c>
      <c r="C1765" s="476" t="s">
        <v>9</v>
      </c>
      <c r="D1765" s="477">
        <v>202.52</v>
      </c>
    </row>
    <row r="1766" spans="1:4" s="476" customFormat="1" ht="12.75" x14ac:dyDescent="0.2">
      <c r="A1766" s="476">
        <v>1806</v>
      </c>
      <c r="B1766" s="476" t="s">
        <v>9189</v>
      </c>
      <c r="C1766" s="476" t="s">
        <v>9</v>
      </c>
      <c r="D1766" s="477">
        <v>120.54</v>
      </c>
    </row>
    <row r="1767" spans="1:4" s="476" customFormat="1" ht="12.75" x14ac:dyDescent="0.2">
      <c r="A1767" s="476">
        <v>1804</v>
      </c>
      <c r="B1767" s="476" t="s">
        <v>9190</v>
      </c>
      <c r="C1767" s="476" t="s">
        <v>9</v>
      </c>
      <c r="D1767" s="477">
        <v>21.25</v>
      </c>
    </row>
    <row r="1768" spans="1:4" s="476" customFormat="1" ht="12.75" x14ac:dyDescent="0.2">
      <c r="A1768" s="476">
        <v>1807</v>
      </c>
      <c r="B1768" s="476" t="s">
        <v>9191</v>
      </c>
      <c r="C1768" s="476" t="s">
        <v>9</v>
      </c>
      <c r="D1768" s="477">
        <v>289.64</v>
      </c>
    </row>
    <row r="1769" spans="1:4" s="476" customFormat="1" ht="12.75" x14ac:dyDescent="0.2">
      <c r="A1769" s="476">
        <v>1808</v>
      </c>
      <c r="B1769" s="476" t="s">
        <v>9192</v>
      </c>
      <c r="C1769" s="476" t="s">
        <v>9</v>
      </c>
      <c r="D1769" s="477">
        <v>580.66999999999996</v>
      </c>
    </row>
    <row r="1770" spans="1:4" s="476" customFormat="1" ht="12.75" x14ac:dyDescent="0.2">
      <c r="A1770" s="476">
        <v>1797</v>
      </c>
      <c r="B1770" s="476" t="s">
        <v>9193</v>
      </c>
      <c r="C1770" s="476" t="s">
        <v>9</v>
      </c>
      <c r="D1770" s="477">
        <v>87.09</v>
      </c>
    </row>
    <row r="1771" spans="1:4" s="476" customFormat="1" ht="12.75" x14ac:dyDescent="0.2">
      <c r="A1771" s="476">
        <v>1796</v>
      </c>
      <c r="B1771" s="476" t="s">
        <v>9194</v>
      </c>
      <c r="C1771" s="476" t="s">
        <v>9</v>
      </c>
      <c r="D1771" s="477">
        <v>66.8</v>
      </c>
    </row>
    <row r="1772" spans="1:4" s="476" customFormat="1" ht="12.75" x14ac:dyDescent="0.2">
      <c r="A1772" s="476">
        <v>1794</v>
      </c>
      <c r="B1772" s="476" t="s">
        <v>9195</v>
      </c>
      <c r="C1772" s="476" t="s">
        <v>9</v>
      </c>
      <c r="D1772" s="477">
        <v>15.95</v>
      </c>
    </row>
    <row r="1773" spans="1:4" s="476" customFormat="1" ht="12.75" x14ac:dyDescent="0.2">
      <c r="A1773" s="476">
        <v>1816</v>
      </c>
      <c r="B1773" s="476" t="s">
        <v>9196</v>
      </c>
      <c r="C1773" s="476" t="s">
        <v>9</v>
      </c>
      <c r="D1773" s="477">
        <v>35.96</v>
      </c>
    </row>
    <row r="1774" spans="1:4" s="476" customFormat="1" ht="12.75" x14ac:dyDescent="0.2">
      <c r="A1774" s="476">
        <v>1815</v>
      </c>
      <c r="B1774" s="476" t="s">
        <v>9197</v>
      </c>
      <c r="C1774" s="476" t="s">
        <v>9</v>
      </c>
      <c r="D1774" s="477">
        <v>276.13</v>
      </c>
    </row>
    <row r="1775" spans="1:4" s="476" customFormat="1" ht="12.75" x14ac:dyDescent="0.2">
      <c r="A1775" s="476">
        <v>1798</v>
      </c>
      <c r="B1775" s="476" t="s">
        <v>9198</v>
      </c>
      <c r="C1775" s="476" t="s">
        <v>9</v>
      </c>
      <c r="D1775" s="477">
        <v>123.56</v>
      </c>
    </row>
    <row r="1776" spans="1:4" s="476" customFormat="1" ht="12.75" x14ac:dyDescent="0.2">
      <c r="A1776" s="476">
        <v>1795</v>
      </c>
      <c r="B1776" s="476" t="s">
        <v>9199</v>
      </c>
      <c r="C1776" s="476" t="s">
        <v>9</v>
      </c>
      <c r="D1776" s="477">
        <v>22.09</v>
      </c>
    </row>
    <row r="1777" spans="1:4" s="476" customFormat="1" ht="12.75" x14ac:dyDescent="0.2">
      <c r="A1777" s="476">
        <v>1799</v>
      </c>
      <c r="B1777" s="476" t="s">
        <v>9200</v>
      </c>
      <c r="C1777" s="476" t="s">
        <v>9</v>
      </c>
      <c r="D1777" s="477">
        <v>359.63</v>
      </c>
    </row>
    <row r="1778" spans="1:4" s="476" customFormat="1" ht="12.75" x14ac:dyDescent="0.2">
      <c r="A1778" s="476">
        <v>1800</v>
      </c>
      <c r="B1778" s="476" t="s">
        <v>9201</v>
      </c>
      <c r="C1778" s="476" t="s">
        <v>9</v>
      </c>
      <c r="D1778" s="477">
        <v>686.6</v>
      </c>
    </row>
    <row r="1779" spans="1:4" s="476" customFormat="1" ht="12.75" x14ac:dyDescent="0.2">
      <c r="A1779" s="476">
        <v>1802</v>
      </c>
      <c r="B1779" s="476" t="s">
        <v>9202</v>
      </c>
      <c r="C1779" s="476" t="s">
        <v>9</v>
      </c>
      <c r="D1779" s="478">
        <v>1717.47</v>
      </c>
    </row>
    <row r="1780" spans="1:4" s="476" customFormat="1" ht="12.75" x14ac:dyDescent="0.2">
      <c r="A1780" s="476">
        <v>40385</v>
      </c>
      <c r="B1780" s="476" t="s">
        <v>9203</v>
      </c>
      <c r="C1780" s="476" t="s">
        <v>9</v>
      </c>
      <c r="D1780" s="477">
        <v>78.56</v>
      </c>
    </row>
    <row r="1781" spans="1:4" s="476" customFormat="1" ht="12.75" x14ac:dyDescent="0.2">
      <c r="A1781" s="476">
        <v>40383</v>
      </c>
      <c r="B1781" s="476" t="s">
        <v>9204</v>
      </c>
      <c r="C1781" s="476" t="s">
        <v>9</v>
      </c>
      <c r="D1781" s="477">
        <v>53.79</v>
      </c>
    </row>
    <row r="1782" spans="1:4" s="476" customFormat="1" ht="12.75" x14ac:dyDescent="0.2">
      <c r="A1782" s="476">
        <v>40378</v>
      </c>
      <c r="B1782" s="476" t="s">
        <v>9205</v>
      </c>
      <c r="C1782" s="476" t="s">
        <v>9</v>
      </c>
      <c r="D1782" s="477">
        <v>18.59</v>
      </c>
    </row>
    <row r="1783" spans="1:4" s="476" customFormat="1" ht="12.75" x14ac:dyDescent="0.2">
      <c r="A1783" s="476">
        <v>40382</v>
      </c>
      <c r="B1783" s="476" t="s">
        <v>9206</v>
      </c>
      <c r="C1783" s="476" t="s">
        <v>9</v>
      </c>
      <c r="D1783" s="477">
        <v>35.19</v>
      </c>
    </row>
    <row r="1784" spans="1:4" s="476" customFormat="1" ht="12.75" x14ac:dyDescent="0.2">
      <c r="A1784" s="476">
        <v>40422</v>
      </c>
      <c r="B1784" s="476" t="s">
        <v>2100</v>
      </c>
      <c r="C1784" s="476" t="s">
        <v>9</v>
      </c>
      <c r="D1784" s="477">
        <v>239.72</v>
      </c>
    </row>
    <row r="1785" spans="1:4" s="476" customFormat="1" ht="12.75" x14ac:dyDescent="0.2">
      <c r="A1785" s="476">
        <v>40387</v>
      </c>
      <c r="B1785" s="476" t="s">
        <v>9207</v>
      </c>
      <c r="C1785" s="476" t="s">
        <v>9</v>
      </c>
      <c r="D1785" s="477">
        <v>122.06</v>
      </c>
    </row>
    <row r="1786" spans="1:4" s="476" customFormat="1" ht="12.75" x14ac:dyDescent="0.2">
      <c r="A1786" s="476">
        <v>40380</v>
      </c>
      <c r="B1786" s="476" t="s">
        <v>9208</v>
      </c>
      <c r="C1786" s="476" t="s">
        <v>9</v>
      </c>
      <c r="D1786" s="477">
        <v>24.79</v>
      </c>
    </row>
    <row r="1787" spans="1:4" s="476" customFormat="1" ht="12.75" x14ac:dyDescent="0.2">
      <c r="A1787" s="476">
        <v>40390</v>
      </c>
      <c r="B1787" s="476" t="s">
        <v>9209</v>
      </c>
      <c r="C1787" s="476" t="s">
        <v>9</v>
      </c>
      <c r="D1787" s="477">
        <v>504.89</v>
      </c>
    </row>
    <row r="1788" spans="1:4" s="476" customFormat="1" ht="12.75" x14ac:dyDescent="0.2">
      <c r="A1788" s="476">
        <v>40413</v>
      </c>
      <c r="B1788" s="476" t="s">
        <v>9210</v>
      </c>
      <c r="C1788" s="476" t="s">
        <v>9</v>
      </c>
      <c r="D1788" s="477">
        <v>23.55</v>
      </c>
    </row>
    <row r="1789" spans="1:4" s="476" customFormat="1" ht="12.75" x14ac:dyDescent="0.2">
      <c r="A1789" s="476">
        <v>40415</v>
      </c>
      <c r="B1789" s="476" t="s">
        <v>9211</v>
      </c>
      <c r="C1789" s="476" t="s">
        <v>9</v>
      </c>
      <c r="D1789" s="477">
        <v>33.549999999999997</v>
      </c>
    </row>
    <row r="1790" spans="1:4" s="476" customFormat="1" ht="12.75" x14ac:dyDescent="0.2">
      <c r="A1790" s="476">
        <v>40417</v>
      </c>
      <c r="B1790" s="476" t="s">
        <v>9212</v>
      </c>
      <c r="C1790" s="476" t="s">
        <v>9</v>
      </c>
      <c r="D1790" s="477">
        <v>39.58</v>
      </c>
    </row>
    <row r="1791" spans="1:4" s="476" customFormat="1" ht="12.75" x14ac:dyDescent="0.2">
      <c r="A1791" s="476">
        <v>39271</v>
      </c>
      <c r="B1791" s="476" t="s">
        <v>9213</v>
      </c>
      <c r="C1791" s="476" t="s">
        <v>9</v>
      </c>
      <c r="D1791" s="477">
        <v>2.12</v>
      </c>
    </row>
    <row r="1792" spans="1:4" s="476" customFormat="1" ht="12.75" x14ac:dyDescent="0.2">
      <c r="A1792" s="476">
        <v>39273</v>
      </c>
      <c r="B1792" s="476" t="s">
        <v>9214</v>
      </c>
      <c r="C1792" s="476" t="s">
        <v>9</v>
      </c>
      <c r="D1792" s="477">
        <v>3.61</v>
      </c>
    </row>
    <row r="1793" spans="1:4" s="476" customFormat="1" ht="12.75" x14ac:dyDescent="0.2">
      <c r="A1793" s="476">
        <v>39272</v>
      </c>
      <c r="B1793" s="476" t="s">
        <v>9215</v>
      </c>
      <c r="C1793" s="476" t="s">
        <v>9</v>
      </c>
      <c r="D1793" s="477">
        <v>2.61</v>
      </c>
    </row>
    <row r="1794" spans="1:4" s="476" customFormat="1" ht="12.75" x14ac:dyDescent="0.2">
      <c r="A1794" s="476">
        <v>1875</v>
      </c>
      <c r="B1794" s="476" t="s">
        <v>9216</v>
      </c>
      <c r="C1794" s="476" t="s">
        <v>9</v>
      </c>
      <c r="D1794" s="477">
        <v>5.77</v>
      </c>
    </row>
    <row r="1795" spans="1:4" s="476" customFormat="1" ht="12.75" x14ac:dyDescent="0.2">
      <c r="A1795" s="476">
        <v>1874</v>
      </c>
      <c r="B1795" s="476" t="s">
        <v>9217</v>
      </c>
      <c r="C1795" s="476" t="s">
        <v>9</v>
      </c>
      <c r="D1795" s="477">
        <v>4.76</v>
      </c>
    </row>
    <row r="1796" spans="1:4" s="476" customFormat="1" ht="12.75" x14ac:dyDescent="0.2">
      <c r="A1796" s="476">
        <v>1870</v>
      </c>
      <c r="B1796" s="476" t="s">
        <v>1923</v>
      </c>
      <c r="C1796" s="476" t="s">
        <v>9</v>
      </c>
      <c r="D1796" s="477">
        <v>2.75</v>
      </c>
    </row>
    <row r="1797" spans="1:4" s="476" customFormat="1" ht="12.75" x14ac:dyDescent="0.2">
      <c r="A1797" s="476">
        <v>1884</v>
      </c>
      <c r="B1797" s="476" t="s">
        <v>9218</v>
      </c>
      <c r="C1797" s="476" t="s">
        <v>9</v>
      </c>
      <c r="D1797" s="477">
        <v>4.22</v>
      </c>
    </row>
    <row r="1798" spans="1:4" s="476" customFormat="1" ht="12.75" x14ac:dyDescent="0.2">
      <c r="A1798" s="476">
        <v>1887</v>
      </c>
      <c r="B1798" s="476" t="s">
        <v>9219</v>
      </c>
      <c r="C1798" s="476" t="s">
        <v>9</v>
      </c>
      <c r="D1798" s="477">
        <v>23.91</v>
      </c>
    </row>
    <row r="1799" spans="1:4" s="476" customFormat="1" ht="12.75" x14ac:dyDescent="0.2">
      <c r="A1799" s="476">
        <v>1876</v>
      </c>
      <c r="B1799" s="476" t="s">
        <v>9220</v>
      </c>
      <c r="C1799" s="476" t="s">
        <v>9</v>
      </c>
      <c r="D1799" s="477">
        <v>9.3699999999999992</v>
      </c>
    </row>
    <row r="1800" spans="1:4" s="476" customFormat="1" ht="12.75" x14ac:dyDescent="0.2">
      <c r="A1800" s="476">
        <v>1879</v>
      </c>
      <c r="B1800" s="476" t="s">
        <v>9221</v>
      </c>
      <c r="C1800" s="476" t="s">
        <v>9</v>
      </c>
      <c r="D1800" s="477">
        <v>2.78</v>
      </c>
    </row>
    <row r="1801" spans="1:4" s="476" customFormat="1" ht="12.75" x14ac:dyDescent="0.2">
      <c r="A1801" s="476">
        <v>1877</v>
      </c>
      <c r="B1801" s="476" t="s">
        <v>9222</v>
      </c>
      <c r="C1801" s="476" t="s">
        <v>9</v>
      </c>
      <c r="D1801" s="477">
        <v>23.94</v>
      </c>
    </row>
    <row r="1802" spans="1:4" s="476" customFormat="1" ht="12.75" x14ac:dyDescent="0.2">
      <c r="A1802" s="476">
        <v>1878</v>
      </c>
      <c r="B1802" s="476" t="s">
        <v>9223</v>
      </c>
      <c r="C1802" s="476" t="s">
        <v>9</v>
      </c>
      <c r="D1802" s="477">
        <v>48.1</v>
      </c>
    </row>
    <row r="1803" spans="1:4" s="476" customFormat="1" ht="12.75" x14ac:dyDescent="0.2">
      <c r="A1803" s="476">
        <v>2621</v>
      </c>
      <c r="B1803" s="476" t="s">
        <v>9224</v>
      </c>
      <c r="C1803" s="476" t="s">
        <v>9</v>
      </c>
      <c r="D1803" s="477">
        <v>159.19999999999999</v>
      </c>
    </row>
    <row r="1804" spans="1:4" s="476" customFormat="1" ht="12.75" x14ac:dyDescent="0.2">
      <c r="A1804" s="476">
        <v>2616</v>
      </c>
      <c r="B1804" s="476" t="s">
        <v>9225</v>
      </c>
      <c r="C1804" s="476" t="s">
        <v>9</v>
      </c>
      <c r="D1804" s="477">
        <v>4.5</v>
      </c>
    </row>
    <row r="1805" spans="1:4" s="476" customFormat="1" ht="12.75" x14ac:dyDescent="0.2">
      <c r="A1805" s="476">
        <v>2633</v>
      </c>
      <c r="B1805" s="476" t="s">
        <v>9226</v>
      </c>
      <c r="C1805" s="476" t="s">
        <v>9</v>
      </c>
      <c r="D1805" s="477">
        <v>5.09</v>
      </c>
    </row>
    <row r="1806" spans="1:4" s="476" customFormat="1" ht="12.75" x14ac:dyDescent="0.2">
      <c r="A1806" s="476">
        <v>2617</v>
      </c>
      <c r="B1806" s="476" t="s">
        <v>9227</v>
      </c>
      <c r="C1806" s="476" t="s">
        <v>9</v>
      </c>
      <c r="D1806" s="477">
        <v>6.93</v>
      </c>
    </row>
    <row r="1807" spans="1:4" s="476" customFormat="1" ht="12.75" x14ac:dyDescent="0.2">
      <c r="A1807" s="476">
        <v>2618</v>
      </c>
      <c r="B1807" s="476" t="s">
        <v>9228</v>
      </c>
      <c r="C1807" s="476" t="s">
        <v>9</v>
      </c>
      <c r="D1807" s="477">
        <v>15.77</v>
      </c>
    </row>
    <row r="1808" spans="1:4" s="476" customFormat="1" ht="12.75" x14ac:dyDescent="0.2">
      <c r="A1808" s="476">
        <v>2632</v>
      </c>
      <c r="B1808" s="476" t="s">
        <v>9229</v>
      </c>
      <c r="C1808" s="476" t="s">
        <v>9</v>
      </c>
      <c r="D1808" s="477">
        <v>19.23</v>
      </c>
    </row>
    <row r="1809" spans="1:4" s="476" customFormat="1" ht="12.75" x14ac:dyDescent="0.2">
      <c r="A1809" s="476">
        <v>2631</v>
      </c>
      <c r="B1809" s="476" t="s">
        <v>9230</v>
      </c>
      <c r="C1809" s="476" t="s">
        <v>9</v>
      </c>
      <c r="D1809" s="477">
        <v>28.24</v>
      </c>
    </row>
    <row r="1810" spans="1:4" s="476" customFormat="1" ht="12.75" x14ac:dyDescent="0.2">
      <c r="A1810" s="476">
        <v>2619</v>
      </c>
      <c r="B1810" s="476" t="s">
        <v>9231</v>
      </c>
      <c r="C1810" s="476" t="s">
        <v>9</v>
      </c>
      <c r="D1810" s="477">
        <v>71.5</v>
      </c>
    </row>
    <row r="1811" spans="1:4" s="476" customFormat="1" ht="12.75" x14ac:dyDescent="0.2">
      <c r="A1811" s="476">
        <v>2620</v>
      </c>
      <c r="B1811" s="476" t="s">
        <v>9232</v>
      </c>
      <c r="C1811" s="476" t="s">
        <v>9</v>
      </c>
      <c r="D1811" s="477">
        <v>93.87</v>
      </c>
    </row>
    <row r="1812" spans="1:4" s="476" customFormat="1" ht="12.75" x14ac:dyDescent="0.2">
      <c r="A1812" s="476">
        <v>25968</v>
      </c>
      <c r="B1812" s="476" t="s">
        <v>9233</v>
      </c>
      <c r="C1812" s="476" t="s">
        <v>9</v>
      </c>
      <c r="D1812" s="477">
        <v>57.4</v>
      </c>
    </row>
    <row r="1813" spans="1:4" s="476" customFormat="1" ht="12.75" x14ac:dyDescent="0.2">
      <c r="A1813" s="476">
        <v>38369</v>
      </c>
      <c r="B1813" s="476" t="s">
        <v>9234</v>
      </c>
      <c r="C1813" s="476" t="s">
        <v>9</v>
      </c>
      <c r="D1813" s="477">
        <v>18</v>
      </c>
    </row>
    <row r="1814" spans="1:4" s="476" customFormat="1" ht="12.75" x14ac:dyDescent="0.2">
      <c r="A1814" s="476">
        <v>38370</v>
      </c>
      <c r="B1814" s="476" t="s">
        <v>9235</v>
      </c>
      <c r="C1814" s="476" t="s">
        <v>9</v>
      </c>
      <c r="D1814" s="477">
        <v>18</v>
      </c>
    </row>
    <row r="1815" spans="1:4" s="476" customFormat="1" ht="12.75" x14ac:dyDescent="0.2">
      <c r="A1815" s="476">
        <v>38372</v>
      </c>
      <c r="B1815" s="476" t="s">
        <v>9236</v>
      </c>
      <c r="C1815" s="476" t="s">
        <v>9</v>
      </c>
      <c r="D1815" s="477">
        <v>21.62</v>
      </c>
    </row>
    <row r="1816" spans="1:4" s="476" customFormat="1" ht="12.75" x14ac:dyDescent="0.2">
      <c r="A1816" s="476">
        <v>2357</v>
      </c>
      <c r="B1816" s="476" t="s">
        <v>9237</v>
      </c>
      <c r="C1816" s="476" t="s">
        <v>7605</v>
      </c>
      <c r="D1816" s="477">
        <v>11.22</v>
      </c>
    </row>
    <row r="1817" spans="1:4" s="476" customFormat="1" ht="12.75" x14ac:dyDescent="0.2">
      <c r="A1817" s="476">
        <v>40806</v>
      </c>
      <c r="B1817" s="476" t="s">
        <v>9238</v>
      </c>
      <c r="C1817" s="476" t="s">
        <v>908</v>
      </c>
      <c r="D1817" s="478">
        <v>2001.47</v>
      </c>
    </row>
    <row r="1818" spans="1:4" s="476" customFormat="1" ht="12.75" x14ac:dyDescent="0.2">
      <c r="A1818" s="476">
        <v>2355</v>
      </c>
      <c r="B1818" s="476" t="s">
        <v>9239</v>
      </c>
      <c r="C1818" s="476" t="s">
        <v>7605</v>
      </c>
      <c r="D1818" s="477">
        <v>23.99</v>
      </c>
    </row>
    <row r="1819" spans="1:4" s="476" customFormat="1" ht="12.75" x14ac:dyDescent="0.2">
      <c r="A1819" s="476">
        <v>40805</v>
      </c>
      <c r="B1819" s="476" t="s">
        <v>9240</v>
      </c>
      <c r="C1819" s="476" t="s">
        <v>908</v>
      </c>
      <c r="D1819" s="478">
        <v>4275.3999999999996</v>
      </c>
    </row>
    <row r="1820" spans="1:4" s="476" customFormat="1" ht="12.75" x14ac:dyDescent="0.2">
      <c r="A1820" s="476">
        <v>2358</v>
      </c>
      <c r="B1820" s="476" t="s">
        <v>9241</v>
      </c>
      <c r="C1820" s="476" t="s">
        <v>7605</v>
      </c>
      <c r="D1820" s="477">
        <v>21.45</v>
      </c>
    </row>
    <row r="1821" spans="1:4" s="476" customFormat="1" ht="12.75" x14ac:dyDescent="0.2">
      <c r="A1821" s="476">
        <v>40807</v>
      </c>
      <c r="B1821" s="476" t="s">
        <v>9242</v>
      </c>
      <c r="C1821" s="476" t="s">
        <v>908</v>
      </c>
      <c r="D1821" s="478">
        <v>3821.41</v>
      </c>
    </row>
    <row r="1822" spans="1:4" s="476" customFormat="1" ht="12.75" x14ac:dyDescent="0.2">
      <c r="A1822" s="476">
        <v>2359</v>
      </c>
      <c r="B1822" s="476" t="s">
        <v>9243</v>
      </c>
      <c r="C1822" s="476" t="s">
        <v>7605</v>
      </c>
      <c r="D1822" s="477">
        <v>25.62</v>
      </c>
    </row>
    <row r="1823" spans="1:4" s="476" customFormat="1" ht="12.75" x14ac:dyDescent="0.2">
      <c r="A1823" s="476">
        <v>40808</v>
      </c>
      <c r="B1823" s="476" t="s">
        <v>9244</v>
      </c>
      <c r="C1823" s="476" t="s">
        <v>908</v>
      </c>
      <c r="D1823" s="478">
        <v>4566.3</v>
      </c>
    </row>
    <row r="1824" spans="1:4" s="476" customFormat="1" ht="12.75" x14ac:dyDescent="0.2">
      <c r="A1824" s="476">
        <v>44330</v>
      </c>
      <c r="B1824" s="476" t="s">
        <v>16769</v>
      </c>
      <c r="C1824" s="476" t="s">
        <v>7596</v>
      </c>
      <c r="D1824" s="477">
        <v>6.39</v>
      </c>
    </row>
    <row r="1825" spans="1:4" s="476" customFormat="1" ht="12.75" x14ac:dyDescent="0.2">
      <c r="A1825" s="476">
        <v>43144</v>
      </c>
      <c r="B1825" s="476" t="s">
        <v>9245</v>
      </c>
      <c r="C1825" s="476" t="s">
        <v>29</v>
      </c>
      <c r="D1825" s="477">
        <v>38.36</v>
      </c>
    </row>
    <row r="1826" spans="1:4" s="476" customFormat="1" ht="12.75" x14ac:dyDescent="0.2">
      <c r="A1826" s="476">
        <v>39397</v>
      </c>
      <c r="B1826" s="476" t="s">
        <v>1165</v>
      </c>
      <c r="C1826" s="476" t="s">
        <v>7596</v>
      </c>
      <c r="D1826" s="477">
        <v>17.48</v>
      </c>
    </row>
    <row r="1827" spans="1:4" s="476" customFormat="1" ht="12.75" x14ac:dyDescent="0.2">
      <c r="A1827" s="476">
        <v>2692</v>
      </c>
      <c r="B1827" s="476" t="s">
        <v>1099</v>
      </c>
      <c r="C1827" s="476" t="s">
        <v>7596</v>
      </c>
      <c r="D1827" s="477">
        <v>7.05</v>
      </c>
    </row>
    <row r="1828" spans="1:4" s="476" customFormat="1" ht="12.75" x14ac:dyDescent="0.2">
      <c r="A1828" s="476">
        <v>44329</v>
      </c>
      <c r="B1828" s="476" t="s">
        <v>16770</v>
      </c>
      <c r="C1828" s="476" t="s">
        <v>7596</v>
      </c>
      <c r="D1828" s="477">
        <v>8.3699999999999992</v>
      </c>
    </row>
    <row r="1829" spans="1:4" s="476" customFormat="1" ht="12.75" x14ac:dyDescent="0.2">
      <c r="A1829" s="476">
        <v>5318</v>
      </c>
      <c r="B1829" s="476" t="s">
        <v>16771</v>
      </c>
      <c r="C1829" s="476" t="s">
        <v>7596</v>
      </c>
      <c r="D1829" s="477">
        <v>13.54</v>
      </c>
    </row>
    <row r="1830" spans="1:4" s="476" customFormat="1" ht="12.75" x14ac:dyDescent="0.2">
      <c r="A1830" s="476">
        <v>5330</v>
      </c>
      <c r="B1830" s="476" t="s">
        <v>9246</v>
      </c>
      <c r="C1830" s="476" t="s">
        <v>7596</v>
      </c>
      <c r="D1830" s="477">
        <v>30.86</v>
      </c>
    </row>
    <row r="1831" spans="1:4" s="476" customFormat="1" ht="12.75" x14ac:dyDescent="0.2">
      <c r="A1831" s="476">
        <v>26017</v>
      </c>
      <c r="B1831" s="476" t="s">
        <v>9247</v>
      </c>
      <c r="C1831" s="476" t="s">
        <v>9</v>
      </c>
      <c r="D1831" s="477">
        <v>31.78</v>
      </c>
    </row>
    <row r="1832" spans="1:4" s="476" customFormat="1" ht="12.75" x14ac:dyDescent="0.2">
      <c r="A1832" s="476">
        <v>25931</v>
      </c>
      <c r="B1832" s="476" t="s">
        <v>9248</v>
      </c>
      <c r="C1832" s="476" t="s">
        <v>9</v>
      </c>
      <c r="D1832" s="477">
        <v>101.03</v>
      </c>
    </row>
    <row r="1833" spans="1:4" s="476" customFormat="1" ht="12.75" x14ac:dyDescent="0.2">
      <c r="A1833" s="476">
        <v>38140</v>
      </c>
      <c r="B1833" s="476" t="s">
        <v>9249</v>
      </c>
      <c r="C1833" s="476" t="s">
        <v>9</v>
      </c>
      <c r="D1833" s="477">
        <v>24.5</v>
      </c>
    </row>
    <row r="1834" spans="1:4" s="476" customFormat="1" ht="12.75" x14ac:dyDescent="0.2">
      <c r="A1834" s="476">
        <v>13887</v>
      </c>
      <c r="B1834" s="476" t="s">
        <v>9250</v>
      </c>
      <c r="C1834" s="476" t="s">
        <v>9</v>
      </c>
      <c r="D1834" s="477">
        <v>580.04999999999995</v>
      </c>
    </row>
    <row r="1835" spans="1:4" s="476" customFormat="1" ht="12.75" x14ac:dyDescent="0.2">
      <c r="A1835" s="476">
        <v>26018</v>
      </c>
      <c r="B1835" s="476" t="s">
        <v>1367</v>
      </c>
      <c r="C1835" s="476" t="s">
        <v>9</v>
      </c>
      <c r="D1835" s="477">
        <v>25.82</v>
      </c>
    </row>
    <row r="1836" spans="1:4" s="476" customFormat="1" ht="12.75" x14ac:dyDescent="0.2">
      <c r="A1836" s="476">
        <v>26019</v>
      </c>
      <c r="B1836" s="476" t="s">
        <v>1370</v>
      </c>
      <c r="C1836" s="476" t="s">
        <v>9</v>
      </c>
      <c r="D1836" s="477">
        <v>24.38</v>
      </c>
    </row>
    <row r="1837" spans="1:4" s="476" customFormat="1" ht="12.75" x14ac:dyDescent="0.2">
      <c r="A1837" s="476">
        <v>26020</v>
      </c>
      <c r="B1837" s="476" t="s">
        <v>9251</v>
      </c>
      <c r="C1837" s="476" t="s">
        <v>9</v>
      </c>
      <c r="D1837" s="477">
        <v>6.35</v>
      </c>
    </row>
    <row r="1838" spans="1:4" s="476" customFormat="1" ht="12.75" x14ac:dyDescent="0.2">
      <c r="A1838" s="476">
        <v>34544</v>
      </c>
      <c r="B1838" s="476" t="s">
        <v>9252</v>
      </c>
      <c r="C1838" s="476" t="s">
        <v>9</v>
      </c>
      <c r="D1838" s="478">
        <v>1578.3</v>
      </c>
    </row>
    <row r="1839" spans="1:4" s="476" customFormat="1" ht="12.75" x14ac:dyDescent="0.2">
      <c r="A1839" s="476">
        <v>34729</v>
      </c>
      <c r="B1839" s="476" t="s">
        <v>9253</v>
      </c>
      <c r="C1839" s="476" t="s">
        <v>9</v>
      </c>
      <c r="D1839" s="478">
        <v>1241.57</v>
      </c>
    </row>
    <row r="1840" spans="1:4" s="476" customFormat="1" ht="12.75" x14ac:dyDescent="0.2">
      <c r="A1840" s="476">
        <v>34734</v>
      </c>
      <c r="B1840" s="476" t="s">
        <v>9254</v>
      </c>
      <c r="C1840" s="476" t="s">
        <v>9</v>
      </c>
      <c r="D1840" s="478">
        <v>1922.35</v>
      </c>
    </row>
    <row r="1841" spans="1:4" s="476" customFormat="1" ht="12.75" x14ac:dyDescent="0.2">
      <c r="A1841" s="476">
        <v>34738</v>
      </c>
      <c r="B1841" s="476" t="s">
        <v>9255</v>
      </c>
      <c r="C1841" s="476" t="s">
        <v>9</v>
      </c>
      <c r="D1841" s="478">
        <v>4491.22</v>
      </c>
    </row>
    <row r="1842" spans="1:4" s="476" customFormat="1" ht="12.75" x14ac:dyDescent="0.2">
      <c r="A1842" s="476">
        <v>2391</v>
      </c>
      <c r="B1842" s="476" t="s">
        <v>1853</v>
      </c>
      <c r="C1842" s="476" t="s">
        <v>9</v>
      </c>
      <c r="D1842" s="477">
        <v>365.28</v>
      </c>
    </row>
    <row r="1843" spans="1:4" s="476" customFormat="1" ht="12.75" x14ac:dyDescent="0.2">
      <c r="A1843" s="476">
        <v>2374</v>
      </c>
      <c r="B1843" s="476" t="s">
        <v>9256</v>
      </c>
      <c r="C1843" s="476" t="s">
        <v>9</v>
      </c>
      <c r="D1843" s="477">
        <v>414.4</v>
      </c>
    </row>
    <row r="1844" spans="1:4" s="476" customFormat="1" ht="12.75" x14ac:dyDescent="0.2">
      <c r="A1844" s="476">
        <v>2377</v>
      </c>
      <c r="B1844" s="476" t="s">
        <v>9257</v>
      </c>
      <c r="C1844" s="476" t="s">
        <v>9</v>
      </c>
      <c r="D1844" s="477">
        <v>581.57000000000005</v>
      </c>
    </row>
    <row r="1845" spans="1:4" s="476" customFormat="1" ht="12.75" x14ac:dyDescent="0.2">
      <c r="A1845" s="476">
        <v>2393</v>
      </c>
      <c r="B1845" s="476" t="s">
        <v>9258</v>
      </c>
      <c r="C1845" s="476" t="s">
        <v>9</v>
      </c>
      <c r="D1845" s="477">
        <v>973.92</v>
      </c>
    </row>
    <row r="1846" spans="1:4" s="476" customFormat="1" ht="12.75" x14ac:dyDescent="0.2">
      <c r="A1846" s="476">
        <v>34705</v>
      </c>
      <c r="B1846" s="476" t="s">
        <v>9259</v>
      </c>
      <c r="C1846" s="476" t="s">
        <v>9</v>
      </c>
      <c r="D1846" s="477">
        <v>851.83</v>
      </c>
    </row>
    <row r="1847" spans="1:4" s="476" customFormat="1" ht="12.75" x14ac:dyDescent="0.2">
      <c r="A1847" s="476">
        <v>34707</v>
      </c>
      <c r="B1847" s="476" t="s">
        <v>9260</v>
      </c>
      <c r="C1847" s="476" t="s">
        <v>9</v>
      </c>
      <c r="D1847" s="478">
        <v>1578.46</v>
      </c>
    </row>
    <row r="1848" spans="1:4" s="476" customFormat="1" ht="12.75" x14ac:dyDescent="0.2">
      <c r="A1848" s="476">
        <v>2378</v>
      </c>
      <c r="B1848" s="476" t="s">
        <v>9261</v>
      </c>
      <c r="C1848" s="476" t="s">
        <v>9</v>
      </c>
      <c r="D1848" s="478">
        <v>1337.81</v>
      </c>
    </row>
    <row r="1849" spans="1:4" s="476" customFormat="1" ht="12.75" x14ac:dyDescent="0.2">
      <c r="A1849" s="476">
        <v>2379</v>
      </c>
      <c r="B1849" s="476" t="s">
        <v>9262</v>
      </c>
      <c r="C1849" s="476" t="s">
        <v>9</v>
      </c>
      <c r="D1849" s="478">
        <v>1337.81</v>
      </c>
    </row>
    <row r="1850" spans="1:4" s="476" customFormat="1" ht="12.75" x14ac:dyDescent="0.2">
      <c r="A1850" s="476">
        <v>2376</v>
      </c>
      <c r="B1850" s="476" t="s">
        <v>9263</v>
      </c>
      <c r="C1850" s="476" t="s">
        <v>9</v>
      </c>
      <c r="D1850" s="478">
        <v>2203.36</v>
      </c>
    </row>
    <row r="1851" spans="1:4" s="476" customFormat="1" ht="12.75" x14ac:dyDescent="0.2">
      <c r="A1851" s="476">
        <v>2394</v>
      </c>
      <c r="B1851" s="476" t="s">
        <v>9264</v>
      </c>
      <c r="C1851" s="476" t="s">
        <v>9</v>
      </c>
      <c r="D1851" s="478">
        <v>4710.3900000000003</v>
      </c>
    </row>
    <row r="1852" spans="1:4" s="476" customFormat="1" ht="12.75" x14ac:dyDescent="0.2">
      <c r="A1852" s="476">
        <v>34686</v>
      </c>
      <c r="B1852" s="476" t="s">
        <v>9265</v>
      </c>
      <c r="C1852" s="476" t="s">
        <v>9</v>
      </c>
      <c r="D1852" s="477">
        <v>14.14</v>
      </c>
    </row>
    <row r="1853" spans="1:4" s="476" customFormat="1" ht="12.75" x14ac:dyDescent="0.2">
      <c r="A1853" s="476">
        <v>34616</v>
      </c>
      <c r="B1853" s="476" t="s">
        <v>9266</v>
      </c>
      <c r="C1853" s="476" t="s">
        <v>9</v>
      </c>
      <c r="D1853" s="477">
        <v>54.66</v>
      </c>
    </row>
    <row r="1854" spans="1:4" s="476" customFormat="1" ht="12.75" x14ac:dyDescent="0.2">
      <c r="A1854" s="476">
        <v>34623</v>
      </c>
      <c r="B1854" s="476" t="s">
        <v>9267</v>
      </c>
      <c r="C1854" s="476" t="s">
        <v>9</v>
      </c>
      <c r="D1854" s="477">
        <v>53.82</v>
      </c>
    </row>
    <row r="1855" spans="1:4" s="476" customFormat="1" ht="12.75" x14ac:dyDescent="0.2">
      <c r="A1855" s="476">
        <v>34628</v>
      </c>
      <c r="B1855" s="476" t="s">
        <v>9268</v>
      </c>
      <c r="C1855" s="476" t="s">
        <v>9</v>
      </c>
      <c r="D1855" s="477">
        <v>77.09</v>
      </c>
    </row>
    <row r="1856" spans="1:4" s="476" customFormat="1" ht="12.75" x14ac:dyDescent="0.2">
      <c r="A1856" s="476">
        <v>34653</v>
      </c>
      <c r="B1856" s="476" t="s">
        <v>1858</v>
      </c>
      <c r="C1856" s="476" t="s">
        <v>9</v>
      </c>
      <c r="D1856" s="477">
        <v>9.5299999999999994</v>
      </c>
    </row>
    <row r="1857" spans="1:4" s="476" customFormat="1" ht="12.75" x14ac:dyDescent="0.2">
      <c r="A1857" s="476">
        <v>34688</v>
      </c>
      <c r="B1857" s="476" t="s">
        <v>9269</v>
      </c>
      <c r="C1857" s="476" t="s">
        <v>9</v>
      </c>
      <c r="D1857" s="477">
        <v>17.28</v>
      </c>
    </row>
    <row r="1858" spans="1:4" s="476" customFormat="1" ht="12.75" x14ac:dyDescent="0.2">
      <c r="A1858" s="476">
        <v>34709</v>
      </c>
      <c r="B1858" s="476" t="s">
        <v>1855</v>
      </c>
      <c r="C1858" s="476" t="s">
        <v>9</v>
      </c>
      <c r="D1858" s="477">
        <v>66.97</v>
      </c>
    </row>
    <row r="1859" spans="1:4" s="476" customFormat="1" ht="12.75" x14ac:dyDescent="0.2">
      <c r="A1859" s="476">
        <v>34714</v>
      </c>
      <c r="B1859" s="476" t="s">
        <v>9270</v>
      </c>
      <c r="C1859" s="476" t="s">
        <v>9</v>
      </c>
      <c r="D1859" s="477">
        <v>79.98</v>
      </c>
    </row>
    <row r="1860" spans="1:4" s="476" customFormat="1" ht="12.75" x14ac:dyDescent="0.2">
      <c r="A1860" s="476">
        <v>2388</v>
      </c>
      <c r="B1860" s="476" t="s">
        <v>9271</v>
      </c>
      <c r="C1860" s="476" t="s">
        <v>9</v>
      </c>
      <c r="D1860" s="477">
        <v>66.459999999999994</v>
      </c>
    </row>
    <row r="1861" spans="1:4" s="476" customFormat="1" ht="12.75" x14ac:dyDescent="0.2">
      <c r="A1861" s="476">
        <v>34606</v>
      </c>
      <c r="B1861" s="476" t="s">
        <v>9272</v>
      </c>
      <c r="C1861" s="476" t="s">
        <v>9</v>
      </c>
      <c r="D1861" s="477">
        <v>101.95</v>
      </c>
    </row>
    <row r="1862" spans="1:4" s="476" customFormat="1" ht="12.75" x14ac:dyDescent="0.2">
      <c r="A1862" s="476">
        <v>34689</v>
      </c>
      <c r="B1862" s="476" t="s">
        <v>9273</v>
      </c>
      <c r="C1862" s="476" t="s">
        <v>9</v>
      </c>
      <c r="D1862" s="477">
        <v>32.46</v>
      </c>
    </row>
    <row r="1863" spans="1:4" s="476" customFormat="1" ht="12.75" x14ac:dyDescent="0.2">
      <c r="A1863" s="476">
        <v>2370</v>
      </c>
      <c r="B1863" s="476" t="s">
        <v>9274</v>
      </c>
      <c r="C1863" s="476" t="s">
        <v>9</v>
      </c>
      <c r="D1863" s="477">
        <v>12.35</v>
      </c>
    </row>
    <row r="1864" spans="1:4" s="476" customFormat="1" ht="12.75" x14ac:dyDescent="0.2">
      <c r="A1864" s="476">
        <v>2386</v>
      </c>
      <c r="B1864" s="476" t="s">
        <v>9275</v>
      </c>
      <c r="C1864" s="476" t="s">
        <v>9</v>
      </c>
      <c r="D1864" s="477">
        <v>20.72</v>
      </c>
    </row>
    <row r="1865" spans="1:4" s="476" customFormat="1" ht="12.75" x14ac:dyDescent="0.2">
      <c r="A1865" s="476">
        <v>2392</v>
      </c>
      <c r="B1865" s="476" t="s">
        <v>9276</v>
      </c>
      <c r="C1865" s="476" t="s">
        <v>9</v>
      </c>
      <c r="D1865" s="477">
        <v>82.9</v>
      </c>
    </row>
    <row r="1866" spans="1:4" s="476" customFormat="1" ht="12.75" x14ac:dyDescent="0.2">
      <c r="A1866" s="476">
        <v>2373</v>
      </c>
      <c r="B1866" s="476" t="s">
        <v>9277</v>
      </c>
      <c r="C1866" s="476" t="s">
        <v>9</v>
      </c>
      <c r="D1866" s="477">
        <v>116.8</v>
      </c>
    </row>
    <row r="1867" spans="1:4" s="476" customFormat="1" ht="12.75" x14ac:dyDescent="0.2">
      <c r="A1867" s="476">
        <v>39465</v>
      </c>
      <c r="B1867" s="476" t="s">
        <v>9278</v>
      </c>
      <c r="C1867" s="476" t="s">
        <v>9</v>
      </c>
      <c r="D1867" s="477">
        <v>71.349999999999994</v>
      </c>
    </row>
    <row r="1868" spans="1:4" s="476" customFormat="1" ht="12.75" x14ac:dyDescent="0.2">
      <c r="A1868" s="476">
        <v>39466</v>
      </c>
      <c r="B1868" s="476" t="s">
        <v>9279</v>
      </c>
      <c r="C1868" s="476" t="s">
        <v>9</v>
      </c>
      <c r="D1868" s="477">
        <v>80.27</v>
      </c>
    </row>
    <row r="1869" spans="1:4" s="476" customFormat="1" ht="12.75" x14ac:dyDescent="0.2">
      <c r="A1869" s="476">
        <v>39467</v>
      </c>
      <c r="B1869" s="476" t="s">
        <v>9280</v>
      </c>
      <c r="C1869" s="476" t="s">
        <v>9</v>
      </c>
      <c r="D1869" s="477">
        <v>102.68</v>
      </c>
    </row>
    <row r="1870" spans="1:4" s="476" customFormat="1" ht="12.75" x14ac:dyDescent="0.2">
      <c r="A1870" s="476">
        <v>39468</v>
      </c>
      <c r="B1870" s="476" t="s">
        <v>9281</v>
      </c>
      <c r="C1870" s="476" t="s">
        <v>9</v>
      </c>
      <c r="D1870" s="477">
        <v>182.51</v>
      </c>
    </row>
    <row r="1871" spans="1:4" s="476" customFormat="1" ht="12.75" x14ac:dyDescent="0.2">
      <c r="A1871" s="476">
        <v>39469</v>
      </c>
      <c r="B1871" s="476" t="s">
        <v>9282</v>
      </c>
      <c r="C1871" s="476" t="s">
        <v>9</v>
      </c>
      <c r="D1871" s="477">
        <v>74.34</v>
      </c>
    </row>
    <row r="1872" spans="1:4" s="476" customFormat="1" ht="12.75" x14ac:dyDescent="0.2">
      <c r="A1872" s="476">
        <v>39470</v>
      </c>
      <c r="B1872" s="476" t="s">
        <v>9283</v>
      </c>
      <c r="C1872" s="476" t="s">
        <v>9</v>
      </c>
      <c r="D1872" s="477">
        <v>91.34</v>
      </c>
    </row>
    <row r="1873" spans="1:4" s="476" customFormat="1" ht="12.75" x14ac:dyDescent="0.2">
      <c r="A1873" s="476">
        <v>39471</v>
      </c>
      <c r="B1873" s="476" t="s">
        <v>9284</v>
      </c>
      <c r="C1873" s="476" t="s">
        <v>9</v>
      </c>
      <c r="D1873" s="477">
        <v>109.77</v>
      </c>
    </row>
    <row r="1874" spans="1:4" s="476" customFormat="1" ht="12.75" x14ac:dyDescent="0.2">
      <c r="A1874" s="476">
        <v>39472</v>
      </c>
      <c r="B1874" s="476" t="s">
        <v>1856</v>
      </c>
      <c r="C1874" s="476" t="s">
        <v>9</v>
      </c>
      <c r="D1874" s="477">
        <v>190.73</v>
      </c>
    </row>
    <row r="1875" spans="1:4" s="476" customFormat="1" ht="12.75" x14ac:dyDescent="0.2">
      <c r="A1875" s="476">
        <v>39473</v>
      </c>
      <c r="B1875" s="476" t="s">
        <v>9285</v>
      </c>
      <c r="C1875" s="476" t="s">
        <v>9</v>
      </c>
      <c r="D1875" s="477">
        <v>123.21</v>
      </c>
    </row>
    <row r="1876" spans="1:4" s="476" customFormat="1" ht="12.75" x14ac:dyDescent="0.2">
      <c r="A1876" s="476">
        <v>39474</v>
      </c>
      <c r="B1876" s="476" t="s">
        <v>9286</v>
      </c>
      <c r="C1876" s="476" t="s">
        <v>9</v>
      </c>
      <c r="D1876" s="477">
        <v>131.35</v>
      </c>
    </row>
    <row r="1877" spans="1:4" s="476" customFormat="1" ht="12.75" x14ac:dyDescent="0.2">
      <c r="A1877" s="476">
        <v>39475</v>
      </c>
      <c r="B1877" s="476" t="s">
        <v>9287</v>
      </c>
      <c r="C1877" s="476" t="s">
        <v>9</v>
      </c>
      <c r="D1877" s="477">
        <v>149.03</v>
      </c>
    </row>
    <row r="1878" spans="1:4" s="476" customFormat="1" ht="12.75" x14ac:dyDescent="0.2">
      <c r="A1878" s="476">
        <v>39476</v>
      </c>
      <c r="B1878" s="476" t="s">
        <v>9288</v>
      </c>
      <c r="C1878" s="476" t="s">
        <v>9</v>
      </c>
      <c r="D1878" s="477">
        <v>280.55</v>
      </c>
    </row>
    <row r="1879" spans="1:4" s="476" customFormat="1" ht="12.75" x14ac:dyDescent="0.2">
      <c r="A1879" s="476">
        <v>39477</v>
      </c>
      <c r="B1879" s="476" t="s">
        <v>9289</v>
      </c>
      <c r="C1879" s="476" t="s">
        <v>9</v>
      </c>
      <c r="D1879" s="477">
        <v>137.46</v>
      </c>
    </row>
    <row r="1880" spans="1:4" s="476" customFormat="1" ht="12.75" x14ac:dyDescent="0.2">
      <c r="A1880" s="476">
        <v>39478</v>
      </c>
      <c r="B1880" s="476" t="s">
        <v>9290</v>
      </c>
      <c r="C1880" s="476" t="s">
        <v>9</v>
      </c>
      <c r="D1880" s="477">
        <v>141.71</v>
      </c>
    </row>
    <row r="1881" spans="1:4" s="476" customFormat="1" ht="12.75" x14ac:dyDescent="0.2">
      <c r="A1881" s="476">
        <v>39479</v>
      </c>
      <c r="B1881" s="476" t="s">
        <v>9291</v>
      </c>
      <c r="C1881" s="476" t="s">
        <v>9</v>
      </c>
      <c r="D1881" s="477">
        <v>166.97</v>
      </c>
    </row>
    <row r="1882" spans="1:4" s="476" customFormat="1" ht="12.75" x14ac:dyDescent="0.2">
      <c r="A1882" s="476">
        <v>39480</v>
      </c>
      <c r="B1882" s="476" t="s">
        <v>9292</v>
      </c>
      <c r="C1882" s="476" t="s">
        <v>9</v>
      </c>
      <c r="D1882" s="477">
        <v>344.53</v>
      </c>
    </row>
    <row r="1883" spans="1:4" s="476" customFormat="1" ht="12.75" x14ac:dyDescent="0.2">
      <c r="A1883" s="476">
        <v>39459</v>
      </c>
      <c r="B1883" s="476" t="s">
        <v>9293</v>
      </c>
      <c r="C1883" s="476" t="s">
        <v>9</v>
      </c>
      <c r="D1883" s="477">
        <v>292.42</v>
      </c>
    </row>
    <row r="1884" spans="1:4" s="476" customFormat="1" ht="12.75" x14ac:dyDescent="0.2">
      <c r="A1884" s="476">
        <v>39445</v>
      </c>
      <c r="B1884" s="476" t="s">
        <v>1860</v>
      </c>
      <c r="C1884" s="476" t="s">
        <v>9</v>
      </c>
      <c r="D1884" s="477">
        <v>146.82</v>
      </c>
    </row>
    <row r="1885" spans="1:4" s="476" customFormat="1" ht="12.75" x14ac:dyDescent="0.2">
      <c r="A1885" s="476">
        <v>39446</v>
      </c>
      <c r="B1885" s="476" t="s">
        <v>1861</v>
      </c>
      <c r="C1885" s="476" t="s">
        <v>9</v>
      </c>
      <c r="D1885" s="477">
        <v>149.44</v>
      </c>
    </row>
    <row r="1886" spans="1:4" s="476" customFormat="1" ht="12.75" x14ac:dyDescent="0.2">
      <c r="A1886" s="476">
        <v>39447</v>
      </c>
      <c r="B1886" s="476" t="s">
        <v>9294</v>
      </c>
      <c r="C1886" s="476" t="s">
        <v>9</v>
      </c>
      <c r="D1886" s="477">
        <v>159.80000000000001</v>
      </c>
    </row>
    <row r="1887" spans="1:4" s="476" customFormat="1" ht="12.75" x14ac:dyDescent="0.2">
      <c r="A1887" s="476">
        <v>39448</v>
      </c>
      <c r="B1887" s="476" t="s">
        <v>9295</v>
      </c>
      <c r="C1887" s="476" t="s">
        <v>9</v>
      </c>
      <c r="D1887" s="477">
        <v>272.5</v>
      </c>
    </row>
    <row r="1888" spans="1:4" s="476" customFormat="1" ht="12.75" x14ac:dyDescent="0.2">
      <c r="A1888" s="476">
        <v>39450</v>
      </c>
      <c r="B1888" s="476" t="s">
        <v>9296</v>
      </c>
      <c r="C1888" s="476" t="s">
        <v>9</v>
      </c>
      <c r="D1888" s="477">
        <v>166.25</v>
      </c>
    </row>
    <row r="1889" spans="1:4" s="476" customFormat="1" ht="12.75" x14ac:dyDescent="0.2">
      <c r="A1889" s="476">
        <v>39451</v>
      </c>
      <c r="B1889" s="476" t="s">
        <v>9297</v>
      </c>
      <c r="C1889" s="476" t="s">
        <v>9</v>
      </c>
      <c r="D1889" s="477">
        <v>181.33</v>
      </c>
    </row>
    <row r="1890" spans="1:4" s="476" customFormat="1" ht="12.75" x14ac:dyDescent="0.2">
      <c r="A1890" s="476">
        <v>39452</v>
      </c>
      <c r="B1890" s="476" t="s">
        <v>9298</v>
      </c>
      <c r="C1890" s="476" t="s">
        <v>9</v>
      </c>
      <c r="D1890" s="477">
        <v>182.42</v>
      </c>
    </row>
    <row r="1891" spans="1:4" s="476" customFormat="1" ht="12.75" x14ac:dyDescent="0.2">
      <c r="A1891" s="476">
        <v>39523</v>
      </c>
      <c r="B1891" s="476" t="s">
        <v>9299</v>
      </c>
      <c r="C1891" s="476" t="s">
        <v>9</v>
      </c>
      <c r="D1891" s="477">
        <v>305.27</v>
      </c>
    </row>
    <row r="1892" spans="1:4" s="476" customFormat="1" ht="12.75" x14ac:dyDescent="0.2">
      <c r="A1892" s="476">
        <v>39449</v>
      </c>
      <c r="B1892" s="476" t="s">
        <v>9300</v>
      </c>
      <c r="C1892" s="476" t="s">
        <v>9</v>
      </c>
      <c r="D1892" s="477">
        <v>338.07</v>
      </c>
    </row>
    <row r="1893" spans="1:4" s="476" customFormat="1" ht="12.75" x14ac:dyDescent="0.2">
      <c r="A1893" s="476">
        <v>39455</v>
      </c>
      <c r="B1893" s="476" t="s">
        <v>9301</v>
      </c>
      <c r="C1893" s="476" t="s">
        <v>9</v>
      </c>
      <c r="D1893" s="477">
        <v>167.28</v>
      </c>
    </row>
    <row r="1894" spans="1:4" s="476" customFormat="1" ht="12.75" x14ac:dyDescent="0.2">
      <c r="A1894" s="476">
        <v>39456</v>
      </c>
      <c r="B1894" s="476" t="s">
        <v>9302</v>
      </c>
      <c r="C1894" s="476" t="s">
        <v>9</v>
      </c>
      <c r="D1894" s="477">
        <v>167.41</v>
      </c>
    </row>
    <row r="1895" spans="1:4" s="476" customFormat="1" ht="12.75" x14ac:dyDescent="0.2">
      <c r="A1895" s="476">
        <v>39457</v>
      </c>
      <c r="B1895" s="476" t="s">
        <v>9303</v>
      </c>
      <c r="C1895" s="476" t="s">
        <v>9</v>
      </c>
      <c r="D1895" s="477">
        <v>182.5</v>
      </c>
    </row>
    <row r="1896" spans="1:4" s="476" customFormat="1" ht="12.75" x14ac:dyDescent="0.2">
      <c r="A1896" s="476">
        <v>39458</v>
      </c>
      <c r="B1896" s="476" t="s">
        <v>9304</v>
      </c>
      <c r="C1896" s="476" t="s">
        <v>9</v>
      </c>
      <c r="D1896" s="477">
        <v>340.56</v>
      </c>
    </row>
    <row r="1897" spans="1:4" s="476" customFormat="1" ht="12.75" x14ac:dyDescent="0.2">
      <c r="A1897" s="476">
        <v>39464</v>
      </c>
      <c r="B1897" s="476" t="s">
        <v>9305</v>
      </c>
      <c r="C1897" s="476" t="s">
        <v>9</v>
      </c>
      <c r="D1897" s="477">
        <v>547.65</v>
      </c>
    </row>
    <row r="1898" spans="1:4" s="476" customFormat="1" ht="12.75" x14ac:dyDescent="0.2">
      <c r="A1898" s="476">
        <v>39460</v>
      </c>
      <c r="B1898" s="476" t="s">
        <v>9306</v>
      </c>
      <c r="C1898" s="476" t="s">
        <v>9</v>
      </c>
      <c r="D1898" s="477">
        <v>207.71</v>
      </c>
    </row>
    <row r="1899" spans="1:4" s="476" customFormat="1" ht="12.75" x14ac:dyDescent="0.2">
      <c r="A1899" s="476">
        <v>39461</v>
      </c>
      <c r="B1899" s="476" t="s">
        <v>9307</v>
      </c>
      <c r="C1899" s="476" t="s">
        <v>9</v>
      </c>
      <c r="D1899" s="477">
        <v>243.39</v>
      </c>
    </row>
    <row r="1900" spans="1:4" s="476" customFormat="1" ht="12.75" x14ac:dyDescent="0.2">
      <c r="A1900" s="476">
        <v>39462</v>
      </c>
      <c r="B1900" s="476" t="s">
        <v>9308</v>
      </c>
      <c r="C1900" s="476" t="s">
        <v>9</v>
      </c>
      <c r="D1900" s="477">
        <v>234.56</v>
      </c>
    </row>
    <row r="1901" spans="1:4" s="476" customFormat="1" ht="12.75" x14ac:dyDescent="0.2">
      <c r="A1901" s="476">
        <v>39463</v>
      </c>
      <c r="B1901" s="476" t="s">
        <v>9309</v>
      </c>
      <c r="C1901" s="476" t="s">
        <v>9</v>
      </c>
      <c r="D1901" s="477">
        <v>543.4</v>
      </c>
    </row>
    <row r="1902" spans="1:4" s="476" customFormat="1" ht="12.75" x14ac:dyDescent="0.2">
      <c r="A1902" s="476">
        <v>26039</v>
      </c>
      <c r="B1902" s="476" t="s">
        <v>9310</v>
      </c>
      <c r="C1902" s="476" t="s">
        <v>9</v>
      </c>
      <c r="D1902" s="478">
        <v>370335.4</v>
      </c>
    </row>
    <row r="1903" spans="1:4" s="476" customFormat="1" ht="12.75" x14ac:dyDescent="0.2">
      <c r="A1903" s="476">
        <v>2401</v>
      </c>
      <c r="B1903" s="476" t="s">
        <v>9311</v>
      </c>
      <c r="C1903" s="476" t="s">
        <v>9</v>
      </c>
      <c r="D1903" s="478">
        <v>85181.24</v>
      </c>
    </row>
    <row r="1904" spans="1:4" s="476" customFormat="1" ht="12.75" x14ac:dyDescent="0.2">
      <c r="A1904" s="476">
        <v>38870</v>
      </c>
      <c r="B1904" s="476" t="s">
        <v>9312</v>
      </c>
      <c r="C1904" s="476" t="s">
        <v>9</v>
      </c>
      <c r="D1904" s="477">
        <v>54.19</v>
      </c>
    </row>
    <row r="1905" spans="1:4" s="476" customFormat="1" ht="12.75" x14ac:dyDescent="0.2">
      <c r="A1905" s="476">
        <v>38869</v>
      </c>
      <c r="B1905" s="476" t="s">
        <v>9313</v>
      </c>
      <c r="C1905" s="476" t="s">
        <v>9</v>
      </c>
      <c r="D1905" s="477">
        <v>47.8</v>
      </c>
    </row>
    <row r="1906" spans="1:4" s="476" customFormat="1" ht="12.75" x14ac:dyDescent="0.2">
      <c r="A1906" s="476">
        <v>38872</v>
      </c>
      <c r="B1906" s="476" t="s">
        <v>9314</v>
      </c>
      <c r="C1906" s="476" t="s">
        <v>9</v>
      </c>
      <c r="D1906" s="477">
        <v>74.02</v>
      </c>
    </row>
    <row r="1907" spans="1:4" s="476" customFormat="1" ht="12.75" x14ac:dyDescent="0.2">
      <c r="A1907" s="476">
        <v>38871</v>
      </c>
      <c r="B1907" s="476" t="s">
        <v>9315</v>
      </c>
      <c r="C1907" s="476" t="s">
        <v>9</v>
      </c>
      <c r="D1907" s="477">
        <v>59.54</v>
      </c>
    </row>
    <row r="1908" spans="1:4" s="476" customFormat="1" ht="12.75" x14ac:dyDescent="0.2">
      <c r="A1908" s="476">
        <v>39283</v>
      </c>
      <c r="B1908" s="476" t="s">
        <v>9316</v>
      </c>
      <c r="C1908" s="476" t="s">
        <v>9</v>
      </c>
      <c r="D1908" s="477">
        <v>185.46</v>
      </c>
    </row>
    <row r="1909" spans="1:4" s="476" customFormat="1" ht="12.75" x14ac:dyDescent="0.2">
      <c r="A1909" s="476">
        <v>39284</v>
      </c>
      <c r="B1909" s="476" t="s">
        <v>9317</v>
      </c>
      <c r="C1909" s="476" t="s">
        <v>9</v>
      </c>
      <c r="D1909" s="477">
        <v>200.97</v>
      </c>
    </row>
    <row r="1910" spans="1:4" s="476" customFormat="1" ht="12.75" x14ac:dyDescent="0.2">
      <c r="A1910" s="476">
        <v>39285</v>
      </c>
      <c r="B1910" s="476" t="s">
        <v>9318</v>
      </c>
      <c r="C1910" s="476" t="s">
        <v>9</v>
      </c>
      <c r="D1910" s="477">
        <v>203.87</v>
      </c>
    </row>
    <row r="1911" spans="1:4" s="476" customFormat="1" ht="12.75" x14ac:dyDescent="0.2">
      <c r="A1911" s="476">
        <v>39286</v>
      </c>
      <c r="B1911" s="476" t="s">
        <v>9319</v>
      </c>
      <c r="C1911" s="476" t="s">
        <v>9</v>
      </c>
      <c r="D1911" s="477">
        <v>199.43</v>
      </c>
    </row>
    <row r="1912" spans="1:4" s="476" customFormat="1" ht="12.75" x14ac:dyDescent="0.2">
      <c r="A1912" s="476">
        <v>39287</v>
      </c>
      <c r="B1912" s="476" t="s">
        <v>9320</v>
      </c>
      <c r="C1912" s="476" t="s">
        <v>9</v>
      </c>
      <c r="D1912" s="477">
        <v>234.17</v>
      </c>
    </row>
    <row r="1913" spans="1:4" s="476" customFormat="1" ht="12.75" x14ac:dyDescent="0.2">
      <c r="A1913" s="476">
        <v>39288</v>
      </c>
      <c r="B1913" s="476" t="s">
        <v>9321</v>
      </c>
      <c r="C1913" s="476" t="s">
        <v>9</v>
      </c>
      <c r="D1913" s="477">
        <v>249.91</v>
      </c>
    </row>
    <row r="1914" spans="1:4" s="476" customFormat="1" ht="12.75" x14ac:dyDescent="0.2">
      <c r="A1914" s="476">
        <v>25976</v>
      </c>
      <c r="B1914" s="476" t="s">
        <v>1204</v>
      </c>
      <c r="C1914" s="476" t="s">
        <v>3</v>
      </c>
      <c r="D1914" s="477">
        <v>635.72</v>
      </c>
    </row>
    <row r="1915" spans="1:4" s="476" customFormat="1" ht="12.75" x14ac:dyDescent="0.2">
      <c r="A1915" s="476">
        <v>10629</v>
      </c>
      <c r="B1915" s="476" t="s">
        <v>9322</v>
      </c>
      <c r="C1915" s="476" t="s">
        <v>3</v>
      </c>
      <c r="D1915" s="477">
        <v>347.54</v>
      </c>
    </row>
    <row r="1916" spans="1:4" s="476" customFormat="1" ht="12.75" x14ac:dyDescent="0.2">
      <c r="A1916" s="476">
        <v>10698</v>
      </c>
      <c r="B1916" s="476" t="s">
        <v>9323</v>
      </c>
      <c r="C1916" s="476" t="s">
        <v>3</v>
      </c>
      <c r="D1916" s="477">
        <v>168.34</v>
      </c>
    </row>
    <row r="1917" spans="1:4" s="476" customFormat="1" ht="12.75" x14ac:dyDescent="0.2">
      <c r="A1917" s="476">
        <v>40521</v>
      </c>
      <c r="B1917" s="476" t="s">
        <v>9324</v>
      </c>
      <c r="C1917" s="476" t="s">
        <v>9</v>
      </c>
      <c r="D1917" s="478">
        <v>89467.199999999997</v>
      </c>
    </row>
    <row r="1918" spans="1:4" s="476" customFormat="1" ht="12.75" x14ac:dyDescent="0.2">
      <c r="A1918" s="476">
        <v>2432</v>
      </c>
      <c r="B1918" s="476" t="s">
        <v>9325</v>
      </c>
      <c r="C1918" s="476" t="s">
        <v>9</v>
      </c>
      <c r="D1918" s="477">
        <v>15.8</v>
      </c>
    </row>
    <row r="1919" spans="1:4" s="476" customFormat="1" ht="12.75" x14ac:dyDescent="0.2">
      <c r="A1919" s="476">
        <v>2433</v>
      </c>
      <c r="B1919" s="476" t="s">
        <v>9326</v>
      </c>
      <c r="C1919" s="476" t="s">
        <v>9</v>
      </c>
      <c r="D1919" s="477">
        <v>5.35</v>
      </c>
    </row>
    <row r="1920" spans="1:4" s="476" customFormat="1" ht="12.75" x14ac:dyDescent="0.2">
      <c r="A1920" s="476">
        <v>2420</v>
      </c>
      <c r="B1920" s="476" t="s">
        <v>9327</v>
      </c>
      <c r="C1920" s="476" t="s">
        <v>9</v>
      </c>
      <c r="D1920" s="477">
        <v>9.19</v>
      </c>
    </row>
    <row r="1921" spans="1:4" s="476" customFormat="1" ht="12.75" x14ac:dyDescent="0.2">
      <c r="A1921" s="476">
        <v>11447</v>
      </c>
      <c r="B1921" s="476" t="s">
        <v>1388</v>
      </c>
      <c r="C1921" s="476" t="s">
        <v>9</v>
      </c>
      <c r="D1921" s="477">
        <v>18.170000000000002</v>
      </c>
    </row>
    <row r="1922" spans="1:4" s="476" customFormat="1" ht="12.75" x14ac:dyDescent="0.2">
      <c r="A1922" s="476">
        <v>11451</v>
      </c>
      <c r="B1922" s="476" t="s">
        <v>9328</v>
      </c>
      <c r="C1922" s="476" t="s">
        <v>9</v>
      </c>
      <c r="D1922" s="477">
        <v>48.7</v>
      </c>
    </row>
    <row r="1923" spans="1:4" s="476" customFormat="1" ht="12.75" x14ac:dyDescent="0.2">
      <c r="A1923" s="476">
        <v>11116</v>
      </c>
      <c r="B1923" s="476" t="s">
        <v>9329</v>
      </c>
      <c r="C1923" s="476" t="s">
        <v>9</v>
      </c>
      <c r="D1923" s="477">
        <v>588.48</v>
      </c>
    </row>
    <row r="1924" spans="1:4" s="476" customFormat="1" ht="12.75" x14ac:dyDescent="0.2">
      <c r="A1924" s="476">
        <v>38411</v>
      </c>
      <c r="B1924" s="476" t="s">
        <v>9330</v>
      </c>
      <c r="C1924" s="476" t="s">
        <v>9</v>
      </c>
      <c r="D1924" s="478">
        <v>1675.47</v>
      </c>
    </row>
    <row r="1925" spans="1:4" s="476" customFormat="1" ht="12.75" x14ac:dyDescent="0.2">
      <c r="A1925" s="476">
        <v>38189</v>
      </c>
      <c r="B1925" s="476" t="s">
        <v>16772</v>
      </c>
      <c r="C1925" s="476" t="s">
        <v>9</v>
      </c>
      <c r="D1925" s="477">
        <v>132.72</v>
      </c>
    </row>
    <row r="1926" spans="1:4" s="476" customFormat="1" ht="12.75" x14ac:dyDescent="0.2">
      <c r="A1926" s="476">
        <v>38190</v>
      </c>
      <c r="B1926" s="476" t="s">
        <v>16773</v>
      </c>
      <c r="C1926" s="476" t="s">
        <v>9</v>
      </c>
      <c r="D1926" s="477">
        <v>279.60000000000002</v>
      </c>
    </row>
    <row r="1927" spans="1:4" s="476" customFormat="1" ht="12.75" x14ac:dyDescent="0.2">
      <c r="A1927" s="476">
        <v>7608</v>
      </c>
      <c r="B1927" s="476" t="s">
        <v>16774</v>
      </c>
      <c r="C1927" s="476" t="s">
        <v>9</v>
      </c>
      <c r="D1927" s="477">
        <v>12.18</v>
      </c>
    </row>
    <row r="1928" spans="1:4" s="476" customFormat="1" ht="12.75" x14ac:dyDescent="0.2">
      <c r="A1928" s="476">
        <v>1370</v>
      </c>
      <c r="B1928" s="476" t="s">
        <v>9331</v>
      </c>
      <c r="C1928" s="476" t="s">
        <v>9</v>
      </c>
      <c r="D1928" s="477">
        <v>83.4</v>
      </c>
    </row>
    <row r="1929" spans="1:4" s="476" customFormat="1" ht="12.75" x14ac:dyDescent="0.2">
      <c r="A1929" s="476">
        <v>36516</v>
      </c>
      <c r="B1929" s="476" t="s">
        <v>9332</v>
      </c>
      <c r="C1929" s="476" t="s">
        <v>9</v>
      </c>
      <c r="D1929" s="478">
        <v>113264</v>
      </c>
    </row>
    <row r="1930" spans="1:4" s="476" customFormat="1" ht="12.75" x14ac:dyDescent="0.2">
      <c r="A1930" s="476">
        <v>34777</v>
      </c>
      <c r="B1930" s="476" t="s">
        <v>9333</v>
      </c>
      <c r="C1930" s="476" t="s">
        <v>9</v>
      </c>
      <c r="D1930" s="477">
        <v>3.33</v>
      </c>
    </row>
    <row r="1931" spans="1:4" s="476" customFormat="1" ht="12.75" x14ac:dyDescent="0.2">
      <c r="A1931" s="476">
        <v>7272</v>
      </c>
      <c r="B1931" s="476" t="s">
        <v>9334</v>
      </c>
      <c r="C1931" s="476" t="s">
        <v>9</v>
      </c>
      <c r="D1931" s="477">
        <v>2.81</v>
      </c>
    </row>
    <row r="1932" spans="1:4" s="476" customFormat="1" ht="12.75" x14ac:dyDescent="0.2">
      <c r="A1932" s="476">
        <v>10605</v>
      </c>
      <c r="B1932" s="476" t="s">
        <v>9335</v>
      </c>
      <c r="C1932" s="476" t="s">
        <v>9</v>
      </c>
      <c r="D1932" s="477">
        <v>4.58</v>
      </c>
    </row>
    <row r="1933" spans="1:4" s="476" customFormat="1" ht="12.75" x14ac:dyDescent="0.2">
      <c r="A1933" s="476">
        <v>10604</v>
      </c>
      <c r="B1933" s="476" t="s">
        <v>9336</v>
      </c>
      <c r="C1933" s="476" t="s">
        <v>9</v>
      </c>
      <c r="D1933" s="477">
        <v>10.69</v>
      </c>
    </row>
    <row r="1934" spans="1:4" s="476" customFormat="1" ht="12.75" x14ac:dyDescent="0.2">
      <c r="A1934" s="476">
        <v>672</v>
      </c>
      <c r="B1934" s="476" t="s">
        <v>9337</v>
      </c>
      <c r="C1934" s="476" t="s">
        <v>9</v>
      </c>
      <c r="D1934" s="477">
        <v>14.7</v>
      </c>
    </row>
    <row r="1935" spans="1:4" s="476" customFormat="1" ht="12.75" x14ac:dyDescent="0.2">
      <c r="A1935" s="476">
        <v>668</v>
      </c>
      <c r="B1935" s="476" t="s">
        <v>9338</v>
      </c>
      <c r="C1935" s="476" t="s">
        <v>9</v>
      </c>
      <c r="D1935" s="477">
        <v>17.75</v>
      </c>
    </row>
    <row r="1936" spans="1:4" s="476" customFormat="1" ht="12.75" x14ac:dyDescent="0.2">
      <c r="A1936" s="476">
        <v>10578</v>
      </c>
      <c r="B1936" s="476" t="s">
        <v>9339</v>
      </c>
      <c r="C1936" s="476" t="s">
        <v>9</v>
      </c>
      <c r="D1936" s="477">
        <v>20.67</v>
      </c>
    </row>
    <row r="1937" spans="1:4" s="476" customFormat="1" ht="12.75" x14ac:dyDescent="0.2">
      <c r="A1937" s="476">
        <v>666</v>
      </c>
      <c r="B1937" s="476" t="s">
        <v>9340</v>
      </c>
      <c r="C1937" s="476" t="s">
        <v>9</v>
      </c>
      <c r="D1937" s="477">
        <v>22.99</v>
      </c>
    </row>
    <row r="1938" spans="1:4" s="476" customFormat="1" ht="12.75" x14ac:dyDescent="0.2">
      <c r="A1938" s="476">
        <v>665</v>
      </c>
      <c r="B1938" s="476" t="s">
        <v>9341</v>
      </c>
      <c r="C1938" s="476" t="s">
        <v>9</v>
      </c>
      <c r="D1938" s="477">
        <v>30.74</v>
      </c>
    </row>
    <row r="1939" spans="1:4" s="476" customFormat="1" ht="12.75" x14ac:dyDescent="0.2">
      <c r="A1939" s="476">
        <v>10577</v>
      </c>
      <c r="B1939" s="476" t="s">
        <v>9342</v>
      </c>
      <c r="C1939" s="476" t="s">
        <v>9</v>
      </c>
      <c r="D1939" s="477">
        <v>27.26</v>
      </c>
    </row>
    <row r="1940" spans="1:4" s="476" customFormat="1" ht="12.75" x14ac:dyDescent="0.2">
      <c r="A1940" s="476">
        <v>10583</v>
      </c>
      <c r="B1940" s="476" t="s">
        <v>9343</v>
      </c>
      <c r="C1940" s="476" t="s">
        <v>9</v>
      </c>
      <c r="D1940" s="477">
        <v>14.16</v>
      </c>
    </row>
    <row r="1941" spans="1:4" s="476" customFormat="1" ht="12.75" x14ac:dyDescent="0.2">
      <c r="A1941" s="476">
        <v>10579</v>
      </c>
      <c r="B1941" s="476" t="s">
        <v>9344</v>
      </c>
      <c r="C1941" s="476" t="s">
        <v>9</v>
      </c>
      <c r="D1941" s="477">
        <v>24.69</v>
      </c>
    </row>
    <row r="1942" spans="1:4" s="476" customFormat="1" ht="12.75" x14ac:dyDescent="0.2">
      <c r="A1942" s="476">
        <v>10582</v>
      </c>
      <c r="B1942" s="476" t="s">
        <v>9345</v>
      </c>
      <c r="C1942" s="476" t="s">
        <v>9</v>
      </c>
      <c r="D1942" s="477">
        <v>12.47</v>
      </c>
    </row>
    <row r="1943" spans="1:4" s="476" customFormat="1" ht="12.75" x14ac:dyDescent="0.2">
      <c r="A1943" s="476">
        <v>2436</v>
      </c>
      <c r="B1943" s="476" t="s">
        <v>1851</v>
      </c>
      <c r="C1943" s="476" t="s">
        <v>7605</v>
      </c>
      <c r="D1943" s="477">
        <v>15.08</v>
      </c>
    </row>
    <row r="1944" spans="1:4" s="476" customFormat="1" ht="12.75" x14ac:dyDescent="0.2">
      <c r="A1944" s="476">
        <v>40918</v>
      </c>
      <c r="B1944" s="476" t="s">
        <v>9346</v>
      </c>
      <c r="C1944" s="476" t="s">
        <v>908</v>
      </c>
      <c r="D1944" s="478">
        <v>2687.23</v>
      </c>
    </row>
    <row r="1945" spans="1:4" s="476" customFormat="1" ht="12.75" x14ac:dyDescent="0.2">
      <c r="A1945" s="476">
        <v>2439</v>
      </c>
      <c r="B1945" s="476" t="s">
        <v>9347</v>
      </c>
      <c r="C1945" s="476" t="s">
        <v>7605</v>
      </c>
      <c r="D1945" s="477">
        <v>15.08</v>
      </c>
    </row>
    <row r="1946" spans="1:4" s="476" customFormat="1" ht="12.75" x14ac:dyDescent="0.2">
      <c r="A1946" s="476">
        <v>40923</v>
      </c>
      <c r="B1946" s="476" t="s">
        <v>9348</v>
      </c>
      <c r="C1946" s="476" t="s">
        <v>908</v>
      </c>
      <c r="D1946" s="478">
        <v>2690.35</v>
      </c>
    </row>
    <row r="1947" spans="1:4" s="476" customFormat="1" ht="12.75" x14ac:dyDescent="0.2">
      <c r="A1947" s="476">
        <v>10998</v>
      </c>
      <c r="B1947" s="476" t="s">
        <v>9349</v>
      </c>
      <c r="C1947" s="476" t="s">
        <v>29</v>
      </c>
      <c r="D1947" s="477">
        <v>24.62</v>
      </c>
    </row>
    <row r="1948" spans="1:4" s="476" customFormat="1" ht="12.75" x14ac:dyDescent="0.2">
      <c r="A1948" s="476">
        <v>11002</v>
      </c>
      <c r="B1948" s="476" t="s">
        <v>1371</v>
      </c>
      <c r="C1948" s="476" t="s">
        <v>29</v>
      </c>
      <c r="D1948" s="477">
        <v>22.55</v>
      </c>
    </row>
    <row r="1949" spans="1:4" s="476" customFormat="1" ht="12.75" x14ac:dyDescent="0.2">
      <c r="A1949" s="476">
        <v>10999</v>
      </c>
      <c r="B1949" s="476" t="s">
        <v>9350</v>
      </c>
      <c r="C1949" s="476" t="s">
        <v>29</v>
      </c>
      <c r="D1949" s="477">
        <v>21.67</v>
      </c>
    </row>
    <row r="1950" spans="1:4" s="476" customFormat="1" ht="12.75" x14ac:dyDescent="0.2">
      <c r="A1950" s="476">
        <v>10997</v>
      </c>
      <c r="B1950" s="476" t="s">
        <v>9351</v>
      </c>
      <c r="C1950" s="476" t="s">
        <v>29</v>
      </c>
      <c r="D1950" s="477">
        <v>23.49</v>
      </c>
    </row>
    <row r="1951" spans="1:4" s="476" customFormat="1" ht="12.75" x14ac:dyDescent="0.2">
      <c r="A1951" s="476">
        <v>2685</v>
      </c>
      <c r="B1951" s="476" t="s">
        <v>9352</v>
      </c>
      <c r="C1951" s="476" t="s">
        <v>27</v>
      </c>
      <c r="D1951" s="477">
        <v>7.61</v>
      </c>
    </row>
    <row r="1952" spans="1:4" s="476" customFormat="1" ht="12.75" x14ac:dyDescent="0.2">
      <c r="A1952" s="476">
        <v>2680</v>
      </c>
      <c r="B1952" s="476" t="s">
        <v>9353</v>
      </c>
      <c r="C1952" s="476" t="s">
        <v>27</v>
      </c>
      <c r="D1952" s="477">
        <v>11.13</v>
      </c>
    </row>
    <row r="1953" spans="1:4" s="476" customFormat="1" ht="12.75" x14ac:dyDescent="0.2">
      <c r="A1953" s="476">
        <v>2684</v>
      </c>
      <c r="B1953" s="476" t="s">
        <v>9354</v>
      </c>
      <c r="C1953" s="476" t="s">
        <v>27</v>
      </c>
      <c r="D1953" s="477">
        <v>10.130000000000001</v>
      </c>
    </row>
    <row r="1954" spans="1:4" s="476" customFormat="1" ht="12.75" x14ac:dyDescent="0.2">
      <c r="A1954" s="476">
        <v>2673</v>
      </c>
      <c r="B1954" s="476" t="s">
        <v>1877</v>
      </c>
      <c r="C1954" s="476" t="s">
        <v>27</v>
      </c>
      <c r="D1954" s="477">
        <v>3.91</v>
      </c>
    </row>
    <row r="1955" spans="1:4" s="476" customFormat="1" ht="12.75" x14ac:dyDescent="0.2">
      <c r="A1955" s="476">
        <v>2681</v>
      </c>
      <c r="B1955" s="476" t="s">
        <v>9355</v>
      </c>
      <c r="C1955" s="476" t="s">
        <v>27</v>
      </c>
      <c r="D1955" s="477">
        <v>18.190000000000001</v>
      </c>
    </row>
    <row r="1956" spans="1:4" s="476" customFormat="1" ht="12.75" x14ac:dyDescent="0.2">
      <c r="A1956" s="476">
        <v>2682</v>
      </c>
      <c r="B1956" s="476" t="s">
        <v>9356</v>
      </c>
      <c r="C1956" s="476" t="s">
        <v>27</v>
      </c>
      <c r="D1956" s="477">
        <v>26.54</v>
      </c>
    </row>
    <row r="1957" spans="1:4" s="476" customFormat="1" ht="12.75" x14ac:dyDescent="0.2">
      <c r="A1957" s="476">
        <v>2686</v>
      </c>
      <c r="B1957" s="476" t="s">
        <v>9357</v>
      </c>
      <c r="C1957" s="476" t="s">
        <v>27</v>
      </c>
      <c r="D1957" s="477">
        <v>33.29</v>
      </c>
    </row>
    <row r="1958" spans="1:4" s="476" customFormat="1" ht="12.75" x14ac:dyDescent="0.2">
      <c r="A1958" s="476">
        <v>2674</v>
      </c>
      <c r="B1958" s="476" t="s">
        <v>9358</v>
      </c>
      <c r="C1958" s="476" t="s">
        <v>27</v>
      </c>
      <c r="D1958" s="477">
        <v>4.87</v>
      </c>
    </row>
    <row r="1959" spans="1:4" s="476" customFormat="1" ht="12.75" x14ac:dyDescent="0.2">
      <c r="A1959" s="476">
        <v>2683</v>
      </c>
      <c r="B1959" s="476" t="s">
        <v>9359</v>
      </c>
      <c r="C1959" s="476" t="s">
        <v>27</v>
      </c>
      <c r="D1959" s="477">
        <v>52.45</v>
      </c>
    </row>
    <row r="1960" spans="1:4" s="476" customFormat="1" ht="12.75" x14ac:dyDescent="0.2">
      <c r="A1960" s="476">
        <v>2676</v>
      </c>
      <c r="B1960" s="476" t="s">
        <v>9360</v>
      </c>
      <c r="C1960" s="476" t="s">
        <v>27</v>
      </c>
      <c r="D1960" s="477">
        <v>2.27</v>
      </c>
    </row>
    <row r="1961" spans="1:4" s="476" customFormat="1" ht="12.75" x14ac:dyDescent="0.2">
      <c r="A1961" s="476">
        <v>2678</v>
      </c>
      <c r="B1961" s="476" t="s">
        <v>9361</v>
      </c>
      <c r="C1961" s="476" t="s">
        <v>27</v>
      </c>
      <c r="D1961" s="477">
        <v>2.84</v>
      </c>
    </row>
    <row r="1962" spans="1:4" s="476" customFormat="1" ht="12.75" x14ac:dyDescent="0.2">
      <c r="A1962" s="476">
        <v>2679</v>
      </c>
      <c r="B1962" s="476" t="s">
        <v>9362</v>
      </c>
      <c r="C1962" s="476" t="s">
        <v>27</v>
      </c>
      <c r="D1962" s="477">
        <v>4.3899999999999997</v>
      </c>
    </row>
    <row r="1963" spans="1:4" s="476" customFormat="1" ht="12.75" x14ac:dyDescent="0.2">
      <c r="A1963" s="476">
        <v>12070</v>
      </c>
      <c r="B1963" s="476" t="s">
        <v>9363</v>
      </c>
      <c r="C1963" s="476" t="s">
        <v>27</v>
      </c>
      <c r="D1963" s="477">
        <v>6.11</v>
      </c>
    </row>
    <row r="1964" spans="1:4" s="476" customFormat="1" ht="12.75" x14ac:dyDescent="0.2">
      <c r="A1964" s="476">
        <v>2675</v>
      </c>
      <c r="B1964" s="476" t="s">
        <v>9364</v>
      </c>
      <c r="C1964" s="476" t="s">
        <v>27</v>
      </c>
      <c r="D1964" s="477">
        <v>7.94</v>
      </c>
    </row>
    <row r="1965" spans="1:4" s="476" customFormat="1" ht="12.75" x14ac:dyDescent="0.2">
      <c r="A1965" s="476">
        <v>12067</v>
      </c>
      <c r="B1965" s="476" t="s">
        <v>9365</v>
      </c>
      <c r="C1965" s="476" t="s">
        <v>27</v>
      </c>
      <c r="D1965" s="477">
        <v>10.77</v>
      </c>
    </row>
    <row r="1966" spans="1:4" s="476" customFormat="1" ht="12.75" x14ac:dyDescent="0.2">
      <c r="A1966" s="476">
        <v>40401</v>
      </c>
      <c r="B1966" s="476" t="s">
        <v>9366</v>
      </c>
      <c r="C1966" s="476" t="s">
        <v>27</v>
      </c>
      <c r="D1966" s="477">
        <v>2.72</v>
      </c>
    </row>
    <row r="1967" spans="1:4" s="476" customFormat="1" ht="12.75" x14ac:dyDescent="0.2">
      <c r="A1967" s="476">
        <v>40402</v>
      </c>
      <c r="B1967" s="476" t="s">
        <v>9367</v>
      </c>
      <c r="C1967" s="476" t="s">
        <v>27</v>
      </c>
      <c r="D1967" s="477">
        <v>3.49</v>
      </c>
    </row>
    <row r="1968" spans="1:4" s="476" customFormat="1" ht="12.75" x14ac:dyDescent="0.2">
      <c r="A1968" s="476">
        <v>40400</v>
      </c>
      <c r="B1968" s="476" t="s">
        <v>9368</v>
      </c>
      <c r="C1968" s="476" t="s">
        <v>27</v>
      </c>
      <c r="D1968" s="477">
        <v>1.84</v>
      </c>
    </row>
    <row r="1969" spans="1:4" s="476" customFormat="1" ht="12.75" x14ac:dyDescent="0.2">
      <c r="A1969" s="476">
        <v>2504</v>
      </c>
      <c r="B1969" s="476" t="s">
        <v>9369</v>
      </c>
      <c r="C1969" s="476" t="s">
        <v>27</v>
      </c>
      <c r="D1969" s="477">
        <v>11.57</v>
      </c>
    </row>
    <row r="1970" spans="1:4" s="476" customFormat="1" ht="12.75" x14ac:dyDescent="0.2">
      <c r="A1970" s="476">
        <v>2501</v>
      </c>
      <c r="B1970" s="476" t="s">
        <v>9370</v>
      </c>
      <c r="C1970" s="476" t="s">
        <v>27</v>
      </c>
      <c r="D1970" s="477">
        <v>15.18</v>
      </c>
    </row>
    <row r="1971" spans="1:4" s="476" customFormat="1" ht="12.75" x14ac:dyDescent="0.2">
      <c r="A1971" s="476">
        <v>2502</v>
      </c>
      <c r="B1971" s="476" t="s">
        <v>9371</v>
      </c>
      <c r="C1971" s="476" t="s">
        <v>27</v>
      </c>
      <c r="D1971" s="477">
        <v>22.9</v>
      </c>
    </row>
    <row r="1972" spans="1:4" s="476" customFormat="1" ht="12.75" x14ac:dyDescent="0.2">
      <c r="A1972" s="476">
        <v>2503</v>
      </c>
      <c r="B1972" s="476" t="s">
        <v>9372</v>
      </c>
      <c r="C1972" s="476" t="s">
        <v>27</v>
      </c>
      <c r="D1972" s="477">
        <v>29.47</v>
      </c>
    </row>
    <row r="1973" spans="1:4" s="476" customFormat="1" ht="12.75" x14ac:dyDescent="0.2">
      <c r="A1973" s="476">
        <v>2500</v>
      </c>
      <c r="B1973" s="476" t="s">
        <v>9373</v>
      </c>
      <c r="C1973" s="476" t="s">
        <v>27</v>
      </c>
      <c r="D1973" s="477">
        <v>39.26</v>
      </c>
    </row>
    <row r="1974" spans="1:4" s="476" customFormat="1" ht="12.75" x14ac:dyDescent="0.2">
      <c r="A1974" s="476">
        <v>2505</v>
      </c>
      <c r="B1974" s="476" t="s">
        <v>9374</v>
      </c>
      <c r="C1974" s="476" t="s">
        <v>27</v>
      </c>
      <c r="D1974" s="477">
        <v>61.18</v>
      </c>
    </row>
    <row r="1975" spans="1:4" s="476" customFormat="1" ht="12.75" x14ac:dyDescent="0.2">
      <c r="A1975" s="476">
        <v>12056</v>
      </c>
      <c r="B1975" s="476" t="s">
        <v>9375</v>
      </c>
      <c r="C1975" s="476" t="s">
        <v>27</v>
      </c>
      <c r="D1975" s="477">
        <v>24.72</v>
      </c>
    </row>
    <row r="1976" spans="1:4" s="476" customFormat="1" ht="12.75" x14ac:dyDescent="0.2">
      <c r="A1976" s="476">
        <v>12057</v>
      </c>
      <c r="B1976" s="476" t="s">
        <v>9376</v>
      </c>
      <c r="C1976" s="476" t="s">
        <v>27</v>
      </c>
      <c r="D1976" s="477">
        <v>21</v>
      </c>
    </row>
    <row r="1977" spans="1:4" s="476" customFormat="1" ht="12.75" x14ac:dyDescent="0.2">
      <c r="A1977" s="476">
        <v>12059</v>
      </c>
      <c r="B1977" s="476" t="s">
        <v>9377</v>
      </c>
      <c r="C1977" s="476" t="s">
        <v>27</v>
      </c>
      <c r="D1977" s="477">
        <v>7.36</v>
      </c>
    </row>
    <row r="1978" spans="1:4" s="476" customFormat="1" ht="12.75" x14ac:dyDescent="0.2">
      <c r="A1978" s="476">
        <v>12058</v>
      </c>
      <c r="B1978" s="476" t="s">
        <v>9378</v>
      </c>
      <c r="C1978" s="476" t="s">
        <v>27</v>
      </c>
      <c r="D1978" s="477">
        <v>13.09</v>
      </c>
    </row>
    <row r="1979" spans="1:4" s="476" customFormat="1" ht="12.75" x14ac:dyDescent="0.2">
      <c r="A1979" s="476">
        <v>12060</v>
      </c>
      <c r="B1979" s="476" t="s">
        <v>9379</v>
      </c>
      <c r="C1979" s="476" t="s">
        <v>27</v>
      </c>
      <c r="D1979" s="477">
        <v>54.55</v>
      </c>
    </row>
    <row r="1980" spans="1:4" s="476" customFormat="1" ht="12.75" x14ac:dyDescent="0.2">
      <c r="A1980" s="476">
        <v>12061</v>
      </c>
      <c r="B1980" s="476" t="s">
        <v>9380</v>
      </c>
      <c r="C1980" s="476" t="s">
        <v>27</v>
      </c>
      <c r="D1980" s="477">
        <v>33.31</v>
      </c>
    </row>
    <row r="1981" spans="1:4" s="476" customFormat="1" ht="12.75" x14ac:dyDescent="0.2">
      <c r="A1981" s="476">
        <v>12062</v>
      </c>
      <c r="B1981" s="476" t="s">
        <v>9381</v>
      </c>
      <c r="C1981" s="476" t="s">
        <v>27</v>
      </c>
      <c r="D1981" s="477">
        <v>61.43</v>
      </c>
    </row>
    <row r="1982" spans="1:4" s="476" customFormat="1" ht="12.75" x14ac:dyDescent="0.2">
      <c r="A1982" s="476">
        <v>21137</v>
      </c>
      <c r="B1982" s="476" t="s">
        <v>9382</v>
      </c>
      <c r="C1982" s="476" t="s">
        <v>27</v>
      </c>
      <c r="D1982" s="477">
        <v>10.67</v>
      </c>
    </row>
    <row r="1983" spans="1:4" s="476" customFormat="1" ht="12.75" x14ac:dyDescent="0.2">
      <c r="A1983" s="476">
        <v>2687</v>
      </c>
      <c r="B1983" s="476" t="s">
        <v>9383</v>
      </c>
      <c r="C1983" s="476" t="s">
        <v>27</v>
      </c>
      <c r="D1983" s="477">
        <v>1.98</v>
      </c>
    </row>
    <row r="1984" spans="1:4" s="476" customFormat="1" ht="12.75" x14ac:dyDescent="0.2">
      <c r="A1984" s="476">
        <v>2689</v>
      </c>
      <c r="B1984" s="476" t="s">
        <v>9384</v>
      </c>
      <c r="C1984" s="476" t="s">
        <v>27</v>
      </c>
      <c r="D1984" s="477">
        <v>2.36</v>
      </c>
    </row>
    <row r="1985" spans="1:4" s="476" customFormat="1" ht="12.75" x14ac:dyDescent="0.2">
      <c r="A1985" s="476">
        <v>2688</v>
      </c>
      <c r="B1985" s="476" t="s">
        <v>1870</v>
      </c>
      <c r="C1985" s="476" t="s">
        <v>27</v>
      </c>
      <c r="D1985" s="477">
        <v>2.56</v>
      </c>
    </row>
    <row r="1986" spans="1:4" s="476" customFormat="1" ht="12.75" x14ac:dyDescent="0.2">
      <c r="A1986" s="476">
        <v>2690</v>
      </c>
      <c r="B1986" s="476" t="s">
        <v>1872</v>
      </c>
      <c r="C1986" s="476" t="s">
        <v>27</v>
      </c>
      <c r="D1986" s="477">
        <v>4.38</v>
      </c>
    </row>
    <row r="1987" spans="1:4" s="476" customFormat="1" ht="12.75" x14ac:dyDescent="0.2">
      <c r="A1987" s="476">
        <v>39243</v>
      </c>
      <c r="B1987" s="476" t="s">
        <v>9385</v>
      </c>
      <c r="C1987" s="476" t="s">
        <v>27</v>
      </c>
      <c r="D1987" s="477">
        <v>2.88</v>
      </c>
    </row>
    <row r="1988" spans="1:4" s="476" customFormat="1" ht="12.75" x14ac:dyDescent="0.2">
      <c r="A1988" s="476">
        <v>39244</v>
      </c>
      <c r="B1988" s="476" t="s">
        <v>9386</v>
      </c>
      <c r="C1988" s="476" t="s">
        <v>27</v>
      </c>
      <c r="D1988" s="477">
        <v>3.9</v>
      </c>
    </row>
    <row r="1989" spans="1:4" s="476" customFormat="1" ht="12.75" x14ac:dyDescent="0.2">
      <c r="A1989" s="476">
        <v>39245</v>
      </c>
      <c r="B1989" s="476" t="s">
        <v>9387</v>
      </c>
      <c r="C1989" s="476" t="s">
        <v>27</v>
      </c>
      <c r="D1989" s="477">
        <v>7.51</v>
      </c>
    </row>
    <row r="1990" spans="1:4" s="476" customFormat="1" ht="12.75" x14ac:dyDescent="0.2">
      <c r="A1990" s="476">
        <v>39254</v>
      </c>
      <c r="B1990" s="476" t="s">
        <v>9388</v>
      </c>
      <c r="C1990" s="476" t="s">
        <v>27</v>
      </c>
      <c r="D1990" s="477">
        <v>11.23</v>
      </c>
    </row>
    <row r="1991" spans="1:4" s="476" customFormat="1" ht="12.75" x14ac:dyDescent="0.2">
      <c r="A1991" s="476">
        <v>39255</v>
      </c>
      <c r="B1991" s="476" t="s">
        <v>9389</v>
      </c>
      <c r="C1991" s="476" t="s">
        <v>27</v>
      </c>
      <c r="D1991" s="477">
        <v>20.78</v>
      </c>
    </row>
    <row r="1992" spans="1:4" s="476" customFormat="1" ht="12.75" x14ac:dyDescent="0.2">
      <c r="A1992" s="476">
        <v>39253</v>
      </c>
      <c r="B1992" s="476" t="s">
        <v>9390</v>
      </c>
      <c r="C1992" s="476" t="s">
        <v>27</v>
      </c>
      <c r="D1992" s="477">
        <v>14.31</v>
      </c>
    </row>
    <row r="1993" spans="1:4" s="476" customFormat="1" ht="12.75" x14ac:dyDescent="0.2">
      <c r="A1993" s="476">
        <v>2446</v>
      </c>
      <c r="B1993" s="476" t="s">
        <v>1876</v>
      </c>
      <c r="C1993" s="476" t="s">
        <v>27</v>
      </c>
      <c r="D1993" s="477">
        <v>6.78</v>
      </c>
    </row>
    <row r="1994" spans="1:4" s="476" customFormat="1" ht="12.75" x14ac:dyDescent="0.2">
      <c r="A1994" s="476">
        <v>2442</v>
      </c>
      <c r="B1994" s="476" t="s">
        <v>9391</v>
      </c>
      <c r="C1994" s="476" t="s">
        <v>27</v>
      </c>
      <c r="D1994" s="477">
        <v>9.5</v>
      </c>
    </row>
    <row r="1995" spans="1:4" s="476" customFormat="1" ht="12.75" x14ac:dyDescent="0.2">
      <c r="A1995" s="476">
        <v>39246</v>
      </c>
      <c r="B1995" s="476" t="s">
        <v>2028</v>
      </c>
      <c r="C1995" s="476" t="s">
        <v>27</v>
      </c>
      <c r="D1995" s="477">
        <v>4.72</v>
      </c>
    </row>
    <row r="1996" spans="1:4" s="476" customFormat="1" ht="12.75" x14ac:dyDescent="0.2">
      <c r="A1996" s="476">
        <v>39247</v>
      </c>
      <c r="B1996" s="476" t="s">
        <v>1874</v>
      </c>
      <c r="C1996" s="476" t="s">
        <v>27</v>
      </c>
      <c r="D1996" s="477">
        <v>4.1100000000000003</v>
      </c>
    </row>
    <row r="1997" spans="1:4" s="476" customFormat="1" ht="12.75" x14ac:dyDescent="0.2">
      <c r="A1997" s="476">
        <v>39248</v>
      </c>
      <c r="B1997" s="476" t="s">
        <v>9392</v>
      </c>
      <c r="C1997" s="476" t="s">
        <v>27</v>
      </c>
      <c r="D1997" s="477">
        <v>13.24</v>
      </c>
    </row>
    <row r="1998" spans="1:4" s="476" customFormat="1" ht="12.75" x14ac:dyDescent="0.2">
      <c r="A1998" s="476">
        <v>2438</v>
      </c>
      <c r="B1998" s="476" t="s">
        <v>9393</v>
      </c>
      <c r="C1998" s="476" t="s">
        <v>7605</v>
      </c>
      <c r="D1998" s="477">
        <v>22.24</v>
      </c>
    </row>
    <row r="1999" spans="1:4" s="476" customFormat="1" ht="12.75" x14ac:dyDescent="0.2">
      <c r="A1999" s="476">
        <v>40922</v>
      </c>
      <c r="B1999" s="476" t="s">
        <v>9394</v>
      </c>
      <c r="C1999" s="476" t="s">
        <v>908</v>
      </c>
      <c r="D1999" s="478">
        <v>3963.84</v>
      </c>
    </row>
    <row r="2000" spans="1:4" s="476" customFormat="1" ht="12.75" x14ac:dyDescent="0.2">
      <c r="A2000" s="476">
        <v>36486</v>
      </c>
      <c r="B2000" s="476" t="s">
        <v>9395</v>
      </c>
      <c r="C2000" s="476" t="s">
        <v>9</v>
      </c>
      <c r="D2000" s="478">
        <v>59165.5</v>
      </c>
    </row>
    <row r="2001" spans="1:4" s="476" customFormat="1" ht="12.75" x14ac:dyDescent="0.2">
      <c r="A2001" s="476">
        <v>37777</v>
      </c>
      <c r="B2001" s="476" t="s">
        <v>9396</v>
      </c>
      <c r="C2001" s="476" t="s">
        <v>9</v>
      </c>
      <c r="D2001" s="478">
        <v>278550.06</v>
      </c>
    </row>
    <row r="2002" spans="1:4" s="476" customFormat="1" ht="12.75" x14ac:dyDescent="0.2">
      <c r="A2002" s="476">
        <v>12624</v>
      </c>
      <c r="B2002" s="476" t="s">
        <v>9397</v>
      </c>
      <c r="C2002" s="476" t="s">
        <v>9</v>
      </c>
      <c r="D2002" s="477">
        <v>13.21</v>
      </c>
    </row>
    <row r="2003" spans="1:4" s="476" customFormat="1" ht="12.75" x14ac:dyDescent="0.2">
      <c r="A2003" s="476">
        <v>517</v>
      </c>
      <c r="B2003" s="476" t="s">
        <v>9398</v>
      </c>
      <c r="C2003" s="476" t="s">
        <v>7596</v>
      </c>
      <c r="D2003" s="477">
        <v>7.14</v>
      </c>
    </row>
    <row r="2004" spans="1:4" s="476" customFormat="1" ht="12.75" x14ac:dyDescent="0.2">
      <c r="A2004" s="476">
        <v>41904</v>
      </c>
      <c r="B2004" s="476" t="s">
        <v>9399</v>
      </c>
      <c r="C2004" s="476" t="s">
        <v>8623</v>
      </c>
      <c r="D2004" s="478">
        <v>3277.25</v>
      </c>
    </row>
    <row r="2005" spans="1:4" s="476" customFormat="1" ht="12.75" x14ac:dyDescent="0.2">
      <c r="A2005" s="476">
        <v>41903</v>
      </c>
      <c r="B2005" s="476" t="s">
        <v>9400</v>
      </c>
      <c r="C2005" s="476" t="s">
        <v>29</v>
      </c>
      <c r="D2005" s="477">
        <v>3.61</v>
      </c>
    </row>
    <row r="2006" spans="1:4" s="476" customFormat="1" ht="12.75" x14ac:dyDescent="0.2">
      <c r="A2006" s="476">
        <v>37534</v>
      </c>
      <c r="B2006" s="476" t="s">
        <v>9401</v>
      </c>
      <c r="C2006" s="476" t="s">
        <v>29</v>
      </c>
      <c r="D2006" s="477">
        <v>20.16</v>
      </c>
    </row>
    <row r="2007" spans="1:4" s="476" customFormat="1" ht="12.75" x14ac:dyDescent="0.2">
      <c r="A2007" s="476">
        <v>37535</v>
      </c>
      <c r="B2007" s="476" t="s">
        <v>9402</v>
      </c>
      <c r="C2007" s="476" t="s">
        <v>29</v>
      </c>
      <c r="D2007" s="477">
        <v>20.16</v>
      </c>
    </row>
    <row r="2008" spans="1:4" s="476" customFormat="1" ht="12.75" x14ac:dyDescent="0.2">
      <c r="A2008" s="476">
        <v>37533</v>
      </c>
      <c r="B2008" s="476" t="s">
        <v>9403</v>
      </c>
      <c r="C2008" s="476" t="s">
        <v>29</v>
      </c>
      <c r="D2008" s="477">
        <v>20.16</v>
      </c>
    </row>
    <row r="2009" spans="1:4" s="476" customFormat="1" ht="12.75" x14ac:dyDescent="0.2">
      <c r="A2009" s="476">
        <v>37537</v>
      </c>
      <c r="B2009" s="476" t="s">
        <v>9404</v>
      </c>
      <c r="C2009" s="476" t="s">
        <v>29</v>
      </c>
      <c r="D2009" s="477">
        <v>15.26</v>
      </c>
    </row>
    <row r="2010" spans="1:4" s="476" customFormat="1" ht="12.75" x14ac:dyDescent="0.2">
      <c r="A2010" s="476">
        <v>37536</v>
      </c>
      <c r="B2010" s="476" t="s">
        <v>9405</v>
      </c>
      <c r="C2010" s="476" t="s">
        <v>29</v>
      </c>
      <c r="D2010" s="477">
        <v>15.26</v>
      </c>
    </row>
    <row r="2011" spans="1:4" s="476" customFormat="1" ht="12.75" x14ac:dyDescent="0.2">
      <c r="A2011" s="476">
        <v>37532</v>
      </c>
      <c r="B2011" s="476" t="s">
        <v>9406</v>
      </c>
      <c r="C2011" s="476" t="s">
        <v>29</v>
      </c>
      <c r="D2011" s="477">
        <v>15.26</v>
      </c>
    </row>
    <row r="2012" spans="1:4" s="476" customFormat="1" ht="12.75" x14ac:dyDescent="0.2">
      <c r="A2012" s="476">
        <v>2696</v>
      </c>
      <c r="B2012" s="476" t="s">
        <v>1363</v>
      </c>
      <c r="C2012" s="476" t="s">
        <v>7605</v>
      </c>
      <c r="D2012" s="477">
        <v>15.08</v>
      </c>
    </row>
    <row r="2013" spans="1:4" s="476" customFormat="1" ht="12.75" x14ac:dyDescent="0.2">
      <c r="A2013" s="476">
        <v>40928</v>
      </c>
      <c r="B2013" s="476" t="s">
        <v>9407</v>
      </c>
      <c r="C2013" s="476" t="s">
        <v>908</v>
      </c>
      <c r="D2013" s="478">
        <v>2687.23</v>
      </c>
    </row>
    <row r="2014" spans="1:4" s="476" customFormat="1" ht="12.75" x14ac:dyDescent="0.2">
      <c r="A2014" s="476">
        <v>4083</v>
      </c>
      <c r="B2014" s="476" t="s">
        <v>9408</v>
      </c>
      <c r="C2014" s="476" t="s">
        <v>7605</v>
      </c>
      <c r="D2014" s="477">
        <v>15.08</v>
      </c>
    </row>
    <row r="2015" spans="1:4" s="476" customFormat="1" ht="12.75" x14ac:dyDescent="0.2">
      <c r="A2015" s="476">
        <v>40818</v>
      </c>
      <c r="B2015" s="476" t="s">
        <v>9409</v>
      </c>
      <c r="C2015" s="476" t="s">
        <v>908</v>
      </c>
      <c r="D2015" s="478">
        <v>2687.23</v>
      </c>
    </row>
    <row r="2016" spans="1:4" s="476" customFormat="1" ht="12.75" x14ac:dyDescent="0.2">
      <c r="A2016" s="476">
        <v>43146</v>
      </c>
      <c r="B2016" s="476" t="s">
        <v>9410</v>
      </c>
      <c r="C2016" s="476" t="s">
        <v>29</v>
      </c>
      <c r="D2016" s="477">
        <v>9.0299999999999994</v>
      </c>
    </row>
    <row r="2017" spans="1:4" s="476" customFormat="1" ht="12.75" x14ac:dyDescent="0.2">
      <c r="A2017" s="476">
        <v>2705</v>
      </c>
      <c r="B2017" s="476" t="s">
        <v>1458</v>
      </c>
      <c r="C2017" s="476" t="s">
        <v>9411</v>
      </c>
      <c r="D2017" s="477">
        <v>0.77</v>
      </c>
    </row>
    <row r="2018" spans="1:4" s="476" customFormat="1" ht="12.75" x14ac:dyDescent="0.2">
      <c r="A2018" s="476">
        <v>14250</v>
      </c>
      <c r="B2018" s="476" t="s">
        <v>9412</v>
      </c>
      <c r="C2018" s="476" t="s">
        <v>9411</v>
      </c>
      <c r="D2018" s="477">
        <v>0.79</v>
      </c>
    </row>
    <row r="2019" spans="1:4" s="476" customFormat="1" ht="12.75" x14ac:dyDescent="0.2">
      <c r="A2019" s="476">
        <v>11683</v>
      </c>
      <c r="B2019" s="476" t="s">
        <v>9413</v>
      </c>
      <c r="C2019" s="476" t="s">
        <v>9</v>
      </c>
      <c r="D2019" s="477">
        <v>37.369999999999997</v>
      </c>
    </row>
    <row r="2020" spans="1:4" s="476" customFormat="1" ht="12.75" x14ac:dyDescent="0.2">
      <c r="A2020" s="476">
        <v>11684</v>
      </c>
      <c r="B2020" s="476" t="s">
        <v>9414</v>
      </c>
      <c r="C2020" s="476" t="s">
        <v>9</v>
      </c>
      <c r="D2020" s="477">
        <v>40.9</v>
      </c>
    </row>
    <row r="2021" spans="1:4" s="476" customFormat="1" ht="12.75" x14ac:dyDescent="0.2">
      <c r="A2021" s="476">
        <v>6141</v>
      </c>
      <c r="B2021" s="476" t="s">
        <v>9415</v>
      </c>
      <c r="C2021" s="476" t="s">
        <v>9</v>
      </c>
      <c r="D2021" s="477">
        <v>4.03</v>
      </c>
    </row>
    <row r="2022" spans="1:4" s="476" customFormat="1" ht="12.75" x14ac:dyDescent="0.2">
      <c r="A2022" s="476">
        <v>11681</v>
      </c>
      <c r="B2022" s="476" t="s">
        <v>9416</v>
      </c>
      <c r="C2022" s="476" t="s">
        <v>9</v>
      </c>
      <c r="D2022" s="477">
        <v>5.13</v>
      </c>
    </row>
    <row r="2023" spans="1:4" s="476" customFormat="1" ht="12.75" x14ac:dyDescent="0.2">
      <c r="A2023" s="476">
        <v>2706</v>
      </c>
      <c r="B2023" s="476" t="s">
        <v>9417</v>
      </c>
      <c r="C2023" s="476" t="s">
        <v>7605</v>
      </c>
      <c r="D2023" s="477">
        <v>78.19</v>
      </c>
    </row>
    <row r="2024" spans="1:4" s="476" customFormat="1" ht="12.75" x14ac:dyDescent="0.2">
      <c r="A2024" s="476">
        <v>40811</v>
      </c>
      <c r="B2024" s="476" t="s">
        <v>9418</v>
      </c>
      <c r="C2024" s="476" t="s">
        <v>908</v>
      </c>
      <c r="D2024" s="478">
        <v>13927.76</v>
      </c>
    </row>
    <row r="2025" spans="1:4" s="476" customFormat="1" ht="12.75" x14ac:dyDescent="0.2">
      <c r="A2025" s="476">
        <v>2707</v>
      </c>
      <c r="B2025" s="476" t="s">
        <v>9419</v>
      </c>
      <c r="C2025" s="476" t="s">
        <v>7605</v>
      </c>
      <c r="D2025" s="477">
        <v>88.99</v>
      </c>
    </row>
    <row r="2026" spans="1:4" s="476" customFormat="1" ht="12.75" x14ac:dyDescent="0.2">
      <c r="A2026" s="476">
        <v>40813</v>
      </c>
      <c r="B2026" s="476" t="s">
        <v>2207</v>
      </c>
      <c r="C2026" s="476" t="s">
        <v>908</v>
      </c>
      <c r="D2026" s="478">
        <v>15852.65</v>
      </c>
    </row>
    <row r="2027" spans="1:4" s="476" customFormat="1" ht="12.75" x14ac:dyDescent="0.2">
      <c r="A2027" s="476">
        <v>2708</v>
      </c>
      <c r="B2027" s="476" t="s">
        <v>9420</v>
      </c>
      <c r="C2027" s="476" t="s">
        <v>7605</v>
      </c>
      <c r="D2027" s="477">
        <v>121.65</v>
      </c>
    </row>
    <row r="2028" spans="1:4" s="476" customFormat="1" ht="12.75" x14ac:dyDescent="0.2">
      <c r="A2028" s="476">
        <v>40814</v>
      </c>
      <c r="B2028" s="476" t="s">
        <v>9421</v>
      </c>
      <c r="C2028" s="476" t="s">
        <v>908</v>
      </c>
      <c r="D2028" s="478">
        <v>21670.14</v>
      </c>
    </row>
    <row r="2029" spans="1:4" s="476" customFormat="1" ht="12.75" x14ac:dyDescent="0.2">
      <c r="A2029" s="476">
        <v>34779</v>
      </c>
      <c r="B2029" s="476" t="s">
        <v>9422</v>
      </c>
      <c r="C2029" s="476" t="s">
        <v>7605</v>
      </c>
      <c r="D2029" s="477">
        <v>79.33</v>
      </c>
    </row>
    <row r="2030" spans="1:4" s="476" customFormat="1" ht="12.75" x14ac:dyDescent="0.2">
      <c r="A2030" s="476">
        <v>40936</v>
      </c>
      <c r="B2030" s="476" t="s">
        <v>9423</v>
      </c>
      <c r="C2030" s="476" t="s">
        <v>908</v>
      </c>
      <c r="D2030" s="478">
        <v>14130.94</v>
      </c>
    </row>
    <row r="2031" spans="1:4" s="476" customFormat="1" ht="12.75" x14ac:dyDescent="0.2">
      <c r="A2031" s="476">
        <v>34780</v>
      </c>
      <c r="B2031" s="476" t="s">
        <v>9424</v>
      </c>
      <c r="C2031" s="476" t="s">
        <v>7605</v>
      </c>
      <c r="D2031" s="477">
        <v>89.49</v>
      </c>
    </row>
    <row r="2032" spans="1:4" s="476" customFormat="1" ht="12.75" x14ac:dyDescent="0.2">
      <c r="A2032" s="476">
        <v>40937</v>
      </c>
      <c r="B2032" s="476" t="s">
        <v>9425</v>
      </c>
      <c r="C2032" s="476" t="s">
        <v>908</v>
      </c>
      <c r="D2032" s="478">
        <v>15942.48</v>
      </c>
    </row>
    <row r="2033" spans="1:4" s="476" customFormat="1" ht="12.75" x14ac:dyDescent="0.2">
      <c r="A2033" s="476">
        <v>34782</v>
      </c>
      <c r="B2033" s="476" t="s">
        <v>9426</v>
      </c>
      <c r="C2033" s="476" t="s">
        <v>7605</v>
      </c>
      <c r="D2033" s="477">
        <v>122.64</v>
      </c>
    </row>
    <row r="2034" spans="1:4" s="476" customFormat="1" ht="12.75" x14ac:dyDescent="0.2">
      <c r="A2034" s="476">
        <v>40938</v>
      </c>
      <c r="B2034" s="476" t="s">
        <v>9427</v>
      </c>
      <c r="C2034" s="476" t="s">
        <v>908</v>
      </c>
      <c r="D2034" s="478">
        <v>21847.66</v>
      </c>
    </row>
    <row r="2035" spans="1:4" s="476" customFormat="1" ht="12.75" x14ac:dyDescent="0.2">
      <c r="A2035" s="476">
        <v>34783</v>
      </c>
      <c r="B2035" s="476" t="s">
        <v>9428</v>
      </c>
      <c r="C2035" s="476" t="s">
        <v>7605</v>
      </c>
      <c r="D2035" s="477">
        <v>91.75</v>
      </c>
    </row>
    <row r="2036" spans="1:4" s="476" customFormat="1" ht="12.75" x14ac:dyDescent="0.2">
      <c r="A2036" s="476">
        <v>40939</v>
      </c>
      <c r="B2036" s="476" t="s">
        <v>9429</v>
      </c>
      <c r="C2036" s="476" t="s">
        <v>908</v>
      </c>
      <c r="D2036" s="478">
        <v>16344.47</v>
      </c>
    </row>
    <row r="2037" spans="1:4" s="476" customFormat="1" ht="12.75" x14ac:dyDescent="0.2">
      <c r="A2037" s="476">
        <v>34785</v>
      </c>
      <c r="B2037" s="476" t="s">
        <v>9430</v>
      </c>
      <c r="C2037" s="476" t="s">
        <v>7605</v>
      </c>
      <c r="D2037" s="477">
        <v>86.64</v>
      </c>
    </row>
    <row r="2038" spans="1:4" s="476" customFormat="1" ht="12.75" x14ac:dyDescent="0.2">
      <c r="A2038" s="476">
        <v>40940</v>
      </c>
      <c r="B2038" s="476" t="s">
        <v>9431</v>
      </c>
      <c r="C2038" s="476" t="s">
        <v>908</v>
      </c>
      <c r="D2038" s="478">
        <v>15433.71</v>
      </c>
    </row>
    <row r="2039" spans="1:4" s="476" customFormat="1" ht="12.75" x14ac:dyDescent="0.2">
      <c r="A2039" s="476">
        <v>38403</v>
      </c>
      <c r="B2039" s="476" t="s">
        <v>9432</v>
      </c>
      <c r="C2039" s="476" t="s">
        <v>9</v>
      </c>
      <c r="D2039" s="477">
        <v>44.56</v>
      </c>
    </row>
    <row r="2040" spans="1:4" s="476" customFormat="1" ht="12.75" x14ac:dyDescent="0.2">
      <c r="A2040" s="476">
        <v>43482</v>
      </c>
      <c r="B2040" s="476" t="s">
        <v>9433</v>
      </c>
      <c r="C2040" s="476" t="s">
        <v>7605</v>
      </c>
      <c r="D2040" s="477">
        <v>0.57999999999999996</v>
      </c>
    </row>
    <row r="2041" spans="1:4" s="476" customFormat="1" ht="12.75" x14ac:dyDescent="0.2">
      <c r="A2041" s="476">
        <v>43494</v>
      </c>
      <c r="B2041" s="476" t="s">
        <v>2213</v>
      </c>
      <c r="C2041" s="476" t="s">
        <v>908</v>
      </c>
      <c r="D2041" s="477">
        <v>108.8</v>
      </c>
    </row>
    <row r="2042" spans="1:4" s="476" customFormat="1" ht="12.75" x14ac:dyDescent="0.2">
      <c r="A2042" s="476">
        <v>43483</v>
      </c>
      <c r="B2042" s="476" t="s">
        <v>1456</v>
      </c>
      <c r="C2042" s="476" t="s">
        <v>7605</v>
      </c>
      <c r="D2042" s="477">
        <v>1.05</v>
      </c>
    </row>
    <row r="2043" spans="1:4" s="476" customFormat="1" ht="12.75" x14ac:dyDescent="0.2">
      <c r="A2043" s="476">
        <v>43495</v>
      </c>
      <c r="B2043" s="476" t="s">
        <v>9434</v>
      </c>
      <c r="C2043" s="476" t="s">
        <v>908</v>
      </c>
      <c r="D2043" s="477">
        <v>197.14</v>
      </c>
    </row>
    <row r="2044" spans="1:4" s="476" customFormat="1" ht="12.75" x14ac:dyDescent="0.2">
      <c r="A2044" s="476">
        <v>43484</v>
      </c>
      <c r="B2044" s="476" t="s">
        <v>9435</v>
      </c>
      <c r="C2044" s="476" t="s">
        <v>7605</v>
      </c>
      <c r="D2044" s="477">
        <v>0.91</v>
      </c>
    </row>
    <row r="2045" spans="1:4" s="476" customFormat="1" ht="12.75" x14ac:dyDescent="0.2">
      <c r="A2045" s="476">
        <v>43496</v>
      </c>
      <c r="B2045" s="476" t="s">
        <v>9436</v>
      </c>
      <c r="C2045" s="476" t="s">
        <v>908</v>
      </c>
      <c r="D2045" s="477">
        <v>171.87</v>
      </c>
    </row>
    <row r="2046" spans="1:4" s="476" customFormat="1" ht="12.75" x14ac:dyDescent="0.2">
      <c r="A2046" s="476">
        <v>43485</v>
      </c>
      <c r="B2046" s="476" t="s">
        <v>9437</v>
      </c>
      <c r="C2046" s="476" t="s">
        <v>7605</v>
      </c>
      <c r="D2046" s="477">
        <v>0.8</v>
      </c>
    </row>
    <row r="2047" spans="1:4" s="476" customFormat="1" ht="12.75" x14ac:dyDescent="0.2">
      <c r="A2047" s="476">
        <v>43497</v>
      </c>
      <c r="B2047" s="476" t="s">
        <v>9438</v>
      </c>
      <c r="C2047" s="476" t="s">
        <v>908</v>
      </c>
      <c r="D2047" s="477">
        <v>151.31</v>
      </c>
    </row>
    <row r="2048" spans="1:4" s="476" customFormat="1" ht="12.75" x14ac:dyDescent="0.2">
      <c r="A2048" s="476">
        <v>43487</v>
      </c>
      <c r="B2048" s="476" t="s">
        <v>9439</v>
      </c>
      <c r="C2048" s="476" t="s">
        <v>7605</v>
      </c>
      <c r="D2048" s="477">
        <v>0.94</v>
      </c>
    </row>
    <row r="2049" spans="1:4" s="476" customFormat="1" ht="12.75" x14ac:dyDescent="0.2">
      <c r="A2049" s="476">
        <v>43499</v>
      </c>
      <c r="B2049" s="476" t="s">
        <v>2204</v>
      </c>
      <c r="C2049" s="476" t="s">
        <v>908</v>
      </c>
      <c r="D2049" s="477">
        <v>177.24</v>
      </c>
    </row>
    <row r="2050" spans="1:4" s="476" customFormat="1" ht="12.75" x14ac:dyDescent="0.2">
      <c r="A2050" s="476">
        <v>43486</v>
      </c>
      <c r="B2050" s="476" t="s">
        <v>9440</v>
      </c>
      <c r="C2050" s="476" t="s">
        <v>7605</v>
      </c>
      <c r="D2050" s="477">
        <v>0.55000000000000004</v>
      </c>
    </row>
    <row r="2051" spans="1:4" s="476" customFormat="1" ht="12.75" x14ac:dyDescent="0.2">
      <c r="A2051" s="476">
        <v>43498</v>
      </c>
      <c r="B2051" s="476" t="s">
        <v>2208</v>
      </c>
      <c r="C2051" s="476" t="s">
        <v>908</v>
      </c>
      <c r="D2051" s="477">
        <v>103.22</v>
      </c>
    </row>
    <row r="2052" spans="1:4" s="476" customFormat="1" ht="12.75" x14ac:dyDescent="0.2">
      <c r="A2052" s="476">
        <v>43488</v>
      </c>
      <c r="B2052" s="476" t="s">
        <v>1454</v>
      </c>
      <c r="C2052" s="476" t="s">
        <v>7605</v>
      </c>
      <c r="D2052" s="477">
        <v>0.63</v>
      </c>
    </row>
    <row r="2053" spans="1:4" s="476" customFormat="1" ht="12.75" x14ac:dyDescent="0.2">
      <c r="A2053" s="476">
        <v>43500</v>
      </c>
      <c r="B2053" s="476" t="s">
        <v>9441</v>
      </c>
      <c r="C2053" s="476" t="s">
        <v>908</v>
      </c>
      <c r="D2053" s="477">
        <v>119.49</v>
      </c>
    </row>
    <row r="2054" spans="1:4" s="476" customFormat="1" ht="12.75" x14ac:dyDescent="0.2">
      <c r="A2054" s="476">
        <v>43489</v>
      </c>
      <c r="B2054" s="476" t="s">
        <v>9442</v>
      </c>
      <c r="C2054" s="476" t="s">
        <v>7605</v>
      </c>
      <c r="D2054" s="477">
        <v>0.95</v>
      </c>
    </row>
    <row r="2055" spans="1:4" s="476" customFormat="1" ht="12.75" x14ac:dyDescent="0.2">
      <c r="A2055" s="476">
        <v>43501</v>
      </c>
      <c r="B2055" s="476" t="s">
        <v>9443</v>
      </c>
      <c r="C2055" s="476" t="s">
        <v>908</v>
      </c>
      <c r="D2055" s="477">
        <v>178.44</v>
      </c>
    </row>
    <row r="2056" spans="1:4" s="476" customFormat="1" ht="12.75" x14ac:dyDescent="0.2">
      <c r="A2056" s="476">
        <v>43490</v>
      </c>
      <c r="B2056" s="476" t="s">
        <v>9444</v>
      </c>
      <c r="C2056" s="476" t="s">
        <v>7605</v>
      </c>
      <c r="D2056" s="477">
        <v>1.33</v>
      </c>
    </row>
    <row r="2057" spans="1:4" s="476" customFormat="1" ht="12.75" x14ac:dyDescent="0.2">
      <c r="A2057" s="476">
        <v>43502</v>
      </c>
      <c r="B2057" s="476" t="s">
        <v>9445</v>
      </c>
      <c r="C2057" s="476" t="s">
        <v>908</v>
      </c>
      <c r="D2057" s="477">
        <v>250.26</v>
      </c>
    </row>
    <row r="2058" spans="1:4" s="476" customFormat="1" ht="12.75" x14ac:dyDescent="0.2">
      <c r="A2058" s="476">
        <v>43491</v>
      </c>
      <c r="B2058" s="476" t="s">
        <v>9446</v>
      </c>
      <c r="C2058" s="476" t="s">
        <v>7605</v>
      </c>
      <c r="D2058" s="477">
        <v>1.01</v>
      </c>
    </row>
    <row r="2059" spans="1:4" s="476" customFormat="1" ht="12.75" x14ac:dyDescent="0.2">
      <c r="A2059" s="476">
        <v>43503</v>
      </c>
      <c r="B2059" s="476" t="s">
        <v>9447</v>
      </c>
      <c r="C2059" s="476" t="s">
        <v>908</v>
      </c>
      <c r="D2059" s="477">
        <v>191.25</v>
      </c>
    </row>
    <row r="2060" spans="1:4" s="476" customFormat="1" ht="12.75" x14ac:dyDescent="0.2">
      <c r="A2060" s="476">
        <v>43492</v>
      </c>
      <c r="B2060" s="476" t="s">
        <v>9448</v>
      </c>
      <c r="C2060" s="476" t="s">
        <v>7605</v>
      </c>
      <c r="D2060" s="477">
        <v>1.3</v>
      </c>
    </row>
    <row r="2061" spans="1:4" s="476" customFormat="1" ht="12.75" x14ac:dyDescent="0.2">
      <c r="A2061" s="476">
        <v>43504</v>
      </c>
      <c r="B2061" s="476" t="s">
        <v>9449</v>
      </c>
      <c r="C2061" s="476" t="s">
        <v>908</v>
      </c>
      <c r="D2061" s="477">
        <v>244.54</v>
      </c>
    </row>
    <row r="2062" spans="1:4" s="476" customFormat="1" ht="12.75" x14ac:dyDescent="0.2">
      <c r="A2062" s="476">
        <v>43493</v>
      </c>
      <c r="B2062" s="476" t="s">
        <v>9450</v>
      </c>
      <c r="C2062" s="476" t="s">
        <v>7605</v>
      </c>
      <c r="D2062" s="477">
        <v>0.52</v>
      </c>
    </row>
    <row r="2063" spans="1:4" s="476" customFormat="1" ht="12.75" x14ac:dyDescent="0.2">
      <c r="A2063" s="476">
        <v>43505</v>
      </c>
      <c r="B2063" s="476" t="s">
        <v>9451</v>
      </c>
      <c r="C2063" s="476" t="s">
        <v>908</v>
      </c>
      <c r="D2063" s="477">
        <v>98.01</v>
      </c>
    </row>
    <row r="2064" spans="1:4" s="476" customFormat="1" ht="12.75" x14ac:dyDescent="0.2">
      <c r="A2064" s="476">
        <v>37774</v>
      </c>
      <c r="B2064" s="476" t="s">
        <v>9452</v>
      </c>
      <c r="C2064" s="476" t="s">
        <v>9</v>
      </c>
      <c r="D2064" s="478">
        <v>302676.96000000002</v>
      </c>
    </row>
    <row r="2065" spans="1:4" s="476" customFormat="1" ht="12.75" x14ac:dyDescent="0.2">
      <c r="A2065" s="476">
        <v>38630</v>
      </c>
      <c r="B2065" s="476" t="s">
        <v>9453</v>
      </c>
      <c r="C2065" s="476" t="s">
        <v>9</v>
      </c>
      <c r="D2065" s="478">
        <v>1655921.87</v>
      </c>
    </row>
    <row r="2066" spans="1:4" s="476" customFormat="1" ht="12.75" x14ac:dyDescent="0.2">
      <c r="A2066" s="476">
        <v>38629</v>
      </c>
      <c r="B2066" s="476" t="s">
        <v>9454</v>
      </c>
      <c r="C2066" s="476" t="s">
        <v>9</v>
      </c>
      <c r="D2066" s="478">
        <v>2464921.87</v>
      </c>
    </row>
    <row r="2067" spans="1:4" s="476" customFormat="1" ht="12.75" x14ac:dyDescent="0.2">
      <c r="A2067" s="476">
        <v>38476</v>
      </c>
      <c r="B2067" s="476" t="s">
        <v>9455</v>
      </c>
      <c r="C2067" s="476" t="s">
        <v>9</v>
      </c>
      <c r="D2067" s="477">
        <v>334.94</v>
      </c>
    </row>
    <row r="2068" spans="1:4" s="476" customFormat="1" ht="12.75" x14ac:dyDescent="0.2">
      <c r="A2068" s="476">
        <v>38477</v>
      </c>
      <c r="B2068" s="476" t="s">
        <v>9456</v>
      </c>
      <c r="C2068" s="476" t="s">
        <v>9</v>
      </c>
      <c r="D2068" s="477">
        <v>948.57</v>
      </c>
    </row>
    <row r="2069" spans="1:4" s="476" customFormat="1" ht="12.75" x14ac:dyDescent="0.2">
      <c r="A2069" s="476">
        <v>40635</v>
      </c>
      <c r="B2069" s="476" t="s">
        <v>9457</v>
      </c>
      <c r="C2069" s="476" t="s">
        <v>9</v>
      </c>
      <c r="D2069" s="478">
        <v>703518</v>
      </c>
    </row>
    <row r="2070" spans="1:4" s="476" customFormat="1" ht="12.75" x14ac:dyDescent="0.2">
      <c r="A2070" s="476">
        <v>36483</v>
      </c>
      <c r="B2070" s="476" t="s">
        <v>9458</v>
      </c>
      <c r="C2070" s="476" t="s">
        <v>9</v>
      </c>
      <c r="D2070" s="478">
        <v>637500</v>
      </c>
    </row>
    <row r="2071" spans="1:4" s="476" customFormat="1" ht="12.75" x14ac:dyDescent="0.2">
      <c r="A2071" s="476">
        <v>14525</v>
      </c>
      <c r="B2071" s="476" t="s">
        <v>9459</v>
      </c>
      <c r="C2071" s="476" t="s">
        <v>9</v>
      </c>
      <c r="D2071" s="478">
        <v>667500</v>
      </c>
    </row>
    <row r="2072" spans="1:4" s="476" customFormat="1" ht="12.75" x14ac:dyDescent="0.2">
      <c r="A2072" s="476">
        <v>36482</v>
      </c>
      <c r="B2072" s="476" t="s">
        <v>9460</v>
      </c>
      <c r="C2072" s="476" t="s">
        <v>9</v>
      </c>
      <c r="D2072" s="478">
        <v>572474.22</v>
      </c>
    </row>
    <row r="2073" spans="1:4" s="476" customFormat="1" ht="12.75" x14ac:dyDescent="0.2">
      <c r="A2073" s="476">
        <v>36408</v>
      </c>
      <c r="B2073" s="476" t="s">
        <v>9461</v>
      </c>
      <c r="C2073" s="476" t="s">
        <v>9</v>
      </c>
      <c r="D2073" s="478">
        <v>684000</v>
      </c>
    </row>
    <row r="2074" spans="1:4" s="476" customFormat="1" ht="12.75" x14ac:dyDescent="0.2">
      <c r="A2074" s="476">
        <v>2723</v>
      </c>
      <c r="B2074" s="476" t="s">
        <v>9462</v>
      </c>
      <c r="C2074" s="476" t="s">
        <v>9</v>
      </c>
      <c r="D2074" s="478">
        <v>525000</v>
      </c>
    </row>
    <row r="2075" spans="1:4" s="476" customFormat="1" ht="12.75" x14ac:dyDescent="0.2">
      <c r="A2075" s="476">
        <v>36481</v>
      </c>
      <c r="B2075" s="476" t="s">
        <v>9463</v>
      </c>
      <c r="C2075" s="476" t="s">
        <v>9</v>
      </c>
      <c r="D2075" s="478">
        <v>626250</v>
      </c>
    </row>
    <row r="2076" spans="1:4" s="476" customFormat="1" ht="12.75" x14ac:dyDescent="0.2">
      <c r="A2076" s="476">
        <v>10685</v>
      </c>
      <c r="B2076" s="476" t="s">
        <v>9464</v>
      </c>
      <c r="C2076" s="476" t="s">
        <v>9</v>
      </c>
      <c r="D2076" s="478">
        <v>600000</v>
      </c>
    </row>
    <row r="2077" spans="1:4" s="476" customFormat="1" ht="12.75" x14ac:dyDescent="0.2">
      <c r="A2077" s="476">
        <v>40636</v>
      </c>
      <c r="B2077" s="476" t="s">
        <v>9465</v>
      </c>
      <c r="C2077" s="476" t="s">
        <v>9</v>
      </c>
      <c r="D2077" s="478">
        <v>677268</v>
      </c>
    </row>
    <row r="2078" spans="1:4" s="476" customFormat="1" ht="12.75" x14ac:dyDescent="0.2">
      <c r="A2078" s="476">
        <v>4111</v>
      </c>
      <c r="B2078" s="476" t="s">
        <v>9466</v>
      </c>
      <c r="C2078" s="476" t="s">
        <v>9</v>
      </c>
      <c r="D2078" s="477">
        <v>51.56</v>
      </c>
    </row>
    <row r="2079" spans="1:4" s="476" customFormat="1" ht="12.75" x14ac:dyDescent="0.2">
      <c r="A2079" s="476">
        <v>26021</v>
      </c>
      <c r="B2079" s="476" t="s">
        <v>9467</v>
      </c>
      <c r="C2079" s="476" t="s">
        <v>9</v>
      </c>
      <c r="D2079" s="477">
        <v>58.7</v>
      </c>
    </row>
    <row r="2080" spans="1:4" s="476" customFormat="1" ht="12.75" x14ac:dyDescent="0.2">
      <c r="A2080" s="476">
        <v>12</v>
      </c>
      <c r="B2080" s="476" t="s">
        <v>9468</v>
      </c>
      <c r="C2080" s="476" t="s">
        <v>9</v>
      </c>
      <c r="D2080" s="477">
        <v>11.9</v>
      </c>
    </row>
    <row r="2081" spans="1:4" s="476" customFormat="1" ht="12.75" x14ac:dyDescent="0.2">
      <c r="A2081" s="476">
        <v>37554</v>
      </c>
      <c r="B2081" s="476" t="s">
        <v>9469</v>
      </c>
      <c r="C2081" s="476" t="s">
        <v>9</v>
      </c>
      <c r="D2081" s="477">
        <v>176.15</v>
      </c>
    </row>
    <row r="2082" spans="1:4" s="476" customFormat="1" ht="12.75" x14ac:dyDescent="0.2">
      <c r="A2082" s="476">
        <v>37555</v>
      </c>
      <c r="B2082" s="476" t="s">
        <v>9470</v>
      </c>
      <c r="C2082" s="476" t="s">
        <v>9</v>
      </c>
      <c r="D2082" s="477">
        <v>214.28</v>
      </c>
    </row>
    <row r="2083" spans="1:4" s="476" customFormat="1" ht="12.75" x14ac:dyDescent="0.2">
      <c r="A2083" s="476">
        <v>10902</v>
      </c>
      <c r="B2083" s="476" t="s">
        <v>2108</v>
      </c>
      <c r="C2083" s="476" t="s">
        <v>9</v>
      </c>
      <c r="D2083" s="477">
        <v>53.77</v>
      </c>
    </row>
    <row r="2084" spans="1:4" s="476" customFormat="1" ht="12.75" x14ac:dyDescent="0.2">
      <c r="A2084" s="476">
        <v>20965</v>
      </c>
      <c r="B2084" s="476" t="s">
        <v>9471</v>
      </c>
      <c r="C2084" s="476" t="s">
        <v>9</v>
      </c>
      <c r="D2084" s="477">
        <v>54.27</v>
      </c>
    </row>
    <row r="2085" spans="1:4" s="476" customFormat="1" ht="12.75" x14ac:dyDescent="0.2">
      <c r="A2085" s="476">
        <v>20966</v>
      </c>
      <c r="B2085" s="476" t="s">
        <v>9472</v>
      </c>
      <c r="C2085" s="476" t="s">
        <v>9</v>
      </c>
      <c r="D2085" s="477">
        <v>58.43</v>
      </c>
    </row>
    <row r="2086" spans="1:4" s="476" customFormat="1" ht="12.75" x14ac:dyDescent="0.2">
      <c r="A2086" s="476">
        <v>10903</v>
      </c>
      <c r="B2086" s="476" t="s">
        <v>9473</v>
      </c>
      <c r="C2086" s="476" t="s">
        <v>9</v>
      </c>
      <c r="D2086" s="477">
        <v>88.57</v>
      </c>
    </row>
    <row r="2087" spans="1:4" s="476" customFormat="1" ht="12.75" x14ac:dyDescent="0.2">
      <c r="A2087" s="476">
        <v>20967</v>
      </c>
      <c r="B2087" s="476" t="s">
        <v>9474</v>
      </c>
      <c r="C2087" s="476" t="s">
        <v>9</v>
      </c>
      <c r="D2087" s="477">
        <v>88.57</v>
      </c>
    </row>
    <row r="2088" spans="1:4" s="476" customFormat="1" ht="12.75" x14ac:dyDescent="0.2">
      <c r="A2088" s="476">
        <v>20968</v>
      </c>
      <c r="B2088" s="476" t="s">
        <v>9475</v>
      </c>
      <c r="C2088" s="476" t="s">
        <v>9</v>
      </c>
      <c r="D2088" s="477">
        <v>97.14</v>
      </c>
    </row>
    <row r="2089" spans="1:4" s="476" customFormat="1" ht="12.75" x14ac:dyDescent="0.2">
      <c r="A2089" s="476">
        <v>11359</v>
      </c>
      <c r="B2089" s="476" t="s">
        <v>9476</v>
      </c>
      <c r="C2089" s="476" t="s">
        <v>9</v>
      </c>
      <c r="D2089" s="477">
        <v>741.2</v>
      </c>
    </row>
    <row r="2090" spans="1:4" s="476" customFormat="1" ht="12.75" x14ac:dyDescent="0.2">
      <c r="A2090" s="476">
        <v>39017</v>
      </c>
      <c r="B2090" s="476" t="s">
        <v>1105</v>
      </c>
      <c r="C2090" s="476" t="s">
        <v>9</v>
      </c>
      <c r="D2090" s="477">
        <v>0.21</v>
      </c>
    </row>
    <row r="2091" spans="1:4" s="476" customFormat="1" ht="12.75" x14ac:dyDescent="0.2">
      <c r="A2091" s="476">
        <v>39315</v>
      </c>
      <c r="B2091" s="476" t="s">
        <v>9477</v>
      </c>
      <c r="C2091" s="476" t="s">
        <v>9</v>
      </c>
      <c r="D2091" s="477">
        <v>0.34</v>
      </c>
    </row>
    <row r="2092" spans="1:4" s="476" customFormat="1" ht="12.75" x14ac:dyDescent="0.2">
      <c r="A2092" s="476">
        <v>39016</v>
      </c>
      <c r="B2092" s="476" t="s">
        <v>9478</v>
      </c>
      <c r="C2092" s="476" t="s">
        <v>9</v>
      </c>
      <c r="D2092" s="477">
        <v>0.34</v>
      </c>
    </row>
    <row r="2093" spans="1:4" s="476" customFormat="1" ht="12.75" x14ac:dyDescent="0.2">
      <c r="A2093" s="476">
        <v>40432</v>
      </c>
      <c r="B2093" s="476" t="s">
        <v>9479</v>
      </c>
      <c r="C2093" s="476" t="s">
        <v>9</v>
      </c>
      <c r="D2093" s="477">
        <v>2.68</v>
      </c>
    </row>
    <row r="2094" spans="1:4" s="476" customFormat="1" ht="12.75" x14ac:dyDescent="0.2">
      <c r="A2094" s="476">
        <v>39481</v>
      </c>
      <c r="B2094" s="476" t="s">
        <v>9480</v>
      </c>
      <c r="C2094" s="476" t="s">
        <v>9</v>
      </c>
      <c r="D2094" s="477">
        <v>1.68</v>
      </c>
    </row>
    <row r="2095" spans="1:4" s="476" customFormat="1" ht="12.75" x14ac:dyDescent="0.2">
      <c r="A2095" s="476">
        <v>40433</v>
      </c>
      <c r="B2095" s="476" t="s">
        <v>9481</v>
      </c>
      <c r="C2095" s="476" t="s">
        <v>9</v>
      </c>
      <c r="D2095" s="477">
        <v>1.49</v>
      </c>
    </row>
    <row r="2096" spans="1:4" s="476" customFormat="1" ht="12.75" x14ac:dyDescent="0.2">
      <c r="A2096" s="476">
        <v>20219</v>
      </c>
      <c r="B2096" s="476" t="s">
        <v>9482</v>
      </c>
      <c r="C2096" s="476" t="s">
        <v>9</v>
      </c>
      <c r="D2096" s="478">
        <v>109800</v>
      </c>
    </row>
    <row r="2097" spans="1:4" s="476" customFormat="1" ht="12.75" x14ac:dyDescent="0.2">
      <c r="A2097" s="476">
        <v>36484</v>
      </c>
      <c r="B2097" s="476" t="s">
        <v>9483</v>
      </c>
      <c r="C2097" s="476" t="s">
        <v>9</v>
      </c>
      <c r="D2097" s="478">
        <v>233085.4</v>
      </c>
    </row>
    <row r="2098" spans="1:4" s="476" customFormat="1" ht="12.75" x14ac:dyDescent="0.2">
      <c r="A2098" s="476">
        <v>38367</v>
      </c>
      <c r="B2098" s="476" t="s">
        <v>9484</v>
      </c>
      <c r="C2098" s="476" t="s">
        <v>9</v>
      </c>
      <c r="D2098" s="477">
        <v>17.989999999999998</v>
      </c>
    </row>
    <row r="2099" spans="1:4" s="476" customFormat="1" ht="12.75" x14ac:dyDescent="0.2">
      <c r="A2099" s="476">
        <v>38368</v>
      </c>
      <c r="B2099" s="476" t="s">
        <v>9485</v>
      </c>
      <c r="C2099" s="476" t="s">
        <v>9</v>
      </c>
      <c r="D2099" s="477">
        <v>8.41</v>
      </c>
    </row>
    <row r="2100" spans="1:4" s="476" customFormat="1" ht="12.75" x14ac:dyDescent="0.2">
      <c r="A2100" s="476">
        <v>38091</v>
      </c>
      <c r="B2100" s="476" t="s">
        <v>9486</v>
      </c>
      <c r="C2100" s="476" t="s">
        <v>9</v>
      </c>
      <c r="D2100" s="477">
        <v>2.35</v>
      </c>
    </row>
    <row r="2101" spans="1:4" s="476" customFormat="1" ht="12.75" x14ac:dyDescent="0.2">
      <c r="A2101" s="476">
        <v>38095</v>
      </c>
      <c r="B2101" s="476" t="s">
        <v>9487</v>
      </c>
      <c r="C2101" s="476" t="s">
        <v>9</v>
      </c>
      <c r="D2101" s="477">
        <v>4.97</v>
      </c>
    </row>
    <row r="2102" spans="1:4" s="476" customFormat="1" ht="12.75" x14ac:dyDescent="0.2">
      <c r="A2102" s="476">
        <v>38092</v>
      </c>
      <c r="B2102" s="476" t="s">
        <v>9488</v>
      </c>
      <c r="C2102" s="476" t="s">
        <v>9</v>
      </c>
      <c r="D2102" s="477">
        <v>2.2200000000000002</v>
      </c>
    </row>
    <row r="2103" spans="1:4" s="476" customFormat="1" ht="12.75" x14ac:dyDescent="0.2">
      <c r="A2103" s="476">
        <v>38093</v>
      </c>
      <c r="B2103" s="476" t="s">
        <v>9489</v>
      </c>
      <c r="C2103" s="476" t="s">
        <v>9</v>
      </c>
      <c r="D2103" s="477">
        <v>2.2999999999999998</v>
      </c>
    </row>
    <row r="2104" spans="1:4" s="476" customFormat="1" ht="12.75" x14ac:dyDescent="0.2">
      <c r="A2104" s="476">
        <v>38096</v>
      </c>
      <c r="B2104" s="476" t="s">
        <v>9490</v>
      </c>
      <c r="C2104" s="476" t="s">
        <v>9</v>
      </c>
      <c r="D2104" s="477">
        <v>5.34</v>
      </c>
    </row>
    <row r="2105" spans="1:4" s="476" customFormat="1" ht="12.75" x14ac:dyDescent="0.2">
      <c r="A2105" s="476">
        <v>38094</v>
      </c>
      <c r="B2105" s="476" t="s">
        <v>9491</v>
      </c>
      <c r="C2105" s="476" t="s">
        <v>9</v>
      </c>
      <c r="D2105" s="477">
        <v>2.82</v>
      </c>
    </row>
    <row r="2106" spans="1:4" s="476" customFormat="1" ht="12.75" x14ac:dyDescent="0.2">
      <c r="A2106" s="476">
        <v>38097</v>
      </c>
      <c r="B2106" s="476" t="s">
        <v>9492</v>
      </c>
      <c r="C2106" s="476" t="s">
        <v>9</v>
      </c>
      <c r="D2106" s="477">
        <v>5.73</v>
      </c>
    </row>
    <row r="2107" spans="1:4" s="476" customFormat="1" ht="12.75" x14ac:dyDescent="0.2">
      <c r="A2107" s="476">
        <v>38098</v>
      </c>
      <c r="B2107" s="476" t="s">
        <v>9493</v>
      </c>
      <c r="C2107" s="476" t="s">
        <v>9</v>
      </c>
      <c r="D2107" s="477">
        <v>5.73</v>
      </c>
    </row>
    <row r="2108" spans="1:4" s="476" customFormat="1" ht="12.75" x14ac:dyDescent="0.2">
      <c r="A2108" s="476">
        <v>11186</v>
      </c>
      <c r="B2108" s="476" t="s">
        <v>1253</v>
      </c>
      <c r="C2108" s="476" t="s">
        <v>3</v>
      </c>
      <c r="D2108" s="477">
        <v>279.02</v>
      </c>
    </row>
    <row r="2109" spans="1:4" s="476" customFormat="1" ht="12.75" x14ac:dyDescent="0.2">
      <c r="A2109" s="476">
        <v>11558</v>
      </c>
      <c r="B2109" s="476" t="s">
        <v>9494</v>
      </c>
      <c r="C2109" s="476" t="s">
        <v>8005</v>
      </c>
      <c r="D2109" s="477">
        <v>13.55</v>
      </c>
    </row>
    <row r="2110" spans="1:4" s="476" customFormat="1" ht="12.75" x14ac:dyDescent="0.2">
      <c r="A2110" s="476">
        <v>11557</v>
      </c>
      <c r="B2110" s="476" t="s">
        <v>9495</v>
      </c>
      <c r="C2110" s="476" t="s">
        <v>8005</v>
      </c>
      <c r="D2110" s="477">
        <v>34.299999999999997</v>
      </c>
    </row>
    <row r="2111" spans="1:4" s="476" customFormat="1" ht="12.75" x14ac:dyDescent="0.2">
      <c r="A2111" s="476">
        <v>2759</v>
      </c>
      <c r="B2111" s="476" t="s">
        <v>9496</v>
      </c>
      <c r="C2111" s="476" t="s">
        <v>9</v>
      </c>
      <c r="D2111" s="477">
        <v>8.6</v>
      </c>
    </row>
    <row r="2112" spans="1:4" s="476" customFormat="1" ht="12.75" x14ac:dyDescent="0.2">
      <c r="A2112" s="476">
        <v>38124</v>
      </c>
      <c r="B2112" s="476" t="s">
        <v>9497</v>
      </c>
      <c r="C2112" s="476" t="s">
        <v>9</v>
      </c>
      <c r="D2112" s="477">
        <v>27</v>
      </c>
    </row>
    <row r="2113" spans="1:4" s="476" customFormat="1" ht="12.75" x14ac:dyDescent="0.2">
      <c r="A2113" s="476">
        <v>38380</v>
      </c>
      <c r="B2113" s="476" t="s">
        <v>9498</v>
      </c>
      <c r="C2113" s="476" t="s">
        <v>9</v>
      </c>
      <c r="D2113" s="477">
        <v>28.59</v>
      </c>
    </row>
    <row r="2114" spans="1:4" s="476" customFormat="1" ht="12.75" x14ac:dyDescent="0.2">
      <c r="A2114" s="476">
        <v>20059</v>
      </c>
      <c r="B2114" s="476" t="s">
        <v>9499</v>
      </c>
      <c r="C2114" s="476" t="s">
        <v>9</v>
      </c>
      <c r="D2114" s="477">
        <v>18.739999999999998</v>
      </c>
    </row>
    <row r="2115" spans="1:4" s="476" customFormat="1" ht="12.75" x14ac:dyDescent="0.2">
      <c r="A2115" s="476">
        <v>42429</v>
      </c>
      <c r="B2115" s="476" t="s">
        <v>9500</v>
      </c>
      <c r="C2115" s="476" t="s">
        <v>9</v>
      </c>
      <c r="D2115" s="478">
        <v>4616.32</v>
      </c>
    </row>
    <row r="2116" spans="1:4" s="476" customFormat="1" ht="12.75" x14ac:dyDescent="0.2">
      <c r="A2116" s="476">
        <v>39616</v>
      </c>
      <c r="B2116" s="476" t="s">
        <v>9501</v>
      </c>
      <c r="C2116" s="476" t="s">
        <v>9</v>
      </c>
      <c r="D2116" s="477">
        <v>519.45000000000005</v>
      </c>
    </row>
    <row r="2117" spans="1:4" s="476" customFormat="1" ht="12.75" x14ac:dyDescent="0.2">
      <c r="A2117" s="476">
        <v>39618</v>
      </c>
      <c r="B2117" s="476" t="s">
        <v>9502</v>
      </c>
      <c r="C2117" s="476" t="s">
        <v>9</v>
      </c>
      <c r="D2117" s="477">
        <v>942.19</v>
      </c>
    </row>
    <row r="2118" spans="1:4" s="476" customFormat="1" ht="12.75" x14ac:dyDescent="0.2">
      <c r="A2118" s="476">
        <v>39619</v>
      </c>
      <c r="B2118" s="476" t="s">
        <v>9503</v>
      </c>
      <c r="C2118" s="476" t="s">
        <v>9</v>
      </c>
      <c r="D2118" s="478">
        <v>1290.42</v>
      </c>
    </row>
    <row r="2119" spans="1:4" s="476" customFormat="1" ht="12.75" x14ac:dyDescent="0.2">
      <c r="A2119" s="476">
        <v>39613</v>
      </c>
      <c r="B2119" s="476" t="s">
        <v>9504</v>
      </c>
      <c r="C2119" s="476" t="s">
        <v>9</v>
      </c>
      <c r="D2119" s="477">
        <v>206.34</v>
      </c>
    </row>
    <row r="2120" spans="1:4" s="476" customFormat="1" ht="12.75" x14ac:dyDescent="0.2">
      <c r="A2120" s="476">
        <v>39614</v>
      </c>
      <c r="B2120" s="476" t="s">
        <v>9505</v>
      </c>
      <c r="C2120" s="476" t="s">
        <v>9</v>
      </c>
      <c r="D2120" s="477">
        <v>301.02999999999997</v>
      </c>
    </row>
    <row r="2121" spans="1:4" s="476" customFormat="1" ht="12.75" x14ac:dyDescent="0.2">
      <c r="A2121" s="476">
        <v>38538</v>
      </c>
      <c r="B2121" s="476" t="s">
        <v>9506</v>
      </c>
      <c r="C2121" s="476" t="s">
        <v>27</v>
      </c>
      <c r="D2121" s="477">
        <v>44.11</v>
      </c>
    </row>
    <row r="2122" spans="1:4" s="476" customFormat="1" ht="12.75" x14ac:dyDescent="0.2">
      <c r="A2122" s="476">
        <v>38539</v>
      </c>
      <c r="B2122" s="476" t="s">
        <v>9507</v>
      </c>
      <c r="C2122" s="476" t="s">
        <v>27</v>
      </c>
      <c r="D2122" s="477">
        <v>59.98</v>
      </c>
    </row>
    <row r="2123" spans="1:4" s="476" customFormat="1" ht="12.75" x14ac:dyDescent="0.2">
      <c r="A2123" s="476">
        <v>38540</v>
      </c>
      <c r="B2123" s="476" t="s">
        <v>9508</v>
      </c>
      <c r="C2123" s="476" t="s">
        <v>27</v>
      </c>
      <c r="D2123" s="477">
        <v>153.72</v>
      </c>
    </row>
    <row r="2124" spans="1:4" s="476" customFormat="1" ht="12.75" x14ac:dyDescent="0.2">
      <c r="A2124" s="476">
        <v>38384</v>
      </c>
      <c r="B2124" s="476" t="s">
        <v>9509</v>
      </c>
      <c r="C2124" s="476" t="s">
        <v>9</v>
      </c>
      <c r="D2124" s="477">
        <v>21.79</v>
      </c>
    </row>
    <row r="2125" spans="1:4" s="476" customFormat="1" ht="12.75" x14ac:dyDescent="0.2">
      <c r="A2125" s="476">
        <v>13</v>
      </c>
      <c r="B2125" s="476" t="s">
        <v>9510</v>
      </c>
      <c r="C2125" s="476" t="s">
        <v>29</v>
      </c>
      <c r="D2125" s="477">
        <v>18.32</v>
      </c>
    </row>
    <row r="2126" spans="1:4" s="476" customFormat="1" ht="12.75" x14ac:dyDescent="0.2">
      <c r="A2126" s="476">
        <v>2762</v>
      </c>
      <c r="B2126" s="476" t="s">
        <v>9511</v>
      </c>
      <c r="C2126" s="476" t="s">
        <v>27</v>
      </c>
      <c r="D2126" s="477">
        <v>10.75</v>
      </c>
    </row>
    <row r="2127" spans="1:4" s="476" customFormat="1" ht="12.75" x14ac:dyDescent="0.2">
      <c r="A2127" s="476">
        <v>21142</v>
      </c>
      <c r="B2127" s="476" t="s">
        <v>9512</v>
      </c>
      <c r="C2127" s="476" t="s">
        <v>9</v>
      </c>
      <c r="D2127" s="477">
        <v>35.119999999999997</v>
      </c>
    </row>
    <row r="2128" spans="1:4" s="476" customFormat="1" ht="12.75" x14ac:dyDescent="0.2">
      <c r="A2128" s="476">
        <v>4223</v>
      </c>
      <c r="B2128" s="476" t="s">
        <v>9513</v>
      </c>
      <c r="C2128" s="476" t="s">
        <v>7596</v>
      </c>
      <c r="D2128" s="477">
        <v>5.45</v>
      </c>
    </row>
    <row r="2129" spans="1:4" s="476" customFormat="1" ht="12.75" x14ac:dyDescent="0.2">
      <c r="A2129" s="476">
        <v>37372</v>
      </c>
      <c r="B2129" s="476" t="s">
        <v>9514</v>
      </c>
      <c r="C2129" s="476" t="s">
        <v>7605</v>
      </c>
      <c r="D2129" s="477">
        <v>0.55000000000000004</v>
      </c>
    </row>
    <row r="2130" spans="1:4" s="476" customFormat="1" ht="12.75" x14ac:dyDescent="0.2">
      <c r="A2130" s="476">
        <v>40863</v>
      </c>
      <c r="B2130" s="476" t="s">
        <v>9515</v>
      </c>
      <c r="C2130" s="476" t="s">
        <v>908</v>
      </c>
      <c r="D2130" s="477">
        <v>103.7</v>
      </c>
    </row>
    <row r="2131" spans="1:4" s="476" customFormat="1" ht="12.75" x14ac:dyDescent="0.2">
      <c r="A2131" s="476">
        <v>38475</v>
      </c>
      <c r="B2131" s="476" t="s">
        <v>9516</v>
      </c>
      <c r="C2131" s="476" t="s">
        <v>9</v>
      </c>
      <c r="D2131" s="477">
        <v>31.43</v>
      </c>
    </row>
    <row r="2132" spans="1:4" s="476" customFormat="1" ht="12.75" x14ac:dyDescent="0.2">
      <c r="A2132" s="476">
        <v>38474</v>
      </c>
      <c r="B2132" s="476" t="s">
        <v>9517</v>
      </c>
      <c r="C2132" s="476" t="s">
        <v>9</v>
      </c>
      <c r="D2132" s="477">
        <v>38.85</v>
      </c>
    </row>
    <row r="2133" spans="1:4" s="476" customFormat="1" ht="12.75" x14ac:dyDescent="0.2">
      <c r="A2133" s="476">
        <v>10886</v>
      </c>
      <c r="B2133" s="476" t="s">
        <v>980</v>
      </c>
      <c r="C2133" s="476" t="s">
        <v>9</v>
      </c>
      <c r="D2133" s="477">
        <v>166.25</v>
      </c>
    </row>
    <row r="2134" spans="1:4" s="476" customFormat="1" ht="12.75" x14ac:dyDescent="0.2">
      <c r="A2134" s="476">
        <v>10888</v>
      </c>
      <c r="B2134" s="476" t="s">
        <v>9518</v>
      </c>
      <c r="C2134" s="476" t="s">
        <v>9</v>
      </c>
      <c r="D2134" s="477">
        <v>526.15</v>
      </c>
    </row>
    <row r="2135" spans="1:4" s="476" customFormat="1" ht="12.75" x14ac:dyDescent="0.2">
      <c r="A2135" s="476">
        <v>10889</v>
      </c>
      <c r="B2135" s="476" t="s">
        <v>2189</v>
      </c>
      <c r="C2135" s="476" t="s">
        <v>9</v>
      </c>
      <c r="D2135" s="477">
        <v>570</v>
      </c>
    </row>
    <row r="2136" spans="1:4" s="476" customFormat="1" ht="12.75" x14ac:dyDescent="0.2">
      <c r="A2136" s="476">
        <v>10890</v>
      </c>
      <c r="B2136" s="476" t="s">
        <v>9519</v>
      </c>
      <c r="C2136" s="476" t="s">
        <v>9</v>
      </c>
      <c r="D2136" s="477">
        <v>263.07</v>
      </c>
    </row>
    <row r="2137" spans="1:4" s="476" customFormat="1" ht="12.75" x14ac:dyDescent="0.2">
      <c r="A2137" s="476">
        <v>10891</v>
      </c>
      <c r="B2137" s="476" t="s">
        <v>981</v>
      </c>
      <c r="C2137" s="476" t="s">
        <v>9</v>
      </c>
      <c r="D2137" s="477">
        <v>160.76</v>
      </c>
    </row>
    <row r="2138" spans="1:4" s="476" customFormat="1" ht="12.75" x14ac:dyDescent="0.2">
      <c r="A2138" s="476">
        <v>10892</v>
      </c>
      <c r="B2138" s="476" t="s">
        <v>9520</v>
      </c>
      <c r="C2138" s="476" t="s">
        <v>9</v>
      </c>
      <c r="D2138" s="477">
        <v>190</v>
      </c>
    </row>
    <row r="2139" spans="1:4" s="476" customFormat="1" ht="12.75" x14ac:dyDescent="0.2">
      <c r="A2139" s="476">
        <v>20977</v>
      </c>
      <c r="B2139" s="476" t="s">
        <v>9521</v>
      </c>
      <c r="C2139" s="476" t="s">
        <v>9</v>
      </c>
      <c r="D2139" s="477">
        <v>226.53</v>
      </c>
    </row>
    <row r="2140" spans="1:4" s="476" customFormat="1" ht="12.75" x14ac:dyDescent="0.2">
      <c r="A2140" s="476">
        <v>3073</v>
      </c>
      <c r="B2140" s="476" t="s">
        <v>9522</v>
      </c>
      <c r="C2140" s="476" t="s">
        <v>9</v>
      </c>
      <c r="D2140" s="477">
        <v>228.17</v>
      </c>
    </row>
    <row r="2141" spans="1:4" s="476" customFormat="1" ht="12.75" x14ac:dyDescent="0.2">
      <c r="A2141" s="476">
        <v>3068</v>
      </c>
      <c r="B2141" s="476" t="s">
        <v>9523</v>
      </c>
      <c r="C2141" s="476" t="s">
        <v>9</v>
      </c>
      <c r="D2141" s="477">
        <v>45.61</v>
      </c>
    </row>
    <row r="2142" spans="1:4" s="476" customFormat="1" ht="12.75" x14ac:dyDescent="0.2">
      <c r="A2142" s="476">
        <v>3074</v>
      </c>
      <c r="B2142" s="476" t="s">
        <v>9524</v>
      </c>
      <c r="C2142" s="476" t="s">
        <v>9</v>
      </c>
      <c r="D2142" s="477">
        <v>144.05000000000001</v>
      </c>
    </row>
    <row r="2143" spans="1:4" s="476" customFormat="1" ht="12.75" x14ac:dyDescent="0.2">
      <c r="A2143" s="476">
        <v>3076</v>
      </c>
      <c r="B2143" s="476" t="s">
        <v>9525</v>
      </c>
      <c r="C2143" s="476" t="s">
        <v>9</v>
      </c>
      <c r="D2143" s="477">
        <v>187.58</v>
      </c>
    </row>
    <row r="2144" spans="1:4" s="476" customFormat="1" ht="12.75" x14ac:dyDescent="0.2">
      <c r="A2144" s="476">
        <v>3072</v>
      </c>
      <c r="B2144" s="476" t="s">
        <v>9526</v>
      </c>
      <c r="C2144" s="476" t="s">
        <v>9</v>
      </c>
      <c r="D2144" s="477">
        <v>47.25</v>
      </c>
    </row>
    <row r="2145" spans="1:4" s="476" customFormat="1" ht="12.75" x14ac:dyDescent="0.2">
      <c r="A2145" s="476">
        <v>3075</v>
      </c>
      <c r="B2145" s="476" t="s">
        <v>9527</v>
      </c>
      <c r="C2145" s="476" t="s">
        <v>9</v>
      </c>
      <c r="D2145" s="477">
        <v>118.54</v>
      </c>
    </row>
    <row r="2146" spans="1:4" s="476" customFormat="1" ht="12.75" x14ac:dyDescent="0.2">
      <c r="A2146" s="476">
        <v>10780</v>
      </c>
      <c r="B2146" s="476" t="s">
        <v>9528</v>
      </c>
      <c r="C2146" s="476" t="s">
        <v>9</v>
      </c>
      <c r="D2146" s="477">
        <v>10.02</v>
      </c>
    </row>
    <row r="2147" spans="1:4" s="476" customFormat="1" ht="12.75" x14ac:dyDescent="0.2">
      <c r="A2147" s="476">
        <v>10781</v>
      </c>
      <c r="B2147" s="476" t="s">
        <v>9529</v>
      </c>
      <c r="C2147" s="476" t="s">
        <v>9</v>
      </c>
      <c r="D2147" s="477">
        <v>16.07</v>
      </c>
    </row>
    <row r="2148" spans="1:4" s="476" customFormat="1" ht="12.75" x14ac:dyDescent="0.2">
      <c r="A2148" s="476">
        <v>20106</v>
      </c>
      <c r="B2148" s="476" t="s">
        <v>9530</v>
      </c>
      <c r="C2148" s="476" t="s">
        <v>9</v>
      </c>
      <c r="D2148" s="477">
        <v>5.3</v>
      </c>
    </row>
    <row r="2149" spans="1:4" s="476" customFormat="1" ht="12.75" x14ac:dyDescent="0.2">
      <c r="A2149" s="476">
        <v>20107</v>
      </c>
      <c r="B2149" s="476" t="s">
        <v>9531</v>
      </c>
      <c r="C2149" s="476" t="s">
        <v>9</v>
      </c>
      <c r="D2149" s="477">
        <v>6.07</v>
      </c>
    </row>
    <row r="2150" spans="1:4" s="476" customFormat="1" ht="12.75" x14ac:dyDescent="0.2">
      <c r="A2150" s="476">
        <v>20108</v>
      </c>
      <c r="B2150" s="476" t="s">
        <v>9532</v>
      </c>
      <c r="C2150" s="476" t="s">
        <v>9</v>
      </c>
      <c r="D2150" s="477">
        <v>8.01</v>
      </c>
    </row>
    <row r="2151" spans="1:4" s="476" customFormat="1" ht="12.75" x14ac:dyDescent="0.2">
      <c r="A2151" s="476">
        <v>20109</v>
      </c>
      <c r="B2151" s="476" t="s">
        <v>9533</v>
      </c>
      <c r="C2151" s="476" t="s">
        <v>9</v>
      </c>
      <c r="D2151" s="477">
        <v>10.02</v>
      </c>
    </row>
    <row r="2152" spans="1:4" s="476" customFormat="1" ht="12.75" x14ac:dyDescent="0.2">
      <c r="A2152" s="476">
        <v>43612</v>
      </c>
      <c r="B2152" s="476" t="s">
        <v>13131</v>
      </c>
      <c r="C2152" s="476" t="s">
        <v>7603</v>
      </c>
      <c r="D2152" s="477">
        <v>79.3</v>
      </c>
    </row>
    <row r="2153" spans="1:4" s="476" customFormat="1" ht="12.75" x14ac:dyDescent="0.2">
      <c r="A2153" s="476">
        <v>43613</v>
      </c>
      <c r="B2153" s="476" t="s">
        <v>13132</v>
      </c>
      <c r="C2153" s="476" t="s">
        <v>7603</v>
      </c>
      <c r="D2153" s="477">
        <v>65.650000000000006</v>
      </c>
    </row>
    <row r="2154" spans="1:4" s="476" customFormat="1" ht="12.75" x14ac:dyDescent="0.2">
      <c r="A2154" s="476">
        <v>11480</v>
      </c>
      <c r="B2154" s="476" t="s">
        <v>16775</v>
      </c>
      <c r="C2154" s="476" t="s">
        <v>7603</v>
      </c>
      <c r="D2154" s="477">
        <v>100.74</v>
      </c>
    </row>
    <row r="2155" spans="1:4" s="476" customFormat="1" ht="12.75" x14ac:dyDescent="0.2">
      <c r="A2155" s="476">
        <v>11469</v>
      </c>
      <c r="B2155" s="476" t="s">
        <v>13133</v>
      </c>
      <c r="C2155" s="476" t="s">
        <v>9</v>
      </c>
      <c r="D2155" s="477">
        <v>10.75</v>
      </c>
    </row>
    <row r="2156" spans="1:4" s="476" customFormat="1" ht="12.75" x14ac:dyDescent="0.2">
      <c r="A2156" s="476">
        <v>11468</v>
      </c>
      <c r="B2156" s="476" t="s">
        <v>13134</v>
      </c>
      <c r="C2156" s="476" t="s">
        <v>9</v>
      </c>
      <c r="D2156" s="477">
        <v>10.76</v>
      </c>
    </row>
    <row r="2157" spans="1:4" s="476" customFormat="1" ht="12.75" x14ac:dyDescent="0.2">
      <c r="A2157" s="476">
        <v>11484</v>
      </c>
      <c r="B2157" s="476" t="s">
        <v>13135</v>
      </c>
      <c r="C2157" s="476" t="s">
        <v>9</v>
      </c>
      <c r="D2157" s="477">
        <v>47.26</v>
      </c>
    </row>
    <row r="2158" spans="1:4" s="476" customFormat="1" ht="12.75" x14ac:dyDescent="0.2">
      <c r="A2158" s="476">
        <v>38155</v>
      </c>
      <c r="B2158" s="476" t="s">
        <v>13136</v>
      </c>
      <c r="C2158" s="476" t="s">
        <v>9</v>
      </c>
      <c r="D2158" s="477">
        <v>73.38</v>
      </c>
    </row>
    <row r="2159" spans="1:4" s="476" customFormat="1" ht="12.75" x14ac:dyDescent="0.2">
      <c r="A2159" s="476">
        <v>11467</v>
      </c>
      <c r="B2159" s="476" t="s">
        <v>13137</v>
      </c>
      <c r="C2159" s="476" t="s">
        <v>9</v>
      </c>
      <c r="D2159" s="477">
        <v>16.77</v>
      </c>
    </row>
    <row r="2160" spans="1:4" s="476" customFormat="1" ht="12.75" x14ac:dyDescent="0.2">
      <c r="A2160" s="476">
        <v>38153</v>
      </c>
      <c r="B2160" s="476" t="s">
        <v>13138</v>
      </c>
      <c r="C2160" s="476" t="s">
        <v>7603</v>
      </c>
      <c r="D2160" s="477">
        <v>42.83</v>
      </c>
    </row>
    <row r="2161" spans="1:4" s="476" customFormat="1" ht="12.75" x14ac:dyDescent="0.2">
      <c r="A2161" s="476">
        <v>43607</v>
      </c>
      <c r="B2161" s="476" t="s">
        <v>16776</v>
      </c>
      <c r="C2161" s="476" t="s">
        <v>7603</v>
      </c>
      <c r="D2161" s="477">
        <v>81.010000000000005</v>
      </c>
    </row>
    <row r="2162" spans="1:4" s="476" customFormat="1" ht="12.75" x14ac:dyDescent="0.2">
      <c r="A2162" s="476">
        <v>3080</v>
      </c>
      <c r="B2162" s="476" t="s">
        <v>13139</v>
      </c>
      <c r="C2162" s="476" t="s">
        <v>7603</v>
      </c>
      <c r="D2162" s="477">
        <v>54.47</v>
      </c>
    </row>
    <row r="2163" spans="1:4" s="476" customFormat="1" ht="12.75" x14ac:dyDescent="0.2">
      <c r="A2163" s="476">
        <v>3081</v>
      </c>
      <c r="B2163" s="476" t="s">
        <v>13140</v>
      </c>
      <c r="C2163" s="476" t="s">
        <v>7603</v>
      </c>
      <c r="D2163" s="477">
        <v>107.77</v>
      </c>
    </row>
    <row r="2164" spans="1:4" s="476" customFormat="1" ht="12.75" x14ac:dyDescent="0.2">
      <c r="A2164" s="476">
        <v>3090</v>
      </c>
      <c r="B2164" s="476" t="s">
        <v>13141</v>
      </c>
      <c r="C2164" s="476" t="s">
        <v>7603</v>
      </c>
      <c r="D2164" s="477">
        <v>48.61</v>
      </c>
    </row>
    <row r="2165" spans="1:4" s="476" customFormat="1" ht="12.75" x14ac:dyDescent="0.2">
      <c r="A2165" s="476">
        <v>43611</v>
      </c>
      <c r="B2165" s="476" t="s">
        <v>13142</v>
      </c>
      <c r="C2165" s="476" t="s">
        <v>7603</v>
      </c>
      <c r="D2165" s="477">
        <v>80.67</v>
      </c>
    </row>
    <row r="2166" spans="1:4" s="476" customFormat="1" ht="12.75" x14ac:dyDescent="0.2">
      <c r="A2166" s="476">
        <v>3103</v>
      </c>
      <c r="B2166" s="476" t="s">
        <v>13143</v>
      </c>
      <c r="C2166" s="476" t="s">
        <v>9</v>
      </c>
      <c r="D2166" s="477">
        <v>40.31</v>
      </c>
    </row>
    <row r="2167" spans="1:4" s="476" customFormat="1" ht="12.75" x14ac:dyDescent="0.2">
      <c r="A2167" s="476">
        <v>3097</v>
      </c>
      <c r="B2167" s="476" t="s">
        <v>13144</v>
      </c>
      <c r="C2167" s="476" t="s">
        <v>7603</v>
      </c>
      <c r="D2167" s="477">
        <v>60.98</v>
      </c>
    </row>
    <row r="2168" spans="1:4" s="476" customFormat="1" ht="12.75" x14ac:dyDescent="0.2">
      <c r="A2168" s="476">
        <v>3099</v>
      </c>
      <c r="B2168" s="476" t="s">
        <v>13145</v>
      </c>
      <c r="C2168" s="476" t="s">
        <v>7603</v>
      </c>
      <c r="D2168" s="477">
        <v>97.65</v>
      </c>
    </row>
    <row r="2169" spans="1:4" s="476" customFormat="1" ht="12.75" x14ac:dyDescent="0.2">
      <c r="A2169" s="476">
        <v>38151</v>
      </c>
      <c r="B2169" s="476" t="s">
        <v>13146</v>
      </c>
      <c r="C2169" s="476" t="s">
        <v>7603</v>
      </c>
      <c r="D2169" s="477">
        <v>70.790000000000006</v>
      </c>
    </row>
    <row r="2170" spans="1:4" s="476" customFormat="1" ht="12.75" x14ac:dyDescent="0.2">
      <c r="A2170" s="476">
        <v>38152</v>
      </c>
      <c r="B2170" s="476" t="s">
        <v>13147</v>
      </c>
      <c r="C2170" s="476" t="s">
        <v>7603</v>
      </c>
      <c r="D2170" s="477">
        <v>114.2</v>
      </c>
    </row>
    <row r="2171" spans="1:4" s="476" customFormat="1" ht="12.75" x14ac:dyDescent="0.2">
      <c r="A2171" s="476">
        <v>43610</v>
      </c>
      <c r="B2171" s="476" t="s">
        <v>16777</v>
      </c>
      <c r="C2171" s="476" t="s">
        <v>7603</v>
      </c>
      <c r="D2171" s="477">
        <v>60.51</v>
      </c>
    </row>
    <row r="2172" spans="1:4" s="476" customFormat="1" ht="12.75" x14ac:dyDescent="0.2">
      <c r="A2172" s="476">
        <v>3093</v>
      </c>
      <c r="B2172" s="476" t="s">
        <v>13148</v>
      </c>
      <c r="C2172" s="476" t="s">
        <v>7603</v>
      </c>
      <c r="D2172" s="477">
        <v>97.65</v>
      </c>
    </row>
    <row r="2173" spans="1:4" s="476" customFormat="1" ht="12.75" x14ac:dyDescent="0.2">
      <c r="A2173" s="476">
        <v>38165</v>
      </c>
      <c r="B2173" s="476" t="s">
        <v>9534</v>
      </c>
      <c r="C2173" s="476" t="s">
        <v>7603</v>
      </c>
      <c r="D2173" s="477">
        <v>65.180000000000007</v>
      </c>
    </row>
    <row r="2174" spans="1:4" s="476" customFormat="1" ht="12.75" x14ac:dyDescent="0.2">
      <c r="A2174" s="476">
        <v>38177</v>
      </c>
      <c r="B2174" s="476" t="s">
        <v>13149</v>
      </c>
      <c r="C2174" s="476" t="s">
        <v>9</v>
      </c>
      <c r="D2174" s="477">
        <v>19.37</v>
      </c>
    </row>
    <row r="2175" spans="1:4" s="476" customFormat="1" ht="12.75" x14ac:dyDescent="0.2">
      <c r="A2175" s="476">
        <v>11458</v>
      </c>
      <c r="B2175" s="476" t="s">
        <v>9535</v>
      </c>
      <c r="C2175" s="476" t="s">
        <v>9</v>
      </c>
      <c r="D2175" s="477">
        <v>23.12</v>
      </c>
    </row>
    <row r="2176" spans="1:4" s="476" customFormat="1" ht="12.75" x14ac:dyDescent="0.2">
      <c r="A2176" s="476">
        <v>3108</v>
      </c>
      <c r="B2176" s="476" t="s">
        <v>13150</v>
      </c>
      <c r="C2176" s="476" t="s">
        <v>9</v>
      </c>
      <c r="D2176" s="477">
        <v>98.29</v>
      </c>
    </row>
    <row r="2177" spans="1:4" s="476" customFormat="1" ht="12.75" x14ac:dyDescent="0.2">
      <c r="A2177" s="476">
        <v>3105</v>
      </c>
      <c r="B2177" s="476" t="s">
        <v>13151</v>
      </c>
      <c r="C2177" s="476" t="s">
        <v>9</v>
      </c>
      <c r="D2177" s="477">
        <v>128.56</v>
      </c>
    </row>
    <row r="2178" spans="1:4" s="476" customFormat="1" ht="12.75" x14ac:dyDescent="0.2">
      <c r="A2178" s="476">
        <v>38178</v>
      </c>
      <c r="B2178" s="476" t="s">
        <v>13152</v>
      </c>
      <c r="C2178" s="476" t="s">
        <v>9</v>
      </c>
      <c r="D2178" s="477">
        <v>21.31</v>
      </c>
    </row>
    <row r="2179" spans="1:4" s="476" customFormat="1" ht="12.75" x14ac:dyDescent="0.2">
      <c r="A2179" s="476">
        <v>43575</v>
      </c>
      <c r="B2179" s="476" t="s">
        <v>13153</v>
      </c>
      <c r="C2179" s="476" t="s">
        <v>9</v>
      </c>
      <c r="D2179" s="477">
        <v>46.17</v>
      </c>
    </row>
    <row r="2180" spans="1:4" s="476" customFormat="1" ht="12.75" x14ac:dyDescent="0.2">
      <c r="A2180" s="476">
        <v>43577</v>
      </c>
      <c r="B2180" s="476" t="s">
        <v>13154</v>
      </c>
      <c r="C2180" s="476" t="s">
        <v>9</v>
      </c>
      <c r="D2180" s="477">
        <v>80.27</v>
      </c>
    </row>
    <row r="2181" spans="1:4" s="476" customFormat="1" ht="12.75" x14ac:dyDescent="0.2">
      <c r="A2181" s="476">
        <v>43458</v>
      </c>
      <c r="B2181" s="476" t="s">
        <v>9536</v>
      </c>
      <c r="C2181" s="476" t="s">
        <v>7605</v>
      </c>
      <c r="D2181" s="477">
        <v>0.04</v>
      </c>
    </row>
    <row r="2182" spans="1:4" s="476" customFormat="1" ht="12.75" x14ac:dyDescent="0.2">
      <c r="A2182" s="476">
        <v>43470</v>
      </c>
      <c r="B2182" s="476" t="s">
        <v>2214</v>
      </c>
      <c r="C2182" s="476" t="s">
        <v>908</v>
      </c>
      <c r="D2182" s="477">
        <v>7.9</v>
      </c>
    </row>
    <row r="2183" spans="1:4" s="476" customFormat="1" ht="12.75" x14ac:dyDescent="0.2">
      <c r="A2183" s="476">
        <v>43459</v>
      </c>
      <c r="B2183" s="476" t="s">
        <v>1455</v>
      </c>
      <c r="C2183" s="476" t="s">
        <v>7605</v>
      </c>
      <c r="D2183" s="477">
        <v>0.38</v>
      </c>
    </row>
    <row r="2184" spans="1:4" s="476" customFormat="1" ht="12.75" x14ac:dyDescent="0.2">
      <c r="A2184" s="476">
        <v>43471</v>
      </c>
      <c r="B2184" s="476" t="s">
        <v>9537</v>
      </c>
      <c r="C2184" s="476" t="s">
        <v>908</v>
      </c>
      <c r="D2184" s="477">
        <v>71.44</v>
      </c>
    </row>
    <row r="2185" spans="1:4" s="476" customFormat="1" ht="12.75" x14ac:dyDescent="0.2">
      <c r="A2185" s="476">
        <v>43460</v>
      </c>
      <c r="B2185" s="476" t="s">
        <v>9538</v>
      </c>
      <c r="C2185" s="476" t="s">
        <v>7605</v>
      </c>
      <c r="D2185" s="477">
        <v>0.62</v>
      </c>
    </row>
    <row r="2186" spans="1:4" s="476" customFormat="1" ht="12.75" x14ac:dyDescent="0.2">
      <c r="A2186" s="476">
        <v>43472</v>
      </c>
      <c r="B2186" s="476" t="s">
        <v>9539</v>
      </c>
      <c r="C2186" s="476" t="s">
        <v>908</v>
      </c>
      <c r="D2186" s="477">
        <v>117.38</v>
      </c>
    </row>
    <row r="2187" spans="1:4" s="476" customFormat="1" ht="12.75" x14ac:dyDescent="0.2">
      <c r="A2187" s="476">
        <v>43461</v>
      </c>
      <c r="B2187" s="476" t="s">
        <v>9540</v>
      </c>
      <c r="C2187" s="476" t="s">
        <v>7605</v>
      </c>
      <c r="D2187" s="477">
        <v>0.28000000000000003</v>
      </c>
    </row>
    <row r="2188" spans="1:4" s="476" customFormat="1" ht="12.75" x14ac:dyDescent="0.2">
      <c r="A2188" s="476">
        <v>43473</v>
      </c>
      <c r="B2188" s="476" t="s">
        <v>9541</v>
      </c>
      <c r="C2188" s="476" t="s">
        <v>908</v>
      </c>
      <c r="D2188" s="477">
        <v>53.34</v>
      </c>
    </row>
    <row r="2189" spans="1:4" s="476" customFormat="1" ht="12.75" x14ac:dyDescent="0.2">
      <c r="A2189" s="476">
        <v>43463</v>
      </c>
      <c r="B2189" s="476" t="s">
        <v>9542</v>
      </c>
      <c r="C2189" s="476" t="s">
        <v>7605</v>
      </c>
      <c r="D2189" s="477">
        <v>0.08</v>
      </c>
    </row>
    <row r="2190" spans="1:4" s="476" customFormat="1" ht="12.75" x14ac:dyDescent="0.2">
      <c r="A2190" s="476">
        <v>43475</v>
      </c>
      <c r="B2190" s="476" t="s">
        <v>2205</v>
      </c>
      <c r="C2190" s="476" t="s">
        <v>908</v>
      </c>
      <c r="D2190" s="477">
        <v>14.97</v>
      </c>
    </row>
    <row r="2191" spans="1:4" s="476" customFormat="1" ht="12.75" x14ac:dyDescent="0.2">
      <c r="A2191" s="476">
        <v>43462</v>
      </c>
      <c r="B2191" s="476" t="s">
        <v>9543</v>
      </c>
      <c r="C2191" s="476" t="s">
        <v>7605</v>
      </c>
      <c r="D2191" s="477">
        <v>0.01</v>
      </c>
    </row>
    <row r="2192" spans="1:4" s="476" customFormat="1" ht="12.75" x14ac:dyDescent="0.2">
      <c r="A2192" s="476">
        <v>43474</v>
      </c>
      <c r="B2192" s="476" t="s">
        <v>2209</v>
      </c>
      <c r="C2192" s="476" t="s">
        <v>908</v>
      </c>
      <c r="D2192" s="477">
        <v>1.6</v>
      </c>
    </row>
    <row r="2193" spans="1:4" s="476" customFormat="1" ht="12.75" x14ac:dyDescent="0.2">
      <c r="A2193" s="476">
        <v>43464</v>
      </c>
      <c r="B2193" s="476" t="s">
        <v>1453</v>
      </c>
      <c r="C2193" s="476" t="s">
        <v>7605</v>
      </c>
      <c r="D2193" s="477">
        <v>0.01</v>
      </c>
    </row>
    <row r="2194" spans="1:4" s="476" customFormat="1" ht="12.75" x14ac:dyDescent="0.2">
      <c r="A2194" s="476">
        <v>43476</v>
      </c>
      <c r="B2194" s="476" t="s">
        <v>9544</v>
      </c>
      <c r="C2194" s="476" t="s">
        <v>908</v>
      </c>
      <c r="D2194" s="477">
        <v>0.01</v>
      </c>
    </row>
    <row r="2195" spans="1:4" s="476" customFormat="1" ht="12.75" x14ac:dyDescent="0.2">
      <c r="A2195" s="476">
        <v>43465</v>
      </c>
      <c r="B2195" s="476" t="s">
        <v>1452</v>
      </c>
      <c r="C2195" s="476" t="s">
        <v>7605</v>
      </c>
      <c r="D2195" s="477">
        <v>0.57999999999999996</v>
      </c>
    </row>
    <row r="2196" spans="1:4" s="476" customFormat="1" ht="12.75" x14ac:dyDescent="0.2">
      <c r="A2196" s="476">
        <v>43477</v>
      </c>
      <c r="B2196" s="476" t="s">
        <v>9545</v>
      </c>
      <c r="C2196" s="476" t="s">
        <v>908</v>
      </c>
      <c r="D2196" s="477">
        <v>110.22</v>
      </c>
    </row>
    <row r="2197" spans="1:4" s="476" customFormat="1" ht="12.75" x14ac:dyDescent="0.2">
      <c r="A2197" s="476">
        <v>43466</v>
      </c>
      <c r="B2197" s="476" t="s">
        <v>9546</v>
      </c>
      <c r="C2197" s="476" t="s">
        <v>7605</v>
      </c>
      <c r="D2197" s="477">
        <v>1.27</v>
      </c>
    </row>
    <row r="2198" spans="1:4" s="476" customFormat="1" ht="12.75" x14ac:dyDescent="0.2">
      <c r="A2198" s="476">
        <v>43478</v>
      </c>
      <c r="B2198" s="476" t="s">
        <v>9547</v>
      </c>
      <c r="C2198" s="476" t="s">
        <v>908</v>
      </c>
      <c r="D2198" s="477">
        <v>240.1</v>
      </c>
    </row>
    <row r="2199" spans="1:4" s="476" customFormat="1" ht="12.75" x14ac:dyDescent="0.2">
      <c r="A2199" s="476">
        <v>43467</v>
      </c>
      <c r="B2199" s="476" t="s">
        <v>1451</v>
      </c>
      <c r="C2199" s="476" t="s">
        <v>7605</v>
      </c>
      <c r="D2199" s="477">
        <v>0.41</v>
      </c>
    </row>
    <row r="2200" spans="1:4" s="476" customFormat="1" ht="12.75" x14ac:dyDescent="0.2">
      <c r="A2200" s="476">
        <v>43479</v>
      </c>
      <c r="B2200" s="476" t="s">
        <v>9548</v>
      </c>
      <c r="C2200" s="476" t="s">
        <v>908</v>
      </c>
      <c r="D2200" s="477">
        <v>76.97</v>
      </c>
    </row>
    <row r="2201" spans="1:4" s="476" customFormat="1" ht="12.75" x14ac:dyDescent="0.2">
      <c r="A2201" s="476">
        <v>43468</v>
      </c>
      <c r="B2201" s="476" t="s">
        <v>9549</v>
      </c>
      <c r="C2201" s="476" t="s">
        <v>7605</v>
      </c>
      <c r="D2201" s="477">
        <v>0.89</v>
      </c>
    </row>
    <row r="2202" spans="1:4" s="476" customFormat="1" ht="12.75" x14ac:dyDescent="0.2">
      <c r="A2202" s="476">
        <v>43480</v>
      </c>
      <c r="B2202" s="476" t="s">
        <v>9550</v>
      </c>
      <c r="C2202" s="476" t="s">
        <v>908</v>
      </c>
      <c r="D2202" s="477">
        <v>167.28</v>
      </c>
    </row>
    <row r="2203" spans="1:4" s="476" customFormat="1" ht="12.75" x14ac:dyDescent="0.2">
      <c r="A2203" s="476">
        <v>43469</v>
      </c>
      <c r="B2203" s="476" t="s">
        <v>9551</v>
      </c>
      <c r="C2203" s="476" t="s">
        <v>7605</v>
      </c>
      <c r="D2203" s="477">
        <v>0.06</v>
      </c>
    </row>
    <row r="2204" spans="1:4" s="476" customFormat="1" ht="12.75" x14ac:dyDescent="0.2">
      <c r="A2204" s="476">
        <v>43481</v>
      </c>
      <c r="B2204" s="476" t="s">
        <v>9552</v>
      </c>
      <c r="C2204" s="476" t="s">
        <v>908</v>
      </c>
      <c r="D2204" s="477">
        <v>10.78</v>
      </c>
    </row>
    <row r="2205" spans="1:4" s="476" customFormat="1" ht="12.75" x14ac:dyDescent="0.2">
      <c r="A2205" s="476">
        <v>3119</v>
      </c>
      <c r="B2205" s="476" t="s">
        <v>13155</v>
      </c>
      <c r="C2205" s="476" t="s">
        <v>9</v>
      </c>
      <c r="D2205" s="477">
        <v>2.5</v>
      </c>
    </row>
    <row r="2206" spans="1:4" s="476" customFormat="1" ht="12.75" x14ac:dyDescent="0.2">
      <c r="A2206" s="476">
        <v>3122</v>
      </c>
      <c r="B2206" s="476" t="s">
        <v>13156</v>
      </c>
      <c r="C2206" s="476" t="s">
        <v>9</v>
      </c>
      <c r="D2206" s="477">
        <v>5.09</v>
      </c>
    </row>
    <row r="2207" spans="1:4" s="476" customFormat="1" ht="12.75" x14ac:dyDescent="0.2">
      <c r="A2207" s="476">
        <v>3121</v>
      </c>
      <c r="B2207" s="476" t="s">
        <v>13157</v>
      </c>
      <c r="C2207" s="476" t="s">
        <v>9</v>
      </c>
      <c r="D2207" s="477">
        <v>5.77</v>
      </c>
    </row>
    <row r="2208" spans="1:4" s="476" customFormat="1" ht="12.75" x14ac:dyDescent="0.2">
      <c r="A2208" s="476">
        <v>3120</v>
      </c>
      <c r="B2208" s="476" t="s">
        <v>13158</v>
      </c>
      <c r="C2208" s="476" t="s">
        <v>9</v>
      </c>
      <c r="D2208" s="477">
        <v>10.94</v>
      </c>
    </row>
    <row r="2209" spans="1:4" s="476" customFormat="1" ht="12.75" x14ac:dyDescent="0.2">
      <c r="A2209" s="476">
        <v>11455</v>
      </c>
      <c r="B2209" s="476" t="s">
        <v>13159</v>
      </c>
      <c r="C2209" s="476" t="s">
        <v>9</v>
      </c>
      <c r="D2209" s="477">
        <v>15.83</v>
      </c>
    </row>
    <row r="2210" spans="1:4" s="476" customFormat="1" ht="12.75" x14ac:dyDescent="0.2">
      <c r="A2210" s="476">
        <v>11456</v>
      </c>
      <c r="B2210" s="476" t="s">
        <v>13160</v>
      </c>
      <c r="C2210" s="476" t="s">
        <v>9</v>
      </c>
      <c r="D2210" s="477">
        <v>18.920000000000002</v>
      </c>
    </row>
    <row r="2211" spans="1:4" s="476" customFormat="1" ht="12.75" x14ac:dyDescent="0.2">
      <c r="A2211" s="476">
        <v>3107</v>
      </c>
      <c r="B2211" s="476" t="s">
        <v>13161</v>
      </c>
      <c r="C2211" s="476" t="s">
        <v>9</v>
      </c>
      <c r="D2211" s="477">
        <v>7.98</v>
      </c>
    </row>
    <row r="2212" spans="1:4" s="476" customFormat="1" ht="12.75" x14ac:dyDescent="0.2">
      <c r="A2212" s="476">
        <v>43583</v>
      </c>
      <c r="B2212" s="476" t="s">
        <v>13162</v>
      </c>
      <c r="C2212" s="476" t="s">
        <v>9</v>
      </c>
      <c r="D2212" s="477">
        <v>9</v>
      </c>
    </row>
    <row r="2213" spans="1:4" s="476" customFormat="1" ht="12.75" x14ac:dyDescent="0.2">
      <c r="A2213" s="476">
        <v>43586</v>
      </c>
      <c r="B2213" s="476" t="s">
        <v>13163</v>
      </c>
      <c r="C2213" s="476" t="s">
        <v>9</v>
      </c>
      <c r="D2213" s="477">
        <v>9.2200000000000006</v>
      </c>
    </row>
    <row r="2214" spans="1:4" s="476" customFormat="1" ht="12.75" x14ac:dyDescent="0.2">
      <c r="A2214" s="476">
        <v>11461</v>
      </c>
      <c r="B2214" s="476" t="s">
        <v>13164</v>
      </c>
      <c r="C2214" s="476" t="s">
        <v>9</v>
      </c>
      <c r="D2214" s="477">
        <v>10.050000000000001</v>
      </c>
    </row>
    <row r="2215" spans="1:4" s="476" customFormat="1" ht="12.75" x14ac:dyDescent="0.2">
      <c r="A2215" s="476">
        <v>43587</v>
      </c>
      <c r="B2215" s="476" t="s">
        <v>13165</v>
      </c>
      <c r="C2215" s="476" t="s">
        <v>9</v>
      </c>
      <c r="D2215" s="477">
        <v>11.6</v>
      </c>
    </row>
    <row r="2216" spans="1:4" s="476" customFormat="1" ht="12.75" x14ac:dyDescent="0.2">
      <c r="A2216" s="476">
        <v>3106</v>
      </c>
      <c r="B2216" s="476" t="s">
        <v>13166</v>
      </c>
      <c r="C2216" s="476" t="s">
        <v>9</v>
      </c>
      <c r="D2216" s="477">
        <v>14.71</v>
      </c>
    </row>
    <row r="2217" spans="1:4" s="476" customFormat="1" ht="12.75" x14ac:dyDescent="0.2">
      <c r="A2217" s="476">
        <v>25951</v>
      </c>
      <c r="B2217" s="476" t="s">
        <v>9553</v>
      </c>
      <c r="C2217" s="476" t="s">
        <v>29</v>
      </c>
      <c r="D2217" s="477">
        <v>4.8099999999999996</v>
      </c>
    </row>
    <row r="2218" spans="1:4" s="476" customFormat="1" ht="12.75" x14ac:dyDescent="0.2">
      <c r="A2218" s="476">
        <v>3123</v>
      </c>
      <c r="B2218" s="476" t="s">
        <v>9554</v>
      </c>
      <c r="C2218" s="476" t="s">
        <v>29</v>
      </c>
      <c r="D2218" s="477">
        <v>4.49</v>
      </c>
    </row>
    <row r="2219" spans="1:4" s="476" customFormat="1" ht="12.75" x14ac:dyDescent="0.2">
      <c r="A2219" s="476">
        <v>38125</v>
      </c>
      <c r="B2219" s="476" t="s">
        <v>9555</v>
      </c>
      <c r="C2219" s="476" t="s">
        <v>29</v>
      </c>
      <c r="D2219" s="477">
        <v>1.25</v>
      </c>
    </row>
    <row r="2220" spans="1:4" s="476" customFormat="1" ht="12.75" x14ac:dyDescent="0.2">
      <c r="A2220" s="476">
        <v>39014</v>
      </c>
      <c r="B2220" s="476" t="s">
        <v>9556</v>
      </c>
      <c r="C2220" s="476" t="s">
        <v>29</v>
      </c>
      <c r="D2220" s="477">
        <v>9.19</v>
      </c>
    </row>
    <row r="2221" spans="1:4" s="476" customFormat="1" ht="12.75" x14ac:dyDescent="0.2">
      <c r="A2221" s="476">
        <v>39365</v>
      </c>
      <c r="B2221" s="476" t="s">
        <v>9557</v>
      </c>
      <c r="C2221" s="476" t="s">
        <v>9</v>
      </c>
      <c r="D2221" s="478">
        <v>1262.19</v>
      </c>
    </row>
    <row r="2222" spans="1:4" s="476" customFormat="1" ht="12.75" x14ac:dyDescent="0.2">
      <c r="A2222" s="476">
        <v>39366</v>
      </c>
      <c r="B2222" s="476" t="s">
        <v>9558</v>
      </c>
      <c r="C2222" s="476" t="s">
        <v>9</v>
      </c>
      <c r="D2222" s="478">
        <v>3231.75</v>
      </c>
    </row>
    <row r="2223" spans="1:4" s="476" customFormat="1" ht="12.75" x14ac:dyDescent="0.2">
      <c r="A2223" s="476">
        <v>39367</v>
      </c>
      <c r="B2223" s="476" t="s">
        <v>9559</v>
      </c>
      <c r="C2223" s="476" t="s">
        <v>9</v>
      </c>
      <c r="D2223" s="478">
        <v>4417.21</v>
      </c>
    </row>
    <row r="2224" spans="1:4" s="476" customFormat="1" ht="12.75" x14ac:dyDescent="0.2">
      <c r="A2224" s="476">
        <v>37394</v>
      </c>
      <c r="B2224" s="476" t="s">
        <v>9560</v>
      </c>
      <c r="C2224" s="476" t="s">
        <v>9561</v>
      </c>
      <c r="D2224" s="477">
        <v>42.15</v>
      </c>
    </row>
    <row r="2225" spans="1:4" s="476" customFormat="1" ht="12.75" x14ac:dyDescent="0.2">
      <c r="A2225" s="476">
        <v>14146</v>
      </c>
      <c r="B2225" s="476" t="s">
        <v>9562</v>
      </c>
      <c r="C2225" s="476" t="s">
        <v>9561</v>
      </c>
      <c r="D2225" s="477">
        <v>67.790000000000006</v>
      </c>
    </row>
    <row r="2226" spans="1:4" s="476" customFormat="1" ht="12.75" x14ac:dyDescent="0.2">
      <c r="A2226" s="476">
        <v>38134</v>
      </c>
      <c r="B2226" s="476" t="s">
        <v>9563</v>
      </c>
      <c r="C2226" s="476" t="s">
        <v>29</v>
      </c>
      <c r="D2226" s="477">
        <v>81.75</v>
      </c>
    </row>
    <row r="2227" spans="1:4" s="476" customFormat="1" ht="12.75" x14ac:dyDescent="0.2">
      <c r="A2227" s="476">
        <v>38132</v>
      </c>
      <c r="B2227" s="476" t="s">
        <v>9564</v>
      </c>
      <c r="C2227" s="476" t="s">
        <v>29</v>
      </c>
      <c r="D2227" s="477">
        <v>83.38</v>
      </c>
    </row>
    <row r="2228" spans="1:4" s="476" customFormat="1" ht="12.75" x14ac:dyDescent="0.2">
      <c r="A2228" s="476">
        <v>38133</v>
      </c>
      <c r="B2228" s="476" t="s">
        <v>9565</v>
      </c>
      <c r="C2228" s="476" t="s">
        <v>29</v>
      </c>
      <c r="D2228" s="477">
        <v>80.650000000000006</v>
      </c>
    </row>
    <row r="2229" spans="1:4" s="476" customFormat="1" ht="12.75" x14ac:dyDescent="0.2">
      <c r="A2229" s="476">
        <v>938</v>
      </c>
      <c r="B2229" s="476" t="s">
        <v>9566</v>
      </c>
      <c r="C2229" s="476" t="s">
        <v>27</v>
      </c>
      <c r="D2229" s="477">
        <v>1.59</v>
      </c>
    </row>
    <row r="2230" spans="1:4" s="476" customFormat="1" ht="12.75" x14ac:dyDescent="0.2">
      <c r="A2230" s="476">
        <v>937</v>
      </c>
      <c r="B2230" s="476" t="s">
        <v>9567</v>
      </c>
      <c r="C2230" s="476" t="s">
        <v>27</v>
      </c>
      <c r="D2230" s="477">
        <v>9.84</v>
      </c>
    </row>
    <row r="2231" spans="1:4" s="476" customFormat="1" ht="12.75" x14ac:dyDescent="0.2">
      <c r="A2231" s="476">
        <v>939</v>
      </c>
      <c r="B2231" s="476" t="s">
        <v>9568</v>
      </c>
      <c r="C2231" s="476" t="s">
        <v>27</v>
      </c>
      <c r="D2231" s="477">
        <v>2.5499999999999998</v>
      </c>
    </row>
    <row r="2232" spans="1:4" s="476" customFormat="1" ht="12.75" x14ac:dyDescent="0.2">
      <c r="A2232" s="476">
        <v>944</v>
      </c>
      <c r="B2232" s="476" t="s">
        <v>9569</v>
      </c>
      <c r="C2232" s="476" t="s">
        <v>27</v>
      </c>
      <c r="D2232" s="477">
        <v>4.3499999999999996</v>
      </c>
    </row>
    <row r="2233" spans="1:4" s="476" customFormat="1" ht="12.75" x14ac:dyDescent="0.2">
      <c r="A2233" s="476">
        <v>940</v>
      </c>
      <c r="B2233" s="476" t="s">
        <v>9570</v>
      </c>
      <c r="C2233" s="476" t="s">
        <v>27</v>
      </c>
      <c r="D2233" s="477">
        <v>6.02</v>
      </c>
    </row>
    <row r="2234" spans="1:4" s="476" customFormat="1" ht="12.75" x14ac:dyDescent="0.2">
      <c r="A2234" s="476">
        <v>936</v>
      </c>
      <c r="B2234" s="476" t="s">
        <v>9571</v>
      </c>
      <c r="C2234" s="476" t="s">
        <v>27</v>
      </c>
      <c r="D2234" s="477">
        <v>1.5</v>
      </c>
    </row>
    <row r="2235" spans="1:4" s="476" customFormat="1" ht="12.75" x14ac:dyDescent="0.2">
      <c r="A2235" s="476">
        <v>935</v>
      </c>
      <c r="B2235" s="476" t="s">
        <v>9572</v>
      </c>
      <c r="C2235" s="476" t="s">
        <v>27</v>
      </c>
      <c r="D2235" s="477">
        <v>1.1399999999999999</v>
      </c>
    </row>
    <row r="2236" spans="1:4" s="476" customFormat="1" ht="12.75" x14ac:dyDescent="0.2">
      <c r="A2236" s="476">
        <v>44397</v>
      </c>
      <c r="B2236" s="476" t="s">
        <v>16778</v>
      </c>
      <c r="C2236" s="476" t="s">
        <v>27</v>
      </c>
      <c r="D2236" s="477">
        <v>3.12</v>
      </c>
    </row>
    <row r="2237" spans="1:4" s="476" customFormat="1" ht="12.75" x14ac:dyDescent="0.2">
      <c r="A2237" s="476">
        <v>406</v>
      </c>
      <c r="B2237" s="476" t="s">
        <v>9573</v>
      </c>
      <c r="C2237" s="476" t="s">
        <v>9</v>
      </c>
      <c r="D2237" s="477">
        <v>68.59</v>
      </c>
    </row>
    <row r="2238" spans="1:4" s="476" customFormat="1" ht="12.75" x14ac:dyDescent="0.2">
      <c r="A2238" s="476">
        <v>42529</v>
      </c>
      <c r="B2238" s="476" t="s">
        <v>9574</v>
      </c>
      <c r="C2238" s="476" t="s">
        <v>27</v>
      </c>
      <c r="D2238" s="477">
        <v>0.98</v>
      </c>
    </row>
    <row r="2239" spans="1:4" s="476" customFormat="1" ht="12.75" x14ac:dyDescent="0.2">
      <c r="A2239" s="476">
        <v>39634</v>
      </c>
      <c r="B2239" s="476" t="s">
        <v>9575</v>
      </c>
      <c r="C2239" s="476" t="s">
        <v>27</v>
      </c>
      <c r="D2239" s="477">
        <v>6.82</v>
      </c>
    </row>
    <row r="2240" spans="1:4" s="476" customFormat="1" ht="12.75" x14ac:dyDescent="0.2">
      <c r="A2240" s="476">
        <v>39701</v>
      </c>
      <c r="B2240" s="476" t="s">
        <v>9576</v>
      </c>
      <c r="C2240" s="476" t="s">
        <v>9</v>
      </c>
      <c r="D2240" s="477">
        <v>74.48</v>
      </c>
    </row>
    <row r="2241" spans="1:4" s="476" customFormat="1" ht="12.75" x14ac:dyDescent="0.2">
      <c r="A2241" s="476">
        <v>12815</v>
      </c>
      <c r="B2241" s="476" t="s">
        <v>1540</v>
      </c>
      <c r="C2241" s="476" t="s">
        <v>9</v>
      </c>
      <c r="D2241" s="477">
        <v>9.59</v>
      </c>
    </row>
    <row r="2242" spans="1:4" s="476" customFormat="1" ht="12.75" x14ac:dyDescent="0.2">
      <c r="A2242" s="476">
        <v>407</v>
      </c>
      <c r="B2242" s="476" t="s">
        <v>9577</v>
      </c>
      <c r="C2242" s="476" t="s">
        <v>29</v>
      </c>
      <c r="D2242" s="477">
        <v>56</v>
      </c>
    </row>
    <row r="2243" spans="1:4" s="476" customFormat="1" ht="12.75" x14ac:dyDescent="0.2">
      <c r="A2243" s="476">
        <v>39431</v>
      </c>
      <c r="B2243" s="476" t="s">
        <v>9578</v>
      </c>
      <c r="C2243" s="476" t="s">
        <v>27</v>
      </c>
      <c r="D2243" s="477">
        <v>0.15</v>
      </c>
    </row>
    <row r="2244" spans="1:4" s="476" customFormat="1" ht="12.75" x14ac:dyDescent="0.2">
      <c r="A2244" s="476">
        <v>39432</v>
      </c>
      <c r="B2244" s="476" t="s">
        <v>1311</v>
      </c>
      <c r="C2244" s="476" t="s">
        <v>27</v>
      </c>
      <c r="D2244" s="477">
        <v>1.97</v>
      </c>
    </row>
    <row r="2245" spans="1:4" s="476" customFormat="1" ht="12.75" x14ac:dyDescent="0.2">
      <c r="A2245" s="476">
        <v>20111</v>
      </c>
      <c r="B2245" s="476" t="s">
        <v>9579</v>
      </c>
      <c r="C2245" s="476" t="s">
        <v>9</v>
      </c>
      <c r="D2245" s="477">
        <v>9.9</v>
      </c>
    </row>
    <row r="2246" spans="1:4" s="476" customFormat="1" ht="12.75" x14ac:dyDescent="0.2">
      <c r="A2246" s="476">
        <v>21127</v>
      </c>
      <c r="B2246" s="476" t="s">
        <v>1887</v>
      </c>
      <c r="C2246" s="476" t="s">
        <v>9</v>
      </c>
      <c r="D2246" s="477">
        <v>3.74</v>
      </c>
    </row>
    <row r="2247" spans="1:4" s="476" customFormat="1" ht="12.75" x14ac:dyDescent="0.2">
      <c r="A2247" s="476">
        <v>404</v>
      </c>
      <c r="B2247" s="476" t="s">
        <v>9580</v>
      </c>
      <c r="C2247" s="476" t="s">
        <v>27</v>
      </c>
      <c r="D2247" s="477">
        <v>1.35</v>
      </c>
    </row>
    <row r="2248" spans="1:4" s="476" customFormat="1" ht="12.75" x14ac:dyDescent="0.2">
      <c r="A2248" s="476">
        <v>14151</v>
      </c>
      <c r="B2248" s="476" t="s">
        <v>9581</v>
      </c>
      <c r="C2248" s="476" t="s">
        <v>9</v>
      </c>
      <c r="D2248" s="477">
        <v>48.72</v>
      </c>
    </row>
    <row r="2249" spans="1:4" s="476" customFormat="1" ht="12.75" x14ac:dyDescent="0.2">
      <c r="A2249" s="476">
        <v>14153</v>
      </c>
      <c r="B2249" s="476" t="s">
        <v>9582</v>
      </c>
      <c r="C2249" s="476" t="s">
        <v>9</v>
      </c>
      <c r="D2249" s="477">
        <v>55.07</v>
      </c>
    </row>
    <row r="2250" spans="1:4" s="476" customFormat="1" ht="12.75" x14ac:dyDescent="0.2">
      <c r="A2250" s="476">
        <v>14152</v>
      </c>
      <c r="B2250" s="476" t="s">
        <v>9583</v>
      </c>
      <c r="C2250" s="476" t="s">
        <v>9</v>
      </c>
      <c r="D2250" s="477">
        <v>42.28</v>
      </c>
    </row>
    <row r="2251" spans="1:4" s="476" customFormat="1" ht="12.75" x14ac:dyDescent="0.2">
      <c r="A2251" s="476">
        <v>14154</v>
      </c>
      <c r="B2251" s="476" t="s">
        <v>9584</v>
      </c>
      <c r="C2251" s="476" t="s">
        <v>9</v>
      </c>
      <c r="D2251" s="477">
        <v>147.99</v>
      </c>
    </row>
    <row r="2252" spans="1:4" s="476" customFormat="1" ht="12.75" x14ac:dyDescent="0.2">
      <c r="A2252" s="476">
        <v>3146</v>
      </c>
      <c r="B2252" s="476" t="s">
        <v>1043</v>
      </c>
      <c r="C2252" s="476" t="s">
        <v>9</v>
      </c>
      <c r="D2252" s="477">
        <v>3.5</v>
      </c>
    </row>
    <row r="2253" spans="1:4" s="476" customFormat="1" ht="12.75" x14ac:dyDescent="0.2">
      <c r="A2253" s="476">
        <v>3143</v>
      </c>
      <c r="B2253" s="476" t="s">
        <v>9585</v>
      </c>
      <c r="C2253" s="476" t="s">
        <v>9</v>
      </c>
      <c r="D2253" s="477">
        <v>7.96</v>
      </c>
    </row>
    <row r="2254" spans="1:4" s="476" customFormat="1" ht="12.75" x14ac:dyDescent="0.2">
      <c r="A2254" s="476">
        <v>3148</v>
      </c>
      <c r="B2254" s="476" t="s">
        <v>1651</v>
      </c>
      <c r="C2254" s="476" t="s">
        <v>9</v>
      </c>
      <c r="D2254" s="477">
        <v>12.9</v>
      </c>
    </row>
    <row r="2255" spans="1:4" s="476" customFormat="1" ht="12.75" x14ac:dyDescent="0.2">
      <c r="A2255" s="476">
        <v>4310</v>
      </c>
      <c r="B2255" s="476" t="s">
        <v>9586</v>
      </c>
      <c r="C2255" s="476" t="s">
        <v>9</v>
      </c>
      <c r="D2255" s="477">
        <v>3.35</v>
      </c>
    </row>
    <row r="2256" spans="1:4" s="476" customFormat="1" ht="12.75" x14ac:dyDescent="0.2">
      <c r="A2256" s="476">
        <v>4311</v>
      </c>
      <c r="B2256" s="476" t="s">
        <v>9587</v>
      </c>
      <c r="C2256" s="476" t="s">
        <v>9</v>
      </c>
      <c r="D2256" s="477">
        <v>2.36</v>
      </c>
    </row>
    <row r="2257" spans="1:4" s="476" customFormat="1" ht="12.75" x14ac:dyDescent="0.2">
      <c r="A2257" s="476">
        <v>4312</v>
      </c>
      <c r="B2257" s="476" t="s">
        <v>9588</v>
      </c>
      <c r="C2257" s="476" t="s">
        <v>9</v>
      </c>
      <c r="D2257" s="477">
        <v>3.31</v>
      </c>
    </row>
    <row r="2258" spans="1:4" s="476" customFormat="1" ht="12.75" x14ac:dyDescent="0.2">
      <c r="A2258" s="476">
        <v>13261</v>
      </c>
      <c r="B2258" s="476" t="s">
        <v>9589</v>
      </c>
      <c r="C2258" s="476" t="s">
        <v>9</v>
      </c>
      <c r="D2258" s="477">
        <v>2.82</v>
      </c>
    </row>
    <row r="2259" spans="1:4" s="476" customFormat="1" ht="12.75" x14ac:dyDescent="0.2">
      <c r="A2259" s="476">
        <v>3255</v>
      </c>
      <c r="B2259" s="476" t="s">
        <v>9590</v>
      </c>
      <c r="C2259" s="476" t="s">
        <v>9</v>
      </c>
      <c r="D2259" s="477">
        <v>8.19</v>
      </c>
    </row>
    <row r="2260" spans="1:4" s="476" customFormat="1" ht="12.75" x14ac:dyDescent="0.2">
      <c r="A2260" s="476">
        <v>3254</v>
      </c>
      <c r="B2260" s="476" t="s">
        <v>9591</v>
      </c>
      <c r="C2260" s="476" t="s">
        <v>9</v>
      </c>
      <c r="D2260" s="477">
        <v>133.01</v>
      </c>
    </row>
    <row r="2261" spans="1:4" s="476" customFormat="1" ht="12.75" x14ac:dyDescent="0.2">
      <c r="A2261" s="476">
        <v>3259</v>
      </c>
      <c r="B2261" s="476" t="s">
        <v>9592</v>
      </c>
      <c r="C2261" s="476" t="s">
        <v>9</v>
      </c>
      <c r="D2261" s="477">
        <v>15.98</v>
      </c>
    </row>
    <row r="2262" spans="1:4" s="476" customFormat="1" ht="12.75" x14ac:dyDescent="0.2">
      <c r="A2262" s="476">
        <v>3258</v>
      </c>
      <c r="B2262" s="476" t="s">
        <v>9593</v>
      </c>
      <c r="C2262" s="476" t="s">
        <v>9</v>
      </c>
      <c r="D2262" s="477">
        <v>9.66</v>
      </c>
    </row>
    <row r="2263" spans="1:4" s="476" customFormat="1" ht="12.75" x14ac:dyDescent="0.2">
      <c r="A2263" s="476">
        <v>3251</v>
      </c>
      <c r="B2263" s="476" t="s">
        <v>9594</v>
      </c>
      <c r="C2263" s="476" t="s">
        <v>9</v>
      </c>
      <c r="D2263" s="477">
        <v>5.69</v>
      </c>
    </row>
    <row r="2264" spans="1:4" s="476" customFormat="1" ht="12.75" x14ac:dyDescent="0.2">
      <c r="A2264" s="476">
        <v>3256</v>
      </c>
      <c r="B2264" s="476" t="s">
        <v>9595</v>
      </c>
      <c r="C2264" s="476" t="s">
        <v>9</v>
      </c>
      <c r="D2264" s="477">
        <v>10.78</v>
      </c>
    </row>
    <row r="2265" spans="1:4" s="476" customFormat="1" ht="12.75" x14ac:dyDescent="0.2">
      <c r="A2265" s="476">
        <v>3261</v>
      </c>
      <c r="B2265" s="476" t="s">
        <v>9596</v>
      </c>
      <c r="C2265" s="476" t="s">
        <v>9</v>
      </c>
      <c r="D2265" s="477">
        <v>117.63</v>
      </c>
    </row>
    <row r="2266" spans="1:4" s="476" customFormat="1" ht="12.75" x14ac:dyDescent="0.2">
      <c r="A2266" s="476">
        <v>3260</v>
      </c>
      <c r="B2266" s="476" t="s">
        <v>9597</v>
      </c>
      <c r="C2266" s="476" t="s">
        <v>9</v>
      </c>
      <c r="D2266" s="477">
        <v>20.21</v>
      </c>
    </row>
    <row r="2267" spans="1:4" s="476" customFormat="1" ht="12.75" x14ac:dyDescent="0.2">
      <c r="A2267" s="476">
        <v>3272</v>
      </c>
      <c r="B2267" s="476" t="s">
        <v>9598</v>
      </c>
      <c r="C2267" s="476" t="s">
        <v>9</v>
      </c>
      <c r="D2267" s="477">
        <v>51.1</v>
      </c>
    </row>
    <row r="2268" spans="1:4" s="476" customFormat="1" ht="12.75" x14ac:dyDescent="0.2">
      <c r="A2268" s="476">
        <v>3265</v>
      </c>
      <c r="B2268" s="476" t="s">
        <v>9599</v>
      </c>
      <c r="C2268" s="476" t="s">
        <v>9</v>
      </c>
      <c r="D2268" s="477">
        <v>40.6</v>
      </c>
    </row>
    <row r="2269" spans="1:4" s="476" customFormat="1" ht="12.75" x14ac:dyDescent="0.2">
      <c r="A2269" s="476">
        <v>3262</v>
      </c>
      <c r="B2269" s="476" t="s">
        <v>9600</v>
      </c>
      <c r="C2269" s="476" t="s">
        <v>9</v>
      </c>
      <c r="D2269" s="477">
        <v>17.77</v>
      </c>
    </row>
    <row r="2270" spans="1:4" s="476" customFormat="1" ht="12.75" x14ac:dyDescent="0.2">
      <c r="A2270" s="476">
        <v>3264</v>
      </c>
      <c r="B2270" s="476" t="s">
        <v>9601</v>
      </c>
      <c r="C2270" s="476" t="s">
        <v>9</v>
      </c>
      <c r="D2270" s="477">
        <v>29.19</v>
      </c>
    </row>
    <row r="2271" spans="1:4" s="476" customFormat="1" ht="12.75" x14ac:dyDescent="0.2">
      <c r="A2271" s="476">
        <v>3267</v>
      </c>
      <c r="B2271" s="476" t="s">
        <v>9602</v>
      </c>
      <c r="C2271" s="476" t="s">
        <v>9</v>
      </c>
      <c r="D2271" s="477">
        <v>95.34</v>
      </c>
    </row>
    <row r="2272" spans="1:4" s="476" customFormat="1" ht="12.75" x14ac:dyDescent="0.2">
      <c r="A2272" s="476">
        <v>3266</v>
      </c>
      <c r="B2272" s="476" t="s">
        <v>9603</v>
      </c>
      <c r="C2272" s="476" t="s">
        <v>9</v>
      </c>
      <c r="D2272" s="477">
        <v>60.66</v>
      </c>
    </row>
    <row r="2273" spans="1:4" s="476" customFormat="1" ht="12.75" x14ac:dyDescent="0.2">
      <c r="A2273" s="476">
        <v>3263</v>
      </c>
      <c r="B2273" s="476" t="s">
        <v>9604</v>
      </c>
      <c r="C2273" s="476" t="s">
        <v>9</v>
      </c>
      <c r="D2273" s="477">
        <v>24.28</v>
      </c>
    </row>
    <row r="2274" spans="1:4" s="476" customFormat="1" ht="12.75" x14ac:dyDescent="0.2">
      <c r="A2274" s="476">
        <v>3268</v>
      </c>
      <c r="B2274" s="476" t="s">
        <v>9605</v>
      </c>
      <c r="C2274" s="476" t="s">
        <v>9</v>
      </c>
      <c r="D2274" s="477">
        <v>128.91</v>
      </c>
    </row>
    <row r="2275" spans="1:4" s="476" customFormat="1" ht="12.75" x14ac:dyDescent="0.2">
      <c r="A2275" s="476">
        <v>3271</v>
      </c>
      <c r="B2275" s="476" t="s">
        <v>9606</v>
      </c>
      <c r="C2275" s="476" t="s">
        <v>9</v>
      </c>
      <c r="D2275" s="477">
        <v>190.58</v>
      </c>
    </row>
    <row r="2276" spans="1:4" s="476" customFormat="1" ht="12.75" x14ac:dyDescent="0.2">
      <c r="A2276" s="476">
        <v>3270</v>
      </c>
      <c r="B2276" s="476" t="s">
        <v>9607</v>
      </c>
      <c r="C2276" s="476" t="s">
        <v>9</v>
      </c>
      <c r="D2276" s="477">
        <v>320.18</v>
      </c>
    </row>
    <row r="2277" spans="1:4" s="476" customFormat="1" ht="12.75" x14ac:dyDescent="0.2">
      <c r="A2277" s="476">
        <v>3275</v>
      </c>
      <c r="B2277" s="476" t="s">
        <v>9608</v>
      </c>
      <c r="C2277" s="476" t="s">
        <v>3</v>
      </c>
      <c r="D2277" s="477">
        <v>136.82</v>
      </c>
    </row>
    <row r="2278" spans="1:4" s="476" customFormat="1" ht="12.75" x14ac:dyDescent="0.2">
      <c r="A2278" s="476">
        <v>39512</v>
      </c>
      <c r="B2278" s="476" t="s">
        <v>9609</v>
      </c>
      <c r="C2278" s="476" t="s">
        <v>3</v>
      </c>
      <c r="D2278" s="477">
        <v>115.9</v>
      </c>
    </row>
    <row r="2279" spans="1:4" s="476" customFormat="1" ht="12.75" x14ac:dyDescent="0.2">
      <c r="A2279" s="476">
        <v>39511</v>
      </c>
      <c r="B2279" s="476" t="s">
        <v>9610</v>
      </c>
      <c r="C2279" s="476" t="s">
        <v>3</v>
      </c>
      <c r="D2279" s="477">
        <v>126.41</v>
      </c>
    </row>
    <row r="2280" spans="1:4" s="476" customFormat="1" ht="12.75" x14ac:dyDescent="0.2">
      <c r="A2280" s="476">
        <v>39513</v>
      </c>
      <c r="B2280" s="476" t="s">
        <v>9611</v>
      </c>
      <c r="C2280" s="476" t="s">
        <v>3</v>
      </c>
      <c r="D2280" s="477">
        <v>135.59</v>
      </c>
    </row>
    <row r="2281" spans="1:4" s="476" customFormat="1" ht="12.75" x14ac:dyDescent="0.2">
      <c r="A2281" s="476">
        <v>3286</v>
      </c>
      <c r="B2281" s="476" t="s">
        <v>9612</v>
      </c>
      <c r="C2281" s="476" t="s">
        <v>3</v>
      </c>
      <c r="D2281" s="477">
        <v>76.89</v>
      </c>
    </row>
    <row r="2282" spans="1:4" s="476" customFormat="1" ht="12.75" x14ac:dyDescent="0.2">
      <c r="A2282" s="476">
        <v>3287</v>
      </c>
      <c r="B2282" s="476" t="s">
        <v>9613</v>
      </c>
      <c r="C2282" s="476" t="s">
        <v>3</v>
      </c>
      <c r="D2282" s="477">
        <v>116.2</v>
      </c>
    </row>
    <row r="2283" spans="1:4" s="476" customFormat="1" ht="12.75" x14ac:dyDescent="0.2">
      <c r="A2283" s="476">
        <v>3283</v>
      </c>
      <c r="B2283" s="476" t="s">
        <v>9614</v>
      </c>
      <c r="C2283" s="476" t="s">
        <v>3</v>
      </c>
      <c r="D2283" s="477">
        <v>24.41</v>
      </c>
    </row>
    <row r="2284" spans="1:4" s="476" customFormat="1" ht="12.75" x14ac:dyDescent="0.2">
      <c r="A2284" s="476">
        <v>11587</v>
      </c>
      <c r="B2284" s="476" t="s">
        <v>982</v>
      </c>
      <c r="C2284" s="476" t="s">
        <v>3</v>
      </c>
      <c r="D2284" s="477">
        <v>93.82</v>
      </c>
    </row>
    <row r="2285" spans="1:4" s="476" customFormat="1" ht="12.75" x14ac:dyDescent="0.2">
      <c r="A2285" s="476">
        <v>36225</v>
      </c>
      <c r="B2285" s="476" t="s">
        <v>9615</v>
      </c>
      <c r="C2285" s="476" t="s">
        <v>3</v>
      </c>
      <c r="D2285" s="477">
        <v>38.11</v>
      </c>
    </row>
    <row r="2286" spans="1:4" s="476" customFormat="1" ht="12.75" x14ac:dyDescent="0.2">
      <c r="A2286" s="476">
        <v>36230</v>
      </c>
      <c r="B2286" s="476" t="s">
        <v>9616</v>
      </c>
      <c r="C2286" s="476" t="s">
        <v>3</v>
      </c>
      <c r="D2286" s="477">
        <v>28</v>
      </c>
    </row>
    <row r="2287" spans="1:4" s="476" customFormat="1" ht="12.75" x14ac:dyDescent="0.2">
      <c r="A2287" s="476">
        <v>36238</v>
      </c>
      <c r="B2287" s="476" t="s">
        <v>9617</v>
      </c>
      <c r="C2287" s="476" t="s">
        <v>3</v>
      </c>
      <c r="D2287" s="477">
        <v>27.36</v>
      </c>
    </row>
    <row r="2288" spans="1:4" s="476" customFormat="1" ht="12.75" x14ac:dyDescent="0.2">
      <c r="A2288" s="476">
        <v>39363</v>
      </c>
      <c r="B2288" s="476" t="s">
        <v>9618</v>
      </c>
      <c r="C2288" s="476" t="s">
        <v>9</v>
      </c>
      <c r="D2288" s="478">
        <v>5141.42</v>
      </c>
    </row>
    <row r="2289" spans="1:4" s="476" customFormat="1" ht="12.75" x14ac:dyDescent="0.2">
      <c r="A2289" s="476">
        <v>39361</v>
      </c>
      <c r="B2289" s="476" t="s">
        <v>9619</v>
      </c>
      <c r="C2289" s="476" t="s">
        <v>9</v>
      </c>
      <c r="D2289" s="478">
        <v>1322.08</v>
      </c>
    </row>
    <row r="2290" spans="1:4" s="476" customFormat="1" ht="12.75" x14ac:dyDescent="0.2">
      <c r="A2290" s="476">
        <v>39362</v>
      </c>
      <c r="B2290" s="476" t="s">
        <v>9620</v>
      </c>
      <c r="C2290" s="476" t="s">
        <v>9</v>
      </c>
      <c r="D2290" s="478">
        <v>4068.37</v>
      </c>
    </row>
    <row r="2291" spans="1:4" s="476" customFormat="1" ht="12.75" x14ac:dyDescent="0.2">
      <c r="A2291" s="476">
        <v>39364</v>
      </c>
      <c r="B2291" s="476" t="s">
        <v>9621</v>
      </c>
      <c r="C2291" s="476" t="s">
        <v>9</v>
      </c>
      <c r="D2291" s="478">
        <v>11751.82</v>
      </c>
    </row>
    <row r="2292" spans="1:4" s="476" customFormat="1" ht="12.75" x14ac:dyDescent="0.2">
      <c r="A2292" s="476">
        <v>14576</v>
      </c>
      <c r="B2292" s="476" t="s">
        <v>9622</v>
      </c>
      <c r="C2292" s="476" t="s">
        <v>9</v>
      </c>
      <c r="D2292" s="478">
        <v>6283414.4299999997</v>
      </c>
    </row>
    <row r="2293" spans="1:4" s="476" customFormat="1" ht="12.75" x14ac:dyDescent="0.2">
      <c r="A2293" s="476">
        <v>13877</v>
      </c>
      <c r="B2293" s="476" t="s">
        <v>9623</v>
      </c>
      <c r="C2293" s="476" t="s">
        <v>9</v>
      </c>
      <c r="D2293" s="478">
        <v>2689836</v>
      </c>
    </row>
    <row r="2294" spans="1:4" s="476" customFormat="1" ht="12.75" x14ac:dyDescent="0.2">
      <c r="A2294" s="476">
        <v>7307</v>
      </c>
      <c r="B2294" s="476" t="s">
        <v>2061</v>
      </c>
      <c r="C2294" s="476" t="s">
        <v>7596</v>
      </c>
      <c r="D2294" s="477">
        <v>33.81</v>
      </c>
    </row>
    <row r="2295" spans="1:4" s="476" customFormat="1" ht="12.75" x14ac:dyDescent="0.2">
      <c r="A2295" s="476">
        <v>38122</v>
      </c>
      <c r="B2295" s="476" t="s">
        <v>9624</v>
      </c>
      <c r="C2295" s="476" t="s">
        <v>7596</v>
      </c>
      <c r="D2295" s="477">
        <v>16.29</v>
      </c>
    </row>
    <row r="2296" spans="1:4" s="476" customFormat="1" ht="12.75" x14ac:dyDescent="0.2">
      <c r="A2296" s="476">
        <v>38633</v>
      </c>
      <c r="B2296" s="476" t="s">
        <v>9625</v>
      </c>
      <c r="C2296" s="476" t="s">
        <v>9</v>
      </c>
      <c r="D2296" s="477">
        <v>12.15</v>
      </c>
    </row>
    <row r="2297" spans="1:4" s="476" customFormat="1" ht="12.75" x14ac:dyDescent="0.2">
      <c r="A2297" s="476">
        <v>12344</v>
      </c>
      <c r="B2297" s="476" t="s">
        <v>9626</v>
      </c>
      <c r="C2297" s="476" t="s">
        <v>9</v>
      </c>
      <c r="D2297" s="477">
        <v>2.56</v>
      </c>
    </row>
    <row r="2298" spans="1:4" s="476" customFormat="1" ht="12.75" x14ac:dyDescent="0.2">
      <c r="A2298" s="476">
        <v>12343</v>
      </c>
      <c r="B2298" s="476" t="s">
        <v>9627</v>
      </c>
      <c r="C2298" s="476" t="s">
        <v>9</v>
      </c>
      <c r="D2298" s="477">
        <v>3.97</v>
      </c>
    </row>
    <row r="2299" spans="1:4" s="476" customFormat="1" ht="12.75" x14ac:dyDescent="0.2">
      <c r="A2299" s="476">
        <v>3295</v>
      </c>
      <c r="B2299" s="476" t="s">
        <v>9628</v>
      </c>
      <c r="C2299" s="476" t="s">
        <v>9</v>
      </c>
      <c r="D2299" s="477">
        <v>13.89</v>
      </c>
    </row>
    <row r="2300" spans="1:4" s="476" customFormat="1" ht="12.75" x14ac:dyDescent="0.2">
      <c r="A2300" s="476">
        <v>3302</v>
      </c>
      <c r="B2300" s="476" t="s">
        <v>9629</v>
      </c>
      <c r="C2300" s="476" t="s">
        <v>9</v>
      </c>
      <c r="D2300" s="477">
        <v>14.52</v>
      </c>
    </row>
    <row r="2301" spans="1:4" s="476" customFormat="1" ht="12.75" x14ac:dyDescent="0.2">
      <c r="A2301" s="476">
        <v>3297</v>
      </c>
      <c r="B2301" s="476" t="s">
        <v>9630</v>
      </c>
      <c r="C2301" s="476" t="s">
        <v>9</v>
      </c>
      <c r="D2301" s="477">
        <v>15.5</v>
      </c>
    </row>
    <row r="2302" spans="1:4" s="476" customFormat="1" ht="12.75" x14ac:dyDescent="0.2">
      <c r="A2302" s="476">
        <v>3294</v>
      </c>
      <c r="B2302" s="476" t="s">
        <v>9631</v>
      </c>
      <c r="C2302" s="476" t="s">
        <v>9</v>
      </c>
      <c r="D2302" s="477">
        <v>15.74</v>
      </c>
    </row>
    <row r="2303" spans="1:4" s="476" customFormat="1" ht="12.75" x14ac:dyDescent="0.2">
      <c r="A2303" s="476">
        <v>3292</v>
      </c>
      <c r="B2303" s="476" t="s">
        <v>9632</v>
      </c>
      <c r="C2303" s="476" t="s">
        <v>9</v>
      </c>
      <c r="D2303" s="477">
        <v>14.79</v>
      </c>
    </row>
    <row r="2304" spans="1:4" s="476" customFormat="1" ht="12.75" x14ac:dyDescent="0.2">
      <c r="A2304" s="476">
        <v>3298</v>
      </c>
      <c r="B2304" s="476" t="s">
        <v>9633</v>
      </c>
      <c r="C2304" s="476" t="s">
        <v>9</v>
      </c>
      <c r="D2304" s="477">
        <v>34.659999999999997</v>
      </c>
    </row>
    <row r="2305" spans="1:4" s="476" customFormat="1" ht="12.75" x14ac:dyDescent="0.2">
      <c r="A2305" s="476">
        <v>11596</v>
      </c>
      <c r="B2305" s="476" t="s">
        <v>9634</v>
      </c>
      <c r="C2305" s="476" t="s">
        <v>9</v>
      </c>
      <c r="D2305" s="477">
        <v>427.42</v>
      </c>
    </row>
    <row r="2306" spans="1:4" s="476" customFormat="1" ht="12.75" x14ac:dyDescent="0.2">
      <c r="A2306" s="476">
        <v>34802</v>
      </c>
      <c r="B2306" s="476" t="s">
        <v>9635</v>
      </c>
      <c r="C2306" s="476" t="s">
        <v>9</v>
      </c>
      <c r="D2306" s="478">
        <v>1173.83</v>
      </c>
    </row>
    <row r="2307" spans="1:4" s="476" customFormat="1" ht="12.75" x14ac:dyDescent="0.2">
      <c r="A2307" s="476">
        <v>11588</v>
      </c>
      <c r="B2307" s="476" t="s">
        <v>9636</v>
      </c>
      <c r="C2307" s="476" t="s">
        <v>9</v>
      </c>
      <c r="D2307" s="478">
        <v>1266.3699999999999</v>
      </c>
    </row>
    <row r="2308" spans="1:4" s="476" customFormat="1" ht="12.75" x14ac:dyDescent="0.2">
      <c r="A2308" s="476">
        <v>34383</v>
      </c>
      <c r="B2308" s="476" t="s">
        <v>9637</v>
      </c>
      <c r="C2308" s="476" t="s">
        <v>9</v>
      </c>
      <c r="D2308" s="478">
        <v>1393.1</v>
      </c>
    </row>
    <row r="2309" spans="1:4" s="476" customFormat="1" ht="12.75" x14ac:dyDescent="0.2">
      <c r="A2309" s="476">
        <v>40451</v>
      </c>
      <c r="B2309" s="476" t="s">
        <v>9638</v>
      </c>
      <c r="C2309" s="476" t="s">
        <v>3</v>
      </c>
      <c r="D2309" s="477">
        <v>112.61</v>
      </c>
    </row>
    <row r="2310" spans="1:4" s="476" customFormat="1" ht="12.75" x14ac:dyDescent="0.2">
      <c r="A2310" s="476">
        <v>40453</v>
      </c>
      <c r="B2310" s="476" t="s">
        <v>9639</v>
      </c>
      <c r="C2310" s="476" t="s">
        <v>3</v>
      </c>
      <c r="D2310" s="477">
        <v>121.84</v>
      </c>
    </row>
    <row r="2311" spans="1:4" s="476" customFormat="1" ht="12.75" x14ac:dyDescent="0.2">
      <c r="A2311" s="476">
        <v>40452</v>
      </c>
      <c r="B2311" s="476" t="s">
        <v>9640</v>
      </c>
      <c r="C2311" s="476" t="s">
        <v>3</v>
      </c>
      <c r="D2311" s="477">
        <v>133.63999999999999</v>
      </c>
    </row>
    <row r="2312" spans="1:4" s="476" customFormat="1" ht="12.75" x14ac:dyDescent="0.2">
      <c r="A2312" s="476">
        <v>11594</v>
      </c>
      <c r="B2312" s="476" t="s">
        <v>9641</v>
      </c>
      <c r="C2312" s="476" t="s">
        <v>9</v>
      </c>
      <c r="D2312" s="477">
        <v>403.63</v>
      </c>
    </row>
    <row r="2313" spans="1:4" s="476" customFormat="1" ht="12.75" x14ac:dyDescent="0.2">
      <c r="A2313" s="476">
        <v>3311</v>
      </c>
      <c r="B2313" s="476" t="s">
        <v>9642</v>
      </c>
      <c r="C2313" s="476" t="s">
        <v>23</v>
      </c>
      <c r="D2313" s="477">
        <v>403.63</v>
      </c>
    </row>
    <row r="2314" spans="1:4" s="476" customFormat="1" ht="12.75" x14ac:dyDescent="0.2">
      <c r="A2314" s="476">
        <v>11599</v>
      </c>
      <c r="B2314" s="476" t="s">
        <v>9643</v>
      </c>
      <c r="C2314" s="476" t="s">
        <v>9</v>
      </c>
      <c r="D2314" s="477">
        <v>536.78</v>
      </c>
    </row>
    <row r="2315" spans="1:4" s="476" customFormat="1" ht="12.75" x14ac:dyDescent="0.2">
      <c r="A2315" s="476">
        <v>11593</v>
      </c>
      <c r="B2315" s="476" t="s">
        <v>9644</v>
      </c>
      <c r="C2315" s="476" t="s">
        <v>9</v>
      </c>
      <c r="D2315" s="477">
        <v>752.53</v>
      </c>
    </row>
    <row r="2316" spans="1:4" s="476" customFormat="1" ht="12.75" x14ac:dyDescent="0.2">
      <c r="A2316" s="476">
        <v>3314</v>
      </c>
      <c r="B2316" s="476" t="s">
        <v>9645</v>
      </c>
      <c r="C2316" s="476" t="s">
        <v>23</v>
      </c>
      <c r="D2316" s="477">
        <v>538.21</v>
      </c>
    </row>
    <row r="2317" spans="1:4" s="476" customFormat="1" ht="12.75" x14ac:dyDescent="0.2">
      <c r="A2317" s="476">
        <v>11597</v>
      </c>
      <c r="B2317" s="476" t="s">
        <v>9646</v>
      </c>
      <c r="C2317" s="476" t="s">
        <v>9</v>
      </c>
      <c r="D2317" s="477">
        <v>625.88</v>
      </c>
    </row>
    <row r="2318" spans="1:4" s="476" customFormat="1" ht="12.75" x14ac:dyDescent="0.2">
      <c r="A2318" s="476">
        <v>3309</v>
      </c>
      <c r="B2318" s="476" t="s">
        <v>9647</v>
      </c>
      <c r="C2318" s="476" t="s">
        <v>23</v>
      </c>
      <c r="D2318" s="477">
        <v>427.42</v>
      </c>
    </row>
    <row r="2319" spans="1:4" s="476" customFormat="1" ht="12.75" x14ac:dyDescent="0.2">
      <c r="A2319" s="476">
        <v>34612</v>
      </c>
      <c r="B2319" s="476" t="s">
        <v>9648</v>
      </c>
      <c r="C2319" s="476" t="s">
        <v>9</v>
      </c>
      <c r="D2319" s="477">
        <v>774.1</v>
      </c>
    </row>
    <row r="2320" spans="1:4" s="476" customFormat="1" ht="12.75" x14ac:dyDescent="0.2">
      <c r="A2320" s="476">
        <v>34635</v>
      </c>
      <c r="B2320" s="476" t="s">
        <v>9649</v>
      </c>
      <c r="C2320" s="476" t="s">
        <v>9</v>
      </c>
      <c r="D2320" s="477">
        <v>995.46</v>
      </c>
    </row>
    <row r="2321" spans="1:4" s="476" customFormat="1" ht="12.75" x14ac:dyDescent="0.2">
      <c r="A2321" s="476">
        <v>34633</v>
      </c>
      <c r="B2321" s="476" t="s">
        <v>9650</v>
      </c>
      <c r="C2321" s="476" t="s">
        <v>9</v>
      </c>
      <c r="D2321" s="478">
        <v>1097.25</v>
      </c>
    </row>
    <row r="2322" spans="1:4" s="476" customFormat="1" ht="12.75" x14ac:dyDescent="0.2">
      <c r="A2322" s="476">
        <v>40440</v>
      </c>
      <c r="B2322" s="476" t="s">
        <v>9651</v>
      </c>
      <c r="C2322" s="476" t="s">
        <v>23</v>
      </c>
      <c r="D2322" s="477">
        <v>560.6</v>
      </c>
    </row>
    <row r="2323" spans="1:4" s="476" customFormat="1" ht="12.75" x14ac:dyDescent="0.2">
      <c r="A2323" s="476">
        <v>40441</v>
      </c>
      <c r="B2323" s="476" t="s">
        <v>9652</v>
      </c>
      <c r="C2323" s="476" t="s">
        <v>23</v>
      </c>
      <c r="D2323" s="477">
        <v>357.91</v>
      </c>
    </row>
    <row r="2324" spans="1:4" s="476" customFormat="1" ht="12.75" x14ac:dyDescent="0.2">
      <c r="A2324" s="476">
        <v>40449</v>
      </c>
      <c r="B2324" s="476" t="s">
        <v>9653</v>
      </c>
      <c r="C2324" s="476" t="s">
        <v>23</v>
      </c>
      <c r="D2324" s="477">
        <v>300.89</v>
      </c>
    </row>
    <row r="2325" spans="1:4" s="476" customFormat="1" ht="12.75" x14ac:dyDescent="0.2">
      <c r="A2325" s="476">
        <v>34800</v>
      </c>
      <c r="B2325" s="476" t="s">
        <v>9654</v>
      </c>
      <c r="C2325" s="476" t="s">
        <v>23</v>
      </c>
      <c r="D2325" s="477">
        <v>376.26</v>
      </c>
    </row>
    <row r="2326" spans="1:4" s="476" customFormat="1" ht="12.75" x14ac:dyDescent="0.2">
      <c r="A2326" s="476">
        <v>11592</v>
      </c>
      <c r="B2326" s="476" t="s">
        <v>9655</v>
      </c>
      <c r="C2326" s="476" t="s">
        <v>9</v>
      </c>
      <c r="D2326" s="477">
        <v>538.21</v>
      </c>
    </row>
    <row r="2327" spans="1:4" s="476" customFormat="1" ht="12.75" x14ac:dyDescent="0.2">
      <c r="A2327" s="476">
        <v>40438</v>
      </c>
      <c r="B2327" s="476" t="s">
        <v>9656</v>
      </c>
      <c r="C2327" s="476" t="s">
        <v>23</v>
      </c>
      <c r="D2327" s="477">
        <v>250.67</v>
      </c>
    </row>
    <row r="2328" spans="1:4" s="476" customFormat="1" ht="12.75" x14ac:dyDescent="0.2">
      <c r="A2328" s="476">
        <v>40436</v>
      </c>
      <c r="B2328" s="476" t="s">
        <v>9657</v>
      </c>
      <c r="C2328" s="476" t="s">
        <v>23</v>
      </c>
      <c r="D2328" s="477">
        <v>312.57</v>
      </c>
    </row>
    <row r="2329" spans="1:4" s="476" customFormat="1" ht="12.75" x14ac:dyDescent="0.2">
      <c r="A2329" s="476">
        <v>4315</v>
      </c>
      <c r="B2329" s="476" t="s">
        <v>9658</v>
      </c>
      <c r="C2329" s="476" t="s">
        <v>9</v>
      </c>
      <c r="D2329" s="477">
        <v>2.4300000000000002</v>
      </c>
    </row>
    <row r="2330" spans="1:4" s="476" customFormat="1" ht="12.75" x14ac:dyDescent="0.2">
      <c r="A2330" s="476">
        <v>402</v>
      </c>
      <c r="B2330" s="476" t="s">
        <v>9659</v>
      </c>
      <c r="C2330" s="476" t="s">
        <v>9</v>
      </c>
      <c r="D2330" s="477">
        <v>15.66</v>
      </c>
    </row>
    <row r="2331" spans="1:4" s="476" customFormat="1" ht="12.75" x14ac:dyDescent="0.2">
      <c r="A2331" s="476">
        <v>4226</v>
      </c>
      <c r="B2331" s="476" t="s">
        <v>1182</v>
      </c>
      <c r="C2331" s="476" t="s">
        <v>29</v>
      </c>
      <c r="D2331" s="477">
        <v>7.16</v>
      </c>
    </row>
    <row r="2332" spans="1:4" s="476" customFormat="1" ht="12.75" x14ac:dyDescent="0.2">
      <c r="A2332" s="476">
        <v>4222</v>
      </c>
      <c r="B2332" s="476" t="s">
        <v>9660</v>
      </c>
      <c r="C2332" s="476" t="s">
        <v>7596</v>
      </c>
      <c r="D2332" s="477">
        <v>6.34</v>
      </c>
    </row>
    <row r="2333" spans="1:4" s="476" customFormat="1" ht="12.75" x14ac:dyDescent="0.2">
      <c r="A2333" s="476">
        <v>34804</v>
      </c>
      <c r="B2333" s="476" t="s">
        <v>9661</v>
      </c>
      <c r="C2333" s="476" t="s">
        <v>3</v>
      </c>
      <c r="D2333" s="477">
        <v>45.43</v>
      </c>
    </row>
    <row r="2334" spans="1:4" s="476" customFormat="1" ht="12.75" x14ac:dyDescent="0.2">
      <c r="A2334" s="476">
        <v>4013</v>
      </c>
      <c r="B2334" s="476" t="s">
        <v>9662</v>
      </c>
      <c r="C2334" s="476" t="s">
        <v>3</v>
      </c>
      <c r="D2334" s="477">
        <v>5.25</v>
      </c>
    </row>
    <row r="2335" spans="1:4" s="476" customFormat="1" ht="12.75" x14ac:dyDescent="0.2">
      <c r="A2335" s="476">
        <v>4011</v>
      </c>
      <c r="B2335" s="476" t="s">
        <v>9663</v>
      </c>
      <c r="C2335" s="476" t="s">
        <v>3</v>
      </c>
      <c r="D2335" s="477">
        <v>5.86</v>
      </c>
    </row>
    <row r="2336" spans="1:4" s="476" customFormat="1" ht="12.75" x14ac:dyDescent="0.2">
      <c r="A2336" s="476">
        <v>4021</v>
      </c>
      <c r="B2336" s="476" t="s">
        <v>9664</v>
      </c>
      <c r="C2336" s="476" t="s">
        <v>3</v>
      </c>
      <c r="D2336" s="477">
        <v>7.32</v>
      </c>
    </row>
    <row r="2337" spans="1:4" s="476" customFormat="1" ht="12.75" x14ac:dyDescent="0.2">
      <c r="A2337" s="476">
        <v>4019</v>
      </c>
      <c r="B2337" s="476" t="s">
        <v>9665</v>
      </c>
      <c r="C2337" s="476" t="s">
        <v>3</v>
      </c>
      <c r="D2337" s="477">
        <v>8.7799999999999994</v>
      </c>
    </row>
    <row r="2338" spans="1:4" s="476" customFormat="1" ht="12.75" x14ac:dyDescent="0.2">
      <c r="A2338" s="476">
        <v>4012</v>
      </c>
      <c r="B2338" s="476" t="s">
        <v>9666</v>
      </c>
      <c r="C2338" s="476" t="s">
        <v>3</v>
      </c>
      <c r="D2338" s="477">
        <v>11.77</v>
      </c>
    </row>
    <row r="2339" spans="1:4" s="476" customFormat="1" ht="12.75" x14ac:dyDescent="0.2">
      <c r="A2339" s="476">
        <v>4020</v>
      </c>
      <c r="B2339" s="476" t="s">
        <v>9667</v>
      </c>
      <c r="C2339" s="476" t="s">
        <v>3</v>
      </c>
      <c r="D2339" s="477">
        <v>14.74</v>
      </c>
    </row>
    <row r="2340" spans="1:4" s="476" customFormat="1" ht="12.75" x14ac:dyDescent="0.2">
      <c r="A2340" s="476">
        <v>4018</v>
      </c>
      <c r="B2340" s="476" t="s">
        <v>9668</v>
      </c>
      <c r="C2340" s="476" t="s">
        <v>3</v>
      </c>
      <c r="D2340" s="477">
        <v>17.66</v>
      </c>
    </row>
    <row r="2341" spans="1:4" s="476" customFormat="1" ht="12.75" x14ac:dyDescent="0.2">
      <c r="A2341" s="476">
        <v>36498</v>
      </c>
      <c r="B2341" s="476" t="s">
        <v>9669</v>
      </c>
      <c r="C2341" s="476" t="s">
        <v>9</v>
      </c>
      <c r="D2341" s="478">
        <v>5349.23</v>
      </c>
    </row>
    <row r="2342" spans="1:4" s="476" customFormat="1" ht="12.75" x14ac:dyDescent="0.2">
      <c r="A2342" s="476">
        <v>12872</v>
      </c>
      <c r="B2342" s="476" t="s">
        <v>9670</v>
      </c>
      <c r="C2342" s="476" t="s">
        <v>7605</v>
      </c>
      <c r="D2342" s="477">
        <v>15.08</v>
      </c>
    </row>
    <row r="2343" spans="1:4" s="476" customFormat="1" ht="12.75" x14ac:dyDescent="0.2">
      <c r="A2343" s="476">
        <v>41075</v>
      </c>
      <c r="B2343" s="476" t="s">
        <v>9671</v>
      </c>
      <c r="C2343" s="476" t="s">
        <v>908</v>
      </c>
      <c r="D2343" s="478">
        <v>2687.23</v>
      </c>
    </row>
    <row r="2344" spans="1:4" s="476" customFormat="1" ht="12.75" x14ac:dyDescent="0.2">
      <c r="A2344" s="476">
        <v>3315</v>
      </c>
      <c r="B2344" s="476" t="s">
        <v>9672</v>
      </c>
      <c r="C2344" s="476" t="s">
        <v>29</v>
      </c>
      <c r="D2344" s="477">
        <v>0.38</v>
      </c>
    </row>
    <row r="2345" spans="1:4" s="476" customFormat="1" ht="12.75" x14ac:dyDescent="0.2">
      <c r="A2345" s="476">
        <v>36870</v>
      </c>
      <c r="B2345" s="476" t="s">
        <v>9673</v>
      </c>
      <c r="C2345" s="476" t="s">
        <v>29</v>
      </c>
      <c r="D2345" s="477">
        <v>0.56000000000000005</v>
      </c>
    </row>
    <row r="2346" spans="1:4" s="476" customFormat="1" ht="12.75" x14ac:dyDescent="0.2">
      <c r="A2346" s="476">
        <v>5092</v>
      </c>
      <c r="B2346" s="476" t="s">
        <v>16779</v>
      </c>
      <c r="C2346" s="476" t="s">
        <v>8005</v>
      </c>
      <c r="D2346" s="477">
        <v>16.579999999999998</v>
      </c>
    </row>
    <row r="2347" spans="1:4" s="476" customFormat="1" ht="12.75" x14ac:dyDescent="0.2">
      <c r="A2347" s="476">
        <v>11462</v>
      </c>
      <c r="B2347" s="476" t="s">
        <v>9674</v>
      </c>
      <c r="C2347" s="476" t="s">
        <v>8005</v>
      </c>
      <c r="D2347" s="477">
        <v>16.96</v>
      </c>
    </row>
    <row r="2348" spans="1:4" s="476" customFormat="1" ht="12.75" x14ac:dyDescent="0.2">
      <c r="A2348" s="476">
        <v>36529</v>
      </c>
      <c r="B2348" s="476" t="s">
        <v>9675</v>
      </c>
      <c r="C2348" s="476" t="s">
        <v>9</v>
      </c>
      <c r="D2348" s="478">
        <v>75255.100000000006</v>
      </c>
    </row>
    <row r="2349" spans="1:4" s="476" customFormat="1" ht="12.75" x14ac:dyDescent="0.2">
      <c r="A2349" s="476">
        <v>3318</v>
      </c>
      <c r="B2349" s="476" t="s">
        <v>9676</v>
      </c>
      <c r="C2349" s="476" t="s">
        <v>9</v>
      </c>
      <c r="D2349" s="478">
        <v>59000</v>
      </c>
    </row>
    <row r="2350" spans="1:4" s="476" customFormat="1" ht="12.75" x14ac:dyDescent="0.2">
      <c r="A2350" s="476">
        <v>3324</v>
      </c>
      <c r="B2350" s="476" t="s">
        <v>1481</v>
      </c>
      <c r="C2350" s="476" t="s">
        <v>3</v>
      </c>
      <c r="D2350" s="477">
        <v>8.42</v>
      </c>
    </row>
    <row r="2351" spans="1:4" s="476" customFormat="1" ht="12.75" x14ac:dyDescent="0.2">
      <c r="A2351" s="476">
        <v>3322</v>
      </c>
      <c r="B2351" s="476" t="s">
        <v>9677</v>
      </c>
      <c r="C2351" s="476" t="s">
        <v>3</v>
      </c>
      <c r="D2351" s="477">
        <v>11.8</v>
      </c>
    </row>
    <row r="2352" spans="1:4" s="476" customFormat="1" ht="12.75" x14ac:dyDescent="0.2">
      <c r="A2352" s="476">
        <v>5076</v>
      </c>
      <c r="B2352" s="476" t="s">
        <v>9678</v>
      </c>
      <c r="C2352" s="476" t="s">
        <v>29</v>
      </c>
      <c r="D2352" s="477">
        <v>22.83</v>
      </c>
    </row>
    <row r="2353" spans="1:4" s="476" customFormat="1" ht="12.75" x14ac:dyDescent="0.2">
      <c r="A2353" s="476">
        <v>5077</v>
      </c>
      <c r="B2353" s="476" t="s">
        <v>9679</v>
      </c>
      <c r="C2353" s="476" t="s">
        <v>29</v>
      </c>
      <c r="D2353" s="477">
        <v>25.23</v>
      </c>
    </row>
    <row r="2354" spans="1:4" s="476" customFormat="1" ht="12.75" x14ac:dyDescent="0.2">
      <c r="A2354" s="476">
        <v>11837</v>
      </c>
      <c r="B2354" s="476" t="s">
        <v>9680</v>
      </c>
      <c r="C2354" s="476" t="s">
        <v>9</v>
      </c>
      <c r="D2354" s="477">
        <v>70.28</v>
      </c>
    </row>
    <row r="2355" spans="1:4" s="476" customFormat="1" ht="12.75" x14ac:dyDescent="0.2">
      <c r="A2355" s="476">
        <v>38055</v>
      </c>
      <c r="B2355" s="476" t="s">
        <v>9681</v>
      </c>
      <c r="C2355" s="476" t="s">
        <v>9</v>
      </c>
      <c r="D2355" s="477">
        <v>6.37</v>
      </c>
    </row>
    <row r="2356" spans="1:4" s="476" customFormat="1" ht="12.75" x14ac:dyDescent="0.2">
      <c r="A2356" s="476">
        <v>415</v>
      </c>
      <c r="B2356" s="476" t="s">
        <v>9682</v>
      </c>
      <c r="C2356" s="476" t="s">
        <v>9</v>
      </c>
      <c r="D2356" s="477">
        <v>28.82</v>
      </c>
    </row>
    <row r="2357" spans="1:4" s="476" customFormat="1" ht="12.75" x14ac:dyDescent="0.2">
      <c r="A2357" s="476">
        <v>416</v>
      </c>
      <c r="B2357" s="476" t="s">
        <v>9683</v>
      </c>
      <c r="C2357" s="476" t="s">
        <v>9</v>
      </c>
      <c r="D2357" s="477">
        <v>10.55</v>
      </c>
    </row>
    <row r="2358" spans="1:4" s="476" customFormat="1" ht="12.75" x14ac:dyDescent="0.2">
      <c r="A2358" s="476">
        <v>425</v>
      </c>
      <c r="B2358" s="476" t="s">
        <v>9684</v>
      </c>
      <c r="C2358" s="476" t="s">
        <v>9</v>
      </c>
      <c r="D2358" s="477">
        <v>6.54</v>
      </c>
    </row>
    <row r="2359" spans="1:4" s="476" customFormat="1" ht="12.75" x14ac:dyDescent="0.2">
      <c r="A2359" s="476">
        <v>426</v>
      </c>
      <c r="B2359" s="476" t="s">
        <v>9685</v>
      </c>
      <c r="C2359" s="476" t="s">
        <v>9</v>
      </c>
      <c r="D2359" s="477">
        <v>36.020000000000003</v>
      </c>
    </row>
    <row r="2360" spans="1:4" s="476" customFormat="1" ht="12.75" x14ac:dyDescent="0.2">
      <c r="A2360" s="476">
        <v>38056</v>
      </c>
      <c r="B2360" s="476" t="s">
        <v>9686</v>
      </c>
      <c r="C2360" s="476" t="s">
        <v>9</v>
      </c>
      <c r="D2360" s="477">
        <v>35.17</v>
      </c>
    </row>
    <row r="2361" spans="1:4" s="476" customFormat="1" ht="12.75" x14ac:dyDescent="0.2">
      <c r="A2361" s="476">
        <v>1564</v>
      </c>
      <c r="B2361" s="476" t="s">
        <v>9687</v>
      </c>
      <c r="C2361" s="476" t="s">
        <v>9</v>
      </c>
      <c r="D2361" s="477">
        <v>13.42</v>
      </c>
    </row>
    <row r="2362" spans="1:4" s="476" customFormat="1" ht="12.75" x14ac:dyDescent="0.2">
      <c r="A2362" s="476">
        <v>11032</v>
      </c>
      <c r="B2362" s="476" t="s">
        <v>9688</v>
      </c>
      <c r="C2362" s="476" t="s">
        <v>9</v>
      </c>
      <c r="D2362" s="477">
        <v>13.71</v>
      </c>
    </row>
    <row r="2363" spans="1:4" s="476" customFormat="1" ht="12.75" x14ac:dyDescent="0.2">
      <c r="A2363" s="476">
        <v>36786</v>
      </c>
      <c r="B2363" s="476" t="s">
        <v>9689</v>
      </c>
      <c r="C2363" s="476" t="s">
        <v>9690</v>
      </c>
      <c r="D2363" s="477">
        <v>146.6</v>
      </c>
    </row>
    <row r="2364" spans="1:4" s="476" customFormat="1" ht="12.75" x14ac:dyDescent="0.2">
      <c r="A2364" s="476">
        <v>36785</v>
      </c>
      <c r="B2364" s="476" t="s">
        <v>9691</v>
      </c>
      <c r="C2364" s="476" t="s">
        <v>9690</v>
      </c>
      <c r="D2364" s="477">
        <v>127.39</v>
      </c>
    </row>
    <row r="2365" spans="1:4" s="476" customFormat="1" ht="12.75" x14ac:dyDescent="0.2">
      <c r="A2365" s="476">
        <v>36782</v>
      </c>
      <c r="B2365" s="476" t="s">
        <v>9692</v>
      </c>
      <c r="C2365" s="476" t="s">
        <v>9690</v>
      </c>
      <c r="D2365" s="477">
        <v>152.06</v>
      </c>
    </row>
    <row r="2366" spans="1:4" s="476" customFormat="1" ht="12.75" x14ac:dyDescent="0.2">
      <c r="A2366" s="476">
        <v>25930</v>
      </c>
      <c r="B2366" s="476" t="s">
        <v>9693</v>
      </c>
      <c r="C2366" s="476" t="s">
        <v>9690</v>
      </c>
      <c r="D2366" s="477">
        <v>171.28</v>
      </c>
    </row>
    <row r="2367" spans="1:4" s="476" customFormat="1" ht="12.75" x14ac:dyDescent="0.2">
      <c r="A2367" s="476">
        <v>4824</v>
      </c>
      <c r="B2367" s="476" t="s">
        <v>1334</v>
      </c>
      <c r="C2367" s="476" t="s">
        <v>29</v>
      </c>
      <c r="D2367" s="477">
        <v>0.32</v>
      </c>
    </row>
    <row r="2368" spans="1:4" s="476" customFormat="1" ht="12.75" x14ac:dyDescent="0.2">
      <c r="A2368" s="476">
        <v>11795</v>
      </c>
      <c r="B2368" s="476" t="s">
        <v>9694</v>
      </c>
      <c r="C2368" s="476" t="s">
        <v>3</v>
      </c>
      <c r="D2368" s="477">
        <v>573.58000000000004</v>
      </c>
    </row>
    <row r="2369" spans="1:4" s="476" customFormat="1" ht="12.75" x14ac:dyDescent="0.2">
      <c r="A2369" s="476">
        <v>134</v>
      </c>
      <c r="B2369" s="476" t="s">
        <v>9695</v>
      </c>
      <c r="C2369" s="476" t="s">
        <v>29</v>
      </c>
      <c r="D2369" s="477">
        <v>1.73</v>
      </c>
    </row>
    <row r="2370" spans="1:4" s="476" customFormat="1" ht="12.75" x14ac:dyDescent="0.2">
      <c r="A2370" s="476">
        <v>4229</v>
      </c>
      <c r="B2370" s="476" t="s">
        <v>9696</v>
      </c>
      <c r="C2370" s="476" t="s">
        <v>29</v>
      </c>
      <c r="D2370" s="477">
        <v>35.96</v>
      </c>
    </row>
    <row r="2371" spans="1:4" s="476" customFormat="1" ht="12.75" x14ac:dyDescent="0.2">
      <c r="A2371" s="476">
        <v>11731</v>
      </c>
      <c r="B2371" s="476" t="s">
        <v>16780</v>
      </c>
      <c r="C2371" s="476" t="s">
        <v>9</v>
      </c>
      <c r="D2371" s="477">
        <v>10.17</v>
      </c>
    </row>
    <row r="2372" spans="1:4" s="476" customFormat="1" ht="12.75" x14ac:dyDescent="0.2">
      <c r="A2372" s="476">
        <v>11732</v>
      </c>
      <c r="B2372" s="476" t="s">
        <v>16781</v>
      </c>
      <c r="C2372" s="476" t="s">
        <v>9</v>
      </c>
      <c r="D2372" s="477">
        <v>26.66</v>
      </c>
    </row>
    <row r="2373" spans="1:4" s="476" customFormat="1" ht="12.75" x14ac:dyDescent="0.2">
      <c r="A2373" s="476">
        <v>11244</v>
      </c>
      <c r="B2373" s="476" t="s">
        <v>9697</v>
      </c>
      <c r="C2373" s="476" t="s">
        <v>9</v>
      </c>
      <c r="D2373" s="477">
        <v>292.55</v>
      </c>
    </row>
    <row r="2374" spans="1:4" s="476" customFormat="1" ht="12.75" x14ac:dyDescent="0.2">
      <c r="A2374" s="476">
        <v>11245</v>
      </c>
      <c r="B2374" s="476" t="s">
        <v>1349</v>
      </c>
      <c r="C2374" s="476" t="s">
        <v>9</v>
      </c>
      <c r="D2374" s="477">
        <v>404.65</v>
      </c>
    </row>
    <row r="2375" spans="1:4" s="476" customFormat="1" ht="12.75" x14ac:dyDescent="0.2">
      <c r="A2375" s="476">
        <v>11235</v>
      </c>
      <c r="B2375" s="476" t="s">
        <v>9698</v>
      </c>
      <c r="C2375" s="476" t="s">
        <v>9</v>
      </c>
      <c r="D2375" s="477">
        <v>223.25</v>
      </c>
    </row>
    <row r="2376" spans="1:4" s="476" customFormat="1" ht="12.75" x14ac:dyDescent="0.2">
      <c r="A2376" s="476">
        <v>11236</v>
      </c>
      <c r="B2376" s="476" t="s">
        <v>9699</v>
      </c>
      <c r="C2376" s="476" t="s">
        <v>9</v>
      </c>
      <c r="D2376" s="477">
        <v>283.72000000000003</v>
      </c>
    </row>
    <row r="2377" spans="1:4" s="476" customFormat="1" ht="12.75" x14ac:dyDescent="0.2">
      <c r="A2377" s="476">
        <v>36494</v>
      </c>
      <c r="B2377" s="476" t="s">
        <v>9700</v>
      </c>
      <c r="C2377" s="476" t="s">
        <v>9</v>
      </c>
      <c r="D2377" s="478">
        <v>607038.12</v>
      </c>
    </row>
    <row r="2378" spans="1:4" s="476" customFormat="1" ht="12.75" x14ac:dyDescent="0.2">
      <c r="A2378" s="476">
        <v>36493</v>
      </c>
      <c r="B2378" s="476" t="s">
        <v>9701</v>
      </c>
      <c r="C2378" s="476" t="s">
        <v>9</v>
      </c>
      <c r="D2378" s="478">
        <v>687749.53</v>
      </c>
    </row>
    <row r="2379" spans="1:4" s="476" customFormat="1" ht="12.75" x14ac:dyDescent="0.2">
      <c r="A2379" s="476">
        <v>36492</v>
      </c>
      <c r="B2379" s="476" t="s">
        <v>9702</v>
      </c>
      <c r="C2379" s="476" t="s">
        <v>9</v>
      </c>
      <c r="D2379" s="478">
        <v>1277577.81</v>
      </c>
    </row>
    <row r="2380" spans="1:4" s="476" customFormat="1" ht="12.75" x14ac:dyDescent="0.2">
      <c r="A2380" s="476">
        <v>13333</v>
      </c>
      <c r="B2380" s="476" t="s">
        <v>9703</v>
      </c>
      <c r="C2380" s="476" t="s">
        <v>9</v>
      </c>
      <c r="D2380" s="478">
        <v>148132.51999999999</v>
      </c>
    </row>
    <row r="2381" spans="1:4" s="476" customFormat="1" ht="12.75" x14ac:dyDescent="0.2">
      <c r="A2381" s="476">
        <v>13533</v>
      </c>
      <c r="B2381" s="476" t="s">
        <v>9704</v>
      </c>
      <c r="C2381" s="476" t="s">
        <v>9</v>
      </c>
      <c r="D2381" s="478">
        <v>132414.01999999999</v>
      </c>
    </row>
    <row r="2382" spans="1:4" s="476" customFormat="1" ht="12.75" x14ac:dyDescent="0.2">
      <c r="A2382" s="476">
        <v>36499</v>
      </c>
      <c r="B2382" s="476" t="s">
        <v>9705</v>
      </c>
      <c r="C2382" s="476" t="s">
        <v>9</v>
      </c>
      <c r="D2382" s="478">
        <v>2888.58</v>
      </c>
    </row>
    <row r="2383" spans="1:4" s="476" customFormat="1" ht="12.75" x14ac:dyDescent="0.2">
      <c r="A2383" s="476">
        <v>39585</v>
      </c>
      <c r="B2383" s="476" t="s">
        <v>9706</v>
      </c>
      <c r="C2383" s="476" t="s">
        <v>9</v>
      </c>
      <c r="D2383" s="478">
        <v>95649.16</v>
      </c>
    </row>
    <row r="2384" spans="1:4" s="476" customFormat="1" ht="12.75" x14ac:dyDescent="0.2">
      <c r="A2384" s="476">
        <v>39586</v>
      </c>
      <c r="B2384" s="476" t="s">
        <v>9707</v>
      </c>
      <c r="C2384" s="476" t="s">
        <v>9</v>
      </c>
      <c r="D2384" s="478">
        <v>112189.99</v>
      </c>
    </row>
    <row r="2385" spans="1:4" s="476" customFormat="1" ht="12.75" x14ac:dyDescent="0.2">
      <c r="A2385" s="476">
        <v>39587</v>
      </c>
      <c r="B2385" s="476" t="s">
        <v>9708</v>
      </c>
      <c r="C2385" s="476" t="s">
        <v>9</v>
      </c>
      <c r="D2385" s="478">
        <v>136641.66</v>
      </c>
    </row>
    <row r="2386" spans="1:4" s="476" customFormat="1" ht="12.75" x14ac:dyDescent="0.2">
      <c r="A2386" s="476">
        <v>39588</v>
      </c>
      <c r="B2386" s="476" t="s">
        <v>9709</v>
      </c>
      <c r="C2386" s="476" t="s">
        <v>9</v>
      </c>
      <c r="D2386" s="478">
        <v>158216.66</v>
      </c>
    </row>
    <row r="2387" spans="1:4" s="476" customFormat="1" ht="12.75" x14ac:dyDescent="0.2">
      <c r="A2387" s="476">
        <v>39584</v>
      </c>
      <c r="B2387" s="476" t="s">
        <v>9710</v>
      </c>
      <c r="C2387" s="476" t="s">
        <v>9</v>
      </c>
      <c r="D2387" s="478">
        <v>85178.1</v>
      </c>
    </row>
    <row r="2388" spans="1:4" s="476" customFormat="1" ht="12.75" x14ac:dyDescent="0.2">
      <c r="A2388" s="476">
        <v>39590</v>
      </c>
      <c r="B2388" s="476" t="s">
        <v>9711</v>
      </c>
      <c r="C2388" s="476" t="s">
        <v>9</v>
      </c>
      <c r="D2388" s="478">
        <v>83135.66</v>
      </c>
    </row>
    <row r="2389" spans="1:4" s="476" customFormat="1" ht="12.75" x14ac:dyDescent="0.2">
      <c r="A2389" s="476">
        <v>39592</v>
      </c>
      <c r="B2389" s="476" t="s">
        <v>9712</v>
      </c>
      <c r="C2389" s="476" t="s">
        <v>9</v>
      </c>
      <c r="D2389" s="478">
        <v>119467.96</v>
      </c>
    </row>
    <row r="2390" spans="1:4" s="476" customFormat="1" ht="12.75" x14ac:dyDescent="0.2">
      <c r="A2390" s="476">
        <v>39593</v>
      </c>
      <c r="B2390" s="476" t="s">
        <v>9713</v>
      </c>
      <c r="C2390" s="476" t="s">
        <v>9</v>
      </c>
      <c r="D2390" s="478">
        <v>136641.66</v>
      </c>
    </row>
    <row r="2391" spans="1:4" s="476" customFormat="1" ht="12.75" x14ac:dyDescent="0.2">
      <c r="A2391" s="476">
        <v>14254</v>
      </c>
      <c r="B2391" s="476" t="s">
        <v>9714</v>
      </c>
      <c r="C2391" s="476" t="s">
        <v>9</v>
      </c>
      <c r="D2391" s="478">
        <v>77670</v>
      </c>
    </row>
    <row r="2392" spans="1:4" s="476" customFormat="1" ht="12.75" x14ac:dyDescent="0.2">
      <c r="A2392" s="476">
        <v>25987</v>
      </c>
      <c r="B2392" s="476" t="s">
        <v>9715</v>
      </c>
      <c r="C2392" s="476" t="s">
        <v>9</v>
      </c>
      <c r="D2392" s="478">
        <v>64860.639999999999</v>
      </c>
    </row>
    <row r="2393" spans="1:4" s="476" customFormat="1" ht="12.75" x14ac:dyDescent="0.2">
      <c r="A2393" s="476">
        <v>25019</v>
      </c>
      <c r="B2393" s="476" t="s">
        <v>9716</v>
      </c>
      <c r="C2393" s="476" t="s">
        <v>9</v>
      </c>
      <c r="D2393" s="478">
        <v>111178.39</v>
      </c>
    </row>
    <row r="2394" spans="1:4" s="476" customFormat="1" ht="12.75" x14ac:dyDescent="0.2">
      <c r="A2394" s="476">
        <v>36501</v>
      </c>
      <c r="B2394" s="476" t="s">
        <v>9717</v>
      </c>
      <c r="C2394" s="476" t="s">
        <v>9</v>
      </c>
      <c r="D2394" s="478">
        <v>98987.09</v>
      </c>
    </row>
    <row r="2395" spans="1:4" s="476" customFormat="1" ht="12.75" x14ac:dyDescent="0.2">
      <c r="A2395" s="476">
        <v>25986</v>
      </c>
      <c r="B2395" s="476" t="s">
        <v>9718</v>
      </c>
      <c r="C2395" s="476" t="s">
        <v>9</v>
      </c>
      <c r="D2395" s="478">
        <v>119001.44</v>
      </c>
    </row>
    <row r="2396" spans="1:4" s="476" customFormat="1" ht="12.75" x14ac:dyDescent="0.2">
      <c r="A2396" s="476">
        <v>36500</v>
      </c>
      <c r="B2396" s="476" t="s">
        <v>9719</v>
      </c>
      <c r="C2396" s="476" t="s">
        <v>9</v>
      </c>
      <c r="D2396" s="478">
        <v>69951.47</v>
      </c>
    </row>
    <row r="2397" spans="1:4" s="476" customFormat="1" ht="12.75" x14ac:dyDescent="0.2">
      <c r="A2397" s="476">
        <v>20017</v>
      </c>
      <c r="B2397" s="476" t="s">
        <v>16782</v>
      </c>
      <c r="C2397" s="476" t="s">
        <v>27</v>
      </c>
      <c r="D2397" s="477">
        <v>8.7200000000000006</v>
      </c>
    </row>
    <row r="2398" spans="1:4" s="476" customFormat="1" ht="12.75" x14ac:dyDescent="0.2">
      <c r="A2398" s="476">
        <v>20007</v>
      </c>
      <c r="B2398" s="476" t="s">
        <v>16783</v>
      </c>
      <c r="C2398" s="476" t="s">
        <v>27</v>
      </c>
      <c r="D2398" s="477">
        <v>5.21</v>
      </c>
    </row>
    <row r="2399" spans="1:4" s="476" customFormat="1" ht="12.75" x14ac:dyDescent="0.2">
      <c r="A2399" s="476">
        <v>39831</v>
      </c>
      <c r="B2399" s="476" t="s">
        <v>16784</v>
      </c>
      <c r="C2399" s="476" t="s">
        <v>8033</v>
      </c>
      <c r="D2399" s="477">
        <v>162.68</v>
      </c>
    </row>
    <row r="2400" spans="1:4" s="476" customFormat="1" ht="12.75" x14ac:dyDescent="0.2">
      <c r="A2400" s="476">
        <v>39836</v>
      </c>
      <c r="B2400" s="476" t="s">
        <v>16785</v>
      </c>
      <c r="C2400" s="476" t="s">
        <v>8033</v>
      </c>
      <c r="D2400" s="477">
        <v>142.94999999999999</v>
      </c>
    </row>
    <row r="2401" spans="1:4" s="476" customFormat="1" ht="12.75" x14ac:dyDescent="0.2">
      <c r="A2401" s="476">
        <v>39830</v>
      </c>
      <c r="B2401" s="476" t="s">
        <v>16786</v>
      </c>
      <c r="C2401" s="476" t="s">
        <v>8033</v>
      </c>
      <c r="D2401" s="477">
        <v>163.03</v>
      </c>
    </row>
    <row r="2402" spans="1:4" s="476" customFormat="1" ht="12.75" x14ac:dyDescent="0.2">
      <c r="A2402" s="476">
        <v>36888</v>
      </c>
      <c r="B2402" s="476" t="s">
        <v>1512</v>
      </c>
      <c r="C2402" s="476" t="s">
        <v>27</v>
      </c>
      <c r="D2402" s="477">
        <v>8.84</v>
      </c>
    </row>
    <row r="2403" spans="1:4" s="476" customFormat="1" ht="12.75" x14ac:dyDescent="0.2">
      <c r="A2403" s="476">
        <v>40527</v>
      </c>
      <c r="B2403" s="476" t="s">
        <v>9720</v>
      </c>
      <c r="C2403" s="476" t="s">
        <v>9</v>
      </c>
      <c r="D2403" s="478">
        <v>2376.4299999999998</v>
      </c>
    </row>
    <row r="2404" spans="1:4" s="476" customFormat="1" ht="12.75" x14ac:dyDescent="0.2">
      <c r="A2404" s="476">
        <v>36497</v>
      </c>
      <c r="B2404" s="476" t="s">
        <v>9721</v>
      </c>
      <c r="C2404" s="476" t="s">
        <v>9</v>
      </c>
      <c r="D2404" s="478">
        <v>2712.95</v>
      </c>
    </row>
    <row r="2405" spans="1:4" s="476" customFormat="1" ht="12.75" x14ac:dyDescent="0.2">
      <c r="A2405" s="476">
        <v>36487</v>
      </c>
      <c r="B2405" s="476" t="s">
        <v>9722</v>
      </c>
      <c r="C2405" s="476" t="s">
        <v>9</v>
      </c>
      <c r="D2405" s="478">
        <v>4723.67</v>
      </c>
    </row>
    <row r="2406" spans="1:4" s="476" customFormat="1" ht="12.75" x14ac:dyDescent="0.2">
      <c r="A2406" s="476">
        <v>25952</v>
      </c>
      <c r="B2406" s="476" t="s">
        <v>9723</v>
      </c>
      <c r="C2406" s="476" t="s">
        <v>9</v>
      </c>
      <c r="D2406" s="478">
        <v>1061499.48</v>
      </c>
    </row>
    <row r="2407" spans="1:4" s="476" customFormat="1" ht="12.75" x14ac:dyDescent="0.2">
      <c r="A2407" s="476">
        <v>25954</v>
      </c>
      <c r="B2407" s="476" t="s">
        <v>9724</v>
      </c>
      <c r="C2407" s="476" t="s">
        <v>9</v>
      </c>
      <c r="D2407" s="478">
        <v>2041345.16</v>
      </c>
    </row>
    <row r="2408" spans="1:4" s="476" customFormat="1" ht="12.75" x14ac:dyDescent="0.2">
      <c r="A2408" s="476">
        <v>25953</v>
      </c>
      <c r="B2408" s="476" t="s">
        <v>9725</v>
      </c>
      <c r="C2408" s="476" t="s">
        <v>9</v>
      </c>
      <c r="D2408" s="478">
        <v>3470286.76</v>
      </c>
    </row>
    <row r="2409" spans="1:4" s="476" customFormat="1" ht="12.75" x14ac:dyDescent="0.2">
      <c r="A2409" s="476">
        <v>37776</v>
      </c>
      <c r="B2409" s="476" t="s">
        <v>9726</v>
      </c>
      <c r="C2409" s="476" t="s">
        <v>9</v>
      </c>
      <c r="D2409" s="478">
        <v>212684.22</v>
      </c>
    </row>
    <row r="2410" spans="1:4" s="476" customFormat="1" ht="12.75" x14ac:dyDescent="0.2">
      <c r="A2410" s="476">
        <v>37775</v>
      </c>
      <c r="B2410" s="476" t="s">
        <v>9727</v>
      </c>
      <c r="C2410" s="476" t="s">
        <v>9</v>
      </c>
      <c r="D2410" s="478">
        <v>334993.75</v>
      </c>
    </row>
    <row r="2411" spans="1:4" s="476" customFormat="1" ht="12.75" x14ac:dyDescent="0.2">
      <c r="A2411" s="476">
        <v>36491</v>
      </c>
      <c r="B2411" s="476" t="s">
        <v>9728</v>
      </c>
      <c r="C2411" s="476" t="s">
        <v>9</v>
      </c>
      <c r="D2411" s="478">
        <v>1240581.25</v>
      </c>
    </row>
    <row r="2412" spans="1:4" s="476" customFormat="1" ht="12.75" x14ac:dyDescent="0.2">
      <c r="A2412" s="476">
        <v>10712</v>
      </c>
      <c r="B2412" s="476" t="s">
        <v>9729</v>
      </c>
      <c r="C2412" s="476" t="s">
        <v>9</v>
      </c>
      <c r="D2412" s="478">
        <v>83748.429999999993</v>
      </c>
    </row>
    <row r="2413" spans="1:4" s="476" customFormat="1" ht="12.75" x14ac:dyDescent="0.2">
      <c r="A2413" s="476">
        <v>3363</v>
      </c>
      <c r="B2413" s="476" t="s">
        <v>9730</v>
      </c>
      <c r="C2413" s="476" t="s">
        <v>9</v>
      </c>
      <c r="D2413" s="478">
        <v>117800</v>
      </c>
    </row>
    <row r="2414" spans="1:4" s="476" customFormat="1" ht="12.75" x14ac:dyDescent="0.2">
      <c r="A2414" s="476">
        <v>3365</v>
      </c>
      <c r="B2414" s="476" t="s">
        <v>9731</v>
      </c>
      <c r="C2414" s="476" t="s">
        <v>9</v>
      </c>
      <c r="D2414" s="478">
        <v>275357.5</v>
      </c>
    </row>
    <row r="2415" spans="1:4" s="476" customFormat="1" ht="12.75" x14ac:dyDescent="0.2">
      <c r="A2415" s="476">
        <v>7569</v>
      </c>
      <c r="B2415" s="476" t="s">
        <v>9732</v>
      </c>
      <c r="C2415" s="476" t="s">
        <v>9</v>
      </c>
      <c r="D2415" s="477">
        <v>73.14</v>
      </c>
    </row>
    <row r="2416" spans="1:4" s="476" customFormat="1" ht="12.75" x14ac:dyDescent="0.2">
      <c r="A2416" s="476">
        <v>34349</v>
      </c>
      <c r="B2416" s="476" t="s">
        <v>9733</v>
      </c>
      <c r="C2416" s="476" t="s">
        <v>9</v>
      </c>
      <c r="D2416" s="477">
        <v>30.01</v>
      </c>
    </row>
    <row r="2417" spans="1:4" s="476" customFormat="1" ht="12.75" x14ac:dyDescent="0.2">
      <c r="A2417" s="476">
        <v>11991</v>
      </c>
      <c r="B2417" s="476" t="s">
        <v>9734</v>
      </c>
      <c r="C2417" s="476" t="s">
        <v>9</v>
      </c>
      <c r="D2417" s="477">
        <v>80.05</v>
      </c>
    </row>
    <row r="2418" spans="1:4" s="476" customFormat="1" ht="12.75" x14ac:dyDescent="0.2">
      <c r="A2418" s="476">
        <v>20062</v>
      </c>
      <c r="B2418" s="476" t="s">
        <v>9735</v>
      </c>
      <c r="C2418" s="476" t="s">
        <v>9</v>
      </c>
      <c r="D2418" s="477">
        <v>16.41</v>
      </c>
    </row>
    <row r="2419" spans="1:4" s="476" customFormat="1" ht="12.75" x14ac:dyDescent="0.2">
      <c r="A2419" s="476">
        <v>11029</v>
      </c>
      <c r="B2419" s="476" t="s">
        <v>1262</v>
      </c>
      <c r="C2419" s="476" t="s">
        <v>7603</v>
      </c>
      <c r="D2419" s="477">
        <v>2.1</v>
      </c>
    </row>
    <row r="2420" spans="1:4" s="476" customFormat="1" ht="12.75" x14ac:dyDescent="0.2">
      <c r="A2420" s="476">
        <v>4316</v>
      </c>
      <c r="B2420" s="476" t="s">
        <v>9736</v>
      </c>
      <c r="C2420" s="476" t="s">
        <v>9</v>
      </c>
      <c r="D2420" s="477">
        <v>2.12</v>
      </c>
    </row>
    <row r="2421" spans="1:4" s="476" customFormat="1" ht="12.75" x14ac:dyDescent="0.2">
      <c r="A2421" s="476">
        <v>4313</v>
      </c>
      <c r="B2421" s="476" t="s">
        <v>9737</v>
      </c>
      <c r="C2421" s="476" t="s">
        <v>7603</v>
      </c>
      <c r="D2421" s="477">
        <v>3.05</v>
      </c>
    </row>
    <row r="2422" spans="1:4" s="476" customFormat="1" ht="12.75" x14ac:dyDescent="0.2">
      <c r="A2422" s="476">
        <v>4317</v>
      </c>
      <c r="B2422" s="476" t="s">
        <v>9738</v>
      </c>
      <c r="C2422" s="476" t="s">
        <v>9</v>
      </c>
      <c r="D2422" s="477">
        <v>3.47</v>
      </c>
    </row>
    <row r="2423" spans="1:4" s="476" customFormat="1" ht="12.75" x14ac:dyDescent="0.2">
      <c r="A2423" s="476">
        <v>4314</v>
      </c>
      <c r="B2423" s="476" t="s">
        <v>9739</v>
      </c>
      <c r="C2423" s="476" t="s">
        <v>7603</v>
      </c>
      <c r="D2423" s="477">
        <v>4.0599999999999996</v>
      </c>
    </row>
    <row r="2424" spans="1:4" s="476" customFormat="1" ht="12.75" x14ac:dyDescent="0.2">
      <c r="A2424" s="476">
        <v>10921</v>
      </c>
      <c r="B2424" s="476" t="s">
        <v>9740</v>
      </c>
      <c r="C2424" s="476" t="s">
        <v>9</v>
      </c>
      <c r="D2424" s="478">
        <v>4619.55</v>
      </c>
    </row>
    <row r="2425" spans="1:4" s="476" customFormat="1" ht="12.75" x14ac:dyDescent="0.2">
      <c r="A2425" s="476">
        <v>10922</v>
      </c>
      <c r="B2425" s="476" t="s">
        <v>9741</v>
      </c>
      <c r="C2425" s="476" t="s">
        <v>9</v>
      </c>
      <c r="D2425" s="478">
        <v>4184.2700000000004</v>
      </c>
    </row>
    <row r="2426" spans="1:4" s="476" customFormat="1" ht="12.75" x14ac:dyDescent="0.2">
      <c r="A2426" s="476">
        <v>10923</v>
      </c>
      <c r="B2426" s="476" t="s">
        <v>9742</v>
      </c>
      <c r="C2426" s="476" t="s">
        <v>9</v>
      </c>
      <c r="D2426" s="478">
        <v>2473.08</v>
      </c>
    </row>
    <row r="2427" spans="1:4" s="476" customFormat="1" ht="12.75" x14ac:dyDescent="0.2">
      <c r="A2427" s="476">
        <v>10924</v>
      </c>
      <c r="B2427" s="476" t="s">
        <v>2113</v>
      </c>
      <c r="C2427" s="476" t="s">
        <v>9</v>
      </c>
      <c r="D2427" s="478">
        <v>2604.63</v>
      </c>
    </row>
    <row r="2428" spans="1:4" s="476" customFormat="1" ht="12.75" x14ac:dyDescent="0.2">
      <c r="A2428" s="476">
        <v>37772</v>
      </c>
      <c r="B2428" s="476" t="s">
        <v>9743</v>
      </c>
      <c r="C2428" s="476" t="s">
        <v>9</v>
      </c>
      <c r="D2428" s="478">
        <v>183707.83</v>
      </c>
    </row>
    <row r="2429" spans="1:4" s="476" customFormat="1" ht="12.75" x14ac:dyDescent="0.2">
      <c r="A2429" s="476">
        <v>37771</v>
      </c>
      <c r="B2429" s="476" t="s">
        <v>9744</v>
      </c>
      <c r="C2429" s="476" t="s">
        <v>9</v>
      </c>
      <c r="D2429" s="478">
        <v>195435.87</v>
      </c>
    </row>
    <row r="2430" spans="1:4" s="476" customFormat="1" ht="12.75" x14ac:dyDescent="0.2">
      <c r="A2430" s="476">
        <v>12772</v>
      </c>
      <c r="B2430" s="476" t="s">
        <v>16787</v>
      </c>
      <c r="C2430" s="476" t="s">
        <v>9</v>
      </c>
      <c r="D2430" s="477">
        <v>819.05</v>
      </c>
    </row>
    <row r="2431" spans="1:4" s="476" customFormat="1" ht="12.75" x14ac:dyDescent="0.2">
      <c r="A2431" s="476">
        <v>12770</v>
      </c>
      <c r="B2431" s="476" t="s">
        <v>16788</v>
      </c>
      <c r="C2431" s="476" t="s">
        <v>9</v>
      </c>
      <c r="D2431" s="477">
        <v>492.82</v>
      </c>
    </row>
    <row r="2432" spans="1:4" s="476" customFormat="1" ht="12.75" x14ac:dyDescent="0.2">
      <c r="A2432" s="476">
        <v>12775</v>
      </c>
      <c r="B2432" s="476" t="s">
        <v>16789</v>
      </c>
      <c r="C2432" s="476" t="s">
        <v>9</v>
      </c>
      <c r="D2432" s="477">
        <v>360.94</v>
      </c>
    </row>
    <row r="2433" spans="1:4" s="476" customFormat="1" ht="12.75" x14ac:dyDescent="0.2">
      <c r="A2433" s="476">
        <v>12768</v>
      </c>
      <c r="B2433" s="476" t="s">
        <v>16790</v>
      </c>
      <c r="C2433" s="476" t="s">
        <v>9</v>
      </c>
      <c r="D2433" s="478">
        <v>1152.23</v>
      </c>
    </row>
    <row r="2434" spans="1:4" s="476" customFormat="1" ht="12.75" x14ac:dyDescent="0.2">
      <c r="A2434" s="476">
        <v>12769</v>
      </c>
      <c r="B2434" s="476" t="s">
        <v>16791</v>
      </c>
      <c r="C2434" s="476" t="s">
        <v>9</v>
      </c>
      <c r="D2434" s="477">
        <v>94.4</v>
      </c>
    </row>
    <row r="2435" spans="1:4" s="476" customFormat="1" ht="12.75" x14ac:dyDescent="0.2">
      <c r="A2435" s="476">
        <v>12773</v>
      </c>
      <c r="B2435" s="476" t="s">
        <v>16792</v>
      </c>
      <c r="C2435" s="476" t="s">
        <v>9</v>
      </c>
      <c r="D2435" s="477">
        <v>101.34</v>
      </c>
    </row>
    <row r="2436" spans="1:4" s="476" customFormat="1" ht="12.75" x14ac:dyDescent="0.2">
      <c r="A2436" s="476">
        <v>12774</v>
      </c>
      <c r="B2436" s="476" t="s">
        <v>16793</v>
      </c>
      <c r="C2436" s="476" t="s">
        <v>9</v>
      </c>
      <c r="D2436" s="477">
        <v>124.94</v>
      </c>
    </row>
    <row r="2437" spans="1:4" s="476" customFormat="1" ht="12.75" x14ac:dyDescent="0.2">
      <c r="A2437" s="476">
        <v>12776</v>
      </c>
      <c r="B2437" s="476" t="s">
        <v>16794</v>
      </c>
      <c r="C2437" s="476" t="s">
        <v>9</v>
      </c>
      <c r="D2437" s="478">
        <v>1860.23</v>
      </c>
    </row>
    <row r="2438" spans="1:4" s="476" customFormat="1" ht="12.75" x14ac:dyDescent="0.2">
      <c r="A2438" s="476">
        <v>12777</v>
      </c>
      <c r="B2438" s="476" t="s">
        <v>16795</v>
      </c>
      <c r="C2438" s="476" t="s">
        <v>9</v>
      </c>
      <c r="D2438" s="478">
        <v>2429.41</v>
      </c>
    </row>
    <row r="2439" spans="1:4" s="476" customFormat="1" ht="12.75" x14ac:dyDescent="0.2">
      <c r="A2439" s="476">
        <v>3391</v>
      </c>
      <c r="B2439" s="476" t="s">
        <v>9745</v>
      </c>
      <c r="C2439" s="476" t="s">
        <v>9</v>
      </c>
      <c r="D2439" s="477">
        <v>24.57</v>
      </c>
    </row>
    <row r="2440" spans="1:4" s="476" customFormat="1" ht="12.75" x14ac:dyDescent="0.2">
      <c r="A2440" s="476">
        <v>3389</v>
      </c>
      <c r="B2440" s="476" t="s">
        <v>9746</v>
      </c>
      <c r="C2440" s="476" t="s">
        <v>9</v>
      </c>
      <c r="D2440" s="477">
        <v>12.75</v>
      </c>
    </row>
    <row r="2441" spans="1:4" s="476" customFormat="1" ht="12.75" x14ac:dyDescent="0.2">
      <c r="A2441" s="476">
        <v>3390</v>
      </c>
      <c r="B2441" s="476" t="s">
        <v>9747</v>
      </c>
      <c r="C2441" s="476" t="s">
        <v>9</v>
      </c>
      <c r="D2441" s="477">
        <v>14.35</v>
      </c>
    </row>
    <row r="2442" spans="1:4" s="476" customFormat="1" ht="12.75" x14ac:dyDescent="0.2">
      <c r="A2442" s="476">
        <v>12873</v>
      </c>
      <c r="B2442" s="476" t="s">
        <v>1756</v>
      </c>
      <c r="C2442" s="476" t="s">
        <v>7605</v>
      </c>
      <c r="D2442" s="477">
        <v>15.08</v>
      </c>
    </row>
    <row r="2443" spans="1:4" s="476" customFormat="1" ht="12.75" x14ac:dyDescent="0.2">
      <c r="A2443" s="476">
        <v>41076</v>
      </c>
      <c r="B2443" s="476" t="s">
        <v>9748</v>
      </c>
      <c r="C2443" s="476" t="s">
        <v>908</v>
      </c>
      <c r="D2443" s="478">
        <v>2687.23</v>
      </c>
    </row>
    <row r="2444" spans="1:4" s="476" customFormat="1" ht="12.75" x14ac:dyDescent="0.2">
      <c r="A2444" s="476">
        <v>140</v>
      </c>
      <c r="B2444" s="476" t="s">
        <v>9749</v>
      </c>
      <c r="C2444" s="476" t="s">
        <v>29</v>
      </c>
      <c r="D2444" s="477">
        <v>19.3</v>
      </c>
    </row>
    <row r="2445" spans="1:4" s="476" customFormat="1" ht="12.75" x14ac:dyDescent="0.2">
      <c r="A2445" s="476">
        <v>151</v>
      </c>
      <c r="B2445" s="476" t="s">
        <v>9750</v>
      </c>
      <c r="C2445" s="476" t="s">
        <v>7596</v>
      </c>
      <c r="D2445" s="477">
        <v>28.48</v>
      </c>
    </row>
    <row r="2446" spans="1:4" s="476" customFormat="1" ht="12.75" x14ac:dyDescent="0.2">
      <c r="A2446" s="476">
        <v>7340</v>
      </c>
      <c r="B2446" s="476" t="s">
        <v>9751</v>
      </c>
      <c r="C2446" s="476" t="s">
        <v>7596</v>
      </c>
      <c r="D2446" s="477">
        <v>24.35</v>
      </c>
    </row>
    <row r="2447" spans="1:4" s="476" customFormat="1" ht="12.75" x14ac:dyDescent="0.2">
      <c r="A2447" s="476">
        <v>2701</v>
      </c>
      <c r="B2447" s="476" t="s">
        <v>9752</v>
      </c>
      <c r="C2447" s="476" t="s">
        <v>7605</v>
      </c>
      <c r="D2447" s="477">
        <v>11.6</v>
      </c>
    </row>
    <row r="2448" spans="1:4" s="476" customFormat="1" ht="12.75" x14ac:dyDescent="0.2">
      <c r="A2448" s="476">
        <v>40929</v>
      </c>
      <c r="B2448" s="476" t="s">
        <v>9753</v>
      </c>
      <c r="C2448" s="476" t="s">
        <v>908</v>
      </c>
      <c r="D2448" s="478">
        <v>2070.88</v>
      </c>
    </row>
    <row r="2449" spans="1:4" s="476" customFormat="1" ht="12.75" x14ac:dyDescent="0.2">
      <c r="A2449" s="476">
        <v>38114</v>
      </c>
      <c r="B2449" s="476" t="s">
        <v>9754</v>
      </c>
      <c r="C2449" s="476" t="s">
        <v>9</v>
      </c>
      <c r="D2449" s="477">
        <v>17.239999999999998</v>
      </c>
    </row>
    <row r="2450" spans="1:4" s="476" customFormat="1" ht="12.75" x14ac:dyDescent="0.2">
      <c r="A2450" s="476">
        <v>38064</v>
      </c>
      <c r="B2450" s="476" t="s">
        <v>9755</v>
      </c>
      <c r="C2450" s="476" t="s">
        <v>9</v>
      </c>
      <c r="D2450" s="477">
        <v>19.28</v>
      </c>
    </row>
    <row r="2451" spans="1:4" s="476" customFormat="1" ht="12.75" x14ac:dyDescent="0.2">
      <c r="A2451" s="476">
        <v>38115</v>
      </c>
      <c r="B2451" s="476" t="s">
        <v>9756</v>
      </c>
      <c r="C2451" s="476" t="s">
        <v>9</v>
      </c>
      <c r="D2451" s="477">
        <v>18.41</v>
      </c>
    </row>
    <row r="2452" spans="1:4" s="476" customFormat="1" ht="12.75" x14ac:dyDescent="0.2">
      <c r="A2452" s="476">
        <v>38065</v>
      </c>
      <c r="B2452" s="476" t="s">
        <v>9757</v>
      </c>
      <c r="C2452" s="476" t="s">
        <v>9</v>
      </c>
      <c r="D2452" s="477">
        <v>27.35</v>
      </c>
    </row>
    <row r="2453" spans="1:4" s="476" customFormat="1" ht="12.75" x14ac:dyDescent="0.2">
      <c r="A2453" s="476">
        <v>38078</v>
      </c>
      <c r="B2453" s="476" t="s">
        <v>9758</v>
      </c>
      <c r="C2453" s="476" t="s">
        <v>9</v>
      </c>
      <c r="D2453" s="477">
        <v>15.96</v>
      </c>
    </row>
    <row r="2454" spans="1:4" s="476" customFormat="1" ht="12.75" x14ac:dyDescent="0.2">
      <c r="A2454" s="476">
        <v>38113</v>
      </c>
      <c r="B2454" s="476" t="s">
        <v>9759</v>
      </c>
      <c r="C2454" s="476" t="s">
        <v>9</v>
      </c>
      <c r="D2454" s="477">
        <v>8.67</v>
      </c>
    </row>
    <row r="2455" spans="1:4" s="476" customFormat="1" ht="12.75" x14ac:dyDescent="0.2">
      <c r="A2455" s="476">
        <v>38063</v>
      </c>
      <c r="B2455" s="476" t="s">
        <v>9760</v>
      </c>
      <c r="C2455" s="476" t="s">
        <v>9</v>
      </c>
      <c r="D2455" s="477">
        <v>9.3000000000000007</v>
      </c>
    </row>
    <row r="2456" spans="1:4" s="476" customFormat="1" ht="12.75" x14ac:dyDescent="0.2">
      <c r="A2456" s="476">
        <v>38080</v>
      </c>
      <c r="B2456" s="476" t="s">
        <v>9761</v>
      </c>
      <c r="C2456" s="476" t="s">
        <v>9</v>
      </c>
      <c r="D2456" s="477">
        <v>27.71</v>
      </c>
    </row>
    <row r="2457" spans="1:4" s="476" customFormat="1" ht="12.75" x14ac:dyDescent="0.2">
      <c r="A2457" s="476">
        <v>38069</v>
      </c>
      <c r="B2457" s="476" t="s">
        <v>9762</v>
      </c>
      <c r="C2457" s="476" t="s">
        <v>9</v>
      </c>
      <c r="D2457" s="477">
        <v>15.16</v>
      </c>
    </row>
    <row r="2458" spans="1:4" s="476" customFormat="1" ht="12.75" x14ac:dyDescent="0.2">
      <c r="A2458" s="476">
        <v>38077</v>
      </c>
      <c r="B2458" s="476" t="s">
        <v>9763</v>
      </c>
      <c r="C2458" s="476" t="s">
        <v>9</v>
      </c>
      <c r="D2458" s="477">
        <v>14.81</v>
      </c>
    </row>
    <row r="2459" spans="1:4" s="476" customFormat="1" ht="12.75" x14ac:dyDescent="0.2">
      <c r="A2459" s="476">
        <v>38073</v>
      </c>
      <c r="B2459" s="476" t="s">
        <v>9764</v>
      </c>
      <c r="C2459" s="476" t="s">
        <v>9</v>
      </c>
      <c r="D2459" s="477">
        <v>22.57</v>
      </c>
    </row>
    <row r="2460" spans="1:4" s="476" customFormat="1" ht="12.75" x14ac:dyDescent="0.2">
      <c r="A2460" s="476">
        <v>38112</v>
      </c>
      <c r="B2460" s="476" t="s">
        <v>9765</v>
      </c>
      <c r="C2460" s="476" t="s">
        <v>9</v>
      </c>
      <c r="D2460" s="477">
        <v>6.65</v>
      </c>
    </row>
    <row r="2461" spans="1:4" s="476" customFormat="1" ht="12.75" x14ac:dyDescent="0.2">
      <c r="A2461" s="476">
        <v>38062</v>
      </c>
      <c r="B2461" s="476" t="s">
        <v>9766</v>
      </c>
      <c r="C2461" s="476" t="s">
        <v>9</v>
      </c>
      <c r="D2461" s="477">
        <v>6.83</v>
      </c>
    </row>
    <row r="2462" spans="1:4" s="476" customFormat="1" ht="12.75" x14ac:dyDescent="0.2">
      <c r="A2462" s="476">
        <v>12128</v>
      </c>
      <c r="B2462" s="476" t="s">
        <v>9767</v>
      </c>
      <c r="C2462" s="476" t="s">
        <v>9</v>
      </c>
      <c r="D2462" s="477">
        <v>9.1300000000000008</v>
      </c>
    </row>
    <row r="2463" spans="1:4" s="476" customFormat="1" ht="12.75" x14ac:dyDescent="0.2">
      <c r="A2463" s="476">
        <v>12129</v>
      </c>
      <c r="B2463" s="476" t="s">
        <v>9768</v>
      </c>
      <c r="C2463" s="476" t="s">
        <v>9</v>
      </c>
      <c r="D2463" s="477">
        <v>12.07</v>
      </c>
    </row>
    <row r="2464" spans="1:4" s="476" customFormat="1" ht="12.75" x14ac:dyDescent="0.2">
      <c r="A2464" s="476">
        <v>38081</v>
      </c>
      <c r="B2464" s="476" t="s">
        <v>9769</v>
      </c>
      <c r="C2464" s="476" t="s">
        <v>9</v>
      </c>
      <c r="D2464" s="477">
        <v>23.51</v>
      </c>
    </row>
    <row r="2465" spans="1:4" s="476" customFormat="1" ht="12.75" x14ac:dyDescent="0.2">
      <c r="A2465" s="476">
        <v>38070</v>
      </c>
      <c r="B2465" s="476" t="s">
        <v>9770</v>
      </c>
      <c r="C2465" s="476" t="s">
        <v>9</v>
      </c>
      <c r="D2465" s="477">
        <v>16.2</v>
      </c>
    </row>
    <row r="2466" spans="1:4" s="476" customFormat="1" ht="12.75" x14ac:dyDescent="0.2">
      <c r="A2466" s="476">
        <v>38074</v>
      </c>
      <c r="B2466" s="476" t="s">
        <v>9771</v>
      </c>
      <c r="C2466" s="476" t="s">
        <v>9</v>
      </c>
      <c r="D2466" s="477">
        <v>24.63</v>
      </c>
    </row>
    <row r="2467" spans="1:4" s="476" customFormat="1" ht="12.75" x14ac:dyDescent="0.2">
      <c r="A2467" s="476">
        <v>38079</v>
      </c>
      <c r="B2467" s="476" t="s">
        <v>9772</v>
      </c>
      <c r="C2467" s="476" t="s">
        <v>9</v>
      </c>
      <c r="D2467" s="477">
        <v>21.14</v>
      </c>
    </row>
    <row r="2468" spans="1:4" s="476" customFormat="1" ht="12.75" x14ac:dyDescent="0.2">
      <c r="A2468" s="476">
        <v>38072</v>
      </c>
      <c r="B2468" s="476" t="s">
        <v>9773</v>
      </c>
      <c r="C2468" s="476" t="s">
        <v>9</v>
      </c>
      <c r="D2468" s="477">
        <v>20.309999999999999</v>
      </c>
    </row>
    <row r="2469" spans="1:4" s="476" customFormat="1" ht="12.75" x14ac:dyDescent="0.2">
      <c r="A2469" s="476">
        <v>38068</v>
      </c>
      <c r="B2469" s="476" t="s">
        <v>9774</v>
      </c>
      <c r="C2469" s="476" t="s">
        <v>9</v>
      </c>
      <c r="D2469" s="477">
        <v>14.02</v>
      </c>
    </row>
    <row r="2470" spans="1:4" s="476" customFormat="1" ht="12.75" x14ac:dyDescent="0.2">
      <c r="A2470" s="476">
        <v>38071</v>
      </c>
      <c r="B2470" s="476" t="s">
        <v>9775</v>
      </c>
      <c r="C2470" s="476" t="s">
        <v>9</v>
      </c>
      <c r="D2470" s="477">
        <v>16.77</v>
      </c>
    </row>
    <row r="2471" spans="1:4" s="476" customFormat="1" ht="12.75" x14ac:dyDescent="0.2">
      <c r="A2471" s="476">
        <v>38412</v>
      </c>
      <c r="B2471" s="476" t="s">
        <v>1372</v>
      </c>
      <c r="C2471" s="476" t="s">
        <v>9</v>
      </c>
      <c r="D2471" s="478">
        <v>1100</v>
      </c>
    </row>
    <row r="2472" spans="1:4" s="476" customFormat="1" ht="12.75" x14ac:dyDescent="0.2">
      <c r="A2472" s="476">
        <v>3405</v>
      </c>
      <c r="B2472" s="476" t="s">
        <v>9776</v>
      </c>
      <c r="C2472" s="476" t="s">
        <v>9</v>
      </c>
      <c r="D2472" s="477">
        <v>87.19</v>
      </c>
    </row>
    <row r="2473" spans="1:4" s="476" customFormat="1" ht="12.75" x14ac:dyDescent="0.2">
      <c r="A2473" s="476">
        <v>3394</v>
      </c>
      <c r="B2473" s="476" t="s">
        <v>9777</v>
      </c>
      <c r="C2473" s="476" t="s">
        <v>9</v>
      </c>
      <c r="D2473" s="477">
        <v>460.28</v>
      </c>
    </row>
    <row r="2474" spans="1:4" s="476" customFormat="1" ht="12.75" x14ac:dyDescent="0.2">
      <c r="A2474" s="476">
        <v>3393</v>
      </c>
      <c r="B2474" s="476" t="s">
        <v>9778</v>
      </c>
      <c r="C2474" s="476" t="s">
        <v>9</v>
      </c>
      <c r="D2474" s="477">
        <v>783.67</v>
      </c>
    </row>
    <row r="2475" spans="1:4" s="476" customFormat="1" ht="12.75" x14ac:dyDescent="0.2">
      <c r="A2475" s="476">
        <v>3406</v>
      </c>
      <c r="B2475" s="476" t="s">
        <v>9779</v>
      </c>
      <c r="C2475" s="476" t="s">
        <v>9</v>
      </c>
      <c r="D2475" s="477">
        <v>26.69</v>
      </c>
    </row>
    <row r="2476" spans="1:4" s="476" customFormat="1" ht="12.75" x14ac:dyDescent="0.2">
      <c r="A2476" s="476">
        <v>3395</v>
      </c>
      <c r="B2476" s="476" t="s">
        <v>9780</v>
      </c>
      <c r="C2476" s="476" t="s">
        <v>9</v>
      </c>
      <c r="D2476" s="477">
        <v>112.59</v>
      </c>
    </row>
    <row r="2477" spans="1:4" s="476" customFormat="1" ht="12.75" x14ac:dyDescent="0.2">
      <c r="A2477" s="476">
        <v>3398</v>
      </c>
      <c r="B2477" s="476" t="s">
        <v>9781</v>
      </c>
      <c r="C2477" s="476" t="s">
        <v>9</v>
      </c>
      <c r="D2477" s="477">
        <v>5.35</v>
      </c>
    </row>
    <row r="2478" spans="1:4" s="476" customFormat="1" ht="12.75" x14ac:dyDescent="0.2">
      <c r="A2478" s="476">
        <v>34377</v>
      </c>
      <c r="B2478" s="476" t="s">
        <v>9782</v>
      </c>
      <c r="C2478" s="476" t="s">
        <v>9</v>
      </c>
      <c r="D2478" s="477">
        <v>200.32</v>
      </c>
    </row>
    <row r="2479" spans="1:4" s="476" customFormat="1" ht="12.75" x14ac:dyDescent="0.2">
      <c r="A2479" s="476">
        <v>40662</v>
      </c>
      <c r="B2479" s="476" t="s">
        <v>9783</v>
      </c>
      <c r="C2479" s="476" t="s">
        <v>9</v>
      </c>
      <c r="D2479" s="477">
        <v>214.54</v>
      </c>
    </row>
    <row r="2480" spans="1:4" s="476" customFormat="1" ht="12.75" x14ac:dyDescent="0.2">
      <c r="A2480" s="476">
        <v>3437</v>
      </c>
      <c r="B2480" s="476" t="s">
        <v>9784</v>
      </c>
      <c r="C2480" s="476" t="s">
        <v>3</v>
      </c>
      <c r="D2480" s="477">
        <v>595.95000000000005</v>
      </c>
    </row>
    <row r="2481" spans="1:4" s="476" customFormat="1" ht="12.75" x14ac:dyDescent="0.2">
      <c r="A2481" s="476">
        <v>11190</v>
      </c>
      <c r="B2481" s="476" t="s">
        <v>1233</v>
      </c>
      <c r="C2481" s="476" t="s">
        <v>9</v>
      </c>
      <c r="D2481" s="477">
        <v>212.9</v>
      </c>
    </row>
    <row r="2482" spans="1:4" s="476" customFormat="1" ht="12.75" x14ac:dyDescent="0.2">
      <c r="A2482" s="476">
        <v>3428</v>
      </c>
      <c r="B2482" s="476" t="s">
        <v>9785</v>
      </c>
      <c r="C2482" s="476" t="s">
        <v>3</v>
      </c>
      <c r="D2482" s="477">
        <v>884</v>
      </c>
    </row>
    <row r="2483" spans="1:4" s="476" customFormat="1" ht="12.75" x14ac:dyDescent="0.2">
      <c r="A2483" s="476">
        <v>3429</v>
      </c>
      <c r="B2483" s="476" t="s">
        <v>9786</v>
      </c>
      <c r="C2483" s="476" t="s">
        <v>3</v>
      </c>
      <c r="D2483" s="477">
        <v>505.07</v>
      </c>
    </row>
    <row r="2484" spans="1:4" s="476" customFormat="1" ht="12.75" x14ac:dyDescent="0.2">
      <c r="A2484" s="476">
        <v>34370</v>
      </c>
      <c r="B2484" s="476" t="s">
        <v>9787</v>
      </c>
      <c r="C2484" s="476" t="s">
        <v>9</v>
      </c>
      <c r="D2484" s="477">
        <v>608.07000000000005</v>
      </c>
    </row>
    <row r="2485" spans="1:4" s="476" customFormat="1" ht="12.75" x14ac:dyDescent="0.2">
      <c r="A2485" s="476">
        <v>34372</v>
      </c>
      <c r="B2485" s="476" t="s">
        <v>9788</v>
      </c>
      <c r="C2485" s="476" t="s">
        <v>9</v>
      </c>
      <c r="D2485" s="477">
        <v>845.91</v>
      </c>
    </row>
    <row r="2486" spans="1:4" s="476" customFormat="1" ht="12.75" x14ac:dyDescent="0.2">
      <c r="A2486" s="476">
        <v>36896</v>
      </c>
      <c r="B2486" s="476" t="s">
        <v>9789</v>
      </c>
      <c r="C2486" s="476" t="s">
        <v>9</v>
      </c>
      <c r="D2486" s="477">
        <v>348.9</v>
      </c>
    </row>
    <row r="2487" spans="1:4" s="476" customFormat="1" ht="12.75" x14ac:dyDescent="0.2">
      <c r="A2487" s="476">
        <v>34367</v>
      </c>
      <c r="B2487" s="476" t="s">
        <v>9790</v>
      </c>
      <c r="C2487" s="476" t="s">
        <v>9</v>
      </c>
      <c r="D2487" s="477">
        <v>409.83</v>
      </c>
    </row>
    <row r="2488" spans="1:4" s="476" customFormat="1" ht="12.75" x14ac:dyDescent="0.2">
      <c r="A2488" s="476">
        <v>36897</v>
      </c>
      <c r="B2488" s="476" t="s">
        <v>9791</v>
      </c>
      <c r="C2488" s="476" t="s">
        <v>9</v>
      </c>
      <c r="D2488" s="477">
        <v>483.28</v>
      </c>
    </row>
    <row r="2489" spans="1:4" s="476" customFormat="1" ht="12.75" x14ac:dyDescent="0.2">
      <c r="A2489" s="476">
        <v>34369</v>
      </c>
      <c r="B2489" s="476" t="s">
        <v>9792</v>
      </c>
      <c r="C2489" s="476" t="s">
        <v>9</v>
      </c>
      <c r="D2489" s="477">
        <v>572.59</v>
      </c>
    </row>
    <row r="2490" spans="1:4" s="476" customFormat="1" ht="12.75" x14ac:dyDescent="0.2">
      <c r="A2490" s="476">
        <v>34364</v>
      </c>
      <c r="B2490" s="476" t="s">
        <v>9793</v>
      </c>
      <c r="C2490" s="476" t="s">
        <v>9</v>
      </c>
      <c r="D2490" s="477">
        <v>560.07000000000005</v>
      </c>
    </row>
    <row r="2491" spans="1:4" s="476" customFormat="1" ht="12.75" x14ac:dyDescent="0.2">
      <c r="A2491" s="476">
        <v>40659</v>
      </c>
      <c r="B2491" s="476" t="s">
        <v>9794</v>
      </c>
      <c r="C2491" s="476" t="s">
        <v>3</v>
      </c>
      <c r="D2491" s="477">
        <v>843.19</v>
      </c>
    </row>
    <row r="2492" spans="1:4" s="476" customFormat="1" ht="12.75" x14ac:dyDescent="0.2">
      <c r="A2492" s="476">
        <v>40660</v>
      </c>
      <c r="B2492" s="476" t="s">
        <v>9795</v>
      </c>
      <c r="C2492" s="476" t="s">
        <v>3</v>
      </c>
      <c r="D2492" s="478">
        <v>1068.6400000000001</v>
      </c>
    </row>
    <row r="2493" spans="1:4" s="476" customFormat="1" ht="12.75" x14ac:dyDescent="0.2">
      <c r="A2493" s="476">
        <v>40661</v>
      </c>
      <c r="B2493" s="476" t="s">
        <v>9796</v>
      </c>
      <c r="C2493" s="476" t="s">
        <v>3</v>
      </c>
      <c r="D2493" s="477">
        <v>657.03</v>
      </c>
    </row>
    <row r="2494" spans="1:4" s="476" customFormat="1" ht="12.75" x14ac:dyDescent="0.2">
      <c r="A2494" s="476">
        <v>3421</v>
      </c>
      <c r="B2494" s="476" t="s">
        <v>9797</v>
      </c>
      <c r="C2494" s="476" t="s">
        <v>3</v>
      </c>
      <c r="D2494" s="477">
        <v>662.06</v>
      </c>
    </row>
    <row r="2495" spans="1:4" s="476" customFormat="1" ht="12.75" x14ac:dyDescent="0.2">
      <c r="A2495" s="476">
        <v>599</v>
      </c>
      <c r="B2495" s="476" t="s">
        <v>9798</v>
      </c>
      <c r="C2495" s="476" t="s">
        <v>3</v>
      </c>
      <c r="D2495" s="477">
        <v>302.57</v>
      </c>
    </row>
    <row r="2496" spans="1:4" s="476" customFormat="1" ht="12.75" x14ac:dyDescent="0.2">
      <c r="A2496" s="476">
        <v>34381</v>
      </c>
      <c r="B2496" s="476" t="s">
        <v>9799</v>
      </c>
      <c r="C2496" s="476" t="s">
        <v>9</v>
      </c>
      <c r="D2496" s="477">
        <v>204.49</v>
      </c>
    </row>
    <row r="2497" spans="1:4" s="476" customFormat="1" ht="12.75" x14ac:dyDescent="0.2">
      <c r="A2497" s="476">
        <v>3423</v>
      </c>
      <c r="B2497" s="476" t="s">
        <v>9800</v>
      </c>
      <c r="C2497" s="476" t="s">
        <v>3</v>
      </c>
      <c r="D2497" s="477">
        <v>933.66</v>
      </c>
    </row>
    <row r="2498" spans="1:4" s="476" customFormat="1" ht="12.75" x14ac:dyDescent="0.2">
      <c r="A2498" s="476">
        <v>34797</v>
      </c>
      <c r="B2498" s="476" t="s">
        <v>9801</v>
      </c>
      <c r="C2498" s="476" t="s">
        <v>9</v>
      </c>
      <c r="D2498" s="477">
        <v>463.73</v>
      </c>
    </row>
    <row r="2499" spans="1:4" s="476" customFormat="1" ht="12.75" x14ac:dyDescent="0.2">
      <c r="A2499" s="476">
        <v>25964</v>
      </c>
      <c r="B2499" s="476" t="s">
        <v>9802</v>
      </c>
      <c r="C2499" s="476" t="s">
        <v>7605</v>
      </c>
      <c r="D2499" s="477">
        <v>14.59</v>
      </c>
    </row>
    <row r="2500" spans="1:4" s="476" customFormat="1" ht="12.75" x14ac:dyDescent="0.2">
      <c r="A2500" s="476">
        <v>41077</v>
      </c>
      <c r="B2500" s="476" t="s">
        <v>9803</v>
      </c>
      <c r="C2500" s="476" t="s">
        <v>908</v>
      </c>
      <c r="D2500" s="478">
        <v>2600.9699999999998</v>
      </c>
    </row>
    <row r="2501" spans="1:4" s="476" customFormat="1" ht="12.75" x14ac:dyDescent="0.2">
      <c r="A2501" s="476">
        <v>20159</v>
      </c>
      <c r="B2501" s="476" t="s">
        <v>13167</v>
      </c>
      <c r="C2501" s="476" t="s">
        <v>9</v>
      </c>
      <c r="D2501" s="477">
        <v>51.62</v>
      </c>
    </row>
    <row r="2502" spans="1:4" s="476" customFormat="1" ht="12.75" x14ac:dyDescent="0.2">
      <c r="A2502" s="476">
        <v>37963</v>
      </c>
      <c r="B2502" s="476" t="s">
        <v>9804</v>
      </c>
      <c r="C2502" s="476" t="s">
        <v>9</v>
      </c>
      <c r="D2502" s="477">
        <v>2.2200000000000002</v>
      </c>
    </row>
    <row r="2503" spans="1:4" s="476" customFormat="1" ht="12.75" x14ac:dyDescent="0.2">
      <c r="A2503" s="476">
        <v>37964</v>
      </c>
      <c r="B2503" s="476" t="s">
        <v>9805</v>
      </c>
      <c r="C2503" s="476" t="s">
        <v>9</v>
      </c>
      <c r="D2503" s="477">
        <v>3.7</v>
      </c>
    </row>
    <row r="2504" spans="1:4" s="476" customFormat="1" ht="12.75" x14ac:dyDescent="0.2">
      <c r="A2504" s="476">
        <v>37965</v>
      </c>
      <c r="B2504" s="476" t="s">
        <v>9806</v>
      </c>
      <c r="C2504" s="476" t="s">
        <v>9</v>
      </c>
      <c r="D2504" s="477">
        <v>5.37</v>
      </c>
    </row>
    <row r="2505" spans="1:4" s="476" customFormat="1" ht="12.75" x14ac:dyDescent="0.2">
      <c r="A2505" s="476">
        <v>37966</v>
      </c>
      <c r="B2505" s="476" t="s">
        <v>9807</v>
      </c>
      <c r="C2505" s="476" t="s">
        <v>9</v>
      </c>
      <c r="D2505" s="477">
        <v>9.73</v>
      </c>
    </row>
    <row r="2506" spans="1:4" s="476" customFormat="1" ht="12.75" x14ac:dyDescent="0.2">
      <c r="A2506" s="476">
        <v>37967</v>
      </c>
      <c r="B2506" s="476" t="s">
        <v>9808</v>
      </c>
      <c r="C2506" s="476" t="s">
        <v>9</v>
      </c>
      <c r="D2506" s="477">
        <v>15.6</v>
      </c>
    </row>
    <row r="2507" spans="1:4" s="476" customFormat="1" ht="12.75" x14ac:dyDescent="0.2">
      <c r="A2507" s="476">
        <v>37968</v>
      </c>
      <c r="B2507" s="476" t="s">
        <v>9809</v>
      </c>
      <c r="C2507" s="476" t="s">
        <v>9</v>
      </c>
      <c r="D2507" s="477">
        <v>34.22</v>
      </c>
    </row>
    <row r="2508" spans="1:4" s="476" customFormat="1" ht="12.75" x14ac:dyDescent="0.2">
      <c r="A2508" s="476">
        <v>37969</v>
      </c>
      <c r="B2508" s="476" t="s">
        <v>9810</v>
      </c>
      <c r="C2508" s="476" t="s">
        <v>9</v>
      </c>
      <c r="D2508" s="477">
        <v>91.41</v>
      </c>
    </row>
    <row r="2509" spans="1:4" s="476" customFormat="1" ht="12.75" x14ac:dyDescent="0.2">
      <c r="A2509" s="476">
        <v>37970</v>
      </c>
      <c r="B2509" s="476" t="s">
        <v>9811</v>
      </c>
      <c r="C2509" s="476" t="s">
        <v>9</v>
      </c>
      <c r="D2509" s="477">
        <v>106.64</v>
      </c>
    </row>
    <row r="2510" spans="1:4" s="476" customFormat="1" ht="12.75" x14ac:dyDescent="0.2">
      <c r="A2510" s="476">
        <v>21118</v>
      </c>
      <c r="B2510" s="476" t="s">
        <v>9812</v>
      </c>
      <c r="C2510" s="476" t="s">
        <v>9</v>
      </c>
      <c r="D2510" s="477">
        <v>1.68</v>
      </c>
    </row>
    <row r="2511" spans="1:4" s="476" customFormat="1" ht="12.75" x14ac:dyDescent="0.2">
      <c r="A2511" s="476">
        <v>37956</v>
      </c>
      <c r="B2511" s="476" t="s">
        <v>9813</v>
      </c>
      <c r="C2511" s="476" t="s">
        <v>9</v>
      </c>
      <c r="D2511" s="477">
        <v>2.66</v>
      </c>
    </row>
    <row r="2512" spans="1:4" s="476" customFormat="1" ht="12.75" x14ac:dyDescent="0.2">
      <c r="A2512" s="476">
        <v>37957</v>
      </c>
      <c r="B2512" s="476" t="s">
        <v>9814</v>
      </c>
      <c r="C2512" s="476" t="s">
        <v>9</v>
      </c>
      <c r="D2512" s="477">
        <v>5.61</v>
      </c>
    </row>
    <row r="2513" spans="1:4" s="476" customFormat="1" ht="12.75" x14ac:dyDescent="0.2">
      <c r="A2513" s="476">
        <v>37958</v>
      </c>
      <c r="B2513" s="476" t="s">
        <v>9815</v>
      </c>
      <c r="C2513" s="476" t="s">
        <v>9</v>
      </c>
      <c r="D2513" s="477">
        <v>9.73</v>
      </c>
    </row>
    <row r="2514" spans="1:4" s="476" customFormat="1" ht="12.75" x14ac:dyDescent="0.2">
      <c r="A2514" s="476">
        <v>37959</v>
      </c>
      <c r="B2514" s="476" t="s">
        <v>9816</v>
      </c>
      <c r="C2514" s="476" t="s">
        <v>9</v>
      </c>
      <c r="D2514" s="477">
        <v>15.6</v>
      </c>
    </row>
    <row r="2515" spans="1:4" s="476" customFormat="1" ht="12.75" x14ac:dyDescent="0.2">
      <c r="A2515" s="476">
        <v>37960</v>
      </c>
      <c r="B2515" s="476" t="s">
        <v>9817</v>
      </c>
      <c r="C2515" s="476" t="s">
        <v>9</v>
      </c>
      <c r="D2515" s="477">
        <v>33.6</v>
      </c>
    </row>
    <row r="2516" spans="1:4" s="476" customFormat="1" ht="12.75" x14ac:dyDescent="0.2">
      <c r="A2516" s="476">
        <v>37961</v>
      </c>
      <c r="B2516" s="476" t="s">
        <v>9818</v>
      </c>
      <c r="C2516" s="476" t="s">
        <v>9</v>
      </c>
      <c r="D2516" s="477">
        <v>89.14</v>
      </c>
    </row>
    <row r="2517" spans="1:4" s="476" customFormat="1" ht="12.75" x14ac:dyDescent="0.2">
      <c r="A2517" s="476">
        <v>37962</v>
      </c>
      <c r="B2517" s="476" t="s">
        <v>9819</v>
      </c>
      <c r="C2517" s="476" t="s">
        <v>9</v>
      </c>
      <c r="D2517" s="477">
        <v>103.58</v>
      </c>
    </row>
    <row r="2518" spans="1:4" s="476" customFormat="1" ht="12.75" x14ac:dyDescent="0.2">
      <c r="A2518" s="476">
        <v>3533</v>
      </c>
      <c r="B2518" s="476" t="s">
        <v>9820</v>
      </c>
      <c r="C2518" s="476" t="s">
        <v>9</v>
      </c>
      <c r="D2518" s="477">
        <v>2.4500000000000002</v>
      </c>
    </row>
    <row r="2519" spans="1:4" s="476" customFormat="1" ht="12.75" x14ac:dyDescent="0.2">
      <c r="A2519" s="476">
        <v>3538</v>
      </c>
      <c r="B2519" s="476" t="s">
        <v>9821</v>
      </c>
      <c r="C2519" s="476" t="s">
        <v>9</v>
      </c>
      <c r="D2519" s="477">
        <v>4.2300000000000004</v>
      </c>
    </row>
    <row r="2520" spans="1:4" s="476" customFormat="1" ht="12.75" x14ac:dyDescent="0.2">
      <c r="A2520" s="476">
        <v>3497</v>
      </c>
      <c r="B2520" s="476" t="s">
        <v>9822</v>
      </c>
      <c r="C2520" s="476" t="s">
        <v>9</v>
      </c>
      <c r="D2520" s="477">
        <v>15.81</v>
      </c>
    </row>
    <row r="2521" spans="1:4" s="476" customFormat="1" ht="12.75" x14ac:dyDescent="0.2">
      <c r="A2521" s="476">
        <v>3498</v>
      </c>
      <c r="B2521" s="476" t="s">
        <v>9823</v>
      </c>
      <c r="C2521" s="476" t="s">
        <v>9</v>
      </c>
      <c r="D2521" s="477">
        <v>5.0199999999999996</v>
      </c>
    </row>
    <row r="2522" spans="1:4" s="476" customFormat="1" ht="12.75" x14ac:dyDescent="0.2">
      <c r="A2522" s="476">
        <v>3496</v>
      </c>
      <c r="B2522" s="476" t="s">
        <v>9824</v>
      </c>
      <c r="C2522" s="476" t="s">
        <v>9</v>
      </c>
      <c r="D2522" s="477">
        <v>4.05</v>
      </c>
    </row>
    <row r="2523" spans="1:4" s="476" customFormat="1" ht="12.75" x14ac:dyDescent="0.2">
      <c r="A2523" s="476">
        <v>38429</v>
      </c>
      <c r="B2523" s="476" t="s">
        <v>9825</v>
      </c>
      <c r="C2523" s="476" t="s">
        <v>9</v>
      </c>
      <c r="D2523" s="477">
        <v>5.67</v>
      </c>
    </row>
    <row r="2524" spans="1:4" s="476" customFormat="1" ht="12.75" x14ac:dyDescent="0.2">
      <c r="A2524" s="476">
        <v>38431</v>
      </c>
      <c r="B2524" s="476" t="s">
        <v>9826</v>
      </c>
      <c r="C2524" s="476" t="s">
        <v>9</v>
      </c>
      <c r="D2524" s="477">
        <v>8.99</v>
      </c>
    </row>
    <row r="2525" spans="1:4" s="476" customFormat="1" ht="12.75" x14ac:dyDescent="0.2">
      <c r="A2525" s="476">
        <v>38430</v>
      </c>
      <c r="B2525" s="476" t="s">
        <v>9827</v>
      </c>
      <c r="C2525" s="476" t="s">
        <v>9</v>
      </c>
      <c r="D2525" s="477">
        <v>11.48</v>
      </c>
    </row>
    <row r="2526" spans="1:4" s="476" customFormat="1" ht="12.75" x14ac:dyDescent="0.2">
      <c r="A2526" s="476">
        <v>36348</v>
      </c>
      <c r="B2526" s="476" t="s">
        <v>9828</v>
      </c>
      <c r="C2526" s="476" t="s">
        <v>9</v>
      </c>
      <c r="D2526" s="477">
        <v>1.72</v>
      </c>
    </row>
    <row r="2527" spans="1:4" s="476" customFormat="1" ht="12.75" x14ac:dyDescent="0.2">
      <c r="A2527" s="476">
        <v>36349</v>
      </c>
      <c r="B2527" s="476" t="s">
        <v>9829</v>
      </c>
      <c r="C2527" s="476" t="s">
        <v>9</v>
      </c>
      <c r="D2527" s="477">
        <v>2.58</v>
      </c>
    </row>
    <row r="2528" spans="1:4" s="476" customFormat="1" ht="12.75" x14ac:dyDescent="0.2">
      <c r="A2528" s="476">
        <v>38433</v>
      </c>
      <c r="B2528" s="476" t="s">
        <v>9830</v>
      </c>
      <c r="C2528" s="476" t="s">
        <v>9</v>
      </c>
      <c r="D2528" s="477">
        <v>4.78</v>
      </c>
    </row>
    <row r="2529" spans="1:4" s="476" customFormat="1" ht="12.75" x14ac:dyDescent="0.2">
      <c r="A2529" s="476">
        <v>38440</v>
      </c>
      <c r="B2529" s="476" t="s">
        <v>9831</v>
      </c>
      <c r="C2529" s="476" t="s">
        <v>9</v>
      </c>
      <c r="D2529" s="477">
        <v>164.83</v>
      </c>
    </row>
    <row r="2530" spans="1:4" s="476" customFormat="1" ht="12.75" x14ac:dyDescent="0.2">
      <c r="A2530" s="476">
        <v>36359</v>
      </c>
      <c r="B2530" s="476" t="s">
        <v>9832</v>
      </c>
      <c r="C2530" s="476" t="s">
        <v>9</v>
      </c>
      <c r="D2530" s="477">
        <v>2.0499999999999998</v>
      </c>
    </row>
    <row r="2531" spans="1:4" s="476" customFormat="1" ht="12.75" x14ac:dyDescent="0.2">
      <c r="A2531" s="476">
        <v>36360</v>
      </c>
      <c r="B2531" s="476" t="s">
        <v>9833</v>
      </c>
      <c r="C2531" s="476" t="s">
        <v>9</v>
      </c>
      <c r="D2531" s="477">
        <v>3.16</v>
      </c>
    </row>
    <row r="2532" spans="1:4" s="476" customFormat="1" ht="12.75" x14ac:dyDescent="0.2">
      <c r="A2532" s="476">
        <v>38434</v>
      </c>
      <c r="B2532" s="476" t="s">
        <v>9834</v>
      </c>
      <c r="C2532" s="476" t="s">
        <v>9</v>
      </c>
      <c r="D2532" s="477">
        <v>4.84</v>
      </c>
    </row>
    <row r="2533" spans="1:4" s="476" customFormat="1" ht="12.75" x14ac:dyDescent="0.2">
      <c r="A2533" s="476">
        <v>38435</v>
      </c>
      <c r="B2533" s="476" t="s">
        <v>9835</v>
      </c>
      <c r="C2533" s="476" t="s">
        <v>9</v>
      </c>
      <c r="D2533" s="477">
        <v>9.19</v>
      </c>
    </row>
    <row r="2534" spans="1:4" s="476" customFormat="1" ht="12.75" x14ac:dyDescent="0.2">
      <c r="A2534" s="476">
        <v>38436</v>
      </c>
      <c r="B2534" s="476" t="s">
        <v>9836</v>
      </c>
      <c r="C2534" s="476" t="s">
        <v>9</v>
      </c>
      <c r="D2534" s="477">
        <v>19</v>
      </c>
    </row>
    <row r="2535" spans="1:4" s="476" customFormat="1" ht="12.75" x14ac:dyDescent="0.2">
      <c r="A2535" s="476">
        <v>38437</v>
      </c>
      <c r="B2535" s="476" t="s">
        <v>9837</v>
      </c>
      <c r="C2535" s="476" t="s">
        <v>9</v>
      </c>
      <c r="D2535" s="477">
        <v>28.54</v>
      </c>
    </row>
    <row r="2536" spans="1:4" s="476" customFormat="1" ht="12.75" x14ac:dyDescent="0.2">
      <c r="A2536" s="476">
        <v>38438</v>
      </c>
      <c r="B2536" s="476" t="s">
        <v>9838</v>
      </c>
      <c r="C2536" s="476" t="s">
        <v>9</v>
      </c>
      <c r="D2536" s="477">
        <v>72.11</v>
      </c>
    </row>
    <row r="2537" spans="1:4" s="476" customFormat="1" ht="12.75" x14ac:dyDescent="0.2">
      <c r="A2537" s="476">
        <v>38439</v>
      </c>
      <c r="B2537" s="476" t="s">
        <v>9839</v>
      </c>
      <c r="C2537" s="476" t="s">
        <v>9</v>
      </c>
      <c r="D2537" s="477">
        <v>109.9</v>
      </c>
    </row>
    <row r="2538" spans="1:4" s="476" customFormat="1" ht="12.75" x14ac:dyDescent="0.2">
      <c r="A2538" s="476">
        <v>10836</v>
      </c>
      <c r="B2538" s="476" t="s">
        <v>9840</v>
      </c>
      <c r="C2538" s="476" t="s">
        <v>9</v>
      </c>
      <c r="D2538" s="477">
        <v>18.09</v>
      </c>
    </row>
    <row r="2539" spans="1:4" s="476" customFormat="1" ht="12.75" x14ac:dyDescent="0.2">
      <c r="A2539" s="476">
        <v>20128</v>
      </c>
      <c r="B2539" s="476" t="s">
        <v>9841</v>
      </c>
      <c r="C2539" s="476" t="s">
        <v>9</v>
      </c>
      <c r="D2539" s="477">
        <v>53.03</v>
      </c>
    </row>
    <row r="2540" spans="1:4" s="476" customFormat="1" ht="12.75" x14ac:dyDescent="0.2">
      <c r="A2540" s="476">
        <v>20131</v>
      </c>
      <c r="B2540" s="476" t="s">
        <v>9842</v>
      </c>
      <c r="C2540" s="476" t="s">
        <v>9</v>
      </c>
      <c r="D2540" s="477">
        <v>48.41</v>
      </c>
    </row>
    <row r="2541" spans="1:4" s="476" customFormat="1" ht="12.75" x14ac:dyDescent="0.2">
      <c r="A2541" s="476">
        <v>3521</v>
      </c>
      <c r="B2541" s="476" t="s">
        <v>9843</v>
      </c>
      <c r="C2541" s="476" t="s">
        <v>9</v>
      </c>
      <c r="D2541" s="477">
        <v>2.13</v>
      </c>
    </row>
    <row r="2542" spans="1:4" s="476" customFormat="1" ht="12.75" x14ac:dyDescent="0.2">
      <c r="A2542" s="476">
        <v>3531</v>
      </c>
      <c r="B2542" s="476" t="s">
        <v>9844</v>
      </c>
      <c r="C2542" s="476" t="s">
        <v>9</v>
      </c>
      <c r="D2542" s="477">
        <v>2.41</v>
      </c>
    </row>
    <row r="2543" spans="1:4" s="476" customFormat="1" ht="12.75" x14ac:dyDescent="0.2">
      <c r="A2543" s="476">
        <v>3522</v>
      </c>
      <c r="B2543" s="476" t="s">
        <v>9845</v>
      </c>
      <c r="C2543" s="476" t="s">
        <v>9</v>
      </c>
      <c r="D2543" s="477">
        <v>3.59</v>
      </c>
    </row>
    <row r="2544" spans="1:4" s="476" customFormat="1" ht="12.75" x14ac:dyDescent="0.2">
      <c r="A2544" s="476">
        <v>3527</v>
      </c>
      <c r="B2544" s="476" t="s">
        <v>9846</v>
      </c>
      <c r="C2544" s="476" t="s">
        <v>9</v>
      </c>
      <c r="D2544" s="477">
        <v>12.34</v>
      </c>
    </row>
    <row r="2545" spans="1:4" s="476" customFormat="1" ht="12.75" x14ac:dyDescent="0.2">
      <c r="A2545" s="476">
        <v>10835</v>
      </c>
      <c r="B2545" s="476" t="s">
        <v>9847</v>
      </c>
      <c r="C2545" s="476" t="s">
        <v>9</v>
      </c>
      <c r="D2545" s="477">
        <v>3.79</v>
      </c>
    </row>
    <row r="2546" spans="1:4" s="476" customFormat="1" ht="12.75" x14ac:dyDescent="0.2">
      <c r="A2546" s="476">
        <v>3475</v>
      </c>
      <c r="B2546" s="476" t="s">
        <v>9848</v>
      </c>
      <c r="C2546" s="476" t="s">
        <v>9</v>
      </c>
      <c r="D2546" s="477">
        <v>4.1500000000000004</v>
      </c>
    </row>
    <row r="2547" spans="1:4" s="476" customFormat="1" ht="12.75" x14ac:dyDescent="0.2">
      <c r="A2547" s="476">
        <v>3485</v>
      </c>
      <c r="B2547" s="476" t="s">
        <v>9849</v>
      </c>
      <c r="C2547" s="476" t="s">
        <v>9</v>
      </c>
      <c r="D2547" s="477">
        <v>13.25</v>
      </c>
    </row>
    <row r="2548" spans="1:4" s="476" customFormat="1" ht="12.75" x14ac:dyDescent="0.2">
      <c r="A2548" s="476">
        <v>3534</v>
      </c>
      <c r="B2548" s="476" t="s">
        <v>9850</v>
      </c>
      <c r="C2548" s="476" t="s">
        <v>9</v>
      </c>
      <c r="D2548" s="477">
        <v>5.24</v>
      </c>
    </row>
    <row r="2549" spans="1:4" s="476" customFormat="1" ht="12.75" x14ac:dyDescent="0.2">
      <c r="A2549" s="476">
        <v>3543</v>
      </c>
      <c r="B2549" s="476" t="s">
        <v>9851</v>
      </c>
      <c r="C2549" s="476" t="s">
        <v>9</v>
      </c>
      <c r="D2549" s="477">
        <v>2.63</v>
      </c>
    </row>
    <row r="2550" spans="1:4" s="476" customFormat="1" ht="12.75" x14ac:dyDescent="0.2">
      <c r="A2550" s="476">
        <v>3482</v>
      </c>
      <c r="B2550" s="476" t="s">
        <v>9852</v>
      </c>
      <c r="C2550" s="476" t="s">
        <v>9</v>
      </c>
      <c r="D2550" s="477">
        <v>6.66</v>
      </c>
    </row>
    <row r="2551" spans="1:4" s="476" customFormat="1" ht="12.75" x14ac:dyDescent="0.2">
      <c r="A2551" s="476">
        <v>3505</v>
      </c>
      <c r="B2551" s="476" t="s">
        <v>9853</v>
      </c>
      <c r="C2551" s="476" t="s">
        <v>9</v>
      </c>
      <c r="D2551" s="477">
        <v>3.78</v>
      </c>
    </row>
    <row r="2552" spans="1:4" s="476" customFormat="1" ht="12.75" x14ac:dyDescent="0.2">
      <c r="A2552" s="476">
        <v>3516</v>
      </c>
      <c r="B2552" s="476" t="s">
        <v>1805</v>
      </c>
      <c r="C2552" s="476" t="s">
        <v>9</v>
      </c>
      <c r="D2552" s="477">
        <v>0.99</v>
      </c>
    </row>
    <row r="2553" spans="1:4" s="476" customFormat="1" ht="12.75" x14ac:dyDescent="0.2">
      <c r="A2553" s="476">
        <v>3517</v>
      </c>
      <c r="B2553" s="476" t="s">
        <v>1800</v>
      </c>
      <c r="C2553" s="476" t="s">
        <v>9</v>
      </c>
      <c r="D2553" s="477">
        <v>3.45</v>
      </c>
    </row>
    <row r="2554" spans="1:4" s="476" customFormat="1" ht="12.75" x14ac:dyDescent="0.2">
      <c r="A2554" s="476">
        <v>3515</v>
      </c>
      <c r="B2554" s="476" t="s">
        <v>9854</v>
      </c>
      <c r="C2554" s="476" t="s">
        <v>9</v>
      </c>
      <c r="D2554" s="477">
        <v>6.12</v>
      </c>
    </row>
    <row r="2555" spans="1:4" s="476" customFormat="1" ht="12.75" x14ac:dyDescent="0.2">
      <c r="A2555" s="476">
        <v>20147</v>
      </c>
      <c r="B2555" s="476" t="s">
        <v>1622</v>
      </c>
      <c r="C2555" s="476" t="s">
        <v>9</v>
      </c>
      <c r="D2555" s="477">
        <v>6.58</v>
      </c>
    </row>
    <row r="2556" spans="1:4" s="476" customFormat="1" ht="12.75" x14ac:dyDescent="0.2">
      <c r="A2556" s="476">
        <v>3524</v>
      </c>
      <c r="B2556" s="476" t="s">
        <v>1620</v>
      </c>
      <c r="C2556" s="476" t="s">
        <v>9</v>
      </c>
      <c r="D2556" s="477">
        <v>7.81</v>
      </c>
    </row>
    <row r="2557" spans="1:4" s="476" customFormat="1" ht="12.75" x14ac:dyDescent="0.2">
      <c r="A2557" s="476">
        <v>3532</v>
      </c>
      <c r="B2557" s="476" t="s">
        <v>9855</v>
      </c>
      <c r="C2557" s="476" t="s">
        <v>9</v>
      </c>
      <c r="D2557" s="477">
        <v>14.29</v>
      </c>
    </row>
    <row r="2558" spans="1:4" s="476" customFormat="1" ht="12.75" x14ac:dyDescent="0.2">
      <c r="A2558" s="476">
        <v>3528</v>
      </c>
      <c r="B2558" s="476" t="s">
        <v>1811</v>
      </c>
      <c r="C2558" s="476" t="s">
        <v>9</v>
      </c>
      <c r="D2558" s="477">
        <v>7.8</v>
      </c>
    </row>
    <row r="2559" spans="1:4" s="476" customFormat="1" ht="12.75" x14ac:dyDescent="0.2">
      <c r="A2559" s="476">
        <v>37952</v>
      </c>
      <c r="B2559" s="476" t="s">
        <v>9856</v>
      </c>
      <c r="C2559" s="476" t="s">
        <v>9</v>
      </c>
      <c r="D2559" s="477">
        <v>55.6</v>
      </c>
    </row>
    <row r="2560" spans="1:4" s="476" customFormat="1" ht="12.75" x14ac:dyDescent="0.2">
      <c r="A2560" s="476">
        <v>37951</v>
      </c>
      <c r="B2560" s="476" t="s">
        <v>9857</v>
      </c>
      <c r="C2560" s="476" t="s">
        <v>9</v>
      </c>
      <c r="D2560" s="477">
        <v>2.02</v>
      </c>
    </row>
    <row r="2561" spans="1:4" s="476" customFormat="1" ht="12.75" x14ac:dyDescent="0.2">
      <c r="A2561" s="476">
        <v>3518</v>
      </c>
      <c r="B2561" s="476" t="s">
        <v>1807</v>
      </c>
      <c r="C2561" s="476" t="s">
        <v>9</v>
      </c>
      <c r="D2561" s="477">
        <v>2.96</v>
      </c>
    </row>
    <row r="2562" spans="1:4" s="476" customFormat="1" ht="12.75" x14ac:dyDescent="0.2">
      <c r="A2562" s="476">
        <v>3519</v>
      </c>
      <c r="B2562" s="476" t="s">
        <v>1809</v>
      </c>
      <c r="C2562" s="476" t="s">
        <v>9</v>
      </c>
      <c r="D2562" s="477">
        <v>7.01</v>
      </c>
    </row>
    <row r="2563" spans="1:4" s="476" customFormat="1" ht="12.75" x14ac:dyDescent="0.2">
      <c r="A2563" s="476">
        <v>3520</v>
      </c>
      <c r="B2563" s="476" t="s">
        <v>1799</v>
      </c>
      <c r="C2563" s="476" t="s">
        <v>9</v>
      </c>
      <c r="D2563" s="477">
        <v>7.85</v>
      </c>
    </row>
    <row r="2564" spans="1:4" s="476" customFormat="1" ht="12.75" x14ac:dyDescent="0.2">
      <c r="A2564" s="476">
        <v>37950</v>
      </c>
      <c r="B2564" s="476" t="s">
        <v>9858</v>
      </c>
      <c r="C2564" s="476" t="s">
        <v>9</v>
      </c>
      <c r="D2564" s="477">
        <v>48.41</v>
      </c>
    </row>
    <row r="2565" spans="1:4" s="476" customFormat="1" ht="12.75" x14ac:dyDescent="0.2">
      <c r="A2565" s="476">
        <v>37949</v>
      </c>
      <c r="B2565" s="476" t="s">
        <v>9859</v>
      </c>
      <c r="C2565" s="476" t="s">
        <v>9</v>
      </c>
      <c r="D2565" s="477">
        <v>1.77</v>
      </c>
    </row>
    <row r="2566" spans="1:4" s="476" customFormat="1" ht="12.75" x14ac:dyDescent="0.2">
      <c r="A2566" s="476">
        <v>3526</v>
      </c>
      <c r="B2566" s="476" t="s">
        <v>1802</v>
      </c>
      <c r="C2566" s="476" t="s">
        <v>9</v>
      </c>
      <c r="D2566" s="477">
        <v>2.38</v>
      </c>
    </row>
    <row r="2567" spans="1:4" s="476" customFormat="1" ht="12.75" x14ac:dyDescent="0.2">
      <c r="A2567" s="476">
        <v>3509</v>
      </c>
      <c r="B2567" s="476" t="s">
        <v>1804</v>
      </c>
      <c r="C2567" s="476" t="s">
        <v>9</v>
      </c>
      <c r="D2567" s="477">
        <v>6.18</v>
      </c>
    </row>
    <row r="2568" spans="1:4" s="476" customFormat="1" ht="12.75" x14ac:dyDescent="0.2">
      <c r="A2568" s="476">
        <v>3530</v>
      </c>
      <c r="B2568" s="476" t="s">
        <v>9860</v>
      </c>
      <c r="C2568" s="476" t="s">
        <v>9</v>
      </c>
      <c r="D2568" s="477">
        <v>245.95</v>
      </c>
    </row>
    <row r="2569" spans="1:4" s="476" customFormat="1" ht="12.75" x14ac:dyDescent="0.2">
      <c r="A2569" s="476">
        <v>3542</v>
      </c>
      <c r="B2569" s="476" t="s">
        <v>9861</v>
      </c>
      <c r="C2569" s="476" t="s">
        <v>9</v>
      </c>
      <c r="D2569" s="477">
        <v>0.56999999999999995</v>
      </c>
    </row>
    <row r="2570" spans="1:4" s="476" customFormat="1" ht="12.75" x14ac:dyDescent="0.2">
      <c r="A2570" s="476">
        <v>3529</v>
      </c>
      <c r="B2570" s="476" t="s">
        <v>1603</v>
      </c>
      <c r="C2570" s="476" t="s">
        <v>9</v>
      </c>
      <c r="D2570" s="477">
        <v>0.79</v>
      </c>
    </row>
    <row r="2571" spans="1:4" s="476" customFormat="1" ht="12.75" x14ac:dyDescent="0.2">
      <c r="A2571" s="476">
        <v>3536</v>
      </c>
      <c r="B2571" s="476" t="s">
        <v>1044</v>
      </c>
      <c r="C2571" s="476" t="s">
        <v>9</v>
      </c>
      <c r="D2571" s="477">
        <v>2.35</v>
      </c>
    </row>
    <row r="2572" spans="1:4" s="476" customFormat="1" ht="12.75" x14ac:dyDescent="0.2">
      <c r="A2572" s="476">
        <v>3535</v>
      </c>
      <c r="B2572" s="476" t="s">
        <v>9862</v>
      </c>
      <c r="C2572" s="476" t="s">
        <v>9</v>
      </c>
      <c r="D2572" s="477">
        <v>5.58</v>
      </c>
    </row>
    <row r="2573" spans="1:4" s="476" customFormat="1" ht="12.75" x14ac:dyDescent="0.2">
      <c r="A2573" s="476">
        <v>3540</v>
      </c>
      <c r="B2573" s="476" t="s">
        <v>1608</v>
      </c>
      <c r="C2573" s="476" t="s">
        <v>9</v>
      </c>
      <c r="D2573" s="477">
        <v>6.04</v>
      </c>
    </row>
    <row r="2574" spans="1:4" s="476" customFormat="1" ht="12.75" x14ac:dyDescent="0.2">
      <c r="A2574" s="476">
        <v>3539</v>
      </c>
      <c r="B2574" s="476" t="s">
        <v>1610</v>
      </c>
      <c r="C2574" s="476" t="s">
        <v>9</v>
      </c>
      <c r="D2574" s="477">
        <v>26.23</v>
      </c>
    </row>
    <row r="2575" spans="1:4" s="476" customFormat="1" ht="12.75" x14ac:dyDescent="0.2">
      <c r="A2575" s="476">
        <v>3513</v>
      </c>
      <c r="B2575" s="476" t="s">
        <v>1679</v>
      </c>
      <c r="C2575" s="476" t="s">
        <v>9</v>
      </c>
      <c r="D2575" s="477">
        <v>116.59</v>
      </c>
    </row>
    <row r="2576" spans="1:4" s="476" customFormat="1" ht="12.75" x14ac:dyDescent="0.2">
      <c r="A2576" s="476">
        <v>3492</v>
      </c>
      <c r="B2576" s="476" t="s">
        <v>9863</v>
      </c>
      <c r="C2576" s="476" t="s">
        <v>9</v>
      </c>
      <c r="D2576" s="477">
        <v>22.44</v>
      </c>
    </row>
    <row r="2577" spans="1:4" s="476" customFormat="1" ht="12.75" x14ac:dyDescent="0.2">
      <c r="A2577" s="476">
        <v>3491</v>
      </c>
      <c r="B2577" s="476" t="s">
        <v>9864</v>
      </c>
      <c r="C2577" s="476" t="s">
        <v>9</v>
      </c>
      <c r="D2577" s="477">
        <v>12.8</v>
      </c>
    </row>
    <row r="2578" spans="1:4" s="476" customFormat="1" ht="12.75" x14ac:dyDescent="0.2">
      <c r="A2578" s="476">
        <v>3493</v>
      </c>
      <c r="B2578" s="476" t="s">
        <v>9865</v>
      </c>
      <c r="C2578" s="476" t="s">
        <v>9</v>
      </c>
      <c r="D2578" s="477">
        <v>30.68</v>
      </c>
    </row>
    <row r="2579" spans="1:4" s="476" customFormat="1" ht="12.75" x14ac:dyDescent="0.2">
      <c r="A2579" s="476">
        <v>12628</v>
      </c>
      <c r="B2579" s="476" t="s">
        <v>9866</v>
      </c>
      <c r="C2579" s="476" t="s">
        <v>9</v>
      </c>
      <c r="D2579" s="477">
        <v>8.31</v>
      </c>
    </row>
    <row r="2580" spans="1:4" s="476" customFormat="1" ht="12.75" x14ac:dyDescent="0.2">
      <c r="A2580" s="476">
        <v>12629</v>
      </c>
      <c r="B2580" s="476" t="s">
        <v>9867</v>
      </c>
      <c r="C2580" s="476" t="s">
        <v>9</v>
      </c>
      <c r="D2580" s="477">
        <v>9.02</v>
      </c>
    </row>
    <row r="2581" spans="1:4" s="476" customFormat="1" ht="12.75" x14ac:dyDescent="0.2">
      <c r="A2581" s="476">
        <v>3481</v>
      </c>
      <c r="B2581" s="476" t="s">
        <v>9868</v>
      </c>
      <c r="C2581" s="476" t="s">
        <v>9</v>
      </c>
      <c r="D2581" s="477">
        <v>15.54</v>
      </c>
    </row>
    <row r="2582" spans="1:4" s="476" customFormat="1" ht="12.75" x14ac:dyDescent="0.2">
      <c r="A2582" s="476">
        <v>3510</v>
      </c>
      <c r="B2582" s="476" t="s">
        <v>9869</v>
      </c>
      <c r="C2582" s="476" t="s">
        <v>9</v>
      </c>
      <c r="D2582" s="477">
        <v>14.52</v>
      </c>
    </row>
    <row r="2583" spans="1:4" s="476" customFormat="1" ht="12.75" x14ac:dyDescent="0.2">
      <c r="A2583" s="476">
        <v>3508</v>
      </c>
      <c r="B2583" s="476" t="s">
        <v>9870</v>
      </c>
      <c r="C2583" s="476" t="s">
        <v>9</v>
      </c>
      <c r="D2583" s="477">
        <v>37.97</v>
      </c>
    </row>
    <row r="2584" spans="1:4" s="476" customFormat="1" ht="12.75" x14ac:dyDescent="0.2">
      <c r="A2584" s="476">
        <v>38939</v>
      </c>
      <c r="B2584" s="476" t="s">
        <v>9871</v>
      </c>
      <c r="C2584" s="476" t="s">
        <v>9</v>
      </c>
      <c r="D2584" s="477">
        <v>19.190000000000001</v>
      </c>
    </row>
    <row r="2585" spans="1:4" s="476" customFormat="1" ht="12.75" x14ac:dyDescent="0.2">
      <c r="A2585" s="476">
        <v>38940</v>
      </c>
      <c r="B2585" s="476" t="s">
        <v>9872</v>
      </c>
      <c r="C2585" s="476" t="s">
        <v>9</v>
      </c>
      <c r="D2585" s="477">
        <v>29.29</v>
      </c>
    </row>
    <row r="2586" spans="1:4" s="476" customFormat="1" ht="12.75" x14ac:dyDescent="0.2">
      <c r="A2586" s="476">
        <v>38941</v>
      </c>
      <c r="B2586" s="476" t="s">
        <v>9873</v>
      </c>
      <c r="C2586" s="476" t="s">
        <v>9</v>
      </c>
      <c r="D2586" s="477">
        <v>34.6</v>
      </c>
    </row>
    <row r="2587" spans="1:4" s="476" customFormat="1" ht="12.75" x14ac:dyDescent="0.2">
      <c r="A2587" s="476">
        <v>38942</v>
      </c>
      <c r="B2587" s="476" t="s">
        <v>9874</v>
      </c>
      <c r="C2587" s="476" t="s">
        <v>9</v>
      </c>
      <c r="D2587" s="477">
        <v>38.76</v>
      </c>
    </row>
    <row r="2588" spans="1:4" s="476" customFormat="1" ht="12.75" x14ac:dyDescent="0.2">
      <c r="A2588" s="476">
        <v>38987</v>
      </c>
      <c r="B2588" s="476" t="s">
        <v>9875</v>
      </c>
      <c r="C2588" s="476" t="s">
        <v>9</v>
      </c>
      <c r="D2588" s="477">
        <v>8.5500000000000007</v>
      </c>
    </row>
    <row r="2589" spans="1:4" s="476" customFormat="1" ht="12.75" x14ac:dyDescent="0.2">
      <c r="A2589" s="476">
        <v>38988</v>
      </c>
      <c r="B2589" s="476" t="s">
        <v>9876</v>
      </c>
      <c r="C2589" s="476" t="s">
        <v>9</v>
      </c>
      <c r="D2589" s="477">
        <v>19.87</v>
      </c>
    </row>
    <row r="2590" spans="1:4" s="476" customFormat="1" ht="12.75" x14ac:dyDescent="0.2">
      <c r="A2590" s="476">
        <v>38989</v>
      </c>
      <c r="B2590" s="476" t="s">
        <v>9877</v>
      </c>
      <c r="C2590" s="476" t="s">
        <v>9</v>
      </c>
      <c r="D2590" s="477">
        <v>26.41</v>
      </c>
    </row>
    <row r="2591" spans="1:4" s="476" customFormat="1" ht="12.75" x14ac:dyDescent="0.2">
      <c r="A2591" s="476">
        <v>38990</v>
      </c>
      <c r="B2591" s="476" t="s">
        <v>9878</v>
      </c>
      <c r="C2591" s="476" t="s">
        <v>9</v>
      </c>
      <c r="D2591" s="477">
        <v>69.599999999999994</v>
      </c>
    </row>
    <row r="2592" spans="1:4" s="476" customFormat="1" ht="12.75" x14ac:dyDescent="0.2">
      <c r="A2592" s="476">
        <v>38991</v>
      </c>
      <c r="B2592" s="476" t="s">
        <v>9879</v>
      </c>
      <c r="C2592" s="476" t="s">
        <v>9</v>
      </c>
      <c r="D2592" s="477">
        <v>140.63</v>
      </c>
    </row>
    <row r="2593" spans="1:4" s="476" customFormat="1" ht="12.75" x14ac:dyDescent="0.2">
      <c r="A2593" s="476">
        <v>38913</v>
      </c>
      <c r="B2593" s="476" t="s">
        <v>9880</v>
      </c>
      <c r="C2593" s="476" t="s">
        <v>9</v>
      </c>
      <c r="D2593" s="477">
        <v>17.8</v>
      </c>
    </row>
    <row r="2594" spans="1:4" s="476" customFormat="1" ht="12.75" x14ac:dyDescent="0.2">
      <c r="A2594" s="476">
        <v>38914</v>
      </c>
      <c r="B2594" s="476" t="s">
        <v>9881</v>
      </c>
      <c r="C2594" s="476" t="s">
        <v>9</v>
      </c>
      <c r="D2594" s="477">
        <v>20.65</v>
      </c>
    </row>
    <row r="2595" spans="1:4" s="476" customFormat="1" ht="12.75" x14ac:dyDescent="0.2">
      <c r="A2595" s="476">
        <v>38915</v>
      </c>
      <c r="B2595" s="476" t="s">
        <v>9882</v>
      </c>
      <c r="C2595" s="476" t="s">
        <v>9</v>
      </c>
      <c r="D2595" s="477">
        <v>35.86</v>
      </c>
    </row>
    <row r="2596" spans="1:4" s="476" customFormat="1" ht="12.75" x14ac:dyDescent="0.2">
      <c r="A2596" s="476">
        <v>38916</v>
      </c>
      <c r="B2596" s="476" t="s">
        <v>9883</v>
      </c>
      <c r="C2596" s="476" t="s">
        <v>9</v>
      </c>
      <c r="D2596" s="477">
        <v>47.3</v>
      </c>
    </row>
    <row r="2597" spans="1:4" s="476" customFormat="1" ht="12.75" x14ac:dyDescent="0.2">
      <c r="A2597" s="476">
        <v>39300</v>
      </c>
      <c r="B2597" s="476" t="s">
        <v>9884</v>
      </c>
      <c r="C2597" s="476" t="s">
        <v>9</v>
      </c>
      <c r="D2597" s="477">
        <v>16.09</v>
      </c>
    </row>
    <row r="2598" spans="1:4" s="476" customFormat="1" ht="12.75" x14ac:dyDescent="0.2">
      <c r="A2598" s="476">
        <v>39301</v>
      </c>
      <c r="B2598" s="476" t="s">
        <v>9885</v>
      </c>
      <c r="C2598" s="476" t="s">
        <v>9</v>
      </c>
      <c r="D2598" s="477">
        <v>22.32</v>
      </c>
    </row>
    <row r="2599" spans="1:4" s="476" customFormat="1" ht="12.75" x14ac:dyDescent="0.2">
      <c r="A2599" s="476">
        <v>39302</v>
      </c>
      <c r="B2599" s="476" t="s">
        <v>9886</v>
      </c>
      <c r="C2599" s="476" t="s">
        <v>9</v>
      </c>
      <c r="D2599" s="477">
        <v>28.04</v>
      </c>
    </row>
    <row r="2600" spans="1:4" s="476" customFormat="1" ht="12.75" x14ac:dyDescent="0.2">
      <c r="A2600" s="476">
        <v>39303</v>
      </c>
      <c r="B2600" s="476" t="s">
        <v>9887</v>
      </c>
      <c r="C2600" s="476" t="s">
        <v>9</v>
      </c>
      <c r="D2600" s="477">
        <v>49.3</v>
      </c>
    </row>
    <row r="2601" spans="1:4" s="476" customFormat="1" ht="12.75" x14ac:dyDescent="0.2">
      <c r="A2601" s="476">
        <v>38923</v>
      </c>
      <c r="B2601" s="476" t="s">
        <v>9888</v>
      </c>
      <c r="C2601" s="476" t="s">
        <v>9</v>
      </c>
      <c r="D2601" s="477">
        <v>15.7</v>
      </c>
    </row>
    <row r="2602" spans="1:4" s="476" customFormat="1" ht="12.75" x14ac:dyDescent="0.2">
      <c r="A2602" s="476">
        <v>38925</v>
      </c>
      <c r="B2602" s="476" t="s">
        <v>9889</v>
      </c>
      <c r="C2602" s="476" t="s">
        <v>9</v>
      </c>
      <c r="D2602" s="477">
        <v>16.88</v>
      </c>
    </row>
    <row r="2603" spans="1:4" s="476" customFormat="1" ht="12.75" x14ac:dyDescent="0.2">
      <c r="A2603" s="476">
        <v>38926</v>
      </c>
      <c r="B2603" s="476" t="s">
        <v>9890</v>
      </c>
      <c r="C2603" s="476" t="s">
        <v>9</v>
      </c>
      <c r="D2603" s="477">
        <v>24.1</v>
      </c>
    </row>
    <row r="2604" spans="1:4" s="476" customFormat="1" ht="12.75" x14ac:dyDescent="0.2">
      <c r="A2604" s="476">
        <v>38927</v>
      </c>
      <c r="B2604" s="476" t="s">
        <v>9891</v>
      </c>
      <c r="C2604" s="476" t="s">
        <v>9</v>
      </c>
      <c r="D2604" s="477">
        <v>25.78</v>
      </c>
    </row>
    <row r="2605" spans="1:4" s="476" customFormat="1" ht="12.75" x14ac:dyDescent="0.2">
      <c r="A2605" s="476">
        <v>39304</v>
      </c>
      <c r="B2605" s="476" t="s">
        <v>9892</v>
      </c>
      <c r="C2605" s="476" t="s">
        <v>9</v>
      </c>
      <c r="D2605" s="477">
        <v>19.86</v>
      </c>
    </row>
    <row r="2606" spans="1:4" s="476" customFormat="1" ht="12.75" x14ac:dyDescent="0.2">
      <c r="A2606" s="476">
        <v>38924</v>
      </c>
      <c r="B2606" s="476" t="s">
        <v>9893</v>
      </c>
      <c r="C2606" s="476" t="s">
        <v>9</v>
      </c>
      <c r="D2606" s="477">
        <v>28.3</v>
      </c>
    </row>
    <row r="2607" spans="1:4" s="476" customFormat="1" ht="12.75" x14ac:dyDescent="0.2">
      <c r="A2607" s="476">
        <v>39305</v>
      </c>
      <c r="B2607" s="476" t="s">
        <v>9894</v>
      </c>
      <c r="C2607" s="476" t="s">
        <v>9</v>
      </c>
      <c r="D2607" s="477">
        <v>26</v>
      </c>
    </row>
    <row r="2608" spans="1:4" s="476" customFormat="1" ht="12.75" x14ac:dyDescent="0.2">
      <c r="A2608" s="476">
        <v>39306</v>
      </c>
      <c r="B2608" s="476" t="s">
        <v>9895</v>
      </c>
      <c r="C2608" s="476" t="s">
        <v>9</v>
      </c>
      <c r="D2608" s="477">
        <v>32.53</v>
      </c>
    </row>
    <row r="2609" spans="1:4" s="476" customFormat="1" ht="12.75" x14ac:dyDescent="0.2">
      <c r="A2609" s="476">
        <v>38928</v>
      </c>
      <c r="B2609" s="476" t="s">
        <v>9896</v>
      </c>
      <c r="C2609" s="476" t="s">
        <v>9</v>
      </c>
      <c r="D2609" s="477">
        <v>28.58</v>
      </c>
    </row>
    <row r="2610" spans="1:4" s="476" customFormat="1" ht="12.75" x14ac:dyDescent="0.2">
      <c r="A2610" s="476">
        <v>38929</v>
      </c>
      <c r="B2610" s="476" t="s">
        <v>9897</v>
      </c>
      <c r="C2610" s="476" t="s">
        <v>9</v>
      </c>
      <c r="D2610" s="477">
        <v>50.67</v>
      </c>
    </row>
    <row r="2611" spans="1:4" s="476" customFormat="1" ht="12.75" x14ac:dyDescent="0.2">
      <c r="A2611" s="476">
        <v>39307</v>
      </c>
      <c r="B2611" s="476" t="s">
        <v>9898</v>
      </c>
      <c r="C2611" s="476" t="s">
        <v>9</v>
      </c>
      <c r="D2611" s="477">
        <v>37.44</v>
      </c>
    </row>
    <row r="2612" spans="1:4" s="476" customFormat="1" ht="12.75" x14ac:dyDescent="0.2">
      <c r="A2612" s="476">
        <v>38930</v>
      </c>
      <c r="B2612" s="476" t="s">
        <v>9899</v>
      </c>
      <c r="C2612" s="476" t="s">
        <v>9</v>
      </c>
      <c r="D2612" s="477">
        <v>63.65</v>
      </c>
    </row>
    <row r="2613" spans="1:4" s="476" customFormat="1" ht="12.75" x14ac:dyDescent="0.2">
      <c r="A2613" s="476">
        <v>38931</v>
      </c>
      <c r="B2613" s="476" t="s">
        <v>9900</v>
      </c>
      <c r="C2613" s="476" t="s">
        <v>9</v>
      </c>
      <c r="D2613" s="477">
        <v>16.03</v>
      </c>
    </row>
    <row r="2614" spans="1:4" s="476" customFormat="1" ht="12.75" x14ac:dyDescent="0.2">
      <c r="A2614" s="476">
        <v>38932</v>
      </c>
      <c r="B2614" s="476" t="s">
        <v>9901</v>
      </c>
      <c r="C2614" s="476" t="s">
        <v>9</v>
      </c>
      <c r="D2614" s="477">
        <v>16.190000000000001</v>
      </c>
    </row>
    <row r="2615" spans="1:4" s="476" customFormat="1" ht="12.75" x14ac:dyDescent="0.2">
      <c r="A2615" s="476">
        <v>38934</v>
      </c>
      <c r="B2615" s="476" t="s">
        <v>9902</v>
      </c>
      <c r="C2615" s="476" t="s">
        <v>9</v>
      </c>
      <c r="D2615" s="477">
        <v>23.92</v>
      </c>
    </row>
    <row r="2616" spans="1:4" s="476" customFormat="1" ht="12.75" x14ac:dyDescent="0.2">
      <c r="A2616" s="476">
        <v>38935</v>
      </c>
      <c r="B2616" s="476" t="s">
        <v>9903</v>
      </c>
      <c r="C2616" s="476" t="s">
        <v>9</v>
      </c>
      <c r="D2616" s="477">
        <v>25.6</v>
      </c>
    </row>
    <row r="2617" spans="1:4" s="476" customFormat="1" ht="12.75" x14ac:dyDescent="0.2">
      <c r="A2617" s="476">
        <v>38936</v>
      </c>
      <c r="B2617" s="476" t="s">
        <v>9904</v>
      </c>
      <c r="C2617" s="476" t="s">
        <v>9</v>
      </c>
      <c r="D2617" s="477">
        <v>27.42</v>
      </c>
    </row>
    <row r="2618" spans="1:4" s="476" customFormat="1" ht="12.75" x14ac:dyDescent="0.2">
      <c r="A2618" s="476">
        <v>38937</v>
      </c>
      <c r="B2618" s="476" t="s">
        <v>9905</v>
      </c>
      <c r="C2618" s="476" t="s">
        <v>9</v>
      </c>
      <c r="D2618" s="477">
        <v>33.409999999999997</v>
      </c>
    </row>
    <row r="2619" spans="1:4" s="476" customFormat="1" ht="12.75" x14ac:dyDescent="0.2">
      <c r="A2619" s="476">
        <v>38938</v>
      </c>
      <c r="B2619" s="476" t="s">
        <v>9906</v>
      </c>
      <c r="C2619" s="476" t="s">
        <v>9</v>
      </c>
      <c r="D2619" s="477">
        <v>49.68</v>
      </c>
    </row>
    <row r="2620" spans="1:4" s="476" customFormat="1" ht="12.75" x14ac:dyDescent="0.2">
      <c r="A2620" s="476">
        <v>3489</v>
      </c>
      <c r="B2620" s="476" t="s">
        <v>9907</v>
      </c>
      <c r="C2620" s="476" t="s">
        <v>9</v>
      </c>
      <c r="D2620" s="477">
        <v>14.35</v>
      </c>
    </row>
    <row r="2621" spans="1:4" s="476" customFormat="1" ht="12.75" x14ac:dyDescent="0.2">
      <c r="A2621" s="476">
        <v>20151</v>
      </c>
      <c r="B2621" s="476" t="s">
        <v>13168</v>
      </c>
      <c r="C2621" s="476" t="s">
        <v>9</v>
      </c>
      <c r="D2621" s="477">
        <v>21.8</v>
      </c>
    </row>
    <row r="2622" spans="1:4" s="476" customFormat="1" ht="12.75" x14ac:dyDescent="0.2">
      <c r="A2622" s="476">
        <v>20152</v>
      </c>
      <c r="B2622" s="476" t="s">
        <v>13169</v>
      </c>
      <c r="C2622" s="476" t="s">
        <v>9</v>
      </c>
      <c r="D2622" s="477">
        <v>75.849999999999994</v>
      </c>
    </row>
    <row r="2623" spans="1:4" s="476" customFormat="1" ht="12.75" x14ac:dyDescent="0.2">
      <c r="A2623" s="476">
        <v>20148</v>
      </c>
      <c r="B2623" s="476" t="s">
        <v>13170</v>
      </c>
      <c r="C2623" s="476" t="s">
        <v>9</v>
      </c>
      <c r="D2623" s="477">
        <v>4.33</v>
      </c>
    </row>
    <row r="2624" spans="1:4" s="476" customFormat="1" ht="12.75" x14ac:dyDescent="0.2">
      <c r="A2624" s="476">
        <v>20149</v>
      </c>
      <c r="B2624" s="476" t="s">
        <v>13171</v>
      </c>
      <c r="C2624" s="476" t="s">
        <v>9</v>
      </c>
      <c r="D2624" s="477">
        <v>6.71</v>
      </c>
    </row>
    <row r="2625" spans="1:4" s="476" customFormat="1" ht="12.75" x14ac:dyDescent="0.2">
      <c r="A2625" s="476">
        <v>20150</v>
      </c>
      <c r="B2625" s="476" t="s">
        <v>13172</v>
      </c>
      <c r="C2625" s="476" t="s">
        <v>9</v>
      </c>
      <c r="D2625" s="477">
        <v>15.65</v>
      </c>
    </row>
    <row r="2626" spans="1:4" s="476" customFormat="1" ht="12.75" x14ac:dyDescent="0.2">
      <c r="A2626" s="476">
        <v>20157</v>
      </c>
      <c r="B2626" s="476" t="s">
        <v>13173</v>
      </c>
      <c r="C2626" s="476" t="s">
        <v>9</v>
      </c>
      <c r="D2626" s="477">
        <v>29.41</v>
      </c>
    </row>
    <row r="2627" spans="1:4" s="476" customFormat="1" ht="12.75" x14ac:dyDescent="0.2">
      <c r="A2627" s="476">
        <v>20158</v>
      </c>
      <c r="B2627" s="476" t="s">
        <v>13174</v>
      </c>
      <c r="C2627" s="476" t="s">
        <v>9</v>
      </c>
      <c r="D2627" s="477">
        <v>97.71</v>
      </c>
    </row>
    <row r="2628" spans="1:4" s="476" customFormat="1" ht="12.75" x14ac:dyDescent="0.2">
      <c r="A2628" s="476">
        <v>20154</v>
      </c>
      <c r="B2628" s="476" t="s">
        <v>13175</v>
      </c>
      <c r="C2628" s="476" t="s">
        <v>9</v>
      </c>
      <c r="D2628" s="477">
        <v>5.57</v>
      </c>
    </row>
    <row r="2629" spans="1:4" s="476" customFormat="1" ht="12.75" x14ac:dyDescent="0.2">
      <c r="A2629" s="476">
        <v>20155</v>
      </c>
      <c r="B2629" s="476" t="s">
        <v>13176</v>
      </c>
      <c r="C2629" s="476" t="s">
        <v>9</v>
      </c>
      <c r="D2629" s="477">
        <v>8.34</v>
      </c>
    </row>
    <row r="2630" spans="1:4" s="476" customFormat="1" ht="12.75" x14ac:dyDescent="0.2">
      <c r="A2630" s="476">
        <v>20156</v>
      </c>
      <c r="B2630" s="476" t="s">
        <v>13177</v>
      </c>
      <c r="C2630" s="476" t="s">
        <v>9</v>
      </c>
      <c r="D2630" s="477">
        <v>18.78</v>
      </c>
    </row>
    <row r="2631" spans="1:4" s="476" customFormat="1" ht="12.75" x14ac:dyDescent="0.2">
      <c r="A2631" s="476">
        <v>3512</v>
      </c>
      <c r="B2631" s="476" t="s">
        <v>9908</v>
      </c>
      <c r="C2631" s="476" t="s">
        <v>9</v>
      </c>
      <c r="D2631" s="477">
        <v>224.92</v>
      </c>
    </row>
    <row r="2632" spans="1:4" s="476" customFormat="1" ht="12.75" x14ac:dyDescent="0.2">
      <c r="A2632" s="476">
        <v>3499</v>
      </c>
      <c r="B2632" s="476" t="s">
        <v>9909</v>
      </c>
      <c r="C2632" s="476" t="s">
        <v>9</v>
      </c>
      <c r="D2632" s="477">
        <v>0.95</v>
      </c>
    </row>
    <row r="2633" spans="1:4" s="476" customFormat="1" ht="12.75" x14ac:dyDescent="0.2">
      <c r="A2633" s="476">
        <v>3500</v>
      </c>
      <c r="B2633" s="476" t="s">
        <v>1616</v>
      </c>
      <c r="C2633" s="476" t="s">
        <v>9</v>
      </c>
      <c r="D2633" s="477">
        <v>1.61</v>
      </c>
    </row>
    <row r="2634" spans="1:4" s="476" customFormat="1" ht="12.75" x14ac:dyDescent="0.2">
      <c r="A2634" s="476">
        <v>3501</v>
      </c>
      <c r="B2634" s="476" t="s">
        <v>1614</v>
      </c>
      <c r="C2634" s="476" t="s">
        <v>9</v>
      </c>
      <c r="D2634" s="477">
        <v>4.66</v>
      </c>
    </row>
    <row r="2635" spans="1:4" s="476" customFormat="1" ht="12.75" x14ac:dyDescent="0.2">
      <c r="A2635" s="476">
        <v>3502</v>
      </c>
      <c r="B2635" s="476" t="s">
        <v>9910</v>
      </c>
      <c r="C2635" s="476" t="s">
        <v>9</v>
      </c>
      <c r="D2635" s="477">
        <v>6.64</v>
      </c>
    </row>
    <row r="2636" spans="1:4" s="476" customFormat="1" ht="12.75" x14ac:dyDescent="0.2">
      <c r="A2636" s="476">
        <v>3503</v>
      </c>
      <c r="B2636" s="476" t="s">
        <v>1606</v>
      </c>
      <c r="C2636" s="476" t="s">
        <v>9</v>
      </c>
      <c r="D2636" s="477">
        <v>7.95</v>
      </c>
    </row>
    <row r="2637" spans="1:4" s="476" customFormat="1" ht="12.75" x14ac:dyDescent="0.2">
      <c r="A2637" s="476">
        <v>3477</v>
      </c>
      <c r="B2637" s="476" t="s">
        <v>1716</v>
      </c>
      <c r="C2637" s="476" t="s">
        <v>9</v>
      </c>
      <c r="D2637" s="477">
        <v>30.79</v>
      </c>
    </row>
    <row r="2638" spans="1:4" s="476" customFormat="1" ht="12.75" x14ac:dyDescent="0.2">
      <c r="A2638" s="476">
        <v>3478</v>
      </c>
      <c r="B2638" s="476" t="s">
        <v>9911</v>
      </c>
      <c r="C2638" s="476" t="s">
        <v>9</v>
      </c>
      <c r="D2638" s="477">
        <v>70.739999999999995</v>
      </c>
    </row>
    <row r="2639" spans="1:4" s="476" customFormat="1" ht="12.75" x14ac:dyDescent="0.2">
      <c r="A2639" s="476">
        <v>3525</v>
      </c>
      <c r="B2639" s="476" t="s">
        <v>9912</v>
      </c>
      <c r="C2639" s="476" t="s">
        <v>9</v>
      </c>
      <c r="D2639" s="477">
        <v>83.93</v>
      </c>
    </row>
    <row r="2640" spans="1:4" s="476" customFormat="1" ht="12.75" x14ac:dyDescent="0.2">
      <c r="A2640" s="476">
        <v>3511</v>
      </c>
      <c r="B2640" s="476" t="s">
        <v>1612</v>
      </c>
      <c r="C2640" s="476" t="s">
        <v>9</v>
      </c>
      <c r="D2640" s="477">
        <v>98.48</v>
      </c>
    </row>
    <row r="2641" spans="1:4" s="476" customFormat="1" ht="12.75" x14ac:dyDescent="0.2">
      <c r="A2641" s="476">
        <v>38917</v>
      </c>
      <c r="B2641" s="476" t="s">
        <v>9913</v>
      </c>
      <c r="C2641" s="476" t="s">
        <v>9</v>
      </c>
      <c r="D2641" s="477">
        <v>15.33</v>
      </c>
    </row>
    <row r="2642" spans="1:4" s="476" customFormat="1" ht="12.75" x14ac:dyDescent="0.2">
      <c r="A2642" s="476">
        <v>38919</v>
      </c>
      <c r="B2642" s="476" t="s">
        <v>9914</v>
      </c>
      <c r="C2642" s="476" t="s">
        <v>9</v>
      </c>
      <c r="D2642" s="477">
        <v>22.81</v>
      </c>
    </row>
    <row r="2643" spans="1:4" s="476" customFormat="1" ht="12.75" x14ac:dyDescent="0.2">
      <c r="A2643" s="476">
        <v>38922</v>
      </c>
      <c r="B2643" s="476" t="s">
        <v>9915</v>
      </c>
      <c r="C2643" s="476" t="s">
        <v>9</v>
      </c>
      <c r="D2643" s="477">
        <v>29.48</v>
      </c>
    </row>
    <row r="2644" spans="1:4" s="476" customFormat="1" ht="12.75" x14ac:dyDescent="0.2">
      <c r="A2644" s="476">
        <v>38921</v>
      </c>
      <c r="B2644" s="476" t="s">
        <v>9916</v>
      </c>
      <c r="C2644" s="476" t="s">
        <v>9</v>
      </c>
      <c r="D2644" s="477">
        <v>36.44</v>
      </c>
    </row>
    <row r="2645" spans="1:4" s="476" customFormat="1" ht="12.75" x14ac:dyDescent="0.2">
      <c r="A2645" s="476">
        <v>38918</v>
      </c>
      <c r="B2645" s="476" t="s">
        <v>9917</v>
      </c>
      <c r="C2645" s="476" t="s">
        <v>9</v>
      </c>
      <c r="D2645" s="477">
        <v>34.630000000000003</v>
      </c>
    </row>
    <row r="2646" spans="1:4" s="476" customFormat="1" ht="12.75" x14ac:dyDescent="0.2">
      <c r="A2646" s="476">
        <v>38920</v>
      </c>
      <c r="B2646" s="476" t="s">
        <v>9918</v>
      </c>
      <c r="C2646" s="476" t="s">
        <v>9</v>
      </c>
      <c r="D2646" s="477">
        <v>43.3</v>
      </c>
    </row>
    <row r="2647" spans="1:4" s="476" customFormat="1" ht="12.75" x14ac:dyDescent="0.2">
      <c r="A2647" s="476">
        <v>12032</v>
      </c>
      <c r="B2647" s="476" t="s">
        <v>9919</v>
      </c>
      <c r="C2647" s="476" t="s">
        <v>8033</v>
      </c>
      <c r="D2647" s="477">
        <v>51.61</v>
      </c>
    </row>
    <row r="2648" spans="1:4" s="476" customFormat="1" ht="12.75" x14ac:dyDescent="0.2">
      <c r="A2648" s="476">
        <v>12030</v>
      </c>
      <c r="B2648" s="476" t="s">
        <v>9920</v>
      </c>
      <c r="C2648" s="476" t="s">
        <v>8033</v>
      </c>
      <c r="D2648" s="477">
        <v>48.49</v>
      </c>
    </row>
    <row r="2649" spans="1:4" s="476" customFormat="1" ht="12.75" x14ac:dyDescent="0.2">
      <c r="A2649" s="476">
        <v>10908</v>
      </c>
      <c r="B2649" s="476" t="s">
        <v>9921</v>
      </c>
      <c r="C2649" s="476" t="s">
        <v>9</v>
      </c>
      <c r="D2649" s="477">
        <v>16.47</v>
      </c>
    </row>
    <row r="2650" spans="1:4" s="476" customFormat="1" ht="12.75" x14ac:dyDescent="0.2">
      <c r="A2650" s="476">
        <v>10909</v>
      </c>
      <c r="B2650" s="476" t="s">
        <v>9922</v>
      </c>
      <c r="C2650" s="476" t="s">
        <v>9</v>
      </c>
      <c r="D2650" s="477">
        <v>26.26</v>
      </c>
    </row>
    <row r="2651" spans="1:4" s="476" customFormat="1" ht="12.75" x14ac:dyDescent="0.2">
      <c r="A2651" s="476">
        <v>3669</v>
      </c>
      <c r="B2651" s="476" t="s">
        <v>9923</v>
      </c>
      <c r="C2651" s="476" t="s">
        <v>9</v>
      </c>
      <c r="D2651" s="477">
        <v>11.25</v>
      </c>
    </row>
    <row r="2652" spans="1:4" s="476" customFormat="1" ht="12.75" x14ac:dyDescent="0.2">
      <c r="A2652" s="476">
        <v>20138</v>
      </c>
      <c r="B2652" s="476" t="s">
        <v>9924</v>
      </c>
      <c r="C2652" s="476" t="s">
        <v>9</v>
      </c>
      <c r="D2652" s="477">
        <v>55.91</v>
      </c>
    </row>
    <row r="2653" spans="1:4" s="476" customFormat="1" ht="12.75" x14ac:dyDescent="0.2">
      <c r="A2653" s="476">
        <v>20139</v>
      </c>
      <c r="B2653" s="476" t="s">
        <v>13178</v>
      </c>
      <c r="C2653" s="476" t="s">
        <v>9</v>
      </c>
      <c r="D2653" s="477">
        <v>93.93</v>
      </c>
    </row>
    <row r="2654" spans="1:4" s="476" customFormat="1" ht="12.75" x14ac:dyDescent="0.2">
      <c r="A2654" s="476">
        <v>3668</v>
      </c>
      <c r="B2654" s="476" t="s">
        <v>9925</v>
      </c>
      <c r="C2654" s="476" t="s">
        <v>9</v>
      </c>
      <c r="D2654" s="477">
        <v>37.24</v>
      </c>
    </row>
    <row r="2655" spans="1:4" s="476" customFormat="1" ht="12.75" x14ac:dyDescent="0.2">
      <c r="A2655" s="476">
        <v>3656</v>
      </c>
      <c r="B2655" s="476" t="s">
        <v>9926</v>
      </c>
      <c r="C2655" s="476" t="s">
        <v>9</v>
      </c>
      <c r="D2655" s="477">
        <v>18.46</v>
      </c>
    </row>
    <row r="2656" spans="1:4" s="476" customFormat="1" ht="12.75" x14ac:dyDescent="0.2">
      <c r="A2656" s="476">
        <v>10911</v>
      </c>
      <c r="B2656" s="476" t="s">
        <v>9927</v>
      </c>
      <c r="C2656" s="476" t="s">
        <v>9</v>
      </c>
      <c r="D2656" s="477">
        <v>20.48</v>
      </c>
    </row>
    <row r="2657" spans="1:4" s="476" customFormat="1" ht="12.75" x14ac:dyDescent="0.2">
      <c r="A2657" s="476">
        <v>3654</v>
      </c>
      <c r="B2657" s="476" t="s">
        <v>9928</v>
      </c>
      <c r="C2657" s="476" t="s">
        <v>9</v>
      </c>
      <c r="D2657" s="477">
        <v>4.99</v>
      </c>
    </row>
    <row r="2658" spans="1:4" s="476" customFormat="1" ht="12.75" x14ac:dyDescent="0.2">
      <c r="A2658" s="476">
        <v>3664</v>
      </c>
      <c r="B2658" s="476" t="s">
        <v>9929</v>
      </c>
      <c r="C2658" s="476" t="s">
        <v>9</v>
      </c>
      <c r="D2658" s="477">
        <v>6.2</v>
      </c>
    </row>
    <row r="2659" spans="1:4" s="476" customFormat="1" ht="12.75" x14ac:dyDescent="0.2">
      <c r="A2659" s="476">
        <v>3657</v>
      </c>
      <c r="B2659" s="476" t="s">
        <v>9930</v>
      </c>
      <c r="C2659" s="476" t="s">
        <v>9</v>
      </c>
      <c r="D2659" s="477">
        <v>6.68</v>
      </c>
    </row>
    <row r="2660" spans="1:4" s="476" customFormat="1" ht="12.75" x14ac:dyDescent="0.2">
      <c r="A2660" s="476">
        <v>12625</v>
      </c>
      <c r="B2660" s="476" t="s">
        <v>9931</v>
      </c>
      <c r="C2660" s="476" t="s">
        <v>9</v>
      </c>
      <c r="D2660" s="477">
        <v>11.41</v>
      </c>
    </row>
    <row r="2661" spans="1:4" s="476" customFormat="1" ht="12.75" x14ac:dyDescent="0.2">
      <c r="A2661" s="476">
        <v>20136</v>
      </c>
      <c r="B2661" s="476" t="s">
        <v>9932</v>
      </c>
      <c r="C2661" s="476" t="s">
        <v>9</v>
      </c>
      <c r="D2661" s="477">
        <v>126.16</v>
      </c>
    </row>
    <row r="2662" spans="1:4" s="476" customFormat="1" ht="12.75" x14ac:dyDescent="0.2">
      <c r="A2662" s="476">
        <v>20144</v>
      </c>
      <c r="B2662" s="476" t="s">
        <v>13179</v>
      </c>
      <c r="C2662" s="476" t="s">
        <v>9</v>
      </c>
      <c r="D2662" s="477">
        <v>55.42</v>
      </c>
    </row>
    <row r="2663" spans="1:4" s="476" customFormat="1" ht="12.75" x14ac:dyDescent="0.2">
      <c r="A2663" s="476">
        <v>20143</v>
      </c>
      <c r="B2663" s="476" t="s">
        <v>13180</v>
      </c>
      <c r="C2663" s="476" t="s">
        <v>9</v>
      </c>
      <c r="D2663" s="477">
        <v>51.76</v>
      </c>
    </row>
    <row r="2664" spans="1:4" s="476" customFormat="1" ht="12.75" x14ac:dyDescent="0.2">
      <c r="A2664" s="476">
        <v>20145</v>
      </c>
      <c r="B2664" s="476" t="s">
        <v>13181</v>
      </c>
      <c r="C2664" s="476" t="s">
        <v>9</v>
      </c>
      <c r="D2664" s="477">
        <v>146.88</v>
      </c>
    </row>
    <row r="2665" spans="1:4" s="476" customFormat="1" ht="12.75" x14ac:dyDescent="0.2">
      <c r="A2665" s="476">
        <v>20146</v>
      </c>
      <c r="B2665" s="476" t="s">
        <v>13182</v>
      </c>
      <c r="C2665" s="476" t="s">
        <v>9</v>
      </c>
      <c r="D2665" s="477">
        <v>165.63</v>
      </c>
    </row>
    <row r="2666" spans="1:4" s="476" customFormat="1" ht="12.75" x14ac:dyDescent="0.2">
      <c r="A2666" s="476">
        <v>20140</v>
      </c>
      <c r="B2666" s="476" t="s">
        <v>13183</v>
      </c>
      <c r="C2666" s="476" t="s">
        <v>9</v>
      </c>
      <c r="D2666" s="477">
        <v>6.59</v>
      </c>
    </row>
    <row r="2667" spans="1:4" s="476" customFormat="1" ht="12.75" x14ac:dyDescent="0.2">
      <c r="A2667" s="476">
        <v>20141</v>
      </c>
      <c r="B2667" s="476" t="s">
        <v>13184</v>
      </c>
      <c r="C2667" s="476" t="s">
        <v>9</v>
      </c>
      <c r="D2667" s="477">
        <v>11.57</v>
      </c>
    </row>
    <row r="2668" spans="1:4" s="476" customFormat="1" ht="12.75" x14ac:dyDescent="0.2">
      <c r="A2668" s="476">
        <v>20142</v>
      </c>
      <c r="B2668" s="476" t="s">
        <v>13185</v>
      </c>
      <c r="C2668" s="476" t="s">
        <v>9</v>
      </c>
      <c r="D2668" s="477">
        <v>35.42</v>
      </c>
    </row>
    <row r="2669" spans="1:4" s="476" customFormat="1" ht="12.75" x14ac:dyDescent="0.2">
      <c r="A2669" s="476">
        <v>3659</v>
      </c>
      <c r="B2669" s="476" t="s">
        <v>1018</v>
      </c>
      <c r="C2669" s="476" t="s">
        <v>9</v>
      </c>
      <c r="D2669" s="477">
        <v>15.36</v>
      </c>
    </row>
    <row r="2670" spans="1:4" s="476" customFormat="1" ht="12.75" x14ac:dyDescent="0.2">
      <c r="A2670" s="476">
        <v>3660</v>
      </c>
      <c r="B2670" s="476" t="s">
        <v>9933</v>
      </c>
      <c r="C2670" s="476" t="s">
        <v>9</v>
      </c>
      <c r="D2670" s="477">
        <v>22.14</v>
      </c>
    </row>
    <row r="2671" spans="1:4" s="476" customFormat="1" ht="12.75" x14ac:dyDescent="0.2">
      <c r="A2671" s="476">
        <v>3662</v>
      </c>
      <c r="B2671" s="476" t="s">
        <v>9934</v>
      </c>
      <c r="C2671" s="476" t="s">
        <v>9</v>
      </c>
      <c r="D2671" s="477">
        <v>8.36</v>
      </c>
    </row>
    <row r="2672" spans="1:4" s="476" customFormat="1" ht="12.75" x14ac:dyDescent="0.2">
      <c r="A2672" s="476">
        <v>3661</v>
      </c>
      <c r="B2672" s="476" t="s">
        <v>9935</v>
      </c>
      <c r="C2672" s="476" t="s">
        <v>9</v>
      </c>
      <c r="D2672" s="477">
        <v>12.31</v>
      </c>
    </row>
    <row r="2673" spans="1:4" s="476" customFormat="1" ht="12.75" x14ac:dyDescent="0.2">
      <c r="A2673" s="476">
        <v>3658</v>
      </c>
      <c r="B2673" s="476" t="s">
        <v>1816</v>
      </c>
      <c r="C2673" s="476" t="s">
        <v>9</v>
      </c>
      <c r="D2673" s="477">
        <v>15.66</v>
      </c>
    </row>
    <row r="2674" spans="1:4" s="476" customFormat="1" ht="12.75" x14ac:dyDescent="0.2">
      <c r="A2674" s="476">
        <v>3670</v>
      </c>
      <c r="B2674" s="476" t="s">
        <v>1017</v>
      </c>
      <c r="C2674" s="476" t="s">
        <v>9</v>
      </c>
      <c r="D2674" s="477">
        <v>20.440000000000001</v>
      </c>
    </row>
    <row r="2675" spans="1:4" s="476" customFormat="1" ht="12.75" x14ac:dyDescent="0.2">
      <c r="A2675" s="476">
        <v>3666</v>
      </c>
      <c r="B2675" s="476" t="s">
        <v>1818</v>
      </c>
      <c r="C2675" s="476" t="s">
        <v>9</v>
      </c>
      <c r="D2675" s="477">
        <v>3.46</v>
      </c>
    </row>
    <row r="2676" spans="1:4" s="476" customFormat="1" ht="12.75" x14ac:dyDescent="0.2">
      <c r="A2676" s="476">
        <v>14157</v>
      </c>
      <c r="B2676" s="476" t="s">
        <v>9936</v>
      </c>
      <c r="C2676" s="476" t="s">
        <v>9</v>
      </c>
      <c r="D2676" s="477">
        <v>1.26</v>
      </c>
    </row>
    <row r="2677" spans="1:4" s="476" customFormat="1" ht="12.75" x14ac:dyDescent="0.2">
      <c r="A2677" s="476">
        <v>3653</v>
      </c>
      <c r="B2677" s="476" t="s">
        <v>9937</v>
      </c>
      <c r="C2677" s="476" t="s">
        <v>9</v>
      </c>
      <c r="D2677" s="477">
        <v>122.24</v>
      </c>
    </row>
    <row r="2678" spans="1:4" s="476" customFormat="1" ht="12.75" x14ac:dyDescent="0.2">
      <c r="A2678" s="476">
        <v>3649</v>
      </c>
      <c r="B2678" s="476" t="s">
        <v>9938</v>
      </c>
      <c r="C2678" s="476" t="s">
        <v>9</v>
      </c>
      <c r="D2678" s="477">
        <v>253.2</v>
      </c>
    </row>
    <row r="2679" spans="1:4" s="476" customFormat="1" ht="12.75" x14ac:dyDescent="0.2">
      <c r="A2679" s="476">
        <v>42696</v>
      </c>
      <c r="B2679" s="476" t="s">
        <v>9939</v>
      </c>
      <c r="C2679" s="476" t="s">
        <v>9</v>
      </c>
      <c r="D2679" s="477">
        <v>708.42</v>
      </c>
    </row>
    <row r="2680" spans="1:4" s="476" customFormat="1" ht="12.75" x14ac:dyDescent="0.2">
      <c r="A2680" s="476">
        <v>42697</v>
      </c>
      <c r="B2680" s="476" t="s">
        <v>9940</v>
      </c>
      <c r="C2680" s="476" t="s">
        <v>9</v>
      </c>
      <c r="D2680" s="478">
        <v>1066.8900000000001</v>
      </c>
    </row>
    <row r="2681" spans="1:4" s="476" customFormat="1" ht="12.75" x14ac:dyDescent="0.2">
      <c r="A2681" s="476">
        <v>42698</v>
      </c>
      <c r="B2681" s="476" t="s">
        <v>9941</v>
      </c>
      <c r="C2681" s="476" t="s">
        <v>9</v>
      </c>
      <c r="D2681" s="478">
        <v>1486.15</v>
      </c>
    </row>
    <row r="2682" spans="1:4" s="476" customFormat="1" ht="12.75" x14ac:dyDescent="0.2">
      <c r="A2682" s="476">
        <v>39875</v>
      </c>
      <c r="B2682" s="476" t="s">
        <v>9942</v>
      </c>
      <c r="C2682" s="476" t="s">
        <v>9</v>
      </c>
      <c r="D2682" s="477">
        <v>705.17</v>
      </c>
    </row>
    <row r="2683" spans="1:4" s="476" customFormat="1" ht="12.75" x14ac:dyDescent="0.2">
      <c r="A2683" s="476">
        <v>39876</v>
      </c>
      <c r="B2683" s="476" t="s">
        <v>9943</v>
      </c>
      <c r="C2683" s="476" t="s">
        <v>9</v>
      </c>
      <c r="D2683" s="477">
        <v>882.87</v>
      </c>
    </row>
    <row r="2684" spans="1:4" s="476" customFormat="1" ht="12.75" x14ac:dyDescent="0.2">
      <c r="A2684" s="476">
        <v>39877</v>
      </c>
      <c r="B2684" s="476" t="s">
        <v>9944</v>
      </c>
      <c r="C2684" s="476" t="s">
        <v>9</v>
      </c>
      <c r="D2684" s="478">
        <v>1224.51</v>
      </c>
    </row>
    <row r="2685" spans="1:4" s="476" customFormat="1" ht="12.75" x14ac:dyDescent="0.2">
      <c r="A2685" s="476">
        <v>39878</v>
      </c>
      <c r="B2685" s="476" t="s">
        <v>9945</v>
      </c>
      <c r="C2685" s="476" t="s">
        <v>9</v>
      </c>
      <c r="D2685" s="478">
        <v>1617.37</v>
      </c>
    </row>
    <row r="2686" spans="1:4" s="476" customFormat="1" ht="12.75" x14ac:dyDescent="0.2">
      <c r="A2686" s="476">
        <v>39872</v>
      </c>
      <c r="B2686" s="476" t="s">
        <v>9946</v>
      </c>
      <c r="C2686" s="476" t="s">
        <v>9</v>
      </c>
      <c r="D2686" s="477">
        <v>483.59</v>
      </c>
    </row>
    <row r="2687" spans="1:4" s="476" customFormat="1" ht="12.75" x14ac:dyDescent="0.2">
      <c r="A2687" s="476">
        <v>39873</v>
      </c>
      <c r="B2687" s="476" t="s">
        <v>9947</v>
      </c>
      <c r="C2687" s="476" t="s">
        <v>9</v>
      </c>
      <c r="D2687" s="477">
        <v>560.92999999999995</v>
      </c>
    </row>
    <row r="2688" spans="1:4" s="476" customFormat="1" ht="12.75" x14ac:dyDescent="0.2">
      <c r="A2688" s="476">
        <v>39874</v>
      </c>
      <c r="B2688" s="476" t="s">
        <v>9948</v>
      </c>
      <c r="C2688" s="476" t="s">
        <v>9</v>
      </c>
      <c r="D2688" s="477">
        <v>616.11</v>
      </c>
    </row>
    <row r="2689" spans="1:4" s="476" customFormat="1" ht="12.75" x14ac:dyDescent="0.2">
      <c r="A2689" s="476">
        <v>3674</v>
      </c>
      <c r="B2689" s="476" t="s">
        <v>9949</v>
      </c>
      <c r="C2689" s="476" t="s">
        <v>27</v>
      </c>
      <c r="D2689" s="477">
        <v>87.23</v>
      </c>
    </row>
    <row r="2690" spans="1:4" s="476" customFormat="1" ht="12.75" x14ac:dyDescent="0.2">
      <c r="A2690" s="476">
        <v>3681</v>
      </c>
      <c r="B2690" s="476" t="s">
        <v>1147</v>
      </c>
      <c r="C2690" s="476" t="s">
        <v>27</v>
      </c>
      <c r="D2690" s="477">
        <v>129.78</v>
      </c>
    </row>
    <row r="2691" spans="1:4" s="476" customFormat="1" ht="12.75" x14ac:dyDescent="0.2">
      <c r="A2691" s="476">
        <v>3676</v>
      </c>
      <c r="B2691" s="476" t="s">
        <v>9950</v>
      </c>
      <c r="C2691" s="476" t="s">
        <v>27</v>
      </c>
      <c r="D2691" s="477">
        <v>488.42</v>
      </c>
    </row>
    <row r="2692" spans="1:4" s="476" customFormat="1" ht="12.75" x14ac:dyDescent="0.2">
      <c r="A2692" s="476">
        <v>3679</v>
      </c>
      <c r="B2692" s="476" t="s">
        <v>9951</v>
      </c>
      <c r="C2692" s="476" t="s">
        <v>27</v>
      </c>
      <c r="D2692" s="477">
        <v>404.08</v>
      </c>
    </row>
    <row r="2693" spans="1:4" s="476" customFormat="1" ht="12.75" x14ac:dyDescent="0.2">
      <c r="A2693" s="476">
        <v>3672</v>
      </c>
      <c r="B2693" s="476" t="s">
        <v>9952</v>
      </c>
      <c r="C2693" s="476" t="s">
        <v>27</v>
      </c>
      <c r="D2693" s="477">
        <v>1.37</v>
      </c>
    </row>
    <row r="2694" spans="1:4" s="476" customFormat="1" ht="12.75" x14ac:dyDescent="0.2">
      <c r="A2694" s="476">
        <v>3671</v>
      </c>
      <c r="B2694" s="476" t="s">
        <v>1270</v>
      </c>
      <c r="C2694" s="476" t="s">
        <v>27</v>
      </c>
      <c r="D2694" s="477">
        <v>1.3</v>
      </c>
    </row>
    <row r="2695" spans="1:4" s="476" customFormat="1" ht="12.75" x14ac:dyDescent="0.2">
      <c r="A2695" s="476">
        <v>3673</v>
      </c>
      <c r="B2695" s="476" t="s">
        <v>9953</v>
      </c>
      <c r="C2695" s="476" t="s">
        <v>27</v>
      </c>
      <c r="D2695" s="477">
        <v>2.04</v>
      </c>
    </row>
    <row r="2696" spans="1:4" s="476" customFormat="1" ht="12.75" x14ac:dyDescent="0.2">
      <c r="A2696" s="476">
        <v>38394</v>
      </c>
      <c r="B2696" s="476" t="s">
        <v>9954</v>
      </c>
      <c r="C2696" s="476" t="s">
        <v>9</v>
      </c>
      <c r="D2696" s="477">
        <v>343.82</v>
      </c>
    </row>
    <row r="2697" spans="1:4" s="476" customFormat="1" ht="12.75" x14ac:dyDescent="0.2">
      <c r="A2697" s="476">
        <v>3729</v>
      </c>
      <c r="B2697" s="476" t="s">
        <v>9955</v>
      </c>
      <c r="C2697" s="476" t="s">
        <v>9</v>
      </c>
      <c r="D2697" s="477">
        <v>83.51</v>
      </c>
    </row>
    <row r="2698" spans="1:4" s="476" customFormat="1" ht="12.75" x14ac:dyDescent="0.2">
      <c r="A2698" s="476">
        <v>39357</v>
      </c>
      <c r="B2698" s="476" t="s">
        <v>9956</v>
      </c>
      <c r="C2698" s="476" t="s">
        <v>9</v>
      </c>
      <c r="D2698" s="477">
        <v>139.30000000000001</v>
      </c>
    </row>
    <row r="2699" spans="1:4" s="476" customFormat="1" ht="12.75" x14ac:dyDescent="0.2">
      <c r="A2699" s="476">
        <v>39358</v>
      </c>
      <c r="B2699" s="476" t="s">
        <v>9957</v>
      </c>
      <c r="C2699" s="476" t="s">
        <v>9</v>
      </c>
      <c r="D2699" s="477">
        <v>152.75</v>
      </c>
    </row>
    <row r="2700" spans="1:4" s="476" customFormat="1" ht="12.75" x14ac:dyDescent="0.2">
      <c r="A2700" s="476">
        <v>39356</v>
      </c>
      <c r="B2700" s="476" t="s">
        <v>9958</v>
      </c>
      <c r="C2700" s="476" t="s">
        <v>9</v>
      </c>
      <c r="D2700" s="477">
        <v>260.58999999999997</v>
      </c>
    </row>
    <row r="2701" spans="1:4" s="476" customFormat="1" ht="12.75" x14ac:dyDescent="0.2">
      <c r="A2701" s="476">
        <v>39355</v>
      </c>
      <c r="B2701" s="476" t="s">
        <v>9959</v>
      </c>
      <c r="C2701" s="476" t="s">
        <v>9</v>
      </c>
      <c r="D2701" s="477">
        <v>224.25</v>
      </c>
    </row>
    <row r="2702" spans="1:4" s="476" customFormat="1" ht="12.75" x14ac:dyDescent="0.2">
      <c r="A2702" s="476">
        <v>39353</v>
      </c>
      <c r="B2702" s="476" t="s">
        <v>9960</v>
      </c>
      <c r="C2702" s="476" t="s">
        <v>9</v>
      </c>
      <c r="D2702" s="477">
        <v>307.52</v>
      </c>
    </row>
    <row r="2703" spans="1:4" s="476" customFormat="1" ht="12.75" x14ac:dyDescent="0.2">
      <c r="A2703" s="476">
        <v>39354</v>
      </c>
      <c r="B2703" s="476" t="s">
        <v>9961</v>
      </c>
      <c r="C2703" s="476" t="s">
        <v>9</v>
      </c>
      <c r="D2703" s="477">
        <v>306.49</v>
      </c>
    </row>
    <row r="2704" spans="1:4" s="476" customFormat="1" ht="12.75" x14ac:dyDescent="0.2">
      <c r="A2704" s="476">
        <v>39398</v>
      </c>
      <c r="B2704" s="476" t="s">
        <v>9962</v>
      </c>
      <c r="C2704" s="476" t="s">
        <v>9</v>
      </c>
      <c r="D2704" s="477">
        <v>55.23</v>
      </c>
    </row>
    <row r="2705" spans="1:4" s="476" customFormat="1" ht="12.75" x14ac:dyDescent="0.2">
      <c r="A2705" s="476">
        <v>13343</v>
      </c>
      <c r="B2705" s="476" t="s">
        <v>9963</v>
      </c>
      <c r="C2705" s="476" t="s">
        <v>9</v>
      </c>
      <c r="D2705" s="477">
        <v>31.94</v>
      </c>
    </row>
    <row r="2706" spans="1:4" s="476" customFormat="1" ht="12.75" x14ac:dyDescent="0.2">
      <c r="A2706" s="476">
        <v>12118</v>
      </c>
      <c r="B2706" s="476" t="s">
        <v>9964</v>
      </c>
      <c r="C2706" s="476" t="s">
        <v>9</v>
      </c>
      <c r="D2706" s="477">
        <v>21.91</v>
      </c>
    </row>
    <row r="2707" spans="1:4" s="476" customFormat="1" ht="12.75" x14ac:dyDescent="0.2">
      <c r="A2707" s="476">
        <v>39482</v>
      </c>
      <c r="B2707" s="476" t="s">
        <v>13186</v>
      </c>
      <c r="C2707" s="476" t="s">
        <v>9</v>
      </c>
      <c r="D2707" s="477">
        <v>589.03</v>
      </c>
    </row>
    <row r="2708" spans="1:4" s="476" customFormat="1" ht="12.75" x14ac:dyDescent="0.2">
      <c r="A2708" s="476">
        <v>39486</v>
      </c>
      <c r="B2708" s="476" t="s">
        <v>13187</v>
      </c>
      <c r="C2708" s="476" t="s">
        <v>9</v>
      </c>
      <c r="D2708" s="477">
        <v>480.73</v>
      </c>
    </row>
    <row r="2709" spans="1:4" s="476" customFormat="1" ht="12.75" x14ac:dyDescent="0.2">
      <c r="A2709" s="476">
        <v>39484</v>
      </c>
      <c r="B2709" s="476" t="s">
        <v>13188</v>
      </c>
      <c r="C2709" s="476" t="s">
        <v>9</v>
      </c>
      <c r="D2709" s="477">
        <v>589.03</v>
      </c>
    </row>
    <row r="2710" spans="1:4" s="476" customFormat="1" ht="12.75" x14ac:dyDescent="0.2">
      <c r="A2710" s="476">
        <v>39488</v>
      </c>
      <c r="B2710" s="476" t="s">
        <v>13189</v>
      </c>
      <c r="C2710" s="476" t="s">
        <v>9</v>
      </c>
      <c r="D2710" s="477">
        <v>488.6</v>
      </c>
    </row>
    <row r="2711" spans="1:4" s="476" customFormat="1" ht="12.75" x14ac:dyDescent="0.2">
      <c r="A2711" s="476">
        <v>39485</v>
      </c>
      <c r="B2711" s="476" t="s">
        <v>13190</v>
      </c>
      <c r="C2711" s="476" t="s">
        <v>9</v>
      </c>
      <c r="D2711" s="477">
        <v>589.03</v>
      </c>
    </row>
    <row r="2712" spans="1:4" s="476" customFormat="1" ht="12.75" x14ac:dyDescent="0.2">
      <c r="A2712" s="476">
        <v>39489</v>
      </c>
      <c r="B2712" s="476" t="s">
        <v>13191</v>
      </c>
      <c r="C2712" s="476" t="s">
        <v>9</v>
      </c>
      <c r="D2712" s="477">
        <v>496.89</v>
      </c>
    </row>
    <row r="2713" spans="1:4" s="476" customFormat="1" ht="12.75" x14ac:dyDescent="0.2">
      <c r="A2713" s="476">
        <v>39490</v>
      </c>
      <c r="B2713" s="476" t="s">
        <v>13192</v>
      </c>
      <c r="C2713" s="476" t="s">
        <v>9</v>
      </c>
      <c r="D2713" s="477">
        <v>740.42</v>
      </c>
    </row>
    <row r="2714" spans="1:4" s="476" customFormat="1" ht="12.75" x14ac:dyDescent="0.2">
      <c r="A2714" s="476">
        <v>39494</v>
      </c>
      <c r="B2714" s="476" t="s">
        <v>13193</v>
      </c>
      <c r="C2714" s="476" t="s">
        <v>9</v>
      </c>
      <c r="D2714" s="477">
        <v>531.69000000000005</v>
      </c>
    </row>
    <row r="2715" spans="1:4" s="476" customFormat="1" ht="12.75" x14ac:dyDescent="0.2">
      <c r="A2715" s="476">
        <v>39495</v>
      </c>
      <c r="B2715" s="476" t="s">
        <v>13194</v>
      </c>
      <c r="C2715" s="476" t="s">
        <v>9</v>
      </c>
      <c r="D2715" s="477">
        <v>599.14</v>
      </c>
    </row>
    <row r="2716" spans="1:4" s="476" customFormat="1" ht="12.75" x14ac:dyDescent="0.2">
      <c r="A2716" s="476">
        <v>39496</v>
      </c>
      <c r="B2716" s="476" t="s">
        <v>13195</v>
      </c>
      <c r="C2716" s="476" t="s">
        <v>9</v>
      </c>
      <c r="D2716" s="477">
        <v>659.05</v>
      </c>
    </row>
    <row r="2717" spans="1:4" s="476" customFormat="1" ht="12.75" x14ac:dyDescent="0.2">
      <c r="A2717" s="476">
        <v>39492</v>
      </c>
      <c r="B2717" s="476" t="s">
        <v>13196</v>
      </c>
      <c r="C2717" s="476" t="s">
        <v>9</v>
      </c>
      <c r="D2717" s="477">
        <v>763</v>
      </c>
    </row>
    <row r="2718" spans="1:4" s="476" customFormat="1" ht="12.75" x14ac:dyDescent="0.2">
      <c r="A2718" s="476">
        <v>39497</v>
      </c>
      <c r="B2718" s="476" t="s">
        <v>13197</v>
      </c>
      <c r="C2718" s="476" t="s">
        <v>9</v>
      </c>
      <c r="D2718" s="477">
        <v>689.19</v>
      </c>
    </row>
    <row r="2719" spans="1:4" s="476" customFormat="1" ht="12.75" x14ac:dyDescent="0.2">
      <c r="A2719" s="476">
        <v>39493</v>
      </c>
      <c r="B2719" s="476" t="s">
        <v>13198</v>
      </c>
      <c r="C2719" s="476" t="s">
        <v>9</v>
      </c>
      <c r="D2719" s="477">
        <v>818.39</v>
      </c>
    </row>
    <row r="2720" spans="1:4" s="476" customFormat="1" ht="12.75" x14ac:dyDescent="0.2">
      <c r="A2720" s="476">
        <v>39500</v>
      </c>
      <c r="B2720" s="476" t="s">
        <v>13199</v>
      </c>
      <c r="C2720" s="476" t="s">
        <v>9</v>
      </c>
      <c r="D2720" s="477">
        <v>892.94</v>
      </c>
    </row>
    <row r="2721" spans="1:4" s="476" customFormat="1" ht="12.75" x14ac:dyDescent="0.2">
      <c r="A2721" s="476">
        <v>39498</v>
      </c>
      <c r="B2721" s="476" t="s">
        <v>13200</v>
      </c>
      <c r="C2721" s="476" t="s">
        <v>9</v>
      </c>
      <c r="D2721" s="478">
        <v>1101.29</v>
      </c>
    </row>
    <row r="2722" spans="1:4" s="476" customFormat="1" ht="12.75" x14ac:dyDescent="0.2">
      <c r="A2722" s="476">
        <v>43628</v>
      </c>
      <c r="B2722" s="476" t="s">
        <v>13201</v>
      </c>
      <c r="C2722" s="476" t="s">
        <v>9</v>
      </c>
      <c r="D2722" s="477">
        <v>868.05</v>
      </c>
    </row>
    <row r="2723" spans="1:4" s="476" customFormat="1" ht="12.75" x14ac:dyDescent="0.2">
      <c r="A2723" s="476">
        <v>39501</v>
      </c>
      <c r="B2723" s="476" t="s">
        <v>13202</v>
      </c>
      <c r="C2723" s="476" t="s">
        <v>9</v>
      </c>
      <c r="D2723" s="477">
        <v>917.12</v>
      </c>
    </row>
    <row r="2724" spans="1:4" s="476" customFormat="1" ht="12.75" x14ac:dyDescent="0.2">
      <c r="A2724" s="476">
        <v>39499</v>
      </c>
      <c r="B2724" s="476" t="s">
        <v>13203</v>
      </c>
      <c r="C2724" s="476" t="s">
        <v>9</v>
      </c>
      <c r="D2724" s="478">
        <v>1116.92</v>
      </c>
    </row>
    <row r="2725" spans="1:4" s="476" customFormat="1" ht="12.75" x14ac:dyDescent="0.2">
      <c r="A2725" s="476">
        <v>43621</v>
      </c>
      <c r="B2725" s="476" t="s">
        <v>13204</v>
      </c>
      <c r="C2725" s="476" t="s">
        <v>9</v>
      </c>
      <c r="D2725" s="477">
        <v>922.3</v>
      </c>
    </row>
    <row r="2726" spans="1:4" s="476" customFormat="1" ht="12.75" x14ac:dyDescent="0.2">
      <c r="A2726" s="476">
        <v>3733</v>
      </c>
      <c r="B2726" s="476" t="s">
        <v>1285</v>
      </c>
      <c r="C2726" s="476" t="s">
        <v>3</v>
      </c>
      <c r="D2726" s="477">
        <v>58.96</v>
      </c>
    </row>
    <row r="2727" spans="1:4" s="476" customFormat="1" ht="12.75" x14ac:dyDescent="0.2">
      <c r="A2727" s="476">
        <v>3731</v>
      </c>
      <c r="B2727" s="476" t="s">
        <v>9965</v>
      </c>
      <c r="C2727" s="476" t="s">
        <v>3</v>
      </c>
      <c r="D2727" s="477">
        <v>54.73</v>
      </c>
    </row>
    <row r="2728" spans="1:4" s="476" customFormat="1" ht="12.75" x14ac:dyDescent="0.2">
      <c r="A2728" s="476">
        <v>38137</v>
      </c>
      <c r="B2728" s="476" t="s">
        <v>9966</v>
      </c>
      <c r="C2728" s="476" t="s">
        <v>3</v>
      </c>
      <c r="D2728" s="477">
        <v>55.05</v>
      </c>
    </row>
    <row r="2729" spans="1:4" s="476" customFormat="1" ht="12.75" x14ac:dyDescent="0.2">
      <c r="A2729" s="476">
        <v>38135</v>
      </c>
      <c r="B2729" s="476" t="s">
        <v>9967</v>
      </c>
      <c r="C2729" s="476" t="s">
        <v>3</v>
      </c>
      <c r="D2729" s="477">
        <v>69.78</v>
      </c>
    </row>
    <row r="2730" spans="1:4" s="476" customFormat="1" ht="12.75" x14ac:dyDescent="0.2">
      <c r="A2730" s="476">
        <v>38138</v>
      </c>
      <c r="B2730" s="476" t="s">
        <v>9968</v>
      </c>
      <c r="C2730" s="476" t="s">
        <v>3</v>
      </c>
      <c r="D2730" s="477">
        <v>54.06</v>
      </c>
    </row>
    <row r="2731" spans="1:4" s="476" customFormat="1" ht="12.75" x14ac:dyDescent="0.2">
      <c r="A2731" s="476">
        <v>3736</v>
      </c>
      <c r="B2731" s="476" t="s">
        <v>9969</v>
      </c>
      <c r="C2731" s="476" t="s">
        <v>3</v>
      </c>
      <c r="D2731" s="477">
        <v>53</v>
      </c>
    </row>
    <row r="2732" spans="1:4" s="476" customFormat="1" ht="12.75" x14ac:dyDescent="0.2">
      <c r="A2732" s="476">
        <v>3741</v>
      </c>
      <c r="B2732" s="476" t="s">
        <v>9970</v>
      </c>
      <c r="C2732" s="476" t="s">
        <v>3</v>
      </c>
      <c r="D2732" s="477">
        <v>55.24</v>
      </c>
    </row>
    <row r="2733" spans="1:4" s="476" customFormat="1" ht="12.75" x14ac:dyDescent="0.2">
      <c r="A2733" s="476">
        <v>3745</v>
      </c>
      <c r="B2733" s="476" t="s">
        <v>9971</v>
      </c>
      <c r="C2733" s="476" t="s">
        <v>3</v>
      </c>
      <c r="D2733" s="477">
        <v>59.57</v>
      </c>
    </row>
    <row r="2734" spans="1:4" s="476" customFormat="1" ht="12.75" x14ac:dyDescent="0.2">
      <c r="A2734" s="476">
        <v>3743</v>
      </c>
      <c r="B2734" s="476" t="s">
        <v>9972</v>
      </c>
      <c r="C2734" s="476" t="s">
        <v>3</v>
      </c>
      <c r="D2734" s="477">
        <v>55.05</v>
      </c>
    </row>
    <row r="2735" spans="1:4" s="476" customFormat="1" ht="12.75" x14ac:dyDescent="0.2">
      <c r="A2735" s="476">
        <v>3744</v>
      </c>
      <c r="B2735" s="476" t="s">
        <v>9973</v>
      </c>
      <c r="C2735" s="476" t="s">
        <v>3</v>
      </c>
      <c r="D2735" s="477">
        <v>60.6</v>
      </c>
    </row>
    <row r="2736" spans="1:4" s="476" customFormat="1" ht="12.75" x14ac:dyDescent="0.2">
      <c r="A2736" s="476">
        <v>3739</v>
      </c>
      <c r="B2736" s="476" t="s">
        <v>9974</v>
      </c>
      <c r="C2736" s="476" t="s">
        <v>3</v>
      </c>
      <c r="D2736" s="477">
        <v>63.68</v>
      </c>
    </row>
    <row r="2737" spans="1:4" s="476" customFormat="1" ht="12.75" x14ac:dyDescent="0.2">
      <c r="A2737" s="476">
        <v>3737</v>
      </c>
      <c r="B2737" s="476" t="s">
        <v>9975</v>
      </c>
      <c r="C2737" s="476" t="s">
        <v>3</v>
      </c>
      <c r="D2737" s="477">
        <v>66.760000000000005</v>
      </c>
    </row>
    <row r="2738" spans="1:4" s="476" customFormat="1" ht="12.75" x14ac:dyDescent="0.2">
      <c r="A2738" s="476">
        <v>3738</v>
      </c>
      <c r="B2738" s="476" t="s">
        <v>9976</v>
      </c>
      <c r="C2738" s="476" t="s">
        <v>3</v>
      </c>
      <c r="D2738" s="477">
        <v>77.03</v>
      </c>
    </row>
    <row r="2739" spans="1:4" s="476" customFormat="1" ht="12.75" x14ac:dyDescent="0.2">
      <c r="A2739" s="476">
        <v>3747</v>
      </c>
      <c r="B2739" s="476" t="s">
        <v>9977</v>
      </c>
      <c r="C2739" s="476" t="s">
        <v>3</v>
      </c>
      <c r="D2739" s="477">
        <v>60.6</v>
      </c>
    </row>
    <row r="2740" spans="1:4" s="476" customFormat="1" ht="12.75" x14ac:dyDescent="0.2">
      <c r="A2740" s="476">
        <v>11649</v>
      </c>
      <c r="B2740" s="476" t="s">
        <v>9978</v>
      </c>
      <c r="C2740" s="476" t="s">
        <v>9</v>
      </c>
      <c r="D2740" s="477">
        <v>439.61</v>
      </c>
    </row>
    <row r="2741" spans="1:4" s="476" customFormat="1" ht="12.75" x14ac:dyDescent="0.2">
      <c r="A2741" s="476">
        <v>11650</v>
      </c>
      <c r="B2741" s="476" t="s">
        <v>9979</v>
      </c>
      <c r="C2741" s="476" t="s">
        <v>9</v>
      </c>
      <c r="D2741" s="477">
        <v>749.29</v>
      </c>
    </row>
    <row r="2742" spans="1:4" s="476" customFormat="1" ht="12.75" x14ac:dyDescent="0.2">
      <c r="A2742" s="476">
        <v>3742</v>
      </c>
      <c r="B2742" s="476" t="s">
        <v>9980</v>
      </c>
      <c r="C2742" s="476" t="s">
        <v>3</v>
      </c>
      <c r="D2742" s="477">
        <v>79.91</v>
      </c>
    </row>
    <row r="2743" spans="1:4" s="476" customFormat="1" ht="12.75" x14ac:dyDescent="0.2">
      <c r="A2743" s="476">
        <v>3746</v>
      </c>
      <c r="B2743" s="476" t="s">
        <v>9981</v>
      </c>
      <c r="C2743" s="476" t="s">
        <v>3</v>
      </c>
      <c r="D2743" s="477">
        <v>93.3</v>
      </c>
    </row>
    <row r="2744" spans="1:4" s="476" customFormat="1" ht="12.75" x14ac:dyDescent="0.2">
      <c r="A2744" s="476">
        <v>21106</v>
      </c>
      <c r="B2744" s="476" t="s">
        <v>9982</v>
      </c>
      <c r="C2744" s="476" t="s">
        <v>29</v>
      </c>
      <c r="D2744" s="477">
        <v>41.67</v>
      </c>
    </row>
    <row r="2745" spans="1:4" s="476" customFormat="1" ht="12.75" x14ac:dyDescent="0.2">
      <c r="A2745" s="476">
        <v>3755</v>
      </c>
      <c r="B2745" s="476" t="s">
        <v>9983</v>
      </c>
      <c r="C2745" s="476" t="s">
        <v>9</v>
      </c>
      <c r="D2745" s="477">
        <v>28.99</v>
      </c>
    </row>
    <row r="2746" spans="1:4" s="476" customFormat="1" ht="12.75" x14ac:dyDescent="0.2">
      <c r="A2746" s="476">
        <v>3750</v>
      </c>
      <c r="B2746" s="476" t="s">
        <v>9984</v>
      </c>
      <c r="C2746" s="476" t="s">
        <v>9</v>
      </c>
      <c r="D2746" s="477">
        <v>38.99</v>
      </c>
    </row>
    <row r="2747" spans="1:4" s="476" customFormat="1" ht="12.75" x14ac:dyDescent="0.2">
      <c r="A2747" s="476">
        <v>3756</v>
      </c>
      <c r="B2747" s="476" t="s">
        <v>9985</v>
      </c>
      <c r="C2747" s="476" t="s">
        <v>9</v>
      </c>
      <c r="D2747" s="477">
        <v>72.849999999999994</v>
      </c>
    </row>
    <row r="2748" spans="1:4" s="476" customFormat="1" ht="12.75" x14ac:dyDescent="0.2">
      <c r="A2748" s="476">
        <v>39377</v>
      </c>
      <c r="B2748" s="476" t="s">
        <v>9986</v>
      </c>
      <c r="C2748" s="476" t="s">
        <v>9</v>
      </c>
      <c r="D2748" s="477">
        <v>215.82</v>
      </c>
    </row>
    <row r="2749" spans="1:4" s="476" customFormat="1" ht="12.75" x14ac:dyDescent="0.2">
      <c r="A2749" s="476">
        <v>38191</v>
      </c>
      <c r="B2749" s="476" t="s">
        <v>9987</v>
      </c>
      <c r="C2749" s="476" t="s">
        <v>9</v>
      </c>
      <c r="D2749" s="477">
        <v>16.07</v>
      </c>
    </row>
    <row r="2750" spans="1:4" s="476" customFormat="1" ht="12.75" x14ac:dyDescent="0.2">
      <c r="A2750" s="476">
        <v>39381</v>
      </c>
      <c r="B2750" s="476" t="s">
        <v>9988</v>
      </c>
      <c r="C2750" s="476" t="s">
        <v>9</v>
      </c>
      <c r="D2750" s="477">
        <v>14.99</v>
      </c>
    </row>
    <row r="2751" spans="1:4" s="476" customFormat="1" ht="12.75" x14ac:dyDescent="0.2">
      <c r="A2751" s="476">
        <v>38780</v>
      </c>
      <c r="B2751" s="476" t="s">
        <v>9989</v>
      </c>
      <c r="C2751" s="476" t="s">
        <v>9</v>
      </c>
      <c r="D2751" s="477">
        <v>18.329999999999998</v>
      </c>
    </row>
    <row r="2752" spans="1:4" s="476" customFormat="1" ht="12.75" x14ac:dyDescent="0.2">
      <c r="A2752" s="476">
        <v>38781</v>
      </c>
      <c r="B2752" s="476" t="s">
        <v>9990</v>
      </c>
      <c r="C2752" s="476" t="s">
        <v>9</v>
      </c>
      <c r="D2752" s="477">
        <v>61.9</v>
      </c>
    </row>
    <row r="2753" spans="1:4" s="476" customFormat="1" ht="12.75" x14ac:dyDescent="0.2">
      <c r="A2753" s="476">
        <v>38192</v>
      </c>
      <c r="B2753" s="476" t="s">
        <v>9991</v>
      </c>
      <c r="C2753" s="476" t="s">
        <v>9</v>
      </c>
      <c r="D2753" s="477">
        <v>112</v>
      </c>
    </row>
    <row r="2754" spans="1:4" s="476" customFormat="1" ht="12.75" x14ac:dyDescent="0.2">
      <c r="A2754" s="476">
        <v>3753</v>
      </c>
      <c r="B2754" s="476" t="s">
        <v>9992</v>
      </c>
      <c r="C2754" s="476" t="s">
        <v>9</v>
      </c>
      <c r="D2754" s="477">
        <v>9.8000000000000007</v>
      </c>
    </row>
    <row r="2755" spans="1:4" s="476" customFormat="1" ht="12.75" x14ac:dyDescent="0.2">
      <c r="A2755" s="476">
        <v>38782</v>
      </c>
      <c r="B2755" s="476" t="s">
        <v>9993</v>
      </c>
      <c r="C2755" s="476" t="s">
        <v>9</v>
      </c>
      <c r="D2755" s="477">
        <v>12.76</v>
      </c>
    </row>
    <row r="2756" spans="1:4" s="476" customFormat="1" ht="12.75" x14ac:dyDescent="0.2">
      <c r="A2756" s="476">
        <v>38778</v>
      </c>
      <c r="B2756" s="476" t="s">
        <v>9994</v>
      </c>
      <c r="C2756" s="476" t="s">
        <v>9</v>
      </c>
      <c r="D2756" s="477">
        <v>9.58</v>
      </c>
    </row>
    <row r="2757" spans="1:4" s="476" customFormat="1" ht="12.75" x14ac:dyDescent="0.2">
      <c r="A2757" s="476">
        <v>38779</v>
      </c>
      <c r="B2757" s="476" t="s">
        <v>9995</v>
      </c>
      <c r="C2757" s="476" t="s">
        <v>9</v>
      </c>
      <c r="D2757" s="477">
        <v>10.15</v>
      </c>
    </row>
    <row r="2758" spans="1:4" s="476" customFormat="1" ht="12.75" x14ac:dyDescent="0.2">
      <c r="A2758" s="476">
        <v>39388</v>
      </c>
      <c r="B2758" s="476" t="s">
        <v>9996</v>
      </c>
      <c r="C2758" s="476" t="s">
        <v>9</v>
      </c>
      <c r="D2758" s="477">
        <v>11.26</v>
      </c>
    </row>
    <row r="2759" spans="1:4" s="476" customFormat="1" ht="12.75" x14ac:dyDescent="0.2">
      <c r="A2759" s="476">
        <v>39387</v>
      </c>
      <c r="B2759" s="476" t="s">
        <v>1961</v>
      </c>
      <c r="C2759" s="476" t="s">
        <v>9</v>
      </c>
      <c r="D2759" s="477">
        <v>17.559999999999999</v>
      </c>
    </row>
    <row r="2760" spans="1:4" s="476" customFormat="1" ht="12.75" x14ac:dyDescent="0.2">
      <c r="A2760" s="476">
        <v>39386</v>
      </c>
      <c r="B2760" s="476" t="s">
        <v>9997</v>
      </c>
      <c r="C2760" s="476" t="s">
        <v>9</v>
      </c>
      <c r="D2760" s="477">
        <v>12.24</v>
      </c>
    </row>
    <row r="2761" spans="1:4" s="476" customFormat="1" ht="12.75" x14ac:dyDescent="0.2">
      <c r="A2761" s="476">
        <v>38194</v>
      </c>
      <c r="B2761" s="476" t="s">
        <v>9998</v>
      </c>
      <c r="C2761" s="476" t="s">
        <v>9</v>
      </c>
      <c r="D2761" s="477">
        <v>9.16</v>
      </c>
    </row>
    <row r="2762" spans="1:4" s="476" customFormat="1" ht="12.75" x14ac:dyDescent="0.2">
      <c r="A2762" s="476">
        <v>38193</v>
      </c>
      <c r="B2762" s="476" t="s">
        <v>9999</v>
      </c>
      <c r="C2762" s="476" t="s">
        <v>9</v>
      </c>
      <c r="D2762" s="477">
        <v>7.96</v>
      </c>
    </row>
    <row r="2763" spans="1:4" s="476" customFormat="1" ht="12.75" x14ac:dyDescent="0.2">
      <c r="A2763" s="476">
        <v>12216</v>
      </c>
      <c r="B2763" s="476" t="s">
        <v>10000</v>
      </c>
      <c r="C2763" s="476" t="s">
        <v>9</v>
      </c>
      <c r="D2763" s="477">
        <v>56.01</v>
      </c>
    </row>
    <row r="2764" spans="1:4" s="476" customFormat="1" ht="12.75" x14ac:dyDescent="0.2">
      <c r="A2764" s="476">
        <v>3757</v>
      </c>
      <c r="B2764" s="476" t="s">
        <v>10001</v>
      </c>
      <c r="C2764" s="476" t="s">
        <v>9</v>
      </c>
      <c r="D2764" s="477">
        <v>64.77</v>
      </c>
    </row>
    <row r="2765" spans="1:4" s="476" customFormat="1" ht="12.75" x14ac:dyDescent="0.2">
      <c r="A2765" s="476">
        <v>3758</v>
      </c>
      <c r="B2765" s="476" t="s">
        <v>10002</v>
      </c>
      <c r="C2765" s="476" t="s">
        <v>9</v>
      </c>
      <c r="D2765" s="477">
        <v>75.52</v>
      </c>
    </row>
    <row r="2766" spans="1:4" s="476" customFormat="1" ht="12.75" x14ac:dyDescent="0.2">
      <c r="A2766" s="476">
        <v>12214</v>
      </c>
      <c r="B2766" s="476" t="s">
        <v>10003</v>
      </c>
      <c r="C2766" s="476" t="s">
        <v>9</v>
      </c>
      <c r="D2766" s="477">
        <v>25.86</v>
      </c>
    </row>
    <row r="2767" spans="1:4" s="476" customFormat="1" ht="12.75" x14ac:dyDescent="0.2">
      <c r="A2767" s="476">
        <v>3749</v>
      </c>
      <c r="B2767" s="476" t="s">
        <v>10004</v>
      </c>
      <c r="C2767" s="476" t="s">
        <v>9</v>
      </c>
      <c r="D2767" s="477">
        <v>46.09</v>
      </c>
    </row>
    <row r="2768" spans="1:4" s="476" customFormat="1" ht="12.75" x14ac:dyDescent="0.2">
      <c r="A2768" s="476">
        <v>3751</v>
      </c>
      <c r="B2768" s="476" t="s">
        <v>10005</v>
      </c>
      <c r="C2768" s="476" t="s">
        <v>9</v>
      </c>
      <c r="D2768" s="477">
        <v>62.9</v>
      </c>
    </row>
    <row r="2769" spans="1:4" s="476" customFormat="1" ht="12.75" x14ac:dyDescent="0.2">
      <c r="A2769" s="476">
        <v>39376</v>
      </c>
      <c r="B2769" s="476" t="s">
        <v>10006</v>
      </c>
      <c r="C2769" s="476" t="s">
        <v>9</v>
      </c>
      <c r="D2769" s="477">
        <v>53.02</v>
      </c>
    </row>
    <row r="2770" spans="1:4" s="476" customFormat="1" ht="12.75" x14ac:dyDescent="0.2">
      <c r="A2770" s="476">
        <v>3752</v>
      </c>
      <c r="B2770" s="476" t="s">
        <v>10007</v>
      </c>
      <c r="C2770" s="476" t="s">
        <v>9</v>
      </c>
      <c r="D2770" s="477">
        <v>103.76</v>
      </c>
    </row>
    <row r="2771" spans="1:4" s="476" customFormat="1" ht="12.75" x14ac:dyDescent="0.2">
      <c r="A2771" s="476">
        <v>746</v>
      </c>
      <c r="B2771" s="476" t="s">
        <v>16796</v>
      </c>
      <c r="C2771" s="476" t="s">
        <v>9</v>
      </c>
      <c r="D2771" s="478">
        <v>2450</v>
      </c>
    </row>
    <row r="2772" spans="1:4" s="476" customFormat="1" ht="12.75" x14ac:dyDescent="0.2">
      <c r="A2772" s="476">
        <v>20269</v>
      </c>
      <c r="B2772" s="476" t="s">
        <v>16797</v>
      </c>
      <c r="C2772" s="476" t="s">
        <v>9</v>
      </c>
      <c r="D2772" s="477">
        <v>74.89</v>
      </c>
    </row>
    <row r="2773" spans="1:4" s="476" customFormat="1" ht="12.75" x14ac:dyDescent="0.2">
      <c r="A2773" s="476">
        <v>20270</v>
      </c>
      <c r="B2773" s="476" t="s">
        <v>16798</v>
      </c>
      <c r="C2773" s="476" t="s">
        <v>9</v>
      </c>
      <c r="D2773" s="477">
        <v>82.75</v>
      </c>
    </row>
    <row r="2774" spans="1:4" s="476" customFormat="1" ht="12.75" x14ac:dyDescent="0.2">
      <c r="A2774" s="476">
        <v>11696</v>
      </c>
      <c r="B2774" s="476" t="s">
        <v>16799</v>
      </c>
      <c r="C2774" s="476" t="s">
        <v>9</v>
      </c>
      <c r="D2774" s="477">
        <v>132.46</v>
      </c>
    </row>
    <row r="2775" spans="1:4" s="476" customFormat="1" ht="12.75" x14ac:dyDescent="0.2">
      <c r="A2775" s="476">
        <v>10427</v>
      </c>
      <c r="B2775" s="476" t="s">
        <v>16800</v>
      </c>
      <c r="C2775" s="476" t="s">
        <v>9</v>
      </c>
      <c r="D2775" s="477">
        <v>370.68</v>
      </c>
    </row>
    <row r="2776" spans="1:4" s="476" customFormat="1" ht="12.75" x14ac:dyDescent="0.2">
      <c r="A2776" s="476">
        <v>10428</v>
      </c>
      <c r="B2776" s="476" t="s">
        <v>16801</v>
      </c>
      <c r="C2776" s="476" t="s">
        <v>9</v>
      </c>
      <c r="D2776" s="477">
        <v>381.91</v>
      </c>
    </row>
    <row r="2777" spans="1:4" s="476" customFormat="1" ht="12.75" x14ac:dyDescent="0.2">
      <c r="A2777" s="476">
        <v>36521</v>
      </c>
      <c r="B2777" s="476" t="s">
        <v>16802</v>
      </c>
      <c r="C2777" s="476" t="s">
        <v>9</v>
      </c>
      <c r="D2777" s="477">
        <v>119.16</v>
      </c>
    </row>
    <row r="2778" spans="1:4" s="476" customFormat="1" ht="12.75" x14ac:dyDescent="0.2">
      <c r="A2778" s="476">
        <v>36794</v>
      </c>
      <c r="B2778" s="476" t="s">
        <v>16803</v>
      </c>
      <c r="C2778" s="476" t="s">
        <v>9</v>
      </c>
      <c r="D2778" s="477">
        <v>126.86</v>
      </c>
    </row>
    <row r="2779" spans="1:4" s="476" customFormat="1" ht="12.75" x14ac:dyDescent="0.2">
      <c r="A2779" s="476">
        <v>10426</v>
      </c>
      <c r="B2779" s="476" t="s">
        <v>16804</v>
      </c>
      <c r="C2779" s="476" t="s">
        <v>9</v>
      </c>
      <c r="D2779" s="477">
        <v>142.05000000000001</v>
      </c>
    </row>
    <row r="2780" spans="1:4" s="476" customFormat="1" ht="12.75" x14ac:dyDescent="0.2">
      <c r="A2780" s="476">
        <v>10425</v>
      </c>
      <c r="B2780" s="476" t="s">
        <v>16805</v>
      </c>
      <c r="C2780" s="476" t="s">
        <v>9</v>
      </c>
      <c r="D2780" s="477">
        <v>72.06</v>
      </c>
    </row>
    <row r="2781" spans="1:4" s="476" customFormat="1" ht="12.75" x14ac:dyDescent="0.2">
      <c r="A2781" s="476">
        <v>10431</v>
      </c>
      <c r="B2781" s="476" t="s">
        <v>16806</v>
      </c>
      <c r="C2781" s="476" t="s">
        <v>9</v>
      </c>
      <c r="D2781" s="477">
        <v>246.73</v>
      </c>
    </row>
    <row r="2782" spans="1:4" s="476" customFormat="1" ht="12.75" x14ac:dyDescent="0.2">
      <c r="A2782" s="476">
        <v>10429</v>
      </c>
      <c r="B2782" s="476" t="s">
        <v>16807</v>
      </c>
      <c r="C2782" s="476" t="s">
        <v>9</v>
      </c>
      <c r="D2782" s="477">
        <v>121.71</v>
      </c>
    </row>
    <row r="2783" spans="1:4" s="476" customFormat="1" ht="12.75" x14ac:dyDescent="0.2">
      <c r="A2783" s="476">
        <v>2354</v>
      </c>
      <c r="B2783" s="476" t="s">
        <v>10008</v>
      </c>
      <c r="C2783" s="476" t="s">
        <v>7605</v>
      </c>
      <c r="D2783" s="477">
        <v>19.63</v>
      </c>
    </row>
    <row r="2784" spans="1:4" s="476" customFormat="1" ht="12.75" x14ac:dyDescent="0.2">
      <c r="A2784" s="476">
        <v>40932</v>
      </c>
      <c r="B2784" s="476" t="s">
        <v>10009</v>
      </c>
      <c r="C2784" s="476" t="s">
        <v>908</v>
      </c>
      <c r="D2784" s="478">
        <v>3498.4</v>
      </c>
    </row>
    <row r="2785" spans="1:4" s="476" customFormat="1" ht="12.75" x14ac:dyDescent="0.2">
      <c r="A2785" s="476">
        <v>10853</v>
      </c>
      <c r="B2785" s="476" t="s">
        <v>10010</v>
      </c>
      <c r="C2785" s="476" t="s">
        <v>9</v>
      </c>
      <c r="D2785" s="477">
        <v>81.05</v>
      </c>
    </row>
    <row r="2786" spans="1:4" s="476" customFormat="1" ht="12.75" x14ac:dyDescent="0.2">
      <c r="A2786" s="476">
        <v>5093</v>
      </c>
      <c r="B2786" s="476" t="s">
        <v>10011</v>
      </c>
      <c r="C2786" s="476" t="s">
        <v>8005</v>
      </c>
      <c r="D2786" s="477">
        <v>16.399999999999999</v>
      </c>
    </row>
    <row r="2787" spans="1:4" s="476" customFormat="1" ht="12.75" x14ac:dyDescent="0.2">
      <c r="A2787" s="476">
        <v>44331</v>
      </c>
      <c r="B2787" s="476" t="s">
        <v>16808</v>
      </c>
      <c r="C2787" s="476" t="s">
        <v>7596</v>
      </c>
      <c r="D2787" s="477">
        <v>33.35</v>
      </c>
    </row>
    <row r="2788" spans="1:4" s="476" customFormat="1" ht="12.75" x14ac:dyDescent="0.2">
      <c r="A2788" s="476">
        <v>37768</v>
      </c>
      <c r="B2788" s="476" t="s">
        <v>10012</v>
      </c>
      <c r="C2788" s="476" t="s">
        <v>9</v>
      </c>
      <c r="D2788" s="478">
        <v>158000</v>
      </c>
    </row>
    <row r="2789" spans="1:4" s="476" customFormat="1" ht="12.75" x14ac:dyDescent="0.2">
      <c r="A2789" s="476">
        <v>37773</v>
      </c>
      <c r="B2789" s="476" t="s">
        <v>10013</v>
      </c>
      <c r="C2789" s="476" t="s">
        <v>9</v>
      </c>
      <c r="D2789" s="478">
        <v>134168.63</v>
      </c>
    </row>
    <row r="2790" spans="1:4" s="476" customFormat="1" ht="12.75" x14ac:dyDescent="0.2">
      <c r="A2790" s="476">
        <v>37769</v>
      </c>
      <c r="B2790" s="476" t="s">
        <v>10014</v>
      </c>
      <c r="C2790" s="476" t="s">
        <v>9</v>
      </c>
      <c r="D2790" s="478">
        <v>224615.2</v>
      </c>
    </row>
    <row r="2791" spans="1:4" s="476" customFormat="1" ht="12.75" x14ac:dyDescent="0.2">
      <c r="A2791" s="476">
        <v>37770</v>
      </c>
      <c r="B2791" s="476" t="s">
        <v>10015</v>
      </c>
      <c r="C2791" s="476" t="s">
        <v>9</v>
      </c>
      <c r="D2791" s="478">
        <v>381207.83</v>
      </c>
    </row>
    <row r="2792" spans="1:4" s="476" customFormat="1" ht="12.75" x14ac:dyDescent="0.2">
      <c r="A2792" s="476">
        <v>38382</v>
      </c>
      <c r="B2792" s="476" t="s">
        <v>10016</v>
      </c>
      <c r="C2792" s="476" t="s">
        <v>9</v>
      </c>
      <c r="D2792" s="477">
        <v>12.51</v>
      </c>
    </row>
    <row r="2793" spans="1:4" s="476" customFormat="1" ht="12.75" x14ac:dyDescent="0.2">
      <c r="A2793" s="476">
        <v>38383</v>
      </c>
      <c r="B2793" s="476" t="s">
        <v>1552</v>
      </c>
      <c r="C2793" s="476" t="s">
        <v>9</v>
      </c>
      <c r="D2793" s="477">
        <v>2.34</v>
      </c>
    </row>
    <row r="2794" spans="1:4" s="476" customFormat="1" ht="12.75" x14ac:dyDescent="0.2">
      <c r="A2794" s="476">
        <v>3768</v>
      </c>
      <c r="B2794" s="476" t="s">
        <v>10017</v>
      </c>
      <c r="C2794" s="476" t="s">
        <v>9</v>
      </c>
      <c r="D2794" s="477">
        <v>3.37</v>
      </c>
    </row>
    <row r="2795" spans="1:4" s="476" customFormat="1" ht="12.75" x14ac:dyDescent="0.2">
      <c r="A2795" s="476">
        <v>3767</v>
      </c>
      <c r="B2795" s="476" t="s">
        <v>1304</v>
      </c>
      <c r="C2795" s="476" t="s">
        <v>9</v>
      </c>
      <c r="D2795" s="477">
        <v>0.8</v>
      </c>
    </row>
    <row r="2796" spans="1:4" s="476" customFormat="1" ht="12.75" x14ac:dyDescent="0.2">
      <c r="A2796" s="476">
        <v>13192</v>
      </c>
      <c r="B2796" s="476" t="s">
        <v>10018</v>
      </c>
      <c r="C2796" s="476" t="s">
        <v>9</v>
      </c>
      <c r="D2796" s="478">
        <v>4620.55</v>
      </c>
    </row>
    <row r="2797" spans="1:4" s="476" customFormat="1" ht="12.75" x14ac:dyDescent="0.2">
      <c r="A2797" s="476">
        <v>38413</v>
      </c>
      <c r="B2797" s="476" t="s">
        <v>10019</v>
      </c>
      <c r="C2797" s="476" t="s">
        <v>9</v>
      </c>
      <c r="D2797" s="477">
        <v>764.17</v>
      </c>
    </row>
    <row r="2798" spans="1:4" s="476" customFormat="1" ht="12.75" x14ac:dyDescent="0.2">
      <c r="A2798" s="476">
        <v>42440</v>
      </c>
      <c r="B2798" s="476" t="s">
        <v>10020</v>
      </c>
      <c r="C2798" s="476" t="s">
        <v>9</v>
      </c>
      <c r="D2798" s="477">
        <v>946.93</v>
      </c>
    </row>
    <row r="2799" spans="1:4" s="476" customFormat="1" ht="12.75" x14ac:dyDescent="0.2">
      <c r="A2799" s="476">
        <v>20193</v>
      </c>
      <c r="B2799" s="476" t="s">
        <v>10021</v>
      </c>
      <c r="C2799" s="476" t="s">
        <v>10022</v>
      </c>
      <c r="D2799" s="477">
        <v>4.49</v>
      </c>
    </row>
    <row r="2800" spans="1:4" s="476" customFormat="1" ht="12.75" x14ac:dyDescent="0.2">
      <c r="A2800" s="476">
        <v>10527</v>
      </c>
      <c r="B2800" s="476" t="s">
        <v>13205</v>
      </c>
      <c r="C2800" s="476" t="s">
        <v>10023</v>
      </c>
      <c r="D2800" s="477">
        <v>13.5</v>
      </c>
    </row>
    <row r="2801" spans="1:4" s="476" customFormat="1" ht="12.75" x14ac:dyDescent="0.2">
      <c r="A2801" s="476">
        <v>41805</v>
      </c>
      <c r="B2801" s="476" t="s">
        <v>10024</v>
      </c>
      <c r="C2801" s="476" t="s">
        <v>908</v>
      </c>
      <c r="D2801" s="477">
        <v>565</v>
      </c>
    </row>
    <row r="2802" spans="1:4" s="476" customFormat="1" ht="12.75" x14ac:dyDescent="0.2">
      <c r="A2802" s="476">
        <v>40271</v>
      </c>
      <c r="B2802" s="476" t="s">
        <v>1170</v>
      </c>
      <c r="C2802" s="476" t="s">
        <v>908</v>
      </c>
      <c r="D2802" s="477">
        <v>8.77</v>
      </c>
    </row>
    <row r="2803" spans="1:4" s="476" customFormat="1" ht="12.75" x14ac:dyDescent="0.2">
      <c r="A2803" s="476">
        <v>40287</v>
      </c>
      <c r="B2803" s="476" t="s">
        <v>1171</v>
      </c>
      <c r="C2803" s="476" t="s">
        <v>908</v>
      </c>
      <c r="D2803" s="477">
        <v>3.37</v>
      </c>
    </row>
    <row r="2804" spans="1:4" s="476" customFormat="1" ht="12.75" x14ac:dyDescent="0.2">
      <c r="A2804" s="476">
        <v>40295</v>
      </c>
      <c r="B2804" s="476" t="s">
        <v>10025</v>
      </c>
      <c r="C2804" s="476" t="s">
        <v>7605</v>
      </c>
      <c r="D2804" s="477">
        <v>3.41</v>
      </c>
    </row>
    <row r="2805" spans="1:4" s="476" customFormat="1" ht="12.75" x14ac:dyDescent="0.2">
      <c r="A2805" s="476">
        <v>745</v>
      </c>
      <c r="B2805" s="476" t="s">
        <v>10026</v>
      </c>
      <c r="C2805" s="476" t="s">
        <v>7605</v>
      </c>
      <c r="D2805" s="477">
        <v>3.6</v>
      </c>
    </row>
    <row r="2806" spans="1:4" s="476" customFormat="1" ht="12.75" x14ac:dyDescent="0.2">
      <c r="A2806" s="476">
        <v>4084</v>
      </c>
      <c r="B2806" s="476" t="s">
        <v>10027</v>
      </c>
      <c r="C2806" s="476" t="s">
        <v>7605</v>
      </c>
      <c r="D2806" s="477">
        <v>1.82</v>
      </c>
    </row>
    <row r="2807" spans="1:4" s="476" customFormat="1" ht="12.75" x14ac:dyDescent="0.2">
      <c r="A2807" s="476">
        <v>743</v>
      </c>
      <c r="B2807" s="476" t="s">
        <v>10028</v>
      </c>
      <c r="C2807" s="476" t="s">
        <v>7605</v>
      </c>
      <c r="D2807" s="477">
        <v>1.82</v>
      </c>
    </row>
    <row r="2808" spans="1:4" s="476" customFormat="1" ht="12.75" x14ac:dyDescent="0.2">
      <c r="A2808" s="476">
        <v>40293</v>
      </c>
      <c r="B2808" s="476" t="s">
        <v>10029</v>
      </c>
      <c r="C2808" s="476" t="s">
        <v>7605</v>
      </c>
      <c r="D2808" s="477">
        <v>2.1800000000000002</v>
      </c>
    </row>
    <row r="2809" spans="1:4" s="476" customFormat="1" ht="12.75" x14ac:dyDescent="0.2">
      <c r="A2809" s="476">
        <v>40294</v>
      </c>
      <c r="B2809" s="476" t="s">
        <v>10030</v>
      </c>
      <c r="C2809" s="476" t="s">
        <v>7605</v>
      </c>
      <c r="D2809" s="477">
        <v>1.82</v>
      </c>
    </row>
    <row r="2810" spans="1:4" s="476" customFormat="1" ht="12.75" x14ac:dyDescent="0.2">
      <c r="A2810" s="476">
        <v>4085</v>
      </c>
      <c r="B2810" s="476" t="s">
        <v>10031</v>
      </c>
      <c r="C2810" s="476" t="s">
        <v>7605</v>
      </c>
      <c r="D2810" s="477">
        <v>2.54</v>
      </c>
    </row>
    <row r="2811" spans="1:4" s="476" customFormat="1" ht="12.75" x14ac:dyDescent="0.2">
      <c r="A2811" s="476">
        <v>10775</v>
      </c>
      <c r="B2811" s="476" t="s">
        <v>10032</v>
      </c>
      <c r="C2811" s="476" t="s">
        <v>908</v>
      </c>
      <c r="D2811" s="477">
        <v>900</v>
      </c>
    </row>
    <row r="2812" spans="1:4" s="476" customFormat="1" ht="12.75" x14ac:dyDescent="0.2">
      <c r="A2812" s="476">
        <v>10776</v>
      </c>
      <c r="B2812" s="476" t="s">
        <v>10033</v>
      </c>
      <c r="C2812" s="476" t="s">
        <v>908</v>
      </c>
      <c r="D2812" s="477">
        <v>703.12</v>
      </c>
    </row>
    <row r="2813" spans="1:4" s="476" customFormat="1" ht="12.75" x14ac:dyDescent="0.2">
      <c r="A2813" s="476">
        <v>10779</v>
      </c>
      <c r="B2813" s="476" t="s">
        <v>10034</v>
      </c>
      <c r="C2813" s="476" t="s">
        <v>908</v>
      </c>
      <c r="D2813" s="478">
        <v>1125</v>
      </c>
    </row>
    <row r="2814" spans="1:4" s="476" customFormat="1" ht="12.75" x14ac:dyDescent="0.2">
      <c r="A2814" s="476">
        <v>10777</v>
      </c>
      <c r="B2814" s="476" t="s">
        <v>10035</v>
      </c>
      <c r="C2814" s="476" t="s">
        <v>908</v>
      </c>
      <c r="D2814" s="478">
        <v>1021.87</v>
      </c>
    </row>
    <row r="2815" spans="1:4" s="476" customFormat="1" ht="12.75" x14ac:dyDescent="0.2">
      <c r="A2815" s="476">
        <v>10778</v>
      </c>
      <c r="B2815" s="476" t="s">
        <v>10036</v>
      </c>
      <c r="C2815" s="476" t="s">
        <v>908</v>
      </c>
      <c r="D2815" s="478">
        <v>1125</v>
      </c>
    </row>
    <row r="2816" spans="1:4" s="476" customFormat="1" ht="12.75" x14ac:dyDescent="0.2">
      <c r="A2816" s="476">
        <v>40339</v>
      </c>
      <c r="B2816" s="476" t="s">
        <v>10037</v>
      </c>
      <c r="C2816" s="476" t="s">
        <v>908</v>
      </c>
      <c r="D2816" s="477">
        <v>3.37</v>
      </c>
    </row>
    <row r="2817" spans="1:4" s="476" customFormat="1" ht="12.75" x14ac:dyDescent="0.2">
      <c r="A2817" s="476">
        <v>10749</v>
      </c>
      <c r="B2817" s="476" t="s">
        <v>1160</v>
      </c>
      <c r="C2817" s="476" t="s">
        <v>908</v>
      </c>
      <c r="D2817" s="477">
        <v>6.18</v>
      </c>
    </row>
    <row r="2818" spans="1:4" s="476" customFormat="1" ht="12.75" x14ac:dyDescent="0.2">
      <c r="A2818" s="476">
        <v>40290</v>
      </c>
      <c r="B2818" s="476" t="s">
        <v>1162</v>
      </c>
      <c r="C2818" s="476" t="s">
        <v>908</v>
      </c>
      <c r="D2818" s="477">
        <v>8.91</v>
      </c>
    </row>
    <row r="2819" spans="1:4" s="476" customFormat="1" ht="12.75" x14ac:dyDescent="0.2">
      <c r="A2819" s="476">
        <v>3346</v>
      </c>
      <c r="B2819" s="476" t="s">
        <v>13206</v>
      </c>
      <c r="C2819" s="476" t="s">
        <v>7605</v>
      </c>
      <c r="D2819" s="477">
        <v>14.63</v>
      </c>
    </row>
    <row r="2820" spans="1:4" s="476" customFormat="1" ht="12.75" x14ac:dyDescent="0.2">
      <c r="A2820" s="476">
        <v>3348</v>
      </c>
      <c r="B2820" s="476" t="s">
        <v>13207</v>
      </c>
      <c r="C2820" s="476" t="s">
        <v>7605</v>
      </c>
      <c r="D2820" s="477">
        <v>17.5</v>
      </c>
    </row>
    <row r="2821" spans="1:4" s="476" customFormat="1" ht="12.75" x14ac:dyDescent="0.2">
      <c r="A2821" s="476">
        <v>39833</v>
      </c>
      <c r="B2821" s="476" t="s">
        <v>13208</v>
      </c>
      <c r="C2821" s="476" t="s">
        <v>7605</v>
      </c>
      <c r="D2821" s="477">
        <v>23.97</v>
      </c>
    </row>
    <row r="2822" spans="1:4" s="476" customFormat="1" ht="12.75" x14ac:dyDescent="0.2">
      <c r="A2822" s="476">
        <v>7252</v>
      </c>
      <c r="B2822" s="476" t="s">
        <v>10038</v>
      </c>
      <c r="C2822" s="476" t="s">
        <v>7605</v>
      </c>
      <c r="D2822" s="477">
        <v>2.25</v>
      </c>
    </row>
    <row r="2823" spans="1:4" s="476" customFormat="1" ht="12.75" x14ac:dyDescent="0.2">
      <c r="A2823" s="476">
        <v>4778</v>
      </c>
      <c r="B2823" s="476" t="s">
        <v>10039</v>
      </c>
      <c r="C2823" s="476" t="s">
        <v>7605</v>
      </c>
      <c r="D2823" s="477">
        <v>2.93</v>
      </c>
    </row>
    <row r="2824" spans="1:4" s="476" customFormat="1" ht="12.75" x14ac:dyDescent="0.2">
      <c r="A2824" s="476">
        <v>4780</v>
      </c>
      <c r="B2824" s="476" t="s">
        <v>10040</v>
      </c>
      <c r="C2824" s="476" t="s">
        <v>7605</v>
      </c>
      <c r="D2824" s="477">
        <v>3.17</v>
      </c>
    </row>
    <row r="2825" spans="1:4" s="476" customFormat="1" ht="12.75" x14ac:dyDescent="0.2">
      <c r="A2825" s="476">
        <v>10809</v>
      </c>
      <c r="B2825" s="476" t="s">
        <v>10041</v>
      </c>
      <c r="C2825" s="476" t="s">
        <v>7605</v>
      </c>
      <c r="D2825" s="477">
        <v>1.52</v>
      </c>
    </row>
    <row r="2826" spans="1:4" s="476" customFormat="1" ht="12.75" x14ac:dyDescent="0.2">
      <c r="A2826" s="476">
        <v>10811</v>
      </c>
      <c r="B2826" s="476" t="s">
        <v>10042</v>
      </c>
      <c r="C2826" s="476" t="s">
        <v>7605</v>
      </c>
      <c r="D2826" s="477">
        <v>1.3</v>
      </c>
    </row>
    <row r="2827" spans="1:4" s="476" customFormat="1" ht="12.75" x14ac:dyDescent="0.2">
      <c r="A2827" s="476">
        <v>7247</v>
      </c>
      <c r="B2827" s="476" t="s">
        <v>10043</v>
      </c>
      <c r="C2827" s="476" t="s">
        <v>7605</v>
      </c>
      <c r="D2827" s="477">
        <v>2.25</v>
      </c>
    </row>
    <row r="2828" spans="1:4" s="476" customFormat="1" ht="12.75" x14ac:dyDescent="0.2">
      <c r="A2828" s="476">
        <v>40291</v>
      </c>
      <c r="B2828" s="476" t="s">
        <v>10044</v>
      </c>
      <c r="C2828" s="476" t="s">
        <v>908</v>
      </c>
      <c r="D2828" s="477">
        <v>470.94</v>
      </c>
    </row>
    <row r="2829" spans="1:4" s="476" customFormat="1" ht="12.75" x14ac:dyDescent="0.2">
      <c r="A2829" s="476">
        <v>40275</v>
      </c>
      <c r="B2829" s="476" t="s">
        <v>1172</v>
      </c>
      <c r="C2829" s="476" t="s">
        <v>908</v>
      </c>
      <c r="D2829" s="477">
        <v>13.5</v>
      </c>
    </row>
    <row r="2830" spans="1:4" s="476" customFormat="1" ht="12.75" x14ac:dyDescent="0.2">
      <c r="A2830" s="476">
        <v>42408</v>
      </c>
      <c r="B2830" s="476" t="s">
        <v>10045</v>
      </c>
      <c r="C2830" s="476" t="s">
        <v>3</v>
      </c>
      <c r="D2830" s="477">
        <v>1.22</v>
      </c>
    </row>
    <row r="2831" spans="1:4" s="476" customFormat="1" ht="12.75" x14ac:dyDescent="0.2">
      <c r="A2831" s="476">
        <v>3777</v>
      </c>
      <c r="B2831" s="476" t="s">
        <v>10046</v>
      </c>
      <c r="C2831" s="476" t="s">
        <v>3</v>
      </c>
      <c r="D2831" s="477">
        <v>0.88</v>
      </c>
    </row>
    <row r="2832" spans="1:4" s="476" customFormat="1" ht="12.75" x14ac:dyDescent="0.2">
      <c r="A2832" s="476">
        <v>3798</v>
      </c>
      <c r="B2832" s="476" t="s">
        <v>1976</v>
      </c>
      <c r="C2832" s="476" t="s">
        <v>9</v>
      </c>
      <c r="D2832" s="477">
        <v>52.64</v>
      </c>
    </row>
    <row r="2833" spans="1:4" s="476" customFormat="1" ht="12.75" x14ac:dyDescent="0.2">
      <c r="A2833" s="476">
        <v>38769</v>
      </c>
      <c r="B2833" s="476" t="s">
        <v>10047</v>
      </c>
      <c r="C2833" s="476" t="s">
        <v>9</v>
      </c>
      <c r="D2833" s="477">
        <v>41.11</v>
      </c>
    </row>
    <row r="2834" spans="1:4" s="476" customFormat="1" ht="12.75" x14ac:dyDescent="0.2">
      <c r="A2834" s="476">
        <v>39510</v>
      </c>
      <c r="B2834" s="476" t="s">
        <v>10048</v>
      </c>
      <c r="C2834" s="476" t="s">
        <v>9</v>
      </c>
      <c r="D2834" s="477">
        <v>166.39</v>
      </c>
    </row>
    <row r="2835" spans="1:4" s="476" customFormat="1" ht="12.75" x14ac:dyDescent="0.2">
      <c r="A2835" s="476">
        <v>38776</v>
      </c>
      <c r="B2835" s="476" t="s">
        <v>10049</v>
      </c>
      <c r="C2835" s="476" t="s">
        <v>9</v>
      </c>
      <c r="D2835" s="477">
        <v>176.59</v>
      </c>
    </row>
    <row r="2836" spans="1:4" s="476" customFormat="1" ht="12.75" x14ac:dyDescent="0.2">
      <c r="A2836" s="476">
        <v>38774</v>
      </c>
      <c r="B2836" s="476" t="s">
        <v>10050</v>
      </c>
      <c r="C2836" s="476" t="s">
        <v>9</v>
      </c>
      <c r="D2836" s="477">
        <v>23.01</v>
      </c>
    </row>
    <row r="2837" spans="1:4" s="476" customFormat="1" ht="12.75" x14ac:dyDescent="0.2">
      <c r="A2837" s="476">
        <v>42247</v>
      </c>
      <c r="B2837" s="476" t="s">
        <v>10051</v>
      </c>
      <c r="C2837" s="476" t="s">
        <v>9</v>
      </c>
      <c r="D2837" s="477">
        <v>785.46</v>
      </c>
    </row>
    <row r="2838" spans="1:4" s="476" customFormat="1" ht="12.75" x14ac:dyDescent="0.2">
      <c r="A2838" s="476">
        <v>42248</v>
      </c>
      <c r="B2838" s="476" t="s">
        <v>10052</v>
      </c>
      <c r="C2838" s="476" t="s">
        <v>9</v>
      </c>
      <c r="D2838" s="477">
        <v>912.37</v>
      </c>
    </row>
    <row r="2839" spans="1:4" s="476" customFormat="1" ht="12.75" x14ac:dyDescent="0.2">
      <c r="A2839" s="476">
        <v>42249</v>
      </c>
      <c r="B2839" s="476" t="s">
        <v>10053</v>
      </c>
      <c r="C2839" s="476" t="s">
        <v>9</v>
      </c>
      <c r="D2839" s="478">
        <v>1511.47</v>
      </c>
    </row>
    <row r="2840" spans="1:4" s="476" customFormat="1" ht="12.75" x14ac:dyDescent="0.2">
      <c r="A2840" s="476">
        <v>42244</v>
      </c>
      <c r="B2840" s="476" t="s">
        <v>10054</v>
      </c>
      <c r="C2840" s="476" t="s">
        <v>9</v>
      </c>
      <c r="D2840" s="477">
        <v>236.05</v>
      </c>
    </row>
    <row r="2841" spans="1:4" s="476" customFormat="1" ht="12.75" x14ac:dyDescent="0.2">
      <c r="A2841" s="476">
        <v>42245</v>
      </c>
      <c r="B2841" s="476" t="s">
        <v>10055</v>
      </c>
      <c r="C2841" s="476" t="s">
        <v>9</v>
      </c>
      <c r="D2841" s="477">
        <v>435.58</v>
      </c>
    </row>
    <row r="2842" spans="1:4" s="476" customFormat="1" ht="12.75" x14ac:dyDescent="0.2">
      <c r="A2842" s="476">
        <v>42246</v>
      </c>
      <c r="B2842" s="476" t="s">
        <v>10056</v>
      </c>
      <c r="C2842" s="476" t="s">
        <v>9</v>
      </c>
      <c r="D2842" s="477">
        <v>482.17</v>
      </c>
    </row>
    <row r="2843" spans="1:4" s="476" customFormat="1" ht="12.75" x14ac:dyDescent="0.2">
      <c r="A2843" s="476">
        <v>42243</v>
      </c>
      <c r="B2843" s="476" t="s">
        <v>10057</v>
      </c>
      <c r="C2843" s="476" t="s">
        <v>9</v>
      </c>
      <c r="D2843" s="477">
        <v>581.4</v>
      </c>
    </row>
    <row r="2844" spans="1:4" s="476" customFormat="1" ht="12.75" x14ac:dyDescent="0.2">
      <c r="A2844" s="476">
        <v>38889</v>
      </c>
      <c r="B2844" s="476" t="s">
        <v>10058</v>
      </c>
      <c r="C2844" s="476" t="s">
        <v>9</v>
      </c>
      <c r="D2844" s="477">
        <v>31.51</v>
      </c>
    </row>
    <row r="2845" spans="1:4" s="476" customFormat="1" ht="12.75" x14ac:dyDescent="0.2">
      <c r="A2845" s="476">
        <v>38784</v>
      </c>
      <c r="B2845" s="476" t="s">
        <v>10059</v>
      </c>
      <c r="C2845" s="476" t="s">
        <v>9</v>
      </c>
      <c r="D2845" s="477">
        <v>42.16</v>
      </c>
    </row>
    <row r="2846" spans="1:4" s="476" customFormat="1" ht="12.75" x14ac:dyDescent="0.2">
      <c r="A2846" s="476">
        <v>3788</v>
      </c>
      <c r="B2846" s="476" t="s">
        <v>10060</v>
      </c>
      <c r="C2846" s="476" t="s">
        <v>9</v>
      </c>
      <c r="D2846" s="477">
        <v>43.93</v>
      </c>
    </row>
    <row r="2847" spans="1:4" s="476" customFormat="1" ht="12.75" x14ac:dyDescent="0.2">
      <c r="A2847" s="476">
        <v>12230</v>
      </c>
      <c r="B2847" s="476" t="s">
        <v>10061</v>
      </c>
      <c r="C2847" s="476" t="s">
        <v>9</v>
      </c>
      <c r="D2847" s="477">
        <v>11.3</v>
      </c>
    </row>
    <row r="2848" spans="1:4" s="476" customFormat="1" ht="12.75" x14ac:dyDescent="0.2">
      <c r="A2848" s="476">
        <v>3780</v>
      </c>
      <c r="B2848" s="476" t="s">
        <v>10062</v>
      </c>
      <c r="C2848" s="476" t="s">
        <v>9</v>
      </c>
      <c r="D2848" s="477">
        <v>64.819999999999993</v>
      </c>
    </row>
    <row r="2849" spans="1:4" s="476" customFormat="1" ht="12.75" x14ac:dyDescent="0.2">
      <c r="A2849" s="476">
        <v>12231</v>
      </c>
      <c r="B2849" s="476" t="s">
        <v>10063</v>
      </c>
      <c r="C2849" s="476" t="s">
        <v>9</v>
      </c>
      <c r="D2849" s="477">
        <v>18.79</v>
      </c>
    </row>
    <row r="2850" spans="1:4" s="476" customFormat="1" ht="12.75" x14ac:dyDescent="0.2">
      <c r="A2850" s="476">
        <v>3811</v>
      </c>
      <c r="B2850" s="476" t="s">
        <v>10064</v>
      </c>
      <c r="C2850" s="476" t="s">
        <v>9</v>
      </c>
      <c r="D2850" s="477">
        <v>60.88</v>
      </c>
    </row>
    <row r="2851" spans="1:4" s="476" customFormat="1" ht="12.75" x14ac:dyDescent="0.2">
      <c r="A2851" s="476">
        <v>12232</v>
      </c>
      <c r="B2851" s="476" t="s">
        <v>10065</v>
      </c>
      <c r="C2851" s="476" t="s">
        <v>9</v>
      </c>
      <c r="D2851" s="477">
        <v>19.690000000000001</v>
      </c>
    </row>
    <row r="2852" spans="1:4" s="476" customFormat="1" ht="12.75" x14ac:dyDescent="0.2">
      <c r="A2852" s="476">
        <v>3799</v>
      </c>
      <c r="B2852" s="476" t="s">
        <v>10066</v>
      </c>
      <c r="C2852" s="476" t="s">
        <v>9</v>
      </c>
      <c r="D2852" s="477">
        <v>86.11</v>
      </c>
    </row>
    <row r="2853" spans="1:4" s="476" customFormat="1" ht="12.75" x14ac:dyDescent="0.2">
      <c r="A2853" s="476">
        <v>12239</v>
      </c>
      <c r="B2853" s="476" t="s">
        <v>10067</v>
      </c>
      <c r="C2853" s="476" t="s">
        <v>9</v>
      </c>
      <c r="D2853" s="477">
        <v>25.77</v>
      </c>
    </row>
    <row r="2854" spans="1:4" s="476" customFormat="1" ht="12.75" x14ac:dyDescent="0.2">
      <c r="A2854" s="476">
        <v>38773</v>
      </c>
      <c r="B2854" s="476" t="s">
        <v>10068</v>
      </c>
      <c r="C2854" s="476" t="s">
        <v>9</v>
      </c>
      <c r="D2854" s="477">
        <v>4.13</v>
      </c>
    </row>
    <row r="2855" spans="1:4" s="476" customFormat="1" ht="12.75" x14ac:dyDescent="0.2">
      <c r="A2855" s="476">
        <v>12271</v>
      </c>
      <c r="B2855" s="476" t="s">
        <v>10069</v>
      </c>
      <c r="C2855" s="476" t="s">
        <v>9</v>
      </c>
      <c r="D2855" s="477">
        <v>230.55</v>
      </c>
    </row>
    <row r="2856" spans="1:4" s="476" customFormat="1" ht="12.75" x14ac:dyDescent="0.2">
      <c r="A2856" s="476">
        <v>38785</v>
      </c>
      <c r="B2856" s="476" t="s">
        <v>10070</v>
      </c>
      <c r="C2856" s="476" t="s">
        <v>9</v>
      </c>
      <c r="D2856" s="477">
        <v>109.15</v>
      </c>
    </row>
    <row r="2857" spans="1:4" s="476" customFormat="1" ht="12.75" x14ac:dyDescent="0.2">
      <c r="A2857" s="476">
        <v>38786</v>
      </c>
      <c r="B2857" s="476" t="s">
        <v>10071</v>
      </c>
      <c r="C2857" s="476" t="s">
        <v>9</v>
      </c>
      <c r="D2857" s="477">
        <v>134.44999999999999</v>
      </c>
    </row>
    <row r="2858" spans="1:4" s="476" customFormat="1" ht="12.75" x14ac:dyDescent="0.2">
      <c r="A2858" s="476">
        <v>39385</v>
      </c>
      <c r="B2858" s="476" t="s">
        <v>10072</v>
      </c>
      <c r="C2858" s="476" t="s">
        <v>9</v>
      </c>
      <c r="D2858" s="477">
        <v>21.04</v>
      </c>
    </row>
    <row r="2859" spans="1:4" s="476" customFormat="1" ht="12.75" x14ac:dyDescent="0.2">
      <c r="A2859" s="476">
        <v>39389</v>
      </c>
      <c r="B2859" s="476" t="s">
        <v>10073</v>
      </c>
      <c r="C2859" s="476" t="s">
        <v>9</v>
      </c>
      <c r="D2859" s="477">
        <v>22.84</v>
      </c>
    </row>
    <row r="2860" spans="1:4" s="476" customFormat="1" ht="12.75" x14ac:dyDescent="0.2">
      <c r="A2860" s="476">
        <v>39390</v>
      </c>
      <c r="B2860" s="476" t="s">
        <v>10074</v>
      </c>
      <c r="C2860" s="476" t="s">
        <v>9</v>
      </c>
      <c r="D2860" s="477">
        <v>47.87</v>
      </c>
    </row>
    <row r="2861" spans="1:4" s="476" customFormat="1" ht="12.75" x14ac:dyDescent="0.2">
      <c r="A2861" s="476">
        <v>39391</v>
      </c>
      <c r="B2861" s="476" t="s">
        <v>10075</v>
      </c>
      <c r="C2861" s="476" t="s">
        <v>9</v>
      </c>
      <c r="D2861" s="477">
        <v>53.74</v>
      </c>
    </row>
    <row r="2862" spans="1:4" s="476" customFormat="1" ht="12.75" x14ac:dyDescent="0.2">
      <c r="A2862" s="476">
        <v>3803</v>
      </c>
      <c r="B2862" s="476" t="s">
        <v>10076</v>
      </c>
      <c r="C2862" s="476" t="s">
        <v>9</v>
      </c>
      <c r="D2862" s="477">
        <v>38.979999999999997</v>
      </c>
    </row>
    <row r="2863" spans="1:4" s="476" customFormat="1" ht="12.75" x14ac:dyDescent="0.2">
      <c r="A2863" s="476">
        <v>38770</v>
      </c>
      <c r="B2863" s="476" t="s">
        <v>10077</v>
      </c>
      <c r="C2863" s="476" t="s">
        <v>9</v>
      </c>
      <c r="D2863" s="477">
        <v>45.14</v>
      </c>
    </row>
    <row r="2864" spans="1:4" s="476" customFormat="1" ht="12.75" x14ac:dyDescent="0.2">
      <c r="A2864" s="476">
        <v>12267</v>
      </c>
      <c r="B2864" s="476" t="s">
        <v>10078</v>
      </c>
      <c r="C2864" s="476" t="s">
        <v>9</v>
      </c>
      <c r="D2864" s="477">
        <v>132.28</v>
      </c>
    </row>
    <row r="2865" spans="1:4" s="476" customFormat="1" ht="12.75" x14ac:dyDescent="0.2">
      <c r="A2865" s="476">
        <v>43265</v>
      </c>
      <c r="B2865" s="476" t="s">
        <v>10079</v>
      </c>
      <c r="C2865" s="476" t="s">
        <v>9</v>
      </c>
      <c r="D2865" s="477">
        <v>65.819999999999993</v>
      </c>
    </row>
    <row r="2866" spans="1:4" s="476" customFormat="1" ht="12.75" x14ac:dyDescent="0.2">
      <c r="A2866" s="476">
        <v>12266</v>
      </c>
      <c r="B2866" s="476" t="s">
        <v>10080</v>
      </c>
      <c r="C2866" s="476" t="s">
        <v>9</v>
      </c>
      <c r="D2866" s="477">
        <v>67.7</v>
      </c>
    </row>
    <row r="2867" spans="1:4" s="476" customFormat="1" ht="12.75" x14ac:dyDescent="0.2">
      <c r="A2867" s="476">
        <v>39378</v>
      </c>
      <c r="B2867" s="476" t="s">
        <v>10081</v>
      </c>
      <c r="C2867" s="476" t="s">
        <v>9</v>
      </c>
      <c r="D2867" s="477">
        <v>48</v>
      </c>
    </row>
    <row r="2868" spans="1:4" s="476" customFormat="1" ht="12.75" x14ac:dyDescent="0.2">
      <c r="A2868" s="476">
        <v>43543</v>
      </c>
      <c r="B2868" s="476" t="s">
        <v>10082</v>
      </c>
      <c r="C2868" s="476" t="s">
        <v>9</v>
      </c>
      <c r="D2868" s="477">
        <v>100</v>
      </c>
    </row>
    <row r="2869" spans="1:4" s="476" customFormat="1" ht="12.75" x14ac:dyDescent="0.2">
      <c r="A2869" s="476">
        <v>38775</v>
      </c>
      <c r="B2869" s="476" t="s">
        <v>10083</v>
      </c>
      <c r="C2869" s="476" t="s">
        <v>9</v>
      </c>
      <c r="D2869" s="477">
        <v>50.89</v>
      </c>
    </row>
    <row r="2870" spans="1:4" s="476" customFormat="1" ht="12.75" x14ac:dyDescent="0.2">
      <c r="A2870" s="476">
        <v>21119</v>
      </c>
      <c r="B2870" s="476" t="s">
        <v>10084</v>
      </c>
      <c r="C2870" s="476" t="s">
        <v>9</v>
      </c>
      <c r="D2870" s="477">
        <v>0.99</v>
      </c>
    </row>
    <row r="2871" spans="1:4" s="476" customFormat="1" ht="12.75" x14ac:dyDescent="0.2">
      <c r="A2871" s="476">
        <v>37974</v>
      </c>
      <c r="B2871" s="476" t="s">
        <v>10085</v>
      </c>
      <c r="C2871" s="476" t="s">
        <v>9</v>
      </c>
      <c r="D2871" s="477">
        <v>1.48</v>
      </c>
    </row>
    <row r="2872" spans="1:4" s="476" customFormat="1" ht="12.75" x14ac:dyDescent="0.2">
      <c r="A2872" s="476">
        <v>37975</v>
      </c>
      <c r="B2872" s="476" t="s">
        <v>10086</v>
      </c>
      <c r="C2872" s="476" t="s">
        <v>9</v>
      </c>
      <c r="D2872" s="477">
        <v>3.01</v>
      </c>
    </row>
    <row r="2873" spans="1:4" s="476" customFormat="1" ht="12.75" x14ac:dyDescent="0.2">
      <c r="A2873" s="476">
        <v>37976</v>
      </c>
      <c r="B2873" s="476" t="s">
        <v>10087</v>
      </c>
      <c r="C2873" s="476" t="s">
        <v>9</v>
      </c>
      <c r="D2873" s="477">
        <v>6.17</v>
      </c>
    </row>
    <row r="2874" spans="1:4" s="476" customFormat="1" ht="12.75" x14ac:dyDescent="0.2">
      <c r="A2874" s="476">
        <v>37977</v>
      </c>
      <c r="B2874" s="476" t="s">
        <v>10088</v>
      </c>
      <c r="C2874" s="476" t="s">
        <v>9</v>
      </c>
      <c r="D2874" s="477">
        <v>8.49</v>
      </c>
    </row>
    <row r="2875" spans="1:4" s="476" customFormat="1" ht="12.75" x14ac:dyDescent="0.2">
      <c r="A2875" s="476">
        <v>37978</v>
      </c>
      <c r="B2875" s="476" t="s">
        <v>10089</v>
      </c>
      <c r="C2875" s="476" t="s">
        <v>9</v>
      </c>
      <c r="D2875" s="477">
        <v>17.2</v>
      </c>
    </row>
    <row r="2876" spans="1:4" s="476" customFormat="1" ht="12.75" x14ac:dyDescent="0.2">
      <c r="A2876" s="476">
        <v>37979</v>
      </c>
      <c r="B2876" s="476" t="s">
        <v>10090</v>
      </c>
      <c r="C2876" s="476" t="s">
        <v>9</v>
      </c>
      <c r="D2876" s="477">
        <v>73.92</v>
      </c>
    </row>
    <row r="2877" spans="1:4" s="476" customFormat="1" ht="12.75" x14ac:dyDescent="0.2">
      <c r="A2877" s="476">
        <v>37980</v>
      </c>
      <c r="B2877" s="476" t="s">
        <v>10091</v>
      </c>
      <c r="C2877" s="476" t="s">
        <v>9</v>
      </c>
      <c r="D2877" s="477">
        <v>83.07</v>
      </c>
    </row>
    <row r="2878" spans="1:4" s="476" customFormat="1" ht="12.75" x14ac:dyDescent="0.2">
      <c r="A2878" s="476">
        <v>36147</v>
      </c>
      <c r="B2878" s="476" t="s">
        <v>10092</v>
      </c>
      <c r="C2878" s="476" t="s">
        <v>8005</v>
      </c>
      <c r="D2878" s="477">
        <v>381.67</v>
      </c>
    </row>
    <row r="2879" spans="1:4" s="476" customFormat="1" ht="12.75" x14ac:dyDescent="0.2">
      <c r="A2879" s="476">
        <v>12731</v>
      </c>
      <c r="B2879" s="476" t="s">
        <v>10093</v>
      </c>
      <c r="C2879" s="476" t="s">
        <v>9</v>
      </c>
      <c r="D2879" s="477">
        <v>402.44</v>
      </c>
    </row>
    <row r="2880" spans="1:4" s="476" customFormat="1" ht="12.75" x14ac:dyDescent="0.2">
      <c r="A2880" s="476">
        <v>12723</v>
      </c>
      <c r="B2880" s="476" t="s">
        <v>10094</v>
      </c>
      <c r="C2880" s="476" t="s">
        <v>9</v>
      </c>
      <c r="D2880" s="477">
        <v>3.12</v>
      </c>
    </row>
    <row r="2881" spans="1:4" s="476" customFormat="1" ht="12.75" x14ac:dyDescent="0.2">
      <c r="A2881" s="476">
        <v>12724</v>
      </c>
      <c r="B2881" s="476" t="s">
        <v>10095</v>
      </c>
      <c r="C2881" s="476" t="s">
        <v>9</v>
      </c>
      <c r="D2881" s="477">
        <v>5.99</v>
      </c>
    </row>
    <row r="2882" spans="1:4" s="476" customFormat="1" ht="12.75" x14ac:dyDescent="0.2">
      <c r="A2882" s="476">
        <v>12725</v>
      </c>
      <c r="B2882" s="476" t="s">
        <v>10096</v>
      </c>
      <c r="C2882" s="476" t="s">
        <v>9</v>
      </c>
      <c r="D2882" s="477">
        <v>12.03</v>
      </c>
    </row>
    <row r="2883" spans="1:4" s="476" customFormat="1" ht="12.75" x14ac:dyDescent="0.2">
      <c r="A2883" s="476">
        <v>12726</v>
      </c>
      <c r="B2883" s="476" t="s">
        <v>10097</v>
      </c>
      <c r="C2883" s="476" t="s">
        <v>9</v>
      </c>
      <c r="D2883" s="477">
        <v>26.55</v>
      </c>
    </row>
    <row r="2884" spans="1:4" s="476" customFormat="1" ht="12.75" x14ac:dyDescent="0.2">
      <c r="A2884" s="476">
        <v>12727</v>
      </c>
      <c r="B2884" s="476" t="s">
        <v>10098</v>
      </c>
      <c r="C2884" s="476" t="s">
        <v>9</v>
      </c>
      <c r="D2884" s="477">
        <v>33.67</v>
      </c>
    </row>
    <row r="2885" spans="1:4" s="476" customFormat="1" ht="12.75" x14ac:dyDescent="0.2">
      <c r="A2885" s="476">
        <v>12728</v>
      </c>
      <c r="B2885" s="476" t="s">
        <v>10099</v>
      </c>
      <c r="C2885" s="476" t="s">
        <v>9</v>
      </c>
      <c r="D2885" s="477">
        <v>55</v>
      </c>
    </row>
    <row r="2886" spans="1:4" s="476" customFormat="1" ht="12.75" x14ac:dyDescent="0.2">
      <c r="A2886" s="476">
        <v>12729</v>
      </c>
      <c r="B2886" s="476" t="s">
        <v>10100</v>
      </c>
      <c r="C2886" s="476" t="s">
        <v>9</v>
      </c>
      <c r="D2886" s="477">
        <v>180.26</v>
      </c>
    </row>
    <row r="2887" spans="1:4" s="476" customFormat="1" ht="12.75" x14ac:dyDescent="0.2">
      <c r="A2887" s="476">
        <v>12730</v>
      </c>
      <c r="B2887" s="476" t="s">
        <v>10101</v>
      </c>
      <c r="C2887" s="476" t="s">
        <v>9</v>
      </c>
      <c r="D2887" s="477">
        <v>275.98</v>
      </c>
    </row>
    <row r="2888" spans="1:4" s="476" customFormat="1" ht="12.75" x14ac:dyDescent="0.2">
      <c r="A2888" s="476">
        <v>3840</v>
      </c>
      <c r="B2888" s="476" t="s">
        <v>10102</v>
      </c>
      <c r="C2888" s="476" t="s">
        <v>9</v>
      </c>
      <c r="D2888" s="477">
        <v>59.98</v>
      </c>
    </row>
    <row r="2889" spans="1:4" s="476" customFormat="1" ht="12.75" x14ac:dyDescent="0.2">
      <c r="A2889" s="476">
        <v>3838</v>
      </c>
      <c r="B2889" s="476" t="s">
        <v>10103</v>
      </c>
      <c r="C2889" s="476" t="s">
        <v>9</v>
      </c>
      <c r="D2889" s="477">
        <v>132.38</v>
      </c>
    </row>
    <row r="2890" spans="1:4" s="476" customFormat="1" ht="12.75" x14ac:dyDescent="0.2">
      <c r="A2890" s="476">
        <v>3844</v>
      </c>
      <c r="B2890" s="476" t="s">
        <v>10104</v>
      </c>
      <c r="C2890" s="476" t="s">
        <v>9</v>
      </c>
      <c r="D2890" s="477">
        <v>236.13</v>
      </c>
    </row>
    <row r="2891" spans="1:4" s="476" customFormat="1" ht="12.75" x14ac:dyDescent="0.2">
      <c r="A2891" s="476">
        <v>3839</v>
      </c>
      <c r="B2891" s="476" t="s">
        <v>10105</v>
      </c>
      <c r="C2891" s="476" t="s">
        <v>9</v>
      </c>
      <c r="D2891" s="477">
        <v>430.1</v>
      </c>
    </row>
    <row r="2892" spans="1:4" s="476" customFormat="1" ht="12.75" x14ac:dyDescent="0.2">
      <c r="A2892" s="476">
        <v>3843</v>
      </c>
      <c r="B2892" s="476" t="s">
        <v>10106</v>
      </c>
      <c r="C2892" s="476" t="s">
        <v>9</v>
      </c>
      <c r="D2892" s="477">
        <v>590.33000000000004</v>
      </c>
    </row>
    <row r="2893" spans="1:4" s="476" customFormat="1" ht="12.75" x14ac:dyDescent="0.2">
      <c r="A2893" s="476">
        <v>3900</v>
      </c>
      <c r="B2893" s="476" t="s">
        <v>10107</v>
      </c>
      <c r="C2893" s="476" t="s">
        <v>9</v>
      </c>
      <c r="D2893" s="477">
        <v>45.05</v>
      </c>
    </row>
    <row r="2894" spans="1:4" s="476" customFormat="1" ht="12.75" x14ac:dyDescent="0.2">
      <c r="A2894" s="476">
        <v>3846</v>
      </c>
      <c r="B2894" s="476" t="s">
        <v>10108</v>
      </c>
      <c r="C2894" s="476" t="s">
        <v>9</v>
      </c>
      <c r="D2894" s="477">
        <v>14.2</v>
      </c>
    </row>
    <row r="2895" spans="1:4" s="476" customFormat="1" ht="12.75" x14ac:dyDescent="0.2">
      <c r="A2895" s="476">
        <v>3886</v>
      </c>
      <c r="B2895" s="476" t="s">
        <v>10109</v>
      </c>
      <c r="C2895" s="476" t="s">
        <v>9</v>
      </c>
      <c r="D2895" s="477">
        <v>14.95</v>
      </c>
    </row>
    <row r="2896" spans="1:4" s="476" customFormat="1" ht="12.75" x14ac:dyDescent="0.2">
      <c r="A2896" s="476">
        <v>3854</v>
      </c>
      <c r="B2896" s="476" t="s">
        <v>10110</v>
      </c>
      <c r="C2896" s="476" t="s">
        <v>9</v>
      </c>
      <c r="D2896" s="477">
        <v>8.31</v>
      </c>
    </row>
    <row r="2897" spans="1:4" s="476" customFormat="1" ht="12.75" x14ac:dyDescent="0.2">
      <c r="A2897" s="476">
        <v>3873</v>
      </c>
      <c r="B2897" s="476" t="s">
        <v>1591</v>
      </c>
      <c r="C2897" s="476" t="s">
        <v>9</v>
      </c>
      <c r="D2897" s="477">
        <v>11</v>
      </c>
    </row>
    <row r="2898" spans="1:4" s="476" customFormat="1" ht="12.75" x14ac:dyDescent="0.2">
      <c r="A2898" s="476">
        <v>38021</v>
      </c>
      <c r="B2898" s="476" t="s">
        <v>1593</v>
      </c>
      <c r="C2898" s="476" t="s">
        <v>9</v>
      </c>
      <c r="D2898" s="477">
        <v>26.31</v>
      </c>
    </row>
    <row r="2899" spans="1:4" s="476" customFormat="1" ht="12.75" x14ac:dyDescent="0.2">
      <c r="A2899" s="476">
        <v>3847</v>
      </c>
      <c r="B2899" s="476" t="s">
        <v>1589</v>
      </c>
      <c r="C2899" s="476" t="s">
        <v>9</v>
      </c>
      <c r="D2899" s="477">
        <v>29.86</v>
      </c>
    </row>
    <row r="2900" spans="1:4" s="476" customFormat="1" ht="12.75" x14ac:dyDescent="0.2">
      <c r="A2900" s="476">
        <v>38022</v>
      </c>
      <c r="B2900" s="476" t="s">
        <v>1595</v>
      </c>
      <c r="C2900" s="476" t="s">
        <v>9</v>
      </c>
      <c r="D2900" s="477">
        <v>46.64</v>
      </c>
    </row>
    <row r="2901" spans="1:4" s="476" customFormat="1" ht="12.75" x14ac:dyDescent="0.2">
      <c r="A2901" s="476">
        <v>3833</v>
      </c>
      <c r="B2901" s="476" t="s">
        <v>10111</v>
      </c>
      <c r="C2901" s="476" t="s">
        <v>9</v>
      </c>
      <c r="D2901" s="477">
        <v>25.65</v>
      </c>
    </row>
    <row r="2902" spans="1:4" s="476" customFormat="1" ht="12.75" x14ac:dyDescent="0.2">
      <c r="A2902" s="476">
        <v>3835</v>
      </c>
      <c r="B2902" s="476" t="s">
        <v>10112</v>
      </c>
      <c r="C2902" s="476" t="s">
        <v>9</v>
      </c>
      <c r="D2902" s="477">
        <v>83.52</v>
      </c>
    </row>
    <row r="2903" spans="1:4" s="476" customFormat="1" ht="12.75" x14ac:dyDescent="0.2">
      <c r="A2903" s="476">
        <v>3836</v>
      </c>
      <c r="B2903" s="476" t="s">
        <v>10113</v>
      </c>
      <c r="C2903" s="476" t="s">
        <v>9</v>
      </c>
      <c r="D2903" s="477">
        <v>179.76</v>
      </c>
    </row>
    <row r="2904" spans="1:4" s="476" customFormat="1" ht="12.75" x14ac:dyDescent="0.2">
      <c r="A2904" s="476">
        <v>3830</v>
      </c>
      <c r="B2904" s="476" t="s">
        <v>10114</v>
      </c>
      <c r="C2904" s="476" t="s">
        <v>9</v>
      </c>
      <c r="D2904" s="477">
        <v>293.91000000000003</v>
      </c>
    </row>
    <row r="2905" spans="1:4" s="476" customFormat="1" ht="12.75" x14ac:dyDescent="0.2">
      <c r="A2905" s="476">
        <v>3831</v>
      </c>
      <c r="B2905" s="476" t="s">
        <v>10115</v>
      </c>
      <c r="C2905" s="476" t="s">
        <v>9</v>
      </c>
      <c r="D2905" s="477">
        <v>491.32</v>
      </c>
    </row>
    <row r="2906" spans="1:4" s="476" customFormat="1" ht="12.75" x14ac:dyDescent="0.2">
      <c r="A2906" s="476">
        <v>37981</v>
      </c>
      <c r="B2906" s="476" t="s">
        <v>10116</v>
      </c>
      <c r="C2906" s="476" t="s">
        <v>9</v>
      </c>
      <c r="D2906" s="477">
        <v>3.39</v>
      </c>
    </row>
    <row r="2907" spans="1:4" s="476" customFormat="1" ht="12.75" x14ac:dyDescent="0.2">
      <c r="A2907" s="476">
        <v>37982</v>
      </c>
      <c r="B2907" s="476" t="s">
        <v>10117</v>
      </c>
      <c r="C2907" s="476" t="s">
        <v>9</v>
      </c>
      <c r="D2907" s="477">
        <v>5.14</v>
      </c>
    </row>
    <row r="2908" spans="1:4" s="476" customFormat="1" ht="12.75" x14ac:dyDescent="0.2">
      <c r="A2908" s="476">
        <v>37983</v>
      </c>
      <c r="B2908" s="476" t="s">
        <v>10118</v>
      </c>
      <c r="C2908" s="476" t="s">
        <v>9</v>
      </c>
      <c r="D2908" s="477">
        <v>7.2</v>
      </c>
    </row>
    <row r="2909" spans="1:4" s="476" customFormat="1" ht="12.75" x14ac:dyDescent="0.2">
      <c r="A2909" s="476">
        <v>37984</v>
      </c>
      <c r="B2909" s="476" t="s">
        <v>10119</v>
      </c>
      <c r="C2909" s="476" t="s">
        <v>9</v>
      </c>
      <c r="D2909" s="477">
        <v>12.44</v>
      </c>
    </row>
    <row r="2910" spans="1:4" s="476" customFormat="1" ht="12.75" x14ac:dyDescent="0.2">
      <c r="A2910" s="476">
        <v>37985</v>
      </c>
      <c r="B2910" s="476" t="s">
        <v>10120</v>
      </c>
      <c r="C2910" s="476" t="s">
        <v>9</v>
      </c>
      <c r="D2910" s="477">
        <v>17.420000000000002</v>
      </c>
    </row>
    <row r="2911" spans="1:4" s="476" customFormat="1" ht="12.75" x14ac:dyDescent="0.2">
      <c r="A2911" s="476">
        <v>3826</v>
      </c>
      <c r="B2911" s="476" t="s">
        <v>10121</v>
      </c>
      <c r="C2911" s="476" t="s">
        <v>9</v>
      </c>
      <c r="D2911" s="477">
        <v>59.52</v>
      </c>
    </row>
    <row r="2912" spans="1:4" s="476" customFormat="1" ht="12.75" x14ac:dyDescent="0.2">
      <c r="A2912" s="476">
        <v>3825</v>
      </c>
      <c r="B2912" s="476" t="s">
        <v>10122</v>
      </c>
      <c r="C2912" s="476" t="s">
        <v>9</v>
      </c>
      <c r="D2912" s="477">
        <v>17.12</v>
      </c>
    </row>
    <row r="2913" spans="1:4" s="476" customFormat="1" ht="12.75" x14ac:dyDescent="0.2">
      <c r="A2913" s="476">
        <v>3827</v>
      </c>
      <c r="B2913" s="476" t="s">
        <v>10123</v>
      </c>
      <c r="C2913" s="476" t="s">
        <v>9</v>
      </c>
      <c r="D2913" s="477">
        <v>37.4</v>
      </c>
    </row>
    <row r="2914" spans="1:4" s="476" customFormat="1" ht="12.75" x14ac:dyDescent="0.2">
      <c r="A2914" s="476">
        <v>20165</v>
      </c>
      <c r="B2914" s="476" t="s">
        <v>13209</v>
      </c>
      <c r="C2914" s="476" t="s">
        <v>9</v>
      </c>
      <c r="D2914" s="477">
        <v>24.37</v>
      </c>
    </row>
    <row r="2915" spans="1:4" s="476" customFormat="1" ht="12.75" x14ac:dyDescent="0.2">
      <c r="A2915" s="476">
        <v>20166</v>
      </c>
      <c r="B2915" s="476" t="s">
        <v>13210</v>
      </c>
      <c r="C2915" s="476" t="s">
        <v>9</v>
      </c>
      <c r="D2915" s="477">
        <v>78.75</v>
      </c>
    </row>
    <row r="2916" spans="1:4" s="476" customFormat="1" ht="12.75" x14ac:dyDescent="0.2">
      <c r="A2916" s="476">
        <v>20164</v>
      </c>
      <c r="B2916" s="476" t="s">
        <v>13211</v>
      </c>
      <c r="C2916" s="476" t="s">
        <v>9</v>
      </c>
      <c r="D2916" s="477">
        <v>12.87</v>
      </c>
    </row>
    <row r="2917" spans="1:4" s="476" customFormat="1" ht="12.75" x14ac:dyDescent="0.2">
      <c r="A2917" s="476">
        <v>3893</v>
      </c>
      <c r="B2917" s="476" t="s">
        <v>10124</v>
      </c>
      <c r="C2917" s="476" t="s">
        <v>9</v>
      </c>
      <c r="D2917" s="477">
        <v>15.97</v>
      </c>
    </row>
    <row r="2918" spans="1:4" s="476" customFormat="1" ht="12.75" x14ac:dyDescent="0.2">
      <c r="A2918" s="476">
        <v>3848</v>
      </c>
      <c r="B2918" s="476" t="s">
        <v>10125</v>
      </c>
      <c r="C2918" s="476" t="s">
        <v>9</v>
      </c>
      <c r="D2918" s="477">
        <v>9.6999999999999993</v>
      </c>
    </row>
    <row r="2919" spans="1:4" s="476" customFormat="1" ht="12.75" x14ac:dyDescent="0.2">
      <c r="A2919" s="476">
        <v>3895</v>
      </c>
      <c r="B2919" s="476" t="s">
        <v>10126</v>
      </c>
      <c r="C2919" s="476" t="s">
        <v>9</v>
      </c>
      <c r="D2919" s="477">
        <v>10.55</v>
      </c>
    </row>
    <row r="2920" spans="1:4" s="476" customFormat="1" ht="12.75" x14ac:dyDescent="0.2">
      <c r="A2920" s="476">
        <v>12404</v>
      </c>
      <c r="B2920" s="476" t="s">
        <v>10127</v>
      </c>
      <c r="C2920" s="476" t="s">
        <v>9</v>
      </c>
      <c r="D2920" s="477">
        <v>10.76</v>
      </c>
    </row>
    <row r="2921" spans="1:4" s="476" customFormat="1" ht="12.75" x14ac:dyDescent="0.2">
      <c r="A2921" s="476">
        <v>3939</v>
      </c>
      <c r="B2921" s="476" t="s">
        <v>10128</v>
      </c>
      <c r="C2921" s="476" t="s">
        <v>9</v>
      </c>
      <c r="D2921" s="477">
        <v>22.17</v>
      </c>
    </row>
    <row r="2922" spans="1:4" s="476" customFormat="1" ht="12.75" x14ac:dyDescent="0.2">
      <c r="A2922" s="476">
        <v>3911</v>
      </c>
      <c r="B2922" s="476" t="s">
        <v>10129</v>
      </c>
      <c r="C2922" s="476" t="s">
        <v>9</v>
      </c>
      <c r="D2922" s="477">
        <v>18.11</v>
      </c>
    </row>
    <row r="2923" spans="1:4" s="476" customFormat="1" ht="12.75" x14ac:dyDescent="0.2">
      <c r="A2923" s="476">
        <v>3908</v>
      </c>
      <c r="B2923" s="476" t="s">
        <v>10130</v>
      </c>
      <c r="C2923" s="476" t="s">
        <v>9</v>
      </c>
      <c r="D2923" s="477">
        <v>5.85</v>
      </c>
    </row>
    <row r="2924" spans="1:4" s="476" customFormat="1" ht="12.75" x14ac:dyDescent="0.2">
      <c r="A2924" s="476">
        <v>3910</v>
      </c>
      <c r="B2924" s="476" t="s">
        <v>10131</v>
      </c>
      <c r="C2924" s="476" t="s">
        <v>9</v>
      </c>
      <c r="D2924" s="477">
        <v>12.95</v>
      </c>
    </row>
    <row r="2925" spans="1:4" s="476" customFormat="1" ht="12.75" x14ac:dyDescent="0.2">
      <c r="A2925" s="476">
        <v>3913</v>
      </c>
      <c r="B2925" s="476" t="s">
        <v>10132</v>
      </c>
      <c r="C2925" s="476" t="s">
        <v>9</v>
      </c>
      <c r="D2925" s="477">
        <v>61.93</v>
      </c>
    </row>
    <row r="2926" spans="1:4" s="476" customFormat="1" ht="12.75" x14ac:dyDescent="0.2">
      <c r="A2926" s="476">
        <v>3912</v>
      </c>
      <c r="B2926" s="476" t="s">
        <v>10133</v>
      </c>
      <c r="C2926" s="476" t="s">
        <v>9</v>
      </c>
      <c r="D2926" s="477">
        <v>33.950000000000003</v>
      </c>
    </row>
    <row r="2927" spans="1:4" s="476" customFormat="1" ht="12.75" x14ac:dyDescent="0.2">
      <c r="A2927" s="476">
        <v>3909</v>
      </c>
      <c r="B2927" s="476" t="s">
        <v>10134</v>
      </c>
      <c r="C2927" s="476" t="s">
        <v>9</v>
      </c>
      <c r="D2927" s="477">
        <v>7.96</v>
      </c>
    </row>
    <row r="2928" spans="1:4" s="476" customFormat="1" ht="12.75" x14ac:dyDescent="0.2">
      <c r="A2928" s="476">
        <v>3914</v>
      </c>
      <c r="B2928" s="476" t="s">
        <v>10135</v>
      </c>
      <c r="C2928" s="476" t="s">
        <v>9</v>
      </c>
      <c r="D2928" s="477">
        <v>93.42</v>
      </c>
    </row>
    <row r="2929" spans="1:4" s="476" customFormat="1" ht="12.75" x14ac:dyDescent="0.2">
      <c r="A2929" s="476">
        <v>3915</v>
      </c>
      <c r="B2929" s="476" t="s">
        <v>10136</v>
      </c>
      <c r="C2929" s="476" t="s">
        <v>9</v>
      </c>
      <c r="D2929" s="477">
        <v>147.32</v>
      </c>
    </row>
    <row r="2930" spans="1:4" s="476" customFormat="1" ht="12.75" x14ac:dyDescent="0.2">
      <c r="A2930" s="476">
        <v>3916</v>
      </c>
      <c r="B2930" s="476" t="s">
        <v>10137</v>
      </c>
      <c r="C2930" s="476" t="s">
        <v>9</v>
      </c>
      <c r="D2930" s="477">
        <v>268.38</v>
      </c>
    </row>
    <row r="2931" spans="1:4" s="476" customFormat="1" ht="12.75" x14ac:dyDescent="0.2">
      <c r="A2931" s="476">
        <v>3917</v>
      </c>
      <c r="B2931" s="476" t="s">
        <v>10138</v>
      </c>
      <c r="C2931" s="476" t="s">
        <v>9</v>
      </c>
      <c r="D2931" s="477">
        <v>442.67</v>
      </c>
    </row>
    <row r="2932" spans="1:4" s="476" customFormat="1" ht="12.75" x14ac:dyDescent="0.2">
      <c r="A2932" s="476">
        <v>1904</v>
      </c>
      <c r="B2932" s="476" t="s">
        <v>10139</v>
      </c>
      <c r="C2932" s="476" t="s">
        <v>9</v>
      </c>
      <c r="D2932" s="477">
        <v>0.95</v>
      </c>
    </row>
    <row r="2933" spans="1:4" s="476" customFormat="1" ht="12.75" x14ac:dyDescent="0.2">
      <c r="A2933" s="476">
        <v>1899</v>
      </c>
      <c r="B2933" s="476" t="s">
        <v>10140</v>
      </c>
      <c r="C2933" s="476" t="s">
        <v>9</v>
      </c>
      <c r="D2933" s="477">
        <v>1.08</v>
      </c>
    </row>
    <row r="2934" spans="1:4" s="476" customFormat="1" ht="12.75" x14ac:dyDescent="0.2">
      <c r="A2934" s="476">
        <v>1900</v>
      </c>
      <c r="B2934" s="476" t="s">
        <v>10141</v>
      </c>
      <c r="C2934" s="476" t="s">
        <v>9</v>
      </c>
      <c r="D2934" s="477">
        <v>1.75</v>
      </c>
    </row>
    <row r="2935" spans="1:4" s="476" customFormat="1" ht="12.75" x14ac:dyDescent="0.2">
      <c r="A2935" s="476">
        <v>12407</v>
      </c>
      <c r="B2935" s="476" t="s">
        <v>10142</v>
      </c>
      <c r="C2935" s="476" t="s">
        <v>9</v>
      </c>
      <c r="D2935" s="477">
        <v>33.51</v>
      </c>
    </row>
    <row r="2936" spans="1:4" s="476" customFormat="1" ht="12.75" x14ac:dyDescent="0.2">
      <c r="A2936" s="476">
        <v>12408</v>
      </c>
      <c r="B2936" s="476" t="s">
        <v>10143</v>
      </c>
      <c r="C2936" s="476" t="s">
        <v>9</v>
      </c>
      <c r="D2936" s="477">
        <v>18.91</v>
      </c>
    </row>
    <row r="2937" spans="1:4" s="476" customFormat="1" ht="12.75" x14ac:dyDescent="0.2">
      <c r="A2937" s="476">
        <v>12409</v>
      </c>
      <c r="B2937" s="476" t="s">
        <v>10144</v>
      </c>
      <c r="C2937" s="476" t="s">
        <v>9</v>
      </c>
      <c r="D2937" s="477">
        <v>18.91</v>
      </c>
    </row>
    <row r="2938" spans="1:4" s="476" customFormat="1" ht="12.75" x14ac:dyDescent="0.2">
      <c r="A2938" s="476">
        <v>12410</v>
      </c>
      <c r="B2938" s="476" t="s">
        <v>10145</v>
      </c>
      <c r="C2938" s="476" t="s">
        <v>9</v>
      </c>
      <c r="D2938" s="477">
        <v>13.03</v>
      </c>
    </row>
    <row r="2939" spans="1:4" s="476" customFormat="1" ht="12.75" x14ac:dyDescent="0.2">
      <c r="A2939" s="476">
        <v>3936</v>
      </c>
      <c r="B2939" s="476" t="s">
        <v>10146</v>
      </c>
      <c r="C2939" s="476" t="s">
        <v>9</v>
      </c>
      <c r="D2939" s="477">
        <v>23.54</v>
      </c>
    </row>
    <row r="2940" spans="1:4" s="476" customFormat="1" ht="12.75" x14ac:dyDescent="0.2">
      <c r="A2940" s="476">
        <v>3922</v>
      </c>
      <c r="B2940" s="476" t="s">
        <v>10147</v>
      </c>
      <c r="C2940" s="476" t="s">
        <v>9</v>
      </c>
      <c r="D2940" s="477">
        <v>21.66</v>
      </c>
    </row>
    <row r="2941" spans="1:4" s="476" customFormat="1" ht="12.75" x14ac:dyDescent="0.2">
      <c r="A2941" s="476">
        <v>3924</v>
      </c>
      <c r="B2941" s="476" t="s">
        <v>10148</v>
      </c>
      <c r="C2941" s="476" t="s">
        <v>9</v>
      </c>
      <c r="D2941" s="477">
        <v>23.54</v>
      </c>
    </row>
    <row r="2942" spans="1:4" s="476" customFormat="1" ht="12.75" x14ac:dyDescent="0.2">
      <c r="A2942" s="476">
        <v>3923</v>
      </c>
      <c r="B2942" s="476" t="s">
        <v>10149</v>
      </c>
      <c r="C2942" s="476" t="s">
        <v>9</v>
      </c>
      <c r="D2942" s="477">
        <v>23.54</v>
      </c>
    </row>
    <row r="2943" spans="1:4" s="476" customFormat="1" ht="12.75" x14ac:dyDescent="0.2">
      <c r="A2943" s="476">
        <v>3937</v>
      </c>
      <c r="B2943" s="476" t="s">
        <v>10150</v>
      </c>
      <c r="C2943" s="476" t="s">
        <v>9</v>
      </c>
      <c r="D2943" s="477">
        <v>19.420000000000002</v>
      </c>
    </row>
    <row r="2944" spans="1:4" s="476" customFormat="1" ht="12.75" x14ac:dyDescent="0.2">
      <c r="A2944" s="476">
        <v>3921</v>
      </c>
      <c r="B2944" s="476" t="s">
        <v>10151</v>
      </c>
      <c r="C2944" s="476" t="s">
        <v>9</v>
      </c>
      <c r="D2944" s="477">
        <v>19.43</v>
      </c>
    </row>
    <row r="2945" spans="1:4" s="476" customFormat="1" ht="12.75" x14ac:dyDescent="0.2">
      <c r="A2945" s="476">
        <v>3920</v>
      </c>
      <c r="B2945" s="476" t="s">
        <v>2124</v>
      </c>
      <c r="C2945" s="476" t="s">
        <v>9</v>
      </c>
      <c r="D2945" s="477">
        <v>19.420000000000002</v>
      </c>
    </row>
    <row r="2946" spans="1:4" s="476" customFormat="1" ht="12.75" x14ac:dyDescent="0.2">
      <c r="A2946" s="476">
        <v>3938</v>
      </c>
      <c r="B2946" s="476" t="s">
        <v>10152</v>
      </c>
      <c r="C2946" s="476" t="s">
        <v>9</v>
      </c>
      <c r="D2946" s="477">
        <v>12.81</v>
      </c>
    </row>
    <row r="2947" spans="1:4" s="476" customFormat="1" ht="12.75" x14ac:dyDescent="0.2">
      <c r="A2947" s="476">
        <v>3919</v>
      </c>
      <c r="B2947" s="476" t="s">
        <v>2122</v>
      </c>
      <c r="C2947" s="476" t="s">
        <v>9</v>
      </c>
      <c r="D2947" s="477">
        <v>13.05</v>
      </c>
    </row>
    <row r="2948" spans="1:4" s="476" customFormat="1" ht="12.75" x14ac:dyDescent="0.2">
      <c r="A2948" s="476">
        <v>3927</v>
      </c>
      <c r="B2948" s="476" t="s">
        <v>2126</v>
      </c>
      <c r="C2948" s="476" t="s">
        <v>9</v>
      </c>
      <c r="D2948" s="477">
        <v>66.12</v>
      </c>
    </row>
    <row r="2949" spans="1:4" s="476" customFormat="1" ht="12.75" x14ac:dyDescent="0.2">
      <c r="A2949" s="476">
        <v>3928</v>
      </c>
      <c r="B2949" s="476" t="s">
        <v>10153</v>
      </c>
      <c r="C2949" s="476" t="s">
        <v>9</v>
      </c>
      <c r="D2949" s="477">
        <v>66.12</v>
      </c>
    </row>
    <row r="2950" spans="1:4" s="476" customFormat="1" ht="12.75" x14ac:dyDescent="0.2">
      <c r="A2950" s="476">
        <v>3926</v>
      </c>
      <c r="B2950" s="476" t="s">
        <v>10154</v>
      </c>
      <c r="C2950" s="476" t="s">
        <v>9</v>
      </c>
      <c r="D2950" s="477">
        <v>37.69</v>
      </c>
    </row>
    <row r="2951" spans="1:4" s="476" customFormat="1" ht="12.75" x14ac:dyDescent="0.2">
      <c r="A2951" s="476">
        <v>3935</v>
      </c>
      <c r="B2951" s="476" t="s">
        <v>10155</v>
      </c>
      <c r="C2951" s="476" t="s">
        <v>9</v>
      </c>
      <c r="D2951" s="477">
        <v>37.69</v>
      </c>
    </row>
    <row r="2952" spans="1:4" s="476" customFormat="1" ht="12.75" x14ac:dyDescent="0.2">
      <c r="A2952" s="476">
        <v>3925</v>
      </c>
      <c r="B2952" s="476" t="s">
        <v>10156</v>
      </c>
      <c r="C2952" s="476" t="s">
        <v>9</v>
      </c>
      <c r="D2952" s="477">
        <v>37.69</v>
      </c>
    </row>
    <row r="2953" spans="1:4" s="476" customFormat="1" ht="12.75" x14ac:dyDescent="0.2">
      <c r="A2953" s="476">
        <v>12406</v>
      </c>
      <c r="B2953" s="476" t="s">
        <v>2076</v>
      </c>
      <c r="C2953" s="476" t="s">
        <v>9</v>
      </c>
      <c r="D2953" s="477">
        <v>9.26</v>
      </c>
    </row>
    <row r="2954" spans="1:4" s="476" customFormat="1" ht="12.75" x14ac:dyDescent="0.2">
      <c r="A2954" s="476">
        <v>3929</v>
      </c>
      <c r="B2954" s="476" t="s">
        <v>10157</v>
      </c>
      <c r="C2954" s="476" t="s">
        <v>9</v>
      </c>
      <c r="D2954" s="477">
        <v>100.74</v>
      </c>
    </row>
    <row r="2955" spans="1:4" s="476" customFormat="1" ht="12.75" x14ac:dyDescent="0.2">
      <c r="A2955" s="476">
        <v>3931</v>
      </c>
      <c r="B2955" s="476" t="s">
        <v>2130</v>
      </c>
      <c r="C2955" s="476" t="s">
        <v>9</v>
      </c>
      <c r="D2955" s="477">
        <v>100.74</v>
      </c>
    </row>
    <row r="2956" spans="1:4" s="476" customFormat="1" ht="12.75" x14ac:dyDescent="0.2">
      <c r="A2956" s="476">
        <v>3930</v>
      </c>
      <c r="B2956" s="476" t="s">
        <v>2128</v>
      </c>
      <c r="C2956" s="476" t="s">
        <v>9</v>
      </c>
      <c r="D2956" s="477">
        <v>100.74</v>
      </c>
    </row>
    <row r="2957" spans="1:4" s="476" customFormat="1" ht="12.75" x14ac:dyDescent="0.2">
      <c r="A2957" s="476">
        <v>3932</v>
      </c>
      <c r="B2957" s="476" t="s">
        <v>10158</v>
      </c>
      <c r="C2957" s="476" t="s">
        <v>9</v>
      </c>
      <c r="D2957" s="477">
        <v>173.96</v>
      </c>
    </row>
    <row r="2958" spans="1:4" s="476" customFormat="1" ht="12.75" x14ac:dyDescent="0.2">
      <c r="A2958" s="476">
        <v>3933</v>
      </c>
      <c r="B2958" s="476" t="s">
        <v>10159</v>
      </c>
      <c r="C2958" s="476" t="s">
        <v>9</v>
      </c>
      <c r="D2958" s="477">
        <v>173.96</v>
      </c>
    </row>
    <row r="2959" spans="1:4" s="476" customFormat="1" ht="12.75" x14ac:dyDescent="0.2">
      <c r="A2959" s="476">
        <v>3934</v>
      </c>
      <c r="B2959" s="476" t="s">
        <v>10160</v>
      </c>
      <c r="C2959" s="476" t="s">
        <v>9</v>
      </c>
      <c r="D2959" s="477">
        <v>173.96</v>
      </c>
    </row>
    <row r="2960" spans="1:4" s="476" customFormat="1" ht="12.75" x14ac:dyDescent="0.2">
      <c r="A2960" s="476">
        <v>40355</v>
      </c>
      <c r="B2960" s="476" t="s">
        <v>10161</v>
      </c>
      <c r="C2960" s="476" t="s">
        <v>9</v>
      </c>
      <c r="D2960" s="477">
        <v>11.14</v>
      </c>
    </row>
    <row r="2961" spans="1:4" s="476" customFormat="1" ht="12.75" x14ac:dyDescent="0.2">
      <c r="A2961" s="476">
        <v>40364</v>
      </c>
      <c r="B2961" s="476" t="s">
        <v>10162</v>
      </c>
      <c r="C2961" s="476" t="s">
        <v>9</v>
      </c>
      <c r="D2961" s="477">
        <v>52.18</v>
      </c>
    </row>
    <row r="2962" spans="1:4" s="476" customFormat="1" ht="12.75" x14ac:dyDescent="0.2">
      <c r="A2962" s="476">
        <v>40361</v>
      </c>
      <c r="B2962" s="476" t="s">
        <v>10163</v>
      </c>
      <c r="C2962" s="476" t="s">
        <v>9</v>
      </c>
      <c r="D2962" s="477">
        <v>40.799999999999997</v>
      </c>
    </row>
    <row r="2963" spans="1:4" s="476" customFormat="1" ht="12.75" x14ac:dyDescent="0.2">
      <c r="A2963" s="476">
        <v>40358</v>
      </c>
      <c r="B2963" s="476" t="s">
        <v>10164</v>
      </c>
      <c r="C2963" s="476" t="s">
        <v>9</v>
      </c>
      <c r="D2963" s="477">
        <v>15.55</v>
      </c>
    </row>
    <row r="2964" spans="1:4" s="476" customFormat="1" ht="12.75" x14ac:dyDescent="0.2">
      <c r="A2964" s="476">
        <v>40370</v>
      </c>
      <c r="B2964" s="476" t="s">
        <v>10165</v>
      </c>
      <c r="C2964" s="476" t="s">
        <v>9</v>
      </c>
      <c r="D2964" s="477">
        <v>165.57</v>
      </c>
    </row>
    <row r="2965" spans="1:4" s="476" customFormat="1" ht="12.75" x14ac:dyDescent="0.2">
      <c r="A2965" s="476">
        <v>40367</v>
      </c>
      <c r="B2965" s="476" t="s">
        <v>10166</v>
      </c>
      <c r="C2965" s="476" t="s">
        <v>9</v>
      </c>
      <c r="D2965" s="477">
        <v>82.29</v>
      </c>
    </row>
    <row r="2966" spans="1:4" s="476" customFormat="1" ht="12.75" x14ac:dyDescent="0.2">
      <c r="A2966" s="476">
        <v>40373</v>
      </c>
      <c r="B2966" s="476" t="s">
        <v>10167</v>
      </c>
      <c r="C2966" s="476" t="s">
        <v>9</v>
      </c>
      <c r="D2966" s="477">
        <v>223.89</v>
      </c>
    </row>
    <row r="2967" spans="1:4" s="476" customFormat="1" ht="12.75" x14ac:dyDescent="0.2">
      <c r="A2967" s="476">
        <v>38947</v>
      </c>
      <c r="B2967" s="476" t="s">
        <v>10168</v>
      </c>
      <c r="C2967" s="476" t="s">
        <v>9</v>
      </c>
      <c r="D2967" s="477">
        <v>9.02</v>
      </c>
    </row>
    <row r="2968" spans="1:4" s="476" customFormat="1" ht="12.75" x14ac:dyDescent="0.2">
      <c r="A2968" s="476">
        <v>38948</v>
      </c>
      <c r="B2968" s="476" t="s">
        <v>10169</v>
      </c>
      <c r="C2968" s="476" t="s">
        <v>9</v>
      </c>
      <c r="D2968" s="477">
        <v>14.39</v>
      </c>
    </row>
    <row r="2969" spans="1:4" s="476" customFormat="1" ht="12.75" x14ac:dyDescent="0.2">
      <c r="A2969" s="476">
        <v>38949</v>
      </c>
      <c r="B2969" s="476" t="s">
        <v>10170</v>
      </c>
      <c r="C2969" s="476" t="s">
        <v>9</v>
      </c>
      <c r="D2969" s="477">
        <v>15.97</v>
      </c>
    </row>
    <row r="2970" spans="1:4" s="476" customFormat="1" ht="12.75" x14ac:dyDescent="0.2">
      <c r="A2970" s="476">
        <v>38951</v>
      </c>
      <c r="B2970" s="476" t="s">
        <v>10171</v>
      </c>
      <c r="C2970" s="476" t="s">
        <v>9</v>
      </c>
      <c r="D2970" s="477">
        <v>25.25</v>
      </c>
    </row>
    <row r="2971" spans="1:4" s="476" customFormat="1" ht="12.75" x14ac:dyDescent="0.2">
      <c r="A2971" s="476">
        <v>39312</v>
      </c>
      <c r="B2971" s="476" t="s">
        <v>10172</v>
      </c>
      <c r="C2971" s="476" t="s">
        <v>9</v>
      </c>
      <c r="D2971" s="477">
        <v>19.59</v>
      </c>
    </row>
    <row r="2972" spans="1:4" s="476" customFormat="1" ht="12.75" x14ac:dyDescent="0.2">
      <c r="A2972" s="476">
        <v>39313</v>
      </c>
      <c r="B2972" s="476" t="s">
        <v>10173</v>
      </c>
      <c r="C2972" s="476" t="s">
        <v>9</v>
      </c>
      <c r="D2972" s="477">
        <v>25.57</v>
      </c>
    </row>
    <row r="2973" spans="1:4" s="476" customFormat="1" ht="12.75" x14ac:dyDescent="0.2">
      <c r="A2973" s="476">
        <v>38950</v>
      </c>
      <c r="B2973" s="476" t="s">
        <v>10174</v>
      </c>
      <c r="C2973" s="476" t="s">
        <v>9</v>
      </c>
      <c r="D2973" s="477">
        <v>38.479999999999997</v>
      </c>
    </row>
    <row r="2974" spans="1:4" s="476" customFormat="1" ht="12.75" x14ac:dyDescent="0.2">
      <c r="A2974" s="476">
        <v>39314</v>
      </c>
      <c r="B2974" s="476" t="s">
        <v>10175</v>
      </c>
      <c r="C2974" s="476" t="s">
        <v>9</v>
      </c>
      <c r="D2974" s="477">
        <v>40.6</v>
      </c>
    </row>
    <row r="2975" spans="1:4" s="476" customFormat="1" ht="12.75" x14ac:dyDescent="0.2">
      <c r="A2975" s="476">
        <v>3907</v>
      </c>
      <c r="B2975" s="476" t="s">
        <v>10176</v>
      </c>
      <c r="C2975" s="476" t="s">
        <v>9</v>
      </c>
      <c r="D2975" s="477">
        <v>4.66</v>
      </c>
    </row>
    <row r="2976" spans="1:4" s="476" customFormat="1" ht="12.75" x14ac:dyDescent="0.2">
      <c r="A2976" s="476">
        <v>3889</v>
      </c>
      <c r="B2976" s="476" t="s">
        <v>10177</v>
      </c>
      <c r="C2976" s="476" t="s">
        <v>9</v>
      </c>
      <c r="D2976" s="477">
        <v>3.56</v>
      </c>
    </row>
    <row r="2977" spans="1:4" s="476" customFormat="1" ht="12.75" x14ac:dyDescent="0.2">
      <c r="A2977" s="476">
        <v>3868</v>
      </c>
      <c r="B2977" s="476" t="s">
        <v>10178</v>
      </c>
      <c r="C2977" s="476" t="s">
        <v>9</v>
      </c>
      <c r="D2977" s="477">
        <v>1.38</v>
      </c>
    </row>
    <row r="2978" spans="1:4" s="476" customFormat="1" ht="12.75" x14ac:dyDescent="0.2">
      <c r="A2978" s="476">
        <v>3869</v>
      </c>
      <c r="B2978" s="476" t="s">
        <v>10179</v>
      </c>
      <c r="C2978" s="476" t="s">
        <v>9</v>
      </c>
      <c r="D2978" s="477">
        <v>3.96</v>
      </c>
    </row>
    <row r="2979" spans="1:4" s="476" customFormat="1" ht="12.75" x14ac:dyDescent="0.2">
      <c r="A2979" s="476">
        <v>3872</v>
      </c>
      <c r="B2979" s="476" t="s">
        <v>10180</v>
      </c>
      <c r="C2979" s="476" t="s">
        <v>9</v>
      </c>
      <c r="D2979" s="477">
        <v>4.8099999999999996</v>
      </c>
    </row>
    <row r="2980" spans="1:4" s="476" customFormat="1" ht="12.75" x14ac:dyDescent="0.2">
      <c r="A2980" s="476">
        <v>3850</v>
      </c>
      <c r="B2980" s="476" t="s">
        <v>10181</v>
      </c>
      <c r="C2980" s="476" t="s">
        <v>9</v>
      </c>
      <c r="D2980" s="477">
        <v>12.4</v>
      </c>
    </row>
    <row r="2981" spans="1:4" s="476" customFormat="1" ht="12.75" x14ac:dyDescent="0.2">
      <c r="A2981" s="476">
        <v>38023</v>
      </c>
      <c r="B2981" s="476" t="s">
        <v>10182</v>
      </c>
      <c r="C2981" s="476" t="s">
        <v>9</v>
      </c>
      <c r="D2981" s="477">
        <v>5.23</v>
      </c>
    </row>
    <row r="2982" spans="1:4" s="476" customFormat="1" ht="12.75" x14ac:dyDescent="0.2">
      <c r="A2982" s="476">
        <v>37986</v>
      </c>
      <c r="B2982" s="476" t="s">
        <v>10183</v>
      </c>
      <c r="C2982" s="476" t="s">
        <v>9</v>
      </c>
      <c r="D2982" s="477">
        <v>1.1599999999999999</v>
      </c>
    </row>
    <row r="2983" spans="1:4" s="476" customFormat="1" ht="12.75" x14ac:dyDescent="0.2">
      <c r="A2983" s="476">
        <v>37987</v>
      </c>
      <c r="B2983" s="476" t="s">
        <v>10184</v>
      </c>
      <c r="C2983" s="476" t="s">
        <v>9</v>
      </c>
      <c r="D2983" s="477">
        <v>86.93</v>
      </c>
    </row>
    <row r="2984" spans="1:4" s="476" customFormat="1" ht="12.75" x14ac:dyDescent="0.2">
      <c r="A2984" s="476">
        <v>37988</v>
      </c>
      <c r="B2984" s="476" t="s">
        <v>10185</v>
      </c>
      <c r="C2984" s="476" t="s">
        <v>9</v>
      </c>
      <c r="D2984" s="477">
        <v>141.80000000000001</v>
      </c>
    </row>
    <row r="2985" spans="1:4" s="476" customFormat="1" ht="12.75" x14ac:dyDescent="0.2">
      <c r="A2985" s="476">
        <v>21120</v>
      </c>
      <c r="B2985" s="476" t="s">
        <v>10186</v>
      </c>
      <c r="C2985" s="476" t="s">
        <v>9</v>
      </c>
      <c r="D2985" s="477">
        <v>7.06</v>
      </c>
    </row>
    <row r="2986" spans="1:4" s="476" customFormat="1" ht="12.75" x14ac:dyDescent="0.2">
      <c r="A2986" s="476">
        <v>39318</v>
      </c>
      <c r="B2986" s="476" t="s">
        <v>10187</v>
      </c>
      <c r="C2986" s="476" t="s">
        <v>9</v>
      </c>
      <c r="D2986" s="477">
        <v>5.82</v>
      </c>
    </row>
    <row r="2987" spans="1:4" s="476" customFormat="1" ht="12.75" x14ac:dyDescent="0.2">
      <c r="A2987" s="476">
        <v>20162</v>
      </c>
      <c r="B2987" s="476" t="s">
        <v>10188</v>
      </c>
      <c r="C2987" s="476" t="s">
        <v>9</v>
      </c>
      <c r="D2987" s="477">
        <v>16.920000000000002</v>
      </c>
    </row>
    <row r="2988" spans="1:4" s="476" customFormat="1" ht="12.75" x14ac:dyDescent="0.2">
      <c r="A2988" s="476">
        <v>40366</v>
      </c>
      <c r="B2988" s="476" t="s">
        <v>10189</v>
      </c>
      <c r="C2988" s="476" t="s">
        <v>9</v>
      </c>
      <c r="D2988" s="477">
        <v>40.700000000000003</v>
      </c>
    </row>
    <row r="2989" spans="1:4" s="476" customFormat="1" ht="12.75" x14ac:dyDescent="0.2">
      <c r="A2989" s="476">
        <v>40363</v>
      </c>
      <c r="B2989" s="476" t="s">
        <v>10190</v>
      </c>
      <c r="C2989" s="476" t="s">
        <v>9</v>
      </c>
      <c r="D2989" s="477">
        <v>31.83</v>
      </c>
    </row>
    <row r="2990" spans="1:4" s="476" customFormat="1" ht="12.75" x14ac:dyDescent="0.2">
      <c r="A2990" s="476">
        <v>40354</v>
      </c>
      <c r="B2990" s="476" t="s">
        <v>10191</v>
      </c>
      <c r="C2990" s="476" t="s">
        <v>9</v>
      </c>
      <c r="D2990" s="477">
        <v>13.86</v>
      </c>
    </row>
    <row r="2991" spans="1:4" s="476" customFormat="1" ht="12.75" x14ac:dyDescent="0.2">
      <c r="A2991" s="476">
        <v>40360</v>
      </c>
      <c r="B2991" s="476" t="s">
        <v>10192</v>
      </c>
      <c r="C2991" s="476" t="s">
        <v>9</v>
      </c>
      <c r="D2991" s="477">
        <v>20.87</v>
      </c>
    </row>
    <row r="2992" spans="1:4" s="476" customFormat="1" ht="12.75" x14ac:dyDescent="0.2">
      <c r="A2992" s="476">
        <v>40372</v>
      </c>
      <c r="B2992" s="476" t="s">
        <v>10193</v>
      </c>
      <c r="C2992" s="476" t="s">
        <v>9</v>
      </c>
      <c r="D2992" s="477">
        <v>128.88</v>
      </c>
    </row>
    <row r="2993" spans="1:4" s="476" customFormat="1" ht="12.75" x14ac:dyDescent="0.2">
      <c r="A2993" s="476">
        <v>40369</v>
      </c>
      <c r="B2993" s="476" t="s">
        <v>10194</v>
      </c>
      <c r="C2993" s="476" t="s">
        <v>9</v>
      </c>
      <c r="D2993" s="477">
        <v>64.150000000000006</v>
      </c>
    </row>
    <row r="2994" spans="1:4" s="476" customFormat="1" ht="12.75" x14ac:dyDescent="0.2">
      <c r="A2994" s="476">
        <v>40357</v>
      </c>
      <c r="B2994" s="476" t="s">
        <v>10195</v>
      </c>
      <c r="C2994" s="476" t="s">
        <v>9</v>
      </c>
      <c r="D2994" s="477">
        <v>15.55</v>
      </c>
    </row>
    <row r="2995" spans="1:4" s="476" customFormat="1" ht="12.75" x14ac:dyDescent="0.2">
      <c r="A2995" s="476">
        <v>40375</v>
      </c>
      <c r="B2995" s="476" t="s">
        <v>10196</v>
      </c>
      <c r="C2995" s="476" t="s">
        <v>9</v>
      </c>
      <c r="D2995" s="477">
        <v>174.48</v>
      </c>
    </row>
    <row r="2996" spans="1:4" s="476" customFormat="1" ht="12.75" x14ac:dyDescent="0.2">
      <c r="A2996" s="476">
        <v>1893</v>
      </c>
      <c r="B2996" s="476" t="s">
        <v>10197</v>
      </c>
      <c r="C2996" s="476" t="s">
        <v>9</v>
      </c>
      <c r="D2996" s="477">
        <v>3.6</v>
      </c>
    </row>
    <row r="2997" spans="1:4" s="476" customFormat="1" ht="12.75" x14ac:dyDescent="0.2">
      <c r="A2997" s="476">
        <v>1902</v>
      </c>
      <c r="B2997" s="476" t="s">
        <v>10198</v>
      </c>
      <c r="C2997" s="476" t="s">
        <v>9</v>
      </c>
      <c r="D2997" s="477">
        <v>2.62</v>
      </c>
    </row>
    <row r="2998" spans="1:4" s="476" customFormat="1" ht="12.75" x14ac:dyDescent="0.2">
      <c r="A2998" s="476">
        <v>1901</v>
      </c>
      <c r="B2998" s="476" t="s">
        <v>1926</v>
      </c>
      <c r="C2998" s="476" t="s">
        <v>9</v>
      </c>
      <c r="D2998" s="477">
        <v>0.82</v>
      </c>
    </row>
    <row r="2999" spans="1:4" s="476" customFormat="1" ht="12.75" x14ac:dyDescent="0.2">
      <c r="A2999" s="476">
        <v>1892</v>
      </c>
      <c r="B2999" s="476" t="s">
        <v>1928</v>
      </c>
      <c r="C2999" s="476" t="s">
        <v>9</v>
      </c>
      <c r="D2999" s="477">
        <v>1.68</v>
      </c>
    </row>
    <row r="3000" spans="1:4" s="476" customFormat="1" ht="12.75" x14ac:dyDescent="0.2">
      <c r="A3000" s="476">
        <v>1907</v>
      </c>
      <c r="B3000" s="476" t="s">
        <v>10199</v>
      </c>
      <c r="C3000" s="476" t="s">
        <v>9</v>
      </c>
      <c r="D3000" s="477">
        <v>11.58</v>
      </c>
    </row>
    <row r="3001" spans="1:4" s="476" customFormat="1" ht="12.75" x14ac:dyDescent="0.2">
      <c r="A3001" s="476">
        <v>1894</v>
      </c>
      <c r="B3001" s="476" t="s">
        <v>10200</v>
      </c>
      <c r="C3001" s="476" t="s">
        <v>9</v>
      </c>
      <c r="D3001" s="477">
        <v>5.21</v>
      </c>
    </row>
    <row r="3002" spans="1:4" s="476" customFormat="1" ht="12.75" x14ac:dyDescent="0.2">
      <c r="A3002" s="476">
        <v>1891</v>
      </c>
      <c r="B3002" s="476" t="s">
        <v>10201</v>
      </c>
      <c r="C3002" s="476" t="s">
        <v>9</v>
      </c>
      <c r="D3002" s="477">
        <v>1.21</v>
      </c>
    </row>
    <row r="3003" spans="1:4" s="476" customFormat="1" ht="12.75" x14ac:dyDescent="0.2">
      <c r="A3003" s="476">
        <v>1896</v>
      </c>
      <c r="B3003" s="476" t="s">
        <v>10202</v>
      </c>
      <c r="C3003" s="476" t="s">
        <v>9</v>
      </c>
      <c r="D3003" s="477">
        <v>15.55</v>
      </c>
    </row>
    <row r="3004" spans="1:4" s="476" customFormat="1" ht="12.75" x14ac:dyDescent="0.2">
      <c r="A3004" s="476">
        <v>1895</v>
      </c>
      <c r="B3004" s="476" t="s">
        <v>10203</v>
      </c>
      <c r="C3004" s="476" t="s">
        <v>9</v>
      </c>
      <c r="D3004" s="477">
        <v>27.34</v>
      </c>
    </row>
    <row r="3005" spans="1:4" s="476" customFormat="1" ht="12.75" x14ac:dyDescent="0.2">
      <c r="A3005" s="476">
        <v>2641</v>
      </c>
      <c r="B3005" s="476" t="s">
        <v>10204</v>
      </c>
      <c r="C3005" s="476" t="s">
        <v>9</v>
      </c>
      <c r="D3005" s="477">
        <v>28.03</v>
      </c>
    </row>
    <row r="3006" spans="1:4" s="476" customFormat="1" ht="12.75" x14ac:dyDescent="0.2">
      <c r="A3006" s="476">
        <v>2636</v>
      </c>
      <c r="B3006" s="476" t="s">
        <v>10205</v>
      </c>
      <c r="C3006" s="476" t="s">
        <v>9</v>
      </c>
      <c r="D3006" s="477">
        <v>1.8</v>
      </c>
    </row>
    <row r="3007" spans="1:4" s="476" customFormat="1" ht="12.75" x14ac:dyDescent="0.2">
      <c r="A3007" s="476">
        <v>2637</v>
      </c>
      <c r="B3007" s="476" t="s">
        <v>10206</v>
      </c>
      <c r="C3007" s="476" t="s">
        <v>9</v>
      </c>
      <c r="D3007" s="477">
        <v>1.92</v>
      </c>
    </row>
    <row r="3008" spans="1:4" s="476" customFormat="1" ht="12.75" x14ac:dyDescent="0.2">
      <c r="A3008" s="476">
        <v>2638</v>
      </c>
      <c r="B3008" s="476" t="s">
        <v>1929</v>
      </c>
      <c r="C3008" s="476" t="s">
        <v>9</v>
      </c>
      <c r="D3008" s="477">
        <v>2.23</v>
      </c>
    </row>
    <row r="3009" spans="1:4" s="476" customFormat="1" ht="12.75" x14ac:dyDescent="0.2">
      <c r="A3009" s="476">
        <v>2639</v>
      </c>
      <c r="B3009" s="476" t="s">
        <v>10207</v>
      </c>
      <c r="C3009" s="476" t="s">
        <v>9</v>
      </c>
      <c r="D3009" s="477">
        <v>3.96</v>
      </c>
    </row>
    <row r="3010" spans="1:4" s="476" customFormat="1" ht="12.75" x14ac:dyDescent="0.2">
      <c r="A3010" s="476">
        <v>2644</v>
      </c>
      <c r="B3010" s="476" t="s">
        <v>1931</v>
      </c>
      <c r="C3010" s="476" t="s">
        <v>9</v>
      </c>
      <c r="D3010" s="477">
        <v>5.73</v>
      </c>
    </row>
    <row r="3011" spans="1:4" s="476" customFormat="1" ht="12.75" x14ac:dyDescent="0.2">
      <c r="A3011" s="476">
        <v>2643</v>
      </c>
      <c r="B3011" s="476" t="s">
        <v>10208</v>
      </c>
      <c r="C3011" s="476" t="s">
        <v>9</v>
      </c>
      <c r="D3011" s="477">
        <v>7.99</v>
      </c>
    </row>
    <row r="3012" spans="1:4" s="476" customFormat="1" ht="12.75" x14ac:dyDescent="0.2">
      <c r="A3012" s="476">
        <v>2640</v>
      </c>
      <c r="B3012" s="476" t="s">
        <v>10209</v>
      </c>
      <c r="C3012" s="476" t="s">
        <v>9</v>
      </c>
      <c r="D3012" s="477">
        <v>11.67</v>
      </c>
    </row>
    <row r="3013" spans="1:4" s="476" customFormat="1" ht="12.75" x14ac:dyDescent="0.2">
      <c r="A3013" s="476">
        <v>2642</v>
      </c>
      <c r="B3013" s="476" t="s">
        <v>10210</v>
      </c>
      <c r="C3013" s="476" t="s">
        <v>9</v>
      </c>
      <c r="D3013" s="477">
        <v>17.760000000000002</v>
      </c>
    </row>
    <row r="3014" spans="1:4" s="476" customFormat="1" ht="12.75" x14ac:dyDescent="0.2">
      <c r="A3014" s="476">
        <v>38943</v>
      </c>
      <c r="B3014" s="476" t="s">
        <v>10211</v>
      </c>
      <c r="C3014" s="476" t="s">
        <v>9</v>
      </c>
      <c r="D3014" s="477">
        <v>6.66</v>
      </c>
    </row>
    <row r="3015" spans="1:4" s="476" customFormat="1" ht="12.75" x14ac:dyDescent="0.2">
      <c r="A3015" s="476">
        <v>38944</v>
      </c>
      <c r="B3015" s="476" t="s">
        <v>10212</v>
      </c>
      <c r="C3015" s="476" t="s">
        <v>9</v>
      </c>
      <c r="D3015" s="477">
        <v>10.29</v>
      </c>
    </row>
    <row r="3016" spans="1:4" s="476" customFormat="1" ht="12.75" x14ac:dyDescent="0.2">
      <c r="A3016" s="476">
        <v>38945</v>
      </c>
      <c r="B3016" s="476" t="s">
        <v>10213</v>
      </c>
      <c r="C3016" s="476" t="s">
        <v>9</v>
      </c>
      <c r="D3016" s="477">
        <v>20.87</v>
      </c>
    </row>
    <row r="3017" spans="1:4" s="476" customFormat="1" ht="12.75" x14ac:dyDescent="0.2">
      <c r="A3017" s="476">
        <v>38946</v>
      </c>
      <c r="B3017" s="476" t="s">
        <v>10214</v>
      </c>
      <c r="C3017" s="476" t="s">
        <v>9</v>
      </c>
      <c r="D3017" s="477">
        <v>31.13</v>
      </c>
    </row>
    <row r="3018" spans="1:4" s="476" customFormat="1" ht="12.75" x14ac:dyDescent="0.2">
      <c r="A3018" s="476">
        <v>39308</v>
      </c>
      <c r="B3018" s="476" t="s">
        <v>10215</v>
      </c>
      <c r="C3018" s="476" t="s">
        <v>9</v>
      </c>
      <c r="D3018" s="477">
        <v>13.57</v>
      </c>
    </row>
    <row r="3019" spans="1:4" s="476" customFormat="1" ht="12.75" x14ac:dyDescent="0.2">
      <c r="A3019" s="476">
        <v>39309</v>
      </c>
      <c r="B3019" s="476" t="s">
        <v>10216</v>
      </c>
      <c r="C3019" s="476" t="s">
        <v>9</v>
      </c>
      <c r="D3019" s="477">
        <v>19.63</v>
      </c>
    </row>
    <row r="3020" spans="1:4" s="476" customFormat="1" ht="12.75" x14ac:dyDescent="0.2">
      <c r="A3020" s="476">
        <v>39310</v>
      </c>
      <c r="B3020" s="476" t="s">
        <v>10217</v>
      </c>
      <c r="C3020" s="476" t="s">
        <v>9</v>
      </c>
      <c r="D3020" s="477">
        <v>29.75</v>
      </c>
    </row>
    <row r="3021" spans="1:4" s="476" customFormat="1" ht="12.75" x14ac:dyDescent="0.2">
      <c r="A3021" s="476">
        <v>39311</v>
      </c>
      <c r="B3021" s="476" t="s">
        <v>10218</v>
      </c>
      <c r="C3021" s="476" t="s">
        <v>9</v>
      </c>
      <c r="D3021" s="477">
        <v>44.71</v>
      </c>
    </row>
    <row r="3022" spans="1:4" s="476" customFormat="1" ht="12.75" x14ac:dyDescent="0.2">
      <c r="A3022" s="476">
        <v>39855</v>
      </c>
      <c r="B3022" s="476" t="s">
        <v>10219</v>
      </c>
      <c r="C3022" s="476" t="s">
        <v>9</v>
      </c>
      <c r="D3022" s="477">
        <v>3.15</v>
      </c>
    </row>
    <row r="3023" spans="1:4" s="476" customFormat="1" ht="12.75" x14ac:dyDescent="0.2">
      <c r="A3023" s="476">
        <v>39856</v>
      </c>
      <c r="B3023" s="476" t="s">
        <v>10220</v>
      </c>
      <c r="C3023" s="476" t="s">
        <v>9</v>
      </c>
      <c r="D3023" s="477">
        <v>7.43</v>
      </c>
    </row>
    <row r="3024" spans="1:4" s="476" customFormat="1" ht="12.75" x14ac:dyDescent="0.2">
      <c r="A3024" s="476">
        <v>39857</v>
      </c>
      <c r="B3024" s="476" t="s">
        <v>10221</v>
      </c>
      <c r="C3024" s="476" t="s">
        <v>9</v>
      </c>
      <c r="D3024" s="477">
        <v>12.03</v>
      </c>
    </row>
    <row r="3025" spans="1:4" s="476" customFormat="1" ht="12.75" x14ac:dyDescent="0.2">
      <c r="A3025" s="476">
        <v>39858</v>
      </c>
      <c r="B3025" s="476" t="s">
        <v>10222</v>
      </c>
      <c r="C3025" s="476" t="s">
        <v>9</v>
      </c>
      <c r="D3025" s="477">
        <v>26.69</v>
      </c>
    </row>
    <row r="3026" spans="1:4" s="476" customFormat="1" ht="12.75" x14ac:dyDescent="0.2">
      <c r="A3026" s="476">
        <v>39859</v>
      </c>
      <c r="B3026" s="476" t="s">
        <v>10223</v>
      </c>
      <c r="C3026" s="476" t="s">
        <v>9</v>
      </c>
      <c r="D3026" s="477">
        <v>41.14</v>
      </c>
    </row>
    <row r="3027" spans="1:4" s="476" customFormat="1" ht="12.75" x14ac:dyDescent="0.2">
      <c r="A3027" s="476">
        <v>39860</v>
      </c>
      <c r="B3027" s="476" t="s">
        <v>10224</v>
      </c>
      <c r="C3027" s="476" t="s">
        <v>9</v>
      </c>
      <c r="D3027" s="477">
        <v>63.13</v>
      </c>
    </row>
    <row r="3028" spans="1:4" s="476" customFormat="1" ht="12.75" x14ac:dyDescent="0.2">
      <c r="A3028" s="476">
        <v>39861</v>
      </c>
      <c r="B3028" s="476" t="s">
        <v>10225</v>
      </c>
      <c r="C3028" s="476" t="s">
        <v>9</v>
      </c>
      <c r="D3028" s="477">
        <v>180.26</v>
      </c>
    </row>
    <row r="3029" spans="1:4" s="476" customFormat="1" ht="12.75" x14ac:dyDescent="0.2">
      <c r="A3029" s="476">
        <v>38447</v>
      </c>
      <c r="B3029" s="476" t="s">
        <v>10226</v>
      </c>
      <c r="C3029" s="476" t="s">
        <v>9</v>
      </c>
      <c r="D3029" s="477">
        <v>118.64</v>
      </c>
    </row>
    <row r="3030" spans="1:4" s="476" customFormat="1" ht="12.75" x14ac:dyDescent="0.2">
      <c r="A3030" s="476">
        <v>36320</v>
      </c>
      <c r="B3030" s="476" t="s">
        <v>10227</v>
      </c>
      <c r="C3030" s="476" t="s">
        <v>9</v>
      </c>
      <c r="D3030" s="477">
        <v>1.72</v>
      </c>
    </row>
    <row r="3031" spans="1:4" s="476" customFormat="1" ht="12.75" x14ac:dyDescent="0.2">
      <c r="A3031" s="476">
        <v>36324</v>
      </c>
      <c r="B3031" s="476" t="s">
        <v>10228</v>
      </c>
      <c r="C3031" s="476" t="s">
        <v>9</v>
      </c>
      <c r="D3031" s="477">
        <v>2.6</v>
      </c>
    </row>
    <row r="3032" spans="1:4" s="476" customFormat="1" ht="12.75" x14ac:dyDescent="0.2">
      <c r="A3032" s="476">
        <v>38441</v>
      </c>
      <c r="B3032" s="476" t="s">
        <v>10229</v>
      </c>
      <c r="C3032" s="476" t="s">
        <v>9</v>
      </c>
      <c r="D3032" s="477">
        <v>3.42</v>
      </c>
    </row>
    <row r="3033" spans="1:4" s="476" customFormat="1" ht="12.75" x14ac:dyDescent="0.2">
      <c r="A3033" s="476">
        <v>38442</v>
      </c>
      <c r="B3033" s="476" t="s">
        <v>10230</v>
      </c>
      <c r="C3033" s="476" t="s">
        <v>9</v>
      </c>
      <c r="D3033" s="477">
        <v>8.6999999999999993</v>
      </c>
    </row>
    <row r="3034" spans="1:4" s="476" customFormat="1" ht="12.75" x14ac:dyDescent="0.2">
      <c r="A3034" s="476">
        <v>38443</v>
      </c>
      <c r="B3034" s="476" t="s">
        <v>10231</v>
      </c>
      <c r="C3034" s="476" t="s">
        <v>9</v>
      </c>
      <c r="D3034" s="477">
        <v>13.14</v>
      </c>
    </row>
    <row r="3035" spans="1:4" s="476" customFormat="1" ht="12.75" x14ac:dyDescent="0.2">
      <c r="A3035" s="476">
        <v>38444</v>
      </c>
      <c r="B3035" s="476" t="s">
        <v>10232</v>
      </c>
      <c r="C3035" s="476" t="s">
        <v>9</v>
      </c>
      <c r="D3035" s="477">
        <v>19.559999999999999</v>
      </c>
    </row>
    <row r="3036" spans="1:4" s="476" customFormat="1" ht="12.75" x14ac:dyDescent="0.2">
      <c r="A3036" s="476">
        <v>38445</v>
      </c>
      <c r="B3036" s="476" t="s">
        <v>10233</v>
      </c>
      <c r="C3036" s="476" t="s">
        <v>9</v>
      </c>
      <c r="D3036" s="477">
        <v>45.94</v>
      </c>
    </row>
    <row r="3037" spans="1:4" s="476" customFormat="1" ht="12.75" x14ac:dyDescent="0.2">
      <c r="A3037" s="476">
        <v>38446</v>
      </c>
      <c r="B3037" s="476" t="s">
        <v>10234</v>
      </c>
      <c r="C3037" s="476" t="s">
        <v>9</v>
      </c>
      <c r="D3037" s="477">
        <v>74.14</v>
      </c>
    </row>
    <row r="3038" spans="1:4" s="476" customFormat="1" ht="12.75" x14ac:dyDescent="0.2">
      <c r="A3038" s="476">
        <v>3867</v>
      </c>
      <c r="B3038" s="476" t="s">
        <v>10235</v>
      </c>
      <c r="C3038" s="476" t="s">
        <v>9</v>
      </c>
      <c r="D3038" s="477">
        <v>83.32</v>
      </c>
    </row>
    <row r="3039" spans="1:4" s="476" customFormat="1" ht="12.75" x14ac:dyDescent="0.2">
      <c r="A3039" s="476">
        <v>3861</v>
      </c>
      <c r="B3039" s="476" t="s">
        <v>10236</v>
      </c>
      <c r="C3039" s="476" t="s">
        <v>9</v>
      </c>
      <c r="D3039" s="477">
        <v>0.69</v>
      </c>
    </row>
    <row r="3040" spans="1:4" s="476" customFormat="1" ht="12.75" x14ac:dyDescent="0.2">
      <c r="A3040" s="476">
        <v>3904</v>
      </c>
      <c r="B3040" s="476" t="s">
        <v>10237</v>
      </c>
      <c r="C3040" s="476" t="s">
        <v>9</v>
      </c>
      <c r="D3040" s="477">
        <v>0.84</v>
      </c>
    </row>
    <row r="3041" spans="1:4" s="476" customFormat="1" ht="12.75" x14ac:dyDescent="0.2">
      <c r="A3041" s="476">
        <v>3903</v>
      </c>
      <c r="B3041" s="476" t="s">
        <v>1597</v>
      </c>
      <c r="C3041" s="476" t="s">
        <v>9</v>
      </c>
      <c r="D3041" s="477">
        <v>2.0699999999999998</v>
      </c>
    </row>
    <row r="3042" spans="1:4" s="476" customFormat="1" ht="12.75" x14ac:dyDescent="0.2">
      <c r="A3042" s="476">
        <v>3862</v>
      </c>
      <c r="B3042" s="476" t="s">
        <v>10238</v>
      </c>
      <c r="C3042" s="476" t="s">
        <v>9</v>
      </c>
      <c r="D3042" s="477">
        <v>4.22</v>
      </c>
    </row>
    <row r="3043" spans="1:4" s="476" customFormat="1" ht="12.75" x14ac:dyDescent="0.2">
      <c r="A3043" s="476">
        <v>3863</v>
      </c>
      <c r="B3043" s="476" t="s">
        <v>10239</v>
      </c>
      <c r="C3043" s="476" t="s">
        <v>9</v>
      </c>
      <c r="D3043" s="477">
        <v>4.95</v>
      </c>
    </row>
    <row r="3044" spans="1:4" s="476" customFormat="1" ht="12.75" x14ac:dyDescent="0.2">
      <c r="A3044" s="476">
        <v>3864</v>
      </c>
      <c r="B3044" s="476" t="s">
        <v>10240</v>
      </c>
      <c r="C3044" s="476" t="s">
        <v>9</v>
      </c>
      <c r="D3044" s="477">
        <v>12.9</v>
      </c>
    </row>
    <row r="3045" spans="1:4" s="476" customFormat="1" ht="12.75" x14ac:dyDescent="0.2">
      <c r="A3045" s="476">
        <v>3865</v>
      </c>
      <c r="B3045" s="476" t="s">
        <v>10241</v>
      </c>
      <c r="C3045" s="476" t="s">
        <v>9</v>
      </c>
      <c r="D3045" s="477">
        <v>22.44</v>
      </c>
    </row>
    <row r="3046" spans="1:4" s="476" customFormat="1" ht="12.75" x14ac:dyDescent="0.2">
      <c r="A3046" s="476">
        <v>3866</v>
      </c>
      <c r="B3046" s="476" t="s">
        <v>10242</v>
      </c>
      <c r="C3046" s="476" t="s">
        <v>9</v>
      </c>
      <c r="D3046" s="477">
        <v>51.36</v>
      </c>
    </row>
    <row r="3047" spans="1:4" s="476" customFormat="1" ht="12.75" x14ac:dyDescent="0.2">
      <c r="A3047" s="476">
        <v>3902</v>
      </c>
      <c r="B3047" s="476" t="s">
        <v>10243</v>
      </c>
      <c r="C3047" s="476" t="s">
        <v>9</v>
      </c>
      <c r="D3047" s="477">
        <v>24.98</v>
      </c>
    </row>
    <row r="3048" spans="1:4" s="476" customFormat="1" ht="12.75" x14ac:dyDescent="0.2">
      <c r="A3048" s="476">
        <v>3878</v>
      </c>
      <c r="B3048" s="476" t="s">
        <v>10244</v>
      </c>
      <c r="C3048" s="476" t="s">
        <v>9</v>
      </c>
      <c r="D3048" s="477">
        <v>7.89</v>
      </c>
    </row>
    <row r="3049" spans="1:4" s="476" customFormat="1" ht="12.75" x14ac:dyDescent="0.2">
      <c r="A3049" s="476">
        <v>3877</v>
      </c>
      <c r="B3049" s="476" t="s">
        <v>10245</v>
      </c>
      <c r="C3049" s="476" t="s">
        <v>9</v>
      </c>
      <c r="D3049" s="477">
        <v>7.21</v>
      </c>
    </row>
    <row r="3050" spans="1:4" s="476" customFormat="1" ht="12.75" x14ac:dyDescent="0.2">
      <c r="A3050" s="476">
        <v>3879</v>
      </c>
      <c r="B3050" s="476" t="s">
        <v>10246</v>
      </c>
      <c r="C3050" s="476" t="s">
        <v>9</v>
      </c>
      <c r="D3050" s="477">
        <v>15.92</v>
      </c>
    </row>
    <row r="3051" spans="1:4" s="476" customFormat="1" ht="12.75" x14ac:dyDescent="0.2">
      <c r="A3051" s="476">
        <v>3880</v>
      </c>
      <c r="B3051" s="476" t="s">
        <v>10247</v>
      </c>
      <c r="C3051" s="476" t="s">
        <v>9</v>
      </c>
      <c r="D3051" s="477">
        <v>35.92</v>
      </c>
    </row>
    <row r="3052" spans="1:4" s="476" customFormat="1" ht="12.75" x14ac:dyDescent="0.2">
      <c r="A3052" s="476">
        <v>12892</v>
      </c>
      <c r="B3052" s="476" t="s">
        <v>10248</v>
      </c>
      <c r="C3052" s="476" t="s">
        <v>8005</v>
      </c>
      <c r="D3052" s="477">
        <v>13.27</v>
      </c>
    </row>
    <row r="3053" spans="1:4" s="476" customFormat="1" ht="12.75" x14ac:dyDescent="0.2">
      <c r="A3053" s="476">
        <v>3883</v>
      </c>
      <c r="B3053" s="476" t="s">
        <v>10249</v>
      </c>
      <c r="C3053" s="476" t="s">
        <v>9</v>
      </c>
      <c r="D3053" s="477">
        <v>1.66</v>
      </c>
    </row>
    <row r="3054" spans="1:4" s="476" customFormat="1" ht="12.75" x14ac:dyDescent="0.2">
      <c r="A3054" s="476">
        <v>3876</v>
      </c>
      <c r="B3054" s="476" t="s">
        <v>10250</v>
      </c>
      <c r="C3054" s="476" t="s">
        <v>9</v>
      </c>
      <c r="D3054" s="477">
        <v>4.1500000000000004</v>
      </c>
    </row>
    <row r="3055" spans="1:4" s="476" customFormat="1" ht="12.75" x14ac:dyDescent="0.2">
      <c r="A3055" s="476">
        <v>3884</v>
      </c>
      <c r="B3055" s="476" t="s">
        <v>10251</v>
      </c>
      <c r="C3055" s="476" t="s">
        <v>9</v>
      </c>
      <c r="D3055" s="477">
        <v>2.48</v>
      </c>
    </row>
    <row r="3056" spans="1:4" s="476" customFormat="1" ht="12.75" x14ac:dyDescent="0.2">
      <c r="A3056" s="476">
        <v>3837</v>
      </c>
      <c r="B3056" s="476" t="s">
        <v>10252</v>
      </c>
      <c r="C3056" s="476" t="s">
        <v>9</v>
      </c>
      <c r="D3056" s="477">
        <v>51.67</v>
      </c>
    </row>
    <row r="3057" spans="1:4" s="476" customFormat="1" ht="12.75" x14ac:dyDescent="0.2">
      <c r="A3057" s="476">
        <v>3845</v>
      </c>
      <c r="B3057" s="476" t="s">
        <v>10253</v>
      </c>
      <c r="C3057" s="476" t="s">
        <v>9</v>
      </c>
      <c r="D3057" s="477">
        <v>18.87</v>
      </c>
    </row>
    <row r="3058" spans="1:4" s="476" customFormat="1" ht="12.75" x14ac:dyDescent="0.2">
      <c r="A3058" s="476">
        <v>11045</v>
      </c>
      <c r="B3058" s="476" t="s">
        <v>10254</v>
      </c>
      <c r="C3058" s="476" t="s">
        <v>9</v>
      </c>
      <c r="D3058" s="477">
        <v>36.409999999999997</v>
      </c>
    </row>
    <row r="3059" spans="1:4" s="476" customFormat="1" ht="12.75" x14ac:dyDescent="0.2">
      <c r="A3059" s="476">
        <v>20170</v>
      </c>
      <c r="B3059" s="476" t="s">
        <v>13212</v>
      </c>
      <c r="C3059" s="476" t="s">
        <v>9</v>
      </c>
      <c r="D3059" s="477">
        <v>13.72</v>
      </c>
    </row>
    <row r="3060" spans="1:4" s="476" customFormat="1" ht="12.75" x14ac:dyDescent="0.2">
      <c r="A3060" s="476">
        <v>20171</v>
      </c>
      <c r="B3060" s="476" t="s">
        <v>13213</v>
      </c>
      <c r="C3060" s="476" t="s">
        <v>9</v>
      </c>
      <c r="D3060" s="477">
        <v>40.75</v>
      </c>
    </row>
    <row r="3061" spans="1:4" s="476" customFormat="1" ht="12.75" x14ac:dyDescent="0.2">
      <c r="A3061" s="476">
        <v>20167</v>
      </c>
      <c r="B3061" s="476" t="s">
        <v>13214</v>
      </c>
      <c r="C3061" s="476" t="s">
        <v>9</v>
      </c>
      <c r="D3061" s="477">
        <v>5.09</v>
      </c>
    </row>
    <row r="3062" spans="1:4" s="476" customFormat="1" ht="12.75" x14ac:dyDescent="0.2">
      <c r="A3062" s="476">
        <v>20168</v>
      </c>
      <c r="B3062" s="476" t="s">
        <v>13215</v>
      </c>
      <c r="C3062" s="476" t="s">
        <v>9</v>
      </c>
      <c r="D3062" s="477">
        <v>7.99</v>
      </c>
    </row>
    <row r="3063" spans="1:4" s="476" customFormat="1" ht="12.75" x14ac:dyDescent="0.2">
      <c r="A3063" s="476">
        <v>20169</v>
      </c>
      <c r="B3063" s="476" t="s">
        <v>13216</v>
      </c>
      <c r="C3063" s="476" t="s">
        <v>9</v>
      </c>
      <c r="D3063" s="477">
        <v>11.31</v>
      </c>
    </row>
    <row r="3064" spans="1:4" s="476" customFormat="1" ht="12.75" x14ac:dyDescent="0.2">
      <c r="A3064" s="476">
        <v>3899</v>
      </c>
      <c r="B3064" s="476" t="s">
        <v>1824</v>
      </c>
      <c r="C3064" s="476" t="s">
        <v>9</v>
      </c>
      <c r="D3064" s="477">
        <v>5.99</v>
      </c>
    </row>
    <row r="3065" spans="1:4" s="476" customFormat="1" ht="12.75" x14ac:dyDescent="0.2">
      <c r="A3065" s="476">
        <v>38676</v>
      </c>
      <c r="B3065" s="476" t="s">
        <v>10255</v>
      </c>
      <c r="C3065" s="476" t="s">
        <v>9</v>
      </c>
      <c r="D3065" s="477">
        <v>28.99</v>
      </c>
    </row>
    <row r="3066" spans="1:4" s="476" customFormat="1" ht="12.75" x14ac:dyDescent="0.2">
      <c r="A3066" s="476">
        <v>3897</v>
      </c>
      <c r="B3066" s="476" t="s">
        <v>10256</v>
      </c>
      <c r="C3066" s="476" t="s">
        <v>9</v>
      </c>
      <c r="D3066" s="477">
        <v>1.26</v>
      </c>
    </row>
    <row r="3067" spans="1:4" s="476" customFormat="1" ht="12.75" x14ac:dyDescent="0.2">
      <c r="A3067" s="476">
        <v>3875</v>
      </c>
      <c r="B3067" s="476" t="s">
        <v>1820</v>
      </c>
      <c r="C3067" s="476" t="s">
        <v>9</v>
      </c>
      <c r="D3067" s="477">
        <v>2.73</v>
      </c>
    </row>
    <row r="3068" spans="1:4" s="476" customFormat="1" ht="12.75" x14ac:dyDescent="0.2">
      <c r="A3068" s="476">
        <v>3898</v>
      </c>
      <c r="B3068" s="476" t="s">
        <v>1822</v>
      </c>
      <c r="C3068" s="476" t="s">
        <v>9</v>
      </c>
      <c r="D3068" s="477">
        <v>5.16</v>
      </c>
    </row>
    <row r="3069" spans="1:4" s="476" customFormat="1" ht="12.75" x14ac:dyDescent="0.2">
      <c r="A3069" s="476">
        <v>3855</v>
      </c>
      <c r="B3069" s="476" t="s">
        <v>10257</v>
      </c>
      <c r="C3069" s="476" t="s">
        <v>9</v>
      </c>
      <c r="D3069" s="477">
        <v>5.51</v>
      </c>
    </row>
    <row r="3070" spans="1:4" s="476" customFormat="1" ht="12.75" x14ac:dyDescent="0.2">
      <c r="A3070" s="476">
        <v>3874</v>
      </c>
      <c r="B3070" s="476" t="s">
        <v>10258</v>
      </c>
      <c r="C3070" s="476" t="s">
        <v>9</v>
      </c>
      <c r="D3070" s="477">
        <v>5.85</v>
      </c>
    </row>
    <row r="3071" spans="1:4" s="476" customFormat="1" ht="12.75" x14ac:dyDescent="0.2">
      <c r="A3071" s="476">
        <v>3870</v>
      </c>
      <c r="B3071" s="476" t="s">
        <v>10259</v>
      </c>
      <c r="C3071" s="476" t="s">
        <v>9</v>
      </c>
      <c r="D3071" s="477">
        <v>7.27</v>
      </c>
    </row>
    <row r="3072" spans="1:4" s="476" customFormat="1" ht="12.75" x14ac:dyDescent="0.2">
      <c r="A3072" s="476">
        <v>38678</v>
      </c>
      <c r="B3072" s="476" t="s">
        <v>10260</v>
      </c>
      <c r="C3072" s="476" t="s">
        <v>9</v>
      </c>
      <c r="D3072" s="477">
        <v>19.78</v>
      </c>
    </row>
    <row r="3073" spans="1:4" s="476" customFormat="1" ht="12.75" x14ac:dyDescent="0.2">
      <c r="A3073" s="476">
        <v>3859</v>
      </c>
      <c r="B3073" s="476" t="s">
        <v>10261</v>
      </c>
      <c r="C3073" s="476" t="s">
        <v>9</v>
      </c>
      <c r="D3073" s="477">
        <v>1.46</v>
      </c>
    </row>
    <row r="3074" spans="1:4" s="476" customFormat="1" ht="12.75" x14ac:dyDescent="0.2">
      <c r="A3074" s="476">
        <v>3856</v>
      </c>
      <c r="B3074" s="476" t="s">
        <v>10262</v>
      </c>
      <c r="C3074" s="476" t="s">
        <v>9</v>
      </c>
      <c r="D3074" s="477">
        <v>1.86</v>
      </c>
    </row>
    <row r="3075" spans="1:4" s="476" customFormat="1" ht="12.75" x14ac:dyDescent="0.2">
      <c r="A3075" s="476">
        <v>3906</v>
      </c>
      <c r="B3075" s="476" t="s">
        <v>10263</v>
      </c>
      <c r="C3075" s="476" t="s">
        <v>9</v>
      </c>
      <c r="D3075" s="477">
        <v>1.75</v>
      </c>
    </row>
    <row r="3076" spans="1:4" s="476" customFormat="1" ht="12.75" x14ac:dyDescent="0.2">
      <c r="A3076" s="476">
        <v>3860</v>
      </c>
      <c r="B3076" s="476" t="s">
        <v>10264</v>
      </c>
      <c r="C3076" s="476" t="s">
        <v>9</v>
      </c>
      <c r="D3076" s="477">
        <v>5.75</v>
      </c>
    </row>
    <row r="3077" spans="1:4" s="476" customFormat="1" ht="12.75" x14ac:dyDescent="0.2">
      <c r="A3077" s="476">
        <v>3905</v>
      </c>
      <c r="B3077" s="476" t="s">
        <v>10265</v>
      </c>
      <c r="C3077" s="476" t="s">
        <v>9</v>
      </c>
      <c r="D3077" s="477">
        <v>12.73</v>
      </c>
    </row>
    <row r="3078" spans="1:4" s="476" customFormat="1" ht="12.75" x14ac:dyDescent="0.2">
      <c r="A3078" s="476">
        <v>3871</v>
      </c>
      <c r="B3078" s="476" t="s">
        <v>10266</v>
      </c>
      <c r="C3078" s="476" t="s">
        <v>9</v>
      </c>
      <c r="D3078" s="477">
        <v>26.42</v>
      </c>
    </row>
    <row r="3079" spans="1:4" s="476" customFormat="1" ht="12.75" x14ac:dyDescent="0.2">
      <c r="A3079" s="476">
        <v>37429</v>
      </c>
      <c r="B3079" s="476" t="s">
        <v>10267</v>
      </c>
      <c r="C3079" s="476" t="s">
        <v>9</v>
      </c>
      <c r="D3079" s="478">
        <v>3178.65</v>
      </c>
    </row>
    <row r="3080" spans="1:4" s="476" customFormat="1" ht="12.75" x14ac:dyDescent="0.2">
      <c r="A3080" s="476">
        <v>37426</v>
      </c>
      <c r="B3080" s="476" t="s">
        <v>10268</v>
      </c>
      <c r="C3080" s="476" t="s">
        <v>9</v>
      </c>
      <c r="D3080" s="477">
        <v>30.57</v>
      </c>
    </row>
    <row r="3081" spans="1:4" s="476" customFormat="1" ht="12.75" x14ac:dyDescent="0.2">
      <c r="A3081" s="476">
        <v>37427</v>
      </c>
      <c r="B3081" s="476" t="s">
        <v>10269</v>
      </c>
      <c r="C3081" s="476" t="s">
        <v>9</v>
      </c>
      <c r="D3081" s="477">
        <v>72.94</v>
      </c>
    </row>
    <row r="3082" spans="1:4" s="476" customFormat="1" ht="12.75" x14ac:dyDescent="0.2">
      <c r="A3082" s="476">
        <v>37424</v>
      </c>
      <c r="B3082" s="476" t="s">
        <v>10270</v>
      </c>
      <c r="C3082" s="476" t="s">
        <v>9</v>
      </c>
      <c r="D3082" s="477">
        <v>14.05</v>
      </c>
    </row>
    <row r="3083" spans="1:4" s="476" customFormat="1" ht="12.75" x14ac:dyDescent="0.2">
      <c r="A3083" s="476">
        <v>37428</v>
      </c>
      <c r="B3083" s="476" t="s">
        <v>10271</v>
      </c>
      <c r="C3083" s="476" t="s">
        <v>9</v>
      </c>
      <c r="D3083" s="477">
        <v>251.36</v>
      </c>
    </row>
    <row r="3084" spans="1:4" s="476" customFormat="1" ht="12.75" x14ac:dyDescent="0.2">
      <c r="A3084" s="476">
        <v>37425</v>
      </c>
      <c r="B3084" s="476" t="s">
        <v>10272</v>
      </c>
      <c r="C3084" s="476" t="s">
        <v>9</v>
      </c>
      <c r="D3084" s="477">
        <v>15.14</v>
      </c>
    </row>
    <row r="3085" spans="1:4" s="476" customFormat="1" ht="12.75" x14ac:dyDescent="0.2">
      <c r="A3085" s="476">
        <v>11519</v>
      </c>
      <c r="B3085" s="476" t="s">
        <v>13217</v>
      </c>
      <c r="C3085" s="476" t="s">
        <v>8005</v>
      </c>
      <c r="D3085" s="477">
        <v>40.76</v>
      </c>
    </row>
    <row r="3086" spans="1:4" s="476" customFormat="1" ht="12.75" x14ac:dyDescent="0.2">
      <c r="A3086" s="476">
        <v>11520</v>
      </c>
      <c r="B3086" s="476" t="s">
        <v>10273</v>
      </c>
      <c r="C3086" s="476" t="s">
        <v>8005</v>
      </c>
      <c r="D3086" s="477">
        <v>18.850000000000001</v>
      </c>
    </row>
    <row r="3087" spans="1:4" s="476" customFormat="1" ht="12.75" x14ac:dyDescent="0.2">
      <c r="A3087" s="476">
        <v>11518</v>
      </c>
      <c r="B3087" s="476" t="s">
        <v>13218</v>
      </c>
      <c r="C3087" s="476" t="s">
        <v>8005</v>
      </c>
      <c r="D3087" s="477">
        <v>68.52</v>
      </c>
    </row>
    <row r="3088" spans="1:4" s="476" customFormat="1" ht="12.75" x14ac:dyDescent="0.2">
      <c r="A3088" s="476">
        <v>38473</v>
      </c>
      <c r="B3088" s="476" t="s">
        <v>10274</v>
      </c>
      <c r="C3088" s="476" t="s">
        <v>9</v>
      </c>
      <c r="D3088" s="477">
        <v>130.78</v>
      </c>
    </row>
    <row r="3089" spans="1:4" s="476" customFormat="1" ht="12.75" x14ac:dyDescent="0.2">
      <c r="A3089" s="476">
        <v>4244</v>
      </c>
      <c r="B3089" s="476" t="s">
        <v>10275</v>
      </c>
      <c r="C3089" s="476" t="s">
        <v>7605</v>
      </c>
      <c r="D3089" s="477">
        <v>14.55</v>
      </c>
    </row>
    <row r="3090" spans="1:4" s="476" customFormat="1" ht="12.75" x14ac:dyDescent="0.2">
      <c r="A3090" s="476">
        <v>40977</v>
      </c>
      <c r="B3090" s="476" t="s">
        <v>10276</v>
      </c>
      <c r="C3090" s="476" t="s">
        <v>908</v>
      </c>
      <c r="D3090" s="478">
        <v>2594.37</v>
      </c>
    </row>
    <row r="3091" spans="1:4" s="476" customFormat="1" ht="12.75" x14ac:dyDescent="0.2">
      <c r="A3091" s="476">
        <v>4115</v>
      </c>
      <c r="B3091" s="476" t="s">
        <v>10277</v>
      </c>
      <c r="C3091" s="476" t="s">
        <v>27</v>
      </c>
      <c r="D3091" s="477">
        <v>21.82</v>
      </c>
    </row>
    <row r="3092" spans="1:4" s="476" customFormat="1" ht="12.75" x14ac:dyDescent="0.2">
      <c r="A3092" s="476">
        <v>4119</v>
      </c>
      <c r="B3092" s="476" t="s">
        <v>10278</v>
      </c>
      <c r="C3092" s="476" t="s">
        <v>27</v>
      </c>
      <c r="D3092" s="477">
        <v>44.07</v>
      </c>
    </row>
    <row r="3093" spans="1:4" s="476" customFormat="1" ht="12.75" x14ac:dyDescent="0.2">
      <c r="A3093" s="476">
        <v>2794</v>
      </c>
      <c r="B3093" s="476" t="s">
        <v>10279</v>
      </c>
      <c r="C3093" s="476" t="s">
        <v>27</v>
      </c>
      <c r="D3093" s="477">
        <v>116.91</v>
      </c>
    </row>
    <row r="3094" spans="1:4" s="476" customFormat="1" ht="12.75" x14ac:dyDescent="0.2">
      <c r="A3094" s="476">
        <v>2788</v>
      </c>
      <c r="B3094" s="476" t="s">
        <v>10280</v>
      </c>
      <c r="C3094" s="476" t="s">
        <v>27</v>
      </c>
      <c r="D3094" s="477">
        <v>170.31</v>
      </c>
    </row>
    <row r="3095" spans="1:4" s="476" customFormat="1" ht="12.75" x14ac:dyDescent="0.2">
      <c r="A3095" s="476">
        <v>4006</v>
      </c>
      <c r="B3095" s="476" t="s">
        <v>10281</v>
      </c>
      <c r="C3095" s="476" t="s">
        <v>23</v>
      </c>
      <c r="D3095" s="478">
        <v>1878.67</v>
      </c>
    </row>
    <row r="3096" spans="1:4" s="476" customFormat="1" ht="12.75" x14ac:dyDescent="0.2">
      <c r="A3096" s="476">
        <v>36151</v>
      </c>
      <c r="B3096" s="476" t="s">
        <v>10282</v>
      </c>
      <c r="C3096" s="476" t="s">
        <v>9</v>
      </c>
      <c r="D3096" s="477">
        <v>29.5</v>
      </c>
    </row>
    <row r="3097" spans="1:4" s="476" customFormat="1" ht="12.75" x14ac:dyDescent="0.2">
      <c r="A3097" s="476">
        <v>37457</v>
      </c>
      <c r="B3097" s="476" t="s">
        <v>10283</v>
      </c>
      <c r="C3097" s="476" t="s">
        <v>27</v>
      </c>
      <c r="D3097" s="477">
        <v>3.36</v>
      </c>
    </row>
    <row r="3098" spans="1:4" s="476" customFormat="1" ht="12.75" x14ac:dyDescent="0.2">
      <c r="A3098" s="476">
        <v>37456</v>
      </c>
      <c r="B3098" s="476" t="s">
        <v>10284</v>
      </c>
      <c r="C3098" s="476" t="s">
        <v>27</v>
      </c>
      <c r="D3098" s="477">
        <v>1.77</v>
      </c>
    </row>
    <row r="3099" spans="1:4" s="476" customFormat="1" ht="12.75" x14ac:dyDescent="0.2">
      <c r="A3099" s="476">
        <v>37461</v>
      </c>
      <c r="B3099" s="476" t="s">
        <v>10285</v>
      </c>
      <c r="C3099" s="476" t="s">
        <v>27</v>
      </c>
      <c r="D3099" s="477">
        <v>12.49</v>
      </c>
    </row>
    <row r="3100" spans="1:4" s="476" customFormat="1" ht="12.75" x14ac:dyDescent="0.2">
      <c r="A3100" s="476">
        <v>37460</v>
      </c>
      <c r="B3100" s="476" t="s">
        <v>10286</v>
      </c>
      <c r="C3100" s="476" t="s">
        <v>27</v>
      </c>
      <c r="D3100" s="477">
        <v>17.059999999999999</v>
      </c>
    </row>
    <row r="3101" spans="1:4" s="476" customFormat="1" ht="12.75" x14ac:dyDescent="0.2">
      <c r="A3101" s="476">
        <v>37458</v>
      </c>
      <c r="B3101" s="476" t="s">
        <v>10287</v>
      </c>
      <c r="C3101" s="476" t="s">
        <v>27</v>
      </c>
      <c r="D3101" s="477">
        <v>5</v>
      </c>
    </row>
    <row r="3102" spans="1:4" s="476" customFormat="1" ht="12.75" x14ac:dyDescent="0.2">
      <c r="A3102" s="476">
        <v>37454</v>
      </c>
      <c r="B3102" s="476" t="s">
        <v>10288</v>
      </c>
      <c r="C3102" s="476" t="s">
        <v>27</v>
      </c>
      <c r="D3102" s="477">
        <v>1.31</v>
      </c>
    </row>
    <row r="3103" spans="1:4" s="476" customFormat="1" ht="12.75" x14ac:dyDescent="0.2">
      <c r="A3103" s="476">
        <v>37455</v>
      </c>
      <c r="B3103" s="476" t="s">
        <v>10289</v>
      </c>
      <c r="C3103" s="476" t="s">
        <v>27</v>
      </c>
      <c r="D3103" s="477">
        <v>2.2000000000000002</v>
      </c>
    </row>
    <row r="3104" spans="1:4" s="476" customFormat="1" ht="12.75" x14ac:dyDescent="0.2">
      <c r="A3104" s="476">
        <v>37459</v>
      </c>
      <c r="B3104" s="476" t="s">
        <v>10290</v>
      </c>
      <c r="C3104" s="476" t="s">
        <v>27</v>
      </c>
      <c r="D3104" s="477">
        <v>7.02</v>
      </c>
    </row>
    <row r="3105" spans="1:4" s="476" customFormat="1" ht="12.75" x14ac:dyDescent="0.2">
      <c r="A3105" s="476">
        <v>21029</v>
      </c>
      <c r="B3105" s="476" t="s">
        <v>2109</v>
      </c>
      <c r="C3105" s="476" t="s">
        <v>9</v>
      </c>
      <c r="D3105" s="477">
        <v>260</v>
      </c>
    </row>
    <row r="3106" spans="1:4" s="476" customFormat="1" ht="12.75" x14ac:dyDescent="0.2">
      <c r="A3106" s="476">
        <v>21030</v>
      </c>
      <c r="B3106" s="476" t="s">
        <v>10291</v>
      </c>
      <c r="C3106" s="476" t="s">
        <v>9</v>
      </c>
      <c r="D3106" s="477">
        <v>320.49</v>
      </c>
    </row>
    <row r="3107" spans="1:4" s="476" customFormat="1" ht="12.75" x14ac:dyDescent="0.2">
      <c r="A3107" s="476">
        <v>21031</v>
      </c>
      <c r="B3107" s="476" t="s">
        <v>10292</v>
      </c>
      <c r="C3107" s="476" t="s">
        <v>9</v>
      </c>
      <c r="D3107" s="477">
        <v>399</v>
      </c>
    </row>
    <row r="3108" spans="1:4" s="476" customFormat="1" ht="12.75" x14ac:dyDescent="0.2">
      <c r="A3108" s="476">
        <v>21032</v>
      </c>
      <c r="B3108" s="476" t="s">
        <v>10293</v>
      </c>
      <c r="C3108" s="476" t="s">
        <v>9</v>
      </c>
      <c r="D3108" s="477">
        <v>426.03</v>
      </c>
    </row>
    <row r="3109" spans="1:4" s="476" customFormat="1" ht="12.75" x14ac:dyDescent="0.2">
      <c r="A3109" s="476">
        <v>37527</v>
      </c>
      <c r="B3109" s="476" t="s">
        <v>10294</v>
      </c>
      <c r="C3109" s="476" t="s">
        <v>9</v>
      </c>
      <c r="D3109" s="477">
        <v>384.85</v>
      </c>
    </row>
    <row r="3110" spans="1:4" s="476" customFormat="1" ht="12.75" x14ac:dyDescent="0.2">
      <c r="A3110" s="476">
        <v>37528</v>
      </c>
      <c r="B3110" s="476" t="s">
        <v>10295</v>
      </c>
      <c r="C3110" s="476" t="s">
        <v>9</v>
      </c>
      <c r="D3110" s="477">
        <v>458.86</v>
      </c>
    </row>
    <row r="3111" spans="1:4" s="476" customFormat="1" ht="12.75" x14ac:dyDescent="0.2">
      <c r="A3111" s="476">
        <v>37529</v>
      </c>
      <c r="B3111" s="476" t="s">
        <v>10296</v>
      </c>
      <c r="C3111" s="476" t="s">
        <v>9</v>
      </c>
      <c r="D3111" s="477">
        <v>463.36</v>
      </c>
    </row>
    <row r="3112" spans="1:4" s="476" customFormat="1" ht="12.75" x14ac:dyDescent="0.2">
      <c r="A3112" s="476">
        <v>37530</v>
      </c>
      <c r="B3112" s="476" t="s">
        <v>10297</v>
      </c>
      <c r="C3112" s="476" t="s">
        <v>9</v>
      </c>
      <c r="D3112" s="477">
        <v>604.95000000000005</v>
      </c>
    </row>
    <row r="3113" spans="1:4" s="476" customFormat="1" ht="12.75" x14ac:dyDescent="0.2">
      <c r="A3113" s="476">
        <v>21034</v>
      </c>
      <c r="B3113" s="476" t="s">
        <v>10298</v>
      </c>
      <c r="C3113" s="476" t="s">
        <v>9</v>
      </c>
      <c r="D3113" s="477">
        <v>516.13</v>
      </c>
    </row>
    <row r="3114" spans="1:4" s="476" customFormat="1" ht="12.75" x14ac:dyDescent="0.2">
      <c r="A3114" s="476">
        <v>37531</v>
      </c>
      <c r="B3114" s="476" t="s">
        <v>10299</v>
      </c>
      <c r="C3114" s="476" t="s">
        <v>9</v>
      </c>
      <c r="D3114" s="477">
        <v>650</v>
      </c>
    </row>
    <row r="3115" spans="1:4" s="476" customFormat="1" ht="12.75" x14ac:dyDescent="0.2">
      <c r="A3115" s="476">
        <v>21036</v>
      </c>
      <c r="B3115" s="476" t="s">
        <v>10300</v>
      </c>
      <c r="C3115" s="476" t="s">
        <v>9</v>
      </c>
      <c r="D3115" s="477">
        <v>790.29</v>
      </c>
    </row>
    <row r="3116" spans="1:4" s="476" customFormat="1" ht="12.75" x14ac:dyDescent="0.2">
      <c r="A3116" s="476">
        <v>21037</v>
      </c>
      <c r="B3116" s="476" t="s">
        <v>10301</v>
      </c>
      <c r="C3116" s="476" t="s">
        <v>9</v>
      </c>
      <c r="D3116" s="477">
        <v>900.99</v>
      </c>
    </row>
    <row r="3117" spans="1:4" s="476" customFormat="1" ht="12.75" x14ac:dyDescent="0.2">
      <c r="A3117" s="476">
        <v>20185</v>
      </c>
      <c r="B3117" s="476" t="s">
        <v>10302</v>
      </c>
      <c r="C3117" s="476" t="s">
        <v>27</v>
      </c>
      <c r="D3117" s="477">
        <v>20.309999999999999</v>
      </c>
    </row>
    <row r="3118" spans="1:4" s="476" customFormat="1" ht="12.75" x14ac:dyDescent="0.2">
      <c r="A3118" s="476">
        <v>20260</v>
      </c>
      <c r="B3118" s="476" t="s">
        <v>10303</v>
      </c>
      <c r="C3118" s="476" t="s">
        <v>9</v>
      </c>
      <c r="D3118" s="477">
        <v>16.329999999999998</v>
      </c>
    </row>
    <row r="3119" spans="1:4" s="476" customFormat="1" ht="12.75" x14ac:dyDescent="0.2">
      <c r="A3119" s="476">
        <v>37523</v>
      </c>
      <c r="B3119" s="476" t="s">
        <v>10304</v>
      </c>
      <c r="C3119" s="476" t="s">
        <v>9</v>
      </c>
      <c r="D3119" s="478">
        <v>519087.13</v>
      </c>
    </row>
    <row r="3120" spans="1:4" s="476" customFormat="1" ht="12.75" x14ac:dyDescent="0.2">
      <c r="A3120" s="476">
        <v>37515</v>
      </c>
      <c r="B3120" s="476" t="s">
        <v>10305</v>
      </c>
      <c r="C3120" s="476" t="s">
        <v>9</v>
      </c>
      <c r="D3120" s="478">
        <v>461495</v>
      </c>
    </row>
    <row r="3121" spans="1:4" s="476" customFormat="1" ht="12.75" x14ac:dyDescent="0.2">
      <c r="A3121" s="476">
        <v>12899</v>
      </c>
      <c r="B3121" s="476" t="s">
        <v>2092</v>
      </c>
      <c r="C3121" s="476" t="s">
        <v>9</v>
      </c>
      <c r="D3121" s="477">
        <v>88.26</v>
      </c>
    </row>
    <row r="3122" spans="1:4" s="476" customFormat="1" ht="12.75" x14ac:dyDescent="0.2">
      <c r="A3122" s="476">
        <v>12898</v>
      </c>
      <c r="B3122" s="476" t="s">
        <v>10306</v>
      </c>
      <c r="C3122" s="476" t="s">
        <v>9</v>
      </c>
      <c r="D3122" s="477">
        <v>140</v>
      </c>
    </row>
    <row r="3123" spans="1:4" s="476" customFormat="1" ht="12.75" x14ac:dyDescent="0.2">
      <c r="A3123" s="476">
        <v>42528</v>
      </c>
      <c r="B3123" s="476" t="s">
        <v>10307</v>
      </c>
      <c r="C3123" s="476" t="s">
        <v>3</v>
      </c>
      <c r="D3123" s="477">
        <v>6.62</v>
      </c>
    </row>
    <row r="3124" spans="1:4" s="476" customFormat="1" ht="12.75" x14ac:dyDescent="0.2">
      <c r="A3124" s="476">
        <v>39696</v>
      </c>
      <c r="B3124" s="476" t="s">
        <v>10308</v>
      </c>
      <c r="C3124" s="476" t="s">
        <v>3</v>
      </c>
      <c r="D3124" s="477">
        <v>4.66</v>
      </c>
    </row>
    <row r="3125" spans="1:4" s="476" customFormat="1" ht="12.75" x14ac:dyDescent="0.2">
      <c r="A3125" s="476">
        <v>39700</v>
      </c>
      <c r="B3125" s="476" t="s">
        <v>10309</v>
      </c>
      <c r="C3125" s="476" t="s">
        <v>3</v>
      </c>
      <c r="D3125" s="477">
        <v>20.18</v>
      </c>
    </row>
    <row r="3126" spans="1:4" s="476" customFormat="1" ht="12.75" x14ac:dyDescent="0.2">
      <c r="A3126" s="476">
        <v>11621</v>
      </c>
      <c r="B3126" s="476" t="s">
        <v>10310</v>
      </c>
      <c r="C3126" s="476" t="s">
        <v>3</v>
      </c>
      <c r="D3126" s="477">
        <v>40.15</v>
      </c>
    </row>
    <row r="3127" spans="1:4" s="476" customFormat="1" ht="12.75" x14ac:dyDescent="0.2">
      <c r="A3127" s="476">
        <v>4014</v>
      </c>
      <c r="B3127" s="476" t="s">
        <v>1183</v>
      </c>
      <c r="C3127" s="476" t="s">
        <v>3</v>
      </c>
      <c r="D3127" s="477">
        <v>41.54</v>
      </c>
    </row>
    <row r="3128" spans="1:4" s="476" customFormat="1" ht="12.75" x14ac:dyDescent="0.2">
      <c r="A3128" s="476">
        <v>4015</v>
      </c>
      <c r="B3128" s="476" t="s">
        <v>10311</v>
      </c>
      <c r="C3128" s="476" t="s">
        <v>3</v>
      </c>
      <c r="D3128" s="477">
        <v>51.02</v>
      </c>
    </row>
    <row r="3129" spans="1:4" s="476" customFormat="1" ht="12.75" x14ac:dyDescent="0.2">
      <c r="A3129" s="476">
        <v>4017</v>
      </c>
      <c r="B3129" s="476" t="s">
        <v>10312</v>
      </c>
      <c r="C3129" s="476" t="s">
        <v>3</v>
      </c>
      <c r="D3129" s="477">
        <v>74.23</v>
      </c>
    </row>
    <row r="3130" spans="1:4" s="476" customFormat="1" ht="12.75" x14ac:dyDescent="0.2">
      <c r="A3130" s="476">
        <v>4016</v>
      </c>
      <c r="B3130" s="476" t="s">
        <v>10313</v>
      </c>
      <c r="C3130" s="476" t="s">
        <v>3</v>
      </c>
      <c r="D3130" s="477">
        <v>29.32</v>
      </c>
    </row>
    <row r="3131" spans="1:4" s="476" customFormat="1" ht="12.75" x14ac:dyDescent="0.2">
      <c r="A3131" s="476">
        <v>39699</v>
      </c>
      <c r="B3131" s="476" t="s">
        <v>10314</v>
      </c>
      <c r="C3131" s="476" t="s">
        <v>3</v>
      </c>
      <c r="D3131" s="477">
        <v>18.75</v>
      </c>
    </row>
    <row r="3132" spans="1:4" s="476" customFormat="1" ht="12.75" x14ac:dyDescent="0.2">
      <c r="A3132" s="476">
        <v>38544</v>
      </c>
      <c r="B3132" s="476" t="s">
        <v>10315</v>
      </c>
      <c r="C3132" s="476" t="s">
        <v>3</v>
      </c>
      <c r="D3132" s="477">
        <v>7.52</v>
      </c>
    </row>
    <row r="3133" spans="1:4" s="476" customFormat="1" ht="12.75" x14ac:dyDescent="0.2">
      <c r="A3133" s="476">
        <v>38545</v>
      </c>
      <c r="B3133" s="476" t="s">
        <v>10316</v>
      </c>
      <c r="C3133" s="476" t="s">
        <v>3</v>
      </c>
      <c r="D3133" s="477">
        <v>4.83</v>
      </c>
    </row>
    <row r="3134" spans="1:4" s="476" customFormat="1" ht="12.75" x14ac:dyDescent="0.2">
      <c r="A3134" s="476">
        <v>42527</v>
      </c>
      <c r="B3134" s="476" t="s">
        <v>10317</v>
      </c>
      <c r="C3134" s="476" t="s">
        <v>3</v>
      </c>
      <c r="D3134" s="477">
        <v>17.510000000000002</v>
      </c>
    </row>
    <row r="3135" spans="1:4" s="476" customFormat="1" ht="12.75" x14ac:dyDescent="0.2">
      <c r="A3135" s="476">
        <v>39323</v>
      </c>
      <c r="B3135" s="476" t="s">
        <v>10318</v>
      </c>
      <c r="C3135" s="476" t="s">
        <v>3</v>
      </c>
      <c r="D3135" s="477">
        <v>18.440000000000001</v>
      </c>
    </row>
    <row r="3136" spans="1:4" s="476" customFormat="1" ht="12.75" x14ac:dyDescent="0.2">
      <c r="A3136" s="476">
        <v>626</v>
      </c>
      <c r="B3136" s="476" t="s">
        <v>1119</v>
      </c>
      <c r="C3136" s="476" t="s">
        <v>29</v>
      </c>
      <c r="D3136" s="477">
        <v>16.11</v>
      </c>
    </row>
    <row r="3137" spans="1:4" s="476" customFormat="1" ht="12.75" x14ac:dyDescent="0.2">
      <c r="A3137" s="476">
        <v>25860</v>
      </c>
      <c r="B3137" s="476" t="s">
        <v>10319</v>
      </c>
      <c r="C3137" s="476" t="s">
        <v>3</v>
      </c>
      <c r="D3137" s="477">
        <v>16.04</v>
      </c>
    </row>
    <row r="3138" spans="1:4" s="476" customFormat="1" ht="12.75" x14ac:dyDescent="0.2">
      <c r="A3138" s="476">
        <v>25861</v>
      </c>
      <c r="B3138" s="476" t="s">
        <v>10320</v>
      </c>
      <c r="C3138" s="476" t="s">
        <v>3</v>
      </c>
      <c r="D3138" s="477">
        <v>24.21</v>
      </c>
    </row>
    <row r="3139" spans="1:4" s="476" customFormat="1" ht="12.75" x14ac:dyDescent="0.2">
      <c r="A3139" s="476">
        <v>25862</v>
      </c>
      <c r="B3139" s="476" t="s">
        <v>10321</v>
      </c>
      <c r="C3139" s="476" t="s">
        <v>3</v>
      </c>
      <c r="D3139" s="477">
        <v>25.69</v>
      </c>
    </row>
    <row r="3140" spans="1:4" s="476" customFormat="1" ht="12.75" x14ac:dyDescent="0.2">
      <c r="A3140" s="476">
        <v>25863</v>
      </c>
      <c r="B3140" s="476" t="s">
        <v>10322</v>
      </c>
      <c r="C3140" s="476" t="s">
        <v>3</v>
      </c>
      <c r="D3140" s="477">
        <v>32.119999999999997</v>
      </c>
    </row>
    <row r="3141" spans="1:4" s="476" customFormat="1" ht="12.75" x14ac:dyDescent="0.2">
      <c r="A3141" s="476">
        <v>25864</v>
      </c>
      <c r="B3141" s="476" t="s">
        <v>10323</v>
      </c>
      <c r="C3141" s="476" t="s">
        <v>3</v>
      </c>
      <c r="D3141" s="477">
        <v>48.16</v>
      </c>
    </row>
    <row r="3142" spans="1:4" s="476" customFormat="1" ht="12.75" x14ac:dyDescent="0.2">
      <c r="A3142" s="476">
        <v>25865</v>
      </c>
      <c r="B3142" s="476" t="s">
        <v>10324</v>
      </c>
      <c r="C3142" s="476" t="s">
        <v>3</v>
      </c>
      <c r="D3142" s="477">
        <v>64.52</v>
      </c>
    </row>
    <row r="3143" spans="1:4" s="476" customFormat="1" ht="12.75" x14ac:dyDescent="0.2">
      <c r="A3143" s="476">
        <v>25866</v>
      </c>
      <c r="B3143" s="476" t="s">
        <v>10325</v>
      </c>
      <c r="C3143" s="476" t="s">
        <v>3</v>
      </c>
      <c r="D3143" s="477">
        <v>80.12</v>
      </c>
    </row>
    <row r="3144" spans="1:4" s="476" customFormat="1" ht="12.75" x14ac:dyDescent="0.2">
      <c r="A3144" s="476">
        <v>25868</v>
      </c>
      <c r="B3144" s="476" t="s">
        <v>10326</v>
      </c>
      <c r="C3144" s="476" t="s">
        <v>3</v>
      </c>
      <c r="D3144" s="477">
        <v>17.88</v>
      </c>
    </row>
    <row r="3145" spans="1:4" s="476" customFormat="1" ht="12.75" x14ac:dyDescent="0.2">
      <c r="A3145" s="476">
        <v>25869</v>
      </c>
      <c r="B3145" s="476" t="s">
        <v>10327</v>
      </c>
      <c r="C3145" s="476" t="s">
        <v>3</v>
      </c>
      <c r="D3145" s="477">
        <v>25.24</v>
      </c>
    </row>
    <row r="3146" spans="1:4" s="476" customFormat="1" ht="12.75" x14ac:dyDescent="0.2">
      <c r="A3146" s="476">
        <v>25870</v>
      </c>
      <c r="B3146" s="476" t="s">
        <v>10328</v>
      </c>
      <c r="C3146" s="476" t="s">
        <v>3</v>
      </c>
      <c r="D3146" s="477">
        <v>28.61</v>
      </c>
    </row>
    <row r="3147" spans="1:4" s="476" customFormat="1" ht="12.75" x14ac:dyDescent="0.2">
      <c r="A3147" s="476">
        <v>25871</v>
      </c>
      <c r="B3147" s="476" t="s">
        <v>10329</v>
      </c>
      <c r="C3147" s="476" t="s">
        <v>3</v>
      </c>
      <c r="D3147" s="477">
        <v>35.130000000000003</v>
      </c>
    </row>
    <row r="3148" spans="1:4" s="476" customFormat="1" ht="12.75" x14ac:dyDescent="0.2">
      <c r="A3148" s="476">
        <v>25867</v>
      </c>
      <c r="B3148" s="476" t="s">
        <v>10330</v>
      </c>
      <c r="C3148" s="476" t="s">
        <v>3</v>
      </c>
      <c r="D3148" s="477">
        <v>52.01</v>
      </c>
    </row>
    <row r="3149" spans="1:4" s="476" customFormat="1" ht="12.75" x14ac:dyDescent="0.2">
      <c r="A3149" s="476">
        <v>25872</v>
      </c>
      <c r="B3149" s="476" t="s">
        <v>10331</v>
      </c>
      <c r="C3149" s="476" t="s">
        <v>3</v>
      </c>
      <c r="D3149" s="477">
        <v>70.290000000000006</v>
      </c>
    </row>
    <row r="3150" spans="1:4" s="476" customFormat="1" ht="12.75" x14ac:dyDescent="0.2">
      <c r="A3150" s="476">
        <v>25873</v>
      </c>
      <c r="B3150" s="476" t="s">
        <v>10332</v>
      </c>
      <c r="C3150" s="476" t="s">
        <v>3</v>
      </c>
      <c r="D3150" s="477">
        <v>87.66</v>
      </c>
    </row>
    <row r="3151" spans="1:4" s="476" customFormat="1" ht="12.75" x14ac:dyDescent="0.2">
      <c r="A3151" s="476">
        <v>11479</v>
      </c>
      <c r="B3151" s="476" t="s">
        <v>13219</v>
      </c>
      <c r="C3151" s="476" t="s">
        <v>9</v>
      </c>
      <c r="D3151" s="477">
        <v>28.62</v>
      </c>
    </row>
    <row r="3152" spans="1:4" s="476" customFormat="1" ht="12.75" x14ac:dyDescent="0.2">
      <c r="A3152" s="476">
        <v>11481</v>
      </c>
      <c r="B3152" s="476" t="s">
        <v>13220</v>
      </c>
      <c r="C3152" s="476" t="s">
        <v>9</v>
      </c>
      <c r="D3152" s="477">
        <v>25.89</v>
      </c>
    </row>
    <row r="3153" spans="1:4" s="476" customFormat="1" ht="12.75" x14ac:dyDescent="0.2">
      <c r="A3153" s="476">
        <v>43609</v>
      </c>
      <c r="B3153" s="476" t="s">
        <v>13221</v>
      </c>
      <c r="C3153" s="476" t="s">
        <v>9</v>
      </c>
      <c r="D3153" s="477">
        <v>25.89</v>
      </c>
    </row>
    <row r="3154" spans="1:4" s="476" customFormat="1" ht="12.75" x14ac:dyDescent="0.2">
      <c r="A3154" s="476">
        <v>11478</v>
      </c>
      <c r="B3154" s="476" t="s">
        <v>13222</v>
      </c>
      <c r="C3154" s="476" t="s">
        <v>9</v>
      </c>
      <c r="D3154" s="477">
        <v>49.11</v>
      </c>
    </row>
    <row r="3155" spans="1:4" s="476" customFormat="1" ht="12.75" x14ac:dyDescent="0.2">
      <c r="A3155" s="476">
        <v>43608</v>
      </c>
      <c r="B3155" s="476" t="s">
        <v>13223</v>
      </c>
      <c r="C3155" s="476" t="s">
        <v>9</v>
      </c>
      <c r="D3155" s="477">
        <v>37.47</v>
      </c>
    </row>
    <row r="3156" spans="1:4" s="476" customFormat="1" ht="12.75" x14ac:dyDescent="0.2">
      <c r="A3156" s="476">
        <v>11476</v>
      </c>
      <c r="B3156" s="476" t="s">
        <v>13224</v>
      </c>
      <c r="C3156" s="476" t="s">
        <v>9</v>
      </c>
      <c r="D3156" s="477">
        <v>37.47</v>
      </c>
    </row>
    <row r="3157" spans="1:4" s="476" customFormat="1" ht="12.75" x14ac:dyDescent="0.2">
      <c r="A3157" s="476">
        <v>40637</v>
      </c>
      <c r="B3157" s="476" t="s">
        <v>10333</v>
      </c>
      <c r="C3157" s="476" t="s">
        <v>9</v>
      </c>
      <c r="D3157" s="478">
        <v>750683.68</v>
      </c>
    </row>
    <row r="3158" spans="1:4" s="476" customFormat="1" ht="12.75" x14ac:dyDescent="0.2">
      <c r="A3158" s="476">
        <v>13836</v>
      </c>
      <c r="B3158" s="476" t="s">
        <v>10334</v>
      </c>
      <c r="C3158" s="476" t="s">
        <v>9</v>
      </c>
      <c r="D3158" s="478">
        <v>62690.2</v>
      </c>
    </row>
    <row r="3159" spans="1:4" s="476" customFormat="1" ht="12.75" x14ac:dyDescent="0.2">
      <c r="A3159" s="476">
        <v>14534</v>
      </c>
      <c r="B3159" s="476" t="s">
        <v>10335</v>
      </c>
      <c r="C3159" s="476" t="s">
        <v>9</v>
      </c>
      <c r="D3159" s="478">
        <v>26243.78</v>
      </c>
    </row>
    <row r="3160" spans="1:4" s="476" customFormat="1" ht="12.75" x14ac:dyDescent="0.2">
      <c r="A3160" s="476">
        <v>14619</v>
      </c>
      <c r="B3160" s="476" t="s">
        <v>10336</v>
      </c>
      <c r="C3160" s="476" t="s">
        <v>9</v>
      </c>
      <c r="D3160" s="478">
        <v>13061.02</v>
      </c>
    </row>
    <row r="3161" spans="1:4" s="476" customFormat="1" ht="12.75" x14ac:dyDescent="0.2">
      <c r="A3161" s="476">
        <v>14535</v>
      </c>
      <c r="B3161" s="476" t="s">
        <v>10337</v>
      </c>
      <c r="C3161" s="476" t="s">
        <v>9</v>
      </c>
      <c r="D3161" s="478">
        <v>260471.99</v>
      </c>
    </row>
    <row r="3162" spans="1:4" s="476" customFormat="1" ht="12.75" x14ac:dyDescent="0.2">
      <c r="A3162" s="476">
        <v>39813</v>
      </c>
      <c r="B3162" s="476" t="s">
        <v>10338</v>
      </c>
      <c r="C3162" s="476" t="s">
        <v>9</v>
      </c>
      <c r="D3162" s="478">
        <v>25604.76</v>
      </c>
    </row>
    <row r="3163" spans="1:4" s="476" customFormat="1" ht="12.75" x14ac:dyDescent="0.2">
      <c r="A3163" s="476">
        <v>40403</v>
      </c>
      <c r="B3163" s="476" t="s">
        <v>10339</v>
      </c>
      <c r="C3163" s="476" t="s">
        <v>9</v>
      </c>
      <c r="D3163" s="477">
        <v>533.87</v>
      </c>
    </row>
    <row r="3164" spans="1:4" s="476" customFormat="1" ht="12.75" x14ac:dyDescent="0.2">
      <c r="A3164" s="476">
        <v>12868</v>
      </c>
      <c r="B3164" s="476" t="s">
        <v>10340</v>
      </c>
      <c r="C3164" s="476" t="s">
        <v>7605</v>
      </c>
      <c r="D3164" s="477">
        <v>15.41</v>
      </c>
    </row>
    <row r="3165" spans="1:4" s="476" customFormat="1" ht="12.75" x14ac:dyDescent="0.2">
      <c r="A3165" s="476">
        <v>40916</v>
      </c>
      <c r="B3165" s="476" t="s">
        <v>10341</v>
      </c>
      <c r="C3165" s="476" t="s">
        <v>908</v>
      </c>
      <c r="D3165" s="478">
        <v>2746.73</v>
      </c>
    </row>
    <row r="3166" spans="1:4" s="476" customFormat="1" ht="12.75" x14ac:dyDescent="0.2">
      <c r="A3166" s="476">
        <v>4755</v>
      </c>
      <c r="B3166" s="476" t="s">
        <v>10342</v>
      </c>
      <c r="C3166" s="476" t="s">
        <v>7605</v>
      </c>
      <c r="D3166" s="477">
        <v>11.75</v>
      </c>
    </row>
    <row r="3167" spans="1:4" s="476" customFormat="1" ht="12.75" x14ac:dyDescent="0.2">
      <c r="A3167" s="476">
        <v>41067</v>
      </c>
      <c r="B3167" s="476" t="s">
        <v>10343</v>
      </c>
      <c r="C3167" s="476" t="s">
        <v>908</v>
      </c>
      <c r="D3167" s="478">
        <v>2095.25</v>
      </c>
    </row>
    <row r="3168" spans="1:4" s="476" customFormat="1" ht="12.75" x14ac:dyDescent="0.2">
      <c r="A3168" s="476">
        <v>38463</v>
      </c>
      <c r="B3168" s="476" t="s">
        <v>10344</v>
      </c>
      <c r="C3168" s="476" t="s">
        <v>9</v>
      </c>
      <c r="D3168" s="477">
        <v>31.77</v>
      </c>
    </row>
    <row r="3169" spans="1:4" s="476" customFormat="1" ht="12.75" x14ac:dyDescent="0.2">
      <c r="A3169" s="476">
        <v>40703</v>
      </c>
      <c r="B3169" s="476" t="s">
        <v>10345</v>
      </c>
      <c r="C3169" s="476" t="s">
        <v>9</v>
      </c>
      <c r="D3169" s="478">
        <v>9483.98</v>
      </c>
    </row>
    <row r="3170" spans="1:4" s="476" customFormat="1" ht="12.75" x14ac:dyDescent="0.2">
      <c r="A3170" s="476">
        <v>14531</v>
      </c>
      <c r="B3170" s="476" t="s">
        <v>10346</v>
      </c>
      <c r="C3170" s="476" t="s">
        <v>9</v>
      </c>
      <c r="D3170" s="478">
        <v>17681.71</v>
      </c>
    </row>
    <row r="3171" spans="1:4" s="476" customFormat="1" ht="12.75" x14ac:dyDescent="0.2">
      <c r="A3171" s="476">
        <v>36533</v>
      </c>
      <c r="B3171" s="476" t="s">
        <v>10347</v>
      </c>
      <c r="C3171" s="476" t="s">
        <v>9</v>
      </c>
      <c r="D3171" s="478">
        <v>20347.13</v>
      </c>
    </row>
    <row r="3172" spans="1:4" s="476" customFormat="1" ht="12.75" x14ac:dyDescent="0.2">
      <c r="A3172" s="476">
        <v>11616</v>
      </c>
      <c r="B3172" s="476" t="s">
        <v>10348</v>
      </c>
      <c r="C3172" s="476" t="s">
        <v>9</v>
      </c>
      <c r="D3172" s="478">
        <v>19217.560000000001</v>
      </c>
    </row>
    <row r="3173" spans="1:4" s="476" customFormat="1" ht="12.75" x14ac:dyDescent="0.2">
      <c r="A3173" s="476">
        <v>41898</v>
      </c>
      <c r="B3173" s="476" t="s">
        <v>10349</v>
      </c>
      <c r="C3173" s="476" t="s">
        <v>9</v>
      </c>
      <c r="D3173" s="478">
        <v>21622.37</v>
      </c>
    </row>
    <row r="3174" spans="1:4" s="476" customFormat="1" ht="12.75" x14ac:dyDescent="0.2">
      <c r="A3174" s="476">
        <v>13447</v>
      </c>
      <c r="B3174" s="476" t="s">
        <v>10350</v>
      </c>
      <c r="C3174" s="476" t="s">
        <v>9</v>
      </c>
      <c r="D3174" s="478">
        <v>39786.65</v>
      </c>
    </row>
    <row r="3175" spans="1:4" s="476" customFormat="1" ht="12.75" x14ac:dyDescent="0.2">
      <c r="A3175" s="476">
        <v>14529</v>
      </c>
      <c r="B3175" s="476" t="s">
        <v>10351</v>
      </c>
      <c r="C3175" s="476" t="s">
        <v>9</v>
      </c>
      <c r="D3175" s="478">
        <v>22251.66</v>
      </c>
    </row>
    <row r="3176" spans="1:4" s="476" customFormat="1" ht="12.75" x14ac:dyDescent="0.2">
      <c r="A3176" s="476">
        <v>10747</v>
      </c>
      <c r="B3176" s="476" t="s">
        <v>10352</v>
      </c>
      <c r="C3176" s="476" t="s">
        <v>9</v>
      </c>
      <c r="D3176" s="478">
        <v>21832.28</v>
      </c>
    </row>
    <row r="3177" spans="1:4" s="476" customFormat="1" ht="12.75" x14ac:dyDescent="0.2">
      <c r="A3177" s="476">
        <v>36141</v>
      </c>
      <c r="B3177" s="476" t="s">
        <v>10353</v>
      </c>
      <c r="C3177" s="476" t="s">
        <v>9</v>
      </c>
      <c r="D3177" s="477">
        <v>39.82</v>
      </c>
    </row>
    <row r="3178" spans="1:4" s="476" customFormat="1" ht="12.75" x14ac:dyDescent="0.2">
      <c r="A3178" s="476">
        <v>39434</v>
      </c>
      <c r="B3178" s="476" t="s">
        <v>10354</v>
      </c>
      <c r="C3178" s="476" t="s">
        <v>29</v>
      </c>
      <c r="D3178" s="477">
        <v>2.65</v>
      </c>
    </row>
    <row r="3179" spans="1:4" s="476" customFormat="1" ht="12.75" x14ac:dyDescent="0.2">
      <c r="A3179" s="476">
        <v>39433</v>
      </c>
      <c r="B3179" s="476" t="s">
        <v>10355</v>
      </c>
      <c r="C3179" s="476" t="s">
        <v>29</v>
      </c>
      <c r="D3179" s="477">
        <v>1.9</v>
      </c>
    </row>
    <row r="3180" spans="1:4" s="476" customFormat="1" ht="12.75" x14ac:dyDescent="0.2">
      <c r="A3180" s="476">
        <v>4049</v>
      </c>
      <c r="B3180" s="476" t="s">
        <v>10356</v>
      </c>
      <c r="C3180" s="476" t="s">
        <v>7596</v>
      </c>
      <c r="D3180" s="477">
        <v>57.57</v>
      </c>
    </row>
    <row r="3181" spans="1:4" s="476" customFormat="1" ht="12.75" x14ac:dyDescent="0.2">
      <c r="A3181" s="476">
        <v>38120</v>
      </c>
      <c r="B3181" s="476" t="s">
        <v>10357</v>
      </c>
      <c r="C3181" s="476" t="s">
        <v>29</v>
      </c>
      <c r="D3181" s="477">
        <v>114.65</v>
      </c>
    </row>
    <row r="3182" spans="1:4" s="476" customFormat="1" ht="12.75" x14ac:dyDescent="0.2">
      <c r="A3182" s="476">
        <v>38877</v>
      </c>
      <c r="B3182" s="476" t="s">
        <v>1323</v>
      </c>
      <c r="C3182" s="476" t="s">
        <v>29</v>
      </c>
      <c r="D3182" s="477">
        <v>7.92</v>
      </c>
    </row>
    <row r="3183" spans="1:4" s="476" customFormat="1" ht="12.75" x14ac:dyDescent="0.2">
      <c r="A3183" s="476">
        <v>34546</v>
      </c>
      <c r="B3183" s="476" t="s">
        <v>10358</v>
      </c>
      <c r="C3183" s="476" t="s">
        <v>29</v>
      </c>
      <c r="D3183" s="477">
        <v>7.97</v>
      </c>
    </row>
    <row r="3184" spans="1:4" s="476" customFormat="1" ht="12.75" x14ac:dyDescent="0.2">
      <c r="A3184" s="476">
        <v>10498</v>
      </c>
      <c r="B3184" s="476" t="s">
        <v>1242</v>
      </c>
      <c r="C3184" s="476" t="s">
        <v>29</v>
      </c>
      <c r="D3184" s="477">
        <v>6.18</v>
      </c>
    </row>
    <row r="3185" spans="1:4" s="476" customFormat="1" ht="12.75" x14ac:dyDescent="0.2">
      <c r="A3185" s="476">
        <v>4823</v>
      </c>
      <c r="B3185" s="476" t="s">
        <v>10359</v>
      </c>
      <c r="C3185" s="476" t="s">
        <v>29</v>
      </c>
      <c r="D3185" s="477">
        <v>34.479999999999997</v>
      </c>
    </row>
    <row r="3186" spans="1:4" s="476" customFormat="1" ht="12.75" x14ac:dyDescent="0.2">
      <c r="A3186" s="476">
        <v>41387</v>
      </c>
      <c r="B3186" s="476" t="s">
        <v>16809</v>
      </c>
      <c r="C3186" s="476" t="s">
        <v>27</v>
      </c>
      <c r="D3186" s="477">
        <v>40.86</v>
      </c>
    </row>
    <row r="3187" spans="1:4" s="476" customFormat="1" ht="12.75" x14ac:dyDescent="0.2">
      <c r="A3187" s="476">
        <v>41388</v>
      </c>
      <c r="B3187" s="476" t="s">
        <v>16810</v>
      </c>
      <c r="C3187" s="476" t="s">
        <v>27</v>
      </c>
      <c r="D3187" s="477">
        <v>49.03</v>
      </c>
    </row>
    <row r="3188" spans="1:4" s="476" customFormat="1" ht="12.75" x14ac:dyDescent="0.2">
      <c r="A3188" s="476">
        <v>41380</v>
      </c>
      <c r="B3188" s="476" t="s">
        <v>16811</v>
      </c>
      <c r="C3188" s="476" t="s">
        <v>9</v>
      </c>
      <c r="D3188" s="477">
        <v>326.2</v>
      </c>
    </row>
    <row r="3189" spans="1:4" s="476" customFormat="1" ht="12.75" x14ac:dyDescent="0.2">
      <c r="A3189" s="476">
        <v>41381</v>
      </c>
      <c r="B3189" s="476" t="s">
        <v>16812</v>
      </c>
      <c r="C3189" s="476" t="s">
        <v>9</v>
      </c>
      <c r="D3189" s="477">
        <v>341.74</v>
      </c>
    </row>
    <row r="3190" spans="1:4" s="476" customFormat="1" ht="12.75" x14ac:dyDescent="0.2">
      <c r="A3190" s="476">
        <v>41382</v>
      </c>
      <c r="B3190" s="476" t="s">
        <v>16813</v>
      </c>
      <c r="C3190" s="476" t="s">
        <v>9</v>
      </c>
      <c r="D3190" s="477">
        <v>330.78</v>
      </c>
    </row>
    <row r="3191" spans="1:4" s="476" customFormat="1" ht="12.75" x14ac:dyDescent="0.2">
      <c r="A3191" s="476">
        <v>41383</v>
      </c>
      <c r="B3191" s="476" t="s">
        <v>16814</v>
      </c>
      <c r="C3191" s="476" t="s">
        <v>9</v>
      </c>
      <c r="D3191" s="477">
        <v>448.97</v>
      </c>
    </row>
    <row r="3192" spans="1:4" s="476" customFormat="1" ht="12.75" x14ac:dyDescent="0.2">
      <c r="A3192" s="476">
        <v>41385</v>
      </c>
      <c r="B3192" s="476" t="s">
        <v>16815</v>
      </c>
      <c r="C3192" s="476" t="s">
        <v>9</v>
      </c>
      <c r="D3192" s="477">
        <v>558.69000000000005</v>
      </c>
    </row>
    <row r="3193" spans="1:4" s="476" customFormat="1" ht="12.75" x14ac:dyDescent="0.2">
      <c r="A3193" s="476">
        <v>11079</v>
      </c>
      <c r="B3193" s="476" t="s">
        <v>10360</v>
      </c>
      <c r="C3193" s="476" t="s">
        <v>23</v>
      </c>
      <c r="D3193" s="478">
        <v>2820.92</v>
      </c>
    </row>
    <row r="3194" spans="1:4" s="476" customFormat="1" ht="12.75" x14ac:dyDescent="0.2">
      <c r="A3194" s="476">
        <v>11082</v>
      </c>
      <c r="B3194" s="476" t="s">
        <v>10361</v>
      </c>
      <c r="C3194" s="476" t="s">
        <v>23</v>
      </c>
      <c r="D3194" s="478">
        <v>2820.92</v>
      </c>
    </row>
    <row r="3195" spans="1:4" s="476" customFormat="1" ht="12.75" x14ac:dyDescent="0.2">
      <c r="A3195" s="476">
        <v>4058</v>
      </c>
      <c r="B3195" s="476" t="s">
        <v>10362</v>
      </c>
      <c r="C3195" s="476" t="s">
        <v>7605</v>
      </c>
      <c r="D3195" s="477">
        <v>17.09</v>
      </c>
    </row>
    <row r="3196" spans="1:4" s="476" customFormat="1" ht="12.75" x14ac:dyDescent="0.2">
      <c r="A3196" s="476">
        <v>40974</v>
      </c>
      <c r="B3196" s="476" t="s">
        <v>10363</v>
      </c>
      <c r="C3196" s="476" t="s">
        <v>908</v>
      </c>
      <c r="D3196" s="478">
        <v>3045.44</v>
      </c>
    </row>
    <row r="3197" spans="1:4" s="476" customFormat="1" ht="12.75" x14ac:dyDescent="0.2">
      <c r="A3197" s="476">
        <v>34794</v>
      </c>
      <c r="B3197" s="476" t="s">
        <v>1763</v>
      </c>
      <c r="C3197" s="476" t="s">
        <v>7605</v>
      </c>
      <c r="D3197" s="477">
        <v>17.53</v>
      </c>
    </row>
    <row r="3198" spans="1:4" s="476" customFormat="1" ht="12.75" x14ac:dyDescent="0.2">
      <c r="A3198" s="476">
        <v>40925</v>
      </c>
      <c r="B3198" s="476" t="s">
        <v>10364</v>
      </c>
      <c r="C3198" s="476" t="s">
        <v>908</v>
      </c>
      <c r="D3198" s="478">
        <v>3123.09</v>
      </c>
    </row>
    <row r="3199" spans="1:4" s="476" customFormat="1" ht="12.75" x14ac:dyDescent="0.2">
      <c r="A3199" s="476">
        <v>13741</v>
      </c>
      <c r="B3199" s="476" t="s">
        <v>10365</v>
      </c>
      <c r="C3199" s="476" t="s">
        <v>9</v>
      </c>
      <c r="D3199" s="478">
        <v>2564.02</v>
      </c>
    </row>
    <row r="3200" spans="1:4" s="476" customFormat="1" ht="12.75" x14ac:dyDescent="0.2">
      <c r="A3200" s="476">
        <v>3288</v>
      </c>
      <c r="B3200" s="476" t="s">
        <v>10366</v>
      </c>
      <c r="C3200" s="476" t="s">
        <v>27</v>
      </c>
      <c r="D3200" s="477">
        <v>5.81</v>
      </c>
    </row>
    <row r="3201" spans="1:4" s="476" customFormat="1" ht="12.75" x14ac:dyDescent="0.2">
      <c r="A3201" s="476">
        <v>13587</v>
      </c>
      <c r="B3201" s="476" t="s">
        <v>10367</v>
      </c>
      <c r="C3201" s="476" t="s">
        <v>27</v>
      </c>
      <c r="D3201" s="477">
        <v>3.51</v>
      </c>
    </row>
    <row r="3202" spans="1:4" s="476" customFormat="1" ht="12.75" x14ac:dyDescent="0.2">
      <c r="A3202" s="476">
        <v>38598</v>
      </c>
      <c r="B3202" s="476" t="s">
        <v>10368</v>
      </c>
      <c r="C3202" s="476" t="s">
        <v>9</v>
      </c>
      <c r="D3202" s="477">
        <v>2.97</v>
      </c>
    </row>
    <row r="3203" spans="1:4" s="476" customFormat="1" ht="12.75" x14ac:dyDescent="0.2">
      <c r="A3203" s="476">
        <v>38595</v>
      </c>
      <c r="B3203" s="476" t="s">
        <v>10369</v>
      </c>
      <c r="C3203" s="476" t="s">
        <v>9</v>
      </c>
      <c r="D3203" s="477">
        <v>2.52</v>
      </c>
    </row>
    <row r="3204" spans="1:4" s="476" customFormat="1" ht="12.75" x14ac:dyDescent="0.2">
      <c r="A3204" s="476">
        <v>38592</v>
      </c>
      <c r="B3204" s="476" t="s">
        <v>10370</v>
      </c>
      <c r="C3204" s="476" t="s">
        <v>9</v>
      </c>
      <c r="D3204" s="477">
        <v>2.54</v>
      </c>
    </row>
    <row r="3205" spans="1:4" s="476" customFormat="1" ht="12.75" x14ac:dyDescent="0.2">
      <c r="A3205" s="476">
        <v>38588</v>
      </c>
      <c r="B3205" s="476" t="s">
        <v>10371</v>
      </c>
      <c r="C3205" s="476" t="s">
        <v>9</v>
      </c>
      <c r="D3205" s="477">
        <v>2.04</v>
      </c>
    </row>
    <row r="3206" spans="1:4" s="476" customFormat="1" ht="12.75" x14ac:dyDescent="0.2">
      <c r="A3206" s="476">
        <v>38593</v>
      </c>
      <c r="B3206" s="476" t="s">
        <v>10372</v>
      </c>
      <c r="C3206" s="476" t="s">
        <v>9</v>
      </c>
      <c r="D3206" s="477">
        <v>2.81</v>
      </c>
    </row>
    <row r="3207" spans="1:4" s="476" customFormat="1" ht="12.75" x14ac:dyDescent="0.2">
      <c r="A3207" s="476">
        <v>38589</v>
      </c>
      <c r="B3207" s="476" t="s">
        <v>10373</v>
      </c>
      <c r="C3207" s="476" t="s">
        <v>9</v>
      </c>
      <c r="D3207" s="477">
        <v>2.13</v>
      </c>
    </row>
    <row r="3208" spans="1:4" s="476" customFormat="1" ht="12.75" x14ac:dyDescent="0.2">
      <c r="A3208" s="476">
        <v>38594</v>
      </c>
      <c r="B3208" s="476" t="s">
        <v>10374</v>
      </c>
      <c r="C3208" s="476" t="s">
        <v>9</v>
      </c>
      <c r="D3208" s="477">
        <v>4.43</v>
      </c>
    </row>
    <row r="3209" spans="1:4" s="476" customFormat="1" ht="12.75" x14ac:dyDescent="0.2">
      <c r="A3209" s="476">
        <v>34773</v>
      </c>
      <c r="B3209" s="476" t="s">
        <v>10375</v>
      </c>
      <c r="C3209" s="476" t="s">
        <v>9</v>
      </c>
      <c r="D3209" s="477">
        <v>2.1</v>
      </c>
    </row>
    <row r="3210" spans="1:4" s="476" customFormat="1" ht="12.75" x14ac:dyDescent="0.2">
      <c r="A3210" s="476">
        <v>34769</v>
      </c>
      <c r="B3210" s="476" t="s">
        <v>10376</v>
      </c>
      <c r="C3210" s="476" t="s">
        <v>9</v>
      </c>
      <c r="D3210" s="477">
        <v>2.6</v>
      </c>
    </row>
    <row r="3211" spans="1:4" s="476" customFormat="1" ht="12.75" x14ac:dyDescent="0.2">
      <c r="A3211" s="476">
        <v>34763</v>
      </c>
      <c r="B3211" s="476" t="s">
        <v>10377</v>
      </c>
      <c r="C3211" s="476" t="s">
        <v>9</v>
      </c>
      <c r="D3211" s="477">
        <v>1.6</v>
      </c>
    </row>
    <row r="3212" spans="1:4" s="476" customFormat="1" ht="12.75" x14ac:dyDescent="0.2">
      <c r="A3212" s="476">
        <v>34774</v>
      </c>
      <c r="B3212" s="476" t="s">
        <v>10378</v>
      </c>
      <c r="C3212" s="476" t="s">
        <v>9</v>
      </c>
      <c r="D3212" s="477">
        <v>1.99</v>
      </c>
    </row>
    <row r="3213" spans="1:4" s="476" customFormat="1" ht="12.75" x14ac:dyDescent="0.2">
      <c r="A3213" s="476">
        <v>34771</v>
      </c>
      <c r="B3213" s="476" t="s">
        <v>10379</v>
      </c>
      <c r="C3213" s="476" t="s">
        <v>9</v>
      </c>
      <c r="D3213" s="477">
        <v>2.4</v>
      </c>
    </row>
    <row r="3214" spans="1:4" s="476" customFormat="1" ht="12.75" x14ac:dyDescent="0.2">
      <c r="A3214" s="476">
        <v>34764</v>
      </c>
      <c r="B3214" s="476" t="s">
        <v>10380</v>
      </c>
      <c r="C3214" s="476" t="s">
        <v>9</v>
      </c>
      <c r="D3214" s="477">
        <v>1.57</v>
      </c>
    </row>
    <row r="3215" spans="1:4" s="476" customFormat="1" ht="12.75" x14ac:dyDescent="0.2">
      <c r="A3215" s="476">
        <v>34788</v>
      </c>
      <c r="B3215" s="476" t="s">
        <v>10381</v>
      </c>
      <c r="C3215" s="476" t="s">
        <v>9</v>
      </c>
      <c r="D3215" s="477">
        <v>1.65</v>
      </c>
    </row>
    <row r="3216" spans="1:4" s="476" customFormat="1" ht="12.75" x14ac:dyDescent="0.2">
      <c r="A3216" s="476">
        <v>34781</v>
      </c>
      <c r="B3216" s="476" t="s">
        <v>10382</v>
      </c>
      <c r="C3216" s="476" t="s">
        <v>9</v>
      </c>
      <c r="D3216" s="477">
        <v>1.87</v>
      </c>
    </row>
    <row r="3217" spans="1:4" s="476" customFormat="1" ht="12.75" x14ac:dyDescent="0.2">
      <c r="A3217" s="476">
        <v>41682</v>
      </c>
      <c r="B3217" s="476" t="s">
        <v>10383</v>
      </c>
      <c r="C3217" s="476" t="s">
        <v>9</v>
      </c>
      <c r="D3217" s="477">
        <v>31.93</v>
      </c>
    </row>
    <row r="3218" spans="1:4" s="476" customFormat="1" ht="12.75" x14ac:dyDescent="0.2">
      <c r="A3218" s="476">
        <v>41683</v>
      </c>
      <c r="B3218" s="476" t="s">
        <v>10384</v>
      </c>
      <c r="C3218" s="476" t="s">
        <v>9</v>
      </c>
      <c r="D3218" s="477">
        <v>23.49</v>
      </c>
    </row>
    <row r="3219" spans="1:4" s="476" customFormat="1" ht="12.75" x14ac:dyDescent="0.2">
      <c r="A3219" s="476">
        <v>41680</v>
      </c>
      <c r="B3219" s="476" t="s">
        <v>10385</v>
      </c>
      <c r="C3219" s="476" t="s">
        <v>9</v>
      </c>
      <c r="D3219" s="477">
        <v>12.65</v>
      </c>
    </row>
    <row r="3220" spans="1:4" s="476" customFormat="1" ht="12.75" x14ac:dyDescent="0.2">
      <c r="A3220" s="476">
        <v>41679</v>
      </c>
      <c r="B3220" s="476" t="s">
        <v>10386</v>
      </c>
      <c r="C3220" s="476" t="s">
        <v>9</v>
      </c>
      <c r="D3220" s="477">
        <v>28.91</v>
      </c>
    </row>
    <row r="3221" spans="1:4" s="476" customFormat="1" ht="12.75" x14ac:dyDescent="0.2">
      <c r="A3221" s="476">
        <v>41681</v>
      </c>
      <c r="B3221" s="476" t="s">
        <v>10387</v>
      </c>
      <c r="C3221" s="476" t="s">
        <v>9</v>
      </c>
      <c r="D3221" s="477">
        <v>19.78</v>
      </c>
    </row>
    <row r="3222" spans="1:4" s="476" customFormat="1" ht="12.75" x14ac:dyDescent="0.2">
      <c r="A3222" s="476">
        <v>43386</v>
      </c>
      <c r="B3222" s="476" t="s">
        <v>10388</v>
      </c>
      <c r="C3222" s="476" t="s">
        <v>9</v>
      </c>
      <c r="D3222" s="477">
        <v>45.18</v>
      </c>
    </row>
    <row r="3223" spans="1:4" s="476" customFormat="1" ht="12.75" x14ac:dyDescent="0.2">
      <c r="A3223" s="476">
        <v>4059</v>
      </c>
      <c r="B3223" s="476" t="s">
        <v>10389</v>
      </c>
      <c r="C3223" s="476" t="s">
        <v>27</v>
      </c>
      <c r="D3223" s="477">
        <v>31.93</v>
      </c>
    </row>
    <row r="3224" spans="1:4" s="476" customFormat="1" ht="12.75" x14ac:dyDescent="0.2">
      <c r="A3224" s="476">
        <v>4062</v>
      </c>
      <c r="B3224" s="476" t="s">
        <v>10390</v>
      </c>
      <c r="C3224" s="476" t="s">
        <v>9</v>
      </c>
      <c r="D3224" s="477">
        <v>31.93</v>
      </c>
    </row>
    <row r="3225" spans="1:4" s="476" customFormat="1" ht="12.75" x14ac:dyDescent="0.2">
      <c r="A3225" s="476">
        <v>4061</v>
      </c>
      <c r="B3225" s="476" t="s">
        <v>10391</v>
      </c>
      <c r="C3225" s="476" t="s">
        <v>9</v>
      </c>
      <c r="D3225" s="477">
        <v>39.75</v>
      </c>
    </row>
    <row r="3226" spans="1:4" s="476" customFormat="1" ht="12.75" x14ac:dyDescent="0.2">
      <c r="A3226" s="476">
        <v>41315</v>
      </c>
      <c r="B3226" s="476" t="s">
        <v>10392</v>
      </c>
      <c r="C3226" s="476" t="s">
        <v>29</v>
      </c>
      <c r="D3226" s="477">
        <v>89.94</v>
      </c>
    </row>
    <row r="3227" spans="1:4" s="476" customFormat="1" ht="12.75" x14ac:dyDescent="0.2">
      <c r="A3227" s="476">
        <v>43148</v>
      </c>
      <c r="B3227" s="476" t="s">
        <v>10393</v>
      </c>
      <c r="C3227" s="476" t="s">
        <v>29</v>
      </c>
      <c r="D3227" s="477">
        <v>61.05</v>
      </c>
    </row>
    <row r="3228" spans="1:4" s="476" customFormat="1" ht="12.75" x14ac:dyDescent="0.2">
      <c r="A3228" s="476">
        <v>43147</v>
      </c>
      <c r="B3228" s="476" t="s">
        <v>10394</v>
      </c>
      <c r="C3228" s="476" t="s">
        <v>29</v>
      </c>
      <c r="D3228" s="477">
        <v>23.64</v>
      </c>
    </row>
    <row r="3229" spans="1:4" s="476" customFormat="1" ht="12.75" x14ac:dyDescent="0.2">
      <c r="A3229" s="476">
        <v>10608</v>
      </c>
      <c r="B3229" s="476" t="s">
        <v>10395</v>
      </c>
      <c r="C3229" s="476" t="s">
        <v>9</v>
      </c>
      <c r="D3229" s="478">
        <v>8968.1</v>
      </c>
    </row>
    <row r="3230" spans="1:4" s="476" customFormat="1" ht="12.75" x14ac:dyDescent="0.2">
      <c r="A3230" s="476">
        <v>4069</v>
      </c>
      <c r="B3230" s="476" t="s">
        <v>10396</v>
      </c>
      <c r="C3230" s="476" t="s">
        <v>7605</v>
      </c>
      <c r="D3230" s="477">
        <v>22.88</v>
      </c>
    </row>
    <row r="3231" spans="1:4" s="476" customFormat="1" ht="12.75" x14ac:dyDescent="0.2">
      <c r="A3231" s="476">
        <v>40819</v>
      </c>
      <c r="B3231" s="476" t="s">
        <v>2201</v>
      </c>
      <c r="C3231" s="476" t="s">
        <v>908</v>
      </c>
      <c r="D3231" s="478">
        <v>4078.53</v>
      </c>
    </row>
    <row r="3232" spans="1:4" s="476" customFormat="1" ht="12.75" x14ac:dyDescent="0.2">
      <c r="A3232" s="476">
        <v>34361</v>
      </c>
      <c r="B3232" s="476" t="s">
        <v>10397</v>
      </c>
      <c r="C3232" s="476" t="s">
        <v>29</v>
      </c>
      <c r="D3232" s="477">
        <v>17.21</v>
      </c>
    </row>
    <row r="3233" spans="1:4" s="476" customFormat="1" ht="12.75" x14ac:dyDescent="0.2">
      <c r="A3233" s="476">
        <v>36512</v>
      </c>
      <c r="B3233" s="476" t="s">
        <v>10398</v>
      </c>
      <c r="C3233" s="476" t="s">
        <v>9</v>
      </c>
      <c r="D3233" s="478">
        <v>16739</v>
      </c>
    </row>
    <row r="3234" spans="1:4" s="476" customFormat="1" ht="12.75" x14ac:dyDescent="0.2">
      <c r="A3234" s="476">
        <v>25972</v>
      </c>
      <c r="B3234" s="476" t="s">
        <v>10399</v>
      </c>
      <c r="C3234" s="476" t="s">
        <v>29</v>
      </c>
      <c r="D3234" s="477">
        <v>8.11</v>
      </c>
    </row>
    <row r="3235" spans="1:4" s="476" customFormat="1" ht="12.75" x14ac:dyDescent="0.2">
      <c r="A3235" s="476">
        <v>25973</v>
      </c>
      <c r="B3235" s="476" t="s">
        <v>10400</v>
      </c>
      <c r="C3235" s="476" t="s">
        <v>29</v>
      </c>
      <c r="D3235" s="477">
        <v>8.11</v>
      </c>
    </row>
    <row r="3236" spans="1:4" s="476" customFormat="1" ht="12.75" x14ac:dyDescent="0.2">
      <c r="A3236" s="476">
        <v>11697</v>
      </c>
      <c r="B3236" s="476" t="s">
        <v>1019</v>
      </c>
      <c r="C3236" s="476" t="s">
        <v>9</v>
      </c>
      <c r="D3236" s="477">
        <v>554.59</v>
      </c>
    </row>
    <row r="3237" spans="1:4" s="476" customFormat="1" ht="12.75" x14ac:dyDescent="0.2">
      <c r="A3237" s="476">
        <v>11698</v>
      </c>
      <c r="B3237" s="476" t="s">
        <v>10401</v>
      </c>
      <c r="C3237" s="476" t="s">
        <v>9</v>
      </c>
      <c r="D3237" s="477">
        <v>661.6</v>
      </c>
    </row>
    <row r="3238" spans="1:4" s="476" customFormat="1" ht="12.75" x14ac:dyDescent="0.2">
      <c r="A3238" s="476">
        <v>10432</v>
      </c>
      <c r="B3238" s="476" t="s">
        <v>16816</v>
      </c>
      <c r="C3238" s="476" t="s">
        <v>9</v>
      </c>
      <c r="D3238" s="477">
        <v>277.14</v>
      </c>
    </row>
    <row r="3239" spans="1:4" s="476" customFormat="1" ht="12.75" x14ac:dyDescent="0.2">
      <c r="A3239" s="476">
        <v>11699</v>
      </c>
      <c r="B3239" s="476" t="s">
        <v>10402</v>
      </c>
      <c r="C3239" s="476" t="s">
        <v>9</v>
      </c>
      <c r="D3239" s="477">
        <v>731.22</v>
      </c>
    </row>
    <row r="3240" spans="1:4" s="476" customFormat="1" ht="12.75" x14ac:dyDescent="0.2">
      <c r="A3240" s="476">
        <v>44020</v>
      </c>
      <c r="B3240" s="476" t="s">
        <v>16817</v>
      </c>
      <c r="C3240" s="476" t="s">
        <v>9</v>
      </c>
      <c r="D3240" s="477">
        <v>683.75</v>
      </c>
    </row>
    <row r="3241" spans="1:4" s="476" customFormat="1" ht="12.75" x14ac:dyDescent="0.2">
      <c r="A3241" s="476">
        <v>41420</v>
      </c>
      <c r="B3241" s="476" t="s">
        <v>16818</v>
      </c>
      <c r="C3241" s="476" t="s">
        <v>9</v>
      </c>
      <c r="D3241" s="477">
        <v>8.31</v>
      </c>
    </row>
    <row r="3242" spans="1:4" s="476" customFormat="1" ht="12.75" x14ac:dyDescent="0.2">
      <c r="A3242" s="476">
        <v>41422</v>
      </c>
      <c r="B3242" s="476" t="s">
        <v>16819</v>
      </c>
      <c r="C3242" s="476" t="s">
        <v>9</v>
      </c>
      <c r="D3242" s="477">
        <v>11.36</v>
      </c>
    </row>
    <row r="3243" spans="1:4" s="476" customFormat="1" ht="12.75" x14ac:dyDescent="0.2">
      <c r="A3243" s="476">
        <v>41425</v>
      </c>
      <c r="B3243" s="476" t="s">
        <v>16820</v>
      </c>
      <c r="C3243" s="476" t="s">
        <v>9</v>
      </c>
      <c r="D3243" s="477">
        <v>5.81</v>
      </c>
    </row>
    <row r="3244" spans="1:4" s="476" customFormat="1" ht="12.75" x14ac:dyDescent="0.2">
      <c r="A3244" s="476">
        <v>41426</v>
      </c>
      <c r="B3244" s="476" t="s">
        <v>16821</v>
      </c>
      <c r="C3244" s="476" t="s">
        <v>9</v>
      </c>
      <c r="D3244" s="477">
        <v>10.48</v>
      </c>
    </row>
    <row r="3245" spans="1:4" s="476" customFormat="1" ht="12.75" x14ac:dyDescent="0.2">
      <c r="A3245" s="476">
        <v>41419</v>
      </c>
      <c r="B3245" s="476" t="s">
        <v>16822</v>
      </c>
      <c r="C3245" s="476" t="s">
        <v>9</v>
      </c>
      <c r="D3245" s="477">
        <v>6.11</v>
      </c>
    </row>
    <row r="3246" spans="1:4" s="476" customFormat="1" ht="12.75" x14ac:dyDescent="0.2">
      <c r="A3246" s="476">
        <v>41421</v>
      </c>
      <c r="B3246" s="476" t="s">
        <v>16823</v>
      </c>
      <c r="C3246" s="476" t="s">
        <v>9</v>
      </c>
      <c r="D3246" s="477">
        <v>8.2899999999999991</v>
      </c>
    </row>
    <row r="3247" spans="1:4" s="476" customFormat="1" ht="12.75" x14ac:dyDescent="0.2">
      <c r="A3247" s="476">
        <v>41414</v>
      </c>
      <c r="B3247" s="476" t="s">
        <v>16824</v>
      </c>
      <c r="C3247" s="476" t="s">
        <v>9</v>
      </c>
      <c r="D3247" s="477">
        <v>19.23</v>
      </c>
    </row>
    <row r="3248" spans="1:4" s="476" customFormat="1" ht="12.75" x14ac:dyDescent="0.2">
      <c r="A3248" s="476">
        <v>41415</v>
      </c>
      <c r="B3248" s="476" t="s">
        <v>16825</v>
      </c>
      <c r="C3248" s="476" t="s">
        <v>9</v>
      </c>
      <c r="D3248" s="477">
        <v>22.4</v>
      </c>
    </row>
    <row r="3249" spans="1:4" s="476" customFormat="1" ht="12.75" x14ac:dyDescent="0.2">
      <c r="A3249" s="476">
        <v>37514</v>
      </c>
      <c r="B3249" s="476" t="s">
        <v>10403</v>
      </c>
      <c r="C3249" s="476" t="s">
        <v>9</v>
      </c>
      <c r="D3249" s="478">
        <v>189750</v>
      </c>
    </row>
    <row r="3250" spans="1:4" s="476" customFormat="1" ht="12.75" x14ac:dyDescent="0.2">
      <c r="A3250" s="476">
        <v>37519</v>
      </c>
      <c r="B3250" s="476" t="s">
        <v>10404</v>
      </c>
      <c r="C3250" s="476" t="s">
        <v>9</v>
      </c>
      <c r="D3250" s="478">
        <v>292839.92</v>
      </c>
    </row>
    <row r="3251" spans="1:4" s="476" customFormat="1" ht="12.75" x14ac:dyDescent="0.2">
      <c r="A3251" s="476">
        <v>37520</v>
      </c>
      <c r="B3251" s="476" t="s">
        <v>10405</v>
      </c>
      <c r="C3251" s="476" t="s">
        <v>9</v>
      </c>
      <c r="D3251" s="478">
        <v>288039.26</v>
      </c>
    </row>
    <row r="3252" spans="1:4" s="476" customFormat="1" ht="12.75" x14ac:dyDescent="0.2">
      <c r="A3252" s="476">
        <v>37521</v>
      </c>
      <c r="B3252" s="476" t="s">
        <v>10406</v>
      </c>
      <c r="C3252" s="476" t="s">
        <v>9</v>
      </c>
      <c r="D3252" s="478">
        <v>351407.91</v>
      </c>
    </row>
    <row r="3253" spans="1:4" s="476" customFormat="1" ht="12.75" x14ac:dyDescent="0.2">
      <c r="A3253" s="476">
        <v>37522</v>
      </c>
      <c r="B3253" s="476" t="s">
        <v>10407</v>
      </c>
      <c r="C3253" s="476" t="s">
        <v>9</v>
      </c>
      <c r="D3253" s="478">
        <v>361980.28</v>
      </c>
    </row>
    <row r="3254" spans="1:4" s="476" customFormat="1" ht="12.75" x14ac:dyDescent="0.2">
      <c r="A3254" s="476">
        <v>21109</v>
      </c>
      <c r="B3254" s="476" t="s">
        <v>10408</v>
      </c>
      <c r="C3254" s="476" t="s">
        <v>9</v>
      </c>
      <c r="D3254" s="477">
        <v>33.14</v>
      </c>
    </row>
    <row r="3255" spans="1:4" s="476" customFormat="1" ht="12.75" x14ac:dyDescent="0.2">
      <c r="A3255" s="476">
        <v>11769</v>
      </c>
      <c r="B3255" s="476" t="s">
        <v>16826</v>
      </c>
      <c r="C3255" s="476" t="s">
        <v>9</v>
      </c>
      <c r="D3255" s="477">
        <v>298.64</v>
      </c>
    </row>
    <row r="3256" spans="1:4" s="476" customFormat="1" ht="12.75" x14ac:dyDescent="0.2">
      <c r="A3256" s="476">
        <v>36793</v>
      </c>
      <c r="B3256" s="476" t="s">
        <v>16827</v>
      </c>
      <c r="C3256" s="476" t="s">
        <v>9</v>
      </c>
      <c r="D3256" s="477">
        <v>675.77</v>
      </c>
    </row>
    <row r="3257" spans="1:4" s="476" customFormat="1" ht="12.75" x14ac:dyDescent="0.2">
      <c r="A3257" s="476">
        <v>37546</v>
      </c>
      <c r="B3257" s="476" t="s">
        <v>10409</v>
      </c>
      <c r="C3257" s="476" t="s">
        <v>9</v>
      </c>
      <c r="D3257" s="478">
        <v>12672.99</v>
      </c>
    </row>
    <row r="3258" spans="1:4" s="476" customFormat="1" ht="12.75" x14ac:dyDescent="0.2">
      <c r="A3258" s="476">
        <v>37544</v>
      </c>
      <c r="B3258" s="476" t="s">
        <v>10410</v>
      </c>
      <c r="C3258" s="476" t="s">
        <v>9</v>
      </c>
      <c r="D3258" s="478">
        <v>13403.82</v>
      </c>
    </row>
    <row r="3259" spans="1:4" s="476" customFormat="1" ht="12.75" x14ac:dyDescent="0.2">
      <c r="A3259" s="476">
        <v>37545</v>
      </c>
      <c r="B3259" s="476" t="s">
        <v>10411</v>
      </c>
      <c r="C3259" s="476" t="s">
        <v>9</v>
      </c>
      <c r="D3259" s="478">
        <v>15948.74</v>
      </c>
    </row>
    <row r="3260" spans="1:4" s="476" customFormat="1" ht="12.75" x14ac:dyDescent="0.2">
      <c r="A3260" s="476">
        <v>11771</v>
      </c>
      <c r="B3260" s="476" t="s">
        <v>16828</v>
      </c>
      <c r="C3260" s="476" t="s">
        <v>9</v>
      </c>
      <c r="D3260" s="477">
        <v>365.79</v>
      </c>
    </row>
    <row r="3261" spans="1:4" s="476" customFormat="1" ht="12.75" x14ac:dyDescent="0.2">
      <c r="A3261" s="476">
        <v>39919</v>
      </c>
      <c r="B3261" s="476" t="s">
        <v>10412</v>
      </c>
      <c r="C3261" s="476" t="s">
        <v>9</v>
      </c>
      <c r="D3261" s="478">
        <v>63435.33</v>
      </c>
    </row>
    <row r="3262" spans="1:4" s="476" customFormat="1" ht="12.75" x14ac:dyDescent="0.2">
      <c r="A3262" s="476">
        <v>38385</v>
      </c>
      <c r="B3262" s="476" t="s">
        <v>10413</v>
      </c>
      <c r="C3262" s="476" t="s">
        <v>9</v>
      </c>
      <c r="D3262" s="477">
        <v>51.28</v>
      </c>
    </row>
    <row r="3263" spans="1:4" s="476" customFormat="1" ht="12.75" x14ac:dyDescent="0.2">
      <c r="A3263" s="476">
        <v>37587</v>
      </c>
      <c r="B3263" s="476" t="s">
        <v>16829</v>
      </c>
      <c r="C3263" s="476" t="s">
        <v>9</v>
      </c>
      <c r="D3263" s="477">
        <v>394.24</v>
      </c>
    </row>
    <row r="3264" spans="1:4" s="476" customFormat="1" ht="12.75" x14ac:dyDescent="0.2">
      <c r="A3264" s="476">
        <v>36800</v>
      </c>
      <c r="B3264" s="476" t="s">
        <v>16830</v>
      </c>
      <c r="C3264" s="476" t="s">
        <v>9</v>
      </c>
      <c r="D3264" s="477">
        <v>179.44</v>
      </c>
    </row>
    <row r="3265" spans="1:4" s="476" customFormat="1" ht="12.75" x14ac:dyDescent="0.2">
      <c r="A3265" s="476">
        <v>11561</v>
      </c>
      <c r="B3265" s="476" t="s">
        <v>13225</v>
      </c>
      <c r="C3265" s="476" t="s">
        <v>9</v>
      </c>
      <c r="D3265" s="477">
        <v>218.85</v>
      </c>
    </row>
    <row r="3266" spans="1:4" s="476" customFormat="1" ht="12.75" x14ac:dyDescent="0.2">
      <c r="A3266" s="476">
        <v>43604</v>
      </c>
      <c r="B3266" s="476" t="s">
        <v>13226</v>
      </c>
      <c r="C3266" s="476" t="s">
        <v>9</v>
      </c>
      <c r="D3266" s="477">
        <v>116.67</v>
      </c>
    </row>
    <row r="3267" spans="1:4" s="476" customFormat="1" ht="12.75" x14ac:dyDescent="0.2">
      <c r="A3267" s="476">
        <v>11560</v>
      </c>
      <c r="B3267" s="476" t="s">
        <v>13227</v>
      </c>
      <c r="C3267" s="476" t="s">
        <v>9</v>
      </c>
      <c r="D3267" s="477">
        <v>168.92</v>
      </c>
    </row>
    <row r="3268" spans="1:4" s="476" customFormat="1" ht="12.75" x14ac:dyDescent="0.2">
      <c r="A3268" s="476">
        <v>11499</v>
      </c>
      <c r="B3268" s="476" t="s">
        <v>13228</v>
      </c>
      <c r="C3268" s="476" t="s">
        <v>9</v>
      </c>
      <c r="D3268" s="477">
        <v>676.57</v>
      </c>
    </row>
    <row r="3269" spans="1:4" s="476" customFormat="1" ht="12.75" x14ac:dyDescent="0.2">
      <c r="A3269" s="476">
        <v>34761</v>
      </c>
      <c r="B3269" s="476" t="s">
        <v>10414</v>
      </c>
      <c r="C3269" s="476" t="s">
        <v>7605</v>
      </c>
      <c r="D3269" s="477">
        <v>14.25</v>
      </c>
    </row>
    <row r="3270" spans="1:4" s="476" customFormat="1" ht="12.75" x14ac:dyDescent="0.2">
      <c r="A3270" s="476">
        <v>40924</v>
      </c>
      <c r="B3270" s="476" t="s">
        <v>10415</v>
      </c>
      <c r="C3270" s="476" t="s">
        <v>908</v>
      </c>
      <c r="D3270" s="478">
        <v>2540.98</v>
      </c>
    </row>
    <row r="3271" spans="1:4" s="476" customFormat="1" ht="12.75" x14ac:dyDescent="0.2">
      <c r="A3271" s="476">
        <v>25957</v>
      </c>
      <c r="B3271" s="476" t="s">
        <v>10416</v>
      </c>
      <c r="C3271" s="476" t="s">
        <v>7605</v>
      </c>
      <c r="D3271" s="477">
        <v>11.09</v>
      </c>
    </row>
    <row r="3272" spans="1:4" s="476" customFormat="1" ht="12.75" x14ac:dyDescent="0.2">
      <c r="A3272" s="476">
        <v>40983</v>
      </c>
      <c r="B3272" s="476" t="s">
        <v>10417</v>
      </c>
      <c r="C3272" s="476" t="s">
        <v>908</v>
      </c>
      <c r="D3272" s="478">
        <v>1977.19</v>
      </c>
    </row>
    <row r="3273" spans="1:4" s="476" customFormat="1" ht="12.75" x14ac:dyDescent="0.2">
      <c r="A3273" s="476">
        <v>2437</v>
      </c>
      <c r="B3273" s="476" t="s">
        <v>10418</v>
      </c>
      <c r="C3273" s="476" t="s">
        <v>7605</v>
      </c>
      <c r="D3273" s="477">
        <v>15.89</v>
      </c>
    </row>
    <row r="3274" spans="1:4" s="476" customFormat="1" ht="12.75" x14ac:dyDescent="0.2">
      <c r="A3274" s="476">
        <v>40921</v>
      </c>
      <c r="B3274" s="476" t="s">
        <v>10419</v>
      </c>
      <c r="C3274" s="476" t="s">
        <v>908</v>
      </c>
      <c r="D3274" s="478">
        <v>2832.38</v>
      </c>
    </row>
    <row r="3275" spans="1:4" s="476" customFormat="1" ht="12.75" x14ac:dyDescent="0.2">
      <c r="A3275" s="476">
        <v>14252</v>
      </c>
      <c r="B3275" s="476" t="s">
        <v>10420</v>
      </c>
      <c r="C3275" s="476" t="s">
        <v>9</v>
      </c>
      <c r="D3275" s="478">
        <v>2911.88</v>
      </c>
    </row>
    <row r="3276" spans="1:4" s="476" customFormat="1" ht="12.75" x14ac:dyDescent="0.2">
      <c r="A3276" s="476">
        <v>730</v>
      </c>
      <c r="B3276" s="476" t="s">
        <v>10421</v>
      </c>
      <c r="C3276" s="476" t="s">
        <v>9</v>
      </c>
      <c r="D3276" s="478">
        <v>7780</v>
      </c>
    </row>
    <row r="3277" spans="1:4" s="476" customFormat="1" ht="12.75" x14ac:dyDescent="0.2">
      <c r="A3277" s="476">
        <v>723</v>
      </c>
      <c r="B3277" s="476" t="s">
        <v>10422</v>
      </c>
      <c r="C3277" s="476" t="s">
        <v>9</v>
      </c>
      <c r="D3277" s="478">
        <v>3866.93</v>
      </c>
    </row>
    <row r="3278" spans="1:4" s="476" customFormat="1" ht="12.75" x14ac:dyDescent="0.2">
      <c r="A3278" s="476">
        <v>36502</v>
      </c>
      <c r="B3278" s="476" t="s">
        <v>10423</v>
      </c>
      <c r="C3278" s="476" t="s">
        <v>9</v>
      </c>
      <c r="D3278" s="478">
        <v>3634.45</v>
      </c>
    </row>
    <row r="3279" spans="1:4" s="476" customFormat="1" ht="12.75" x14ac:dyDescent="0.2">
      <c r="A3279" s="476">
        <v>36503</v>
      </c>
      <c r="B3279" s="476" t="s">
        <v>10424</v>
      </c>
      <c r="C3279" s="476" t="s">
        <v>9</v>
      </c>
      <c r="D3279" s="478">
        <v>4481.71</v>
      </c>
    </row>
    <row r="3280" spans="1:4" s="476" customFormat="1" ht="12.75" x14ac:dyDescent="0.2">
      <c r="A3280" s="476">
        <v>4090</v>
      </c>
      <c r="B3280" s="476" t="s">
        <v>10425</v>
      </c>
      <c r="C3280" s="476" t="s">
        <v>9</v>
      </c>
      <c r="D3280" s="478">
        <v>892000</v>
      </c>
    </row>
    <row r="3281" spans="1:4" s="476" customFormat="1" ht="12.75" x14ac:dyDescent="0.2">
      <c r="A3281" s="476">
        <v>13227</v>
      </c>
      <c r="B3281" s="476" t="s">
        <v>10426</v>
      </c>
      <c r="C3281" s="476" t="s">
        <v>9</v>
      </c>
      <c r="D3281" s="478">
        <v>1108421.23</v>
      </c>
    </row>
    <row r="3282" spans="1:4" s="476" customFormat="1" ht="12.75" x14ac:dyDescent="0.2">
      <c r="A3282" s="476">
        <v>10597</v>
      </c>
      <c r="B3282" s="476" t="s">
        <v>10427</v>
      </c>
      <c r="C3282" s="476" t="s">
        <v>9</v>
      </c>
      <c r="D3282" s="478">
        <v>1166756.33</v>
      </c>
    </row>
    <row r="3283" spans="1:4" s="476" customFormat="1" ht="12.75" x14ac:dyDescent="0.2">
      <c r="A3283" s="476">
        <v>39628</v>
      </c>
      <c r="B3283" s="476" t="s">
        <v>10428</v>
      </c>
      <c r="C3283" s="476" t="s">
        <v>9</v>
      </c>
      <c r="D3283" s="478">
        <v>3392.67</v>
      </c>
    </row>
    <row r="3284" spans="1:4" s="476" customFormat="1" ht="12.75" x14ac:dyDescent="0.2">
      <c r="A3284" s="476">
        <v>39404</v>
      </c>
      <c r="B3284" s="476" t="s">
        <v>10429</v>
      </c>
      <c r="C3284" s="476" t="s">
        <v>9</v>
      </c>
      <c r="D3284" s="478">
        <v>1682.32</v>
      </c>
    </row>
    <row r="3285" spans="1:4" s="476" customFormat="1" ht="12.75" x14ac:dyDescent="0.2">
      <c r="A3285" s="476">
        <v>39402</v>
      </c>
      <c r="B3285" s="476" t="s">
        <v>10430</v>
      </c>
      <c r="C3285" s="476" t="s">
        <v>9</v>
      </c>
      <c r="D3285" s="478">
        <v>1385.91</v>
      </c>
    </row>
    <row r="3286" spans="1:4" s="476" customFormat="1" ht="12.75" x14ac:dyDescent="0.2">
      <c r="A3286" s="476">
        <v>39403</v>
      </c>
      <c r="B3286" s="476" t="s">
        <v>10431</v>
      </c>
      <c r="C3286" s="476" t="s">
        <v>9</v>
      </c>
      <c r="D3286" s="478">
        <v>1355.76</v>
      </c>
    </row>
    <row r="3287" spans="1:4" s="476" customFormat="1" ht="12.75" x14ac:dyDescent="0.2">
      <c r="A3287" s="476">
        <v>4093</v>
      </c>
      <c r="B3287" s="476" t="s">
        <v>10432</v>
      </c>
      <c r="C3287" s="476" t="s">
        <v>7605</v>
      </c>
      <c r="D3287" s="477">
        <v>12.4</v>
      </c>
    </row>
    <row r="3288" spans="1:4" s="476" customFormat="1" ht="12.75" x14ac:dyDescent="0.2">
      <c r="A3288" s="476">
        <v>10512</v>
      </c>
      <c r="B3288" s="476" t="s">
        <v>10433</v>
      </c>
      <c r="C3288" s="476" t="s">
        <v>908</v>
      </c>
      <c r="D3288" s="478">
        <v>2210.5500000000002</v>
      </c>
    </row>
    <row r="3289" spans="1:4" s="476" customFormat="1" ht="12.75" x14ac:dyDescent="0.2">
      <c r="A3289" s="476">
        <v>20020</v>
      </c>
      <c r="B3289" s="476" t="s">
        <v>10434</v>
      </c>
      <c r="C3289" s="476" t="s">
        <v>7605</v>
      </c>
      <c r="D3289" s="477">
        <v>11.7</v>
      </c>
    </row>
    <row r="3290" spans="1:4" s="476" customFormat="1" ht="12.75" x14ac:dyDescent="0.2">
      <c r="A3290" s="476">
        <v>41038</v>
      </c>
      <c r="B3290" s="476" t="s">
        <v>10435</v>
      </c>
      <c r="C3290" s="476" t="s">
        <v>908</v>
      </c>
      <c r="D3290" s="478">
        <v>2085.11</v>
      </c>
    </row>
    <row r="3291" spans="1:4" s="476" customFormat="1" ht="12.75" x14ac:dyDescent="0.2">
      <c r="A3291" s="476">
        <v>4094</v>
      </c>
      <c r="B3291" s="476" t="s">
        <v>10436</v>
      </c>
      <c r="C3291" s="476" t="s">
        <v>7605</v>
      </c>
      <c r="D3291" s="477">
        <v>16.55</v>
      </c>
    </row>
    <row r="3292" spans="1:4" s="476" customFormat="1" ht="12.75" x14ac:dyDescent="0.2">
      <c r="A3292" s="476">
        <v>40988</v>
      </c>
      <c r="B3292" s="476" t="s">
        <v>10437</v>
      </c>
      <c r="C3292" s="476" t="s">
        <v>908</v>
      </c>
      <c r="D3292" s="478">
        <v>2952.05</v>
      </c>
    </row>
    <row r="3293" spans="1:4" s="476" customFormat="1" ht="12.75" x14ac:dyDescent="0.2">
      <c r="A3293" s="476">
        <v>4095</v>
      </c>
      <c r="B3293" s="476" t="s">
        <v>10438</v>
      </c>
      <c r="C3293" s="476" t="s">
        <v>7605</v>
      </c>
      <c r="D3293" s="477">
        <v>11.44</v>
      </c>
    </row>
    <row r="3294" spans="1:4" s="476" customFormat="1" ht="12.75" x14ac:dyDescent="0.2">
      <c r="A3294" s="476">
        <v>40990</v>
      </c>
      <c r="B3294" s="476" t="s">
        <v>10439</v>
      </c>
      <c r="C3294" s="476" t="s">
        <v>908</v>
      </c>
      <c r="D3294" s="478">
        <v>2039.6</v>
      </c>
    </row>
    <row r="3295" spans="1:4" s="476" customFormat="1" ht="12.75" x14ac:dyDescent="0.2">
      <c r="A3295" s="476">
        <v>4097</v>
      </c>
      <c r="B3295" s="476" t="s">
        <v>10440</v>
      </c>
      <c r="C3295" s="476" t="s">
        <v>7605</v>
      </c>
      <c r="D3295" s="477">
        <v>11.37</v>
      </c>
    </row>
    <row r="3296" spans="1:4" s="476" customFormat="1" ht="12.75" x14ac:dyDescent="0.2">
      <c r="A3296" s="476">
        <v>40994</v>
      </c>
      <c r="B3296" s="476" t="s">
        <v>10441</v>
      </c>
      <c r="C3296" s="476" t="s">
        <v>908</v>
      </c>
      <c r="D3296" s="478">
        <v>2027.5</v>
      </c>
    </row>
    <row r="3297" spans="1:4" s="476" customFormat="1" ht="12.75" x14ac:dyDescent="0.2">
      <c r="A3297" s="476">
        <v>4096</v>
      </c>
      <c r="B3297" s="476" t="s">
        <v>10442</v>
      </c>
      <c r="C3297" s="476" t="s">
        <v>7605</v>
      </c>
      <c r="D3297" s="477">
        <v>11.44</v>
      </c>
    </row>
    <row r="3298" spans="1:4" s="476" customFormat="1" ht="12.75" x14ac:dyDescent="0.2">
      <c r="A3298" s="476">
        <v>40992</v>
      </c>
      <c r="B3298" s="476" t="s">
        <v>10443</v>
      </c>
      <c r="C3298" s="476" t="s">
        <v>908</v>
      </c>
      <c r="D3298" s="478">
        <v>2039.6</v>
      </c>
    </row>
    <row r="3299" spans="1:4" s="476" customFormat="1" ht="12.75" x14ac:dyDescent="0.2">
      <c r="A3299" s="476">
        <v>13955</v>
      </c>
      <c r="B3299" s="476" t="s">
        <v>10444</v>
      </c>
      <c r="C3299" s="476" t="s">
        <v>9</v>
      </c>
      <c r="D3299" s="478">
        <v>2938.59</v>
      </c>
    </row>
    <row r="3300" spans="1:4" s="476" customFormat="1" ht="12.75" x14ac:dyDescent="0.2">
      <c r="A3300" s="476">
        <v>4114</v>
      </c>
      <c r="B3300" s="476" t="s">
        <v>10445</v>
      </c>
      <c r="C3300" s="476" t="s">
        <v>9</v>
      </c>
      <c r="D3300" s="477">
        <v>73.19</v>
      </c>
    </row>
    <row r="3301" spans="1:4" s="476" customFormat="1" ht="12.75" x14ac:dyDescent="0.2">
      <c r="A3301" s="476">
        <v>36797</v>
      </c>
      <c r="B3301" s="476" t="s">
        <v>10446</v>
      </c>
      <c r="C3301" s="476" t="s">
        <v>9</v>
      </c>
      <c r="D3301" s="477">
        <v>65.16</v>
      </c>
    </row>
    <row r="3302" spans="1:4" s="476" customFormat="1" ht="12.75" x14ac:dyDescent="0.2">
      <c r="A3302" s="476">
        <v>4107</v>
      </c>
      <c r="B3302" s="476" t="s">
        <v>10447</v>
      </c>
      <c r="C3302" s="476" t="s">
        <v>9</v>
      </c>
      <c r="D3302" s="477">
        <v>61.44</v>
      </c>
    </row>
    <row r="3303" spans="1:4" s="476" customFormat="1" ht="12.75" x14ac:dyDescent="0.2">
      <c r="A3303" s="476">
        <v>4102</v>
      </c>
      <c r="B3303" s="476" t="s">
        <v>10448</v>
      </c>
      <c r="C3303" s="476" t="s">
        <v>9</v>
      </c>
      <c r="D3303" s="477">
        <v>75</v>
      </c>
    </row>
    <row r="3304" spans="1:4" s="476" customFormat="1" ht="12.75" x14ac:dyDescent="0.2">
      <c r="A3304" s="476">
        <v>36799</v>
      </c>
      <c r="B3304" s="476" t="s">
        <v>10449</v>
      </c>
      <c r="C3304" s="476" t="s">
        <v>9</v>
      </c>
      <c r="D3304" s="477">
        <v>63.25</v>
      </c>
    </row>
    <row r="3305" spans="1:4" s="476" customFormat="1" ht="12.75" x14ac:dyDescent="0.2">
      <c r="A3305" s="476">
        <v>2747</v>
      </c>
      <c r="B3305" s="476" t="s">
        <v>10450</v>
      </c>
      <c r="C3305" s="476" t="s">
        <v>27</v>
      </c>
      <c r="D3305" s="477">
        <v>24.73</v>
      </c>
    </row>
    <row r="3306" spans="1:4" s="476" customFormat="1" ht="12.75" x14ac:dyDescent="0.2">
      <c r="A3306" s="476">
        <v>21138</v>
      </c>
      <c r="B3306" s="476" t="s">
        <v>10451</v>
      </c>
      <c r="C3306" s="476" t="s">
        <v>27</v>
      </c>
      <c r="D3306" s="477">
        <v>7.84</v>
      </c>
    </row>
    <row r="3307" spans="1:4" s="476" customFormat="1" ht="12.75" x14ac:dyDescent="0.2">
      <c r="A3307" s="476">
        <v>10826</v>
      </c>
      <c r="B3307" s="476" t="s">
        <v>10452</v>
      </c>
      <c r="C3307" s="476" t="s">
        <v>9</v>
      </c>
      <c r="D3307" s="477">
        <v>61.78</v>
      </c>
    </row>
    <row r="3308" spans="1:4" s="476" customFormat="1" ht="12.75" x14ac:dyDescent="0.2">
      <c r="A3308" s="476">
        <v>365</v>
      </c>
      <c r="B3308" s="476" t="s">
        <v>1479</v>
      </c>
      <c r="C3308" s="476" t="s">
        <v>9</v>
      </c>
      <c r="D3308" s="477">
        <v>38.299999999999997</v>
      </c>
    </row>
    <row r="3309" spans="1:4" s="476" customFormat="1" ht="12.75" x14ac:dyDescent="0.2">
      <c r="A3309" s="476">
        <v>38639</v>
      </c>
      <c r="B3309" s="476" t="s">
        <v>10453</v>
      </c>
      <c r="C3309" s="476" t="s">
        <v>9</v>
      </c>
      <c r="D3309" s="477">
        <v>148.27000000000001</v>
      </c>
    </row>
    <row r="3310" spans="1:4" s="476" customFormat="1" ht="12.75" x14ac:dyDescent="0.2">
      <c r="A3310" s="476">
        <v>38640</v>
      </c>
      <c r="B3310" s="476" t="s">
        <v>10454</v>
      </c>
      <c r="C3310" s="476" t="s">
        <v>9</v>
      </c>
      <c r="D3310" s="477">
        <v>2.2200000000000002</v>
      </c>
    </row>
    <row r="3311" spans="1:4" s="476" customFormat="1" ht="12.75" x14ac:dyDescent="0.2">
      <c r="A3311" s="476">
        <v>358</v>
      </c>
      <c r="B3311" s="476" t="s">
        <v>10455</v>
      </c>
      <c r="C3311" s="476" t="s">
        <v>9</v>
      </c>
      <c r="D3311" s="477">
        <v>45.71</v>
      </c>
    </row>
    <row r="3312" spans="1:4" s="476" customFormat="1" ht="12.75" x14ac:dyDescent="0.2">
      <c r="A3312" s="476">
        <v>359</v>
      </c>
      <c r="B3312" s="476" t="s">
        <v>1477</v>
      </c>
      <c r="C3312" s="476" t="s">
        <v>9</v>
      </c>
      <c r="D3312" s="477">
        <v>93.9</v>
      </c>
    </row>
    <row r="3313" spans="1:4" s="476" customFormat="1" ht="12.75" x14ac:dyDescent="0.2">
      <c r="A3313" s="476">
        <v>38641</v>
      </c>
      <c r="B3313" s="476" t="s">
        <v>10456</v>
      </c>
      <c r="C3313" s="476" t="s">
        <v>9</v>
      </c>
      <c r="D3313" s="477">
        <v>92.67</v>
      </c>
    </row>
    <row r="3314" spans="1:4" s="476" customFormat="1" ht="12.75" x14ac:dyDescent="0.2">
      <c r="A3314" s="476">
        <v>360</v>
      </c>
      <c r="B3314" s="476" t="s">
        <v>10457</v>
      </c>
      <c r="C3314" s="476" t="s">
        <v>9</v>
      </c>
      <c r="D3314" s="477">
        <v>2.15</v>
      </c>
    </row>
    <row r="3315" spans="1:4" s="476" customFormat="1" ht="12.75" x14ac:dyDescent="0.2">
      <c r="A3315" s="476">
        <v>42430</v>
      </c>
      <c r="B3315" s="476" t="s">
        <v>10458</v>
      </c>
      <c r="C3315" s="476" t="s">
        <v>9</v>
      </c>
      <c r="D3315" s="478">
        <v>4929.78</v>
      </c>
    </row>
    <row r="3316" spans="1:4" s="476" customFormat="1" ht="12.75" x14ac:dyDescent="0.2">
      <c r="A3316" s="476">
        <v>4214</v>
      </c>
      <c r="B3316" s="476" t="s">
        <v>10459</v>
      </c>
      <c r="C3316" s="476" t="s">
        <v>9</v>
      </c>
      <c r="D3316" s="477">
        <v>9.8800000000000008</v>
      </c>
    </row>
    <row r="3317" spans="1:4" s="476" customFormat="1" ht="12.75" x14ac:dyDescent="0.2">
      <c r="A3317" s="476">
        <v>4215</v>
      </c>
      <c r="B3317" s="476" t="s">
        <v>10460</v>
      </c>
      <c r="C3317" s="476" t="s">
        <v>9</v>
      </c>
      <c r="D3317" s="477">
        <v>6.5</v>
      </c>
    </row>
    <row r="3318" spans="1:4" s="476" customFormat="1" ht="12.75" x14ac:dyDescent="0.2">
      <c r="A3318" s="476">
        <v>4210</v>
      </c>
      <c r="B3318" s="476" t="s">
        <v>10461</v>
      </c>
      <c r="C3318" s="476" t="s">
        <v>9</v>
      </c>
      <c r="D3318" s="477">
        <v>1.0900000000000001</v>
      </c>
    </row>
    <row r="3319" spans="1:4" s="476" customFormat="1" ht="12.75" x14ac:dyDescent="0.2">
      <c r="A3319" s="476">
        <v>4212</v>
      </c>
      <c r="B3319" s="476" t="s">
        <v>10462</v>
      </c>
      <c r="C3319" s="476" t="s">
        <v>9</v>
      </c>
      <c r="D3319" s="477">
        <v>3.14</v>
      </c>
    </row>
    <row r="3320" spans="1:4" s="476" customFormat="1" ht="12.75" x14ac:dyDescent="0.2">
      <c r="A3320" s="476">
        <v>4213</v>
      </c>
      <c r="B3320" s="476" t="s">
        <v>10463</v>
      </c>
      <c r="C3320" s="476" t="s">
        <v>9</v>
      </c>
      <c r="D3320" s="477">
        <v>14.03</v>
      </c>
    </row>
    <row r="3321" spans="1:4" s="476" customFormat="1" ht="12.75" x14ac:dyDescent="0.2">
      <c r="A3321" s="476">
        <v>4211</v>
      </c>
      <c r="B3321" s="476" t="s">
        <v>10464</v>
      </c>
      <c r="C3321" s="476" t="s">
        <v>9</v>
      </c>
      <c r="D3321" s="477">
        <v>1.57</v>
      </c>
    </row>
    <row r="3322" spans="1:4" s="476" customFormat="1" ht="12.75" x14ac:dyDescent="0.2">
      <c r="A3322" s="476">
        <v>4209</v>
      </c>
      <c r="B3322" s="476" t="s">
        <v>2143</v>
      </c>
      <c r="C3322" s="476" t="s">
        <v>9</v>
      </c>
      <c r="D3322" s="477">
        <v>21.84</v>
      </c>
    </row>
    <row r="3323" spans="1:4" s="476" customFormat="1" ht="12.75" x14ac:dyDescent="0.2">
      <c r="A3323" s="476">
        <v>4180</v>
      </c>
      <c r="B3323" s="476" t="s">
        <v>2141</v>
      </c>
      <c r="C3323" s="476" t="s">
        <v>9</v>
      </c>
      <c r="D3323" s="477">
        <v>16.440000000000001</v>
      </c>
    </row>
    <row r="3324" spans="1:4" s="476" customFormat="1" ht="12.75" x14ac:dyDescent="0.2">
      <c r="A3324" s="476">
        <v>4177</v>
      </c>
      <c r="B3324" s="476" t="s">
        <v>2068</v>
      </c>
      <c r="C3324" s="476" t="s">
        <v>9</v>
      </c>
      <c r="D3324" s="477">
        <v>5.46</v>
      </c>
    </row>
    <row r="3325" spans="1:4" s="476" customFormat="1" ht="12.75" x14ac:dyDescent="0.2">
      <c r="A3325" s="476">
        <v>4179</v>
      </c>
      <c r="B3325" s="476" t="s">
        <v>2139</v>
      </c>
      <c r="C3325" s="476" t="s">
        <v>9</v>
      </c>
      <c r="D3325" s="477">
        <v>11.17</v>
      </c>
    </row>
    <row r="3326" spans="1:4" s="476" customFormat="1" ht="12.75" x14ac:dyDescent="0.2">
      <c r="A3326" s="476">
        <v>4208</v>
      </c>
      <c r="B3326" s="476" t="s">
        <v>2104</v>
      </c>
      <c r="C3326" s="476" t="s">
        <v>9</v>
      </c>
      <c r="D3326" s="477">
        <v>51.99</v>
      </c>
    </row>
    <row r="3327" spans="1:4" s="476" customFormat="1" ht="12.75" x14ac:dyDescent="0.2">
      <c r="A3327" s="476">
        <v>4181</v>
      </c>
      <c r="B3327" s="476" t="s">
        <v>2145</v>
      </c>
      <c r="C3327" s="476" t="s">
        <v>9</v>
      </c>
      <c r="D3327" s="477">
        <v>33.97</v>
      </c>
    </row>
    <row r="3328" spans="1:4" s="476" customFormat="1" ht="12.75" x14ac:dyDescent="0.2">
      <c r="A3328" s="476">
        <v>4178</v>
      </c>
      <c r="B3328" s="476" t="s">
        <v>2066</v>
      </c>
      <c r="C3328" s="476" t="s">
        <v>9</v>
      </c>
      <c r="D3328" s="477">
        <v>7.57</v>
      </c>
    </row>
    <row r="3329" spans="1:4" s="476" customFormat="1" ht="12.75" x14ac:dyDescent="0.2">
      <c r="A3329" s="476">
        <v>4182</v>
      </c>
      <c r="B3329" s="476" t="s">
        <v>2148</v>
      </c>
      <c r="C3329" s="476" t="s">
        <v>9</v>
      </c>
      <c r="D3329" s="477">
        <v>84.58</v>
      </c>
    </row>
    <row r="3330" spans="1:4" s="476" customFormat="1" ht="12.75" x14ac:dyDescent="0.2">
      <c r="A3330" s="476">
        <v>4183</v>
      </c>
      <c r="B3330" s="476" t="s">
        <v>10465</v>
      </c>
      <c r="C3330" s="476" t="s">
        <v>9</v>
      </c>
      <c r="D3330" s="477">
        <v>136.16999999999999</v>
      </c>
    </row>
    <row r="3331" spans="1:4" s="476" customFormat="1" ht="12.75" x14ac:dyDescent="0.2">
      <c r="A3331" s="476">
        <v>4184</v>
      </c>
      <c r="B3331" s="476" t="s">
        <v>10466</v>
      </c>
      <c r="C3331" s="476" t="s">
        <v>9</v>
      </c>
      <c r="D3331" s="477">
        <v>300.58</v>
      </c>
    </row>
    <row r="3332" spans="1:4" s="476" customFormat="1" ht="12.75" x14ac:dyDescent="0.2">
      <c r="A3332" s="476">
        <v>4185</v>
      </c>
      <c r="B3332" s="476" t="s">
        <v>10467</v>
      </c>
      <c r="C3332" s="476" t="s">
        <v>9</v>
      </c>
      <c r="D3332" s="477">
        <v>499.43</v>
      </c>
    </row>
    <row r="3333" spans="1:4" s="476" customFormat="1" ht="12.75" x14ac:dyDescent="0.2">
      <c r="A3333" s="476">
        <v>4205</v>
      </c>
      <c r="B3333" s="476" t="s">
        <v>10468</v>
      </c>
      <c r="C3333" s="476" t="s">
        <v>9</v>
      </c>
      <c r="D3333" s="477">
        <v>28.84</v>
      </c>
    </row>
    <row r="3334" spans="1:4" s="476" customFormat="1" ht="12.75" x14ac:dyDescent="0.2">
      <c r="A3334" s="476">
        <v>4192</v>
      </c>
      <c r="B3334" s="476" t="s">
        <v>10469</v>
      </c>
      <c r="C3334" s="476" t="s">
        <v>9</v>
      </c>
      <c r="D3334" s="477">
        <v>28.84</v>
      </c>
    </row>
    <row r="3335" spans="1:4" s="476" customFormat="1" ht="12.75" x14ac:dyDescent="0.2">
      <c r="A3335" s="476">
        <v>4191</v>
      </c>
      <c r="B3335" s="476" t="s">
        <v>10470</v>
      </c>
      <c r="C3335" s="476" t="s">
        <v>9</v>
      </c>
      <c r="D3335" s="477">
        <v>28.84</v>
      </c>
    </row>
    <row r="3336" spans="1:4" s="476" customFormat="1" ht="12.75" x14ac:dyDescent="0.2">
      <c r="A3336" s="476">
        <v>4207</v>
      </c>
      <c r="B3336" s="476" t="s">
        <v>10471</v>
      </c>
      <c r="C3336" s="476" t="s">
        <v>9</v>
      </c>
      <c r="D3336" s="477">
        <v>23.21</v>
      </c>
    </row>
    <row r="3337" spans="1:4" s="476" customFormat="1" ht="12.75" x14ac:dyDescent="0.2">
      <c r="A3337" s="476">
        <v>4206</v>
      </c>
      <c r="B3337" s="476" t="s">
        <v>10472</v>
      </c>
      <c r="C3337" s="476" t="s">
        <v>9</v>
      </c>
      <c r="D3337" s="477">
        <v>22.54</v>
      </c>
    </row>
    <row r="3338" spans="1:4" s="476" customFormat="1" ht="12.75" x14ac:dyDescent="0.2">
      <c r="A3338" s="476">
        <v>4190</v>
      </c>
      <c r="B3338" s="476" t="s">
        <v>10473</v>
      </c>
      <c r="C3338" s="476" t="s">
        <v>9</v>
      </c>
      <c r="D3338" s="477">
        <v>22.54</v>
      </c>
    </row>
    <row r="3339" spans="1:4" s="476" customFormat="1" ht="12.75" x14ac:dyDescent="0.2">
      <c r="A3339" s="476">
        <v>4186</v>
      </c>
      <c r="B3339" s="476" t="s">
        <v>10474</v>
      </c>
      <c r="C3339" s="476" t="s">
        <v>9</v>
      </c>
      <c r="D3339" s="477">
        <v>6.66</v>
      </c>
    </row>
    <row r="3340" spans="1:4" s="476" customFormat="1" ht="12.75" x14ac:dyDescent="0.2">
      <c r="A3340" s="476">
        <v>4188</v>
      </c>
      <c r="B3340" s="476" t="s">
        <v>10475</v>
      </c>
      <c r="C3340" s="476" t="s">
        <v>9</v>
      </c>
      <c r="D3340" s="477">
        <v>13.6</v>
      </c>
    </row>
    <row r="3341" spans="1:4" s="476" customFormat="1" ht="12.75" x14ac:dyDescent="0.2">
      <c r="A3341" s="476">
        <v>4189</v>
      </c>
      <c r="B3341" s="476" t="s">
        <v>10476</v>
      </c>
      <c r="C3341" s="476" t="s">
        <v>9</v>
      </c>
      <c r="D3341" s="477">
        <v>13.6</v>
      </c>
    </row>
    <row r="3342" spans="1:4" s="476" customFormat="1" ht="12.75" x14ac:dyDescent="0.2">
      <c r="A3342" s="476">
        <v>4197</v>
      </c>
      <c r="B3342" s="476" t="s">
        <v>10477</v>
      </c>
      <c r="C3342" s="476" t="s">
        <v>9</v>
      </c>
      <c r="D3342" s="477">
        <v>72.02</v>
      </c>
    </row>
    <row r="3343" spans="1:4" s="476" customFormat="1" ht="12.75" x14ac:dyDescent="0.2">
      <c r="A3343" s="476">
        <v>4194</v>
      </c>
      <c r="B3343" s="476" t="s">
        <v>10478</v>
      </c>
      <c r="C3343" s="476" t="s">
        <v>9</v>
      </c>
      <c r="D3343" s="477">
        <v>43.52</v>
      </c>
    </row>
    <row r="3344" spans="1:4" s="476" customFormat="1" ht="12.75" x14ac:dyDescent="0.2">
      <c r="A3344" s="476">
        <v>4193</v>
      </c>
      <c r="B3344" s="476" t="s">
        <v>10479</v>
      </c>
      <c r="C3344" s="476" t="s">
        <v>9</v>
      </c>
      <c r="D3344" s="477">
        <v>43.52</v>
      </c>
    </row>
    <row r="3345" spans="1:4" s="476" customFormat="1" ht="12.75" x14ac:dyDescent="0.2">
      <c r="A3345" s="476">
        <v>4204</v>
      </c>
      <c r="B3345" s="476" t="s">
        <v>10480</v>
      </c>
      <c r="C3345" s="476" t="s">
        <v>9</v>
      </c>
      <c r="D3345" s="477">
        <v>43.52</v>
      </c>
    </row>
    <row r="3346" spans="1:4" s="476" customFormat="1" ht="12.75" x14ac:dyDescent="0.2">
      <c r="A3346" s="476">
        <v>4187</v>
      </c>
      <c r="B3346" s="476" t="s">
        <v>10481</v>
      </c>
      <c r="C3346" s="476" t="s">
        <v>9</v>
      </c>
      <c r="D3346" s="477">
        <v>8.67</v>
      </c>
    </row>
    <row r="3347" spans="1:4" s="476" customFormat="1" ht="12.75" x14ac:dyDescent="0.2">
      <c r="A3347" s="476">
        <v>4202</v>
      </c>
      <c r="B3347" s="476" t="s">
        <v>10482</v>
      </c>
      <c r="C3347" s="476" t="s">
        <v>9</v>
      </c>
      <c r="D3347" s="477">
        <v>131.53</v>
      </c>
    </row>
    <row r="3348" spans="1:4" s="476" customFormat="1" ht="12.75" x14ac:dyDescent="0.2">
      <c r="A3348" s="476">
        <v>4203</v>
      </c>
      <c r="B3348" s="476" t="s">
        <v>10483</v>
      </c>
      <c r="C3348" s="476" t="s">
        <v>9</v>
      </c>
      <c r="D3348" s="477">
        <v>116.16</v>
      </c>
    </row>
    <row r="3349" spans="1:4" s="476" customFormat="1" ht="12.75" x14ac:dyDescent="0.2">
      <c r="A3349" s="476">
        <v>40368</v>
      </c>
      <c r="B3349" s="476" t="s">
        <v>10484</v>
      </c>
      <c r="C3349" s="476" t="s">
        <v>9</v>
      </c>
      <c r="D3349" s="477">
        <v>49.86</v>
      </c>
    </row>
    <row r="3350" spans="1:4" s="476" customFormat="1" ht="12.75" x14ac:dyDescent="0.2">
      <c r="A3350" s="476">
        <v>40365</v>
      </c>
      <c r="B3350" s="476" t="s">
        <v>10485</v>
      </c>
      <c r="C3350" s="476" t="s">
        <v>9</v>
      </c>
      <c r="D3350" s="477">
        <v>33.64</v>
      </c>
    </row>
    <row r="3351" spans="1:4" s="476" customFormat="1" ht="12.75" x14ac:dyDescent="0.2">
      <c r="A3351" s="476">
        <v>40356</v>
      </c>
      <c r="B3351" s="476" t="s">
        <v>10486</v>
      </c>
      <c r="C3351" s="476" t="s">
        <v>9</v>
      </c>
      <c r="D3351" s="477">
        <v>11.49</v>
      </c>
    </row>
    <row r="3352" spans="1:4" s="476" customFormat="1" ht="12.75" x14ac:dyDescent="0.2">
      <c r="A3352" s="476">
        <v>40362</v>
      </c>
      <c r="B3352" s="476" t="s">
        <v>10487</v>
      </c>
      <c r="C3352" s="476" t="s">
        <v>9</v>
      </c>
      <c r="D3352" s="477">
        <v>22.28</v>
      </c>
    </row>
    <row r="3353" spans="1:4" s="476" customFormat="1" ht="12.75" x14ac:dyDescent="0.2">
      <c r="A3353" s="476">
        <v>40374</v>
      </c>
      <c r="B3353" s="476" t="s">
        <v>10488</v>
      </c>
      <c r="C3353" s="476" t="s">
        <v>9</v>
      </c>
      <c r="D3353" s="477">
        <v>130.33000000000001</v>
      </c>
    </row>
    <row r="3354" spans="1:4" s="476" customFormat="1" ht="12.75" x14ac:dyDescent="0.2">
      <c r="A3354" s="476">
        <v>40371</v>
      </c>
      <c r="B3354" s="476" t="s">
        <v>10489</v>
      </c>
      <c r="C3354" s="476" t="s">
        <v>9</v>
      </c>
      <c r="D3354" s="477">
        <v>82.04</v>
      </c>
    </row>
    <row r="3355" spans="1:4" s="476" customFormat="1" ht="12.75" x14ac:dyDescent="0.2">
      <c r="A3355" s="476">
        <v>40359</v>
      </c>
      <c r="B3355" s="476" t="s">
        <v>10490</v>
      </c>
      <c r="C3355" s="476" t="s">
        <v>9</v>
      </c>
      <c r="D3355" s="477">
        <v>14.85</v>
      </c>
    </row>
    <row r="3356" spans="1:4" s="476" customFormat="1" ht="12.75" x14ac:dyDescent="0.2">
      <c r="A3356" s="476">
        <v>7595</v>
      </c>
      <c r="B3356" s="476" t="s">
        <v>10491</v>
      </c>
      <c r="C3356" s="476" t="s">
        <v>7605</v>
      </c>
      <c r="D3356" s="477">
        <v>7.74</v>
      </c>
    </row>
    <row r="3357" spans="1:4" s="476" customFormat="1" ht="12.75" x14ac:dyDescent="0.2">
      <c r="A3357" s="476">
        <v>41094</v>
      </c>
      <c r="B3357" s="476" t="s">
        <v>10492</v>
      </c>
      <c r="C3357" s="476" t="s">
        <v>908</v>
      </c>
      <c r="D3357" s="478">
        <v>1382.81</v>
      </c>
    </row>
    <row r="3358" spans="1:4" s="476" customFormat="1" ht="12.75" x14ac:dyDescent="0.2">
      <c r="A3358" s="476">
        <v>39609</v>
      </c>
      <c r="B3358" s="476" t="s">
        <v>10493</v>
      </c>
      <c r="C3358" s="476" t="s">
        <v>9</v>
      </c>
      <c r="D3358" s="478">
        <v>71949.740000000005</v>
      </c>
    </row>
    <row r="3359" spans="1:4" s="476" customFormat="1" ht="12.75" x14ac:dyDescent="0.2">
      <c r="A3359" s="476">
        <v>39610</v>
      </c>
      <c r="B3359" s="476" t="s">
        <v>10494</v>
      </c>
      <c r="C3359" s="476" t="s">
        <v>9</v>
      </c>
      <c r="D3359" s="478">
        <v>105024.18</v>
      </c>
    </row>
    <row r="3360" spans="1:4" s="476" customFormat="1" ht="12.75" x14ac:dyDescent="0.2">
      <c r="A3360" s="476">
        <v>39611</v>
      </c>
      <c r="B3360" s="476" t="s">
        <v>10495</v>
      </c>
      <c r="C3360" s="476" t="s">
        <v>9</v>
      </c>
      <c r="D3360" s="478">
        <v>127096.44</v>
      </c>
    </row>
    <row r="3361" spans="1:4" s="476" customFormat="1" ht="12.75" x14ac:dyDescent="0.2">
      <c r="A3361" s="476">
        <v>39612</v>
      </c>
      <c r="B3361" s="476" t="s">
        <v>10496</v>
      </c>
      <c r="C3361" s="476" t="s">
        <v>9</v>
      </c>
      <c r="D3361" s="478">
        <v>199099.45</v>
      </c>
    </row>
    <row r="3362" spans="1:4" s="476" customFormat="1" ht="12.75" x14ac:dyDescent="0.2">
      <c r="A3362" s="476">
        <v>39608</v>
      </c>
      <c r="B3362" s="476" t="s">
        <v>10497</v>
      </c>
      <c r="C3362" s="476" t="s">
        <v>9</v>
      </c>
      <c r="D3362" s="478">
        <v>57530.26</v>
      </c>
    </row>
    <row r="3363" spans="1:4" s="476" customFormat="1" ht="12.75" x14ac:dyDescent="0.2">
      <c r="A3363" s="476">
        <v>38175</v>
      </c>
      <c r="B3363" s="476" t="s">
        <v>13229</v>
      </c>
      <c r="C3363" s="476" t="s">
        <v>9</v>
      </c>
      <c r="D3363" s="477">
        <v>4.3899999999999997</v>
      </c>
    </row>
    <row r="3364" spans="1:4" s="476" customFormat="1" ht="12.75" x14ac:dyDescent="0.2">
      <c r="A3364" s="476">
        <v>38176</v>
      </c>
      <c r="B3364" s="476" t="s">
        <v>13230</v>
      </c>
      <c r="C3364" s="476" t="s">
        <v>9</v>
      </c>
      <c r="D3364" s="477">
        <v>12.91</v>
      </c>
    </row>
    <row r="3365" spans="1:4" s="476" customFormat="1" ht="12.75" x14ac:dyDescent="0.2">
      <c r="A3365" s="476">
        <v>36152</v>
      </c>
      <c r="B3365" s="476" t="s">
        <v>10498</v>
      </c>
      <c r="C3365" s="476" t="s">
        <v>9</v>
      </c>
      <c r="D3365" s="477">
        <v>5.75</v>
      </c>
    </row>
    <row r="3366" spans="1:4" s="476" customFormat="1" ht="12.75" x14ac:dyDescent="0.2">
      <c r="A3366" s="476">
        <v>11138</v>
      </c>
      <c r="B3366" s="476" t="s">
        <v>10499</v>
      </c>
      <c r="C3366" s="476" t="s">
        <v>7596</v>
      </c>
      <c r="D3366" s="477">
        <v>3.07</v>
      </c>
    </row>
    <row r="3367" spans="1:4" s="476" customFormat="1" ht="12.75" x14ac:dyDescent="0.2">
      <c r="A3367" s="476">
        <v>4221</v>
      </c>
      <c r="B3367" s="476" t="s">
        <v>10500</v>
      </c>
      <c r="C3367" s="476" t="s">
        <v>7596</v>
      </c>
      <c r="D3367" s="477">
        <v>4.78</v>
      </c>
    </row>
    <row r="3368" spans="1:4" s="476" customFormat="1" ht="12.75" x14ac:dyDescent="0.2">
      <c r="A3368" s="476">
        <v>4227</v>
      </c>
      <c r="B3368" s="476" t="s">
        <v>10501</v>
      </c>
      <c r="C3368" s="476" t="s">
        <v>7596</v>
      </c>
      <c r="D3368" s="477">
        <v>24.5</v>
      </c>
    </row>
    <row r="3369" spans="1:4" s="476" customFormat="1" ht="12.75" x14ac:dyDescent="0.2">
      <c r="A3369" s="476">
        <v>38170</v>
      </c>
      <c r="B3369" s="476" t="s">
        <v>13231</v>
      </c>
      <c r="C3369" s="476" t="s">
        <v>9</v>
      </c>
      <c r="D3369" s="477">
        <v>19.18</v>
      </c>
    </row>
    <row r="3370" spans="1:4" s="476" customFormat="1" ht="12.75" x14ac:dyDescent="0.2">
      <c r="A3370" s="476">
        <v>4252</v>
      </c>
      <c r="B3370" s="476" t="s">
        <v>10502</v>
      </c>
      <c r="C3370" s="476" t="s">
        <v>7605</v>
      </c>
      <c r="D3370" s="477">
        <v>12.87</v>
      </c>
    </row>
    <row r="3371" spans="1:4" s="476" customFormat="1" ht="12.75" x14ac:dyDescent="0.2">
      <c r="A3371" s="476">
        <v>40980</v>
      </c>
      <c r="B3371" s="476" t="s">
        <v>10503</v>
      </c>
      <c r="C3371" s="476" t="s">
        <v>908</v>
      </c>
      <c r="D3371" s="478">
        <v>2295.89</v>
      </c>
    </row>
    <row r="3372" spans="1:4" s="476" customFormat="1" ht="12.75" x14ac:dyDescent="0.2">
      <c r="A3372" s="476">
        <v>4243</v>
      </c>
      <c r="B3372" s="476" t="s">
        <v>10504</v>
      </c>
      <c r="C3372" s="476" t="s">
        <v>7605</v>
      </c>
      <c r="D3372" s="477">
        <v>11.18</v>
      </c>
    </row>
    <row r="3373" spans="1:4" s="476" customFormat="1" ht="12.75" x14ac:dyDescent="0.2">
      <c r="A3373" s="476">
        <v>41031</v>
      </c>
      <c r="B3373" s="476" t="s">
        <v>10505</v>
      </c>
      <c r="C3373" s="476" t="s">
        <v>908</v>
      </c>
      <c r="D3373" s="478">
        <v>1993.11</v>
      </c>
    </row>
    <row r="3374" spans="1:4" s="476" customFormat="1" ht="12.75" x14ac:dyDescent="0.2">
      <c r="A3374" s="476">
        <v>37666</v>
      </c>
      <c r="B3374" s="476" t="s">
        <v>10506</v>
      </c>
      <c r="C3374" s="476" t="s">
        <v>7605</v>
      </c>
      <c r="D3374" s="477">
        <v>10.78</v>
      </c>
    </row>
    <row r="3375" spans="1:4" s="476" customFormat="1" ht="12.75" x14ac:dyDescent="0.2">
      <c r="A3375" s="476">
        <v>40986</v>
      </c>
      <c r="B3375" s="476" t="s">
        <v>10507</v>
      </c>
      <c r="C3375" s="476" t="s">
        <v>908</v>
      </c>
      <c r="D3375" s="478">
        <v>1923.43</v>
      </c>
    </row>
    <row r="3376" spans="1:4" s="476" customFormat="1" ht="12.75" x14ac:dyDescent="0.2">
      <c r="A3376" s="476">
        <v>4250</v>
      </c>
      <c r="B3376" s="476" t="s">
        <v>10508</v>
      </c>
      <c r="C3376" s="476" t="s">
        <v>7605</v>
      </c>
      <c r="D3376" s="477">
        <v>11.46</v>
      </c>
    </row>
    <row r="3377" spans="1:4" s="476" customFormat="1" ht="12.75" x14ac:dyDescent="0.2">
      <c r="A3377" s="476">
        <v>40978</v>
      </c>
      <c r="B3377" s="476" t="s">
        <v>10509</v>
      </c>
      <c r="C3377" s="476" t="s">
        <v>908</v>
      </c>
      <c r="D3377" s="478">
        <v>2044.81</v>
      </c>
    </row>
    <row r="3378" spans="1:4" s="476" customFormat="1" ht="12.75" x14ac:dyDescent="0.2">
      <c r="A3378" s="476">
        <v>25960</v>
      </c>
      <c r="B3378" s="476" t="s">
        <v>10510</v>
      </c>
      <c r="C3378" s="476" t="s">
        <v>7605</v>
      </c>
      <c r="D3378" s="477">
        <v>13.76</v>
      </c>
    </row>
    <row r="3379" spans="1:4" s="476" customFormat="1" ht="12.75" x14ac:dyDescent="0.2">
      <c r="A3379" s="476">
        <v>41043</v>
      </c>
      <c r="B3379" s="476" t="s">
        <v>10511</v>
      </c>
      <c r="C3379" s="476" t="s">
        <v>908</v>
      </c>
      <c r="D3379" s="478">
        <v>2453.0700000000002</v>
      </c>
    </row>
    <row r="3380" spans="1:4" s="476" customFormat="1" ht="12.75" x14ac:dyDescent="0.2">
      <c r="A3380" s="476">
        <v>4234</v>
      </c>
      <c r="B3380" s="476" t="s">
        <v>10512</v>
      </c>
      <c r="C3380" s="476" t="s">
        <v>7605</v>
      </c>
      <c r="D3380" s="477">
        <v>15.08</v>
      </c>
    </row>
    <row r="3381" spans="1:4" s="476" customFormat="1" ht="12.75" x14ac:dyDescent="0.2">
      <c r="A3381" s="476">
        <v>40987</v>
      </c>
      <c r="B3381" s="476" t="s">
        <v>10513</v>
      </c>
      <c r="C3381" s="476" t="s">
        <v>908</v>
      </c>
      <c r="D3381" s="478">
        <v>2687.23</v>
      </c>
    </row>
    <row r="3382" spans="1:4" s="476" customFormat="1" ht="12.75" x14ac:dyDescent="0.2">
      <c r="A3382" s="476">
        <v>4253</v>
      </c>
      <c r="B3382" s="476" t="s">
        <v>10514</v>
      </c>
      <c r="C3382" s="476" t="s">
        <v>7605</v>
      </c>
      <c r="D3382" s="477">
        <v>11.44</v>
      </c>
    </row>
    <row r="3383" spans="1:4" s="476" customFormat="1" ht="12.75" x14ac:dyDescent="0.2">
      <c r="A3383" s="476">
        <v>40981</v>
      </c>
      <c r="B3383" s="476" t="s">
        <v>10515</v>
      </c>
      <c r="C3383" s="476" t="s">
        <v>908</v>
      </c>
      <c r="D3383" s="478">
        <v>2039.6</v>
      </c>
    </row>
    <row r="3384" spans="1:4" s="476" customFormat="1" ht="12.75" x14ac:dyDescent="0.2">
      <c r="A3384" s="476">
        <v>4254</v>
      </c>
      <c r="B3384" s="476" t="s">
        <v>10516</v>
      </c>
      <c r="C3384" s="476" t="s">
        <v>7605</v>
      </c>
      <c r="D3384" s="477">
        <v>11.44</v>
      </c>
    </row>
    <row r="3385" spans="1:4" s="476" customFormat="1" ht="12.75" x14ac:dyDescent="0.2">
      <c r="A3385" s="476">
        <v>41036</v>
      </c>
      <c r="B3385" s="476" t="s">
        <v>10517</v>
      </c>
      <c r="C3385" s="476" t="s">
        <v>908</v>
      </c>
      <c r="D3385" s="478">
        <v>2039.6</v>
      </c>
    </row>
    <row r="3386" spans="1:4" s="476" customFormat="1" ht="12.75" x14ac:dyDescent="0.2">
      <c r="A3386" s="476">
        <v>4251</v>
      </c>
      <c r="B3386" s="476" t="s">
        <v>10518</v>
      </c>
      <c r="C3386" s="476" t="s">
        <v>7605</v>
      </c>
      <c r="D3386" s="477">
        <v>13.5</v>
      </c>
    </row>
    <row r="3387" spans="1:4" s="476" customFormat="1" ht="12.75" x14ac:dyDescent="0.2">
      <c r="A3387" s="476">
        <v>40979</v>
      </c>
      <c r="B3387" s="476" t="s">
        <v>10519</v>
      </c>
      <c r="C3387" s="476" t="s">
        <v>908</v>
      </c>
      <c r="D3387" s="478">
        <v>2405.6799999999998</v>
      </c>
    </row>
    <row r="3388" spans="1:4" s="476" customFormat="1" ht="12.75" x14ac:dyDescent="0.2">
      <c r="A3388" s="476">
        <v>4230</v>
      </c>
      <c r="B3388" s="476" t="s">
        <v>10520</v>
      </c>
      <c r="C3388" s="476" t="s">
        <v>7605</v>
      </c>
      <c r="D3388" s="477">
        <v>11.46</v>
      </c>
    </row>
    <row r="3389" spans="1:4" s="476" customFormat="1" ht="12.75" x14ac:dyDescent="0.2">
      <c r="A3389" s="476">
        <v>40998</v>
      </c>
      <c r="B3389" s="476" t="s">
        <v>10521</v>
      </c>
      <c r="C3389" s="476" t="s">
        <v>908</v>
      </c>
      <c r="D3389" s="478">
        <v>2043.64</v>
      </c>
    </row>
    <row r="3390" spans="1:4" s="476" customFormat="1" ht="12.75" x14ac:dyDescent="0.2">
      <c r="A3390" s="476">
        <v>4257</v>
      </c>
      <c r="B3390" s="476" t="s">
        <v>10522</v>
      </c>
      <c r="C3390" s="476" t="s">
        <v>7605</v>
      </c>
      <c r="D3390" s="477">
        <v>11.77</v>
      </c>
    </row>
    <row r="3391" spans="1:4" s="476" customFormat="1" ht="12.75" x14ac:dyDescent="0.2">
      <c r="A3391" s="476">
        <v>40982</v>
      </c>
      <c r="B3391" s="476" t="s">
        <v>10523</v>
      </c>
      <c r="C3391" s="476" t="s">
        <v>908</v>
      </c>
      <c r="D3391" s="478">
        <v>2099.35</v>
      </c>
    </row>
    <row r="3392" spans="1:4" s="476" customFormat="1" ht="12.75" x14ac:dyDescent="0.2">
      <c r="A3392" s="476">
        <v>4240</v>
      </c>
      <c r="B3392" s="476" t="s">
        <v>10524</v>
      </c>
      <c r="C3392" s="476" t="s">
        <v>7605</v>
      </c>
      <c r="D3392" s="477">
        <v>14</v>
      </c>
    </row>
    <row r="3393" spans="1:4" s="476" customFormat="1" ht="12.75" x14ac:dyDescent="0.2">
      <c r="A3393" s="476">
        <v>41026</v>
      </c>
      <c r="B3393" s="476" t="s">
        <v>10525</v>
      </c>
      <c r="C3393" s="476" t="s">
        <v>908</v>
      </c>
      <c r="D3393" s="478">
        <v>2494.88</v>
      </c>
    </row>
    <row r="3394" spans="1:4" s="476" customFormat="1" ht="12.75" x14ac:dyDescent="0.2">
      <c r="A3394" s="476">
        <v>4239</v>
      </c>
      <c r="B3394" s="476" t="s">
        <v>10526</v>
      </c>
      <c r="C3394" s="476" t="s">
        <v>7605</v>
      </c>
      <c r="D3394" s="477">
        <v>17.16</v>
      </c>
    </row>
    <row r="3395" spans="1:4" s="476" customFormat="1" ht="12.75" x14ac:dyDescent="0.2">
      <c r="A3395" s="476">
        <v>41024</v>
      </c>
      <c r="B3395" s="476" t="s">
        <v>10527</v>
      </c>
      <c r="C3395" s="476" t="s">
        <v>908</v>
      </c>
      <c r="D3395" s="478">
        <v>3060.77</v>
      </c>
    </row>
    <row r="3396" spans="1:4" s="476" customFormat="1" ht="12.75" x14ac:dyDescent="0.2">
      <c r="A3396" s="476">
        <v>4248</v>
      </c>
      <c r="B3396" s="476" t="s">
        <v>10528</v>
      </c>
      <c r="C3396" s="476" t="s">
        <v>7605</v>
      </c>
      <c r="D3396" s="477">
        <v>13.08</v>
      </c>
    </row>
    <row r="3397" spans="1:4" s="476" customFormat="1" ht="12.75" x14ac:dyDescent="0.2">
      <c r="A3397" s="476">
        <v>41033</v>
      </c>
      <c r="B3397" s="476" t="s">
        <v>10529</v>
      </c>
      <c r="C3397" s="476" t="s">
        <v>908</v>
      </c>
      <c r="D3397" s="478">
        <v>2333.29</v>
      </c>
    </row>
    <row r="3398" spans="1:4" s="476" customFormat="1" ht="12.75" x14ac:dyDescent="0.2">
      <c r="A3398" s="476">
        <v>25959</v>
      </c>
      <c r="B3398" s="476" t="s">
        <v>10530</v>
      </c>
      <c r="C3398" s="476" t="s">
        <v>7605</v>
      </c>
      <c r="D3398" s="477">
        <v>14.44</v>
      </c>
    </row>
    <row r="3399" spans="1:4" s="476" customFormat="1" ht="12.75" x14ac:dyDescent="0.2">
      <c r="A3399" s="476">
        <v>41040</v>
      </c>
      <c r="B3399" s="476" t="s">
        <v>10531</v>
      </c>
      <c r="C3399" s="476" t="s">
        <v>908</v>
      </c>
      <c r="D3399" s="478">
        <v>2575.7199999999998</v>
      </c>
    </row>
    <row r="3400" spans="1:4" s="476" customFormat="1" ht="12.75" x14ac:dyDescent="0.2">
      <c r="A3400" s="476">
        <v>4238</v>
      </c>
      <c r="B3400" s="476" t="s">
        <v>10532</v>
      </c>
      <c r="C3400" s="476" t="s">
        <v>7605</v>
      </c>
      <c r="D3400" s="477">
        <v>11.53</v>
      </c>
    </row>
    <row r="3401" spans="1:4" s="476" customFormat="1" ht="12.75" x14ac:dyDescent="0.2">
      <c r="A3401" s="476">
        <v>41012</v>
      </c>
      <c r="B3401" s="476" t="s">
        <v>10533</v>
      </c>
      <c r="C3401" s="476" t="s">
        <v>908</v>
      </c>
      <c r="D3401" s="478">
        <v>2057.34</v>
      </c>
    </row>
    <row r="3402" spans="1:4" s="476" customFormat="1" ht="12.75" x14ac:dyDescent="0.2">
      <c r="A3402" s="476">
        <v>4237</v>
      </c>
      <c r="B3402" s="476" t="s">
        <v>10534</v>
      </c>
      <c r="C3402" s="476" t="s">
        <v>7605</v>
      </c>
      <c r="D3402" s="477">
        <v>11.44</v>
      </c>
    </row>
    <row r="3403" spans="1:4" s="476" customFormat="1" ht="12.75" x14ac:dyDescent="0.2">
      <c r="A3403" s="476">
        <v>41002</v>
      </c>
      <c r="B3403" s="476" t="s">
        <v>10535</v>
      </c>
      <c r="C3403" s="476" t="s">
        <v>908</v>
      </c>
      <c r="D3403" s="478">
        <v>2039.6</v>
      </c>
    </row>
    <row r="3404" spans="1:4" s="476" customFormat="1" ht="12.75" x14ac:dyDescent="0.2">
      <c r="A3404" s="476">
        <v>4233</v>
      </c>
      <c r="B3404" s="476" t="s">
        <v>10536</v>
      </c>
      <c r="C3404" s="476" t="s">
        <v>7605</v>
      </c>
      <c r="D3404" s="477">
        <v>12.4</v>
      </c>
    </row>
    <row r="3405" spans="1:4" s="476" customFormat="1" ht="12.75" x14ac:dyDescent="0.2">
      <c r="A3405" s="476">
        <v>41001</v>
      </c>
      <c r="B3405" s="476" t="s">
        <v>10537</v>
      </c>
      <c r="C3405" s="476" t="s">
        <v>908</v>
      </c>
      <c r="D3405" s="478">
        <v>2211.9499999999998</v>
      </c>
    </row>
    <row r="3406" spans="1:4" s="476" customFormat="1" ht="12.75" x14ac:dyDescent="0.2">
      <c r="A3406" s="476">
        <v>2</v>
      </c>
      <c r="B3406" s="476" t="s">
        <v>10538</v>
      </c>
      <c r="C3406" s="476" t="s">
        <v>23</v>
      </c>
      <c r="D3406" s="477">
        <v>10.220000000000001</v>
      </c>
    </row>
    <row r="3407" spans="1:4" s="476" customFormat="1" ht="12.75" x14ac:dyDescent="0.2">
      <c r="A3407" s="476">
        <v>36517</v>
      </c>
      <c r="B3407" s="476" t="s">
        <v>10539</v>
      </c>
      <c r="C3407" s="476" t="s">
        <v>9</v>
      </c>
      <c r="D3407" s="478">
        <v>465312</v>
      </c>
    </row>
    <row r="3408" spans="1:4" s="476" customFormat="1" ht="12.75" x14ac:dyDescent="0.2">
      <c r="A3408" s="476">
        <v>4262</v>
      </c>
      <c r="B3408" s="476" t="s">
        <v>10540</v>
      </c>
      <c r="C3408" s="476" t="s">
        <v>9</v>
      </c>
      <c r="D3408" s="478">
        <v>524000</v>
      </c>
    </row>
    <row r="3409" spans="1:4" s="476" customFormat="1" ht="12.75" x14ac:dyDescent="0.2">
      <c r="A3409" s="476">
        <v>4263</v>
      </c>
      <c r="B3409" s="476" t="s">
        <v>10541</v>
      </c>
      <c r="C3409" s="476" t="s">
        <v>9</v>
      </c>
      <c r="D3409" s="478">
        <v>726613.29</v>
      </c>
    </row>
    <row r="3410" spans="1:4" s="476" customFormat="1" ht="12.75" x14ac:dyDescent="0.2">
      <c r="A3410" s="476">
        <v>36518</v>
      </c>
      <c r="B3410" s="476" t="s">
        <v>10542</v>
      </c>
      <c r="C3410" s="476" t="s">
        <v>9</v>
      </c>
      <c r="D3410" s="478">
        <v>827221.29</v>
      </c>
    </row>
    <row r="3411" spans="1:4" s="476" customFormat="1" ht="12.75" x14ac:dyDescent="0.2">
      <c r="A3411" s="476">
        <v>14221</v>
      </c>
      <c r="B3411" s="476" t="s">
        <v>10543</v>
      </c>
      <c r="C3411" s="476" t="s">
        <v>9</v>
      </c>
      <c r="D3411" s="478">
        <v>482778.64</v>
      </c>
    </row>
    <row r="3412" spans="1:4" s="476" customFormat="1" ht="12.75" x14ac:dyDescent="0.2">
      <c r="A3412" s="476">
        <v>38402</v>
      </c>
      <c r="B3412" s="476" t="s">
        <v>10544</v>
      </c>
      <c r="C3412" s="476" t="s">
        <v>9</v>
      </c>
      <c r="D3412" s="477">
        <v>11.52</v>
      </c>
    </row>
    <row r="3413" spans="1:4" s="476" customFormat="1" ht="12.75" x14ac:dyDescent="0.2">
      <c r="A3413" s="476">
        <v>3412</v>
      </c>
      <c r="B3413" s="476" t="s">
        <v>10545</v>
      </c>
      <c r="C3413" s="476" t="s">
        <v>3</v>
      </c>
      <c r="D3413" s="477">
        <v>22.51</v>
      </c>
    </row>
    <row r="3414" spans="1:4" s="476" customFormat="1" ht="12.75" x14ac:dyDescent="0.2">
      <c r="A3414" s="476">
        <v>3413</v>
      </c>
      <c r="B3414" s="476" t="s">
        <v>10546</v>
      </c>
      <c r="C3414" s="476" t="s">
        <v>3</v>
      </c>
      <c r="D3414" s="477">
        <v>50.67</v>
      </c>
    </row>
    <row r="3415" spans="1:4" s="476" customFormat="1" ht="12.75" x14ac:dyDescent="0.2">
      <c r="A3415" s="476">
        <v>39744</v>
      </c>
      <c r="B3415" s="476" t="s">
        <v>10547</v>
      </c>
      <c r="C3415" s="476" t="s">
        <v>3</v>
      </c>
      <c r="D3415" s="477">
        <v>39.340000000000003</v>
      </c>
    </row>
    <row r="3416" spans="1:4" s="476" customFormat="1" ht="12.75" x14ac:dyDescent="0.2">
      <c r="A3416" s="476">
        <v>39745</v>
      </c>
      <c r="B3416" s="476" t="s">
        <v>10548</v>
      </c>
      <c r="C3416" s="476" t="s">
        <v>3</v>
      </c>
      <c r="D3416" s="477">
        <v>83.04</v>
      </c>
    </row>
    <row r="3417" spans="1:4" s="476" customFormat="1" ht="12.75" x14ac:dyDescent="0.2">
      <c r="A3417" s="476">
        <v>39637</v>
      </c>
      <c r="B3417" s="476" t="s">
        <v>10549</v>
      </c>
      <c r="C3417" s="476" t="s">
        <v>3</v>
      </c>
      <c r="D3417" s="477">
        <v>96.08</v>
      </c>
    </row>
    <row r="3418" spans="1:4" s="476" customFormat="1" ht="12.75" x14ac:dyDescent="0.2">
      <c r="A3418" s="476">
        <v>39638</v>
      </c>
      <c r="B3418" s="476" t="s">
        <v>10550</v>
      </c>
      <c r="C3418" s="476" t="s">
        <v>3</v>
      </c>
      <c r="D3418" s="477">
        <v>178.92</v>
      </c>
    </row>
    <row r="3419" spans="1:4" s="476" customFormat="1" ht="12.75" x14ac:dyDescent="0.2">
      <c r="A3419" s="476">
        <v>39639</v>
      </c>
      <c r="B3419" s="476" t="s">
        <v>10551</v>
      </c>
      <c r="C3419" s="476" t="s">
        <v>3</v>
      </c>
      <c r="D3419" s="477">
        <v>235.89</v>
      </c>
    </row>
    <row r="3420" spans="1:4" s="476" customFormat="1" ht="12.75" x14ac:dyDescent="0.2">
      <c r="A3420" s="476">
        <v>39517</v>
      </c>
      <c r="B3420" s="476" t="s">
        <v>10552</v>
      </c>
      <c r="C3420" s="476" t="s">
        <v>3</v>
      </c>
      <c r="D3420" s="477">
        <v>330.81</v>
      </c>
    </row>
    <row r="3421" spans="1:4" s="476" customFormat="1" ht="12.75" x14ac:dyDescent="0.2">
      <c r="A3421" s="476">
        <v>39518</v>
      </c>
      <c r="B3421" s="476" t="s">
        <v>10553</v>
      </c>
      <c r="C3421" s="476" t="s">
        <v>3</v>
      </c>
      <c r="D3421" s="477">
        <v>392.18</v>
      </c>
    </row>
    <row r="3422" spans="1:4" s="476" customFormat="1" ht="12.75" x14ac:dyDescent="0.2">
      <c r="A3422" s="476">
        <v>38366</v>
      </c>
      <c r="B3422" s="476" t="s">
        <v>10554</v>
      </c>
      <c r="C3422" s="476" t="s">
        <v>3</v>
      </c>
      <c r="D3422" s="477">
        <v>4.26</v>
      </c>
    </row>
    <row r="3423" spans="1:4" s="476" customFormat="1" ht="12.75" x14ac:dyDescent="0.2">
      <c r="A3423" s="476">
        <v>11703</v>
      </c>
      <c r="B3423" s="476" t="s">
        <v>10555</v>
      </c>
      <c r="C3423" s="476" t="s">
        <v>9</v>
      </c>
      <c r="D3423" s="477">
        <v>21.49</v>
      </c>
    </row>
    <row r="3424" spans="1:4" s="476" customFormat="1" ht="12.75" x14ac:dyDescent="0.2">
      <c r="A3424" s="476">
        <v>37400</v>
      </c>
      <c r="B3424" s="476" t="s">
        <v>1429</v>
      </c>
      <c r="C3424" s="476" t="s">
        <v>9</v>
      </c>
      <c r="D3424" s="477">
        <v>55.07</v>
      </c>
    </row>
    <row r="3425" spans="1:4" s="476" customFormat="1" ht="12.75" x14ac:dyDescent="0.2">
      <c r="A3425" s="476">
        <v>25400</v>
      </c>
      <c r="B3425" s="476" t="s">
        <v>10556</v>
      </c>
      <c r="C3425" s="476" t="s">
        <v>9</v>
      </c>
      <c r="D3425" s="478">
        <v>1873.19</v>
      </c>
    </row>
    <row r="3426" spans="1:4" s="476" customFormat="1" ht="12.75" x14ac:dyDescent="0.2">
      <c r="A3426" s="476">
        <v>4276</v>
      </c>
      <c r="B3426" s="476" t="s">
        <v>10557</v>
      </c>
      <c r="C3426" s="476" t="s">
        <v>9</v>
      </c>
      <c r="D3426" s="477">
        <v>154.80000000000001</v>
      </c>
    </row>
    <row r="3427" spans="1:4" s="476" customFormat="1" ht="12.75" x14ac:dyDescent="0.2">
      <c r="A3427" s="476">
        <v>4273</v>
      </c>
      <c r="B3427" s="476" t="s">
        <v>10558</v>
      </c>
      <c r="C3427" s="476" t="s">
        <v>9</v>
      </c>
      <c r="D3427" s="477">
        <v>281.05</v>
      </c>
    </row>
    <row r="3428" spans="1:4" s="476" customFormat="1" ht="12.75" x14ac:dyDescent="0.2">
      <c r="A3428" s="476">
        <v>4274</v>
      </c>
      <c r="B3428" s="476" t="s">
        <v>1979</v>
      </c>
      <c r="C3428" s="476" t="s">
        <v>9</v>
      </c>
      <c r="D3428" s="477">
        <v>102.82</v>
      </c>
    </row>
    <row r="3429" spans="1:4" s="476" customFormat="1" ht="12.75" x14ac:dyDescent="0.2">
      <c r="A3429" s="476">
        <v>39438</v>
      </c>
      <c r="B3429" s="476" t="s">
        <v>10559</v>
      </c>
      <c r="C3429" s="476" t="s">
        <v>9</v>
      </c>
      <c r="D3429" s="477">
        <v>0.18</v>
      </c>
    </row>
    <row r="3430" spans="1:4" s="476" customFormat="1" ht="12.75" x14ac:dyDescent="0.2">
      <c r="A3430" s="476">
        <v>11963</v>
      </c>
      <c r="B3430" s="476" t="s">
        <v>10560</v>
      </c>
      <c r="C3430" s="476" t="s">
        <v>9</v>
      </c>
      <c r="D3430" s="477">
        <v>6.77</v>
      </c>
    </row>
    <row r="3431" spans="1:4" s="476" customFormat="1" ht="12.75" x14ac:dyDescent="0.2">
      <c r="A3431" s="476">
        <v>11964</v>
      </c>
      <c r="B3431" s="476" t="s">
        <v>10561</v>
      </c>
      <c r="C3431" s="476" t="s">
        <v>9</v>
      </c>
      <c r="D3431" s="477">
        <v>1.71</v>
      </c>
    </row>
    <row r="3432" spans="1:4" s="476" customFormat="1" ht="12.75" x14ac:dyDescent="0.2">
      <c r="A3432" s="476">
        <v>4379</v>
      </c>
      <c r="B3432" s="476" t="s">
        <v>10562</v>
      </c>
      <c r="C3432" s="476" t="s">
        <v>9</v>
      </c>
      <c r="D3432" s="477">
        <v>0.03</v>
      </c>
    </row>
    <row r="3433" spans="1:4" s="476" customFormat="1" ht="12.75" x14ac:dyDescent="0.2">
      <c r="A3433" s="476">
        <v>4377</v>
      </c>
      <c r="B3433" s="476" t="s">
        <v>1231</v>
      </c>
      <c r="C3433" s="476" t="s">
        <v>9</v>
      </c>
      <c r="D3433" s="477">
        <v>0.13</v>
      </c>
    </row>
    <row r="3434" spans="1:4" s="476" customFormat="1" ht="12.75" x14ac:dyDescent="0.2">
      <c r="A3434" s="476">
        <v>4356</v>
      </c>
      <c r="B3434" s="476" t="s">
        <v>10563</v>
      </c>
      <c r="C3434" s="476" t="s">
        <v>9</v>
      </c>
      <c r="D3434" s="477">
        <v>0.18</v>
      </c>
    </row>
    <row r="3435" spans="1:4" s="476" customFormat="1" ht="12.75" x14ac:dyDescent="0.2">
      <c r="A3435" s="476">
        <v>13246</v>
      </c>
      <c r="B3435" s="476" t="s">
        <v>10564</v>
      </c>
      <c r="C3435" s="476" t="s">
        <v>9</v>
      </c>
      <c r="D3435" s="477">
        <v>0.32</v>
      </c>
    </row>
    <row r="3436" spans="1:4" s="476" customFormat="1" ht="12.75" x14ac:dyDescent="0.2">
      <c r="A3436" s="476">
        <v>4346</v>
      </c>
      <c r="B3436" s="476" t="s">
        <v>10565</v>
      </c>
      <c r="C3436" s="476" t="s">
        <v>9</v>
      </c>
      <c r="D3436" s="477">
        <v>7.26</v>
      </c>
    </row>
    <row r="3437" spans="1:4" s="476" customFormat="1" ht="12.75" x14ac:dyDescent="0.2">
      <c r="A3437" s="476">
        <v>11955</v>
      </c>
      <c r="B3437" s="476" t="s">
        <v>10566</v>
      </c>
      <c r="C3437" s="476" t="s">
        <v>9</v>
      </c>
      <c r="D3437" s="477">
        <v>3.18</v>
      </c>
    </row>
    <row r="3438" spans="1:4" s="476" customFormat="1" ht="12.75" x14ac:dyDescent="0.2">
      <c r="A3438" s="476">
        <v>11960</v>
      </c>
      <c r="B3438" s="476" t="s">
        <v>10567</v>
      </c>
      <c r="C3438" s="476" t="s">
        <v>9</v>
      </c>
      <c r="D3438" s="477">
        <v>0.1</v>
      </c>
    </row>
    <row r="3439" spans="1:4" s="476" customFormat="1" ht="12.75" x14ac:dyDescent="0.2">
      <c r="A3439" s="476">
        <v>4333</v>
      </c>
      <c r="B3439" s="476" t="s">
        <v>10568</v>
      </c>
      <c r="C3439" s="476" t="s">
        <v>9</v>
      </c>
      <c r="D3439" s="477">
        <v>0.18</v>
      </c>
    </row>
    <row r="3440" spans="1:4" s="476" customFormat="1" ht="12.75" x14ac:dyDescent="0.2">
      <c r="A3440" s="476">
        <v>4358</v>
      </c>
      <c r="B3440" s="476" t="s">
        <v>10569</v>
      </c>
      <c r="C3440" s="476" t="s">
        <v>9</v>
      </c>
      <c r="D3440" s="477">
        <v>1.45</v>
      </c>
    </row>
    <row r="3441" spans="1:4" s="476" customFormat="1" ht="12.75" x14ac:dyDescent="0.2">
      <c r="A3441" s="476">
        <v>39435</v>
      </c>
      <c r="B3441" s="476" t="s">
        <v>1312</v>
      </c>
      <c r="C3441" s="476" t="s">
        <v>9</v>
      </c>
      <c r="D3441" s="477">
        <v>7.0000000000000007E-2</v>
      </c>
    </row>
    <row r="3442" spans="1:4" s="476" customFormat="1" ht="12.75" x14ac:dyDescent="0.2">
      <c r="A3442" s="476">
        <v>39436</v>
      </c>
      <c r="B3442" s="476" t="s">
        <v>10570</v>
      </c>
      <c r="C3442" s="476" t="s">
        <v>9</v>
      </c>
      <c r="D3442" s="477">
        <v>0.12</v>
      </c>
    </row>
    <row r="3443" spans="1:4" s="476" customFormat="1" ht="12.75" x14ac:dyDescent="0.2">
      <c r="A3443" s="476">
        <v>39437</v>
      </c>
      <c r="B3443" s="476" t="s">
        <v>10571</v>
      </c>
      <c r="C3443" s="476" t="s">
        <v>9</v>
      </c>
      <c r="D3443" s="477">
        <v>0.16</v>
      </c>
    </row>
    <row r="3444" spans="1:4" s="476" customFormat="1" ht="12.75" x14ac:dyDescent="0.2">
      <c r="A3444" s="476">
        <v>39439</v>
      </c>
      <c r="B3444" s="476" t="s">
        <v>10572</v>
      </c>
      <c r="C3444" s="476" t="s">
        <v>9</v>
      </c>
      <c r="D3444" s="477">
        <v>0.11</v>
      </c>
    </row>
    <row r="3445" spans="1:4" s="476" customFormat="1" ht="12.75" x14ac:dyDescent="0.2">
      <c r="A3445" s="476">
        <v>39440</v>
      </c>
      <c r="B3445" s="476" t="s">
        <v>10573</v>
      </c>
      <c r="C3445" s="476" t="s">
        <v>9</v>
      </c>
      <c r="D3445" s="477">
        <v>0.14000000000000001</v>
      </c>
    </row>
    <row r="3446" spans="1:4" s="476" customFormat="1" ht="12.75" x14ac:dyDescent="0.2">
      <c r="A3446" s="476">
        <v>39441</v>
      </c>
      <c r="B3446" s="476" t="s">
        <v>10574</v>
      </c>
      <c r="C3446" s="476" t="s">
        <v>9</v>
      </c>
      <c r="D3446" s="477">
        <v>0.18</v>
      </c>
    </row>
    <row r="3447" spans="1:4" s="476" customFormat="1" ht="12.75" x14ac:dyDescent="0.2">
      <c r="A3447" s="476">
        <v>39442</v>
      </c>
      <c r="B3447" s="476" t="s">
        <v>10575</v>
      </c>
      <c r="C3447" s="476" t="s">
        <v>9</v>
      </c>
      <c r="D3447" s="477">
        <v>0.13</v>
      </c>
    </row>
    <row r="3448" spans="1:4" s="476" customFormat="1" ht="12.75" x14ac:dyDescent="0.2">
      <c r="A3448" s="476">
        <v>39443</v>
      </c>
      <c r="B3448" s="476" t="s">
        <v>10576</v>
      </c>
      <c r="C3448" s="476" t="s">
        <v>9</v>
      </c>
      <c r="D3448" s="477">
        <v>0.17</v>
      </c>
    </row>
    <row r="3449" spans="1:4" s="476" customFormat="1" ht="12.75" x14ac:dyDescent="0.2">
      <c r="A3449" s="476">
        <v>4329</v>
      </c>
      <c r="B3449" s="476" t="s">
        <v>10577</v>
      </c>
      <c r="C3449" s="476" t="s">
        <v>9</v>
      </c>
      <c r="D3449" s="477">
        <v>1.55</v>
      </c>
    </row>
    <row r="3450" spans="1:4" s="476" customFormat="1" ht="12.75" x14ac:dyDescent="0.2">
      <c r="A3450" s="476">
        <v>4383</v>
      </c>
      <c r="B3450" s="476" t="s">
        <v>10578</v>
      </c>
      <c r="C3450" s="476" t="s">
        <v>9</v>
      </c>
      <c r="D3450" s="477">
        <v>14.01</v>
      </c>
    </row>
    <row r="3451" spans="1:4" s="476" customFormat="1" ht="12.75" x14ac:dyDescent="0.2">
      <c r="A3451" s="476">
        <v>4344</v>
      </c>
      <c r="B3451" s="476" t="s">
        <v>10579</v>
      </c>
      <c r="C3451" s="476" t="s">
        <v>9</v>
      </c>
      <c r="D3451" s="477">
        <v>14.69</v>
      </c>
    </row>
    <row r="3452" spans="1:4" s="476" customFormat="1" ht="12.75" x14ac:dyDescent="0.2">
      <c r="A3452" s="476">
        <v>436</v>
      </c>
      <c r="B3452" s="476" t="s">
        <v>10580</v>
      </c>
      <c r="C3452" s="476" t="s">
        <v>9</v>
      </c>
      <c r="D3452" s="477">
        <v>7.45</v>
      </c>
    </row>
    <row r="3453" spans="1:4" s="476" customFormat="1" ht="12.75" x14ac:dyDescent="0.2">
      <c r="A3453" s="476">
        <v>442</v>
      </c>
      <c r="B3453" s="476" t="s">
        <v>1509</v>
      </c>
      <c r="C3453" s="476" t="s">
        <v>9</v>
      </c>
      <c r="D3453" s="477">
        <v>4.4000000000000004</v>
      </c>
    </row>
    <row r="3454" spans="1:4" s="476" customFormat="1" ht="12.75" x14ac:dyDescent="0.2">
      <c r="A3454" s="476">
        <v>11953</v>
      </c>
      <c r="B3454" s="476" t="s">
        <v>10581</v>
      </c>
      <c r="C3454" s="476" t="s">
        <v>9</v>
      </c>
      <c r="D3454" s="477">
        <v>2.33</v>
      </c>
    </row>
    <row r="3455" spans="1:4" s="476" customFormat="1" ht="12.75" x14ac:dyDescent="0.2">
      <c r="A3455" s="476">
        <v>4335</v>
      </c>
      <c r="B3455" s="476" t="s">
        <v>10582</v>
      </c>
      <c r="C3455" s="476" t="s">
        <v>9</v>
      </c>
      <c r="D3455" s="477">
        <v>9.86</v>
      </c>
    </row>
    <row r="3456" spans="1:4" s="476" customFormat="1" ht="12.75" x14ac:dyDescent="0.2">
      <c r="A3456" s="476">
        <v>4334</v>
      </c>
      <c r="B3456" s="476" t="s">
        <v>10583</v>
      </c>
      <c r="C3456" s="476" t="s">
        <v>9</v>
      </c>
      <c r="D3456" s="477">
        <v>13.53</v>
      </c>
    </row>
    <row r="3457" spans="1:4" s="476" customFormat="1" ht="12.75" x14ac:dyDescent="0.2">
      <c r="A3457" s="476">
        <v>4343</v>
      </c>
      <c r="B3457" s="476" t="s">
        <v>10584</v>
      </c>
      <c r="C3457" s="476" t="s">
        <v>9</v>
      </c>
      <c r="D3457" s="477">
        <v>3.32</v>
      </c>
    </row>
    <row r="3458" spans="1:4" s="476" customFormat="1" ht="12.75" x14ac:dyDescent="0.2">
      <c r="A3458" s="476">
        <v>430</v>
      </c>
      <c r="B3458" s="476" t="s">
        <v>10585</v>
      </c>
      <c r="C3458" s="476" t="s">
        <v>9</v>
      </c>
      <c r="D3458" s="477">
        <v>6.67</v>
      </c>
    </row>
    <row r="3459" spans="1:4" s="476" customFormat="1" ht="12.75" x14ac:dyDescent="0.2">
      <c r="A3459" s="476">
        <v>441</v>
      </c>
      <c r="B3459" s="476" t="s">
        <v>10586</v>
      </c>
      <c r="C3459" s="476" t="s">
        <v>9</v>
      </c>
      <c r="D3459" s="477">
        <v>7.34</v>
      </c>
    </row>
    <row r="3460" spans="1:4" s="476" customFormat="1" ht="12.75" x14ac:dyDescent="0.2">
      <c r="A3460" s="476">
        <v>431</v>
      </c>
      <c r="B3460" s="476" t="s">
        <v>10587</v>
      </c>
      <c r="C3460" s="476" t="s">
        <v>9</v>
      </c>
      <c r="D3460" s="477">
        <v>8.86</v>
      </c>
    </row>
    <row r="3461" spans="1:4" s="476" customFormat="1" ht="12.75" x14ac:dyDescent="0.2">
      <c r="A3461" s="476">
        <v>432</v>
      </c>
      <c r="B3461" s="476" t="s">
        <v>10588</v>
      </c>
      <c r="C3461" s="476" t="s">
        <v>9</v>
      </c>
      <c r="D3461" s="477">
        <v>9.7799999999999994</v>
      </c>
    </row>
    <row r="3462" spans="1:4" s="476" customFormat="1" ht="12.75" x14ac:dyDescent="0.2">
      <c r="A3462" s="476">
        <v>429</v>
      </c>
      <c r="B3462" s="476" t="s">
        <v>10589</v>
      </c>
      <c r="C3462" s="476" t="s">
        <v>9</v>
      </c>
      <c r="D3462" s="477">
        <v>13.18</v>
      </c>
    </row>
    <row r="3463" spans="1:4" s="476" customFormat="1" ht="12.75" x14ac:dyDescent="0.2">
      <c r="A3463" s="476">
        <v>439</v>
      </c>
      <c r="B3463" s="476" t="s">
        <v>10590</v>
      </c>
      <c r="C3463" s="476" t="s">
        <v>9</v>
      </c>
      <c r="D3463" s="477">
        <v>11.23</v>
      </c>
    </row>
    <row r="3464" spans="1:4" s="476" customFormat="1" ht="12.75" x14ac:dyDescent="0.2">
      <c r="A3464" s="476">
        <v>433</v>
      </c>
      <c r="B3464" s="476" t="s">
        <v>10591</v>
      </c>
      <c r="C3464" s="476" t="s">
        <v>9</v>
      </c>
      <c r="D3464" s="477">
        <v>13.11</v>
      </c>
    </row>
    <row r="3465" spans="1:4" s="476" customFormat="1" ht="12.75" x14ac:dyDescent="0.2">
      <c r="A3465" s="476">
        <v>437</v>
      </c>
      <c r="B3465" s="476" t="s">
        <v>10592</v>
      </c>
      <c r="C3465" s="476" t="s">
        <v>9</v>
      </c>
      <c r="D3465" s="477">
        <v>17.420000000000002</v>
      </c>
    </row>
    <row r="3466" spans="1:4" s="476" customFormat="1" ht="12.75" x14ac:dyDescent="0.2">
      <c r="A3466" s="476">
        <v>11790</v>
      </c>
      <c r="B3466" s="476" t="s">
        <v>10593</v>
      </c>
      <c r="C3466" s="476" t="s">
        <v>9</v>
      </c>
      <c r="D3466" s="477">
        <v>19.760000000000002</v>
      </c>
    </row>
    <row r="3467" spans="1:4" s="476" customFormat="1" ht="12.75" x14ac:dyDescent="0.2">
      <c r="A3467" s="476">
        <v>428</v>
      </c>
      <c r="B3467" s="476" t="s">
        <v>10594</v>
      </c>
      <c r="C3467" s="476" t="s">
        <v>9</v>
      </c>
      <c r="D3467" s="477">
        <v>21.49</v>
      </c>
    </row>
    <row r="3468" spans="1:4" s="476" customFormat="1" ht="12.75" x14ac:dyDescent="0.2">
      <c r="A3468" s="476">
        <v>4384</v>
      </c>
      <c r="B3468" s="476" t="s">
        <v>1399</v>
      </c>
      <c r="C3468" s="476" t="s">
        <v>9</v>
      </c>
      <c r="D3468" s="477">
        <v>16.100000000000001</v>
      </c>
    </row>
    <row r="3469" spans="1:4" s="476" customFormat="1" ht="12.75" x14ac:dyDescent="0.2">
      <c r="A3469" s="476">
        <v>4351</v>
      </c>
      <c r="B3469" s="476" t="s">
        <v>1403</v>
      </c>
      <c r="C3469" s="476" t="s">
        <v>9</v>
      </c>
      <c r="D3469" s="477">
        <v>11.94</v>
      </c>
    </row>
    <row r="3470" spans="1:4" s="476" customFormat="1" ht="12.75" x14ac:dyDescent="0.2">
      <c r="A3470" s="476">
        <v>11054</v>
      </c>
      <c r="B3470" s="476" t="s">
        <v>10595</v>
      </c>
      <c r="C3470" s="476" t="s">
        <v>9</v>
      </c>
      <c r="D3470" s="477">
        <v>0.05</v>
      </c>
    </row>
    <row r="3471" spans="1:4" s="476" customFormat="1" ht="12.75" x14ac:dyDescent="0.2">
      <c r="A3471" s="476">
        <v>11055</v>
      </c>
      <c r="B3471" s="476" t="s">
        <v>10596</v>
      </c>
      <c r="C3471" s="476" t="s">
        <v>9</v>
      </c>
      <c r="D3471" s="477">
        <v>0.08</v>
      </c>
    </row>
    <row r="3472" spans="1:4" s="476" customFormat="1" ht="12.75" x14ac:dyDescent="0.2">
      <c r="A3472" s="476">
        <v>11056</v>
      </c>
      <c r="B3472" s="476" t="s">
        <v>10597</v>
      </c>
      <c r="C3472" s="476" t="s">
        <v>9</v>
      </c>
      <c r="D3472" s="477">
        <v>0.09</v>
      </c>
    </row>
    <row r="3473" spans="1:4" s="476" customFormat="1" ht="12.75" x14ac:dyDescent="0.2">
      <c r="A3473" s="476">
        <v>11057</v>
      </c>
      <c r="B3473" s="476" t="s">
        <v>10598</v>
      </c>
      <c r="C3473" s="476" t="s">
        <v>9</v>
      </c>
      <c r="D3473" s="477">
        <v>0.18</v>
      </c>
    </row>
    <row r="3474" spans="1:4" s="476" customFormat="1" ht="12.75" x14ac:dyDescent="0.2">
      <c r="A3474" s="476">
        <v>11059</v>
      </c>
      <c r="B3474" s="476" t="s">
        <v>10599</v>
      </c>
      <c r="C3474" s="476" t="s">
        <v>9</v>
      </c>
      <c r="D3474" s="477">
        <v>0.36</v>
      </c>
    </row>
    <row r="3475" spans="1:4" s="476" customFormat="1" ht="12.75" x14ac:dyDescent="0.2">
      <c r="A3475" s="476">
        <v>11058</v>
      </c>
      <c r="B3475" s="476" t="s">
        <v>10600</v>
      </c>
      <c r="C3475" s="476" t="s">
        <v>9</v>
      </c>
      <c r="D3475" s="477">
        <v>0.47</v>
      </c>
    </row>
    <row r="3476" spans="1:4" s="476" customFormat="1" ht="12.75" x14ac:dyDescent="0.2">
      <c r="A3476" s="476">
        <v>4380</v>
      </c>
      <c r="B3476" s="476" t="s">
        <v>10601</v>
      </c>
      <c r="C3476" s="476" t="s">
        <v>9</v>
      </c>
      <c r="D3476" s="477">
        <v>1.58</v>
      </c>
    </row>
    <row r="3477" spans="1:4" s="476" customFormat="1" ht="12.75" x14ac:dyDescent="0.2">
      <c r="A3477" s="476">
        <v>4299</v>
      </c>
      <c r="B3477" s="476" t="s">
        <v>10602</v>
      </c>
      <c r="C3477" s="476" t="s">
        <v>9</v>
      </c>
      <c r="D3477" s="477">
        <v>1.49</v>
      </c>
    </row>
    <row r="3478" spans="1:4" s="476" customFormat="1" ht="12.75" x14ac:dyDescent="0.2">
      <c r="A3478" s="476">
        <v>4304</v>
      </c>
      <c r="B3478" s="476" t="s">
        <v>10603</v>
      </c>
      <c r="C3478" s="476" t="s">
        <v>9</v>
      </c>
      <c r="D3478" s="477">
        <v>2.0299999999999998</v>
      </c>
    </row>
    <row r="3479" spans="1:4" s="476" customFormat="1" ht="12.75" x14ac:dyDescent="0.2">
      <c r="A3479" s="476">
        <v>4305</v>
      </c>
      <c r="B3479" s="476" t="s">
        <v>10604</v>
      </c>
      <c r="C3479" s="476" t="s">
        <v>9</v>
      </c>
      <c r="D3479" s="477">
        <v>2.36</v>
      </c>
    </row>
    <row r="3480" spans="1:4" s="476" customFormat="1" ht="12.75" x14ac:dyDescent="0.2">
      <c r="A3480" s="476">
        <v>4306</v>
      </c>
      <c r="B3480" s="476" t="s">
        <v>10605</v>
      </c>
      <c r="C3480" s="476" t="s">
        <v>9</v>
      </c>
      <c r="D3480" s="477">
        <v>2.74</v>
      </c>
    </row>
    <row r="3481" spans="1:4" s="476" customFormat="1" ht="12.75" x14ac:dyDescent="0.2">
      <c r="A3481" s="476">
        <v>4308</v>
      </c>
      <c r="B3481" s="476" t="s">
        <v>10606</v>
      </c>
      <c r="C3481" s="476" t="s">
        <v>9</v>
      </c>
      <c r="D3481" s="477">
        <v>5.67</v>
      </c>
    </row>
    <row r="3482" spans="1:4" s="476" customFormat="1" ht="12.75" x14ac:dyDescent="0.2">
      <c r="A3482" s="476">
        <v>4302</v>
      </c>
      <c r="B3482" s="476" t="s">
        <v>1259</v>
      </c>
      <c r="C3482" s="476" t="s">
        <v>9</v>
      </c>
      <c r="D3482" s="477">
        <v>4.25</v>
      </c>
    </row>
    <row r="3483" spans="1:4" s="476" customFormat="1" ht="12.75" x14ac:dyDescent="0.2">
      <c r="A3483" s="476">
        <v>4300</v>
      </c>
      <c r="B3483" s="476" t="s">
        <v>10607</v>
      </c>
      <c r="C3483" s="476" t="s">
        <v>9</v>
      </c>
      <c r="D3483" s="477">
        <v>1.01</v>
      </c>
    </row>
    <row r="3484" spans="1:4" s="476" customFormat="1" ht="12.75" x14ac:dyDescent="0.2">
      <c r="A3484" s="476">
        <v>4301</v>
      </c>
      <c r="B3484" s="476" t="s">
        <v>10608</v>
      </c>
      <c r="C3484" s="476" t="s">
        <v>9</v>
      </c>
      <c r="D3484" s="477">
        <v>1.24</v>
      </c>
    </row>
    <row r="3485" spans="1:4" s="476" customFormat="1" ht="12.75" x14ac:dyDescent="0.2">
      <c r="A3485" s="476">
        <v>4320</v>
      </c>
      <c r="B3485" s="476" t="s">
        <v>10609</v>
      </c>
      <c r="C3485" s="476" t="s">
        <v>9</v>
      </c>
      <c r="D3485" s="477">
        <v>3.76</v>
      </c>
    </row>
    <row r="3486" spans="1:4" s="476" customFormat="1" ht="12.75" x14ac:dyDescent="0.2">
      <c r="A3486" s="476">
        <v>4318</v>
      </c>
      <c r="B3486" s="476" t="s">
        <v>10610</v>
      </c>
      <c r="C3486" s="476" t="s">
        <v>9</v>
      </c>
      <c r="D3486" s="477">
        <v>1.83</v>
      </c>
    </row>
    <row r="3487" spans="1:4" s="476" customFormat="1" ht="12.75" x14ac:dyDescent="0.2">
      <c r="A3487" s="476">
        <v>40547</v>
      </c>
      <c r="B3487" s="476" t="s">
        <v>1313</v>
      </c>
      <c r="C3487" s="476" t="s">
        <v>9561</v>
      </c>
      <c r="D3487" s="477">
        <v>19.57</v>
      </c>
    </row>
    <row r="3488" spans="1:4" s="476" customFormat="1" ht="12.75" x14ac:dyDescent="0.2">
      <c r="A3488" s="476">
        <v>11962</v>
      </c>
      <c r="B3488" s="476" t="s">
        <v>10611</v>
      </c>
      <c r="C3488" s="476" t="s">
        <v>9</v>
      </c>
      <c r="D3488" s="477">
        <v>0.16</v>
      </c>
    </row>
    <row r="3489" spans="1:4" s="476" customFormat="1" ht="12.75" x14ac:dyDescent="0.2">
      <c r="A3489" s="476">
        <v>4332</v>
      </c>
      <c r="B3489" s="476" t="s">
        <v>10612</v>
      </c>
      <c r="C3489" s="476" t="s">
        <v>9</v>
      </c>
      <c r="D3489" s="477">
        <v>0.78</v>
      </c>
    </row>
    <row r="3490" spans="1:4" s="476" customFormat="1" ht="12.75" x14ac:dyDescent="0.2">
      <c r="A3490" s="476">
        <v>4331</v>
      </c>
      <c r="B3490" s="476" t="s">
        <v>10613</v>
      </c>
      <c r="C3490" s="476" t="s">
        <v>9</v>
      </c>
      <c r="D3490" s="477">
        <v>2.93</v>
      </c>
    </row>
    <row r="3491" spans="1:4" s="476" customFormat="1" ht="12.75" x14ac:dyDescent="0.2">
      <c r="A3491" s="476">
        <v>4336</v>
      </c>
      <c r="B3491" s="476" t="s">
        <v>10614</v>
      </c>
      <c r="C3491" s="476" t="s">
        <v>9</v>
      </c>
      <c r="D3491" s="477">
        <v>3.76</v>
      </c>
    </row>
    <row r="3492" spans="1:4" s="476" customFormat="1" ht="12.75" x14ac:dyDescent="0.2">
      <c r="A3492" s="476">
        <v>13294</v>
      </c>
      <c r="B3492" s="476" t="s">
        <v>10615</v>
      </c>
      <c r="C3492" s="476" t="s">
        <v>9</v>
      </c>
      <c r="D3492" s="477">
        <v>1.07</v>
      </c>
    </row>
    <row r="3493" spans="1:4" s="476" customFormat="1" ht="12.75" x14ac:dyDescent="0.2">
      <c r="A3493" s="476">
        <v>11948</v>
      </c>
      <c r="B3493" s="476" t="s">
        <v>10616</v>
      </c>
      <c r="C3493" s="476" t="s">
        <v>9</v>
      </c>
      <c r="D3493" s="477">
        <v>0.48</v>
      </c>
    </row>
    <row r="3494" spans="1:4" s="476" customFormat="1" ht="12.75" x14ac:dyDescent="0.2">
      <c r="A3494" s="476">
        <v>4382</v>
      </c>
      <c r="B3494" s="476" t="s">
        <v>10617</v>
      </c>
      <c r="C3494" s="476" t="s">
        <v>9</v>
      </c>
      <c r="D3494" s="477">
        <v>0.8</v>
      </c>
    </row>
    <row r="3495" spans="1:4" s="476" customFormat="1" ht="12.75" x14ac:dyDescent="0.2">
      <c r="A3495" s="476">
        <v>4354</v>
      </c>
      <c r="B3495" s="476" t="s">
        <v>10618</v>
      </c>
      <c r="C3495" s="476" t="s">
        <v>9</v>
      </c>
      <c r="D3495" s="477">
        <v>33.69</v>
      </c>
    </row>
    <row r="3496" spans="1:4" s="476" customFormat="1" ht="12.75" x14ac:dyDescent="0.2">
      <c r="A3496" s="476">
        <v>40839</v>
      </c>
      <c r="B3496" s="476" t="s">
        <v>10619</v>
      </c>
      <c r="C3496" s="476" t="s">
        <v>9561</v>
      </c>
      <c r="D3496" s="477">
        <v>81.069999999999993</v>
      </c>
    </row>
    <row r="3497" spans="1:4" s="476" customFormat="1" ht="12.75" x14ac:dyDescent="0.2">
      <c r="A3497" s="476">
        <v>40552</v>
      </c>
      <c r="B3497" s="476" t="s">
        <v>10620</v>
      </c>
      <c r="C3497" s="476" t="s">
        <v>9561</v>
      </c>
      <c r="D3497" s="477">
        <v>33.54</v>
      </c>
    </row>
    <row r="3498" spans="1:4" s="476" customFormat="1" ht="12.75" x14ac:dyDescent="0.2">
      <c r="A3498" s="476">
        <v>40549</v>
      </c>
      <c r="B3498" s="476" t="s">
        <v>10621</v>
      </c>
      <c r="C3498" s="476" t="s">
        <v>9561</v>
      </c>
      <c r="D3498" s="477">
        <v>132.80000000000001</v>
      </c>
    </row>
    <row r="3499" spans="1:4" s="476" customFormat="1" ht="12.75" x14ac:dyDescent="0.2">
      <c r="A3499" s="476">
        <v>4385</v>
      </c>
      <c r="B3499" s="476" t="s">
        <v>13232</v>
      </c>
      <c r="C3499" s="476" t="s">
        <v>8049</v>
      </c>
      <c r="D3499" s="478">
        <v>6637.31</v>
      </c>
    </row>
    <row r="3500" spans="1:4" s="476" customFormat="1" ht="12.75" x14ac:dyDescent="0.2">
      <c r="A3500" s="476">
        <v>20078</v>
      </c>
      <c r="B3500" s="476" t="s">
        <v>16831</v>
      </c>
      <c r="C3500" s="476" t="s">
        <v>9</v>
      </c>
      <c r="D3500" s="477">
        <v>27.62</v>
      </c>
    </row>
    <row r="3501" spans="1:4" s="476" customFormat="1" ht="12.75" x14ac:dyDescent="0.2">
      <c r="A3501" s="476">
        <v>39897</v>
      </c>
      <c r="B3501" s="476" t="s">
        <v>10622</v>
      </c>
      <c r="C3501" s="476" t="s">
        <v>9</v>
      </c>
      <c r="D3501" s="477">
        <v>57.87</v>
      </c>
    </row>
    <row r="3502" spans="1:4" s="476" customFormat="1" ht="12.75" x14ac:dyDescent="0.2">
      <c r="A3502" s="476">
        <v>118</v>
      </c>
      <c r="B3502" s="476" t="s">
        <v>16832</v>
      </c>
      <c r="C3502" s="476" t="s">
        <v>9</v>
      </c>
      <c r="D3502" s="477">
        <v>58.41</v>
      </c>
    </row>
    <row r="3503" spans="1:4" s="476" customFormat="1" ht="12.75" x14ac:dyDescent="0.2">
      <c r="A3503" s="476">
        <v>4396</v>
      </c>
      <c r="B3503" s="476" t="s">
        <v>16833</v>
      </c>
      <c r="C3503" s="476" t="s">
        <v>3</v>
      </c>
      <c r="D3503" s="477">
        <v>175.11</v>
      </c>
    </row>
    <row r="3504" spans="1:4" s="476" customFormat="1" ht="12.75" x14ac:dyDescent="0.2">
      <c r="A3504" s="476">
        <v>36881</v>
      </c>
      <c r="B3504" s="476" t="s">
        <v>16834</v>
      </c>
      <c r="C3504" s="476" t="s">
        <v>3</v>
      </c>
      <c r="D3504" s="477">
        <v>112.78</v>
      </c>
    </row>
    <row r="3505" spans="1:4" s="476" customFormat="1" ht="12.75" x14ac:dyDescent="0.2">
      <c r="A3505" s="476">
        <v>4397</v>
      </c>
      <c r="B3505" s="476" t="s">
        <v>16835</v>
      </c>
      <c r="C3505" s="476" t="s">
        <v>3</v>
      </c>
      <c r="D3505" s="477">
        <v>190.48</v>
      </c>
    </row>
    <row r="3506" spans="1:4" s="476" customFormat="1" ht="12.75" x14ac:dyDescent="0.2">
      <c r="A3506" s="476">
        <v>36882</v>
      </c>
      <c r="B3506" s="476" t="s">
        <v>16836</v>
      </c>
      <c r="C3506" s="476" t="s">
        <v>3</v>
      </c>
      <c r="D3506" s="477">
        <v>134.85</v>
      </c>
    </row>
    <row r="3507" spans="1:4" s="476" customFormat="1" ht="12.75" x14ac:dyDescent="0.2">
      <c r="A3507" s="476">
        <v>4751</v>
      </c>
      <c r="B3507" s="476" t="s">
        <v>10623</v>
      </c>
      <c r="C3507" s="476" t="s">
        <v>7605</v>
      </c>
      <c r="D3507" s="477">
        <v>16.46</v>
      </c>
    </row>
    <row r="3508" spans="1:4" s="476" customFormat="1" ht="12.75" x14ac:dyDescent="0.2">
      <c r="A3508" s="476">
        <v>41066</v>
      </c>
      <c r="B3508" s="476" t="s">
        <v>10624</v>
      </c>
      <c r="C3508" s="476" t="s">
        <v>908</v>
      </c>
      <c r="D3508" s="478">
        <v>2934.22</v>
      </c>
    </row>
    <row r="3509" spans="1:4" s="476" customFormat="1" ht="12.75" x14ac:dyDescent="0.2">
      <c r="A3509" s="476">
        <v>39604</v>
      </c>
      <c r="B3509" s="476" t="s">
        <v>10625</v>
      </c>
      <c r="C3509" s="476" t="s">
        <v>9</v>
      </c>
      <c r="D3509" s="477">
        <v>15.61</v>
      </c>
    </row>
    <row r="3510" spans="1:4" s="476" customFormat="1" ht="12.75" x14ac:dyDescent="0.2">
      <c r="A3510" s="476">
        <v>39605</v>
      </c>
      <c r="B3510" s="476" t="s">
        <v>10626</v>
      </c>
      <c r="C3510" s="476" t="s">
        <v>9</v>
      </c>
      <c r="D3510" s="477">
        <v>21.67</v>
      </c>
    </row>
    <row r="3511" spans="1:4" s="476" customFormat="1" ht="12.75" x14ac:dyDescent="0.2">
      <c r="A3511" s="476">
        <v>39606</v>
      </c>
      <c r="B3511" s="476" t="s">
        <v>10627</v>
      </c>
      <c r="C3511" s="476" t="s">
        <v>9</v>
      </c>
      <c r="D3511" s="477">
        <v>27.52</v>
      </c>
    </row>
    <row r="3512" spans="1:4" s="476" customFormat="1" ht="12.75" x14ac:dyDescent="0.2">
      <c r="A3512" s="476">
        <v>39607</v>
      </c>
      <c r="B3512" s="476" t="s">
        <v>10628</v>
      </c>
      <c r="C3512" s="476" t="s">
        <v>9</v>
      </c>
      <c r="D3512" s="477">
        <v>31.57</v>
      </c>
    </row>
    <row r="3513" spans="1:4" s="476" customFormat="1" ht="12.75" x14ac:dyDescent="0.2">
      <c r="A3513" s="476">
        <v>39594</v>
      </c>
      <c r="B3513" s="476" t="s">
        <v>10629</v>
      </c>
      <c r="C3513" s="476" t="s">
        <v>9</v>
      </c>
      <c r="D3513" s="477">
        <v>298.86</v>
      </c>
    </row>
    <row r="3514" spans="1:4" s="476" customFormat="1" ht="12.75" x14ac:dyDescent="0.2">
      <c r="A3514" s="476">
        <v>39596</v>
      </c>
      <c r="B3514" s="476" t="s">
        <v>1994</v>
      </c>
      <c r="C3514" s="476" t="s">
        <v>9</v>
      </c>
      <c r="D3514" s="477">
        <v>520.9</v>
      </c>
    </row>
    <row r="3515" spans="1:4" s="476" customFormat="1" ht="12.75" x14ac:dyDescent="0.2">
      <c r="A3515" s="476">
        <v>39595</v>
      </c>
      <c r="B3515" s="476" t="s">
        <v>10630</v>
      </c>
      <c r="C3515" s="476" t="s">
        <v>9</v>
      </c>
      <c r="D3515" s="477">
        <v>437.25</v>
      </c>
    </row>
    <row r="3516" spans="1:4" s="476" customFormat="1" ht="12.75" x14ac:dyDescent="0.2">
      <c r="A3516" s="476">
        <v>39597</v>
      </c>
      <c r="B3516" s="476" t="s">
        <v>10631</v>
      </c>
      <c r="C3516" s="476" t="s">
        <v>9</v>
      </c>
      <c r="D3516" s="477">
        <v>702.46</v>
      </c>
    </row>
    <row r="3517" spans="1:4" s="476" customFormat="1" ht="12.75" x14ac:dyDescent="0.2">
      <c r="A3517" s="476">
        <v>10731</v>
      </c>
      <c r="B3517" s="476" t="s">
        <v>10632</v>
      </c>
      <c r="C3517" s="476" t="s">
        <v>3</v>
      </c>
      <c r="D3517" s="477">
        <v>33.1</v>
      </c>
    </row>
    <row r="3518" spans="1:4" s="476" customFormat="1" ht="12.75" x14ac:dyDescent="0.2">
      <c r="A3518" s="476">
        <v>4704</v>
      </c>
      <c r="B3518" s="476" t="s">
        <v>10633</v>
      </c>
      <c r="C3518" s="476" t="s">
        <v>3</v>
      </c>
      <c r="D3518" s="477">
        <v>29.87</v>
      </c>
    </row>
    <row r="3519" spans="1:4" s="476" customFormat="1" ht="12.75" x14ac:dyDescent="0.2">
      <c r="A3519" s="476">
        <v>10730</v>
      </c>
      <c r="B3519" s="476" t="s">
        <v>10634</v>
      </c>
      <c r="C3519" s="476" t="s">
        <v>3</v>
      </c>
      <c r="D3519" s="477">
        <v>32</v>
      </c>
    </row>
    <row r="3520" spans="1:4" s="476" customFormat="1" ht="12.75" x14ac:dyDescent="0.2">
      <c r="A3520" s="476">
        <v>4729</v>
      </c>
      <c r="B3520" s="476" t="s">
        <v>10635</v>
      </c>
      <c r="C3520" s="476" t="s">
        <v>23</v>
      </c>
      <c r="D3520" s="477">
        <v>136.46</v>
      </c>
    </row>
    <row r="3521" spans="1:4" s="476" customFormat="1" ht="12.75" x14ac:dyDescent="0.2">
      <c r="A3521" s="476">
        <v>4720</v>
      </c>
      <c r="B3521" s="476" t="s">
        <v>10636</v>
      </c>
      <c r="C3521" s="476" t="s">
        <v>23</v>
      </c>
      <c r="D3521" s="477">
        <v>156.36000000000001</v>
      </c>
    </row>
    <row r="3522" spans="1:4" s="476" customFormat="1" ht="12.75" x14ac:dyDescent="0.2">
      <c r="A3522" s="476">
        <v>4721</v>
      </c>
      <c r="B3522" s="476" t="s">
        <v>1143</v>
      </c>
      <c r="C3522" s="476" t="s">
        <v>23</v>
      </c>
      <c r="D3522" s="477">
        <v>135.43</v>
      </c>
    </row>
    <row r="3523" spans="1:4" s="476" customFormat="1" ht="12.75" x14ac:dyDescent="0.2">
      <c r="A3523" s="476">
        <v>4718</v>
      </c>
      <c r="B3523" s="476" t="s">
        <v>1291</v>
      </c>
      <c r="C3523" s="476" t="s">
        <v>23</v>
      </c>
      <c r="D3523" s="477">
        <v>136.15</v>
      </c>
    </row>
    <row r="3524" spans="1:4" s="476" customFormat="1" ht="12.75" x14ac:dyDescent="0.2">
      <c r="A3524" s="476">
        <v>4722</v>
      </c>
      <c r="B3524" s="476" t="s">
        <v>10637</v>
      </c>
      <c r="C3524" s="476" t="s">
        <v>23</v>
      </c>
      <c r="D3524" s="477">
        <v>127.93</v>
      </c>
    </row>
    <row r="3525" spans="1:4" s="476" customFormat="1" ht="12.75" x14ac:dyDescent="0.2">
      <c r="A3525" s="476">
        <v>4723</v>
      </c>
      <c r="B3525" s="476" t="s">
        <v>10638</v>
      </c>
      <c r="C3525" s="476" t="s">
        <v>23</v>
      </c>
      <c r="D3525" s="477">
        <v>126.83</v>
      </c>
    </row>
    <row r="3526" spans="1:4" s="476" customFormat="1" ht="12.75" x14ac:dyDescent="0.2">
      <c r="A3526" s="476">
        <v>4727</v>
      </c>
      <c r="B3526" s="476" t="s">
        <v>10639</v>
      </c>
      <c r="C3526" s="476" t="s">
        <v>23</v>
      </c>
      <c r="D3526" s="477">
        <v>116.09</v>
      </c>
    </row>
    <row r="3527" spans="1:4" s="476" customFormat="1" ht="12.75" x14ac:dyDescent="0.2">
      <c r="A3527" s="476">
        <v>4748</v>
      </c>
      <c r="B3527" s="476" t="s">
        <v>10640</v>
      </c>
      <c r="C3527" s="476" t="s">
        <v>23</v>
      </c>
      <c r="D3527" s="477">
        <v>125.09</v>
      </c>
    </row>
    <row r="3528" spans="1:4" s="476" customFormat="1" ht="12.75" x14ac:dyDescent="0.2">
      <c r="A3528" s="476">
        <v>4730</v>
      </c>
      <c r="B3528" s="476" t="s">
        <v>10641</v>
      </c>
      <c r="C3528" s="476" t="s">
        <v>23</v>
      </c>
      <c r="D3528" s="477">
        <v>127.3</v>
      </c>
    </row>
    <row r="3529" spans="1:4" s="476" customFormat="1" ht="12.75" x14ac:dyDescent="0.2">
      <c r="A3529" s="476">
        <v>13186</v>
      </c>
      <c r="B3529" s="476" t="s">
        <v>10642</v>
      </c>
      <c r="C3529" s="476" t="s">
        <v>23</v>
      </c>
      <c r="D3529" s="477">
        <v>100.29</v>
      </c>
    </row>
    <row r="3530" spans="1:4" s="476" customFormat="1" ht="12.75" x14ac:dyDescent="0.2">
      <c r="A3530" s="476">
        <v>10737</v>
      </c>
      <c r="B3530" s="476" t="s">
        <v>10643</v>
      </c>
      <c r="C3530" s="476" t="s">
        <v>3</v>
      </c>
      <c r="D3530" s="477">
        <v>104.02</v>
      </c>
    </row>
    <row r="3531" spans="1:4" s="476" customFormat="1" ht="12.75" x14ac:dyDescent="0.2">
      <c r="A3531" s="476">
        <v>10734</v>
      </c>
      <c r="B3531" s="476" t="s">
        <v>10644</v>
      </c>
      <c r="C3531" s="476" t="s">
        <v>3</v>
      </c>
      <c r="D3531" s="477">
        <v>61.87</v>
      </c>
    </row>
    <row r="3532" spans="1:4" s="476" customFormat="1" ht="12.75" x14ac:dyDescent="0.2">
      <c r="A3532" s="476">
        <v>4708</v>
      </c>
      <c r="B3532" s="476" t="s">
        <v>10645</v>
      </c>
      <c r="C3532" s="476" t="s">
        <v>3</v>
      </c>
      <c r="D3532" s="477">
        <v>120.02</v>
      </c>
    </row>
    <row r="3533" spans="1:4" s="476" customFormat="1" ht="12.75" x14ac:dyDescent="0.2">
      <c r="A3533" s="476">
        <v>4712</v>
      </c>
      <c r="B3533" s="476" t="s">
        <v>10646</v>
      </c>
      <c r="C3533" s="476" t="s">
        <v>3</v>
      </c>
      <c r="D3533" s="477">
        <v>58.67</v>
      </c>
    </row>
    <row r="3534" spans="1:4" s="476" customFormat="1" ht="12.75" x14ac:dyDescent="0.2">
      <c r="A3534" s="476">
        <v>4710</v>
      </c>
      <c r="B3534" s="476" t="s">
        <v>10647</v>
      </c>
      <c r="C3534" s="476" t="s">
        <v>3</v>
      </c>
      <c r="D3534" s="477">
        <v>188.17</v>
      </c>
    </row>
    <row r="3535" spans="1:4" s="476" customFormat="1" ht="12.75" x14ac:dyDescent="0.2">
      <c r="A3535" s="476">
        <v>4746</v>
      </c>
      <c r="B3535" s="476" t="s">
        <v>10648</v>
      </c>
      <c r="C3535" s="476" t="s">
        <v>23</v>
      </c>
      <c r="D3535" s="477">
        <v>95.08</v>
      </c>
    </row>
    <row r="3536" spans="1:4" s="476" customFormat="1" ht="12.75" x14ac:dyDescent="0.2">
      <c r="A3536" s="476">
        <v>4750</v>
      </c>
      <c r="B3536" s="476" t="s">
        <v>1207</v>
      </c>
      <c r="C3536" s="476" t="s">
        <v>7605</v>
      </c>
      <c r="D3536" s="477">
        <v>15.08</v>
      </c>
    </row>
    <row r="3537" spans="1:4" s="476" customFormat="1" ht="12.75" x14ac:dyDescent="0.2">
      <c r="A3537" s="476">
        <v>41065</v>
      </c>
      <c r="B3537" s="476" t="s">
        <v>10649</v>
      </c>
      <c r="C3537" s="476" t="s">
        <v>908</v>
      </c>
      <c r="D3537" s="478">
        <v>2687.23</v>
      </c>
    </row>
    <row r="3538" spans="1:4" s="476" customFormat="1" ht="12.75" x14ac:dyDescent="0.2">
      <c r="A3538" s="476">
        <v>34747</v>
      </c>
      <c r="B3538" s="476" t="s">
        <v>10650</v>
      </c>
      <c r="C3538" s="476" t="s">
        <v>27</v>
      </c>
      <c r="D3538" s="477">
        <v>53.84</v>
      </c>
    </row>
    <row r="3539" spans="1:4" s="476" customFormat="1" ht="12.75" x14ac:dyDescent="0.2">
      <c r="A3539" s="476">
        <v>4826</v>
      </c>
      <c r="B3539" s="476" t="s">
        <v>10651</v>
      </c>
      <c r="C3539" s="476" t="s">
        <v>27</v>
      </c>
      <c r="D3539" s="477">
        <v>57.89</v>
      </c>
    </row>
    <row r="3540" spans="1:4" s="476" customFormat="1" ht="12.75" x14ac:dyDescent="0.2">
      <c r="A3540" s="476">
        <v>41975</v>
      </c>
      <c r="B3540" s="476" t="s">
        <v>10652</v>
      </c>
      <c r="C3540" s="476" t="s">
        <v>3</v>
      </c>
      <c r="D3540" s="477">
        <v>76.52</v>
      </c>
    </row>
    <row r="3541" spans="1:4" s="476" customFormat="1" ht="12.75" x14ac:dyDescent="0.2">
      <c r="A3541" s="476">
        <v>4825</v>
      </c>
      <c r="B3541" s="476" t="s">
        <v>10653</v>
      </c>
      <c r="C3541" s="476" t="s">
        <v>27</v>
      </c>
      <c r="D3541" s="477">
        <v>80.13</v>
      </c>
    </row>
    <row r="3542" spans="1:4" s="476" customFormat="1" ht="12.75" x14ac:dyDescent="0.2">
      <c r="A3542" s="476">
        <v>34744</v>
      </c>
      <c r="B3542" s="476" t="s">
        <v>10654</v>
      </c>
      <c r="C3542" s="476" t="s">
        <v>3</v>
      </c>
      <c r="D3542" s="477">
        <v>20.92</v>
      </c>
    </row>
    <row r="3543" spans="1:4" s="476" customFormat="1" ht="12.75" x14ac:dyDescent="0.2">
      <c r="A3543" s="476">
        <v>39430</v>
      </c>
      <c r="B3543" s="476" t="s">
        <v>1314</v>
      </c>
      <c r="C3543" s="476" t="s">
        <v>9</v>
      </c>
      <c r="D3543" s="477">
        <v>2.4</v>
      </c>
    </row>
    <row r="3544" spans="1:4" s="476" customFormat="1" ht="12.75" x14ac:dyDescent="0.2">
      <c r="A3544" s="476">
        <v>39573</v>
      </c>
      <c r="B3544" s="476" t="s">
        <v>10655</v>
      </c>
      <c r="C3544" s="476" t="s">
        <v>9</v>
      </c>
      <c r="D3544" s="477">
        <v>2.36</v>
      </c>
    </row>
    <row r="3545" spans="1:4" s="476" customFormat="1" ht="12.75" x14ac:dyDescent="0.2">
      <c r="A3545" s="476">
        <v>38410</v>
      </c>
      <c r="B3545" s="476" t="s">
        <v>10656</v>
      </c>
      <c r="C3545" s="476" t="s">
        <v>9</v>
      </c>
      <c r="D3545" s="478">
        <v>14839.89</v>
      </c>
    </row>
    <row r="3546" spans="1:4" s="476" customFormat="1" ht="12.75" x14ac:dyDescent="0.2">
      <c r="A3546" s="476">
        <v>41596</v>
      </c>
      <c r="B3546" s="476" t="s">
        <v>10657</v>
      </c>
      <c r="C3546" s="476" t="s">
        <v>29</v>
      </c>
      <c r="D3546" s="477">
        <v>14.1</v>
      </c>
    </row>
    <row r="3547" spans="1:4" s="476" customFormat="1" ht="12.75" x14ac:dyDescent="0.2">
      <c r="A3547" s="476">
        <v>41598</v>
      </c>
      <c r="B3547" s="476" t="s">
        <v>10658</v>
      </c>
      <c r="C3547" s="476" t="s">
        <v>29</v>
      </c>
      <c r="D3547" s="477">
        <v>14.1</v>
      </c>
    </row>
    <row r="3548" spans="1:4" s="476" customFormat="1" ht="12.75" x14ac:dyDescent="0.2">
      <c r="A3548" s="476">
        <v>41594</v>
      </c>
      <c r="B3548" s="476" t="s">
        <v>10659</v>
      </c>
      <c r="C3548" s="476" t="s">
        <v>29</v>
      </c>
      <c r="D3548" s="477">
        <v>14.33</v>
      </c>
    </row>
    <row r="3549" spans="1:4" s="476" customFormat="1" ht="12.75" x14ac:dyDescent="0.2">
      <c r="A3549" s="476">
        <v>43663</v>
      </c>
      <c r="B3549" s="476" t="s">
        <v>10660</v>
      </c>
      <c r="C3549" s="476" t="s">
        <v>29</v>
      </c>
      <c r="D3549" s="477">
        <v>11.8</v>
      </c>
    </row>
    <row r="3550" spans="1:4" s="476" customFormat="1" ht="12.75" x14ac:dyDescent="0.2">
      <c r="A3550" s="476">
        <v>4766</v>
      </c>
      <c r="B3550" s="476" t="s">
        <v>10661</v>
      </c>
      <c r="C3550" s="476" t="s">
        <v>29</v>
      </c>
      <c r="D3550" s="477">
        <v>11.11</v>
      </c>
    </row>
    <row r="3551" spans="1:4" s="476" customFormat="1" ht="12.75" x14ac:dyDescent="0.2">
      <c r="A3551" s="476">
        <v>43664</v>
      </c>
      <c r="B3551" s="476" t="s">
        <v>10662</v>
      </c>
      <c r="C3551" s="476" t="s">
        <v>29</v>
      </c>
      <c r="D3551" s="477">
        <v>11.86</v>
      </c>
    </row>
    <row r="3552" spans="1:4" s="476" customFormat="1" ht="12.75" x14ac:dyDescent="0.2">
      <c r="A3552" s="476">
        <v>43082</v>
      </c>
      <c r="B3552" s="476" t="s">
        <v>10663</v>
      </c>
      <c r="C3552" s="476" t="s">
        <v>29</v>
      </c>
      <c r="D3552" s="477">
        <v>12.93</v>
      </c>
    </row>
    <row r="3553" spans="1:4" s="476" customFormat="1" ht="12.75" x14ac:dyDescent="0.2">
      <c r="A3553" s="476">
        <v>43665</v>
      </c>
      <c r="B3553" s="476" t="s">
        <v>10664</v>
      </c>
      <c r="C3553" s="476" t="s">
        <v>29</v>
      </c>
      <c r="D3553" s="477">
        <v>11.11</v>
      </c>
    </row>
    <row r="3554" spans="1:4" s="476" customFormat="1" ht="12.75" x14ac:dyDescent="0.2">
      <c r="A3554" s="476">
        <v>10966</v>
      </c>
      <c r="B3554" s="476" t="s">
        <v>10665</v>
      </c>
      <c r="C3554" s="476" t="s">
        <v>29</v>
      </c>
      <c r="D3554" s="477">
        <v>11.8</v>
      </c>
    </row>
    <row r="3555" spans="1:4" s="476" customFormat="1" ht="12.75" x14ac:dyDescent="0.2">
      <c r="A3555" s="476">
        <v>43692</v>
      </c>
      <c r="B3555" s="476" t="s">
        <v>10666</v>
      </c>
      <c r="C3555" s="476" t="s">
        <v>29</v>
      </c>
      <c r="D3555" s="477">
        <v>11.8</v>
      </c>
    </row>
    <row r="3556" spans="1:4" s="476" customFormat="1" ht="12.75" x14ac:dyDescent="0.2">
      <c r="A3556" s="476">
        <v>43083</v>
      </c>
      <c r="B3556" s="476" t="s">
        <v>10667</v>
      </c>
      <c r="C3556" s="476" t="s">
        <v>29</v>
      </c>
      <c r="D3556" s="477">
        <v>11.2</v>
      </c>
    </row>
    <row r="3557" spans="1:4" s="476" customFormat="1" ht="12.75" x14ac:dyDescent="0.2">
      <c r="A3557" s="476">
        <v>40535</v>
      </c>
      <c r="B3557" s="476" t="s">
        <v>10668</v>
      </c>
      <c r="C3557" s="476" t="s">
        <v>29</v>
      </c>
      <c r="D3557" s="477">
        <v>11.2</v>
      </c>
    </row>
    <row r="3558" spans="1:4" s="476" customFormat="1" ht="12.75" x14ac:dyDescent="0.2">
      <c r="A3558" s="476">
        <v>39427</v>
      </c>
      <c r="B3558" s="476" t="s">
        <v>1315</v>
      </c>
      <c r="C3558" s="476" t="s">
        <v>27</v>
      </c>
      <c r="D3558" s="477">
        <v>6.37</v>
      </c>
    </row>
    <row r="3559" spans="1:4" s="476" customFormat="1" ht="12.75" x14ac:dyDescent="0.2">
      <c r="A3559" s="476">
        <v>39424</v>
      </c>
      <c r="B3559" s="476" t="s">
        <v>10669</v>
      </c>
      <c r="C3559" s="476" t="s">
        <v>27</v>
      </c>
      <c r="D3559" s="477">
        <v>3.79</v>
      </c>
    </row>
    <row r="3560" spans="1:4" s="476" customFormat="1" ht="12.75" x14ac:dyDescent="0.2">
      <c r="A3560" s="476">
        <v>39425</v>
      </c>
      <c r="B3560" s="476" t="s">
        <v>10670</v>
      </c>
      <c r="C3560" s="476" t="s">
        <v>27</v>
      </c>
      <c r="D3560" s="477">
        <v>3.74</v>
      </c>
    </row>
    <row r="3561" spans="1:4" s="476" customFormat="1" ht="12.75" x14ac:dyDescent="0.2">
      <c r="A3561" s="476">
        <v>40664</v>
      </c>
      <c r="B3561" s="476" t="s">
        <v>10671</v>
      </c>
      <c r="C3561" s="476" t="s">
        <v>29</v>
      </c>
      <c r="D3561" s="477">
        <v>22.98</v>
      </c>
    </row>
    <row r="3562" spans="1:4" s="476" customFormat="1" ht="12.75" x14ac:dyDescent="0.2">
      <c r="A3562" s="476">
        <v>34360</v>
      </c>
      <c r="B3562" s="476" t="s">
        <v>10672</v>
      </c>
      <c r="C3562" s="476" t="s">
        <v>29</v>
      </c>
      <c r="D3562" s="477">
        <v>40.83</v>
      </c>
    </row>
    <row r="3563" spans="1:4" s="476" customFormat="1" ht="12.75" x14ac:dyDescent="0.2">
      <c r="A3563" s="476">
        <v>20259</v>
      </c>
      <c r="B3563" s="476" t="s">
        <v>10673</v>
      </c>
      <c r="C3563" s="476" t="s">
        <v>27</v>
      </c>
      <c r="D3563" s="477">
        <v>13</v>
      </c>
    </row>
    <row r="3564" spans="1:4" s="476" customFormat="1" ht="12.75" x14ac:dyDescent="0.2">
      <c r="A3564" s="476">
        <v>14077</v>
      </c>
      <c r="B3564" s="476" t="s">
        <v>10674</v>
      </c>
      <c r="C3564" s="476" t="s">
        <v>27</v>
      </c>
      <c r="D3564" s="477">
        <v>198.97</v>
      </c>
    </row>
    <row r="3565" spans="1:4" s="476" customFormat="1" ht="12.75" x14ac:dyDescent="0.2">
      <c r="A3565" s="476">
        <v>3678</v>
      </c>
      <c r="B3565" s="476" t="s">
        <v>10675</v>
      </c>
      <c r="C3565" s="476" t="s">
        <v>27</v>
      </c>
      <c r="D3565" s="477">
        <v>89.93</v>
      </c>
    </row>
    <row r="3566" spans="1:4" s="476" customFormat="1" ht="12.75" x14ac:dyDescent="0.2">
      <c r="A3566" s="476">
        <v>39418</v>
      </c>
      <c r="B3566" s="476" t="s">
        <v>10676</v>
      </c>
      <c r="C3566" s="476" t="s">
        <v>27</v>
      </c>
      <c r="D3566" s="477">
        <v>7.1</v>
      </c>
    </row>
    <row r="3567" spans="1:4" s="476" customFormat="1" ht="12.75" x14ac:dyDescent="0.2">
      <c r="A3567" s="476">
        <v>39419</v>
      </c>
      <c r="B3567" s="476" t="s">
        <v>10677</v>
      </c>
      <c r="C3567" s="476" t="s">
        <v>27</v>
      </c>
      <c r="D3567" s="477">
        <v>8.65</v>
      </c>
    </row>
    <row r="3568" spans="1:4" s="476" customFormat="1" ht="12.75" x14ac:dyDescent="0.2">
      <c r="A3568" s="476">
        <v>39420</v>
      </c>
      <c r="B3568" s="476" t="s">
        <v>10678</v>
      </c>
      <c r="C3568" s="476" t="s">
        <v>27</v>
      </c>
      <c r="D3568" s="477">
        <v>9.5500000000000007</v>
      </c>
    </row>
    <row r="3569" spans="1:4" s="476" customFormat="1" ht="12.75" x14ac:dyDescent="0.2">
      <c r="A3569" s="476">
        <v>39571</v>
      </c>
      <c r="B3569" s="476" t="s">
        <v>10679</v>
      </c>
      <c r="C3569" s="476" t="s">
        <v>27</v>
      </c>
      <c r="D3569" s="477">
        <v>5.77</v>
      </c>
    </row>
    <row r="3570" spans="1:4" s="476" customFormat="1" ht="12.75" x14ac:dyDescent="0.2">
      <c r="A3570" s="476">
        <v>39421</v>
      </c>
      <c r="B3570" s="476" t="s">
        <v>10680</v>
      </c>
      <c r="C3570" s="476" t="s">
        <v>27</v>
      </c>
      <c r="D3570" s="477">
        <v>8.41</v>
      </c>
    </row>
    <row r="3571" spans="1:4" s="476" customFormat="1" ht="12.75" x14ac:dyDescent="0.2">
      <c r="A3571" s="476">
        <v>39422</v>
      </c>
      <c r="B3571" s="476" t="s">
        <v>10681</v>
      </c>
      <c r="C3571" s="476" t="s">
        <v>27</v>
      </c>
      <c r="D3571" s="477">
        <v>9.82</v>
      </c>
    </row>
    <row r="3572" spans="1:4" s="476" customFormat="1" ht="12.75" x14ac:dyDescent="0.2">
      <c r="A3572" s="476">
        <v>39423</v>
      </c>
      <c r="B3572" s="476" t="s">
        <v>10682</v>
      </c>
      <c r="C3572" s="476" t="s">
        <v>27</v>
      </c>
      <c r="D3572" s="477">
        <v>11.4</v>
      </c>
    </row>
    <row r="3573" spans="1:4" s="476" customFormat="1" ht="12.75" x14ac:dyDescent="0.2">
      <c r="A3573" s="476">
        <v>39426</v>
      </c>
      <c r="B3573" s="476" t="s">
        <v>10683</v>
      </c>
      <c r="C3573" s="476" t="s">
        <v>27</v>
      </c>
      <c r="D3573" s="477">
        <v>25.63</v>
      </c>
    </row>
    <row r="3574" spans="1:4" s="476" customFormat="1" ht="12.75" x14ac:dyDescent="0.2">
      <c r="A3574" s="476">
        <v>39429</v>
      </c>
      <c r="B3574" s="476" t="s">
        <v>10684</v>
      </c>
      <c r="C3574" s="476" t="s">
        <v>27</v>
      </c>
      <c r="D3574" s="477">
        <v>8.08</v>
      </c>
    </row>
    <row r="3575" spans="1:4" s="476" customFormat="1" ht="12.75" x14ac:dyDescent="0.2">
      <c r="A3575" s="476">
        <v>39428</v>
      </c>
      <c r="B3575" s="476" t="s">
        <v>10685</v>
      </c>
      <c r="C3575" s="476" t="s">
        <v>27</v>
      </c>
      <c r="D3575" s="477">
        <v>6.18</v>
      </c>
    </row>
    <row r="3576" spans="1:4" s="476" customFormat="1" ht="12.75" x14ac:dyDescent="0.2">
      <c r="A3576" s="476">
        <v>39572</v>
      </c>
      <c r="B3576" s="476" t="s">
        <v>10686</v>
      </c>
      <c r="C3576" s="476" t="s">
        <v>27</v>
      </c>
      <c r="D3576" s="477">
        <v>5.35</v>
      </c>
    </row>
    <row r="3577" spans="1:4" s="476" customFormat="1" ht="12.75" x14ac:dyDescent="0.2">
      <c r="A3577" s="476">
        <v>39570</v>
      </c>
      <c r="B3577" s="476" t="s">
        <v>10687</v>
      </c>
      <c r="C3577" s="476" t="s">
        <v>27</v>
      </c>
      <c r="D3577" s="477">
        <v>5.67</v>
      </c>
    </row>
    <row r="3578" spans="1:4" s="476" customFormat="1" ht="12.75" x14ac:dyDescent="0.2">
      <c r="A3578" s="476">
        <v>39569</v>
      </c>
      <c r="B3578" s="476" t="s">
        <v>10688</v>
      </c>
      <c r="C3578" s="476" t="s">
        <v>27</v>
      </c>
      <c r="D3578" s="477">
        <v>5.6</v>
      </c>
    </row>
    <row r="3579" spans="1:4" s="476" customFormat="1" ht="12.75" x14ac:dyDescent="0.2">
      <c r="A3579" s="476">
        <v>11552</v>
      </c>
      <c r="B3579" s="476" t="s">
        <v>13233</v>
      </c>
      <c r="C3579" s="476" t="s">
        <v>27</v>
      </c>
      <c r="D3579" s="477">
        <v>6.77</v>
      </c>
    </row>
    <row r="3580" spans="1:4" s="476" customFormat="1" ht="12.75" x14ac:dyDescent="0.2">
      <c r="A3580" s="476">
        <v>40598</v>
      </c>
      <c r="B3580" s="476" t="s">
        <v>1189</v>
      </c>
      <c r="C3580" s="476" t="s">
        <v>29</v>
      </c>
      <c r="D3580" s="477">
        <v>10.92</v>
      </c>
    </row>
    <row r="3581" spans="1:4" s="476" customFormat="1" ht="12.75" x14ac:dyDescent="0.2">
      <c r="A3581" s="476">
        <v>39029</v>
      </c>
      <c r="B3581" s="476" t="s">
        <v>10689</v>
      </c>
      <c r="C3581" s="476" t="s">
        <v>27</v>
      </c>
      <c r="D3581" s="477">
        <v>18.100000000000001</v>
      </c>
    </row>
    <row r="3582" spans="1:4" s="476" customFormat="1" ht="12.75" x14ac:dyDescent="0.2">
      <c r="A3582" s="476">
        <v>39028</v>
      </c>
      <c r="B3582" s="476" t="s">
        <v>10690</v>
      </c>
      <c r="C3582" s="476" t="s">
        <v>27</v>
      </c>
      <c r="D3582" s="477">
        <v>10.53</v>
      </c>
    </row>
    <row r="3583" spans="1:4" s="476" customFormat="1" ht="12.75" x14ac:dyDescent="0.2">
      <c r="A3583" s="476">
        <v>39328</v>
      </c>
      <c r="B3583" s="476" t="s">
        <v>10691</v>
      </c>
      <c r="C3583" s="476" t="s">
        <v>27</v>
      </c>
      <c r="D3583" s="477">
        <v>5.79</v>
      </c>
    </row>
    <row r="3584" spans="1:4" s="476" customFormat="1" ht="12.75" x14ac:dyDescent="0.2">
      <c r="A3584" s="476">
        <v>38541</v>
      </c>
      <c r="B3584" s="476" t="s">
        <v>10692</v>
      </c>
      <c r="C3584" s="476" t="s">
        <v>9</v>
      </c>
      <c r="D3584" s="478">
        <v>2944736.82</v>
      </c>
    </row>
    <row r="3585" spans="1:4" s="476" customFormat="1" ht="12.75" x14ac:dyDescent="0.2">
      <c r="A3585" s="476">
        <v>38542</v>
      </c>
      <c r="B3585" s="476" t="s">
        <v>10693</v>
      </c>
      <c r="C3585" s="476" t="s">
        <v>9</v>
      </c>
      <c r="D3585" s="478">
        <v>4578947.34</v>
      </c>
    </row>
    <row r="3586" spans="1:4" s="476" customFormat="1" ht="12.75" x14ac:dyDescent="0.2">
      <c r="A3586" s="476">
        <v>38543</v>
      </c>
      <c r="B3586" s="476" t="s">
        <v>10694</v>
      </c>
      <c r="C3586" s="476" t="s">
        <v>9</v>
      </c>
      <c r="D3586" s="478">
        <v>1121052.6599999999</v>
      </c>
    </row>
    <row r="3587" spans="1:4" s="476" customFormat="1" ht="12.75" x14ac:dyDescent="0.2">
      <c r="A3587" s="476">
        <v>40406</v>
      </c>
      <c r="B3587" s="476" t="s">
        <v>10695</v>
      </c>
      <c r="C3587" s="476" t="s">
        <v>9</v>
      </c>
      <c r="D3587" s="478">
        <v>63867.34</v>
      </c>
    </row>
    <row r="3588" spans="1:4" s="476" customFormat="1" ht="12.75" x14ac:dyDescent="0.2">
      <c r="A3588" s="476">
        <v>40789</v>
      </c>
      <c r="B3588" s="476" t="s">
        <v>10696</v>
      </c>
      <c r="C3588" s="476" t="s">
        <v>9</v>
      </c>
      <c r="D3588" s="478">
        <v>9203.93</v>
      </c>
    </row>
    <row r="3589" spans="1:4" s="476" customFormat="1" ht="12.75" x14ac:dyDescent="0.2">
      <c r="A3589" s="476">
        <v>40791</v>
      </c>
      <c r="B3589" s="476" t="s">
        <v>10697</v>
      </c>
      <c r="C3589" s="476" t="s">
        <v>9</v>
      </c>
      <c r="D3589" s="478">
        <v>28812.33</v>
      </c>
    </row>
    <row r="3590" spans="1:4" s="476" customFormat="1" ht="12.75" x14ac:dyDescent="0.2">
      <c r="A3590" s="476">
        <v>11651</v>
      </c>
      <c r="B3590" s="476" t="s">
        <v>10698</v>
      </c>
      <c r="C3590" s="476" t="s">
        <v>9</v>
      </c>
      <c r="D3590" s="478">
        <v>15757.87</v>
      </c>
    </row>
    <row r="3591" spans="1:4" s="476" customFormat="1" ht="12.75" x14ac:dyDescent="0.2">
      <c r="A3591" s="476">
        <v>40435</v>
      </c>
      <c r="B3591" s="476" t="s">
        <v>10699</v>
      </c>
      <c r="C3591" s="476" t="s">
        <v>9</v>
      </c>
      <c r="D3591" s="478">
        <v>615000</v>
      </c>
    </row>
    <row r="3592" spans="1:4" s="476" customFormat="1" ht="12.75" x14ac:dyDescent="0.2">
      <c r="A3592" s="476">
        <v>39012</v>
      </c>
      <c r="B3592" s="476" t="s">
        <v>10700</v>
      </c>
      <c r="C3592" s="476" t="s">
        <v>9</v>
      </c>
      <c r="D3592" s="478">
        <v>641667.48</v>
      </c>
    </row>
    <row r="3593" spans="1:4" s="476" customFormat="1" ht="12.75" x14ac:dyDescent="0.2">
      <c r="A3593" s="476">
        <v>13617</v>
      </c>
      <c r="B3593" s="476" t="s">
        <v>10701</v>
      </c>
      <c r="C3593" s="476" t="s">
        <v>9</v>
      </c>
      <c r="D3593" s="478">
        <v>66422.64</v>
      </c>
    </row>
    <row r="3594" spans="1:4" s="476" customFormat="1" ht="12.75" x14ac:dyDescent="0.2">
      <c r="A3594" s="476">
        <v>35274</v>
      </c>
      <c r="B3594" s="476" t="s">
        <v>13234</v>
      </c>
      <c r="C3594" s="476" t="s">
        <v>27</v>
      </c>
      <c r="D3594" s="477">
        <v>56.33</v>
      </c>
    </row>
    <row r="3595" spans="1:4" s="476" customFormat="1" ht="12.75" x14ac:dyDescent="0.2">
      <c r="A3595" s="476">
        <v>35275</v>
      </c>
      <c r="B3595" s="476" t="s">
        <v>13235</v>
      </c>
      <c r="C3595" s="476" t="s">
        <v>27</v>
      </c>
      <c r="D3595" s="477">
        <v>119.56</v>
      </c>
    </row>
    <row r="3596" spans="1:4" s="476" customFormat="1" ht="12.75" x14ac:dyDescent="0.2">
      <c r="A3596" s="476">
        <v>35276</v>
      </c>
      <c r="B3596" s="476" t="s">
        <v>13236</v>
      </c>
      <c r="C3596" s="476" t="s">
        <v>27</v>
      </c>
      <c r="D3596" s="477">
        <v>208.03</v>
      </c>
    </row>
    <row r="3597" spans="1:4" s="476" customFormat="1" ht="12.75" x14ac:dyDescent="0.2">
      <c r="A3597" s="476">
        <v>38386</v>
      </c>
      <c r="B3597" s="476" t="s">
        <v>10702</v>
      </c>
      <c r="C3597" s="476" t="s">
        <v>9</v>
      </c>
      <c r="D3597" s="477">
        <v>5.5</v>
      </c>
    </row>
    <row r="3598" spans="1:4" s="476" customFormat="1" ht="12.75" x14ac:dyDescent="0.2">
      <c r="A3598" s="476">
        <v>11091</v>
      </c>
      <c r="B3598" s="476" t="s">
        <v>10703</v>
      </c>
      <c r="C3598" s="476" t="s">
        <v>9</v>
      </c>
      <c r="D3598" s="477">
        <v>1.82</v>
      </c>
    </row>
    <row r="3599" spans="1:4" s="476" customFormat="1" ht="12.75" x14ac:dyDescent="0.2">
      <c r="A3599" s="476">
        <v>37586</v>
      </c>
      <c r="B3599" s="476" t="s">
        <v>10704</v>
      </c>
      <c r="C3599" s="476" t="s">
        <v>9561</v>
      </c>
      <c r="D3599" s="477">
        <v>46.56</v>
      </c>
    </row>
    <row r="3600" spans="1:4" s="476" customFormat="1" ht="12.75" x14ac:dyDescent="0.2">
      <c r="A3600" s="476">
        <v>37395</v>
      </c>
      <c r="B3600" s="476" t="s">
        <v>10705</v>
      </c>
      <c r="C3600" s="476" t="s">
        <v>9561</v>
      </c>
      <c r="D3600" s="477">
        <v>40.03</v>
      </c>
    </row>
    <row r="3601" spans="1:4" s="476" customFormat="1" ht="12.75" x14ac:dyDescent="0.2">
      <c r="A3601" s="476">
        <v>14147</v>
      </c>
      <c r="B3601" s="476" t="s">
        <v>10706</v>
      </c>
      <c r="C3601" s="476" t="s">
        <v>9561</v>
      </c>
      <c r="D3601" s="477">
        <v>53.1</v>
      </c>
    </row>
    <row r="3602" spans="1:4" s="476" customFormat="1" ht="12.75" x14ac:dyDescent="0.2">
      <c r="A3602" s="476">
        <v>37396</v>
      </c>
      <c r="B3602" s="476" t="s">
        <v>10707</v>
      </c>
      <c r="C3602" s="476" t="s">
        <v>9561</v>
      </c>
      <c r="D3602" s="477">
        <v>32.76</v>
      </c>
    </row>
    <row r="3603" spans="1:4" s="476" customFormat="1" ht="12.75" x14ac:dyDescent="0.2">
      <c r="A3603" s="476">
        <v>37397</v>
      </c>
      <c r="B3603" s="476" t="s">
        <v>10708</v>
      </c>
      <c r="C3603" s="476" t="s">
        <v>9561</v>
      </c>
      <c r="D3603" s="477">
        <v>34.31</v>
      </c>
    </row>
    <row r="3604" spans="1:4" s="476" customFormat="1" ht="12.75" x14ac:dyDescent="0.2">
      <c r="A3604" s="476">
        <v>43606</v>
      </c>
      <c r="B3604" s="476" t="s">
        <v>13237</v>
      </c>
      <c r="C3604" s="476" t="s">
        <v>9</v>
      </c>
      <c r="D3604" s="477">
        <v>8.11</v>
      </c>
    </row>
    <row r="3605" spans="1:4" s="476" customFormat="1" ht="12.75" x14ac:dyDescent="0.2">
      <c r="A3605" s="476">
        <v>444</v>
      </c>
      <c r="B3605" s="476" t="s">
        <v>10709</v>
      </c>
      <c r="C3605" s="476" t="s">
        <v>9</v>
      </c>
      <c r="D3605" s="477">
        <v>31.02</v>
      </c>
    </row>
    <row r="3606" spans="1:4" s="476" customFormat="1" ht="12.75" x14ac:dyDescent="0.2">
      <c r="A3606" s="476">
        <v>445</v>
      </c>
      <c r="B3606" s="476" t="s">
        <v>10710</v>
      </c>
      <c r="C3606" s="476" t="s">
        <v>9</v>
      </c>
      <c r="D3606" s="477">
        <v>42.46</v>
      </c>
    </row>
    <row r="3607" spans="1:4" s="476" customFormat="1" ht="12.75" x14ac:dyDescent="0.2">
      <c r="A3607" s="476">
        <v>4783</v>
      </c>
      <c r="B3607" s="476" t="s">
        <v>1168</v>
      </c>
      <c r="C3607" s="476" t="s">
        <v>7605</v>
      </c>
      <c r="D3607" s="477">
        <v>15.08</v>
      </c>
    </row>
    <row r="3608" spans="1:4" s="476" customFormat="1" ht="12.75" x14ac:dyDescent="0.2">
      <c r="A3608" s="476">
        <v>41079</v>
      </c>
      <c r="B3608" s="476" t="s">
        <v>10711</v>
      </c>
      <c r="C3608" s="476" t="s">
        <v>908</v>
      </c>
      <c r="D3608" s="478">
        <v>2687.23</v>
      </c>
    </row>
    <row r="3609" spans="1:4" s="476" customFormat="1" ht="12.75" x14ac:dyDescent="0.2">
      <c r="A3609" s="476">
        <v>12874</v>
      </c>
      <c r="B3609" s="476" t="s">
        <v>10712</v>
      </c>
      <c r="C3609" s="476" t="s">
        <v>7605</v>
      </c>
      <c r="D3609" s="477">
        <v>16.28</v>
      </c>
    </row>
    <row r="3610" spans="1:4" s="476" customFormat="1" ht="12.75" x14ac:dyDescent="0.2">
      <c r="A3610" s="476">
        <v>41082</v>
      </c>
      <c r="B3610" s="476" t="s">
        <v>10713</v>
      </c>
      <c r="C3610" s="476" t="s">
        <v>908</v>
      </c>
      <c r="D3610" s="478">
        <v>2900.25</v>
      </c>
    </row>
    <row r="3611" spans="1:4" s="476" customFormat="1" ht="12.75" x14ac:dyDescent="0.2">
      <c r="A3611" s="476">
        <v>4785</v>
      </c>
      <c r="B3611" s="476" t="s">
        <v>10714</v>
      </c>
      <c r="C3611" s="476" t="s">
        <v>7605</v>
      </c>
      <c r="D3611" s="477">
        <v>16.2</v>
      </c>
    </row>
    <row r="3612" spans="1:4" s="476" customFormat="1" ht="12.75" x14ac:dyDescent="0.2">
      <c r="A3612" s="476">
        <v>41081</v>
      </c>
      <c r="B3612" s="476" t="s">
        <v>10715</v>
      </c>
      <c r="C3612" s="476" t="s">
        <v>908</v>
      </c>
      <c r="D3612" s="478">
        <v>2890.4</v>
      </c>
    </row>
    <row r="3613" spans="1:4" s="476" customFormat="1" ht="12.75" x14ac:dyDescent="0.2">
      <c r="A3613" s="476">
        <v>4801</v>
      </c>
      <c r="B3613" s="476" t="s">
        <v>10716</v>
      </c>
      <c r="C3613" s="476" t="s">
        <v>3</v>
      </c>
      <c r="D3613" s="477">
        <v>89.38</v>
      </c>
    </row>
    <row r="3614" spans="1:4" s="476" customFormat="1" ht="12.75" x14ac:dyDescent="0.2">
      <c r="A3614" s="476">
        <v>4794</v>
      </c>
      <c r="B3614" s="476" t="s">
        <v>10717</v>
      </c>
      <c r="C3614" s="476" t="s">
        <v>3</v>
      </c>
      <c r="D3614" s="477">
        <v>407.09</v>
      </c>
    </row>
    <row r="3615" spans="1:4" s="476" customFormat="1" ht="12.75" x14ac:dyDescent="0.2">
      <c r="A3615" s="476">
        <v>4796</v>
      </c>
      <c r="B3615" s="476" t="s">
        <v>1283</v>
      </c>
      <c r="C3615" s="476" t="s">
        <v>3</v>
      </c>
      <c r="D3615" s="477">
        <v>247.26</v>
      </c>
    </row>
    <row r="3616" spans="1:4" s="476" customFormat="1" ht="12.75" x14ac:dyDescent="0.2">
      <c r="A3616" s="476">
        <v>4800</v>
      </c>
      <c r="B3616" s="476" t="s">
        <v>10718</v>
      </c>
      <c r="C3616" s="476" t="s">
        <v>3</v>
      </c>
      <c r="D3616" s="477">
        <v>68</v>
      </c>
    </row>
    <row r="3617" spans="1:4" s="476" customFormat="1" ht="12.75" x14ac:dyDescent="0.2">
      <c r="A3617" s="476">
        <v>4795</v>
      </c>
      <c r="B3617" s="476" t="s">
        <v>10719</v>
      </c>
      <c r="C3617" s="476" t="s">
        <v>3</v>
      </c>
      <c r="D3617" s="477">
        <v>396.28</v>
      </c>
    </row>
    <row r="3618" spans="1:4" s="476" customFormat="1" ht="12.75" x14ac:dyDescent="0.2">
      <c r="A3618" s="476">
        <v>39694</v>
      </c>
      <c r="B3618" s="476" t="s">
        <v>10720</v>
      </c>
      <c r="C3618" s="476" t="s">
        <v>3</v>
      </c>
      <c r="D3618" s="477">
        <v>439.79</v>
      </c>
    </row>
    <row r="3619" spans="1:4" s="476" customFormat="1" ht="12.75" x14ac:dyDescent="0.2">
      <c r="A3619" s="476">
        <v>1292</v>
      </c>
      <c r="B3619" s="476" t="s">
        <v>10721</v>
      </c>
      <c r="C3619" s="476" t="s">
        <v>3</v>
      </c>
      <c r="D3619" s="477">
        <v>48.72</v>
      </c>
    </row>
    <row r="3620" spans="1:4" s="476" customFormat="1" ht="12.75" x14ac:dyDescent="0.2">
      <c r="A3620" s="476">
        <v>1287</v>
      </c>
      <c r="B3620" s="476" t="s">
        <v>1278</v>
      </c>
      <c r="C3620" s="476" t="s">
        <v>3</v>
      </c>
      <c r="D3620" s="477">
        <v>23.9</v>
      </c>
    </row>
    <row r="3621" spans="1:4" s="476" customFormat="1" ht="12.75" x14ac:dyDescent="0.2">
      <c r="A3621" s="476">
        <v>1297</v>
      </c>
      <c r="B3621" s="476" t="s">
        <v>10722</v>
      </c>
      <c r="C3621" s="476" t="s">
        <v>3</v>
      </c>
      <c r="D3621" s="477">
        <v>19.82</v>
      </c>
    </row>
    <row r="3622" spans="1:4" s="476" customFormat="1" ht="12.75" x14ac:dyDescent="0.2">
      <c r="A3622" s="476">
        <v>4786</v>
      </c>
      <c r="B3622" s="476" t="s">
        <v>1271</v>
      </c>
      <c r="C3622" s="476" t="s">
        <v>3</v>
      </c>
      <c r="D3622" s="477">
        <v>88</v>
      </c>
    </row>
    <row r="3623" spans="1:4" s="476" customFormat="1" ht="12.75" x14ac:dyDescent="0.2">
      <c r="A3623" s="476">
        <v>10840</v>
      </c>
      <c r="B3623" s="476" t="s">
        <v>10723</v>
      </c>
      <c r="C3623" s="476" t="s">
        <v>3</v>
      </c>
      <c r="D3623" s="477">
        <v>380</v>
      </c>
    </row>
    <row r="3624" spans="1:4" s="476" customFormat="1" ht="12.75" x14ac:dyDescent="0.2">
      <c r="A3624" s="476">
        <v>10841</v>
      </c>
      <c r="B3624" s="476" t="s">
        <v>1280</v>
      </c>
      <c r="C3624" s="476" t="s">
        <v>3</v>
      </c>
      <c r="D3624" s="477">
        <v>286.79000000000002</v>
      </c>
    </row>
    <row r="3625" spans="1:4" s="476" customFormat="1" ht="12.75" x14ac:dyDescent="0.2">
      <c r="A3625" s="476">
        <v>25980</v>
      </c>
      <c r="B3625" s="476" t="s">
        <v>10724</v>
      </c>
      <c r="C3625" s="476" t="s">
        <v>3</v>
      </c>
      <c r="D3625" s="477">
        <v>366.45</v>
      </c>
    </row>
    <row r="3626" spans="1:4" s="476" customFormat="1" ht="12.75" x14ac:dyDescent="0.2">
      <c r="A3626" s="476">
        <v>10842</v>
      </c>
      <c r="B3626" s="476" t="s">
        <v>10725</v>
      </c>
      <c r="C3626" s="476" t="s">
        <v>3</v>
      </c>
      <c r="D3626" s="477">
        <v>414.25</v>
      </c>
    </row>
    <row r="3627" spans="1:4" s="476" customFormat="1" ht="12.75" x14ac:dyDescent="0.2">
      <c r="A3627" s="476">
        <v>21108</v>
      </c>
      <c r="B3627" s="476" t="s">
        <v>10726</v>
      </c>
      <c r="C3627" s="476" t="s">
        <v>3</v>
      </c>
      <c r="D3627" s="477">
        <v>64.930000000000007</v>
      </c>
    </row>
    <row r="3628" spans="1:4" s="476" customFormat="1" ht="12.75" x14ac:dyDescent="0.2">
      <c r="A3628" s="476">
        <v>38180</v>
      </c>
      <c r="B3628" s="476" t="s">
        <v>10727</v>
      </c>
      <c r="C3628" s="476" t="s">
        <v>3</v>
      </c>
      <c r="D3628" s="477">
        <v>199.08</v>
      </c>
    </row>
    <row r="3629" spans="1:4" s="476" customFormat="1" ht="12.75" x14ac:dyDescent="0.2">
      <c r="A3629" s="476">
        <v>40648</v>
      </c>
      <c r="B3629" s="476" t="s">
        <v>10728</v>
      </c>
      <c r="C3629" s="476" t="s">
        <v>3</v>
      </c>
      <c r="D3629" s="477">
        <v>168.96</v>
      </c>
    </row>
    <row r="3630" spans="1:4" s="476" customFormat="1" ht="12.75" x14ac:dyDescent="0.2">
      <c r="A3630" s="476">
        <v>40649</v>
      </c>
      <c r="B3630" s="476" t="s">
        <v>10729</v>
      </c>
      <c r="C3630" s="476" t="s">
        <v>3</v>
      </c>
      <c r="D3630" s="477">
        <v>98.41</v>
      </c>
    </row>
    <row r="3631" spans="1:4" s="476" customFormat="1" ht="12.75" x14ac:dyDescent="0.2">
      <c r="A3631" s="476">
        <v>40650</v>
      </c>
      <c r="B3631" s="476" t="s">
        <v>16837</v>
      </c>
      <c r="C3631" s="476" t="s">
        <v>3</v>
      </c>
      <c r="D3631" s="477">
        <v>126.72</v>
      </c>
    </row>
    <row r="3632" spans="1:4" s="476" customFormat="1" ht="12.75" x14ac:dyDescent="0.2">
      <c r="A3632" s="476">
        <v>40651</v>
      </c>
      <c r="B3632" s="476" t="s">
        <v>16838</v>
      </c>
      <c r="C3632" s="476" t="s">
        <v>3</v>
      </c>
      <c r="D3632" s="477">
        <v>233.72</v>
      </c>
    </row>
    <row r="3633" spans="1:4" s="476" customFormat="1" ht="12.75" x14ac:dyDescent="0.2">
      <c r="A3633" s="476">
        <v>40652</v>
      </c>
      <c r="B3633" s="476" t="s">
        <v>10730</v>
      </c>
      <c r="C3633" s="476" t="s">
        <v>3</v>
      </c>
      <c r="D3633" s="477">
        <v>125.31</v>
      </c>
    </row>
    <row r="3634" spans="1:4" s="476" customFormat="1" ht="12.75" x14ac:dyDescent="0.2">
      <c r="A3634" s="476">
        <v>40647</v>
      </c>
      <c r="B3634" s="476" t="s">
        <v>10731</v>
      </c>
      <c r="C3634" s="476" t="s">
        <v>3</v>
      </c>
      <c r="D3634" s="477">
        <v>137.97999999999999</v>
      </c>
    </row>
    <row r="3635" spans="1:4" s="476" customFormat="1" ht="12.75" x14ac:dyDescent="0.2">
      <c r="A3635" s="476">
        <v>40653</v>
      </c>
      <c r="B3635" s="476" t="s">
        <v>10732</v>
      </c>
      <c r="C3635" s="476" t="s">
        <v>3</v>
      </c>
      <c r="D3635" s="477">
        <v>105.6</v>
      </c>
    </row>
    <row r="3636" spans="1:4" s="476" customFormat="1" ht="12.75" x14ac:dyDescent="0.2">
      <c r="A3636" s="476">
        <v>36178</v>
      </c>
      <c r="B3636" s="476" t="s">
        <v>10733</v>
      </c>
      <c r="C3636" s="476" t="s">
        <v>9</v>
      </c>
      <c r="D3636" s="477">
        <v>12.66</v>
      </c>
    </row>
    <row r="3637" spans="1:4" s="476" customFormat="1" ht="12.75" x14ac:dyDescent="0.2">
      <c r="A3637" s="476">
        <v>38195</v>
      </c>
      <c r="B3637" s="476" t="s">
        <v>10734</v>
      </c>
      <c r="C3637" s="476" t="s">
        <v>3</v>
      </c>
      <c r="D3637" s="477">
        <v>76.69</v>
      </c>
    </row>
    <row r="3638" spans="1:4" s="476" customFormat="1" ht="12.75" x14ac:dyDescent="0.2">
      <c r="A3638" s="476">
        <v>38181</v>
      </c>
      <c r="B3638" s="476" t="s">
        <v>10735</v>
      </c>
      <c r="C3638" s="476" t="s">
        <v>3</v>
      </c>
      <c r="D3638" s="477">
        <v>271.77</v>
      </c>
    </row>
    <row r="3639" spans="1:4" s="476" customFormat="1" ht="12.75" x14ac:dyDescent="0.2">
      <c r="A3639" s="476">
        <v>38182</v>
      </c>
      <c r="B3639" s="476" t="s">
        <v>10736</v>
      </c>
      <c r="C3639" s="476" t="s">
        <v>3</v>
      </c>
      <c r="D3639" s="477">
        <v>258.87</v>
      </c>
    </row>
    <row r="3640" spans="1:4" s="476" customFormat="1" ht="12.75" x14ac:dyDescent="0.2">
      <c r="A3640" s="476">
        <v>38186</v>
      </c>
      <c r="B3640" s="476" t="s">
        <v>10737</v>
      </c>
      <c r="C3640" s="476" t="s">
        <v>3</v>
      </c>
      <c r="D3640" s="477">
        <v>672.9</v>
      </c>
    </row>
    <row r="3641" spans="1:4" s="476" customFormat="1" ht="12.75" x14ac:dyDescent="0.2">
      <c r="A3641" s="476">
        <v>38185</v>
      </c>
      <c r="B3641" s="476" t="s">
        <v>10738</v>
      </c>
      <c r="C3641" s="476" t="s">
        <v>3</v>
      </c>
      <c r="D3641" s="477">
        <v>599.12</v>
      </c>
    </row>
    <row r="3642" spans="1:4" s="476" customFormat="1" ht="12.75" x14ac:dyDescent="0.2">
      <c r="A3642" s="476">
        <v>40654</v>
      </c>
      <c r="B3642" s="476" t="s">
        <v>10739</v>
      </c>
      <c r="C3642" s="476" t="s">
        <v>3</v>
      </c>
      <c r="D3642" s="477">
        <v>164.03</v>
      </c>
    </row>
    <row r="3643" spans="1:4" s="476" customFormat="1" ht="12.75" x14ac:dyDescent="0.2">
      <c r="A3643" s="476">
        <v>25981</v>
      </c>
      <c r="B3643" s="476" t="s">
        <v>10740</v>
      </c>
      <c r="C3643" s="476" t="s">
        <v>3</v>
      </c>
      <c r="D3643" s="477">
        <v>302.72000000000003</v>
      </c>
    </row>
    <row r="3644" spans="1:4" s="476" customFormat="1" ht="12.75" x14ac:dyDescent="0.2">
      <c r="A3644" s="476">
        <v>4822</v>
      </c>
      <c r="B3644" s="476" t="s">
        <v>10741</v>
      </c>
      <c r="C3644" s="476" t="s">
        <v>3</v>
      </c>
      <c r="D3644" s="477">
        <v>221.82</v>
      </c>
    </row>
    <row r="3645" spans="1:4" s="476" customFormat="1" ht="12.75" x14ac:dyDescent="0.2">
      <c r="A3645" s="476">
        <v>4818</v>
      </c>
      <c r="B3645" s="476" t="s">
        <v>10742</v>
      </c>
      <c r="C3645" s="476" t="s">
        <v>3</v>
      </c>
      <c r="D3645" s="477">
        <v>228</v>
      </c>
    </row>
    <row r="3646" spans="1:4" s="476" customFormat="1" ht="12.75" x14ac:dyDescent="0.2">
      <c r="A3646" s="476">
        <v>39567</v>
      </c>
      <c r="B3646" s="476" t="s">
        <v>10743</v>
      </c>
      <c r="C3646" s="476" t="s">
        <v>3</v>
      </c>
      <c r="D3646" s="477">
        <v>31.52</v>
      </c>
    </row>
    <row r="3647" spans="1:4" s="476" customFormat="1" ht="12.75" x14ac:dyDescent="0.2">
      <c r="A3647" s="476">
        <v>39566</v>
      </c>
      <c r="B3647" s="476" t="s">
        <v>10744</v>
      </c>
      <c r="C3647" s="476" t="s">
        <v>3</v>
      </c>
      <c r="D3647" s="477">
        <v>36.409999999999997</v>
      </c>
    </row>
    <row r="3648" spans="1:4" s="476" customFormat="1" ht="12.75" x14ac:dyDescent="0.2">
      <c r="A3648" s="476">
        <v>39416</v>
      </c>
      <c r="B3648" s="476" t="s">
        <v>10745</v>
      </c>
      <c r="C3648" s="476" t="s">
        <v>3</v>
      </c>
      <c r="D3648" s="477">
        <v>19.02</v>
      </c>
    </row>
    <row r="3649" spans="1:4" s="476" customFormat="1" ht="12.75" x14ac:dyDescent="0.2">
      <c r="A3649" s="476">
        <v>39417</v>
      </c>
      <c r="B3649" s="476" t="s">
        <v>10746</v>
      </c>
      <c r="C3649" s="476" t="s">
        <v>3</v>
      </c>
      <c r="D3649" s="477">
        <v>19.940000000000001</v>
      </c>
    </row>
    <row r="3650" spans="1:4" s="476" customFormat="1" ht="12.75" x14ac:dyDescent="0.2">
      <c r="A3650" s="476">
        <v>39414</v>
      </c>
      <c r="B3650" s="476" t="s">
        <v>10747</v>
      </c>
      <c r="C3650" s="476" t="s">
        <v>3</v>
      </c>
      <c r="D3650" s="477">
        <v>17.86</v>
      </c>
    </row>
    <row r="3651" spans="1:4" s="476" customFormat="1" ht="12.75" x14ac:dyDescent="0.2">
      <c r="A3651" s="476">
        <v>39415</v>
      </c>
      <c r="B3651" s="476" t="s">
        <v>10748</v>
      </c>
      <c r="C3651" s="476" t="s">
        <v>3</v>
      </c>
      <c r="D3651" s="477">
        <v>18.93</v>
      </c>
    </row>
    <row r="3652" spans="1:4" s="476" customFormat="1" ht="12.75" x14ac:dyDescent="0.2">
      <c r="A3652" s="476">
        <v>39412</v>
      </c>
      <c r="B3652" s="476" t="s">
        <v>10749</v>
      </c>
      <c r="C3652" s="476" t="s">
        <v>3</v>
      </c>
      <c r="D3652" s="477">
        <v>13.45</v>
      </c>
    </row>
    <row r="3653" spans="1:4" s="476" customFormat="1" ht="12.75" x14ac:dyDescent="0.2">
      <c r="A3653" s="476">
        <v>39413</v>
      </c>
      <c r="B3653" s="476" t="s">
        <v>10750</v>
      </c>
      <c r="C3653" s="476" t="s">
        <v>3</v>
      </c>
      <c r="D3653" s="477">
        <v>13.32</v>
      </c>
    </row>
    <row r="3654" spans="1:4" s="476" customFormat="1" ht="12.75" x14ac:dyDescent="0.2">
      <c r="A3654" s="476">
        <v>11062</v>
      </c>
      <c r="B3654" s="476" t="s">
        <v>10751</v>
      </c>
      <c r="C3654" s="476" t="s">
        <v>3</v>
      </c>
      <c r="D3654" s="477">
        <v>68.709999999999994</v>
      </c>
    </row>
    <row r="3655" spans="1:4" s="476" customFormat="1" ht="12.75" x14ac:dyDescent="0.2">
      <c r="A3655" s="476">
        <v>11063</v>
      </c>
      <c r="B3655" s="476" t="s">
        <v>10752</v>
      </c>
      <c r="C3655" s="476" t="s">
        <v>3</v>
      </c>
      <c r="D3655" s="477">
        <v>66.52</v>
      </c>
    </row>
    <row r="3656" spans="1:4" s="476" customFormat="1" ht="12.75" x14ac:dyDescent="0.2">
      <c r="A3656" s="476">
        <v>13521</v>
      </c>
      <c r="B3656" s="476" t="s">
        <v>10753</v>
      </c>
      <c r="C3656" s="476" t="s">
        <v>9</v>
      </c>
      <c r="D3656" s="477">
        <v>74.25</v>
      </c>
    </row>
    <row r="3657" spans="1:4" s="476" customFormat="1" ht="12.75" x14ac:dyDescent="0.2">
      <c r="A3657" s="476">
        <v>10851</v>
      </c>
      <c r="B3657" s="476" t="s">
        <v>10754</v>
      </c>
      <c r="C3657" s="476" t="s">
        <v>9</v>
      </c>
      <c r="D3657" s="477">
        <v>57.96</v>
      </c>
    </row>
    <row r="3658" spans="1:4" s="476" customFormat="1" ht="12.75" x14ac:dyDescent="0.2">
      <c r="A3658" s="476">
        <v>39515</v>
      </c>
      <c r="B3658" s="476" t="s">
        <v>10755</v>
      </c>
      <c r="C3658" s="476" t="s">
        <v>9</v>
      </c>
      <c r="D3658" s="477">
        <v>53.69</v>
      </c>
    </row>
    <row r="3659" spans="1:4" s="476" customFormat="1" ht="12.75" x14ac:dyDescent="0.2">
      <c r="A3659" s="476">
        <v>39516</v>
      </c>
      <c r="B3659" s="476" t="s">
        <v>10756</v>
      </c>
      <c r="C3659" s="476" t="s">
        <v>9</v>
      </c>
      <c r="D3659" s="477">
        <v>45.26</v>
      </c>
    </row>
    <row r="3660" spans="1:4" s="476" customFormat="1" ht="12.75" x14ac:dyDescent="0.2">
      <c r="A3660" s="476">
        <v>39514</v>
      </c>
      <c r="B3660" s="476" t="s">
        <v>10757</v>
      </c>
      <c r="C3660" s="476" t="s">
        <v>9</v>
      </c>
      <c r="D3660" s="477">
        <v>28.16</v>
      </c>
    </row>
    <row r="3661" spans="1:4" s="476" customFormat="1" ht="12.75" x14ac:dyDescent="0.2">
      <c r="A3661" s="476">
        <v>4812</v>
      </c>
      <c r="B3661" s="476" t="s">
        <v>10758</v>
      </c>
      <c r="C3661" s="476" t="s">
        <v>3</v>
      </c>
      <c r="D3661" s="477">
        <v>8.7100000000000009</v>
      </c>
    </row>
    <row r="3662" spans="1:4" s="476" customFormat="1" ht="12.75" x14ac:dyDescent="0.2">
      <c r="A3662" s="476">
        <v>10849</v>
      </c>
      <c r="B3662" s="476" t="s">
        <v>10759</v>
      </c>
      <c r="C3662" s="476" t="s">
        <v>9</v>
      </c>
      <c r="D3662" s="478">
        <v>1080.01</v>
      </c>
    </row>
    <row r="3663" spans="1:4" s="476" customFormat="1" ht="12.75" x14ac:dyDescent="0.2">
      <c r="A3663" s="476">
        <v>10848</v>
      </c>
      <c r="B3663" s="476" t="s">
        <v>10760</v>
      </c>
      <c r="C3663" s="476" t="s">
        <v>9</v>
      </c>
      <c r="D3663" s="477">
        <v>678.38</v>
      </c>
    </row>
    <row r="3664" spans="1:4" s="476" customFormat="1" ht="12.75" x14ac:dyDescent="0.2">
      <c r="A3664" s="476">
        <v>4813</v>
      </c>
      <c r="B3664" s="476" t="s">
        <v>16839</v>
      </c>
      <c r="C3664" s="476" t="s">
        <v>3</v>
      </c>
      <c r="D3664" s="477">
        <v>225</v>
      </c>
    </row>
    <row r="3665" spans="1:4" s="476" customFormat="1" ht="12.75" x14ac:dyDescent="0.2">
      <c r="A3665" s="476">
        <v>37560</v>
      </c>
      <c r="B3665" s="476" t="s">
        <v>16840</v>
      </c>
      <c r="C3665" s="476" t="s">
        <v>9</v>
      </c>
      <c r="D3665" s="477">
        <v>44.09</v>
      </c>
    </row>
    <row r="3666" spans="1:4" s="476" customFormat="1" ht="12.75" x14ac:dyDescent="0.2">
      <c r="A3666" s="476">
        <v>37557</v>
      </c>
      <c r="B3666" s="476" t="s">
        <v>16841</v>
      </c>
      <c r="C3666" s="476" t="s">
        <v>9</v>
      </c>
      <c r="D3666" s="477">
        <v>13.39</v>
      </c>
    </row>
    <row r="3667" spans="1:4" s="476" customFormat="1" ht="12.75" x14ac:dyDescent="0.2">
      <c r="A3667" s="476">
        <v>37556</v>
      </c>
      <c r="B3667" s="476" t="s">
        <v>16842</v>
      </c>
      <c r="C3667" s="476" t="s">
        <v>9</v>
      </c>
      <c r="D3667" s="477">
        <v>25.91</v>
      </c>
    </row>
    <row r="3668" spans="1:4" s="476" customFormat="1" ht="12.75" x14ac:dyDescent="0.2">
      <c r="A3668" s="476">
        <v>37559</v>
      </c>
      <c r="B3668" s="476" t="s">
        <v>16843</v>
      </c>
      <c r="C3668" s="476" t="s">
        <v>9</v>
      </c>
      <c r="D3668" s="477">
        <v>31.78</v>
      </c>
    </row>
    <row r="3669" spans="1:4" s="476" customFormat="1" ht="12.75" x14ac:dyDescent="0.2">
      <c r="A3669" s="476">
        <v>37539</v>
      </c>
      <c r="B3669" s="476" t="s">
        <v>16844</v>
      </c>
      <c r="C3669" s="476" t="s">
        <v>9</v>
      </c>
      <c r="D3669" s="477">
        <v>22.4</v>
      </c>
    </row>
    <row r="3670" spans="1:4" s="476" customFormat="1" ht="12.75" x14ac:dyDescent="0.2">
      <c r="A3670" s="476">
        <v>37558</v>
      </c>
      <c r="B3670" s="476" t="s">
        <v>16845</v>
      </c>
      <c r="C3670" s="476" t="s">
        <v>9</v>
      </c>
      <c r="D3670" s="477">
        <v>41.76</v>
      </c>
    </row>
    <row r="3671" spans="1:4" s="476" customFormat="1" ht="12.75" x14ac:dyDescent="0.2">
      <c r="A3671" s="476">
        <v>34723</v>
      </c>
      <c r="B3671" s="476" t="s">
        <v>10761</v>
      </c>
      <c r="C3671" s="476" t="s">
        <v>3</v>
      </c>
      <c r="D3671" s="477">
        <v>519.75</v>
      </c>
    </row>
    <row r="3672" spans="1:4" s="476" customFormat="1" ht="12.75" x14ac:dyDescent="0.2">
      <c r="A3672" s="476">
        <v>34721</v>
      </c>
      <c r="B3672" s="476" t="s">
        <v>10762</v>
      </c>
      <c r="C3672" s="476" t="s">
        <v>3</v>
      </c>
      <c r="D3672" s="477">
        <v>648</v>
      </c>
    </row>
    <row r="3673" spans="1:4" s="476" customFormat="1" ht="12.75" x14ac:dyDescent="0.2">
      <c r="A3673" s="476">
        <v>4309</v>
      </c>
      <c r="B3673" s="476" t="s">
        <v>10763</v>
      </c>
      <c r="C3673" s="476" t="s">
        <v>9</v>
      </c>
      <c r="D3673" s="477">
        <v>8.15</v>
      </c>
    </row>
    <row r="3674" spans="1:4" s="476" customFormat="1" ht="12.75" x14ac:dyDescent="0.2">
      <c r="A3674" s="476">
        <v>4307</v>
      </c>
      <c r="B3674" s="476" t="s">
        <v>10764</v>
      </c>
      <c r="C3674" s="476" t="s">
        <v>9</v>
      </c>
      <c r="D3674" s="477">
        <v>13.95</v>
      </c>
    </row>
    <row r="3675" spans="1:4" s="476" customFormat="1" ht="12.75" x14ac:dyDescent="0.2">
      <c r="A3675" s="476">
        <v>10850</v>
      </c>
      <c r="B3675" s="476" t="s">
        <v>10765</v>
      </c>
      <c r="C3675" s="476" t="s">
        <v>9</v>
      </c>
      <c r="D3675" s="477">
        <v>33.75</v>
      </c>
    </row>
    <row r="3676" spans="1:4" s="476" customFormat="1" ht="12.75" x14ac:dyDescent="0.2">
      <c r="A3676" s="476">
        <v>42438</v>
      </c>
      <c r="B3676" s="476" t="s">
        <v>10766</v>
      </c>
      <c r="C3676" s="476" t="s">
        <v>9</v>
      </c>
      <c r="D3676" s="478">
        <v>1601.9</v>
      </c>
    </row>
    <row r="3677" spans="1:4" s="476" customFormat="1" ht="12.75" x14ac:dyDescent="0.2">
      <c r="A3677" s="476">
        <v>4792</v>
      </c>
      <c r="B3677" s="476" t="s">
        <v>10767</v>
      </c>
      <c r="C3677" s="476" t="s">
        <v>3</v>
      </c>
      <c r="D3677" s="477">
        <v>191.1</v>
      </c>
    </row>
    <row r="3678" spans="1:4" s="476" customFormat="1" ht="12.75" x14ac:dyDescent="0.2">
      <c r="A3678" s="476">
        <v>4790</v>
      </c>
      <c r="B3678" s="476" t="s">
        <v>10768</v>
      </c>
      <c r="C3678" s="476" t="s">
        <v>3</v>
      </c>
      <c r="D3678" s="477">
        <v>114.9</v>
      </c>
    </row>
    <row r="3679" spans="1:4" s="476" customFormat="1" ht="12.75" x14ac:dyDescent="0.2">
      <c r="A3679" s="476">
        <v>40671</v>
      </c>
      <c r="B3679" s="476" t="s">
        <v>10769</v>
      </c>
      <c r="C3679" s="476" t="s">
        <v>3</v>
      </c>
      <c r="D3679" s="477">
        <v>83.1</v>
      </c>
    </row>
    <row r="3680" spans="1:4" s="476" customFormat="1" ht="12.75" x14ac:dyDescent="0.2">
      <c r="A3680" s="476">
        <v>7552</v>
      </c>
      <c r="B3680" s="476" t="s">
        <v>10770</v>
      </c>
      <c r="C3680" s="476" t="s">
        <v>9</v>
      </c>
      <c r="D3680" s="477">
        <v>26.07</v>
      </c>
    </row>
    <row r="3681" spans="1:4" s="476" customFormat="1" ht="12.75" x14ac:dyDescent="0.2">
      <c r="A3681" s="476">
        <v>4893</v>
      </c>
      <c r="B3681" s="476" t="s">
        <v>10771</v>
      </c>
      <c r="C3681" s="476" t="s">
        <v>9</v>
      </c>
      <c r="D3681" s="477">
        <v>13.62</v>
      </c>
    </row>
    <row r="3682" spans="1:4" s="476" customFormat="1" ht="12.75" x14ac:dyDescent="0.2">
      <c r="A3682" s="476">
        <v>4894</v>
      </c>
      <c r="B3682" s="476" t="s">
        <v>10772</v>
      </c>
      <c r="C3682" s="476" t="s">
        <v>9</v>
      </c>
      <c r="D3682" s="477">
        <v>11.69</v>
      </c>
    </row>
    <row r="3683" spans="1:4" s="476" customFormat="1" ht="12.75" x14ac:dyDescent="0.2">
      <c r="A3683" s="476">
        <v>4888</v>
      </c>
      <c r="B3683" s="476" t="s">
        <v>10773</v>
      </c>
      <c r="C3683" s="476" t="s">
        <v>9</v>
      </c>
      <c r="D3683" s="477">
        <v>3.98</v>
      </c>
    </row>
    <row r="3684" spans="1:4" s="476" customFormat="1" ht="12.75" x14ac:dyDescent="0.2">
      <c r="A3684" s="476">
        <v>4890</v>
      </c>
      <c r="B3684" s="476" t="s">
        <v>10774</v>
      </c>
      <c r="C3684" s="476" t="s">
        <v>9</v>
      </c>
      <c r="D3684" s="477">
        <v>7.48</v>
      </c>
    </row>
    <row r="3685" spans="1:4" s="476" customFormat="1" ht="12.75" x14ac:dyDescent="0.2">
      <c r="A3685" s="476">
        <v>12411</v>
      </c>
      <c r="B3685" s="476" t="s">
        <v>10775</v>
      </c>
      <c r="C3685" s="476" t="s">
        <v>9</v>
      </c>
      <c r="D3685" s="477">
        <v>40.29</v>
      </c>
    </row>
    <row r="3686" spans="1:4" s="476" customFormat="1" ht="12.75" x14ac:dyDescent="0.2">
      <c r="A3686" s="476">
        <v>4891</v>
      </c>
      <c r="B3686" s="476" t="s">
        <v>10776</v>
      </c>
      <c r="C3686" s="476" t="s">
        <v>9</v>
      </c>
      <c r="D3686" s="477">
        <v>20.14</v>
      </c>
    </row>
    <row r="3687" spans="1:4" s="476" customFormat="1" ht="12.75" x14ac:dyDescent="0.2">
      <c r="A3687" s="476">
        <v>4889</v>
      </c>
      <c r="B3687" s="476" t="s">
        <v>10777</v>
      </c>
      <c r="C3687" s="476" t="s">
        <v>9</v>
      </c>
      <c r="D3687" s="477">
        <v>5.38</v>
      </c>
    </row>
    <row r="3688" spans="1:4" s="476" customFormat="1" ht="12.75" x14ac:dyDescent="0.2">
      <c r="A3688" s="476">
        <v>4892</v>
      </c>
      <c r="B3688" s="476" t="s">
        <v>10778</v>
      </c>
      <c r="C3688" s="476" t="s">
        <v>9</v>
      </c>
      <c r="D3688" s="477">
        <v>56.41</v>
      </c>
    </row>
    <row r="3689" spans="1:4" s="476" customFormat="1" ht="12.75" x14ac:dyDescent="0.2">
      <c r="A3689" s="476">
        <v>12412</v>
      </c>
      <c r="B3689" s="476" t="s">
        <v>10779</v>
      </c>
      <c r="C3689" s="476" t="s">
        <v>9</v>
      </c>
      <c r="D3689" s="477">
        <v>104.85</v>
      </c>
    </row>
    <row r="3690" spans="1:4" s="476" customFormat="1" ht="12.75" x14ac:dyDescent="0.2">
      <c r="A3690" s="476">
        <v>11073</v>
      </c>
      <c r="B3690" s="476" t="s">
        <v>10780</v>
      </c>
      <c r="C3690" s="476" t="s">
        <v>9</v>
      </c>
      <c r="D3690" s="477">
        <v>5.15</v>
      </c>
    </row>
    <row r="3691" spans="1:4" s="476" customFormat="1" ht="12.75" x14ac:dyDescent="0.2">
      <c r="A3691" s="476">
        <v>11071</v>
      </c>
      <c r="B3691" s="476" t="s">
        <v>10781</v>
      </c>
      <c r="C3691" s="476" t="s">
        <v>9</v>
      </c>
      <c r="D3691" s="477">
        <v>8.35</v>
      </c>
    </row>
    <row r="3692" spans="1:4" s="476" customFormat="1" ht="12.75" x14ac:dyDescent="0.2">
      <c r="A3692" s="476">
        <v>11072</v>
      </c>
      <c r="B3692" s="476" t="s">
        <v>10782</v>
      </c>
      <c r="C3692" s="476" t="s">
        <v>9</v>
      </c>
      <c r="D3692" s="477">
        <v>2.91</v>
      </c>
    </row>
    <row r="3693" spans="1:4" s="476" customFormat="1" ht="12.75" x14ac:dyDescent="0.2">
      <c r="A3693" s="476">
        <v>4895</v>
      </c>
      <c r="B3693" s="476" t="s">
        <v>10783</v>
      </c>
      <c r="C3693" s="476" t="s">
        <v>9</v>
      </c>
      <c r="D3693" s="477">
        <v>0.59</v>
      </c>
    </row>
    <row r="3694" spans="1:4" s="476" customFormat="1" ht="12.75" x14ac:dyDescent="0.2">
      <c r="A3694" s="476">
        <v>4907</v>
      </c>
      <c r="B3694" s="476" t="s">
        <v>10784</v>
      </c>
      <c r="C3694" s="476" t="s">
        <v>9</v>
      </c>
      <c r="D3694" s="477">
        <v>35.76</v>
      </c>
    </row>
    <row r="3695" spans="1:4" s="476" customFormat="1" ht="12.75" x14ac:dyDescent="0.2">
      <c r="A3695" s="476">
        <v>4902</v>
      </c>
      <c r="B3695" s="476" t="s">
        <v>10785</v>
      </c>
      <c r="C3695" s="476" t="s">
        <v>9</v>
      </c>
      <c r="D3695" s="477">
        <v>80.94</v>
      </c>
    </row>
    <row r="3696" spans="1:4" s="476" customFormat="1" ht="12.75" x14ac:dyDescent="0.2">
      <c r="A3696" s="476">
        <v>4908</v>
      </c>
      <c r="B3696" s="476" t="s">
        <v>10786</v>
      </c>
      <c r="C3696" s="476" t="s">
        <v>9</v>
      </c>
      <c r="D3696" s="477">
        <v>164.35</v>
      </c>
    </row>
    <row r="3697" spans="1:4" s="476" customFormat="1" ht="12.75" x14ac:dyDescent="0.2">
      <c r="A3697" s="476">
        <v>4909</v>
      </c>
      <c r="B3697" s="476" t="s">
        <v>10787</v>
      </c>
      <c r="C3697" s="476" t="s">
        <v>9</v>
      </c>
      <c r="D3697" s="477">
        <v>317.39999999999998</v>
      </c>
    </row>
    <row r="3698" spans="1:4" s="476" customFormat="1" ht="12.75" x14ac:dyDescent="0.2">
      <c r="A3698" s="476">
        <v>4903</v>
      </c>
      <c r="B3698" s="476" t="s">
        <v>10788</v>
      </c>
      <c r="C3698" s="476" t="s">
        <v>9</v>
      </c>
      <c r="D3698" s="477">
        <v>933.27</v>
      </c>
    </row>
    <row r="3699" spans="1:4" s="476" customFormat="1" ht="12.75" x14ac:dyDescent="0.2">
      <c r="A3699" s="476">
        <v>4897</v>
      </c>
      <c r="B3699" s="476" t="s">
        <v>10789</v>
      </c>
      <c r="C3699" s="476" t="s">
        <v>9</v>
      </c>
      <c r="D3699" s="477">
        <v>2.4900000000000002</v>
      </c>
    </row>
    <row r="3700" spans="1:4" s="476" customFormat="1" ht="12.75" x14ac:dyDescent="0.2">
      <c r="A3700" s="476">
        <v>4896</v>
      </c>
      <c r="B3700" s="476" t="s">
        <v>10790</v>
      </c>
      <c r="C3700" s="476" t="s">
        <v>9</v>
      </c>
      <c r="D3700" s="477">
        <v>0.89</v>
      </c>
    </row>
    <row r="3701" spans="1:4" s="476" customFormat="1" ht="12.75" x14ac:dyDescent="0.2">
      <c r="A3701" s="476">
        <v>4900</v>
      </c>
      <c r="B3701" s="476" t="s">
        <v>10791</v>
      </c>
      <c r="C3701" s="476" t="s">
        <v>9</v>
      </c>
      <c r="D3701" s="477">
        <v>7.42</v>
      </c>
    </row>
    <row r="3702" spans="1:4" s="476" customFormat="1" ht="12.75" x14ac:dyDescent="0.2">
      <c r="A3702" s="476">
        <v>4898</v>
      </c>
      <c r="B3702" s="476" t="s">
        <v>10792</v>
      </c>
      <c r="C3702" s="476" t="s">
        <v>9</v>
      </c>
      <c r="D3702" s="477">
        <v>2.77</v>
      </c>
    </row>
    <row r="3703" spans="1:4" s="476" customFormat="1" ht="12.75" x14ac:dyDescent="0.2">
      <c r="A3703" s="476">
        <v>4899</v>
      </c>
      <c r="B3703" s="476" t="s">
        <v>10793</v>
      </c>
      <c r="C3703" s="476" t="s">
        <v>9</v>
      </c>
      <c r="D3703" s="477">
        <v>10.18</v>
      </c>
    </row>
    <row r="3704" spans="1:4" s="476" customFormat="1" ht="12.75" x14ac:dyDescent="0.2">
      <c r="A3704" s="476">
        <v>11096</v>
      </c>
      <c r="B3704" s="476" t="s">
        <v>10794</v>
      </c>
      <c r="C3704" s="476" t="s">
        <v>29</v>
      </c>
      <c r="D3704" s="477">
        <v>0.7</v>
      </c>
    </row>
    <row r="3705" spans="1:4" s="476" customFormat="1" ht="12.75" x14ac:dyDescent="0.2">
      <c r="A3705" s="476">
        <v>4741</v>
      </c>
      <c r="B3705" s="476" t="s">
        <v>1533</v>
      </c>
      <c r="C3705" s="476" t="s">
        <v>23</v>
      </c>
      <c r="D3705" s="477">
        <v>127.93</v>
      </c>
    </row>
    <row r="3706" spans="1:4" s="476" customFormat="1" ht="12.75" x14ac:dyDescent="0.2">
      <c r="A3706" s="476">
        <v>4752</v>
      </c>
      <c r="B3706" s="476" t="s">
        <v>10795</v>
      </c>
      <c r="C3706" s="476" t="s">
        <v>7605</v>
      </c>
      <c r="D3706" s="477">
        <v>10.08</v>
      </c>
    </row>
    <row r="3707" spans="1:4" s="476" customFormat="1" ht="12.75" x14ac:dyDescent="0.2">
      <c r="A3707" s="476">
        <v>41091</v>
      </c>
      <c r="B3707" s="476" t="s">
        <v>10796</v>
      </c>
      <c r="C3707" s="476" t="s">
        <v>908</v>
      </c>
      <c r="D3707" s="478">
        <v>1796.01</v>
      </c>
    </row>
    <row r="3708" spans="1:4" s="476" customFormat="1" ht="12.75" x14ac:dyDescent="0.2">
      <c r="A3708" s="476">
        <v>13954</v>
      </c>
      <c r="B3708" s="476" t="s">
        <v>10797</v>
      </c>
      <c r="C3708" s="476" t="s">
        <v>9</v>
      </c>
      <c r="D3708" s="478">
        <v>6806.47</v>
      </c>
    </row>
    <row r="3709" spans="1:4" s="476" customFormat="1" ht="12.75" x14ac:dyDescent="0.2">
      <c r="A3709" s="476">
        <v>3411</v>
      </c>
      <c r="B3709" s="476" t="s">
        <v>10798</v>
      </c>
      <c r="C3709" s="476" t="s">
        <v>29</v>
      </c>
      <c r="D3709" s="477">
        <v>63.18</v>
      </c>
    </row>
    <row r="3710" spans="1:4" s="476" customFormat="1" ht="12.75" x14ac:dyDescent="0.2">
      <c r="A3710" s="476">
        <v>39995</v>
      </c>
      <c r="B3710" s="476" t="s">
        <v>10799</v>
      </c>
      <c r="C3710" s="476" t="s">
        <v>23</v>
      </c>
      <c r="D3710" s="477">
        <v>486.09</v>
      </c>
    </row>
    <row r="3711" spans="1:4" s="476" customFormat="1" ht="12.75" x14ac:dyDescent="0.2">
      <c r="A3711" s="476">
        <v>11615</v>
      </c>
      <c r="B3711" s="476" t="s">
        <v>10800</v>
      </c>
      <c r="C3711" s="476" t="s">
        <v>3</v>
      </c>
      <c r="D3711" s="477">
        <v>4.12</v>
      </c>
    </row>
    <row r="3712" spans="1:4" s="476" customFormat="1" ht="12.75" x14ac:dyDescent="0.2">
      <c r="A3712" s="476">
        <v>3408</v>
      </c>
      <c r="B3712" s="476" t="s">
        <v>10801</v>
      </c>
      <c r="C3712" s="476" t="s">
        <v>3</v>
      </c>
      <c r="D3712" s="477">
        <v>10.95</v>
      </c>
    </row>
    <row r="3713" spans="1:4" s="476" customFormat="1" ht="12.75" x14ac:dyDescent="0.2">
      <c r="A3713" s="476">
        <v>3409</v>
      </c>
      <c r="B3713" s="476" t="s">
        <v>10802</v>
      </c>
      <c r="C3713" s="476" t="s">
        <v>3</v>
      </c>
      <c r="D3713" s="477">
        <v>27.37</v>
      </c>
    </row>
    <row r="3714" spans="1:4" s="476" customFormat="1" ht="12.75" x14ac:dyDescent="0.2">
      <c r="A3714" s="476">
        <v>11427</v>
      </c>
      <c r="B3714" s="476" t="s">
        <v>10803</v>
      </c>
      <c r="C3714" s="476" t="s">
        <v>29</v>
      </c>
      <c r="D3714" s="477">
        <v>101.73</v>
      </c>
    </row>
    <row r="3715" spans="1:4" s="476" customFormat="1" ht="12.75" x14ac:dyDescent="0.2">
      <c r="A3715" s="476">
        <v>4491</v>
      </c>
      <c r="B3715" s="476" t="s">
        <v>10804</v>
      </c>
      <c r="C3715" s="476" t="s">
        <v>27</v>
      </c>
      <c r="D3715" s="477">
        <v>8.34</v>
      </c>
    </row>
    <row r="3716" spans="1:4" s="476" customFormat="1" ht="12.75" x14ac:dyDescent="0.2">
      <c r="A3716" s="476">
        <v>2745</v>
      </c>
      <c r="B3716" s="476" t="s">
        <v>10805</v>
      </c>
      <c r="C3716" s="476" t="s">
        <v>27</v>
      </c>
      <c r="D3716" s="477">
        <v>2.88</v>
      </c>
    </row>
    <row r="3717" spans="1:4" s="476" customFormat="1" ht="12.75" x14ac:dyDescent="0.2">
      <c r="A3717" s="476">
        <v>14439</v>
      </c>
      <c r="B3717" s="476" t="s">
        <v>10806</v>
      </c>
      <c r="C3717" s="476" t="s">
        <v>27</v>
      </c>
      <c r="D3717" s="477">
        <v>3.57</v>
      </c>
    </row>
    <row r="3718" spans="1:4" s="476" customFormat="1" ht="12.75" x14ac:dyDescent="0.2">
      <c r="A3718" s="476">
        <v>26022</v>
      </c>
      <c r="B3718" s="476" t="s">
        <v>10807</v>
      </c>
      <c r="C3718" s="476" t="s">
        <v>9</v>
      </c>
      <c r="D3718" s="477">
        <v>163.01</v>
      </c>
    </row>
    <row r="3719" spans="1:4" s="476" customFormat="1" ht="12.75" x14ac:dyDescent="0.2">
      <c r="A3719" s="476">
        <v>12362</v>
      </c>
      <c r="B3719" s="476" t="s">
        <v>10808</v>
      </c>
      <c r="C3719" s="476" t="s">
        <v>9</v>
      </c>
      <c r="D3719" s="477">
        <v>16.850000000000001</v>
      </c>
    </row>
    <row r="3720" spans="1:4" s="476" customFormat="1" ht="12.75" x14ac:dyDescent="0.2">
      <c r="A3720" s="476">
        <v>421</v>
      </c>
      <c r="B3720" s="476" t="s">
        <v>16846</v>
      </c>
      <c r="C3720" s="476" t="s">
        <v>9</v>
      </c>
      <c r="D3720" s="477">
        <v>12.98</v>
      </c>
    </row>
    <row r="3721" spans="1:4" s="476" customFormat="1" ht="12.75" x14ac:dyDescent="0.2">
      <c r="A3721" s="476">
        <v>14148</v>
      </c>
      <c r="B3721" s="476" t="s">
        <v>10809</v>
      </c>
      <c r="C3721" s="476" t="s">
        <v>9</v>
      </c>
      <c r="D3721" s="477">
        <v>0.9</v>
      </c>
    </row>
    <row r="3722" spans="1:4" s="476" customFormat="1" ht="12.75" x14ac:dyDescent="0.2">
      <c r="A3722" s="476">
        <v>4341</v>
      </c>
      <c r="B3722" s="476" t="s">
        <v>10810</v>
      </c>
      <c r="C3722" s="476" t="s">
        <v>9</v>
      </c>
      <c r="D3722" s="477">
        <v>0.72</v>
      </c>
    </row>
    <row r="3723" spans="1:4" s="476" customFormat="1" ht="12.75" x14ac:dyDescent="0.2">
      <c r="A3723" s="476">
        <v>4337</v>
      </c>
      <c r="B3723" s="476" t="s">
        <v>10811</v>
      </c>
      <c r="C3723" s="476" t="s">
        <v>9</v>
      </c>
      <c r="D3723" s="477">
        <v>1.83</v>
      </c>
    </row>
    <row r="3724" spans="1:4" s="476" customFormat="1" ht="12.75" x14ac:dyDescent="0.2">
      <c r="A3724" s="476">
        <v>4339</v>
      </c>
      <c r="B3724" s="476" t="s">
        <v>10812</v>
      </c>
      <c r="C3724" s="476" t="s">
        <v>9</v>
      </c>
      <c r="D3724" s="477">
        <v>0.39</v>
      </c>
    </row>
    <row r="3725" spans="1:4" s="476" customFormat="1" ht="12.75" x14ac:dyDescent="0.2">
      <c r="A3725" s="476">
        <v>39997</v>
      </c>
      <c r="B3725" s="476" t="s">
        <v>10813</v>
      </c>
      <c r="C3725" s="476" t="s">
        <v>9</v>
      </c>
      <c r="D3725" s="477">
        <v>0.21</v>
      </c>
    </row>
    <row r="3726" spans="1:4" s="476" customFormat="1" ht="12.75" x14ac:dyDescent="0.2">
      <c r="A3726" s="476">
        <v>11971</v>
      </c>
      <c r="B3726" s="476" t="s">
        <v>10814</v>
      </c>
      <c r="C3726" s="476" t="s">
        <v>9</v>
      </c>
      <c r="D3726" s="477">
        <v>3.03</v>
      </c>
    </row>
    <row r="3727" spans="1:4" s="476" customFormat="1" ht="12.75" x14ac:dyDescent="0.2">
      <c r="A3727" s="476">
        <v>4342</v>
      </c>
      <c r="B3727" s="476" t="s">
        <v>10815</v>
      </c>
      <c r="C3727" s="476" t="s">
        <v>9</v>
      </c>
      <c r="D3727" s="477">
        <v>0.16</v>
      </c>
    </row>
    <row r="3728" spans="1:4" s="476" customFormat="1" ht="12.75" x14ac:dyDescent="0.2">
      <c r="A3728" s="476">
        <v>4330</v>
      </c>
      <c r="B3728" s="476" t="s">
        <v>10816</v>
      </c>
      <c r="C3728" s="476" t="s">
        <v>9</v>
      </c>
      <c r="D3728" s="477">
        <v>0.1</v>
      </c>
    </row>
    <row r="3729" spans="1:4" s="476" customFormat="1" ht="12.75" x14ac:dyDescent="0.2">
      <c r="A3729" s="476">
        <v>4340</v>
      </c>
      <c r="B3729" s="476" t="s">
        <v>10817</v>
      </c>
      <c r="C3729" s="476" t="s">
        <v>9</v>
      </c>
      <c r="D3729" s="477">
        <v>0.84</v>
      </c>
    </row>
    <row r="3730" spans="1:4" s="476" customFormat="1" ht="12.75" x14ac:dyDescent="0.2">
      <c r="A3730" s="476">
        <v>5088</v>
      </c>
      <c r="B3730" s="476" t="s">
        <v>13238</v>
      </c>
      <c r="C3730" s="476" t="s">
        <v>9</v>
      </c>
      <c r="D3730" s="477">
        <v>6.33</v>
      </c>
    </row>
    <row r="3731" spans="1:4" s="476" customFormat="1" ht="12.75" x14ac:dyDescent="0.2">
      <c r="A3731" s="476">
        <v>11154</v>
      </c>
      <c r="B3731" s="476" t="s">
        <v>1210</v>
      </c>
      <c r="C3731" s="476" t="s">
        <v>9</v>
      </c>
      <c r="D3731" s="477">
        <v>968.87</v>
      </c>
    </row>
    <row r="3732" spans="1:4" s="476" customFormat="1" ht="12.75" x14ac:dyDescent="0.2">
      <c r="A3732" s="476">
        <v>4989</v>
      </c>
      <c r="B3732" s="476" t="s">
        <v>13239</v>
      </c>
      <c r="C3732" s="476" t="s">
        <v>9</v>
      </c>
      <c r="D3732" s="477">
        <v>311.31</v>
      </c>
    </row>
    <row r="3733" spans="1:4" s="476" customFormat="1" ht="12.75" x14ac:dyDescent="0.2">
      <c r="A3733" s="476">
        <v>4982</v>
      </c>
      <c r="B3733" s="476" t="s">
        <v>13240</v>
      </c>
      <c r="C3733" s="476" t="s">
        <v>9</v>
      </c>
      <c r="D3733" s="477">
        <v>291.99</v>
      </c>
    </row>
    <row r="3734" spans="1:4" s="476" customFormat="1" ht="12.75" x14ac:dyDescent="0.2">
      <c r="A3734" s="476">
        <v>4962</v>
      </c>
      <c r="B3734" s="476" t="s">
        <v>13241</v>
      </c>
      <c r="C3734" s="476" t="s">
        <v>9</v>
      </c>
      <c r="D3734" s="477">
        <v>230.27</v>
      </c>
    </row>
    <row r="3735" spans="1:4" s="476" customFormat="1" ht="12.75" x14ac:dyDescent="0.2">
      <c r="A3735" s="476">
        <v>4981</v>
      </c>
      <c r="B3735" s="476" t="s">
        <v>13242</v>
      </c>
      <c r="C3735" s="476" t="s">
        <v>9</v>
      </c>
      <c r="D3735" s="477">
        <v>205</v>
      </c>
    </row>
    <row r="3736" spans="1:4" s="476" customFormat="1" ht="12.75" x14ac:dyDescent="0.2">
      <c r="A3736" s="476">
        <v>4964</v>
      </c>
      <c r="B3736" s="476" t="s">
        <v>13243</v>
      </c>
      <c r="C3736" s="476" t="s">
        <v>9</v>
      </c>
      <c r="D3736" s="477">
        <v>260.07</v>
      </c>
    </row>
    <row r="3737" spans="1:4" s="476" customFormat="1" ht="12.75" x14ac:dyDescent="0.2">
      <c r="A3737" s="476">
        <v>4992</v>
      </c>
      <c r="B3737" s="476" t="s">
        <v>13244</v>
      </c>
      <c r="C3737" s="476" t="s">
        <v>9</v>
      </c>
      <c r="D3737" s="477">
        <v>254.04</v>
      </c>
    </row>
    <row r="3738" spans="1:4" s="476" customFormat="1" ht="12.75" x14ac:dyDescent="0.2">
      <c r="A3738" s="476">
        <v>4987</v>
      </c>
      <c r="B3738" s="476" t="s">
        <v>13245</v>
      </c>
      <c r="C3738" s="476" t="s">
        <v>9</v>
      </c>
      <c r="D3738" s="477">
        <v>290.64</v>
      </c>
    </row>
    <row r="3739" spans="1:4" s="476" customFormat="1" ht="12.75" x14ac:dyDescent="0.2">
      <c r="A3739" s="476">
        <v>39021</v>
      </c>
      <c r="B3739" s="476" t="s">
        <v>1214</v>
      </c>
      <c r="C3739" s="476" t="s">
        <v>9</v>
      </c>
      <c r="D3739" s="477">
        <v>435.79</v>
      </c>
    </row>
    <row r="3740" spans="1:4" s="476" customFormat="1" ht="12.75" x14ac:dyDescent="0.2">
      <c r="A3740" s="476">
        <v>39022</v>
      </c>
      <c r="B3740" s="476" t="s">
        <v>10818</v>
      </c>
      <c r="C3740" s="476" t="s">
        <v>9</v>
      </c>
      <c r="D3740" s="477">
        <v>538.95000000000005</v>
      </c>
    </row>
    <row r="3741" spans="1:4" s="476" customFormat="1" ht="12.75" x14ac:dyDescent="0.2">
      <c r="A3741" s="476">
        <v>39024</v>
      </c>
      <c r="B3741" s="476" t="s">
        <v>10819</v>
      </c>
      <c r="C3741" s="476" t="s">
        <v>9</v>
      </c>
      <c r="D3741" s="477">
        <v>678.54</v>
      </c>
    </row>
    <row r="3742" spans="1:4" s="476" customFormat="1" ht="12.75" x14ac:dyDescent="0.2">
      <c r="A3742" s="476">
        <v>4914</v>
      </c>
      <c r="B3742" s="476" t="s">
        <v>10820</v>
      </c>
      <c r="C3742" s="476" t="s">
        <v>3</v>
      </c>
      <c r="D3742" s="477">
        <v>550.17999999999995</v>
      </c>
    </row>
    <row r="3743" spans="1:4" s="476" customFormat="1" ht="12.75" x14ac:dyDescent="0.2">
      <c r="A3743" s="476">
        <v>4917</v>
      </c>
      <c r="B3743" s="476" t="s">
        <v>10821</v>
      </c>
      <c r="C3743" s="476" t="s">
        <v>3</v>
      </c>
      <c r="D3743" s="477">
        <v>379.96</v>
      </c>
    </row>
    <row r="3744" spans="1:4" s="476" customFormat="1" ht="12.75" x14ac:dyDescent="0.2">
      <c r="A3744" s="476">
        <v>39025</v>
      </c>
      <c r="B3744" s="476" t="s">
        <v>1511</v>
      </c>
      <c r="C3744" s="476" t="s">
        <v>9</v>
      </c>
      <c r="D3744" s="477">
        <v>695.78</v>
      </c>
    </row>
    <row r="3745" spans="1:4" s="476" customFormat="1" ht="12.75" x14ac:dyDescent="0.2">
      <c r="A3745" s="476">
        <v>4930</v>
      </c>
      <c r="B3745" s="476" t="s">
        <v>10822</v>
      </c>
      <c r="C3745" s="476" t="s">
        <v>3</v>
      </c>
      <c r="D3745" s="477">
        <v>468.35</v>
      </c>
    </row>
    <row r="3746" spans="1:4" s="476" customFormat="1" ht="12.75" x14ac:dyDescent="0.2">
      <c r="A3746" s="476">
        <v>4922</v>
      </c>
      <c r="B3746" s="476" t="s">
        <v>10823</v>
      </c>
      <c r="C3746" s="476" t="s">
        <v>3</v>
      </c>
      <c r="D3746" s="477">
        <v>352.44</v>
      </c>
    </row>
    <row r="3747" spans="1:4" s="476" customFormat="1" ht="12.75" x14ac:dyDescent="0.2">
      <c r="A3747" s="476">
        <v>4911</v>
      </c>
      <c r="B3747" s="476" t="s">
        <v>10824</v>
      </c>
      <c r="C3747" s="476" t="s">
        <v>3</v>
      </c>
      <c r="D3747" s="477">
        <v>617.67999999999995</v>
      </c>
    </row>
    <row r="3748" spans="1:4" s="476" customFormat="1" ht="12.75" x14ac:dyDescent="0.2">
      <c r="A3748" s="476">
        <v>37518</v>
      </c>
      <c r="B3748" s="476" t="s">
        <v>10825</v>
      </c>
      <c r="C3748" s="476" t="s">
        <v>3</v>
      </c>
      <c r="D3748" s="478">
        <v>1003.73</v>
      </c>
    </row>
    <row r="3749" spans="1:4" s="476" customFormat="1" ht="12.75" x14ac:dyDescent="0.2">
      <c r="A3749" s="476">
        <v>4910</v>
      </c>
      <c r="B3749" s="476" t="s">
        <v>10826</v>
      </c>
      <c r="C3749" s="476" t="s">
        <v>3</v>
      </c>
      <c r="D3749" s="477">
        <v>846.15</v>
      </c>
    </row>
    <row r="3750" spans="1:4" s="476" customFormat="1" ht="12.75" x14ac:dyDescent="0.2">
      <c r="A3750" s="476">
        <v>4943</v>
      </c>
      <c r="B3750" s="476" t="s">
        <v>10827</v>
      </c>
      <c r="C3750" s="476" t="s">
        <v>3</v>
      </c>
      <c r="D3750" s="478">
        <v>1260.57</v>
      </c>
    </row>
    <row r="3751" spans="1:4" s="476" customFormat="1" ht="12.75" x14ac:dyDescent="0.2">
      <c r="A3751" s="476">
        <v>5002</v>
      </c>
      <c r="B3751" s="476" t="s">
        <v>10828</v>
      </c>
      <c r="C3751" s="476" t="s">
        <v>3</v>
      </c>
      <c r="D3751" s="477">
        <v>342.03</v>
      </c>
    </row>
    <row r="3752" spans="1:4" s="476" customFormat="1" ht="12.75" x14ac:dyDescent="0.2">
      <c r="A3752" s="476">
        <v>4977</v>
      </c>
      <c r="B3752" s="476" t="s">
        <v>10829</v>
      </c>
      <c r="C3752" s="476" t="s">
        <v>3</v>
      </c>
      <c r="D3752" s="477">
        <v>230.88</v>
      </c>
    </row>
    <row r="3753" spans="1:4" s="476" customFormat="1" ht="12.75" x14ac:dyDescent="0.2">
      <c r="A3753" s="476">
        <v>5028</v>
      </c>
      <c r="B3753" s="476" t="s">
        <v>10830</v>
      </c>
      <c r="C3753" s="476" t="s">
        <v>3</v>
      </c>
      <c r="D3753" s="477">
        <v>564.92999999999995</v>
      </c>
    </row>
    <row r="3754" spans="1:4" s="476" customFormat="1" ht="12.75" x14ac:dyDescent="0.2">
      <c r="A3754" s="476">
        <v>4998</v>
      </c>
      <c r="B3754" s="476" t="s">
        <v>10831</v>
      </c>
      <c r="C3754" s="476" t="s">
        <v>3</v>
      </c>
      <c r="D3754" s="477">
        <v>469.19</v>
      </c>
    </row>
    <row r="3755" spans="1:4" s="476" customFormat="1" ht="12.75" x14ac:dyDescent="0.2">
      <c r="A3755" s="476">
        <v>4969</v>
      </c>
      <c r="B3755" s="476" t="s">
        <v>10832</v>
      </c>
      <c r="C3755" s="476" t="s">
        <v>3</v>
      </c>
      <c r="D3755" s="477">
        <v>326.54000000000002</v>
      </c>
    </row>
    <row r="3756" spans="1:4" s="476" customFormat="1" ht="12.75" x14ac:dyDescent="0.2">
      <c r="A3756" s="476">
        <v>11364</v>
      </c>
      <c r="B3756" s="476" t="s">
        <v>13246</v>
      </c>
      <c r="C3756" s="476" t="s">
        <v>9</v>
      </c>
      <c r="D3756" s="477">
        <v>176.11</v>
      </c>
    </row>
    <row r="3757" spans="1:4" s="476" customFormat="1" ht="12.75" x14ac:dyDescent="0.2">
      <c r="A3757" s="476">
        <v>11365</v>
      </c>
      <c r="B3757" s="476" t="s">
        <v>13247</v>
      </c>
      <c r="C3757" s="476" t="s">
        <v>9</v>
      </c>
      <c r="D3757" s="477">
        <v>182.76</v>
      </c>
    </row>
    <row r="3758" spans="1:4" s="476" customFormat="1" ht="12.75" x14ac:dyDescent="0.2">
      <c r="A3758" s="476">
        <v>11366</v>
      </c>
      <c r="B3758" s="476" t="s">
        <v>13248</v>
      </c>
      <c r="C3758" s="476" t="s">
        <v>9</v>
      </c>
      <c r="D3758" s="477">
        <v>194.27</v>
      </c>
    </row>
    <row r="3759" spans="1:4" s="476" customFormat="1" ht="12.75" x14ac:dyDescent="0.2">
      <c r="A3759" s="476">
        <v>43777</v>
      </c>
      <c r="B3759" s="476" t="s">
        <v>13249</v>
      </c>
      <c r="C3759" s="476" t="s">
        <v>9</v>
      </c>
      <c r="D3759" s="477">
        <v>228.2</v>
      </c>
    </row>
    <row r="3760" spans="1:4" s="476" customFormat="1" ht="12.75" x14ac:dyDescent="0.2">
      <c r="A3760" s="476">
        <v>20322</v>
      </c>
      <c r="B3760" s="476" t="s">
        <v>13250</v>
      </c>
      <c r="C3760" s="476" t="s">
        <v>9</v>
      </c>
      <c r="D3760" s="477">
        <v>211.84</v>
      </c>
    </row>
    <row r="3761" spans="1:4" s="476" customFormat="1" ht="12.75" x14ac:dyDescent="0.2">
      <c r="A3761" s="476">
        <v>10553</v>
      </c>
      <c r="B3761" s="476" t="s">
        <v>13251</v>
      </c>
      <c r="C3761" s="476" t="s">
        <v>9</v>
      </c>
      <c r="D3761" s="477">
        <v>192.35</v>
      </c>
    </row>
    <row r="3762" spans="1:4" s="476" customFormat="1" ht="12.75" x14ac:dyDescent="0.2">
      <c r="A3762" s="476">
        <v>5020</v>
      </c>
      <c r="B3762" s="476" t="s">
        <v>13252</v>
      </c>
      <c r="C3762" s="476" t="s">
        <v>9</v>
      </c>
      <c r="D3762" s="477">
        <v>202.8</v>
      </c>
    </row>
    <row r="3763" spans="1:4" s="476" customFormat="1" ht="12.75" x14ac:dyDescent="0.2">
      <c r="A3763" s="476">
        <v>10554</v>
      </c>
      <c r="B3763" s="476" t="s">
        <v>13253</v>
      </c>
      <c r="C3763" s="476" t="s">
        <v>9</v>
      </c>
      <c r="D3763" s="477">
        <v>194.06</v>
      </c>
    </row>
    <row r="3764" spans="1:4" s="476" customFormat="1" ht="12.75" x14ac:dyDescent="0.2">
      <c r="A3764" s="476">
        <v>10555</v>
      </c>
      <c r="B3764" s="476" t="s">
        <v>13254</v>
      </c>
      <c r="C3764" s="476" t="s">
        <v>9</v>
      </c>
      <c r="D3764" s="477">
        <v>211.63</v>
      </c>
    </row>
    <row r="3765" spans="1:4" s="476" customFormat="1" ht="12.75" x14ac:dyDescent="0.2">
      <c r="A3765" s="476">
        <v>10556</v>
      </c>
      <c r="B3765" s="476" t="s">
        <v>13255</v>
      </c>
      <c r="C3765" s="476" t="s">
        <v>9</v>
      </c>
      <c r="D3765" s="477">
        <v>281.38</v>
      </c>
    </row>
    <row r="3766" spans="1:4" s="476" customFormat="1" ht="12.75" x14ac:dyDescent="0.2">
      <c r="A3766" s="476">
        <v>39502</v>
      </c>
      <c r="B3766" s="476" t="s">
        <v>13256</v>
      </c>
      <c r="C3766" s="476" t="s">
        <v>9</v>
      </c>
      <c r="D3766" s="477">
        <v>395.12</v>
      </c>
    </row>
    <row r="3767" spans="1:4" s="476" customFormat="1" ht="12.75" x14ac:dyDescent="0.2">
      <c r="A3767" s="476">
        <v>39504</v>
      </c>
      <c r="B3767" s="476" t="s">
        <v>13257</v>
      </c>
      <c r="C3767" s="476" t="s">
        <v>9</v>
      </c>
      <c r="D3767" s="477">
        <v>436.93</v>
      </c>
    </row>
    <row r="3768" spans="1:4" s="476" customFormat="1" ht="12.75" x14ac:dyDescent="0.2">
      <c r="A3768" s="476">
        <v>39503</v>
      </c>
      <c r="B3768" s="476" t="s">
        <v>13258</v>
      </c>
      <c r="C3768" s="476" t="s">
        <v>9</v>
      </c>
      <c r="D3768" s="477">
        <v>459.86</v>
      </c>
    </row>
    <row r="3769" spans="1:4" s="476" customFormat="1" ht="12.75" x14ac:dyDescent="0.2">
      <c r="A3769" s="476">
        <v>39505</v>
      </c>
      <c r="B3769" s="476" t="s">
        <v>13259</v>
      </c>
      <c r="C3769" s="476" t="s">
        <v>9</v>
      </c>
      <c r="D3769" s="477">
        <v>495.56</v>
      </c>
    </row>
    <row r="3770" spans="1:4" s="476" customFormat="1" ht="12.75" x14ac:dyDescent="0.2">
      <c r="A3770" s="476">
        <v>25969</v>
      </c>
      <c r="B3770" s="476" t="s">
        <v>10833</v>
      </c>
      <c r="C3770" s="476" t="s">
        <v>9</v>
      </c>
      <c r="D3770" s="477">
        <v>540.54</v>
      </c>
    </row>
    <row r="3771" spans="1:4" s="476" customFormat="1" ht="12.75" x14ac:dyDescent="0.2">
      <c r="A3771" s="476">
        <v>4944</v>
      </c>
      <c r="B3771" s="476" t="s">
        <v>10834</v>
      </c>
      <c r="C3771" s="476" t="s">
        <v>3</v>
      </c>
      <c r="D3771" s="478">
        <v>1884.55</v>
      </c>
    </row>
    <row r="3772" spans="1:4" s="476" customFormat="1" ht="12.75" x14ac:dyDescent="0.2">
      <c r="A3772" s="476">
        <v>21102</v>
      </c>
      <c r="B3772" s="476" t="s">
        <v>10835</v>
      </c>
      <c r="C3772" s="476" t="s">
        <v>9</v>
      </c>
      <c r="D3772" s="477">
        <v>25.56</v>
      </c>
    </row>
    <row r="3773" spans="1:4" s="476" customFormat="1" ht="12.75" x14ac:dyDescent="0.2">
      <c r="A3773" s="476">
        <v>21101</v>
      </c>
      <c r="B3773" s="476" t="s">
        <v>10836</v>
      </c>
      <c r="C3773" s="476" t="s">
        <v>9</v>
      </c>
      <c r="D3773" s="477">
        <v>16.41</v>
      </c>
    </row>
    <row r="3774" spans="1:4" s="476" customFormat="1" ht="12.75" x14ac:dyDescent="0.2">
      <c r="A3774" s="476">
        <v>34713</v>
      </c>
      <c r="B3774" s="476" t="s">
        <v>10837</v>
      </c>
      <c r="C3774" s="476" t="s">
        <v>3</v>
      </c>
      <c r="D3774" s="477">
        <v>209.36</v>
      </c>
    </row>
    <row r="3775" spans="1:4" s="476" customFormat="1" ht="12.75" x14ac:dyDescent="0.2">
      <c r="A3775" s="476">
        <v>4947</v>
      </c>
      <c r="B3775" s="476" t="s">
        <v>10838</v>
      </c>
      <c r="C3775" s="476" t="s">
        <v>3</v>
      </c>
      <c r="D3775" s="477">
        <v>601.87</v>
      </c>
    </row>
    <row r="3776" spans="1:4" s="476" customFormat="1" ht="12.75" x14ac:dyDescent="0.2">
      <c r="A3776" s="476">
        <v>37563</v>
      </c>
      <c r="B3776" s="476" t="s">
        <v>10839</v>
      </c>
      <c r="C3776" s="476" t="s">
        <v>3</v>
      </c>
      <c r="D3776" s="477">
        <v>462.14</v>
      </c>
    </row>
    <row r="3777" spans="1:4" s="476" customFormat="1" ht="12.75" x14ac:dyDescent="0.2">
      <c r="A3777" s="476">
        <v>4948</v>
      </c>
      <c r="B3777" s="476" t="s">
        <v>10840</v>
      </c>
      <c r="C3777" s="476" t="s">
        <v>3</v>
      </c>
      <c r="D3777" s="477">
        <v>419.41</v>
      </c>
    </row>
    <row r="3778" spans="1:4" s="476" customFormat="1" ht="12.75" x14ac:dyDescent="0.2">
      <c r="A3778" s="476">
        <v>37561</v>
      </c>
      <c r="B3778" s="476" t="s">
        <v>10841</v>
      </c>
      <c r="C3778" s="476" t="s">
        <v>3</v>
      </c>
      <c r="D3778" s="477">
        <v>862.7</v>
      </c>
    </row>
    <row r="3779" spans="1:4" s="476" customFormat="1" ht="12.75" x14ac:dyDescent="0.2">
      <c r="A3779" s="476">
        <v>37562</v>
      </c>
      <c r="B3779" s="476" t="s">
        <v>10842</v>
      </c>
      <c r="C3779" s="476" t="s">
        <v>3</v>
      </c>
      <c r="D3779" s="477">
        <v>553.33000000000004</v>
      </c>
    </row>
    <row r="3780" spans="1:4" s="476" customFormat="1" ht="12.75" x14ac:dyDescent="0.2">
      <c r="A3780" s="476">
        <v>14164</v>
      </c>
      <c r="B3780" s="476" t="s">
        <v>10843</v>
      </c>
      <c r="C3780" s="476" t="s">
        <v>9</v>
      </c>
      <c r="D3780" s="478">
        <v>2251.44</v>
      </c>
    </row>
    <row r="3781" spans="1:4" s="476" customFormat="1" ht="12.75" x14ac:dyDescent="0.2">
      <c r="A3781" s="476">
        <v>14163</v>
      </c>
      <c r="B3781" s="476" t="s">
        <v>10844</v>
      </c>
      <c r="C3781" s="476" t="s">
        <v>9</v>
      </c>
      <c r="D3781" s="478">
        <v>2558.91</v>
      </c>
    </row>
    <row r="3782" spans="1:4" s="476" customFormat="1" ht="12.75" x14ac:dyDescent="0.2">
      <c r="A3782" s="476">
        <v>5051</v>
      </c>
      <c r="B3782" s="476" t="s">
        <v>1977</v>
      </c>
      <c r="C3782" s="476" t="s">
        <v>9</v>
      </c>
      <c r="D3782" s="478">
        <v>2176.31</v>
      </c>
    </row>
    <row r="3783" spans="1:4" s="476" customFormat="1" ht="12.75" x14ac:dyDescent="0.2">
      <c r="A3783" s="476">
        <v>14162</v>
      </c>
      <c r="B3783" s="476" t="s">
        <v>10845</v>
      </c>
      <c r="C3783" s="476" t="s">
        <v>9</v>
      </c>
      <c r="D3783" s="478">
        <v>2173.16</v>
      </c>
    </row>
    <row r="3784" spans="1:4" s="476" customFormat="1" ht="12.75" x14ac:dyDescent="0.2">
      <c r="A3784" s="476">
        <v>5052</v>
      </c>
      <c r="B3784" s="476" t="s">
        <v>10846</v>
      </c>
      <c r="C3784" s="476" t="s">
        <v>9</v>
      </c>
      <c r="D3784" s="478">
        <v>1621.48</v>
      </c>
    </row>
    <row r="3785" spans="1:4" s="476" customFormat="1" ht="12.75" x14ac:dyDescent="0.2">
      <c r="A3785" s="476">
        <v>14166</v>
      </c>
      <c r="B3785" s="476" t="s">
        <v>10847</v>
      </c>
      <c r="C3785" s="476" t="s">
        <v>9</v>
      </c>
      <c r="D3785" s="478">
        <v>1642.07</v>
      </c>
    </row>
    <row r="3786" spans="1:4" s="476" customFormat="1" ht="12.75" x14ac:dyDescent="0.2">
      <c r="A3786" s="476">
        <v>14165</v>
      </c>
      <c r="B3786" s="476" t="s">
        <v>10848</v>
      </c>
      <c r="C3786" s="476" t="s">
        <v>9</v>
      </c>
      <c r="D3786" s="478">
        <v>2274.86</v>
      </c>
    </row>
    <row r="3787" spans="1:4" s="476" customFormat="1" ht="12.75" x14ac:dyDescent="0.2">
      <c r="A3787" s="476">
        <v>5050</v>
      </c>
      <c r="B3787" s="476" t="s">
        <v>10849</v>
      </c>
      <c r="C3787" s="476" t="s">
        <v>9</v>
      </c>
      <c r="D3787" s="477">
        <v>559.89</v>
      </c>
    </row>
    <row r="3788" spans="1:4" s="476" customFormat="1" ht="12.75" x14ac:dyDescent="0.2">
      <c r="A3788" s="476">
        <v>12366</v>
      </c>
      <c r="B3788" s="476" t="s">
        <v>10850</v>
      </c>
      <c r="C3788" s="476" t="s">
        <v>9</v>
      </c>
      <c r="D3788" s="477">
        <v>720.08</v>
      </c>
    </row>
    <row r="3789" spans="1:4" s="476" customFormat="1" ht="12.75" x14ac:dyDescent="0.2">
      <c r="A3789" s="476">
        <v>5045</v>
      </c>
      <c r="B3789" s="476" t="s">
        <v>10851</v>
      </c>
      <c r="C3789" s="476" t="s">
        <v>9</v>
      </c>
      <c r="D3789" s="478">
        <v>1002.75</v>
      </c>
    </row>
    <row r="3790" spans="1:4" s="476" customFormat="1" ht="12.75" x14ac:dyDescent="0.2">
      <c r="A3790" s="476">
        <v>5044</v>
      </c>
      <c r="B3790" s="476" t="s">
        <v>10852</v>
      </c>
      <c r="C3790" s="476" t="s">
        <v>9</v>
      </c>
      <c r="D3790" s="477">
        <v>707.45</v>
      </c>
    </row>
    <row r="3791" spans="1:4" s="476" customFormat="1" ht="12.75" x14ac:dyDescent="0.2">
      <c r="A3791" s="476">
        <v>5055</v>
      </c>
      <c r="B3791" s="476" t="s">
        <v>10853</v>
      </c>
      <c r="C3791" s="476" t="s">
        <v>9</v>
      </c>
      <c r="D3791" s="478">
        <v>1005.81</v>
      </c>
    </row>
    <row r="3792" spans="1:4" s="476" customFormat="1" ht="12.75" x14ac:dyDescent="0.2">
      <c r="A3792" s="476">
        <v>5053</v>
      </c>
      <c r="B3792" s="476" t="s">
        <v>10854</v>
      </c>
      <c r="C3792" s="476" t="s">
        <v>9</v>
      </c>
      <c r="D3792" s="477">
        <v>782.85</v>
      </c>
    </row>
    <row r="3793" spans="1:4" s="476" customFormat="1" ht="12.75" x14ac:dyDescent="0.2">
      <c r="A3793" s="476">
        <v>5035</v>
      </c>
      <c r="B3793" s="476" t="s">
        <v>10855</v>
      </c>
      <c r="C3793" s="476" t="s">
        <v>9</v>
      </c>
      <c r="D3793" s="478">
        <v>1279.94</v>
      </c>
    </row>
    <row r="3794" spans="1:4" s="476" customFormat="1" ht="12.75" x14ac:dyDescent="0.2">
      <c r="A3794" s="476">
        <v>5036</v>
      </c>
      <c r="B3794" s="476" t="s">
        <v>10856</v>
      </c>
      <c r="C3794" s="476" t="s">
        <v>9</v>
      </c>
      <c r="D3794" s="478">
        <v>2136.65</v>
      </c>
    </row>
    <row r="3795" spans="1:4" s="476" customFormat="1" ht="12.75" x14ac:dyDescent="0.2">
      <c r="A3795" s="476">
        <v>5059</v>
      </c>
      <c r="B3795" s="476" t="s">
        <v>10857</v>
      </c>
      <c r="C3795" s="476" t="s">
        <v>9</v>
      </c>
      <c r="D3795" s="478">
        <v>1001.04</v>
      </c>
    </row>
    <row r="3796" spans="1:4" s="476" customFormat="1" ht="12.75" x14ac:dyDescent="0.2">
      <c r="A3796" s="476">
        <v>5057</v>
      </c>
      <c r="B3796" s="476" t="s">
        <v>10858</v>
      </c>
      <c r="C3796" s="476" t="s">
        <v>9</v>
      </c>
      <c r="D3796" s="477">
        <v>860.8</v>
      </c>
    </row>
    <row r="3797" spans="1:4" s="476" customFormat="1" ht="12.75" x14ac:dyDescent="0.2">
      <c r="A3797" s="476">
        <v>5033</v>
      </c>
      <c r="B3797" s="476" t="s">
        <v>10859</v>
      </c>
      <c r="C3797" s="476" t="s">
        <v>9</v>
      </c>
      <c r="D3797" s="477">
        <v>714.6</v>
      </c>
    </row>
    <row r="3798" spans="1:4" s="476" customFormat="1" ht="12.75" x14ac:dyDescent="0.2">
      <c r="A3798" s="476">
        <v>5038</v>
      </c>
      <c r="B3798" s="476" t="s">
        <v>10860</v>
      </c>
      <c r="C3798" s="476" t="s">
        <v>9</v>
      </c>
      <c r="D3798" s="477">
        <v>582.39</v>
      </c>
    </row>
    <row r="3799" spans="1:4" s="476" customFormat="1" ht="12.75" x14ac:dyDescent="0.2">
      <c r="A3799" s="476">
        <v>12372</v>
      </c>
      <c r="B3799" s="476" t="s">
        <v>10861</v>
      </c>
      <c r="C3799" s="476" t="s">
        <v>9</v>
      </c>
      <c r="D3799" s="477">
        <v>767.48</v>
      </c>
    </row>
    <row r="3800" spans="1:4" s="476" customFormat="1" ht="12.75" x14ac:dyDescent="0.2">
      <c r="A3800" s="476">
        <v>13339</v>
      </c>
      <c r="B3800" s="476" t="s">
        <v>10862</v>
      </c>
      <c r="C3800" s="476" t="s">
        <v>9</v>
      </c>
      <c r="D3800" s="478">
        <v>1140.94</v>
      </c>
    </row>
    <row r="3801" spans="1:4" s="476" customFormat="1" ht="12.75" x14ac:dyDescent="0.2">
      <c r="A3801" s="476">
        <v>12373</v>
      </c>
      <c r="B3801" s="476" t="s">
        <v>10863</v>
      </c>
      <c r="C3801" s="476" t="s">
        <v>9</v>
      </c>
      <c r="D3801" s="478">
        <v>1194.81</v>
      </c>
    </row>
    <row r="3802" spans="1:4" s="476" customFormat="1" ht="12.75" x14ac:dyDescent="0.2">
      <c r="A3802" s="476">
        <v>12388</v>
      </c>
      <c r="B3802" s="476" t="s">
        <v>10864</v>
      </c>
      <c r="C3802" s="476" t="s">
        <v>9</v>
      </c>
      <c r="D3802" s="477">
        <v>331.41</v>
      </c>
    </row>
    <row r="3803" spans="1:4" s="476" customFormat="1" ht="12.75" x14ac:dyDescent="0.2">
      <c r="A3803" s="476">
        <v>34695</v>
      </c>
      <c r="B3803" s="476" t="s">
        <v>10865</v>
      </c>
      <c r="C3803" s="476" t="s">
        <v>9</v>
      </c>
      <c r="D3803" s="477">
        <v>821.79</v>
      </c>
    </row>
    <row r="3804" spans="1:4" s="476" customFormat="1" ht="12.75" x14ac:dyDescent="0.2">
      <c r="A3804" s="476">
        <v>34692</v>
      </c>
      <c r="B3804" s="476" t="s">
        <v>10866</v>
      </c>
      <c r="C3804" s="476" t="s">
        <v>9</v>
      </c>
      <c r="D3804" s="478">
        <v>1972.29</v>
      </c>
    </row>
    <row r="3805" spans="1:4" s="476" customFormat="1" ht="12.75" x14ac:dyDescent="0.2">
      <c r="A3805" s="476">
        <v>2731</v>
      </c>
      <c r="B3805" s="476" t="s">
        <v>10867</v>
      </c>
      <c r="C3805" s="476" t="s">
        <v>27</v>
      </c>
      <c r="D3805" s="477">
        <v>82.38</v>
      </c>
    </row>
    <row r="3806" spans="1:4" s="476" customFormat="1" ht="12.75" x14ac:dyDescent="0.2">
      <c r="A3806" s="476">
        <v>41457</v>
      </c>
      <c r="B3806" s="476" t="s">
        <v>16847</v>
      </c>
      <c r="C3806" s="476" t="s">
        <v>9</v>
      </c>
      <c r="D3806" s="478">
        <v>1212.3599999999999</v>
      </c>
    </row>
    <row r="3807" spans="1:4" s="476" customFormat="1" ht="12.75" x14ac:dyDescent="0.2">
      <c r="A3807" s="476">
        <v>41458</v>
      </c>
      <c r="B3807" s="476" t="s">
        <v>16848</v>
      </c>
      <c r="C3807" s="476" t="s">
        <v>9</v>
      </c>
      <c r="D3807" s="478">
        <v>1692.52</v>
      </c>
    </row>
    <row r="3808" spans="1:4" s="476" customFormat="1" ht="12.75" x14ac:dyDescent="0.2">
      <c r="A3808" s="476">
        <v>41459</v>
      </c>
      <c r="B3808" s="476" t="s">
        <v>16849</v>
      </c>
      <c r="C3808" s="476" t="s">
        <v>9</v>
      </c>
      <c r="D3808" s="478">
        <v>2360.9299999999998</v>
      </c>
    </row>
    <row r="3809" spans="1:4" s="476" customFormat="1" ht="12.75" x14ac:dyDescent="0.2">
      <c r="A3809" s="476">
        <v>41461</v>
      </c>
      <c r="B3809" s="476" t="s">
        <v>16850</v>
      </c>
      <c r="C3809" s="476" t="s">
        <v>9</v>
      </c>
      <c r="D3809" s="478">
        <v>3219.01</v>
      </c>
    </row>
    <row r="3810" spans="1:4" s="476" customFormat="1" ht="12.75" x14ac:dyDescent="0.2">
      <c r="A3810" s="476">
        <v>26028</v>
      </c>
      <c r="B3810" s="476" t="s">
        <v>10868</v>
      </c>
      <c r="C3810" s="476" t="s">
        <v>8623</v>
      </c>
      <c r="D3810" s="477">
        <v>357.47</v>
      </c>
    </row>
    <row r="3811" spans="1:4" s="476" customFormat="1" ht="12.75" x14ac:dyDescent="0.2">
      <c r="A3811" s="476">
        <v>11844</v>
      </c>
      <c r="B3811" s="476" t="s">
        <v>13260</v>
      </c>
      <c r="C3811" s="476" t="s">
        <v>27</v>
      </c>
      <c r="D3811" s="477">
        <v>58.99</v>
      </c>
    </row>
    <row r="3812" spans="1:4" s="476" customFormat="1" ht="12.75" x14ac:dyDescent="0.2">
      <c r="A3812" s="476">
        <v>4465</v>
      </c>
      <c r="B3812" s="476" t="s">
        <v>13261</v>
      </c>
      <c r="C3812" s="476" t="s">
        <v>27</v>
      </c>
      <c r="D3812" s="477">
        <v>49.02</v>
      </c>
    </row>
    <row r="3813" spans="1:4" s="476" customFormat="1" ht="12.75" x14ac:dyDescent="0.2">
      <c r="A3813" s="476">
        <v>35273</v>
      </c>
      <c r="B3813" s="476" t="s">
        <v>13262</v>
      </c>
      <c r="C3813" s="476" t="s">
        <v>27</v>
      </c>
      <c r="D3813" s="477">
        <v>58.79</v>
      </c>
    </row>
    <row r="3814" spans="1:4" s="476" customFormat="1" ht="12.75" x14ac:dyDescent="0.2">
      <c r="A3814" s="476">
        <v>4470</v>
      </c>
      <c r="B3814" s="476" t="s">
        <v>13263</v>
      </c>
      <c r="C3814" s="476" t="s">
        <v>27</v>
      </c>
      <c r="D3814" s="477">
        <v>135.66999999999999</v>
      </c>
    </row>
    <row r="3815" spans="1:4" s="476" customFormat="1" ht="12.75" x14ac:dyDescent="0.2">
      <c r="A3815" s="476">
        <v>20208</v>
      </c>
      <c r="B3815" s="476" t="s">
        <v>13264</v>
      </c>
      <c r="C3815" s="476" t="s">
        <v>27</v>
      </c>
      <c r="D3815" s="477">
        <v>122.1</v>
      </c>
    </row>
    <row r="3816" spans="1:4" s="476" customFormat="1" ht="12.75" x14ac:dyDescent="0.2">
      <c r="A3816" s="476">
        <v>20204</v>
      </c>
      <c r="B3816" s="476" t="s">
        <v>13265</v>
      </c>
      <c r="C3816" s="476" t="s">
        <v>27</v>
      </c>
      <c r="D3816" s="477">
        <v>90.45</v>
      </c>
    </row>
    <row r="3817" spans="1:4" s="476" customFormat="1" ht="12.75" x14ac:dyDescent="0.2">
      <c r="A3817" s="476">
        <v>4437</v>
      </c>
      <c r="B3817" s="476" t="s">
        <v>13266</v>
      </c>
      <c r="C3817" s="476" t="s">
        <v>27</v>
      </c>
      <c r="D3817" s="477">
        <v>101.75</v>
      </c>
    </row>
    <row r="3818" spans="1:4" s="476" customFormat="1" ht="12.75" x14ac:dyDescent="0.2">
      <c r="A3818" s="476">
        <v>14580</v>
      </c>
      <c r="B3818" s="476" t="s">
        <v>13267</v>
      </c>
      <c r="C3818" s="476" t="s">
        <v>27</v>
      </c>
      <c r="D3818" s="477">
        <v>101.75</v>
      </c>
    </row>
    <row r="3819" spans="1:4" s="476" customFormat="1" ht="12.75" x14ac:dyDescent="0.2">
      <c r="A3819" s="476">
        <v>40304</v>
      </c>
      <c r="B3819" s="476" t="s">
        <v>1102</v>
      </c>
      <c r="C3819" s="476" t="s">
        <v>29</v>
      </c>
      <c r="D3819" s="477">
        <v>27.9</v>
      </c>
    </row>
    <row r="3820" spans="1:4" s="476" customFormat="1" ht="12.75" x14ac:dyDescent="0.2">
      <c r="A3820" s="476">
        <v>5065</v>
      </c>
      <c r="B3820" s="476" t="s">
        <v>10869</v>
      </c>
      <c r="C3820" s="476" t="s">
        <v>29</v>
      </c>
      <c r="D3820" s="477">
        <v>42.99</v>
      </c>
    </row>
    <row r="3821" spans="1:4" s="476" customFormat="1" ht="12.75" x14ac:dyDescent="0.2">
      <c r="A3821" s="476">
        <v>5072</v>
      </c>
      <c r="B3821" s="476" t="s">
        <v>10870</v>
      </c>
      <c r="C3821" s="476" t="s">
        <v>29</v>
      </c>
      <c r="D3821" s="477">
        <v>39.770000000000003</v>
      </c>
    </row>
    <row r="3822" spans="1:4" s="476" customFormat="1" ht="12.75" x14ac:dyDescent="0.2">
      <c r="A3822" s="476">
        <v>5066</v>
      </c>
      <c r="B3822" s="476" t="s">
        <v>10871</v>
      </c>
      <c r="C3822" s="476" t="s">
        <v>29</v>
      </c>
      <c r="D3822" s="477">
        <v>29.78</v>
      </c>
    </row>
    <row r="3823" spans="1:4" s="476" customFormat="1" ht="12.75" x14ac:dyDescent="0.2">
      <c r="A3823" s="476">
        <v>5063</v>
      </c>
      <c r="B3823" s="476" t="s">
        <v>10872</v>
      </c>
      <c r="C3823" s="476" t="s">
        <v>29</v>
      </c>
      <c r="D3823" s="477">
        <v>26.97</v>
      </c>
    </row>
    <row r="3824" spans="1:4" s="476" customFormat="1" ht="12.75" x14ac:dyDescent="0.2">
      <c r="A3824" s="476">
        <v>20247</v>
      </c>
      <c r="B3824" s="476" t="s">
        <v>1123</v>
      </c>
      <c r="C3824" s="476" t="s">
        <v>29</v>
      </c>
      <c r="D3824" s="477">
        <v>25.03</v>
      </c>
    </row>
    <row r="3825" spans="1:4" s="476" customFormat="1" ht="12.75" x14ac:dyDescent="0.2">
      <c r="A3825" s="476">
        <v>5074</v>
      </c>
      <c r="B3825" s="476" t="s">
        <v>1101</v>
      </c>
      <c r="C3825" s="476" t="s">
        <v>29</v>
      </c>
      <c r="D3825" s="477">
        <v>25.32</v>
      </c>
    </row>
    <row r="3826" spans="1:4" s="476" customFormat="1" ht="12.75" x14ac:dyDescent="0.2">
      <c r="A3826" s="476">
        <v>5067</v>
      </c>
      <c r="B3826" s="476" t="s">
        <v>10873</v>
      </c>
      <c r="C3826" s="476" t="s">
        <v>29</v>
      </c>
      <c r="D3826" s="477">
        <v>24.09</v>
      </c>
    </row>
    <row r="3827" spans="1:4" s="476" customFormat="1" ht="12.75" x14ac:dyDescent="0.2">
      <c r="A3827" s="476">
        <v>5078</v>
      </c>
      <c r="B3827" s="476" t="s">
        <v>10874</v>
      </c>
      <c r="C3827" s="476" t="s">
        <v>29</v>
      </c>
      <c r="D3827" s="477">
        <v>23.82</v>
      </c>
    </row>
    <row r="3828" spans="1:4" s="476" customFormat="1" ht="12.75" x14ac:dyDescent="0.2">
      <c r="A3828" s="476">
        <v>5068</v>
      </c>
      <c r="B3828" s="476" t="s">
        <v>996</v>
      </c>
      <c r="C3828" s="476" t="s">
        <v>29</v>
      </c>
      <c r="D3828" s="477">
        <v>22.6</v>
      </c>
    </row>
    <row r="3829" spans="1:4" s="476" customFormat="1" ht="12.75" x14ac:dyDescent="0.2">
      <c r="A3829" s="476">
        <v>5073</v>
      </c>
      <c r="B3829" s="476" t="s">
        <v>1124</v>
      </c>
      <c r="C3829" s="476" t="s">
        <v>29</v>
      </c>
      <c r="D3829" s="477">
        <v>23.04</v>
      </c>
    </row>
    <row r="3830" spans="1:4" s="476" customFormat="1" ht="12.75" x14ac:dyDescent="0.2">
      <c r="A3830" s="476">
        <v>5069</v>
      </c>
      <c r="B3830" s="476" t="s">
        <v>1758</v>
      </c>
      <c r="C3830" s="476" t="s">
        <v>29</v>
      </c>
      <c r="D3830" s="477">
        <v>23.04</v>
      </c>
    </row>
    <row r="3831" spans="1:4" s="476" customFormat="1" ht="12.75" x14ac:dyDescent="0.2">
      <c r="A3831" s="476">
        <v>5070</v>
      </c>
      <c r="B3831" s="476" t="s">
        <v>10875</v>
      </c>
      <c r="C3831" s="476" t="s">
        <v>29</v>
      </c>
      <c r="D3831" s="477">
        <v>23.29</v>
      </c>
    </row>
    <row r="3832" spans="1:4" s="476" customFormat="1" ht="12.75" x14ac:dyDescent="0.2">
      <c r="A3832" s="476">
        <v>5071</v>
      </c>
      <c r="B3832" s="476" t="s">
        <v>10876</v>
      </c>
      <c r="C3832" s="476" t="s">
        <v>29</v>
      </c>
      <c r="D3832" s="477">
        <v>22.6</v>
      </c>
    </row>
    <row r="3833" spans="1:4" s="476" customFormat="1" ht="12.75" x14ac:dyDescent="0.2">
      <c r="A3833" s="476">
        <v>5061</v>
      </c>
      <c r="B3833" s="476" t="s">
        <v>1033</v>
      </c>
      <c r="C3833" s="476" t="s">
        <v>29</v>
      </c>
      <c r="D3833" s="477">
        <v>22.22</v>
      </c>
    </row>
    <row r="3834" spans="1:4" s="476" customFormat="1" ht="12.75" x14ac:dyDescent="0.2">
      <c r="A3834" s="476">
        <v>5075</v>
      </c>
      <c r="B3834" s="476" t="s">
        <v>10877</v>
      </c>
      <c r="C3834" s="476" t="s">
        <v>29</v>
      </c>
      <c r="D3834" s="477">
        <v>22.6</v>
      </c>
    </row>
    <row r="3835" spans="1:4" s="476" customFormat="1" ht="12.75" x14ac:dyDescent="0.2">
      <c r="A3835" s="476">
        <v>39027</v>
      </c>
      <c r="B3835" s="476" t="s">
        <v>10878</v>
      </c>
      <c r="C3835" s="476" t="s">
        <v>29</v>
      </c>
      <c r="D3835" s="477">
        <v>22.58</v>
      </c>
    </row>
    <row r="3836" spans="1:4" s="476" customFormat="1" ht="12.75" x14ac:dyDescent="0.2">
      <c r="A3836" s="476">
        <v>5062</v>
      </c>
      <c r="B3836" s="476" t="s">
        <v>10879</v>
      </c>
      <c r="C3836" s="476" t="s">
        <v>29</v>
      </c>
      <c r="D3836" s="477">
        <v>22.9</v>
      </c>
    </row>
    <row r="3837" spans="1:4" s="476" customFormat="1" ht="12.75" x14ac:dyDescent="0.2">
      <c r="A3837" s="476">
        <v>40568</v>
      </c>
      <c r="B3837" s="476" t="s">
        <v>10880</v>
      </c>
      <c r="C3837" s="476" t="s">
        <v>29</v>
      </c>
      <c r="D3837" s="477">
        <v>22.77</v>
      </c>
    </row>
    <row r="3838" spans="1:4" s="476" customFormat="1" ht="12.75" x14ac:dyDescent="0.2">
      <c r="A3838" s="476">
        <v>39026</v>
      </c>
      <c r="B3838" s="476" t="s">
        <v>10881</v>
      </c>
      <c r="C3838" s="476" t="s">
        <v>29</v>
      </c>
      <c r="D3838" s="477">
        <v>25.42</v>
      </c>
    </row>
    <row r="3839" spans="1:4" s="476" customFormat="1" ht="12.75" x14ac:dyDescent="0.2">
      <c r="A3839" s="476">
        <v>42431</v>
      </c>
      <c r="B3839" s="476" t="s">
        <v>10882</v>
      </c>
      <c r="C3839" s="476" t="s">
        <v>9</v>
      </c>
      <c r="D3839" s="478">
        <v>3032.43</v>
      </c>
    </row>
    <row r="3840" spans="1:4" s="476" customFormat="1" ht="12.75" x14ac:dyDescent="0.2">
      <c r="A3840" s="476">
        <v>44074</v>
      </c>
      <c r="B3840" s="476" t="s">
        <v>16851</v>
      </c>
      <c r="C3840" s="476" t="s">
        <v>7596</v>
      </c>
      <c r="D3840" s="477">
        <v>570.98</v>
      </c>
    </row>
    <row r="3841" spans="1:4" s="476" customFormat="1" ht="12.75" x14ac:dyDescent="0.2">
      <c r="A3841" s="476">
        <v>44072</v>
      </c>
      <c r="B3841" s="476" t="s">
        <v>16852</v>
      </c>
      <c r="C3841" s="476" t="s">
        <v>7596</v>
      </c>
      <c r="D3841" s="477">
        <v>97.38</v>
      </c>
    </row>
    <row r="3842" spans="1:4" s="476" customFormat="1" ht="12.75" x14ac:dyDescent="0.2">
      <c r="A3842" s="476">
        <v>511</v>
      </c>
      <c r="B3842" s="476" t="s">
        <v>1184</v>
      </c>
      <c r="C3842" s="476" t="s">
        <v>7596</v>
      </c>
      <c r="D3842" s="477">
        <v>15.14</v>
      </c>
    </row>
    <row r="3843" spans="1:4" s="476" customFormat="1" ht="12.75" x14ac:dyDescent="0.2">
      <c r="A3843" s="476">
        <v>37540</v>
      </c>
      <c r="B3843" s="476" t="s">
        <v>10883</v>
      </c>
      <c r="C3843" s="476" t="s">
        <v>9</v>
      </c>
      <c r="D3843" s="478">
        <v>82458.06</v>
      </c>
    </row>
    <row r="3844" spans="1:4" s="476" customFormat="1" ht="12.75" x14ac:dyDescent="0.2">
      <c r="A3844" s="476">
        <v>37548</v>
      </c>
      <c r="B3844" s="476" t="s">
        <v>10884</v>
      </c>
      <c r="C3844" s="476" t="s">
        <v>9</v>
      </c>
      <c r="D3844" s="478">
        <v>109297.74</v>
      </c>
    </row>
    <row r="3845" spans="1:4" s="476" customFormat="1" ht="12.75" x14ac:dyDescent="0.2">
      <c r="A3845" s="476">
        <v>39828</v>
      </c>
      <c r="B3845" s="476" t="s">
        <v>10885</v>
      </c>
      <c r="C3845" s="476" t="s">
        <v>9</v>
      </c>
      <c r="D3845" s="477">
        <v>655.68</v>
      </c>
    </row>
    <row r="3846" spans="1:4" s="476" customFormat="1" ht="12.75" x14ac:dyDescent="0.2">
      <c r="A3846" s="476">
        <v>12273</v>
      </c>
      <c r="B3846" s="476" t="s">
        <v>10886</v>
      </c>
      <c r="C3846" s="476" t="s">
        <v>9</v>
      </c>
      <c r="D3846" s="477">
        <v>68.03</v>
      </c>
    </row>
    <row r="3847" spans="1:4" s="476" customFormat="1" ht="12.75" x14ac:dyDescent="0.2">
      <c r="A3847" s="476">
        <v>38392</v>
      </c>
      <c r="B3847" s="476" t="s">
        <v>10887</v>
      </c>
      <c r="C3847" s="476" t="s">
        <v>9</v>
      </c>
      <c r="D3847" s="477">
        <v>60.69</v>
      </c>
    </row>
    <row r="3848" spans="1:4" s="476" customFormat="1" ht="12.75" x14ac:dyDescent="0.2">
      <c r="A3848" s="476">
        <v>11735</v>
      </c>
      <c r="B3848" s="476" t="s">
        <v>16853</v>
      </c>
      <c r="C3848" s="476" t="s">
        <v>9</v>
      </c>
      <c r="D3848" s="477">
        <v>9.3699999999999992</v>
      </c>
    </row>
    <row r="3849" spans="1:4" s="476" customFormat="1" ht="12.75" x14ac:dyDescent="0.2">
      <c r="A3849" s="476">
        <v>11737</v>
      </c>
      <c r="B3849" s="476" t="s">
        <v>16854</v>
      </c>
      <c r="C3849" s="476" t="s">
        <v>9</v>
      </c>
      <c r="D3849" s="477">
        <v>13.28</v>
      </c>
    </row>
    <row r="3850" spans="1:4" s="476" customFormat="1" ht="12.75" x14ac:dyDescent="0.2">
      <c r="A3850" s="476">
        <v>11738</v>
      </c>
      <c r="B3850" s="476" t="s">
        <v>16855</v>
      </c>
      <c r="C3850" s="476" t="s">
        <v>9</v>
      </c>
      <c r="D3850" s="477">
        <v>16.75</v>
      </c>
    </row>
    <row r="3851" spans="1:4" s="476" customFormat="1" ht="12.75" x14ac:dyDescent="0.2">
      <c r="A3851" s="476">
        <v>36143</v>
      </c>
      <c r="B3851" s="476" t="s">
        <v>10888</v>
      </c>
      <c r="C3851" s="476" t="s">
        <v>9</v>
      </c>
      <c r="D3851" s="477">
        <v>30.23</v>
      </c>
    </row>
    <row r="3852" spans="1:4" s="476" customFormat="1" ht="12.75" x14ac:dyDescent="0.2">
      <c r="A3852" s="476">
        <v>36142</v>
      </c>
      <c r="B3852" s="476" t="s">
        <v>10889</v>
      </c>
      <c r="C3852" s="476" t="s">
        <v>9</v>
      </c>
      <c r="D3852" s="477">
        <v>2.21</v>
      </c>
    </row>
    <row r="3853" spans="1:4" s="476" customFormat="1" ht="12.75" x14ac:dyDescent="0.2">
      <c r="A3853" s="476">
        <v>36146</v>
      </c>
      <c r="B3853" s="476" t="s">
        <v>10890</v>
      </c>
      <c r="C3853" s="476" t="s">
        <v>9</v>
      </c>
      <c r="D3853" s="477">
        <v>250.75</v>
      </c>
    </row>
    <row r="3854" spans="1:4" s="476" customFormat="1" ht="12.75" x14ac:dyDescent="0.2">
      <c r="A3854" s="476">
        <v>39015</v>
      </c>
      <c r="B3854" s="476" t="s">
        <v>10891</v>
      </c>
      <c r="C3854" s="476" t="s">
        <v>9</v>
      </c>
      <c r="D3854" s="477">
        <v>0.94</v>
      </c>
    </row>
    <row r="3855" spans="1:4" s="476" customFormat="1" ht="12.75" x14ac:dyDescent="0.2">
      <c r="A3855" s="476">
        <v>38377</v>
      </c>
      <c r="B3855" s="476" t="s">
        <v>10892</v>
      </c>
      <c r="C3855" s="476" t="s">
        <v>9</v>
      </c>
      <c r="D3855" s="477">
        <v>36.159999999999997</v>
      </c>
    </row>
    <row r="3856" spans="1:4" s="476" customFormat="1" ht="12.75" x14ac:dyDescent="0.2">
      <c r="A3856" s="476">
        <v>38376</v>
      </c>
      <c r="B3856" s="476" t="s">
        <v>10893</v>
      </c>
      <c r="C3856" s="476" t="s">
        <v>9</v>
      </c>
      <c r="D3856" s="477">
        <v>41.23</v>
      </c>
    </row>
    <row r="3857" spans="1:4" s="476" customFormat="1" ht="12.75" x14ac:dyDescent="0.2">
      <c r="A3857" s="476">
        <v>38116</v>
      </c>
      <c r="B3857" s="476" t="s">
        <v>10894</v>
      </c>
      <c r="C3857" s="476" t="s">
        <v>9</v>
      </c>
      <c r="D3857" s="477">
        <v>5.57</v>
      </c>
    </row>
    <row r="3858" spans="1:4" s="476" customFormat="1" ht="12.75" x14ac:dyDescent="0.2">
      <c r="A3858" s="476">
        <v>38066</v>
      </c>
      <c r="B3858" s="476" t="s">
        <v>10895</v>
      </c>
      <c r="C3858" s="476" t="s">
        <v>9</v>
      </c>
      <c r="D3858" s="477">
        <v>9.1999999999999993</v>
      </c>
    </row>
    <row r="3859" spans="1:4" s="476" customFormat="1" ht="12.75" x14ac:dyDescent="0.2">
      <c r="A3859" s="476">
        <v>38117</v>
      </c>
      <c r="B3859" s="476" t="s">
        <v>10896</v>
      </c>
      <c r="C3859" s="476" t="s">
        <v>9</v>
      </c>
      <c r="D3859" s="477">
        <v>9.49</v>
      </c>
    </row>
    <row r="3860" spans="1:4" s="476" customFormat="1" ht="12.75" x14ac:dyDescent="0.2">
      <c r="A3860" s="476">
        <v>38067</v>
      </c>
      <c r="B3860" s="476" t="s">
        <v>10897</v>
      </c>
      <c r="C3860" s="476" t="s">
        <v>9</v>
      </c>
      <c r="D3860" s="477">
        <v>12.96</v>
      </c>
    </row>
    <row r="3861" spans="1:4" s="476" customFormat="1" ht="12.75" x14ac:dyDescent="0.2">
      <c r="A3861" s="476">
        <v>11522</v>
      </c>
      <c r="B3861" s="476" t="s">
        <v>13268</v>
      </c>
      <c r="C3861" s="476" t="s">
        <v>9</v>
      </c>
      <c r="D3861" s="477">
        <v>12.27</v>
      </c>
    </row>
    <row r="3862" spans="1:4" s="476" customFormat="1" ht="12.75" x14ac:dyDescent="0.2">
      <c r="A3862" s="476">
        <v>43600</v>
      </c>
      <c r="B3862" s="476" t="s">
        <v>13269</v>
      </c>
      <c r="C3862" s="476" t="s">
        <v>9</v>
      </c>
      <c r="D3862" s="477">
        <v>49.16</v>
      </c>
    </row>
    <row r="3863" spans="1:4" s="476" customFormat="1" ht="12.75" x14ac:dyDescent="0.2">
      <c r="A3863" s="476">
        <v>5080</v>
      </c>
      <c r="B3863" s="476" t="s">
        <v>13270</v>
      </c>
      <c r="C3863" s="476" t="s">
        <v>9</v>
      </c>
      <c r="D3863" s="477">
        <v>19.170000000000002</v>
      </c>
    </row>
    <row r="3864" spans="1:4" s="476" customFormat="1" ht="12.75" x14ac:dyDescent="0.2">
      <c r="A3864" s="476">
        <v>38168</v>
      </c>
      <c r="B3864" s="476" t="s">
        <v>13271</v>
      </c>
      <c r="C3864" s="476" t="s">
        <v>9</v>
      </c>
      <c r="D3864" s="477">
        <v>133.83000000000001</v>
      </c>
    </row>
    <row r="3865" spans="1:4" s="476" customFormat="1" ht="12.75" x14ac:dyDescent="0.2">
      <c r="A3865" s="476">
        <v>43601</v>
      </c>
      <c r="B3865" s="476" t="s">
        <v>13272</v>
      </c>
      <c r="C3865" s="476" t="s">
        <v>9</v>
      </c>
      <c r="D3865" s="477">
        <v>66.91</v>
      </c>
    </row>
    <row r="3866" spans="1:4" s="476" customFormat="1" ht="12.75" x14ac:dyDescent="0.2">
      <c r="A3866" s="476">
        <v>13393</v>
      </c>
      <c r="B3866" s="476" t="s">
        <v>10898</v>
      </c>
      <c r="C3866" s="476" t="s">
        <v>9</v>
      </c>
      <c r="D3866" s="477">
        <v>640.9</v>
      </c>
    </row>
    <row r="3867" spans="1:4" s="476" customFormat="1" ht="12.75" x14ac:dyDescent="0.2">
      <c r="A3867" s="476">
        <v>13395</v>
      </c>
      <c r="B3867" s="476" t="s">
        <v>1854</v>
      </c>
      <c r="C3867" s="476" t="s">
        <v>9</v>
      </c>
      <c r="D3867" s="477">
        <v>898.15</v>
      </c>
    </row>
    <row r="3868" spans="1:4" s="476" customFormat="1" ht="12.75" x14ac:dyDescent="0.2">
      <c r="A3868" s="476">
        <v>12039</v>
      </c>
      <c r="B3868" s="476" t="s">
        <v>10899</v>
      </c>
      <c r="C3868" s="476" t="s">
        <v>9</v>
      </c>
      <c r="D3868" s="477">
        <v>943.86</v>
      </c>
    </row>
    <row r="3869" spans="1:4" s="476" customFormat="1" ht="12.75" x14ac:dyDescent="0.2">
      <c r="A3869" s="476">
        <v>13396</v>
      </c>
      <c r="B3869" s="476" t="s">
        <v>10900</v>
      </c>
      <c r="C3869" s="476" t="s">
        <v>9</v>
      </c>
      <c r="D3869" s="478">
        <v>1325.6</v>
      </c>
    </row>
    <row r="3870" spans="1:4" s="476" customFormat="1" ht="12.75" x14ac:dyDescent="0.2">
      <c r="A3870" s="476">
        <v>12041</v>
      </c>
      <c r="B3870" s="476" t="s">
        <v>10901</v>
      </c>
      <c r="C3870" s="476" t="s">
        <v>9</v>
      </c>
      <c r="D3870" s="478">
        <v>1082.43</v>
      </c>
    </row>
    <row r="3871" spans="1:4" s="476" customFormat="1" ht="12.75" x14ac:dyDescent="0.2">
      <c r="A3871" s="476">
        <v>12043</v>
      </c>
      <c r="B3871" s="476" t="s">
        <v>10902</v>
      </c>
      <c r="C3871" s="476" t="s">
        <v>9</v>
      </c>
      <c r="D3871" s="478">
        <v>2285.38</v>
      </c>
    </row>
    <row r="3872" spans="1:4" s="476" customFormat="1" ht="12.75" x14ac:dyDescent="0.2">
      <c r="A3872" s="476">
        <v>39762</v>
      </c>
      <c r="B3872" s="476" t="s">
        <v>10903</v>
      </c>
      <c r="C3872" s="476" t="s">
        <v>9</v>
      </c>
      <c r="D3872" s="478">
        <v>1087.9000000000001</v>
      </c>
    </row>
    <row r="3873" spans="1:4" s="476" customFormat="1" ht="12.75" x14ac:dyDescent="0.2">
      <c r="A3873" s="476">
        <v>12042</v>
      </c>
      <c r="B3873" s="476" t="s">
        <v>1863</v>
      </c>
      <c r="C3873" s="476" t="s">
        <v>9</v>
      </c>
      <c r="D3873" s="478">
        <v>1588.3</v>
      </c>
    </row>
    <row r="3874" spans="1:4" s="476" customFormat="1" ht="12.75" x14ac:dyDescent="0.2">
      <c r="A3874" s="476">
        <v>39763</v>
      </c>
      <c r="B3874" s="476" t="s">
        <v>10904</v>
      </c>
      <c r="C3874" s="476" t="s">
        <v>9</v>
      </c>
      <c r="D3874" s="478">
        <v>1858.9</v>
      </c>
    </row>
    <row r="3875" spans="1:4" s="476" customFormat="1" ht="12.75" x14ac:dyDescent="0.2">
      <c r="A3875" s="476">
        <v>39760</v>
      </c>
      <c r="B3875" s="476" t="s">
        <v>10905</v>
      </c>
      <c r="C3875" s="476" t="s">
        <v>9</v>
      </c>
      <c r="D3875" s="478">
        <v>1852.78</v>
      </c>
    </row>
    <row r="3876" spans="1:4" s="476" customFormat="1" ht="12.75" x14ac:dyDescent="0.2">
      <c r="A3876" s="476">
        <v>39756</v>
      </c>
      <c r="B3876" s="476" t="s">
        <v>10906</v>
      </c>
      <c r="C3876" s="476" t="s">
        <v>9</v>
      </c>
      <c r="D3876" s="477">
        <v>665.26</v>
      </c>
    </row>
    <row r="3877" spans="1:4" s="476" customFormat="1" ht="12.75" x14ac:dyDescent="0.2">
      <c r="A3877" s="476">
        <v>12038</v>
      </c>
      <c r="B3877" s="476" t="s">
        <v>10907</v>
      </c>
      <c r="C3877" s="476" t="s">
        <v>9</v>
      </c>
      <c r="D3877" s="477">
        <v>831.26</v>
      </c>
    </row>
    <row r="3878" spans="1:4" s="476" customFormat="1" ht="12.75" x14ac:dyDescent="0.2">
      <c r="A3878" s="476">
        <v>39757</v>
      </c>
      <c r="B3878" s="476" t="s">
        <v>10908</v>
      </c>
      <c r="C3878" s="476" t="s">
        <v>9</v>
      </c>
      <c r="D3878" s="477">
        <v>768.66</v>
      </c>
    </row>
    <row r="3879" spans="1:4" s="476" customFormat="1" ht="12.75" x14ac:dyDescent="0.2">
      <c r="A3879" s="476">
        <v>39758</v>
      </c>
      <c r="B3879" s="476" t="s">
        <v>10909</v>
      </c>
      <c r="C3879" s="476" t="s">
        <v>9</v>
      </c>
      <c r="D3879" s="478">
        <v>1120.22</v>
      </c>
    </row>
    <row r="3880" spans="1:4" s="476" customFormat="1" ht="12.75" x14ac:dyDescent="0.2">
      <c r="A3880" s="476">
        <v>39759</v>
      </c>
      <c r="B3880" s="476" t="s">
        <v>10910</v>
      </c>
      <c r="C3880" s="476" t="s">
        <v>9</v>
      </c>
      <c r="D3880" s="478">
        <v>1383.47</v>
      </c>
    </row>
    <row r="3881" spans="1:4" s="476" customFormat="1" ht="12.75" x14ac:dyDescent="0.2">
      <c r="A3881" s="476">
        <v>39761</v>
      </c>
      <c r="B3881" s="476" t="s">
        <v>10911</v>
      </c>
      <c r="C3881" s="476" t="s">
        <v>9</v>
      </c>
      <c r="D3881" s="478">
        <v>1662.97</v>
      </c>
    </row>
    <row r="3882" spans="1:4" s="476" customFormat="1" ht="12.75" x14ac:dyDescent="0.2">
      <c r="A3882" s="476">
        <v>39805</v>
      </c>
      <c r="B3882" s="476" t="s">
        <v>10912</v>
      </c>
      <c r="C3882" s="476" t="s">
        <v>9</v>
      </c>
      <c r="D3882" s="477">
        <v>187.86</v>
      </c>
    </row>
    <row r="3883" spans="1:4" s="476" customFormat="1" ht="12.75" x14ac:dyDescent="0.2">
      <c r="A3883" s="476">
        <v>39806</v>
      </c>
      <c r="B3883" s="476" t="s">
        <v>10913</v>
      </c>
      <c r="C3883" s="476" t="s">
        <v>9</v>
      </c>
      <c r="D3883" s="477">
        <v>348.06</v>
      </c>
    </row>
    <row r="3884" spans="1:4" s="476" customFormat="1" ht="12.75" x14ac:dyDescent="0.2">
      <c r="A3884" s="476">
        <v>39807</v>
      </c>
      <c r="B3884" s="476" t="s">
        <v>10914</v>
      </c>
      <c r="C3884" s="476" t="s">
        <v>9</v>
      </c>
      <c r="D3884" s="477">
        <v>754.33</v>
      </c>
    </row>
    <row r="3885" spans="1:4" s="476" customFormat="1" ht="12.75" x14ac:dyDescent="0.2">
      <c r="A3885" s="476">
        <v>43100</v>
      </c>
      <c r="B3885" s="476" t="s">
        <v>10915</v>
      </c>
      <c r="C3885" s="476" t="s">
        <v>9</v>
      </c>
      <c r="D3885" s="477">
        <v>589.73</v>
      </c>
    </row>
    <row r="3886" spans="1:4" s="476" customFormat="1" ht="12.75" x14ac:dyDescent="0.2">
      <c r="A3886" s="476">
        <v>39804</v>
      </c>
      <c r="B3886" s="476" t="s">
        <v>10916</v>
      </c>
      <c r="C3886" s="476" t="s">
        <v>9</v>
      </c>
      <c r="D3886" s="477">
        <v>110.31</v>
      </c>
    </row>
    <row r="3887" spans="1:4" s="476" customFormat="1" ht="12.75" x14ac:dyDescent="0.2">
      <c r="A3887" s="476">
        <v>39796</v>
      </c>
      <c r="B3887" s="476" t="s">
        <v>10917</v>
      </c>
      <c r="C3887" s="476" t="s">
        <v>9</v>
      </c>
      <c r="D3887" s="477">
        <v>114.26</v>
      </c>
    </row>
    <row r="3888" spans="1:4" s="476" customFormat="1" ht="12.75" x14ac:dyDescent="0.2">
      <c r="A3888" s="476">
        <v>39797</v>
      </c>
      <c r="B3888" s="476" t="s">
        <v>10918</v>
      </c>
      <c r="C3888" s="476" t="s">
        <v>9</v>
      </c>
      <c r="D3888" s="477">
        <v>179.36</v>
      </c>
    </row>
    <row r="3889" spans="1:4" s="476" customFormat="1" ht="12.75" x14ac:dyDescent="0.2">
      <c r="A3889" s="476">
        <v>39798</v>
      </c>
      <c r="B3889" s="476" t="s">
        <v>10919</v>
      </c>
      <c r="C3889" s="476" t="s">
        <v>9</v>
      </c>
      <c r="D3889" s="477">
        <v>307.66000000000003</v>
      </c>
    </row>
    <row r="3890" spans="1:4" s="476" customFormat="1" ht="12.75" x14ac:dyDescent="0.2">
      <c r="A3890" s="476">
        <v>39794</v>
      </c>
      <c r="B3890" s="476" t="s">
        <v>10920</v>
      </c>
      <c r="C3890" s="476" t="s">
        <v>9</v>
      </c>
      <c r="D3890" s="477">
        <v>48.5</v>
      </c>
    </row>
    <row r="3891" spans="1:4" s="476" customFormat="1" ht="12.75" x14ac:dyDescent="0.2">
      <c r="A3891" s="476">
        <v>39795</v>
      </c>
      <c r="B3891" s="476" t="s">
        <v>10921</v>
      </c>
      <c r="C3891" s="476" t="s">
        <v>9</v>
      </c>
      <c r="D3891" s="477">
        <v>76.62</v>
      </c>
    </row>
    <row r="3892" spans="1:4" s="476" customFormat="1" ht="12.75" x14ac:dyDescent="0.2">
      <c r="A3892" s="476">
        <v>39799</v>
      </c>
      <c r="B3892" s="476" t="s">
        <v>10922</v>
      </c>
      <c r="C3892" s="476" t="s">
        <v>9</v>
      </c>
      <c r="D3892" s="477">
        <v>56.53</v>
      </c>
    </row>
    <row r="3893" spans="1:4" s="476" customFormat="1" ht="12.75" x14ac:dyDescent="0.2">
      <c r="A3893" s="476">
        <v>39801</v>
      </c>
      <c r="B3893" s="476" t="s">
        <v>10923</v>
      </c>
      <c r="C3893" s="476" t="s">
        <v>9</v>
      </c>
      <c r="D3893" s="477">
        <v>161.79</v>
      </c>
    </row>
    <row r="3894" spans="1:4" s="476" customFormat="1" ht="12.75" x14ac:dyDescent="0.2">
      <c r="A3894" s="476">
        <v>39802</v>
      </c>
      <c r="B3894" s="476" t="s">
        <v>10924</v>
      </c>
      <c r="C3894" s="476" t="s">
        <v>9</v>
      </c>
      <c r="D3894" s="477">
        <v>237.16</v>
      </c>
    </row>
    <row r="3895" spans="1:4" s="476" customFormat="1" ht="12.75" x14ac:dyDescent="0.2">
      <c r="A3895" s="476">
        <v>39803</v>
      </c>
      <c r="B3895" s="476" t="s">
        <v>10925</v>
      </c>
      <c r="C3895" s="476" t="s">
        <v>9</v>
      </c>
      <c r="D3895" s="477">
        <v>330.84</v>
      </c>
    </row>
    <row r="3896" spans="1:4" s="476" customFormat="1" ht="12.75" x14ac:dyDescent="0.2">
      <c r="A3896" s="476">
        <v>39800</v>
      </c>
      <c r="B3896" s="476" t="s">
        <v>10926</v>
      </c>
      <c r="C3896" s="476" t="s">
        <v>9</v>
      </c>
      <c r="D3896" s="477">
        <v>96.3</v>
      </c>
    </row>
    <row r="3897" spans="1:4" s="476" customFormat="1" ht="12.75" x14ac:dyDescent="0.2">
      <c r="A3897" s="476">
        <v>21059</v>
      </c>
      <c r="B3897" s="476" t="s">
        <v>10927</v>
      </c>
      <c r="C3897" s="476" t="s">
        <v>9</v>
      </c>
      <c r="D3897" s="477">
        <v>64.180000000000007</v>
      </c>
    </row>
    <row r="3898" spans="1:4" s="476" customFormat="1" ht="12.75" x14ac:dyDescent="0.2">
      <c r="A3898" s="476">
        <v>11234</v>
      </c>
      <c r="B3898" s="476" t="s">
        <v>10928</v>
      </c>
      <c r="C3898" s="476" t="s">
        <v>9</v>
      </c>
      <c r="D3898" s="477">
        <v>96.74</v>
      </c>
    </row>
    <row r="3899" spans="1:4" s="476" customFormat="1" ht="12.75" x14ac:dyDescent="0.2">
      <c r="A3899" s="476">
        <v>21060</v>
      </c>
      <c r="B3899" s="476" t="s">
        <v>10929</v>
      </c>
      <c r="C3899" s="476" t="s">
        <v>9</v>
      </c>
      <c r="D3899" s="477">
        <v>119.06</v>
      </c>
    </row>
    <row r="3900" spans="1:4" s="476" customFormat="1" ht="12.75" x14ac:dyDescent="0.2">
      <c r="A3900" s="476">
        <v>21061</v>
      </c>
      <c r="B3900" s="476" t="s">
        <v>10930</v>
      </c>
      <c r="C3900" s="476" t="s">
        <v>9</v>
      </c>
      <c r="D3900" s="477">
        <v>148.83000000000001</v>
      </c>
    </row>
    <row r="3901" spans="1:4" s="476" customFormat="1" ht="12.75" x14ac:dyDescent="0.2">
      <c r="A3901" s="476">
        <v>21062</v>
      </c>
      <c r="B3901" s="476" t="s">
        <v>10931</v>
      </c>
      <c r="C3901" s="476" t="s">
        <v>9</v>
      </c>
      <c r="D3901" s="477">
        <v>234.41</v>
      </c>
    </row>
    <row r="3902" spans="1:4" s="476" customFormat="1" ht="12.75" x14ac:dyDescent="0.2">
      <c r="A3902" s="476">
        <v>11708</v>
      </c>
      <c r="B3902" s="476" t="s">
        <v>10932</v>
      </c>
      <c r="C3902" s="476" t="s">
        <v>9</v>
      </c>
      <c r="D3902" s="477">
        <v>25.58</v>
      </c>
    </row>
    <row r="3903" spans="1:4" s="476" customFormat="1" ht="12.75" x14ac:dyDescent="0.2">
      <c r="A3903" s="476">
        <v>11709</v>
      </c>
      <c r="B3903" s="476" t="s">
        <v>10933</v>
      </c>
      <c r="C3903" s="476" t="s">
        <v>9</v>
      </c>
      <c r="D3903" s="477">
        <v>60.09</v>
      </c>
    </row>
    <row r="3904" spans="1:4" s="476" customFormat="1" ht="12.75" x14ac:dyDescent="0.2">
      <c r="A3904" s="476">
        <v>11710</v>
      </c>
      <c r="B3904" s="476" t="s">
        <v>10934</v>
      </c>
      <c r="C3904" s="476" t="s">
        <v>9</v>
      </c>
      <c r="D3904" s="477">
        <v>138.13</v>
      </c>
    </row>
    <row r="3905" spans="1:4" s="476" customFormat="1" ht="12.75" x14ac:dyDescent="0.2">
      <c r="A3905" s="476">
        <v>11707</v>
      </c>
      <c r="B3905" s="476" t="s">
        <v>10935</v>
      </c>
      <c r="C3905" s="476" t="s">
        <v>9</v>
      </c>
      <c r="D3905" s="477">
        <v>19.16</v>
      </c>
    </row>
    <row r="3906" spans="1:4" s="476" customFormat="1" ht="12.75" x14ac:dyDescent="0.2">
      <c r="A3906" s="476">
        <v>5102</v>
      </c>
      <c r="B3906" s="476" t="s">
        <v>16856</v>
      </c>
      <c r="C3906" s="476" t="s">
        <v>9</v>
      </c>
      <c r="D3906" s="477">
        <v>13.16</v>
      </c>
    </row>
    <row r="3907" spans="1:4" s="476" customFormat="1" ht="12.75" x14ac:dyDescent="0.2">
      <c r="A3907" s="476">
        <v>11739</v>
      </c>
      <c r="B3907" s="476" t="s">
        <v>16857</v>
      </c>
      <c r="C3907" s="476" t="s">
        <v>9</v>
      </c>
      <c r="D3907" s="477">
        <v>9.3800000000000008</v>
      </c>
    </row>
    <row r="3908" spans="1:4" s="476" customFormat="1" ht="12.75" x14ac:dyDescent="0.2">
      <c r="A3908" s="476">
        <v>11711</v>
      </c>
      <c r="B3908" s="476" t="s">
        <v>16858</v>
      </c>
      <c r="C3908" s="476" t="s">
        <v>9</v>
      </c>
      <c r="D3908" s="477">
        <v>10.96</v>
      </c>
    </row>
    <row r="3909" spans="1:4" s="476" customFormat="1" ht="12.75" x14ac:dyDescent="0.2">
      <c r="A3909" s="476">
        <v>11741</v>
      </c>
      <c r="B3909" s="476" t="s">
        <v>16859</v>
      </c>
      <c r="C3909" s="476" t="s">
        <v>9</v>
      </c>
      <c r="D3909" s="477">
        <v>11.94</v>
      </c>
    </row>
    <row r="3910" spans="1:4" s="476" customFormat="1" ht="12.75" x14ac:dyDescent="0.2">
      <c r="A3910" s="476">
        <v>11745</v>
      </c>
      <c r="B3910" s="476" t="s">
        <v>16860</v>
      </c>
      <c r="C3910" s="476" t="s">
        <v>9</v>
      </c>
      <c r="D3910" s="477">
        <v>15.74</v>
      </c>
    </row>
    <row r="3911" spans="1:4" s="476" customFormat="1" ht="12.75" x14ac:dyDescent="0.2">
      <c r="A3911" s="476">
        <v>11743</v>
      </c>
      <c r="B3911" s="476" t="s">
        <v>16861</v>
      </c>
      <c r="C3911" s="476" t="s">
        <v>9</v>
      </c>
      <c r="D3911" s="477">
        <v>10.029999999999999</v>
      </c>
    </row>
    <row r="3912" spans="1:4" s="476" customFormat="1" ht="12.75" x14ac:dyDescent="0.2">
      <c r="A3912" s="476">
        <v>25961</v>
      </c>
      <c r="B3912" s="476" t="s">
        <v>10936</v>
      </c>
      <c r="C3912" s="476" t="s">
        <v>7605</v>
      </c>
      <c r="D3912" s="477">
        <v>9.76</v>
      </c>
    </row>
    <row r="3913" spans="1:4" s="476" customFormat="1" ht="12.75" x14ac:dyDescent="0.2">
      <c r="A3913" s="476">
        <v>40985</v>
      </c>
      <c r="B3913" s="476" t="s">
        <v>10937</v>
      </c>
      <c r="C3913" s="476" t="s">
        <v>908</v>
      </c>
      <c r="D3913" s="478">
        <v>1742.23</v>
      </c>
    </row>
    <row r="3914" spans="1:4" s="476" customFormat="1" ht="12.75" x14ac:dyDescent="0.2">
      <c r="A3914" s="476">
        <v>1088</v>
      </c>
      <c r="B3914" s="476" t="s">
        <v>10938</v>
      </c>
      <c r="C3914" s="476" t="s">
        <v>9</v>
      </c>
      <c r="D3914" s="477">
        <v>18.07</v>
      </c>
    </row>
    <row r="3915" spans="1:4" s="476" customFormat="1" ht="12.75" x14ac:dyDescent="0.2">
      <c r="A3915" s="476">
        <v>1087</v>
      </c>
      <c r="B3915" s="476" t="s">
        <v>10939</v>
      </c>
      <c r="C3915" s="476" t="s">
        <v>9</v>
      </c>
      <c r="D3915" s="477">
        <v>22.57</v>
      </c>
    </row>
    <row r="3916" spans="1:4" s="476" customFormat="1" ht="12.75" x14ac:dyDescent="0.2">
      <c r="A3916" s="476">
        <v>38777</v>
      </c>
      <c r="B3916" s="476" t="s">
        <v>10940</v>
      </c>
      <c r="C3916" s="476" t="s">
        <v>9</v>
      </c>
      <c r="D3916" s="477">
        <v>44.96</v>
      </c>
    </row>
    <row r="3917" spans="1:4" s="476" customFormat="1" ht="12.75" x14ac:dyDescent="0.2">
      <c r="A3917" s="476">
        <v>1086</v>
      </c>
      <c r="B3917" s="476" t="s">
        <v>10941</v>
      </c>
      <c r="C3917" s="476" t="s">
        <v>9</v>
      </c>
      <c r="D3917" s="477">
        <v>23.73</v>
      </c>
    </row>
    <row r="3918" spans="1:4" s="476" customFormat="1" ht="12.75" x14ac:dyDescent="0.2">
      <c r="A3918" s="476">
        <v>1079</v>
      </c>
      <c r="B3918" s="476" t="s">
        <v>10942</v>
      </c>
      <c r="C3918" s="476" t="s">
        <v>9</v>
      </c>
      <c r="D3918" s="477">
        <v>24.53</v>
      </c>
    </row>
    <row r="3919" spans="1:4" s="476" customFormat="1" ht="12.75" x14ac:dyDescent="0.2">
      <c r="A3919" s="476">
        <v>39374</v>
      </c>
      <c r="B3919" s="476" t="s">
        <v>10943</v>
      </c>
      <c r="C3919" s="476" t="s">
        <v>9</v>
      </c>
      <c r="D3919" s="477">
        <v>195.22</v>
      </c>
    </row>
    <row r="3920" spans="1:4" s="476" customFormat="1" ht="12.75" x14ac:dyDescent="0.2">
      <c r="A3920" s="476">
        <v>1082</v>
      </c>
      <c r="B3920" s="476" t="s">
        <v>10944</v>
      </c>
      <c r="C3920" s="476" t="s">
        <v>9</v>
      </c>
      <c r="D3920" s="477">
        <v>154.19999999999999</v>
      </c>
    </row>
    <row r="3921" spans="1:4" s="476" customFormat="1" ht="12.75" x14ac:dyDescent="0.2">
      <c r="A3921" s="476">
        <v>12316</v>
      </c>
      <c r="B3921" s="476" t="s">
        <v>10945</v>
      </c>
      <c r="C3921" s="476" t="s">
        <v>9</v>
      </c>
      <c r="D3921" s="477">
        <v>70.67</v>
      </c>
    </row>
    <row r="3922" spans="1:4" s="476" customFormat="1" ht="12.75" x14ac:dyDescent="0.2">
      <c r="A3922" s="476">
        <v>12317</v>
      </c>
      <c r="B3922" s="476" t="s">
        <v>10946</v>
      </c>
      <c r="C3922" s="476" t="s">
        <v>9</v>
      </c>
      <c r="D3922" s="477">
        <v>84.28</v>
      </c>
    </row>
    <row r="3923" spans="1:4" s="476" customFormat="1" ht="12.75" x14ac:dyDescent="0.2">
      <c r="A3923" s="476">
        <v>12318</v>
      </c>
      <c r="B3923" s="476" t="s">
        <v>10947</v>
      </c>
      <c r="C3923" s="476" t="s">
        <v>9</v>
      </c>
      <c r="D3923" s="477">
        <v>97.09</v>
      </c>
    </row>
    <row r="3924" spans="1:4" s="476" customFormat="1" ht="12.75" x14ac:dyDescent="0.2">
      <c r="A3924" s="476">
        <v>5104</v>
      </c>
      <c r="B3924" s="476" t="s">
        <v>1341</v>
      </c>
      <c r="C3924" s="476" t="s">
        <v>29</v>
      </c>
      <c r="D3924" s="477">
        <v>66.569999999999993</v>
      </c>
    </row>
    <row r="3925" spans="1:4" s="476" customFormat="1" ht="12.75" x14ac:dyDescent="0.2">
      <c r="A3925" s="476">
        <v>26023</v>
      </c>
      <c r="B3925" s="476" t="s">
        <v>10948</v>
      </c>
      <c r="C3925" s="476" t="s">
        <v>9</v>
      </c>
      <c r="D3925" s="477">
        <v>57.9</v>
      </c>
    </row>
    <row r="3926" spans="1:4" s="476" customFormat="1" ht="12.75" x14ac:dyDescent="0.2">
      <c r="A3926" s="476">
        <v>2710</v>
      </c>
      <c r="B3926" s="476" t="s">
        <v>10949</v>
      </c>
      <c r="C3926" s="476" t="s">
        <v>9</v>
      </c>
      <c r="D3926" s="477">
        <v>46.24</v>
      </c>
    </row>
    <row r="3927" spans="1:4" s="476" customFormat="1" ht="12.75" x14ac:dyDescent="0.2">
      <c r="A3927" s="476">
        <v>14575</v>
      </c>
      <c r="B3927" s="476" t="s">
        <v>10950</v>
      </c>
      <c r="C3927" s="476" t="s">
        <v>9</v>
      </c>
      <c r="D3927" s="478">
        <v>5459885.9100000001</v>
      </c>
    </row>
    <row r="3928" spans="1:4" s="476" customFormat="1" ht="12.75" x14ac:dyDescent="0.2">
      <c r="A3928" s="476">
        <v>20034</v>
      </c>
      <c r="B3928" s="476" t="s">
        <v>10951</v>
      </c>
      <c r="C3928" s="476" t="s">
        <v>9</v>
      </c>
      <c r="D3928" s="477">
        <v>116.93</v>
      </c>
    </row>
    <row r="3929" spans="1:4" s="476" customFormat="1" ht="12.75" x14ac:dyDescent="0.2">
      <c r="A3929" s="476">
        <v>20036</v>
      </c>
      <c r="B3929" s="476" t="s">
        <v>10952</v>
      </c>
      <c r="C3929" s="476" t="s">
        <v>9</v>
      </c>
      <c r="D3929" s="477">
        <v>224.92</v>
      </c>
    </row>
    <row r="3930" spans="1:4" s="476" customFormat="1" ht="12.75" x14ac:dyDescent="0.2">
      <c r="A3930" s="476">
        <v>20037</v>
      </c>
      <c r="B3930" s="476" t="s">
        <v>10953</v>
      </c>
      <c r="C3930" s="476" t="s">
        <v>9</v>
      </c>
      <c r="D3930" s="477">
        <v>424.24</v>
      </c>
    </row>
    <row r="3931" spans="1:4" s="476" customFormat="1" ht="12.75" x14ac:dyDescent="0.2">
      <c r="A3931" s="476">
        <v>20043</v>
      </c>
      <c r="B3931" s="476" t="s">
        <v>10954</v>
      </c>
      <c r="C3931" s="476" t="s">
        <v>9</v>
      </c>
      <c r="D3931" s="477">
        <v>7.01</v>
      </c>
    </row>
    <row r="3932" spans="1:4" s="476" customFormat="1" ht="12.75" x14ac:dyDescent="0.2">
      <c r="A3932" s="476">
        <v>20044</v>
      </c>
      <c r="B3932" s="476" t="s">
        <v>10955</v>
      </c>
      <c r="C3932" s="476" t="s">
        <v>9</v>
      </c>
      <c r="D3932" s="477">
        <v>8.18</v>
      </c>
    </row>
    <row r="3933" spans="1:4" s="476" customFormat="1" ht="12.75" x14ac:dyDescent="0.2">
      <c r="A3933" s="476">
        <v>20042</v>
      </c>
      <c r="B3933" s="476" t="s">
        <v>10956</v>
      </c>
      <c r="C3933" s="476" t="s">
        <v>9</v>
      </c>
      <c r="D3933" s="477">
        <v>5.93</v>
      </c>
    </row>
    <row r="3934" spans="1:4" s="476" customFormat="1" ht="12.75" x14ac:dyDescent="0.2">
      <c r="A3934" s="476">
        <v>20046</v>
      </c>
      <c r="B3934" s="476" t="s">
        <v>13273</v>
      </c>
      <c r="C3934" s="476" t="s">
        <v>9</v>
      </c>
      <c r="D3934" s="477">
        <v>17.37</v>
      </c>
    </row>
    <row r="3935" spans="1:4" s="476" customFormat="1" ht="12.75" x14ac:dyDescent="0.2">
      <c r="A3935" s="476">
        <v>20047</v>
      </c>
      <c r="B3935" s="476" t="s">
        <v>13274</v>
      </c>
      <c r="C3935" s="476" t="s">
        <v>9</v>
      </c>
      <c r="D3935" s="477">
        <v>47.47</v>
      </c>
    </row>
    <row r="3936" spans="1:4" s="476" customFormat="1" ht="12.75" x14ac:dyDescent="0.2">
      <c r="A3936" s="476">
        <v>20045</v>
      </c>
      <c r="B3936" s="476" t="s">
        <v>13275</v>
      </c>
      <c r="C3936" s="476" t="s">
        <v>9</v>
      </c>
      <c r="D3936" s="477">
        <v>7.14</v>
      </c>
    </row>
    <row r="3937" spans="1:4" s="476" customFormat="1" ht="12.75" x14ac:dyDescent="0.2">
      <c r="A3937" s="476">
        <v>20972</v>
      </c>
      <c r="B3937" s="476" t="s">
        <v>2110</v>
      </c>
      <c r="C3937" s="476" t="s">
        <v>9</v>
      </c>
      <c r="D3937" s="477">
        <v>107.14</v>
      </c>
    </row>
    <row r="3938" spans="1:4" s="476" customFormat="1" ht="12.75" x14ac:dyDescent="0.2">
      <c r="A3938" s="476">
        <v>20032</v>
      </c>
      <c r="B3938" s="476" t="s">
        <v>10957</v>
      </c>
      <c r="C3938" s="476" t="s">
        <v>9</v>
      </c>
      <c r="D3938" s="477">
        <v>73.650000000000006</v>
      </c>
    </row>
    <row r="3939" spans="1:4" s="476" customFormat="1" ht="12.75" x14ac:dyDescent="0.2">
      <c r="A3939" s="476">
        <v>11321</v>
      </c>
      <c r="B3939" s="476" t="s">
        <v>10958</v>
      </c>
      <c r="C3939" s="476" t="s">
        <v>9</v>
      </c>
      <c r="D3939" s="477">
        <v>33.58</v>
      </c>
    </row>
    <row r="3940" spans="1:4" s="476" customFormat="1" ht="12.75" x14ac:dyDescent="0.2">
      <c r="A3940" s="476">
        <v>11323</v>
      </c>
      <c r="B3940" s="476" t="s">
        <v>10959</v>
      </c>
      <c r="C3940" s="476" t="s">
        <v>9</v>
      </c>
      <c r="D3940" s="477">
        <v>38.619999999999997</v>
      </c>
    </row>
    <row r="3941" spans="1:4" s="476" customFormat="1" ht="12.75" x14ac:dyDescent="0.2">
      <c r="A3941" s="476">
        <v>20327</v>
      </c>
      <c r="B3941" s="476" t="s">
        <v>10960</v>
      </c>
      <c r="C3941" s="476" t="s">
        <v>9</v>
      </c>
      <c r="D3941" s="477">
        <v>21.92</v>
      </c>
    </row>
    <row r="3942" spans="1:4" s="476" customFormat="1" ht="12.75" x14ac:dyDescent="0.2">
      <c r="A3942" s="476">
        <v>13390</v>
      </c>
      <c r="B3942" s="476" t="s">
        <v>10961</v>
      </c>
      <c r="C3942" s="476" t="s">
        <v>9</v>
      </c>
      <c r="D3942" s="477">
        <v>89.19</v>
      </c>
    </row>
    <row r="3943" spans="1:4" s="476" customFormat="1" ht="12.75" x14ac:dyDescent="0.2">
      <c r="A3943" s="476">
        <v>6034</v>
      </c>
      <c r="B3943" s="476" t="s">
        <v>10962</v>
      </c>
      <c r="C3943" s="476" t="s">
        <v>9</v>
      </c>
      <c r="D3943" s="477">
        <v>16.12</v>
      </c>
    </row>
    <row r="3944" spans="1:4" s="476" customFormat="1" ht="12.75" x14ac:dyDescent="0.2">
      <c r="A3944" s="476">
        <v>6036</v>
      </c>
      <c r="B3944" s="476" t="s">
        <v>10963</v>
      </c>
      <c r="C3944" s="476" t="s">
        <v>9</v>
      </c>
      <c r="D3944" s="477">
        <v>21.96</v>
      </c>
    </row>
    <row r="3945" spans="1:4" s="476" customFormat="1" ht="12.75" x14ac:dyDescent="0.2">
      <c r="A3945" s="476">
        <v>6031</v>
      </c>
      <c r="B3945" s="476" t="s">
        <v>10964</v>
      </c>
      <c r="C3945" s="476" t="s">
        <v>9</v>
      </c>
      <c r="D3945" s="477">
        <v>25.8</v>
      </c>
    </row>
    <row r="3946" spans="1:4" s="476" customFormat="1" ht="12.75" x14ac:dyDescent="0.2">
      <c r="A3946" s="476">
        <v>6029</v>
      </c>
      <c r="B3946" s="476" t="s">
        <v>10965</v>
      </c>
      <c r="C3946" s="476" t="s">
        <v>9</v>
      </c>
      <c r="D3946" s="477">
        <v>26.07</v>
      </c>
    </row>
    <row r="3947" spans="1:4" s="476" customFormat="1" ht="12.75" x14ac:dyDescent="0.2">
      <c r="A3947" s="476">
        <v>6033</v>
      </c>
      <c r="B3947" s="476" t="s">
        <v>10966</v>
      </c>
      <c r="C3947" s="476" t="s">
        <v>9</v>
      </c>
      <c r="D3947" s="477">
        <v>34.36</v>
      </c>
    </row>
    <row r="3948" spans="1:4" s="476" customFormat="1" ht="12.75" x14ac:dyDescent="0.2">
      <c r="A3948" s="476">
        <v>11672</v>
      </c>
      <c r="B3948" s="476" t="s">
        <v>10967</v>
      </c>
      <c r="C3948" s="476" t="s">
        <v>9</v>
      </c>
      <c r="D3948" s="477">
        <v>74.75</v>
      </c>
    </row>
    <row r="3949" spans="1:4" s="476" customFormat="1" ht="12.75" x14ac:dyDescent="0.2">
      <c r="A3949" s="476">
        <v>11669</v>
      </c>
      <c r="B3949" s="476" t="s">
        <v>10968</v>
      </c>
      <c r="C3949" s="476" t="s">
        <v>9</v>
      </c>
      <c r="D3949" s="477">
        <v>71.19</v>
      </c>
    </row>
    <row r="3950" spans="1:4" s="476" customFormat="1" ht="12.75" x14ac:dyDescent="0.2">
      <c r="A3950" s="476">
        <v>11670</v>
      </c>
      <c r="B3950" s="476" t="s">
        <v>10969</v>
      </c>
      <c r="C3950" s="476" t="s">
        <v>9</v>
      </c>
      <c r="D3950" s="477">
        <v>27.27</v>
      </c>
    </row>
    <row r="3951" spans="1:4" s="476" customFormat="1" ht="12.75" x14ac:dyDescent="0.2">
      <c r="A3951" s="476">
        <v>20055</v>
      </c>
      <c r="B3951" s="476" t="s">
        <v>10970</v>
      </c>
      <c r="C3951" s="476" t="s">
        <v>9</v>
      </c>
      <c r="D3951" s="477">
        <v>53.32</v>
      </c>
    </row>
    <row r="3952" spans="1:4" s="476" customFormat="1" ht="12.75" x14ac:dyDescent="0.2">
      <c r="A3952" s="476">
        <v>11671</v>
      </c>
      <c r="B3952" s="476" t="s">
        <v>10971</v>
      </c>
      <c r="C3952" s="476" t="s">
        <v>9</v>
      </c>
      <c r="D3952" s="477">
        <v>114.41</v>
      </c>
    </row>
    <row r="3953" spans="1:4" s="476" customFormat="1" ht="12.75" x14ac:dyDescent="0.2">
      <c r="A3953" s="476">
        <v>6032</v>
      </c>
      <c r="B3953" s="476" t="s">
        <v>10972</v>
      </c>
      <c r="C3953" s="476" t="s">
        <v>9</v>
      </c>
      <c r="D3953" s="477">
        <v>32.68</v>
      </c>
    </row>
    <row r="3954" spans="1:4" s="476" customFormat="1" ht="12.75" x14ac:dyDescent="0.2">
      <c r="A3954" s="476">
        <v>11673</v>
      </c>
      <c r="B3954" s="476" t="s">
        <v>10973</v>
      </c>
      <c r="C3954" s="476" t="s">
        <v>9</v>
      </c>
      <c r="D3954" s="477">
        <v>25.73</v>
      </c>
    </row>
    <row r="3955" spans="1:4" s="476" customFormat="1" ht="12.75" x14ac:dyDescent="0.2">
      <c r="A3955" s="476">
        <v>11674</v>
      </c>
      <c r="B3955" s="476" t="s">
        <v>10974</v>
      </c>
      <c r="C3955" s="476" t="s">
        <v>9</v>
      </c>
      <c r="D3955" s="477">
        <v>33.14</v>
      </c>
    </row>
    <row r="3956" spans="1:4" s="476" customFormat="1" ht="12.75" x14ac:dyDescent="0.2">
      <c r="A3956" s="476">
        <v>11675</v>
      </c>
      <c r="B3956" s="476" t="s">
        <v>1045</v>
      </c>
      <c r="C3956" s="476" t="s">
        <v>9</v>
      </c>
      <c r="D3956" s="477">
        <v>52.61</v>
      </c>
    </row>
    <row r="3957" spans="1:4" s="476" customFormat="1" ht="12.75" x14ac:dyDescent="0.2">
      <c r="A3957" s="476">
        <v>11676</v>
      </c>
      <c r="B3957" s="476" t="s">
        <v>10975</v>
      </c>
      <c r="C3957" s="476" t="s">
        <v>9</v>
      </c>
      <c r="D3957" s="477">
        <v>70.36</v>
      </c>
    </row>
    <row r="3958" spans="1:4" s="476" customFormat="1" ht="12.75" x14ac:dyDescent="0.2">
      <c r="A3958" s="476">
        <v>11677</v>
      </c>
      <c r="B3958" s="476" t="s">
        <v>10976</v>
      </c>
      <c r="C3958" s="476" t="s">
        <v>9</v>
      </c>
      <c r="D3958" s="477">
        <v>72.67</v>
      </c>
    </row>
    <row r="3959" spans="1:4" s="476" customFormat="1" ht="12.75" x14ac:dyDescent="0.2">
      <c r="A3959" s="476">
        <v>11678</v>
      </c>
      <c r="B3959" s="476" t="s">
        <v>10977</v>
      </c>
      <c r="C3959" s="476" t="s">
        <v>9</v>
      </c>
      <c r="D3959" s="477">
        <v>133.08000000000001</v>
      </c>
    </row>
    <row r="3960" spans="1:4" s="476" customFormat="1" ht="12.75" x14ac:dyDescent="0.2">
      <c r="A3960" s="476">
        <v>6038</v>
      </c>
      <c r="B3960" s="476" t="s">
        <v>10978</v>
      </c>
      <c r="C3960" s="476" t="s">
        <v>9</v>
      </c>
      <c r="D3960" s="477">
        <v>8.44</v>
      </c>
    </row>
    <row r="3961" spans="1:4" s="476" customFormat="1" ht="12.75" x14ac:dyDescent="0.2">
      <c r="A3961" s="476">
        <v>11718</v>
      </c>
      <c r="B3961" s="476" t="s">
        <v>10979</v>
      </c>
      <c r="C3961" s="476" t="s">
        <v>9</v>
      </c>
      <c r="D3961" s="477">
        <v>24.07</v>
      </c>
    </row>
    <row r="3962" spans="1:4" s="476" customFormat="1" ht="12.75" x14ac:dyDescent="0.2">
      <c r="A3962" s="476">
        <v>6037</v>
      </c>
      <c r="B3962" s="476" t="s">
        <v>10980</v>
      </c>
      <c r="C3962" s="476" t="s">
        <v>9</v>
      </c>
      <c r="D3962" s="477">
        <v>17.559999999999999</v>
      </c>
    </row>
    <row r="3963" spans="1:4" s="476" customFormat="1" ht="12.75" x14ac:dyDescent="0.2">
      <c r="A3963" s="476">
        <v>11719</v>
      </c>
      <c r="B3963" s="476" t="s">
        <v>10981</v>
      </c>
      <c r="C3963" s="476" t="s">
        <v>9</v>
      </c>
      <c r="D3963" s="477">
        <v>19.53</v>
      </c>
    </row>
    <row r="3964" spans="1:4" s="476" customFormat="1" ht="12.75" x14ac:dyDescent="0.2">
      <c r="A3964" s="476">
        <v>6019</v>
      </c>
      <c r="B3964" s="476" t="s">
        <v>1664</v>
      </c>
      <c r="C3964" s="476" t="s">
        <v>9</v>
      </c>
      <c r="D3964" s="477">
        <v>45.22</v>
      </c>
    </row>
    <row r="3965" spans="1:4" s="476" customFormat="1" ht="12.75" x14ac:dyDescent="0.2">
      <c r="A3965" s="476">
        <v>6010</v>
      </c>
      <c r="B3965" s="476" t="s">
        <v>1662</v>
      </c>
      <c r="C3965" s="476" t="s">
        <v>9</v>
      </c>
      <c r="D3965" s="477">
        <v>77.819999999999993</v>
      </c>
    </row>
    <row r="3966" spans="1:4" s="476" customFormat="1" ht="12.75" x14ac:dyDescent="0.2">
      <c r="A3966" s="476">
        <v>6017</v>
      </c>
      <c r="B3966" s="476" t="s">
        <v>2171</v>
      </c>
      <c r="C3966" s="476" t="s">
        <v>9</v>
      </c>
      <c r="D3966" s="477">
        <v>61.64</v>
      </c>
    </row>
    <row r="3967" spans="1:4" s="476" customFormat="1" ht="12.75" x14ac:dyDescent="0.2">
      <c r="A3967" s="476">
        <v>6020</v>
      </c>
      <c r="B3967" s="476" t="s">
        <v>10982</v>
      </c>
      <c r="C3967" s="476" t="s">
        <v>9</v>
      </c>
      <c r="D3967" s="477">
        <v>27.16</v>
      </c>
    </row>
    <row r="3968" spans="1:4" s="476" customFormat="1" ht="12.75" x14ac:dyDescent="0.2">
      <c r="A3968" s="476">
        <v>6028</v>
      </c>
      <c r="B3968" s="476" t="s">
        <v>1768</v>
      </c>
      <c r="C3968" s="476" t="s">
        <v>9</v>
      </c>
      <c r="D3968" s="477">
        <v>108.39</v>
      </c>
    </row>
    <row r="3969" spans="1:4" s="476" customFormat="1" ht="12.75" x14ac:dyDescent="0.2">
      <c r="A3969" s="476">
        <v>6011</v>
      </c>
      <c r="B3969" s="476" t="s">
        <v>2173</v>
      </c>
      <c r="C3969" s="476" t="s">
        <v>9</v>
      </c>
      <c r="D3969" s="477">
        <v>224.79</v>
      </c>
    </row>
    <row r="3970" spans="1:4" s="476" customFormat="1" ht="12.75" x14ac:dyDescent="0.2">
      <c r="A3970" s="476">
        <v>6012</v>
      </c>
      <c r="B3970" s="476" t="s">
        <v>1682</v>
      </c>
      <c r="C3970" s="476" t="s">
        <v>9</v>
      </c>
      <c r="D3970" s="477">
        <v>272.14</v>
      </c>
    </row>
    <row r="3971" spans="1:4" s="476" customFormat="1" ht="12.75" x14ac:dyDescent="0.2">
      <c r="A3971" s="476">
        <v>6016</v>
      </c>
      <c r="B3971" s="476" t="s">
        <v>2080</v>
      </c>
      <c r="C3971" s="476" t="s">
        <v>9</v>
      </c>
      <c r="D3971" s="477">
        <v>28.65</v>
      </c>
    </row>
    <row r="3972" spans="1:4" s="476" customFormat="1" ht="12.75" x14ac:dyDescent="0.2">
      <c r="A3972" s="476">
        <v>6027</v>
      </c>
      <c r="B3972" s="476" t="s">
        <v>10983</v>
      </c>
      <c r="C3972" s="476" t="s">
        <v>9</v>
      </c>
      <c r="D3972" s="477">
        <v>567.04999999999995</v>
      </c>
    </row>
    <row r="3973" spans="1:4" s="476" customFormat="1" ht="12.75" x14ac:dyDescent="0.2">
      <c r="A3973" s="476">
        <v>6013</v>
      </c>
      <c r="B3973" s="476" t="s">
        <v>1658</v>
      </c>
      <c r="C3973" s="476" t="s">
        <v>9</v>
      </c>
      <c r="D3973" s="477">
        <v>85.57</v>
      </c>
    </row>
    <row r="3974" spans="1:4" s="476" customFormat="1" ht="12.75" x14ac:dyDescent="0.2">
      <c r="A3974" s="476">
        <v>6015</v>
      </c>
      <c r="B3974" s="476" t="s">
        <v>1660</v>
      </c>
      <c r="C3974" s="476" t="s">
        <v>9</v>
      </c>
      <c r="D3974" s="477">
        <v>124.43</v>
      </c>
    </row>
    <row r="3975" spans="1:4" s="476" customFormat="1" ht="12.75" x14ac:dyDescent="0.2">
      <c r="A3975" s="476">
        <v>6014</v>
      </c>
      <c r="B3975" s="476" t="s">
        <v>10984</v>
      </c>
      <c r="C3975" s="476" t="s">
        <v>9</v>
      </c>
      <c r="D3975" s="477">
        <v>118.97</v>
      </c>
    </row>
    <row r="3976" spans="1:4" s="476" customFormat="1" ht="12.75" x14ac:dyDescent="0.2">
      <c r="A3976" s="476">
        <v>6006</v>
      </c>
      <c r="B3976" s="476" t="s">
        <v>10985</v>
      </c>
      <c r="C3976" s="476" t="s">
        <v>9</v>
      </c>
      <c r="D3976" s="477">
        <v>61.96</v>
      </c>
    </row>
    <row r="3977" spans="1:4" s="476" customFormat="1" ht="12.75" x14ac:dyDescent="0.2">
      <c r="A3977" s="476">
        <v>6005</v>
      </c>
      <c r="B3977" s="476" t="s">
        <v>1656</v>
      </c>
      <c r="C3977" s="476" t="s">
        <v>9</v>
      </c>
      <c r="D3977" s="477">
        <v>69.900000000000006</v>
      </c>
    </row>
    <row r="3978" spans="1:4" s="476" customFormat="1" ht="12.75" x14ac:dyDescent="0.2">
      <c r="A3978" s="476">
        <v>11756</v>
      </c>
      <c r="B3978" s="476" t="s">
        <v>10986</v>
      </c>
      <c r="C3978" s="476" t="s">
        <v>9</v>
      </c>
      <c r="D3978" s="477">
        <v>33.380000000000003</v>
      </c>
    </row>
    <row r="3979" spans="1:4" s="476" customFormat="1" ht="12.75" x14ac:dyDescent="0.2">
      <c r="A3979" s="476">
        <v>10904</v>
      </c>
      <c r="B3979" s="476" t="s">
        <v>2111</v>
      </c>
      <c r="C3979" s="476" t="s">
        <v>9</v>
      </c>
      <c r="D3979" s="477">
        <v>150</v>
      </c>
    </row>
    <row r="3980" spans="1:4" s="476" customFormat="1" ht="12.75" x14ac:dyDescent="0.2">
      <c r="A3980" s="476">
        <v>11752</v>
      </c>
      <c r="B3980" s="476" t="s">
        <v>10987</v>
      </c>
      <c r="C3980" s="476" t="s">
        <v>9</v>
      </c>
      <c r="D3980" s="477">
        <v>19.25</v>
      </c>
    </row>
    <row r="3981" spans="1:4" s="476" customFormat="1" ht="12.75" x14ac:dyDescent="0.2">
      <c r="A3981" s="476">
        <v>11753</v>
      </c>
      <c r="B3981" s="476" t="s">
        <v>10988</v>
      </c>
      <c r="C3981" s="476" t="s">
        <v>9</v>
      </c>
      <c r="D3981" s="477">
        <v>22.98</v>
      </c>
    </row>
    <row r="3982" spans="1:4" s="476" customFormat="1" ht="12.75" x14ac:dyDescent="0.2">
      <c r="A3982" s="476">
        <v>6021</v>
      </c>
      <c r="B3982" s="476" t="s">
        <v>10989</v>
      </c>
      <c r="C3982" s="476" t="s">
        <v>9</v>
      </c>
      <c r="D3982" s="477">
        <v>63.78</v>
      </c>
    </row>
    <row r="3983" spans="1:4" s="476" customFormat="1" ht="12.75" x14ac:dyDescent="0.2">
      <c r="A3983" s="476">
        <v>6024</v>
      </c>
      <c r="B3983" s="476" t="s">
        <v>1654</v>
      </c>
      <c r="C3983" s="476" t="s">
        <v>9</v>
      </c>
      <c r="D3983" s="477">
        <v>65.92</v>
      </c>
    </row>
    <row r="3984" spans="1:4" s="476" customFormat="1" ht="12.75" x14ac:dyDescent="0.2">
      <c r="A3984" s="476">
        <v>38379</v>
      </c>
      <c r="B3984" s="476" t="s">
        <v>10990</v>
      </c>
      <c r="C3984" s="476" t="s">
        <v>27</v>
      </c>
      <c r="D3984" s="477">
        <v>48.38</v>
      </c>
    </row>
    <row r="3985" spans="1:4" s="476" customFormat="1" ht="12.75" x14ac:dyDescent="0.2">
      <c r="A3985" s="476">
        <v>13897</v>
      </c>
      <c r="B3985" s="476" t="s">
        <v>10991</v>
      </c>
      <c r="C3985" s="476" t="s">
        <v>9</v>
      </c>
      <c r="D3985" s="478">
        <v>6207.5</v>
      </c>
    </row>
    <row r="3986" spans="1:4" s="476" customFormat="1" ht="12.75" x14ac:dyDescent="0.2">
      <c r="A3986" s="476">
        <v>10640</v>
      </c>
      <c r="B3986" s="476" t="s">
        <v>10992</v>
      </c>
      <c r="C3986" s="476" t="s">
        <v>9</v>
      </c>
      <c r="D3986" s="478">
        <v>13444.14</v>
      </c>
    </row>
    <row r="3987" spans="1:4" s="476" customFormat="1" ht="12.75" x14ac:dyDescent="0.2">
      <c r="A3987" s="476">
        <v>11086</v>
      </c>
      <c r="B3987" s="476" t="s">
        <v>10993</v>
      </c>
      <c r="C3987" s="476" t="s">
        <v>23</v>
      </c>
      <c r="D3987" s="477">
        <v>122.4</v>
      </c>
    </row>
    <row r="3988" spans="1:4" s="476" customFormat="1" ht="12.75" x14ac:dyDescent="0.2">
      <c r="A3988" s="476">
        <v>34357</v>
      </c>
      <c r="B3988" s="476" t="s">
        <v>10994</v>
      </c>
      <c r="C3988" s="476" t="s">
        <v>29</v>
      </c>
      <c r="D3988" s="477">
        <v>2.93</v>
      </c>
    </row>
    <row r="3989" spans="1:4" s="476" customFormat="1" ht="12.75" x14ac:dyDescent="0.2">
      <c r="A3989" s="476">
        <v>37329</v>
      </c>
      <c r="B3989" s="476" t="s">
        <v>10995</v>
      </c>
      <c r="C3989" s="476" t="s">
        <v>29</v>
      </c>
      <c r="D3989" s="477">
        <v>61.83</v>
      </c>
    </row>
    <row r="3990" spans="1:4" s="476" customFormat="1" ht="12.75" x14ac:dyDescent="0.2">
      <c r="A3990" s="476">
        <v>2510</v>
      </c>
      <c r="B3990" s="476" t="s">
        <v>10996</v>
      </c>
      <c r="C3990" s="476" t="s">
        <v>9</v>
      </c>
      <c r="D3990" s="477">
        <v>22.34</v>
      </c>
    </row>
    <row r="3991" spans="1:4" s="476" customFormat="1" ht="12.75" x14ac:dyDescent="0.2">
      <c r="A3991" s="476">
        <v>12359</v>
      </c>
      <c r="B3991" s="476" t="s">
        <v>10997</v>
      </c>
      <c r="C3991" s="476" t="s">
        <v>9</v>
      </c>
      <c r="D3991" s="477">
        <v>107.01</v>
      </c>
    </row>
    <row r="3992" spans="1:4" s="476" customFormat="1" ht="12.75" x14ac:dyDescent="0.2">
      <c r="A3992" s="476">
        <v>7353</v>
      </c>
      <c r="B3992" s="476" t="s">
        <v>1286</v>
      </c>
      <c r="C3992" s="476" t="s">
        <v>7596</v>
      </c>
      <c r="D3992" s="477">
        <v>29.78</v>
      </c>
    </row>
    <row r="3993" spans="1:4" s="476" customFormat="1" ht="12.75" x14ac:dyDescent="0.2">
      <c r="A3993" s="476">
        <v>36144</v>
      </c>
      <c r="B3993" s="476" t="s">
        <v>10998</v>
      </c>
      <c r="C3993" s="476" t="s">
        <v>9</v>
      </c>
      <c r="D3993" s="477">
        <v>1.65</v>
      </c>
    </row>
    <row r="3994" spans="1:4" s="476" customFormat="1" ht="12.75" x14ac:dyDescent="0.2">
      <c r="A3994" s="476">
        <v>10518</v>
      </c>
      <c r="B3994" s="476" t="s">
        <v>10999</v>
      </c>
      <c r="C3994" s="476" t="s">
        <v>9</v>
      </c>
      <c r="D3994" s="477">
        <v>103.91</v>
      </c>
    </row>
    <row r="3995" spans="1:4" s="476" customFormat="1" ht="12.75" x14ac:dyDescent="0.2">
      <c r="A3995" s="476">
        <v>36530</v>
      </c>
      <c r="B3995" s="476" t="s">
        <v>11000</v>
      </c>
      <c r="C3995" s="476" t="s">
        <v>9</v>
      </c>
      <c r="D3995" s="478">
        <v>294574.93</v>
      </c>
    </row>
    <row r="3996" spans="1:4" s="476" customFormat="1" ht="12.75" x14ac:dyDescent="0.2">
      <c r="A3996" s="476">
        <v>6046</v>
      </c>
      <c r="B3996" s="476" t="s">
        <v>11001</v>
      </c>
      <c r="C3996" s="476" t="s">
        <v>9</v>
      </c>
      <c r="D3996" s="478">
        <v>319512.5</v>
      </c>
    </row>
    <row r="3997" spans="1:4" s="476" customFormat="1" ht="12.75" x14ac:dyDescent="0.2">
      <c r="A3997" s="476">
        <v>36531</v>
      </c>
      <c r="B3997" s="476" t="s">
        <v>11002</v>
      </c>
      <c r="C3997" s="476" t="s">
        <v>9</v>
      </c>
      <c r="D3997" s="478">
        <v>331201.96000000002</v>
      </c>
    </row>
    <row r="3998" spans="1:4" s="476" customFormat="1" ht="12.75" x14ac:dyDescent="0.2">
      <c r="A3998" s="476">
        <v>34684</v>
      </c>
      <c r="B3998" s="476" t="s">
        <v>11003</v>
      </c>
      <c r="C3998" s="476" t="s">
        <v>3</v>
      </c>
      <c r="D3998" s="477">
        <v>208.13</v>
      </c>
    </row>
    <row r="3999" spans="1:4" s="476" customFormat="1" ht="12.75" x14ac:dyDescent="0.2">
      <c r="A3999" s="476">
        <v>34683</v>
      </c>
      <c r="B3999" s="476" t="s">
        <v>11004</v>
      </c>
      <c r="C3999" s="476" t="s">
        <v>3</v>
      </c>
      <c r="D3999" s="477">
        <v>130.08000000000001</v>
      </c>
    </row>
    <row r="4000" spans="1:4" s="476" customFormat="1" ht="12.75" x14ac:dyDescent="0.2">
      <c r="A4000" s="476">
        <v>533</v>
      </c>
      <c r="B4000" s="476" t="s">
        <v>11005</v>
      </c>
      <c r="C4000" s="476" t="s">
        <v>3</v>
      </c>
      <c r="D4000" s="477">
        <v>20.88</v>
      </c>
    </row>
    <row r="4001" spans="1:4" s="476" customFormat="1" ht="12.75" x14ac:dyDescent="0.2">
      <c r="A4001" s="476">
        <v>10515</v>
      </c>
      <c r="B4001" s="476" t="s">
        <v>11006</v>
      </c>
      <c r="C4001" s="476" t="s">
        <v>3</v>
      </c>
      <c r="D4001" s="477">
        <v>39.39</v>
      </c>
    </row>
    <row r="4002" spans="1:4" s="476" customFormat="1" ht="12.75" x14ac:dyDescent="0.2">
      <c r="A4002" s="476">
        <v>536</v>
      </c>
      <c r="B4002" s="476" t="s">
        <v>1501</v>
      </c>
      <c r="C4002" s="476" t="s">
        <v>3</v>
      </c>
      <c r="D4002" s="477">
        <v>28.5</v>
      </c>
    </row>
    <row r="4003" spans="1:4" s="476" customFormat="1" ht="12.75" x14ac:dyDescent="0.2">
      <c r="A4003" s="476">
        <v>153</v>
      </c>
      <c r="B4003" s="476" t="s">
        <v>11007</v>
      </c>
      <c r="C4003" s="476" t="s">
        <v>7596</v>
      </c>
      <c r="D4003" s="477">
        <v>99</v>
      </c>
    </row>
    <row r="4004" spans="1:4" s="476" customFormat="1" ht="12.75" x14ac:dyDescent="0.2">
      <c r="A4004" s="476">
        <v>34682</v>
      </c>
      <c r="B4004" s="476" t="s">
        <v>11008</v>
      </c>
      <c r="C4004" s="476" t="s">
        <v>3</v>
      </c>
      <c r="D4004" s="477">
        <v>99.47</v>
      </c>
    </row>
    <row r="4005" spans="1:4" s="476" customFormat="1" ht="12.75" x14ac:dyDescent="0.2">
      <c r="A4005" s="476">
        <v>20205</v>
      </c>
      <c r="B4005" s="476" t="s">
        <v>13276</v>
      </c>
      <c r="C4005" s="476" t="s">
        <v>27</v>
      </c>
      <c r="D4005" s="477">
        <v>3.77</v>
      </c>
    </row>
    <row r="4006" spans="1:4" s="476" customFormat="1" ht="12.75" x14ac:dyDescent="0.2">
      <c r="A4006" s="476">
        <v>4412</v>
      </c>
      <c r="B4006" s="476" t="s">
        <v>13277</v>
      </c>
      <c r="C4006" s="476" t="s">
        <v>27</v>
      </c>
      <c r="D4006" s="477">
        <v>2.2599999999999998</v>
      </c>
    </row>
    <row r="4007" spans="1:4" s="476" customFormat="1" ht="12.75" x14ac:dyDescent="0.2">
      <c r="A4007" s="476">
        <v>4408</v>
      </c>
      <c r="B4007" s="476" t="s">
        <v>13278</v>
      </c>
      <c r="C4007" s="476" t="s">
        <v>27</v>
      </c>
      <c r="D4007" s="477">
        <v>2.82</v>
      </c>
    </row>
    <row r="4008" spans="1:4" s="476" customFormat="1" ht="12.75" x14ac:dyDescent="0.2">
      <c r="A4008" s="476">
        <v>10559</v>
      </c>
      <c r="B4008" s="476" t="s">
        <v>11009</v>
      </c>
      <c r="C4008" s="476" t="s">
        <v>9</v>
      </c>
      <c r="D4008" s="478">
        <v>2999</v>
      </c>
    </row>
    <row r="4009" spans="1:4" s="476" customFormat="1" ht="12.75" x14ac:dyDescent="0.2">
      <c r="A4009" s="476">
        <v>10664</v>
      </c>
      <c r="B4009" s="476" t="s">
        <v>11010</v>
      </c>
      <c r="C4009" s="476" t="s">
        <v>9</v>
      </c>
      <c r="D4009" s="478">
        <v>8150.64</v>
      </c>
    </row>
    <row r="4010" spans="1:4" s="476" customFormat="1" ht="12.75" x14ac:dyDescent="0.2">
      <c r="A4010" s="476">
        <v>36250</v>
      </c>
      <c r="B4010" s="476" t="s">
        <v>11011</v>
      </c>
      <c r="C4010" s="476" t="s">
        <v>27</v>
      </c>
      <c r="D4010" s="477">
        <v>5.21</v>
      </c>
    </row>
    <row r="4011" spans="1:4" s="476" customFormat="1" ht="12.75" x14ac:dyDescent="0.2">
      <c r="A4011" s="476">
        <v>10857</v>
      </c>
      <c r="B4011" s="476" t="s">
        <v>11012</v>
      </c>
      <c r="C4011" s="476" t="s">
        <v>27</v>
      </c>
      <c r="D4011" s="477">
        <v>12.89</v>
      </c>
    </row>
    <row r="4012" spans="1:4" s="476" customFormat="1" ht="12.75" x14ac:dyDescent="0.2">
      <c r="A4012" s="476">
        <v>4803</v>
      </c>
      <c r="B4012" s="476" t="s">
        <v>11013</v>
      </c>
      <c r="C4012" s="476" t="s">
        <v>27</v>
      </c>
      <c r="D4012" s="477">
        <v>36.340000000000003</v>
      </c>
    </row>
    <row r="4013" spans="1:4" s="476" customFormat="1" ht="12.75" x14ac:dyDescent="0.2">
      <c r="A4013" s="476">
        <v>6186</v>
      </c>
      <c r="B4013" s="476" t="s">
        <v>1337</v>
      </c>
      <c r="C4013" s="476" t="s">
        <v>27</v>
      </c>
      <c r="D4013" s="477">
        <v>12.86</v>
      </c>
    </row>
    <row r="4014" spans="1:4" s="476" customFormat="1" ht="12.75" x14ac:dyDescent="0.2">
      <c r="A4014" s="476">
        <v>4829</v>
      </c>
      <c r="B4014" s="476" t="s">
        <v>11014</v>
      </c>
      <c r="C4014" s="476" t="s">
        <v>27</v>
      </c>
      <c r="D4014" s="477">
        <v>27.14</v>
      </c>
    </row>
    <row r="4015" spans="1:4" s="476" customFormat="1" ht="12.75" x14ac:dyDescent="0.2">
      <c r="A4015" s="476">
        <v>39829</v>
      </c>
      <c r="B4015" s="476" t="s">
        <v>11015</v>
      </c>
      <c r="C4015" s="476" t="s">
        <v>27</v>
      </c>
      <c r="D4015" s="477">
        <v>20</v>
      </c>
    </row>
    <row r="4016" spans="1:4" s="476" customFormat="1" ht="12.75" x14ac:dyDescent="0.2">
      <c r="A4016" s="476">
        <v>20231</v>
      </c>
      <c r="B4016" s="476" t="s">
        <v>1332</v>
      </c>
      <c r="C4016" s="476" t="s">
        <v>27</v>
      </c>
      <c r="D4016" s="477">
        <v>56.56</v>
      </c>
    </row>
    <row r="4017" spans="1:4" s="476" customFormat="1" ht="12.75" x14ac:dyDescent="0.2">
      <c r="A4017" s="476">
        <v>4804</v>
      </c>
      <c r="B4017" s="476" t="s">
        <v>11016</v>
      </c>
      <c r="C4017" s="476" t="s">
        <v>27</v>
      </c>
      <c r="D4017" s="477">
        <v>27.9</v>
      </c>
    </row>
    <row r="4018" spans="1:4" s="476" customFormat="1" ht="12.75" x14ac:dyDescent="0.2">
      <c r="A4018" s="476">
        <v>34680</v>
      </c>
      <c r="B4018" s="476" t="s">
        <v>11017</v>
      </c>
      <c r="C4018" s="476" t="s">
        <v>27</v>
      </c>
      <c r="D4018" s="477">
        <v>30.6</v>
      </c>
    </row>
    <row r="4019" spans="1:4" s="476" customFormat="1" ht="12.75" x14ac:dyDescent="0.2">
      <c r="A4019" s="476">
        <v>11573</v>
      </c>
      <c r="B4019" s="476" t="s">
        <v>13279</v>
      </c>
      <c r="C4019" s="476" t="s">
        <v>9</v>
      </c>
      <c r="D4019" s="477">
        <v>5.49</v>
      </c>
    </row>
    <row r="4020" spans="1:4" s="476" customFormat="1" ht="12.75" x14ac:dyDescent="0.2">
      <c r="A4020" s="476">
        <v>38401</v>
      </c>
      <c r="B4020" s="476" t="s">
        <v>11018</v>
      </c>
      <c r="C4020" s="476" t="s">
        <v>9</v>
      </c>
      <c r="D4020" s="477">
        <v>13.71</v>
      </c>
    </row>
    <row r="4021" spans="1:4" s="476" customFormat="1" ht="12.75" x14ac:dyDescent="0.2">
      <c r="A4021" s="476">
        <v>11575</v>
      </c>
      <c r="B4021" s="476" t="s">
        <v>13280</v>
      </c>
      <c r="C4021" s="476" t="s">
        <v>9</v>
      </c>
      <c r="D4021" s="477">
        <v>52.93</v>
      </c>
    </row>
    <row r="4022" spans="1:4" s="476" customFormat="1" ht="12.75" x14ac:dyDescent="0.2">
      <c r="A4022" s="476">
        <v>38179</v>
      </c>
      <c r="B4022" s="476" t="s">
        <v>13281</v>
      </c>
      <c r="C4022" s="476" t="s">
        <v>9</v>
      </c>
      <c r="D4022" s="477">
        <v>43.77</v>
      </c>
    </row>
    <row r="4023" spans="1:4" s="476" customFormat="1" ht="12.75" x14ac:dyDescent="0.2">
      <c r="A4023" s="476">
        <v>20256</v>
      </c>
      <c r="B4023" s="476" t="s">
        <v>11019</v>
      </c>
      <c r="C4023" s="476" t="s">
        <v>9</v>
      </c>
      <c r="D4023" s="477">
        <v>0.31</v>
      </c>
    </row>
    <row r="4024" spans="1:4" s="476" customFormat="1" ht="12.75" x14ac:dyDescent="0.2">
      <c r="A4024" s="476">
        <v>14511</v>
      </c>
      <c r="B4024" s="476" t="s">
        <v>11020</v>
      </c>
      <c r="C4024" s="476" t="s">
        <v>9</v>
      </c>
      <c r="D4024" s="478">
        <v>730907.11</v>
      </c>
    </row>
    <row r="4025" spans="1:4" s="476" customFormat="1" ht="12.75" x14ac:dyDescent="0.2">
      <c r="A4025" s="476">
        <v>10642</v>
      </c>
      <c r="B4025" s="476" t="s">
        <v>11021</v>
      </c>
      <c r="C4025" s="476" t="s">
        <v>9</v>
      </c>
      <c r="D4025" s="478">
        <v>688550</v>
      </c>
    </row>
    <row r="4026" spans="1:4" s="476" customFormat="1" ht="12.75" x14ac:dyDescent="0.2">
      <c r="A4026" s="476">
        <v>14489</v>
      </c>
      <c r="B4026" s="476" t="s">
        <v>11022</v>
      </c>
      <c r="C4026" s="476" t="s">
        <v>9</v>
      </c>
      <c r="D4026" s="478">
        <v>610731.04</v>
      </c>
    </row>
    <row r="4027" spans="1:4" s="476" customFormat="1" ht="12.75" x14ac:dyDescent="0.2">
      <c r="A4027" s="476">
        <v>14513</v>
      </c>
      <c r="B4027" s="476" t="s">
        <v>11023</v>
      </c>
      <c r="C4027" s="476" t="s">
        <v>9</v>
      </c>
      <c r="D4027" s="478">
        <v>458062.77</v>
      </c>
    </row>
    <row r="4028" spans="1:4" s="476" customFormat="1" ht="12.75" x14ac:dyDescent="0.2">
      <c r="A4028" s="476">
        <v>13600</v>
      </c>
      <c r="B4028" s="476" t="s">
        <v>11024</v>
      </c>
      <c r="C4028" s="476" t="s">
        <v>9</v>
      </c>
      <c r="D4028" s="478">
        <v>591029.97</v>
      </c>
    </row>
    <row r="4029" spans="1:4" s="476" customFormat="1" ht="12.75" x14ac:dyDescent="0.2">
      <c r="A4029" s="476">
        <v>10646</v>
      </c>
      <c r="B4029" s="476" t="s">
        <v>11025</v>
      </c>
      <c r="C4029" s="476" t="s">
        <v>9</v>
      </c>
      <c r="D4029" s="478">
        <v>440573.46</v>
      </c>
    </row>
    <row r="4030" spans="1:4" s="476" customFormat="1" ht="12.75" x14ac:dyDescent="0.2">
      <c r="A4030" s="476">
        <v>6070</v>
      </c>
      <c r="B4030" s="476" t="s">
        <v>11026</v>
      </c>
      <c r="C4030" s="476" t="s">
        <v>9</v>
      </c>
      <c r="D4030" s="478">
        <v>601989.41</v>
      </c>
    </row>
    <row r="4031" spans="1:4" s="476" customFormat="1" ht="12.75" x14ac:dyDescent="0.2">
      <c r="A4031" s="476">
        <v>6069</v>
      </c>
      <c r="B4031" s="476" t="s">
        <v>11027</v>
      </c>
      <c r="C4031" s="476" t="s">
        <v>9</v>
      </c>
      <c r="D4031" s="478">
        <v>132988.54</v>
      </c>
    </row>
    <row r="4032" spans="1:4" s="476" customFormat="1" ht="12.75" x14ac:dyDescent="0.2">
      <c r="A4032" s="476">
        <v>14626</v>
      </c>
      <c r="B4032" s="476" t="s">
        <v>11028</v>
      </c>
      <c r="C4032" s="476" t="s">
        <v>9</v>
      </c>
      <c r="D4032" s="478">
        <v>659040.74</v>
      </c>
    </row>
    <row r="4033" spans="1:4" s="476" customFormat="1" ht="12.75" x14ac:dyDescent="0.2">
      <c r="A4033" s="476">
        <v>6067</v>
      </c>
      <c r="B4033" s="476" t="s">
        <v>11029</v>
      </c>
      <c r="C4033" s="476" t="s">
        <v>9</v>
      </c>
      <c r="D4033" s="478">
        <v>541003.57999999996</v>
      </c>
    </row>
    <row r="4034" spans="1:4" s="476" customFormat="1" ht="12.75" x14ac:dyDescent="0.2">
      <c r="A4034" s="476">
        <v>38393</v>
      </c>
      <c r="B4034" s="476" t="s">
        <v>11030</v>
      </c>
      <c r="C4034" s="476" t="s">
        <v>9</v>
      </c>
      <c r="D4034" s="477">
        <v>17</v>
      </c>
    </row>
    <row r="4035" spans="1:4" s="476" customFormat="1" ht="12.75" x14ac:dyDescent="0.2">
      <c r="A4035" s="476">
        <v>38390</v>
      </c>
      <c r="B4035" s="476" t="s">
        <v>11031</v>
      </c>
      <c r="C4035" s="476" t="s">
        <v>9</v>
      </c>
      <c r="D4035" s="477">
        <v>37.700000000000003</v>
      </c>
    </row>
    <row r="4036" spans="1:4" s="476" customFormat="1" ht="12.75" x14ac:dyDescent="0.2">
      <c r="A4036" s="476">
        <v>36532</v>
      </c>
      <c r="B4036" s="476" t="s">
        <v>11032</v>
      </c>
      <c r="C4036" s="476" t="s">
        <v>9</v>
      </c>
      <c r="D4036" s="478">
        <v>24642.84</v>
      </c>
    </row>
    <row r="4037" spans="1:4" s="476" customFormat="1" ht="12.75" x14ac:dyDescent="0.2">
      <c r="A4037" s="476">
        <v>11578</v>
      </c>
      <c r="B4037" s="476" t="s">
        <v>11033</v>
      </c>
      <c r="C4037" s="476" t="s">
        <v>9</v>
      </c>
      <c r="D4037" s="477">
        <v>11.43</v>
      </c>
    </row>
    <row r="4038" spans="1:4" s="476" customFormat="1" ht="12.75" x14ac:dyDescent="0.2">
      <c r="A4038" s="476">
        <v>11577</v>
      </c>
      <c r="B4038" s="476" t="s">
        <v>11034</v>
      </c>
      <c r="C4038" s="476" t="s">
        <v>9</v>
      </c>
      <c r="D4038" s="477">
        <v>10.91</v>
      </c>
    </row>
    <row r="4039" spans="1:4" s="476" customFormat="1" ht="12.75" x14ac:dyDescent="0.2">
      <c r="A4039" s="476">
        <v>42432</v>
      </c>
      <c r="B4039" s="476" t="s">
        <v>11035</v>
      </c>
      <c r="C4039" s="476" t="s">
        <v>9</v>
      </c>
      <c r="D4039" s="478">
        <v>1857.71</v>
      </c>
    </row>
    <row r="4040" spans="1:4" s="476" customFormat="1" ht="12.75" x14ac:dyDescent="0.2">
      <c r="A4040" s="476">
        <v>42437</v>
      </c>
      <c r="B4040" s="476" t="s">
        <v>11036</v>
      </c>
      <c r="C4040" s="476" t="s">
        <v>9</v>
      </c>
      <c r="D4040" s="478">
        <v>1412.35</v>
      </c>
    </row>
    <row r="4041" spans="1:4" s="476" customFormat="1" ht="12.75" x14ac:dyDescent="0.2">
      <c r="A4041" s="476">
        <v>1116</v>
      </c>
      <c r="B4041" s="476" t="s">
        <v>11037</v>
      </c>
      <c r="C4041" s="476" t="s">
        <v>27</v>
      </c>
      <c r="D4041" s="477">
        <v>36.83</v>
      </c>
    </row>
    <row r="4042" spans="1:4" s="476" customFormat="1" ht="12.75" x14ac:dyDescent="0.2">
      <c r="A4042" s="476">
        <v>1115</v>
      </c>
      <c r="B4042" s="476" t="s">
        <v>11038</v>
      </c>
      <c r="C4042" s="476" t="s">
        <v>27</v>
      </c>
      <c r="D4042" s="477">
        <v>44.12</v>
      </c>
    </row>
    <row r="4043" spans="1:4" s="476" customFormat="1" ht="12.75" x14ac:dyDescent="0.2">
      <c r="A4043" s="476">
        <v>1113</v>
      </c>
      <c r="B4043" s="476" t="s">
        <v>11039</v>
      </c>
      <c r="C4043" s="476" t="s">
        <v>27</v>
      </c>
      <c r="D4043" s="477">
        <v>51.58</v>
      </c>
    </row>
    <row r="4044" spans="1:4" s="476" customFormat="1" ht="12.75" x14ac:dyDescent="0.2">
      <c r="A4044" s="476">
        <v>1114</v>
      </c>
      <c r="B4044" s="476" t="s">
        <v>11040</v>
      </c>
      <c r="C4044" s="476" t="s">
        <v>27</v>
      </c>
      <c r="D4044" s="477">
        <v>61.45</v>
      </c>
    </row>
    <row r="4045" spans="1:4" s="476" customFormat="1" ht="12.75" x14ac:dyDescent="0.2">
      <c r="A4045" s="476">
        <v>40873</v>
      </c>
      <c r="B4045" s="476" t="s">
        <v>1343</v>
      </c>
      <c r="C4045" s="476" t="s">
        <v>27</v>
      </c>
      <c r="D4045" s="477">
        <v>48.09</v>
      </c>
    </row>
    <row r="4046" spans="1:4" s="476" customFormat="1" ht="12.75" x14ac:dyDescent="0.2">
      <c r="A4046" s="476">
        <v>20214</v>
      </c>
      <c r="B4046" s="476" t="s">
        <v>11041</v>
      </c>
      <c r="C4046" s="476" t="s">
        <v>9</v>
      </c>
      <c r="D4046" s="477">
        <v>45.16</v>
      </c>
    </row>
    <row r="4047" spans="1:4" s="476" customFormat="1" ht="12.75" x14ac:dyDescent="0.2">
      <c r="A4047" s="476">
        <v>11064</v>
      </c>
      <c r="B4047" s="476" t="s">
        <v>11042</v>
      </c>
      <c r="C4047" s="476" t="s">
        <v>9</v>
      </c>
      <c r="D4047" s="477">
        <v>19.149999999999999</v>
      </c>
    </row>
    <row r="4048" spans="1:4" s="476" customFormat="1" ht="12.75" x14ac:dyDescent="0.2">
      <c r="A4048" s="476">
        <v>7237</v>
      </c>
      <c r="B4048" s="476" t="s">
        <v>11043</v>
      </c>
      <c r="C4048" s="476" t="s">
        <v>9</v>
      </c>
      <c r="D4048" s="477">
        <v>26.12</v>
      </c>
    </row>
    <row r="4049" spans="1:4" s="476" customFormat="1" ht="12.75" x14ac:dyDescent="0.2">
      <c r="A4049" s="476">
        <v>11757</v>
      </c>
      <c r="B4049" s="476" t="s">
        <v>11044</v>
      </c>
      <c r="C4049" s="476" t="s">
        <v>9</v>
      </c>
      <c r="D4049" s="477">
        <v>20.95</v>
      </c>
    </row>
    <row r="4050" spans="1:4" s="476" customFormat="1" ht="12.75" x14ac:dyDescent="0.2">
      <c r="A4050" s="476">
        <v>11758</v>
      </c>
      <c r="B4050" s="476" t="s">
        <v>1424</v>
      </c>
      <c r="C4050" s="476" t="s">
        <v>9</v>
      </c>
      <c r="D4050" s="477">
        <v>52.9</v>
      </c>
    </row>
    <row r="4051" spans="1:4" s="476" customFormat="1" ht="12.75" x14ac:dyDescent="0.2">
      <c r="A4051" s="476">
        <v>37526</v>
      </c>
      <c r="B4051" s="476" t="s">
        <v>11045</v>
      </c>
      <c r="C4051" s="476" t="s">
        <v>9</v>
      </c>
      <c r="D4051" s="477">
        <v>3.92</v>
      </c>
    </row>
    <row r="4052" spans="1:4" s="476" customFormat="1" ht="12.75" x14ac:dyDescent="0.2">
      <c r="A4052" s="476">
        <v>6076</v>
      </c>
      <c r="B4052" s="476" t="s">
        <v>11046</v>
      </c>
      <c r="C4052" s="476" t="s">
        <v>23</v>
      </c>
      <c r="D4052" s="477">
        <v>55.19</v>
      </c>
    </row>
    <row r="4053" spans="1:4" s="476" customFormat="1" ht="12.75" x14ac:dyDescent="0.2">
      <c r="A4053" s="476">
        <v>13109</v>
      </c>
      <c r="B4053" s="476" t="s">
        <v>11047</v>
      </c>
      <c r="C4053" s="476" t="s">
        <v>9</v>
      </c>
      <c r="D4053" s="477">
        <v>262.92</v>
      </c>
    </row>
    <row r="4054" spans="1:4" s="476" customFormat="1" ht="12.75" x14ac:dyDescent="0.2">
      <c r="A4054" s="476">
        <v>13110</v>
      </c>
      <c r="B4054" s="476" t="s">
        <v>11048</v>
      </c>
      <c r="C4054" s="476" t="s">
        <v>9</v>
      </c>
      <c r="D4054" s="477">
        <v>346.01</v>
      </c>
    </row>
    <row r="4055" spans="1:4" s="476" customFormat="1" ht="12.75" x14ac:dyDescent="0.2">
      <c r="A4055" s="476">
        <v>7581</v>
      </c>
      <c r="B4055" s="476" t="s">
        <v>11049</v>
      </c>
      <c r="C4055" s="476" t="s">
        <v>9</v>
      </c>
      <c r="D4055" s="477">
        <v>4.45</v>
      </c>
    </row>
    <row r="4056" spans="1:4" s="476" customFormat="1" ht="12.75" x14ac:dyDescent="0.2">
      <c r="A4056" s="476">
        <v>4509</v>
      </c>
      <c r="B4056" s="476" t="s">
        <v>11050</v>
      </c>
      <c r="C4056" s="476" t="s">
        <v>27</v>
      </c>
      <c r="D4056" s="477">
        <v>4.2300000000000004</v>
      </c>
    </row>
    <row r="4057" spans="1:4" s="476" customFormat="1" ht="12.75" x14ac:dyDescent="0.2">
      <c r="A4057" s="476">
        <v>4512</v>
      </c>
      <c r="B4057" s="476" t="s">
        <v>11051</v>
      </c>
      <c r="C4057" s="476" t="s">
        <v>27</v>
      </c>
      <c r="D4057" s="477">
        <v>2.02</v>
      </c>
    </row>
    <row r="4058" spans="1:4" s="476" customFormat="1" ht="12.75" x14ac:dyDescent="0.2">
      <c r="A4058" s="476">
        <v>4517</v>
      </c>
      <c r="B4058" s="476" t="s">
        <v>11052</v>
      </c>
      <c r="C4058" s="476" t="s">
        <v>27</v>
      </c>
      <c r="D4058" s="477">
        <v>2.92</v>
      </c>
    </row>
    <row r="4059" spans="1:4" s="476" customFormat="1" ht="12.75" x14ac:dyDescent="0.2">
      <c r="A4059" s="476">
        <v>20206</v>
      </c>
      <c r="B4059" s="476" t="s">
        <v>13282</v>
      </c>
      <c r="C4059" s="476" t="s">
        <v>27</v>
      </c>
      <c r="D4059" s="477">
        <v>10.17</v>
      </c>
    </row>
    <row r="4060" spans="1:4" s="476" customFormat="1" ht="12.75" x14ac:dyDescent="0.2">
      <c r="A4060" s="476">
        <v>4460</v>
      </c>
      <c r="B4060" s="476" t="s">
        <v>13283</v>
      </c>
      <c r="C4060" s="476" t="s">
        <v>27</v>
      </c>
      <c r="D4060" s="477">
        <v>10.44</v>
      </c>
    </row>
    <row r="4061" spans="1:4" s="476" customFormat="1" ht="12.75" x14ac:dyDescent="0.2">
      <c r="A4061" s="476">
        <v>4417</v>
      </c>
      <c r="B4061" s="476" t="s">
        <v>13284</v>
      </c>
      <c r="C4061" s="476" t="s">
        <v>27</v>
      </c>
      <c r="D4061" s="477">
        <v>8.0500000000000007</v>
      </c>
    </row>
    <row r="4062" spans="1:4" s="476" customFormat="1" ht="12.75" x14ac:dyDescent="0.2">
      <c r="A4062" s="476">
        <v>4415</v>
      </c>
      <c r="B4062" s="476" t="s">
        <v>13285</v>
      </c>
      <c r="C4062" s="476" t="s">
        <v>27</v>
      </c>
      <c r="D4062" s="477">
        <v>5.59</v>
      </c>
    </row>
    <row r="4063" spans="1:4" s="476" customFormat="1" ht="12.75" x14ac:dyDescent="0.2">
      <c r="A4063" s="476">
        <v>37373</v>
      </c>
      <c r="B4063" s="476" t="s">
        <v>11053</v>
      </c>
      <c r="C4063" s="476" t="s">
        <v>7605</v>
      </c>
      <c r="D4063" s="477">
        <v>0.06</v>
      </c>
    </row>
    <row r="4064" spans="1:4" s="476" customFormat="1" ht="12.75" x14ac:dyDescent="0.2">
      <c r="A4064" s="476">
        <v>40864</v>
      </c>
      <c r="B4064" s="476" t="s">
        <v>11054</v>
      </c>
      <c r="C4064" s="476" t="s">
        <v>908</v>
      </c>
      <c r="D4064" s="477">
        <v>11.13</v>
      </c>
    </row>
    <row r="4065" spans="1:4" s="476" customFormat="1" ht="12.75" x14ac:dyDescent="0.2">
      <c r="A4065" s="476">
        <v>4734</v>
      </c>
      <c r="B4065" s="476" t="s">
        <v>11055</v>
      </c>
      <c r="C4065" s="476" t="s">
        <v>23</v>
      </c>
      <c r="D4065" s="477">
        <v>174.2</v>
      </c>
    </row>
    <row r="4066" spans="1:4" s="476" customFormat="1" ht="12.75" x14ac:dyDescent="0.2">
      <c r="A4066" s="476">
        <v>6085</v>
      </c>
      <c r="B4066" s="476" t="s">
        <v>16862</v>
      </c>
      <c r="C4066" s="476" t="s">
        <v>7596</v>
      </c>
      <c r="D4066" s="477">
        <v>9.1</v>
      </c>
    </row>
    <row r="4067" spans="1:4" s="476" customFormat="1" ht="12.75" x14ac:dyDescent="0.2">
      <c r="A4067" s="476">
        <v>38396</v>
      </c>
      <c r="B4067" s="476" t="s">
        <v>11056</v>
      </c>
      <c r="C4067" s="476" t="s">
        <v>9</v>
      </c>
      <c r="D4067" s="477">
        <v>536.44000000000005</v>
      </c>
    </row>
    <row r="4068" spans="1:4" s="476" customFormat="1" ht="12.75" x14ac:dyDescent="0.2">
      <c r="A4068" s="476">
        <v>11622</v>
      </c>
      <c r="B4068" s="476" t="s">
        <v>11057</v>
      </c>
      <c r="C4068" s="476" t="s">
        <v>29</v>
      </c>
      <c r="D4068" s="477">
        <v>74.599999999999994</v>
      </c>
    </row>
    <row r="4069" spans="1:4" s="476" customFormat="1" ht="12.75" x14ac:dyDescent="0.2">
      <c r="A4069" s="476">
        <v>43143</v>
      </c>
      <c r="B4069" s="476" t="s">
        <v>11058</v>
      </c>
      <c r="C4069" s="476" t="s">
        <v>7596</v>
      </c>
      <c r="D4069" s="477">
        <v>28.17</v>
      </c>
    </row>
    <row r="4070" spans="1:4" s="476" customFormat="1" ht="12.75" x14ac:dyDescent="0.2">
      <c r="A4070" s="476">
        <v>7317</v>
      </c>
      <c r="B4070" s="476" t="s">
        <v>11059</v>
      </c>
      <c r="C4070" s="476" t="s">
        <v>29</v>
      </c>
      <c r="D4070" s="477">
        <v>33.950000000000003</v>
      </c>
    </row>
    <row r="4071" spans="1:4" s="476" customFormat="1" ht="12.75" x14ac:dyDescent="0.2">
      <c r="A4071" s="476">
        <v>142</v>
      </c>
      <c r="B4071" s="476" t="s">
        <v>1213</v>
      </c>
      <c r="C4071" s="476" t="s">
        <v>11060</v>
      </c>
      <c r="D4071" s="477">
        <v>35.200000000000003</v>
      </c>
    </row>
    <row r="4072" spans="1:4" s="476" customFormat="1" ht="12.75" x14ac:dyDescent="0.2">
      <c r="A4072" s="476">
        <v>43142</v>
      </c>
      <c r="B4072" s="476" t="s">
        <v>11061</v>
      </c>
      <c r="C4072" s="476" t="s">
        <v>7596</v>
      </c>
      <c r="D4072" s="477">
        <v>159.9</v>
      </c>
    </row>
    <row r="4073" spans="1:4" s="476" customFormat="1" ht="12.75" x14ac:dyDescent="0.2">
      <c r="A4073" s="476">
        <v>38123</v>
      </c>
      <c r="B4073" s="476" t="s">
        <v>11062</v>
      </c>
      <c r="C4073" s="476" t="s">
        <v>29</v>
      </c>
      <c r="D4073" s="477">
        <v>57.53</v>
      </c>
    </row>
    <row r="4074" spans="1:4" s="476" customFormat="1" ht="12.75" x14ac:dyDescent="0.2">
      <c r="A4074" s="476">
        <v>42701</v>
      </c>
      <c r="B4074" s="476" t="s">
        <v>11063</v>
      </c>
      <c r="C4074" s="476" t="s">
        <v>9</v>
      </c>
      <c r="D4074" s="477">
        <v>54.38</v>
      </c>
    </row>
    <row r="4075" spans="1:4" s="476" customFormat="1" ht="12.75" x14ac:dyDescent="0.2">
      <c r="A4075" s="476">
        <v>42702</v>
      </c>
      <c r="B4075" s="476" t="s">
        <v>11064</v>
      </c>
      <c r="C4075" s="476" t="s">
        <v>9</v>
      </c>
      <c r="D4075" s="477">
        <v>96.62</v>
      </c>
    </row>
    <row r="4076" spans="1:4" s="476" customFormat="1" ht="12.75" x14ac:dyDescent="0.2">
      <c r="A4076" s="476">
        <v>37955</v>
      </c>
      <c r="B4076" s="476" t="s">
        <v>11065</v>
      </c>
      <c r="C4076" s="476" t="s">
        <v>9</v>
      </c>
      <c r="D4076" s="477">
        <v>125.22</v>
      </c>
    </row>
    <row r="4077" spans="1:4" s="476" customFormat="1" ht="12.75" x14ac:dyDescent="0.2">
      <c r="A4077" s="476">
        <v>42699</v>
      </c>
      <c r="B4077" s="476" t="s">
        <v>11066</v>
      </c>
      <c r="C4077" s="476" t="s">
        <v>9</v>
      </c>
      <c r="D4077" s="477">
        <v>33.21</v>
      </c>
    </row>
    <row r="4078" spans="1:4" s="476" customFormat="1" ht="12.75" x14ac:dyDescent="0.2">
      <c r="A4078" s="476">
        <v>42700</v>
      </c>
      <c r="B4078" s="476" t="s">
        <v>11067</v>
      </c>
      <c r="C4078" s="476" t="s">
        <v>9</v>
      </c>
      <c r="D4078" s="477">
        <v>94.69</v>
      </c>
    </row>
    <row r="4079" spans="1:4" s="476" customFormat="1" ht="12.75" x14ac:dyDescent="0.2">
      <c r="A4079" s="476">
        <v>37743</v>
      </c>
      <c r="B4079" s="476" t="s">
        <v>11068</v>
      </c>
      <c r="C4079" s="476" t="s">
        <v>9</v>
      </c>
      <c r="D4079" s="478">
        <v>202080.27</v>
      </c>
    </row>
    <row r="4080" spans="1:4" s="476" customFormat="1" ht="12.75" x14ac:dyDescent="0.2">
      <c r="A4080" s="476">
        <v>37744</v>
      </c>
      <c r="B4080" s="476" t="s">
        <v>11069</v>
      </c>
      <c r="C4080" s="476" t="s">
        <v>9</v>
      </c>
      <c r="D4080" s="478">
        <v>237608.39</v>
      </c>
    </row>
    <row r="4081" spans="1:4" s="476" customFormat="1" ht="12.75" x14ac:dyDescent="0.2">
      <c r="A4081" s="476">
        <v>37741</v>
      </c>
      <c r="B4081" s="476" t="s">
        <v>11070</v>
      </c>
      <c r="C4081" s="476" t="s">
        <v>9</v>
      </c>
      <c r="D4081" s="478">
        <v>183750.49</v>
      </c>
    </row>
    <row r="4082" spans="1:4" s="476" customFormat="1" ht="12.75" x14ac:dyDescent="0.2">
      <c r="A4082" s="476">
        <v>39396</v>
      </c>
      <c r="B4082" s="476" t="s">
        <v>11071</v>
      </c>
      <c r="C4082" s="476" t="s">
        <v>9</v>
      </c>
      <c r="D4082" s="477">
        <v>43.74</v>
      </c>
    </row>
    <row r="4083" spans="1:4" s="476" customFormat="1" ht="12.75" x14ac:dyDescent="0.2">
      <c r="A4083" s="476">
        <v>39392</v>
      </c>
      <c r="B4083" s="476" t="s">
        <v>11072</v>
      </c>
      <c r="C4083" s="476" t="s">
        <v>9</v>
      </c>
      <c r="D4083" s="477">
        <v>49.34</v>
      </c>
    </row>
    <row r="4084" spans="1:4" s="476" customFormat="1" ht="12.75" x14ac:dyDescent="0.2">
      <c r="A4084" s="476">
        <v>39393</v>
      </c>
      <c r="B4084" s="476" t="s">
        <v>11073</v>
      </c>
      <c r="C4084" s="476" t="s">
        <v>9</v>
      </c>
      <c r="D4084" s="477">
        <v>30.51</v>
      </c>
    </row>
    <row r="4085" spans="1:4" s="476" customFormat="1" ht="12.75" x14ac:dyDescent="0.2">
      <c r="A4085" s="476">
        <v>39394</v>
      </c>
      <c r="B4085" s="476" t="s">
        <v>11074</v>
      </c>
      <c r="C4085" s="476" t="s">
        <v>9</v>
      </c>
      <c r="D4085" s="477">
        <v>34.340000000000003</v>
      </c>
    </row>
    <row r="4086" spans="1:4" s="476" customFormat="1" ht="12.75" x14ac:dyDescent="0.2">
      <c r="A4086" s="476">
        <v>39395</v>
      </c>
      <c r="B4086" s="476" t="s">
        <v>11075</v>
      </c>
      <c r="C4086" s="476" t="s">
        <v>9</v>
      </c>
      <c r="D4086" s="477">
        <v>31.94</v>
      </c>
    </row>
    <row r="4087" spans="1:4" s="476" customFormat="1" ht="12.75" x14ac:dyDescent="0.2">
      <c r="A4087" s="476">
        <v>14618</v>
      </c>
      <c r="B4087" s="476" t="s">
        <v>11076</v>
      </c>
      <c r="C4087" s="476" t="s">
        <v>9</v>
      </c>
      <c r="D4087" s="478">
        <v>1115.3</v>
      </c>
    </row>
    <row r="4088" spans="1:4" s="476" customFormat="1" ht="12.75" x14ac:dyDescent="0.2">
      <c r="A4088" s="476">
        <v>40269</v>
      </c>
      <c r="B4088" s="476" t="s">
        <v>11077</v>
      </c>
      <c r="C4088" s="476" t="s">
        <v>9</v>
      </c>
      <c r="D4088" s="478">
        <v>4493.47</v>
      </c>
    </row>
    <row r="4089" spans="1:4" s="476" customFormat="1" ht="12.75" x14ac:dyDescent="0.2">
      <c r="A4089" s="476">
        <v>6110</v>
      </c>
      <c r="B4089" s="476" t="s">
        <v>1382</v>
      </c>
      <c r="C4089" s="476" t="s">
        <v>7605</v>
      </c>
      <c r="D4089" s="477">
        <v>15.08</v>
      </c>
    </row>
    <row r="4090" spans="1:4" s="476" customFormat="1" ht="12.75" x14ac:dyDescent="0.2">
      <c r="A4090" s="476">
        <v>40910</v>
      </c>
      <c r="B4090" s="476" t="s">
        <v>11078</v>
      </c>
      <c r="C4090" s="476" t="s">
        <v>908</v>
      </c>
      <c r="D4090" s="478">
        <v>2687.23</v>
      </c>
    </row>
    <row r="4091" spans="1:4" s="476" customFormat="1" ht="12.75" x14ac:dyDescent="0.2">
      <c r="A4091" s="476">
        <v>6111</v>
      </c>
      <c r="B4091" s="476" t="s">
        <v>11079</v>
      </c>
      <c r="C4091" s="476" t="s">
        <v>7605</v>
      </c>
      <c r="D4091" s="477">
        <v>9.84</v>
      </c>
    </row>
    <row r="4092" spans="1:4" s="476" customFormat="1" ht="12.75" x14ac:dyDescent="0.2">
      <c r="A4092" s="476">
        <v>41084</v>
      </c>
      <c r="B4092" s="476" t="s">
        <v>11080</v>
      </c>
      <c r="C4092" s="476" t="s">
        <v>908</v>
      </c>
      <c r="D4092" s="478">
        <v>1753.25</v>
      </c>
    </row>
    <row r="4093" spans="1:4" s="476" customFormat="1" ht="12.75" x14ac:dyDescent="0.2">
      <c r="A4093" s="476">
        <v>25950</v>
      </c>
      <c r="B4093" s="476" t="s">
        <v>11081</v>
      </c>
      <c r="C4093" s="476" t="s">
        <v>23</v>
      </c>
      <c r="D4093" s="477">
        <v>31.87</v>
      </c>
    </row>
    <row r="4094" spans="1:4" s="476" customFormat="1" ht="12.75" x14ac:dyDescent="0.2">
      <c r="A4094" s="476">
        <v>38637</v>
      </c>
      <c r="B4094" s="476" t="s">
        <v>11082</v>
      </c>
      <c r="C4094" s="476" t="s">
        <v>9</v>
      </c>
      <c r="D4094" s="477">
        <v>204.8</v>
      </c>
    </row>
    <row r="4095" spans="1:4" s="476" customFormat="1" ht="12.75" x14ac:dyDescent="0.2">
      <c r="A4095" s="476">
        <v>6150</v>
      </c>
      <c r="B4095" s="476" t="s">
        <v>11083</v>
      </c>
      <c r="C4095" s="476" t="s">
        <v>9</v>
      </c>
      <c r="D4095" s="477">
        <v>207.3</v>
      </c>
    </row>
    <row r="4096" spans="1:4" s="476" customFormat="1" ht="12.75" x14ac:dyDescent="0.2">
      <c r="A4096" s="476">
        <v>6136</v>
      </c>
      <c r="B4096" s="476" t="s">
        <v>11084</v>
      </c>
      <c r="C4096" s="476" t="s">
        <v>9</v>
      </c>
      <c r="D4096" s="477">
        <v>162.94999999999999</v>
      </c>
    </row>
    <row r="4097" spans="1:4" s="476" customFormat="1" ht="12.75" x14ac:dyDescent="0.2">
      <c r="A4097" s="476">
        <v>38638</v>
      </c>
      <c r="B4097" s="476" t="s">
        <v>11085</v>
      </c>
      <c r="C4097" s="476" t="s">
        <v>9</v>
      </c>
      <c r="D4097" s="477">
        <v>172.57</v>
      </c>
    </row>
    <row r="4098" spans="1:4" s="476" customFormat="1" ht="12.75" x14ac:dyDescent="0.2">
      <c r="A4098" s="476">
        <v>20262</v>
      </c>
      <c r="B4098" s="476" t="s">
        <v>11086</v>
      </c>
      <c r="C4098" s="476" t="s">
        <v>9</v>
      </c>
      <c r="D4098" s="477">
        <v>11.03</v>
      </c>
    </row>
    <row r="4099" spans="1:4" s="476" customFormat="1" ht="12.75" x14ac:dyDescent="0.2">
      <c r="A4099" s="476">
        <v>6148</v>
      </c>
      <c r="B4099" s="476" t="s">
        <v>11087</v>
      </c>
      <c r="C4099" s="476" t="s">
        <v>9</v>
      </c>
      <c r="D4099" s="477">
        <v>8.9499999999999993</v>
      </c>
    </row>
    <row r="4100" spans="1:4" s="476" customFormat="1" ht="12.75" x14ac:dyDescent="0.2">
      <c r="A4100" s="476">
        <v>6145</v>
      </c>
      <c r="B4100" s="476" t="s">
        <v>11088</v>
      </c>
      <c r="C4100" s="476" t="s">
        <v>9</v>
      </c>
      <c r="D4100" s="477">
        <v>16.059999999999999</v>
      </c>
    </row>
    <row r="4101" spans="1:4" s="476" customFormat="1" ht="12.75" x14ac:dyDescent="0.2">
      <c r="A4101" s="476">
        <v>6149</v>
      </c>
      <c r="B4101" s="476" t="s">
        <v>11089</v>
      </c>
      <c r="C4101" s="476" t="s">
        <v>9</v>
      </c>
      <c r="D4101" s="477">
        <v>15.16</v>
      </c>
    </row>
    <row r="4102" spans="1:4" s="476" customFormat="1" ht="12.75" x14ac:dyDescent="0.2">
      <c r="A4102" s="476">
        <v>6146</v>
      </c>
      <c r="B4102" s="476" t="s">
        <v>11090</v>
      </c>
      <c r="C4102" s="476" t="s">
        <v>9</v>
      </c>
      <c r="D4102" s="477">
        <v>16.09</v>
      </c>
    </row>
    <row r="4103" spans="1:4" s="476" customFormat="1" ht="12.75" x14ac:dyDescent="0.2">
      <c r="A4103" s="476">
        <v>26026</v>
      </c>
      <c r="B4103" s="476" t="s">
        <v>11091</v>
      </c>
      <c r="C4103" s="476" t="s">
        <v>29</v>
      </c>
      <c r="D4103" s="477">
        <v>2.96</v>
      </c>
    </row>
    <row r="4104" spans="1:4" s="476" customFormat="1" ht="12.75" x14ac:dyDescent="0.2">
      <c r="A4104" s="476">
        <v>39961</v>
      </c>
      <c r="B4104" s="476" t="s">
        <v>1232</v>
      </c>
      <c r="C4104" s="476" t="s">
        <v>9</v>
      </c>
      <c r="D4104" s="477">
        <v>23.26</v>
      </c>
    </row>
    <row r="4105" spans="1:4" s="476" customFormat="1" ht="12.75" x14ac:dyDescent="0.2">
      <c r="A4105" s="476">
        <v>42433</v>
      </c>
      <c r="B4105" s="476" t="s">
        <v>11092</v>
      </c>
      <c r="C4105" s="476" t="s">
        <v>9</v>
      </c>
      <c r="D4105" s="478">
        <v>3669.38</v>
      </c>
    </row>
    <row r="4106" spans="1:4" s="476" customFormat="1" ht="12.75" x14ac:dyDescent="0.2">
      <c r="A4106" s="476">
        <v>42434</v>
      </c>
      <c r="B4106" s="476" t="s">
        <v>11093</v>
      </c>
      <c r="C4106" s="476" t="s">
        <v>9</v>
      </c>
      <c r="D4106" s="478">
        <v>3965.3</v>
      </c>
    </row>
    <row r="4107" spans="1:4" s="476" customFormat="1" ht="12.75" x14ac:dyDescent="0.2">
      <c r="A4107" s="476">
        <v>42435</v>
      </c>
      <c r="B4107" s="476" t="s">
        <v>11094</v>
      </c>
      <c r="C4107" s="476" t="s">
        <v>9</v>
      </c>
      <c r="D4107" s="478">
        <v>1977.35</v>
      </c>
    </row>
    <row r="4108" spans="1:4" s="476" customFormat="1" ht="12.75" x14ac:dyDescent="0.2">
      <c r="A4108" s="476">
        <v>38061</v>
      </c>
      <c r="B4108" s="476" t="s">
        <v>11095</v>
      </c>
      <c r="C4108" s="476" t="s">
        <v>9</v>
      </c>
      <c r="D4108" s="477">
        <v>36.659999999999997</v>
      </c>
    </row>
    <row r="4109" spans="1:4" s="476" customFormat="1" ht="12.75" x14ac:dyDescent="0.2">
      <c r="A4109" s="476">
        <v>20250</v>
      </c>
      <c r="B4109" s="476" t="s">
        <v>11096</v>
      </c>
      <c r="C4109" s="476" t="s">
        <v>29</v>
      </c>
      <c r="D4109" s="477">
        <v>17.649999999999999</v>
      </c>
    </row>
    <row r="4110" spans="1:4" s="476" customFormat="1" ht="12.75" x14ac:dyDescent="0.2">
      <c r="A4110" s="476">
        <v>13388</v>
      </c>
      <c r="B4110" s="476" t="s">
        <v>1342</v>
      </c>
      <c r="C4110" s="476" t="s">
        <v>29</v>
      </c>
      <c r="D4110" s="477">
        <v>114.31</v>
      </c>
    </row>
    <row r="4111" spans="1:4" s="476" customFormat="1" ht="12.75" x14ac:dyDescent="0.2">
      <c r="A4111" s="476">
        <v>39914</v>
      </c>
      <c r="B4111" s="476" t="s">
        <v>11097</v>
      </c>
      <c r="C4111" s="476" t="s">
        <v>29</v>
      </c>
      <c r="D4111" s="477">
        <v>273.60000000000002</v>
      </c>
    </row>
    <row r="4112" spans="1:4" s="476" customFormat="1" ht="12.75" x14ac:dyDescent="0.2">
      <c r="A4112" s="476">
        <v>12732</v>
      </c>
      <c r="B4112" s="476" t="s">
        <v>11098</v>
      </c>
      <c r="C4112" s="476" t="s">
        <v>9</v>
      </c>
      <c r="D4112" s="477">
        <v>315.69</v>
      </c>
    </row>
    <row r="4113" spans="1:4" s="476" customFormat="1" ht="12.75" x14ac:dyDescent="0.2">
      <c r="A4113" s="476">
        <v>6160</v>
      </c>
      <c r="B4113" s="476" t="s">
        <v>1381</v>
      </c>
      <c r="C4113" s="476" t="s">
        <v>7605</v>
      </c>
      <c r="D4113" s="477">
        <v>15.08</v>
      </c>
    </row>
    <row r="4114" spans="1:4" s="476" customFormat="1" ht="12.75" x14ac:dyDescent="0.2">
      <c r="A4114" s="476">
        <v>41087</v>
      </c>
      <c r="B4114" s="476" t="s">
        <v>11099</v>
      </c>
      <c r="C4114" s="476" t="s">
        <v>908</v>
      </c>
      <c r="D4114" s="478">
        <v>2687.23</v>
      </c>
    </row>
    <row r="4115" spans="1:4" s="476" customFormat="1" ht="12.75" x14ac:dyDescent="0.2">
      <c r="A4115" s="476">
        <v>6166</v>
      </c>
      <c r="B4115" s="476" t="s">
        <v>11100</v>
      </c>
      <c r="C4115" s="476" t="s">
        <v>7605</v>
      </c>
      <c r="D4115" s="477">
        <v>16.829999999999998</v>
      </c>
    </row>
    <row r="4116" spans="1:4" s="476" customFormat="1" ht="12.75" x14ac:dyDescent="0.2">
      <c r="A4116" s="476">
        <v>41088</v>
      </c>
      <c r="B4116" s="476" t="s">
        <v>11101</v>
      </c>
      <c r="C4116" s="476" t="s">
        <v>908</v>
      </c>
      <c r="D4116" s="478">
        <v>3000</v>
      </c>
    </row>
    <row r="4117" spans="1:4" s="476" customFormat="1" ht="12.75" x14ac:dyDescent="0.2">
      <c r="A4117" s="476">
        <v>20232</v>
      </c>
      <c r="B4117" s="476" t="s">
        <v>1339</v>
      </c>
      <c r="C4117" s="476" t="s">
        <v>27</v>
      </c>
      <c r="D4117" s="477">
        <v>80.06</v>
      </c>
    </row>
    <row r="4118" spans="1:4" s="476" customFormat="1" ht="12.75" x14ac:dyDescent="0.2">
      <c r="A4118" s="476">
        <v>10856</v>
      </c>
      <c r="B4118" s="476" t="s">
        <v>11102</v>
      </c>
      <c r="C4118" s="476" t="s">
        <v>27</v>
      </c>
      <c r="D4118" s="477">
        <v>84.17</v>
      </c>
    </row>
    <row r="4119" spans="1:4" s="476" customFormat="1" ht="12.75" x14ac:dyDescent="0.2">
      <c r="A4119" s="476">
        <v>4828</v>
      </c>
      <c r="B4119" s="476" t="s">
        <v>11103</v>
      </c>
      <c r="C4119" s="476" t="s">
        <v>27</v>
      </c>
      <c r="D4119" s="477">
        <v>40.51</v>
      </c>
    </row>
    <row r="4120" spans="1:4" s="476" customFormat="1" ht="12.75" x14ac:dyDescent="0.2">
      <c r="A4120" s="476">
        <v>20249</v>
      </c>
      <c r="B4120" s="476" t="s">
        <v>11104</v>
      </c>
      <c r="C4120" s="476" t="s">
        <v>27</v>
      </c>
      <c r="D4120" s="477">
        <v>22.18</v>
      </c>
    </row>
    <row r="4121" spans="1:4" s="476" customFormat="1" ht="12.75" x14ac:dyDescent="0.2">
      <c r="A4121" s="476">
        <v>11609</v>
      </c>
      <c r="B4121" s="476" t="s">
        <v>11105</v>
      </c>
      <c r="C4121" s="476" t="s">
        <v>7596</v>
      </c>
      <c r="D4121" s="477">
        <v>12.39</v>
      </c>
    </row>
    <row r="4122" spans="1:4" s="476" customFormat="1" ht="12.75" x14ac:dyDescent="0.2">
      <c r="A4122" s="476">
        <v>20083</v>
      </c>
      <c r="B4122" s="476" t="s">
        <v>16863</v>
      </c>
      <c r="C4122" s="476" t="s">
        <v>9</v>
      </c>
      <c r="D4122" s="477">
        <v>75.84</v>
      </c>
    </row>
    <row r="4123" spans="1:4" s="476" customFormat="1" ht="12.75" x14ac:dyDescent="0.2">
      <c r="A4123" s="476">
        <v>10691</v>
      </c>
      <c r="B4123" s="476" t="s">
        <v>11106</v>
      </c>
      <c r="C4123" s="476" t="s">
        <v>7596</v>
      </c>
      <c r="D4123" s="477">
        <v>52.02</v>
      </c>
    </row>
    <row r="4124" spans="1:4" s="476" customFormat="1" ht="12.75" x14ac:dyDescent="0.2">
      <c r="A4124" s="476">
        <v>12295</v>
      </c>
      <c r="B4124" s="476" t="s">
        <v>11107</v>
      </c>
      <c r="C4124" s="476" t="s">
        <v>9</v>
      </c>
      <c r="D4124" s="477">
        <v>2.69</v>
      </c>
    </row>
    <row r="4125" spans="1:4" s="476" customFormat="1" ht="12.75" x14ac:dyDescent="0.2">
      <c r="A4125" s="476">
        <v>12296</v>
      </c>
      <c r="B4125" s="476" t="s">
        <v>11108</v>
      </c>
      <c r="C4125" s="476" t="s">
        <v>9</v>
      </c>
      <c r="D4125" s="477">
        <v>3.48</v>
      </c>
    </row>
    <row r="4126" spans="1:4" s="476" customFormat="1" ht="12.75" x14ac:dyDescent="0.2">
      <c r="A4126" s="476">
        <v>12294</v>
      </c>
      <c r="B4126" s="476" t="s">
        <v>11109</v>
      </c>
      <c r="C4126" s="476" t="s">
        <v>9</v>
      </c>
      <c r="D4126" s="477">
        <v>8.35</v>
      </c>
    </row>
    <row r="4127" spans="1:4" s="476" customFormat="1" ht="12.75" x14ac:dyDescent="0.2">
      <c r="A4127" s="476">
        <v>14543</v>
      </c>
      <c r="B4127" s="476" t="s">
        <v>11110</v>
      </c>
      <c r="C4127" s="476" t="s">
        <v>9</v>
      </c>
      <c r="D4127" s="477">
        <v>5.96</v>
      </c>
    </row>
    <row r="4128" spans="1:4" s="476" customFormat="1" ht="12.75" x14ac:dyDescent="0.2">
      <c r="A4128" s="476">
        <v>13329</v>
      </c>
      <c r="B4128" s="476" t="s">
        <v>11111</v>
      </c>
      <c r="C4128" s="476" t="s">
        <v>9</v>
      </c>
      <c r="D4128" s="477">
        <v>3.5</v>
      </c>
    </row>
    <row r="4129" spans="1:4" s="476" customFormat="1" ht="12.75" x14ac:dyDescent="0.2">
      <c r="A4129" s="476">
        <v>21044</v>
      </c>
      <c r="B4129" s="476" t="s">
        <v>11112</v>
      </c>
      <c r="C4129" s="476" t="s">
        <v>9</v>
      </c>
      <c r="D4129" s="477">
        <v>29.63</v>
      </c>
    </row>
    <row r="4130" spans="1:4" s="476" customFormat="1" ht="12.75" x14ac:dyDescent="0.2">
      <c r="A4130" s="476">
        <v>21045</v>
      </c>
      <c r="B4130" s="476" t="s">
        <v>11113</v>
      </c>
      <c r="C4130" s="476" t="s">
        <v>9</v>
      </c>
      <c r="D4130" s="477">
        <v>40.590000000000003</v>
      </c>
    </row>
    <row r="4131" spans="1:4" s="476" customFormat="1" ht="12.75" x14ac:dyDescent="0.2">
      <c r="A4131" s="476">
        <v>21040</v>
      </c>
      <c r="B4131" s="476" t="s">
        <v>11114</v>
      </c>
      <c r="C4131" s="476" t="s">
        <v>9</v>
      </c>
      <c r="D4131" s="477">
        <v>29</v>
      </c>
    </row>
    <row r="4132" spans="1:4" s="476" customFormat="1" ht="12.75" x14ac:dyDescent="0.2">
      <c r="A4132" s="476">
        <v>21041</v>
      </c>
      <c r="B4132" s="476" t="s">
        <v>11115</v>
      </c>
      <c r="C4132" s="476" t="s">
        <v>9</v>
      </c>
      <c r="D4132" s="477">
        <v>35</v>
      </c>
    </row>
    <row r="4133" spans="1:4" s="476" customFormat="1" ht="12.75" x14ac:dyDescent="0.2">
      <c r="A4133" s="476">
        <v>21047</v>
      </c>
      <c r="B4133" s="476" t="s">
        <v>11116</v>
      </c>
      <c r="C4133" s="476" t="s">
        <v>9</v>
      </c>
      <c r="D4133" s="477">
        <v>43.69</v>
      </c>
    </row>
    <row r="4134" spans="1:4" s="476" customFormat="1" ht="12.75" x14ac:dyDescent="0.2">
      <c r="A4134" s="476">
        <v>21043</v>
      </c>
      <c r="B4134" s="476" t="s">
        <v>11117</v>
      </c>
      <c r="C4134" s="476" t="s">
        <v>9</v>
      </c>
      <c r="D4134" s="477">
        <v>42.54</v>
      </c>
    </row>
    <row r="4135" spans="1:4" s="476" customFormat="1" ht="12.75" x14ac:dyDescent="0.2">
      <c r="A4135" s="476">
        <v>21042</v>
      </c>
      <c r="B4135" s="476" t="s">
        <v>11118</v>
      </c>
      <c r="C4135" s="476" t="s">
        <v>9</v>
      </c>
      <c r="D4135" s="477">
        <v>33.67</v>
      </c>
    </row>
    <row r="4136" spans="1:4" s="476" customFormat="1" ht="12.75" x14ac:dyDescent="0.2">
      <c r="A4136" s="476">
        <v>14149</v>
      </c>
      <c r="B4136" s="476" t="s">
        <v>11119</v>
      </c>
      <c r="C4136" s="476" t="s">
        <v>9561</v>
      </c>
      <c r="D4136" s="477">
        <v>188.98</v>
      </c>
    </row>
    <row r="4137" spans="1:4" s="476" customFormat="1" ht="12.75" x14ac:dyDescent="0.2">
      <c r="A4137" s="476">
        <v>38099</v>
      </c>
      <c r="B4137" s="476" t="s">
        <v>11120</v>
      </c>
      <c r="C4137" s="476" t="s">
        <v>9</v>
      </c>
      <c r="D4137" s="477">
        <v>1.46</v>
      </c>
    </row>
    <row r="4138" spans="1:4" s="476" customFormat="1" ht="12.75" x14ac:dyDescent="0.2">
      <c r="A4138" s="476">
        <v>38100</v>
      </c>
      <c r="B4138" s="476" t="s">
        <v>11121</v>
      </c>
      <c r="C4138" s="476" t="s">
        <v>9</v>
      </c>
      <c r="D4138" s="477">
        <v>2.39</v>
      </c>
    </row>
    <row r="4139" spans="1:4" s="476" customFormat="1" ht="12.75" x14ac:dyDescent="0.2">
      <c r="A4139" s="476">
        <v>20061</v>
      </c>
      <c r="B4139" s="476" t="s">
        <v>11122</v>
      </c>
      <c r="C4139" s="476" t="s">
        <v>9</v>
      </c>
      <c r="D4139" s="477">
        <v>3.78</v>
      </c>
    </row>
    <row r="4140" spans="1:4" s="476" customFormat="1" ht="12.75" x14ac:dyDescent="0.2">
      <c r="A4140" s="476">
        <v>7576</v>
      </c>
      <c r="B4140" s="476" t="s">
        <v>11123</v>
      </c>
      <c r="C4140" s="476" t="s">
        <v>9</v>
      </c>
      <c r="D4140" s="477">
        <v>182.66</v>
      </c>
    </row>
    <row r="4141" spans="1:4" s="476" customFormat="1" ht="12.75" x14ac:dyDescent="0.2">
      <c r="A4141" s="476">
        <v>3384</v>
      </c>
      <c r="B4141" s="476" t="s">
        <v>11124</v>
      </c>
      <c r="C4141" s="476" t="s">
        <v>9</v>
      </c>
      <c r="D4141" s="477">
        <v>8.18</v>
      </c>
    </row>
    <row r="4142" spans="1:4" s="476" customFormat="1" ht="12.75" x14ac:dyDescent="0.2">
      <c r="A4142" s="476">
        <v>7572</v>
      </c>
      <c r="B4142" s="476" t="s">
        <v>11125</v>
      </c>
      <c r="C4142" s="476" t="s">
        <v>9</v>
      </c>
      <c r="D4142" s="477">
        <v>5.99</v>
      </c>
    </row>
    <row r="4143" spans="1:4" s="476" customFormat="1" ht="12.75" x14ac:dyDescent="0.2">
      <c r="A4143" s="476">
        <v>3396</v>
      </c>
      <c r="B4143" s="476" t="s">
        <v>11126</v>
      </c>
      <c r="C4143" s="476" t="s">
        <v>9</v>
      </c>
      <c r="D4143" s="477">
        <v>4.05</v>
      </c>
    </row>
    <row r="4144" spans="1:4" s="476" customFormat="1" ht="12.75" x14ac:dyDescent="0.2">
      <c r="A4144" s="476">
        <v>37590</v>
      </c>
      <c r="B4144" s="476" t="s">
        <v>11127</v>
      </c>
      <c r="C4144" s="476" t="s">
        <v>9</v>
      </c>
      <c r="D4144" s="477">
        <v>21.8</v>
      </c>
    </row>
    <row r="4145" spans="1:4" s="476" customFormat="1" ht="12.75" x14ac:dyDescent="0.2">
      <c r="A4145" s="476">
        <v>37591</v>
      </c>
      <c r="B4145" s="476" t="s">
        <v>11128</v>
      </c>
      <c r="C4145" s="476" t="s">
        <v>9</v>
      </c>
      <c r="D4145" s="477">
        <v>26.21</v>
      </c>
    </row>
    <row r="4146" spans="1:4" s="476" customFormat="1" ht="12.75" x14ac:dyDescent="0.2">
      <c r="A4146" s="476">
        <v>12626</v>
      </c>
      <c r="B4146" s="476" t="s">
        <v>11129</v>
      </c>
      <c r="C4146" s="476" t="s">
        <v>9</v>
      </c>
      <c r="D4146" s="477">
        <v>18.149999999999999</v>
      </c>
    </row>
    <row r="4147" spans="1:4" s="476" customFormat="1" ht="12.75" x14ac:dyDescent="0.2">
      <c r="A4147" s="476">
        <v>11033</v>
      </c>
      <c r="B4147" s="476" t="s">
        <v>11130</v>
      </c>
      <c r="C4147" s="476" t="s">
        <v>9</v>
      </c>
      <c r="D4147" s="477">
        <v>7.8</v>
      </c>
    </row>
    <row r="4148" spans="1:4" s="476" customFormat="1" ht="12.75" x14ac:dyDescent="0.2">
      <c r="A4148" s="476">
        <v>390</v>
      </c>
      <c r="B4148" s="476" t="s">
        <v>11131</v>
      </c>
      <c r="C4148" s="476" t="s">
        <v>9</v>
      </c>
      <c r="D4148" s="477">
        <v>7.33</v>
      </c>
    </row>
    <row r="4149" spans="1:4" s="476" customFormat="1" ht="12.75" x14ac:dyDescent="0.2">
      <c r="A4149" s="476">
        <v>42436</v>
      </c>
      <c r="B4149" s="476" t="s">
        <v>11132</v>
      </c>
      <c r="C4149" s="476" t="s">
        <v>9</v>
      </c>
      <c r="D4149" s="478">
        <v>2069.7199999999998</v>
      </c>
    </row>
    <row r="4150" spans="1:4" s="476" customFormat="1" ht="12.75" x14ac:dyDescent="0.2">
      <c r="A4150" s="476">
        <v>6193</v>
      </c>
      <c r="B4150" s="476" t="s">
        <v>13286</v>
      </c>
      <c r="C4150" s="476" t="s">
        <v>27</v>
      </c>
      <c r="D4150" s="477">
        <v>20.91</v>
      </c>
    </row>
    <row r="4151" spans="1:4" s="476" customFormat="1" ht="12.75" x14ac:dyDescent="0.2">
      <c r="A4151" s="476">
        <v>6194</v>
      </c>
      <c r="B4151" s="476" t="s">
        <v>11133</v>
      </c>
      <c r="C4151" s="476" t="s">
        <v>27</v>
      </c>
      <c r="D4151" s="477">
        <v>5.95</v>
      </c>
    </row>
    <row r="4152" spans="1:4" s="476" customFormat="1" ht="12.75" x14ac:dyDescent="0.2">
      <c r="A4152" s="476">
        <v>10567</v>
      </c>
      <c r="B4152" s="476" t="s">
        <v>11134</v>
      </c>
      <c r="C4152" s="476" t="s">
        <v>27</v>
      </c>
      <c r="D4152" s="477">
        <v>9.43</v>
      </c>
    </row>
    <row r="4153" spans="1:4" s="476" customFormat="1" ht="12.75" x14ac:dyDescent="0.2">
      <c r="A4153" s="476">
        <v>6212</v>
      </c>
      <c r="B4153" s="476" t="s">
        <v>11135</v>
      </c>
      <c r="C4153" s="476" t="s">
        <v>27</v>
      </c>
      <c r="D4153" s="477">
        <v>13.84</v>
      </c>
    </row>
    <row r="4154" spans="1:4" s="476" customFormat="1" ht="12.75" x14ac:dyDescent="0.2">
      <c r="A4154" s="476">
        <v>3993</v>
      </c>
      <c r="B4154" s="476" t="s">
        <v>13287</v>
      </c>
      <c r="C4154" s="476" t="s">
        <v>3</v>
      </c>
      <c r="D4154" s="477">
        <v>135.18</v>
      </c>
    </row>
    <row r="4155" spans="1:4" s="476" customFormat="1" ht="12.75" x14ac:dyDescent="0.2">
      <c r="A4155" s="476">
        <v>3990</v>
      </c>
      <c r="B4155" s="476" t="s">
        <v>13288</v>
      </c>
      <c r="C4155" s="476" t="s">
        <v>27</v>
      </c>
      <c r="D4155" s="477">
        <v>25.43</v>
      </c>
    </row>
    <row r="4156" spans="1:4" s="476" customFormat="1" ht="12.75" x14ac:dyDescent="0.2">
      <c r="A4156" s="476">
        <v>3992</v>
      </c>
      <c r="B4156" s="476" t="s">
        <v>13289</v>
      </c>
      <c r="C4156" s="476" t="s">
        <v>27</v>
      </c>
      <c r="D4156" s="477">
        <v>34.340000000000003</v>
      </c>
    </row>
    <row r="4157" spans="1:4" s="476" customFormat="1" ht="12.75" x14ac:dyDescent="0.2">
      <c r="A4157" s="476">
        <v>6178</v>
      </c>
      <c r="B4157" s="476" t="s">
        <v>11136</v>
      </c>
      <c r="C4157" s="476" t="s">
        <v>3</v>
      </c>
      <c r="D4157" s="477">
        <v>214.6</v>
      </c>
    </row>
    <row r="4158" spans="1:4" s="476" customFormat="1" ht="12.75" x14ac:dyDescent="0.2">
      <c r="A4158" s="476">
        <v>6180</v>
      </c>
      <c r="B4158" s="476" t="s">
        <v>11137</v>
      </c>
      <c r="C4158" s="476" t="s">
        <v>3</v>
      </c>
      <c r="D4158" s="477">
        <v>231.61</v>
      </c>
    </row>
    <row r="4159" spans="1:4" s="476" customFormat="1" ht="12.75" x14ac:dyDescent="0.2">
      <c r="A4159" s="476">
        <v>6182</v>
      </c>
      <c r="B4159" s="476" t="s">
        <v>11138</v>
      </c>
      <c r="C4159" s="476" t="s">
        <v>3</v>
      </c>
      <c r="D4159" s="477">
        <v>287.48</v>
      </c>
    </row>
    <row r="4160" spans="1:4" s="476" customFormat="1" ht="12.75" x14ac:dyDescent="0.2">
      <c r="A4160" s="476">
        <v>43614</v>
      </c>
      <c r="B4160" s="476" t="s">
        <v>13290</v>
      </c>
      <c r="C4160" s="476" t="s">
        <v>27</v>
      </c>
      <c r="D4160" s="477">
        <v>17.18</v>
      </c>
    </row>
    <row r="4161" spans="1:4" s="476" customFormat="1" ht="12.75" x14ac:dyDescent="0.2">
      <c r="A4161" s="476">
        <v>6189</v>
      </c>
      <c r="B4161" s="476" t="s">
        <v>13291</v>
      </c>
      <c r="C4161" s="476" t="s">
        <v>27</v>
      </c>
      <c r="D4161" s="477">
        <v>30.52</v>
      </c>
    </row>
    <row r="4162" spans="1:4" s="476" customFormat="1" ht="12.75" x14ac:dyDescent="0.2">
      <c r="A4162" s="476">
        <v>6214</v>
      </c>
      <c r="B4162" s="476" t="s">
        <v>11139</v>
      </c>
      <c r="C4162" s="476" t="s">
        <v>3</v>
      </c>
      <c r="D4162" s="477">
        <v>134.43</v>
      </c>
    </row>
    <row r="4163" spans="1:4" s="476" customFormat="1" ht="12.75" x14ac:dyDescent="0.2">
      <c r="A4163" s="476">
        <v>36153</v>
      </c>
      <c r="B4163" s="476" t="s">
        <v>11140</v>
      </c>
      <c r="C4163" s="476" t="s">
        <v>9</v>
      </c>
      <c r="D4163" s="477">
        <v>197.28</v>
      </c>
    </row>
    <row r="4164" spans="1:4" s="476" customFormat="1" ht="12.75" x14ac:dyDescent="0.2">
      <c r="A4164" s="476">
        <v>10740</v>
      </c>
      <c r="B4164" s="476" t="s">
        <v>11141</v>
      </c>
      <c r="C4164" s="476" t="s">
        <v>9</v>
      </c>
      <c r="D4164" s="478">
        <v>10532.65</v>
      </c>
    </row>
    <row r="4165" spans="1:4" s="476" customFormat="1" ht="12.75" x14ac:dyDescent="0.2">
      <c r="A4165" s="476">
        <v>13914</v>
      </c>
      <c r="B4165" s="476" t="s">
        <v>11142</v>
      </c>
      <c r="C4165" s="476" t="s">
        <v>9</v>
      </c>
      <c r="D4165" s="477">
        <v>762.08</v>
      </c>
    </row>
    <row r="4166" spans="1:4" s="476" customFormat="1" ht="12.75" x14ac:dyDescent="0.2">
      <c r="A4166" s="476">
        <v>10742</v>
      </c>
      <c r="B4166" s="476" t="s">
        <v>11143</v>
      </c>
      <c r="C4166" s="476" t="s">
        <v>9</v>
      </c>
      <c r="D4166" s="478">
        <v>1111.5</v>
      </c>
    </row>
    <row r="4167" spans="1:4" s="476" customFormat="1" ht="12.75" x14ac:dyDescent="0.2">
      <c r="A4167" s="476">
        <v>38465</v>
      </c>
      <c r="B4167" s="476" t="s">
        <v>11144</v>
      </c>
      <c r="C4167" s="476" t="s">
        <v>9</v>
      </c>
      <c r="D4167" s="477">
        <v>32.39</v>
      </c>
    </row>
    <row r="4168" spans="1:4" s="476" customFormat="1" ht="12.75" x14ac:dyDescent="0.2">
      <c r="A4168" s="476">
        <v>7543</v>
      </c>
      <c r="B4168" s="476" t="s">
        <v>11145</v>
      </c>
      <c r="C4168" s="476" t="s">
        <v>9</v>
      </c>
      <c r="D4168" s="477">
        <v>5.42</v>
      </c>
    </row>
    <row r="4169" spans="1:4" s="476" customFormat="1" ht="12.75" x14ac:dyDescent="0.2">
      <c r="A4169" s="476">
        <v>43427</v>
      </c>
      <c r="B4169" s="476" t="s">
        <v>11146</v>
      </c>
      <c r="C4169" s="476" t="s">
        <v>9</v>
      </c>
      <c r="D4169" s="478">
        <v>1700.84</v>
      </c>
    </row>
    <row r="4170" spans="1:4" s="476" customFormat="1" ht="12.75" x14ac:dyDescent="0.2">
      <c r="A4170" s="476">
        <v>41613</v>
      </c>
      <c r="B4170" s="476" t="s">
        <v>11147</v>
      </c>
      <c r="C4170" s="476" t="s">
        <v>9</v>
      </c>
      <c r="D4170" s="477">
        <v>109.33</v>
      </c>
    </row>
    <row r="4171" spans="1:4" s="476" customFormat="1" ht="12.75" x14ac:dyDescent="0.2">
      <c r="A4171" s="476">
        <v>41614</v>
      </c>
      <c r="B4171" s="476" t="s">
        <v>11148</v>
      </c>
      <c r="C4171" s="476" t="s">
        <v>9</v>
      </c>
      <c r="D4171" s="477">
        <v>139.31</v>
      </c>
    </row>
    <row r="4172" spans="1:4" s="476" customFormat="1" ht="12.75" x14ac:dyDescent="0.2">
      <c r="A4172" s="476">
        <v>41615</v>
      </c>
      <c r="B4172" s="476" t="s">
        <v>11149</v>
      </c>
      <c r="C4172" s="476" t="s">
        <v>9</v>
      </c>
      <c r="D4172" s="477">
        <v>215.31</v>
      </c>
    </row>
    <row r="4173" spans="1:4" s="476" customFormat="1" ht="12.75" x14ac:dyDescent="0.2">
      <c r="A4173" s="476">
        <v>41616</v>
      </c>
      <c r="B4173" s="476" t="s">
        <v>11150</v>
      </c>
      <c r="C4173" s="476" t="s">
        <v>9</v>
      </c>
      <c r="D4173" s="477">
        <v>321.70999999999998</v>
      </c>
    </row>
    <row r="4174" spans="1:4" s="476" customFormat="1" ht="12.75" x14ac:dyDescent="0.2">
      <c r="A4174" s="476">
        <v>41617</v>
      </c>
      <c r="B4174" s="476" t="s">
        <v>11151</v>
      </c>
      <c r="C4174" s="476" t="s">
        <v>9</v>
      </c>
      <c r="D4174" s="477">
        <v>639.67999999999995</v>
      </c>
    </row>
    <row r="4175" spans="1:4" s="476" customFormat="1" ht="12.75" x14ac:dyDescent="0.2">
      <c r="A4175" s="476">
        <v>41618</v>
      </c>
      <c r="B4175" s="476" t="s">
        <v>11152</v>
      </c>
      <c r="C4175" s="476" t="s">
        <v>9</v>
      </c>
      <c r="D4175" s="478">
        <v>1177.6199999999999</v>
      </c>
    </row>
    <row r="4176" spans="1:4" s="476" customFormat="1" ht="12.75" x14ac:dyDescent="0.2">
      <c r="A4176" s="476">
        <v>43428</v>
      </c>
      <c r="B4176" s="476" t="s">
        <v>11153</v>
      </c>
      <c r="C4176" s="476" t="s">
        <v>9</v>
      </c>
      <c r="D4176" s="478">
        <v>2068.52</v>
      </c>
    </row>
    <row r="4177" spans="1:4" s="476" customFormat="1" ht="12.75" x14ac:dyDescent="0.2">
      <c r="A4177" s="476">
        <v>41619</v>
      </c>
      <c r="B4177" s="476" t="s">
        <v>11154</v>
      </c>
      <c r="C4177" s="476" t="s">
        <v>9</v>
      </c>
      <c r="D4177" s="477">
        <v>134.02000000000001</v>
      </c>
    </row>
    <row r="4178" spans="1:4" s="476" customFormat="1" ht="12.75" x14ac:dyDescent="0.2">
      <c r="A4178" s="476">
        <v>41620</v>
      </c>
      <c r="B4178" s="476" t="s">
        <v>11155</v>
      </c>
      <c r="C4178" s="476" t="s">
        <v>9</v>
      </c>
      <c r="D4178" s="477">
        <v>169.29</v>
      </c>
    </row>
    <row r="4179" spans="1:4" s="476" customFormat="1" ht="12.75" x14ac:dyDescent="0.2">
      <c r="A4179" s="476">
        <v>41622</v>
      </c>
      <c r="B4179" s="476" t="s">
        <v>11156</v>
      </c>
      <c r="C4179" s="476" t="s">
        <v>9</v>
      </c>
      <c r="D4179" s="477">
        <v>293.61</v>
      </c>
    </row>
    <row r="4180" spans="1:4" s="476" customFormat="1" ht="12.75" x14ac:dyDescent="0.2">
      <c r="A4180" s="476">
        <v>41623</v>
      </c>
      <c r="B4180" s="476" t="s">
        <v>11157</v>
      </c>
      <c r="C4180" s="476" t="s">
        <v>9</v>
      </c>
      <c r="D4180" s="477">
        <v>451.44</v>
      </c>
    </row>
    <row r="4181" spans="1:4" s="476" customFormat="1" ht="12.75" x14ac:dyDescent="0.2">
      <c r="A4181" s="476">
        <v>41624</v>
      </c>
      <c r="B4181" s="476" t="s">
        <v>11158</v>
      </c>
      <c r="C4181" s="476" t="s">
        <v>9</v>
      </c>
      <c r="D4181" s="477">
        <v>846.45</v>
      </c>
    </row>
    <row r="4182" spans="1:4" s="476" customFormat="1" ht="12.75" x14ac:dyDescent="0.2">
      <c r="A4182" s="476">
        <v>41625</v>
      </c>
      <c r="B4182" s="476" t="s">
        <v>11159</v>
      </c>
      <c r="C4182" s="476" t="s">
        <v>9</v>
      </c>
      <c r="D4182" s="478">
        <v>1302.3</v>
      </c>
    </row>
    <row r="4183" spans="1:4" s="476" customFormat="1" ht="12.75" x14ac:dyDescent="0.2">
      <c r="A4183" s="476">
        <v>39352</v>
      </c>
      <c r="B4183" s="476" t="s">
        <v>11160</v>
      </c>
      <c r="C4183" s="476" t="s">
        <v>9</v>
      </c>
      <c r="D4183" s="477">
        <v>3.34</v>
      </c>
    </row>
    <row r="4184" spans="1:4" s="476" customFormat="1" ht="12.75" x14ac:dyDescent="0.2">
      <c r="A4184" s="476">
        <v>39346</v>
      </c>
      <c r="B4184" s="476" t="s">
        <v>11161</v>
      </c>
      <c r="C4184" s="476" t="s">
        <v>9</v>
      </c>
      <c r="D4184" s="477">
        <v>3.34</v>
      </c>
    </row>
    <row r="4185" spans="1:4" s="476" customFormat="1" ht="12.75" x14ac:dyDescent="0.2">
      <c r="A4185" s="476">
        <v>39350</v>
      </c>
      <c r="B4185" s="476" t="s">
        <v>11162</v>
      </c>
      <c r="C4185" s="476" t="s">
        <v>9</v>
      </c>
      <c r="D4185" s="477">
        <v>3.6</v>
      </c>
    </row>
    <row r="4186" spans="1:4" s="476" customFormat="1" ht="12.75" x14ac:dyDescent="0.2">
      <c r="A4186" s="476">
        <v>39351</v>
      </c>
      <c r="B4186" s="476" t="s">
        <v>11163</v>
      </c>
      <c r="C4186" s="476" t="s">
        <v>9</v>
      </c>
      <c r="D4186" s="477">
        <v>4.16</v>
      </c>
    </row>
    <row r="4187" spans="1:4" s="476" customFormat="1" ht="12.75" x14ac:dyDescent="0.2">
      <c r="A4187" s="476">
        <v>38952</v>
      </c>
      <c r="B4187" s="476" t="s">
        <v>11164</v>
      </c>
      <c r="C4187" s="476" t="s">
        <v>9</v>
      </c>
      <c r="D4187" s="477">
        <v>4.1900000000000004</v>
      </c>
    </row>
    <row r="4188" spans="1:4" s="476" customFormat="1" ht="12.75" x14ac:dyDescent="0.2">
      <c r="A4188" s="476">
        <v>38953</v>
      </c>
      <c r="B4188" s="476" t="s">
        <v>11165</v>
      </c>
      <c r="C4188" s="476" t="s">
        <v>9</v>
      </c>
      <c r="D4188" s="477">
        <v>6.61</v>
      </c>
    </row>
    <row r="4189" spans="1:4" s="476" customFormat="1" ht="12.75" x14ac:dyDescent="0.2">
      <c r="A4189" s="476">
        <v>38835</v>
      </c>
      <c r="B4189" s="476" t="s">
        <v>11166</v>
      </c>
      <c r="C4189" s="476" t="s">
        <v>9</v>
      </c>
      <c r="D4189" s="477">
        <v>5.93</v>
      </c>
    </row>
    <row r="4190" spans="1:4" s="476" customFormat="1" ht="12.75" x14ac:dyDescent="0.2">
      <c r="A4190" s="476">
        <v>38837</v>
      </c>
      <c r="B4190" s="476" t="s">
        <v>11167</v>
      </c>
      <c r="C4190" s="476" t="s">
        <v>9</v>
      </c>
      <c r="D4190" s="477">
        <v>15.44</v>
      </c>
    </row>
    <row r="4191" spans="1:4" s="476" customFormat="1" ht="12.75" x14ac:dyDescent="0.2">
      <c r="A4191" s="476">
        <v>38836</v>
      </c>
      <c r="B4191" s="476" t="s">
        <v>11168</v>
      </c>
      <c r="C4191" s="476" t="s">
        <v>9</v>
      </c>
      <c r="D4191" s="477">
        <v>8.5500000000000007</v>
      </c>
    </row>
    <row r="4192" spans="1:4" s="476" customFormat="1" ht="12.75" x14ac:dyDescent="0.2">
      <c r="A4192" s="476">
        <v>2666</v>
      </c>
      <c r="B4192" s="476" t="s">
        <v>11169</v>
      </c>
      <c r="C4192" s="476" t="s">
        <v>9</v>
      </c>
      <c r="D4192" s="477">
        <v>6.84</v>
      </c>
    </row>
    <row r="4193" spans="1:4" s="476" customFormat="1" ht="12.75" x14ac:dyDescent="0.2">
      <c r="A4193" s="476">
        <v>2668</v>
      </c>
      <c r="B4193" s="476" t="s">
        <v>11170</v>
      </c>
      <c r="C4193" s="476" t="s">
        <v>9</v>
      </c>
      <c r="D4193" s="477">
        <v>7.81</v>
      </c>
    </row>
    <row r="4194" spans="1:4" s="476" customFormat="1" ht="12.75" x14ac:dyDescent="0.2">
      <c r="A4194" s="476">
        <v>2664</v>
      </c>
      <c r="B4194" s="476" t="s">
        <v>11171</v>
      </c>
      <c r="C4194" s="476" t="s">
        <v>9</v>
      </c>
      <c r="D4194" s="477">
        <v>11.52</v>
      </c>
    </row>
    <row r="4195" spans="1:4" s="476" customFormat="1" ht="12.75" x14ac:dyDescent="0.2">
      <c r="A4195" s="476">
        <v>2662</v>
      </c>
      <c r="B4195" s="476" t="s">
        <v>11172</v>
      </c>
      <c r="C4195" s="476" t="s">
        <v>9</v>
      </c>
      <c r="D4195" s="477">
        <v>14.14</v>
      </c>
    </row>
    <row r="4196" spans="1:4" s="476" customFormat="1" ht="12.75" x14ac:dyDescent="0.2">
      <c r="A4196" s="476">
        <v>20964</v>
      </c>
      <c r="B4196" s="476" t="s">
        <v>11173</v>
      </c>
      <c r="C4196" s="476" t="s">
        <v>9</v>
      </c>
      <c r="D4196" s="477">
        <v>58.57</v>
      </c>
    </row>
    <row r="4197" spans="1:4" s="476" customFormat="1" ht="12.75" x14ac:dyDescent="0.2">
      <c r="A4197" s="476">
        <v>10905</v>
      </c>
      <c r="B4197" s="476" t="s">
        <v>11174</v>
      </c>
      <c r="C4197" s="476" t="s">
        <v>9</v>
      </c>
      <c r="D4197" s="477">
        <v>78.569999999999993</v>
      </c>
    </row>
    <row r="4198" spans="1:4" s="476" customFormat="1" ht="12.75" x14ac:dyDescent="0.2">
      <c r="A4198" s="476">
        <v>42703</v>
      </c>
      <c r="B4198" s="476" t="s">
        <v>11175</v>
      </c>
      <c r="C4198" s="476" t="s">
        <v>9</v>
      </c>
      <c r="D4198" s="477">
        <v>106.4</v>
      </c>
    </row>
    <row r="4199" spans="1:4" s="476" customFormat="1" ht="12.75" x14ac:dyDescent="0.2">
      <c r="A4199" s="476">
        <v>42704</v>
      </c>
      <c r="B4199" s="476" t="s">
        <v>11176</v>
      </c>
      <c r="C4199" s="476" t="s">
        <v>9</v>
      </c>
      <c r="D4199" s="477">
        <v>163.35</v>
      </c>
    </row>
    <row r="4200" spans="1:4" s="476" customFormat="1" ht="12.75" x14ac:dyDescent="0.2">
      <c r="A4200" s="476">
        <v>42705</v>
      </c>
      <c r="B4200" s="476" t="s">
        <v>11177</v>
      </c>
      <c r="C4200" s="476" t="s">
        <v>9</v>
      </c>
      <c r="D4200" s="477">
        <v>208.41</v>
      </c>
    </row>
    <row r="4201" spans="1:4" s="476" customFormat="1" ht="12.75" x14ac:dyDescent="0.2">
      <c r="A4201" s="476">
        <v>42706</v>
      </c>
      <c r="B4201" s="476" t="s">
        <v>11178</v>
      </c>
      <c r="C4201" s="476" t="s">
        <v>9</v>
      </c>
      <c r="D4201" s="477">
        <v>258.11</v>
      </c>
    </row>
    <row r="4202" spans="1:4" s="476" customFormat="1" ht="12.75" x14ac:dyDescent="0.2">
      <c r="A4202" s="476">
        <v>11289</v>
      </c>
      <c r="B4202" s="476" t="s">
        <v>11179</v>
      </c>
      <c r="C4202" s="476" t="s">
        <v>9</v>
      </c>
      <c r="D4202" s="477">
        <v>104.18</v>
      </c>
    </row>
    <row r="4203" spans="1:4" s="476" customFormat="1" ht="12.75" x14ac:dyDescent="0.2">
      <c r="A4203" s="476">
        <v>11241</v>
      </c>
      <c r="B4203" s="476" t="s">
        <v>11180</v>
      </c>
      <c r="C4203" s="476" t="s">
        <v>9</v>
      </c>
      <c r="D4203" s="477">
        <v>260.45999999999998</v>
      </c>
    </row>
    <row r="4204" spans="1:4" s="476" customFormat="1" ht="12.75" x14ac:dyDescent="0.2">
      <c r="A4204" s="476">
        <v>11301</v>
      </c>
      <c r="B4204" s="476" t="s">
        <v>11181</v>
      </c>
      <c r="C4204" s="476" t="s">
        <v>9</v>
      </c>
      <c r="D4204" s="477">
        <v>660.46</v>
      </c>
    </row>
    <row r="4205" spans="1:4" s="476" customFormat="1" ht="12.75" x14ac:dyDescent="0.2">
      <c r="A4205" s="476">
        <v>21090</v>
      </c>
      <c r="B4205" s="476" t="s">
        <v>11182</v>
      </c>
      <c r="C4205" s="476" t="s">
        <v>9</v>
      </c>
      <c r="D4205" s="477">
        <v>809.3</v>
      </c>
    </row>
    <row r="4206" spans="1:4" s="476" customFormat="1" ht="12.75" x14ac:dyDescent="0.2">
      <c r="A4206" s="476">
        <v>14112</v>
      </c>
      <c r="B4206" s="476" t="s">
        <v>11183</v>
      </c>
      <c r="C4206" s="476" t="s">
        <v>9</v>
      </c>
      <c r="D4206" s="477">
        <v>337.67</v>
      </c>
    </row>
    <row r="4207" spans="1:4" s="476" customFormat="1" ht="12.75" x14ac:dyDescent="0.2">
      <c r="A4207" s="476">
        <v>11315</v>
      </c>
      <c r="B4207" s="476" t="s">
        <v>11184</v>
      </c>
      <c r="C4207" s="476" t="s">
        <v>9</v>
      </c>
      <c r="D4207" s="477">
        <v>158.13</v>
      </c>
    </row>
    <row r="4208" spans="1:4" s="476" customFormat="1" ht="12.75" x14ac:dyDescent="0.2">
      <c r="A4208" s="476">
        <v>21071</v>
      </c>
      <c r="B4208" s="476" t="s">
        <v>11185</v>
      </c>
      <c r="C4208" s="476" t="s">
        <v>9</v>
      </c>
      <c r="D4208" s="477">
        <v>241.86</v>
      </c>
    </row>
    <row r="4209" spans="1:4" s="476" customFormat="1" ht="12.75" x14ac:dyDescent="0.2">
      <c r="A4209" s="476">
        <v>11316</v>
      </c>
      <c r="B4209" s="476" t="s">
        <v>11186</v>
      </c>
      <c r="C4209" s="476" t="s">
        <v>9</v>
      </c>
      <c r="D4209" s="477">
        <v>520.92999999999995</v>
      </c>
    </row>
    <row r="4210" spans="1:4" s="476" customFormat="1" ht="12.75" x14ac:dyDescent="0.2">
      <c r="A4210" s="476">
        <v>6243</v>
      </c>
      <c r="B4210" s="476" t="s">
        <v>11187</v>
      </c>
      <c r="C4210" s="476" t="s">
        <v>9</v>
      </c>
      <c r="D4210" s="477">
        <v>600</v>
      </c>
    </row>
    <row r="4211" spans="1:4" s="476" customFormat="1" ht="12.75" x14ac:dyDescent="0.2">
      <c r="A4211" s="476">
        <v>6240</v>
      </c>
      <c r="B4211" s="476" t="s">
        <v>11188</v>
      </c>
      <c r="C4211" s="476" t="s">
        <v>9</v>
      </c>
      <c r="D4211" s="477">
        <v>794.41</v>
      </c>
    </row>
    <row r="4212" spans="1:4" s="476" customFormat="1" ht="12.75" x14ac:dyDescent="0.2">
      <c r="A4212" s="476">
        <v>11296</v>
      </c>
      <c r="B4212" s="476" t="s">
        <v>11189</v>
      </c>
      <c r="C4212" s="476" t="s">
        <v>9</v>
      </c>
      <c r="D4212" s="478">
        <v>2531.16</v>
      </c>
    </row>
    <row r="4213" spans="1:4" s="476" customFormat="1" ht="12.75" x14ac:dyDescent="0.2">
      <c r="A4213" s="476">
        <v>11299</v>
      </c>
      <c r="B4213" s="476" t="s">
        <v>11190</v>
      </c>
      <c r="C4213" s="476" t="s">
        <v>9</v>
      </c>
      <c r="D4213" s="477">
        <v>856.74</v>
      </c>
    </row>
    <row r="4214" spans="1:4" s="476" customFormat="1" ht="12.75" x14ac:dyDescent="0.2">
      <c r="A4214" s="476">
        <v>11066</v>
      </c>
      <c r="B4214" s="476" t="s">
        <v>11191</v>
      </c>
      <c r="C4214" s="476" t="s">
        <v>9</v>
      </c>
      <c r="D4214" s="477">
        <v>15.89</v>
      </c>
    </row>
    <row r="4215" spans="1:4" s="476" customFormat="1" ht="12.75" x14ac:dyDescent="0.2">
      <c r="A4215" s="476">
        <v>11065</v>
      </c>
      <c r="B4215" s="476" t="s">
        <v>11192</v>
      </c>
      <c r="C4215" s="476" t="s">
        <v>9</v>
      </c>
      <c r="D4215" s="477">
        <v>18.21</v>
      </c>
    </row>
    <row r="4216" spans="1:4" s="476" customFormat="1" ht="12.75" x14ac:dyDescent="0.2">
      <c r="A4216" s="476">
        <v>11688</v>
      </c>
      <c r="B4216" s="476" t="s">
        <v>11193</v>
      </c>
      <c r="C4216" s="476" t="s">
        <v>9</v>
      </c>
      <c r="D4216" s="477">
        <v>397.08</v>
      </c>
    </row>
    <row r="4217" spans="1:4" s="476" customFormat="1" ht="12.75" x14ac:dyDescent="0.2">
      <c r="A4217" s="476">
        <v>37736</v>
      </c>
      <c r="B4217" s="476" t="s">
        <v>11194</v>
      </c>
      <c r="C4217" s="476" t="s">
        <v>9</v>
      </c>
      <c r="D4217" s="478">
        <v>87800</v>
      </c>
    </row>
    <row r="4218" spans="1:4" s="476" customFormat="1" ht="12.75" x14ac:dyDescent="0.2">
      <c r="A4218" s="476">
        <v>37739</v>
      </c>
      <c r="B4218" s="476" t="s">
        <v>11195</v>
      </c>
      <c r="C4218" s="476" t="s">
        <v>9</v>
      </c>
      <c r="D4218" s="478">
        <v>108061.53</v>
      </c>
    </row>
    <row r="4219" spans="1:4" s="476" customFormat="1" ht="12.75" x14ac:dyDescent="0.2">
      <c r="A4219" s="476">
        <v>37740</v>
      </c>
      <c r="B4219" s="476" t="s">
        <v>11196</v>
      </c>
      <c r="C4219" s="476" t="s">
        <v>9</v>
      </c>
      <c r="D4219" s="478">
        <v>61665.54</v>
      </c>
    </row>
    <row r="4220" spans="1:4" s="476" customFormat="1" ht="12.75" x14ac:dyDescent="0.2">
      <c r="A4220" s="476">
        <v>37738</v>
      </c>
      <c r="B4220" s="476" t="s">
        <v>11197</v>
      </c>
      <c r="C4220" s="476" t="s">
        <v>9</v>
      </c>
      <c r="D4220" s="478">
        <v>73264.55</v>
      </c>
    </row>
    <row r="4221" spans="1:4" s="476" customFormat="1" ht="12.75" x14ac:dyDescent="0.2">
      <c r="A4221" s="476">
        <v>37737</v>
      </c>
      <c r="B4221" s="476" t="s">
        <v>11198</v>
      </c>
      <c r="C4221" s="476" t="s">
        <v>9</v>
      </c>
      <c r="D4221" s="478">
        <v>58288.62</v>
      </c>
    </row>
    <row r="4222" spans="1:4" s="476" customFormat="1" ht="12.75" x14ac:dyDescent="0.2">
      <c r="A4222" s="476">
        <v>25014</v>
      </c>
      <c r="B4222" s="476" t="s">
        <v>11199</v>
      </c>
      <c r="C4222" s="476" t="s">
        <v>9</v>
      </c>
      <c r="D4222" s="478">
        <v>122083.1</v>
      </c>
    </row>
    <row r="4223" spans="1:4" s="476" customFormat="1" ht="12.75" x14ac:dyDescent="0.2">
      <c r="A4223" s="476">
        <v>25013</v>
      </c>
      <c r="B4223" s="476" t="s">
        <v>11200</v>
      </c>
      <c r="C4223" s="476" t="s">
        <v>9</v>
      </c>
      <c r="D4223" s="478">
        <v>127956.02</v>
      </c>
    </row>
    <row r="4224" spans="1:4" s="476" customFormat="1" ht="12.75" x14ac:dyDescent="0.2">
      <c r="A4224" s="476">
        <v>14405</v>
      </c>
      <c r="B4224" s="476" t="s">
        <v>11201</v>
      </c>
      <c r="C4224" s="476" t="s">
        <v>9</v>
      </c>
      <c r="D4224" s="478">
        <v>150199.66</v>
      </c>
    </row>
    <row r="4225" spans="1:4" s="476" customFormat="1" ht="12.75" x14ac:dyDescent="0.2">
      <c r="A4225" s="476">
        <v>20271</v>
      </c>
      <c r="B4225" s="476" t="s">
        <v>16864</v>
      </c>
      <c r="C4225" s="476" t="s">
        <v>9</v>
      </c>
      <c r="D4225" s="477">
        <v>415.24</v>
      </c>
    </row>
    <row r="4226" spans="1:4" s="476" customFormat="1" ht="12.75" x14ac:dyDescent="0.2">
      <c r="A4226" s="476">
        <v>10423</v>
      </c>
      <c r="B4226" s="476" t="s">
        <v>16865</v>
      </c>
      <c r="C4226" s="476" t="s">
        <v>9</v>
      </c>
      <c r="D4226" s="477">
        <v>304.88</v>
      </c>
    </row>
    <row r="4227" spans="1:4" s="476" customFormat="1" ht="12.75" x14ac:dyDescent="0.2">
      <c r="A4227" s="476">
        <v>36790</v>
      </c>
      <c r="B4227" s="476" t="s">
        <v>11202</v>
      </c>
      <c r="C4227" s="476" t="s">
        <v>9</v>
      </c>
      <c r="D4227" s="477">
        <v>249.3</v>
      </c>
    </row>
    <row r="4228" spans="1:4" s="476" customFormat="1" ht="12.75" x14ac:dyDescent="0.2">
      <c r="A4228" s="476">
        <v>37589</v>
      </c>
      <c r="B4228" s="476" t="s">
        <v>11203</v>
      </c>
      <c r="C4228" s="476" t="s">
        <v>9</v>
      </c>
      <c r="D4228" s="477">
        <v>305.45999999999998</v>
      </c>
    </row>
    <row r="4229" spans="1:4" s="476" customFormat="1" ht="12.75" x14ac:dyDescent="0.2">
      <c r="A4229" s="476">
        <v>11690</v>
      </c>
      <c r="B4229" s="476" t="s">
        <v>11204</v>
      </c>
      <c r="C4229" s="476" t="s">
        <v>9</v>
      </c>
      <c r="D4229" s="477">
        <v>162.26</v>
      </c>
    </row>
    <row r="4230" spans="1:4" s="476" customFormat="1" ht="12.75" x14ac:dyDescent="0.2">
      <c r="A4230" s="476">
        <v>20234</v>
      </c>
      <c r="B4230" s="476" t="s">
        <v>11205</v>
      </c>
      <c r="C4230" s="476" t="s">
        <v>9</v>
      </c>
      <c r="D4230" s="477">
        <v>205.35</v>
      </c>
    </row>
    <row r="4231" spans="1:4" s="476" customFormat="1" ht="12.75" x14ac:dyDescent="0.2">
      <c r="A4231" s="476">
        <v>4763</v>
      </c>
      <c r="B4231" s="476" t="s">
        <v>11206</v>
      </c>
      <c r="C4231" s="476" t="s">
        <v>7605</v>
      </c>
      <c r="D4231" s="477">
        <v>18.5</v>
      </c>
    </row>
    <row r="4232" spans="1:4" s="476" customFormat="1" ht="12.75" x14ac:dyDescent="0.2">
      <c r="A4232" s="476">
        <v>41070</v>
      </c>
      <c r="B4232" s="476" t="s">
        <v>11207</v>
      </c>
      <c r="C4232" s="476" t="s">
        <v>908</v>
      </c>
      <c r="D4232" s="478">
        <v>3297.61</v>
      </c>
    </row>
    <row r="4233" spans="1:4" s="476" customFormat="1" ht="12.75" x14ac:dyDescent="0.2">
      <c r="A4233" s="476">
        <v>14583</v>
      </c>
      <c r="B4233" s="476" t="s">
        <v>11208</v>
      </c>
      <c r="C4233" s="476" t="s">
        <v>23</v>
      </c>
      <c r="D4233" s="477">
        <v>14.94</v>
      </c>
    </row>
    <row r="4234" spans="1:4" s="476" customFormat="1" ht="12.75" x14ac:dyDescent="0.2">
      <c r="A4234" s="476">
        <v>11457</v>
      </c>
      <c r="B4234" s="476" t="s">
        <v>13292</v>
      </c>
      <c r="C4234" s="476" t="s">
        <v>9</v>
      </c>
      <c r="D4234" s="477">
        <v>43.27</v>
      </c>
    </row>
    <row r="4235" spans="1:4" s="476" customFormat="1" ht="12.75" x14ac:dyDescent="0.2">
      <c r="A4235" s="476">
        <v>44073</v>
      </c>
      <c r="B4235" s="476" t="s">
        <v>16866</v>
      </c>
      <c r="C4235" s="476" t="s">
        <v>27</v>
      </c>
      <c r="D4235" s="477">
        <v>0.47</v>
      </c>
    </row>
    <row r="4236" spans="1:4" s="476" customFormat="1" ht="12.75" x14ac:dyDescent="0.2">
      <c r="A4236" s="476">
        <v>21121</v>
      </c>
      <c r="B4236" s="476" t="s">
        <v>11209</v>
      </c>
      <c r="C4236" s="476" t="s">
        <v>9</v>
      </c>
      <c r="D4236" s="477">
        <v>1.9</v>
      </c>
    </row>
    <row r="4237" spans="1:4" s="476" customFormat="1" ht="12.75" x14ac:dyDescent="0.2">
      <c r="A4237" s="476">
        <v>38010</v>
      </c>
      <c r="B4237" s="476" t="s">
        <v>11210</v>
      </c>
      <c r="C4237" s="476" t="s">
        <v>9</v>
      </c>
      <c r="D4237" s="477">
        <v>3.11</v>
      </c>
    </row>
    <row r="4238" spans="1:4" s="476" customFormat="1" ht="12.75" x14ac:dyDescent="0.2">
      <c r="A4238" s="476">
        <v>38011</v>
      </c>
      <c r="B4238" s="476" t="s">
        <v>11211</v>
      </c>
      <c r="C4238" s="476" t="s">
        <v>9</v>
      </c>
      <c r="D4238" s="477">
        <v>5.75</v>
      </c>
    </row>
    <row r="4239" spans="1:4" s="476" customFormat="1" ht="12.75" x14ac:dyDescent="0.2">
      <c r="A4239" s="476">
        <v>38012</v>
      </c>
      <c r="B4239" s="476" t="s">
        <v>11212</v>
      </c>
      <c r="C4239" s="476" t="s">
        <v>9</v>
      </c>
      <c r="D4239" s="477">
        <v>19.64</v>
      </c>
    </row>
    <row r="4240" spans="1:4" s="476" customFormat="1" ht="12.75" x14ac:dyDescent="0.2">
      <c r="A4240" s="476">
        <v>38013</v>
      </c>
      <c r="B4240" s="476" t="s">
        <v>11213</v>
      </c>
      <c r="C4240" s="476" t="s">
        <v>9</v>
      </c>
      <c r="D4240" s="477">
        <v>25.5</v>
      </c>
    </row>
    <row r="4241" spans="1:4" s="476" customFormat="1" ht="12.75" x14ac:dyDescent="0.2">
      <c r="A4241" s="476">
        <v>38014</v>
      </c>
      <c r="B4241" s="476" t="s">
        <v>11214</v>
      </c>
      <c r="C4241" s="476" t="s">
        <v>9</v>
      </c>
      <c r="D4241" s="477">
        <v>41.5</v>
      </c>
    </row>
    <row r="4242" spans="1:4" s="476" customFormat="1" ht="12.75" x14ac:dyDescent="0.2">
      <c r="A4242" s="476">
        <v>38015</v>
      </c>
      <c r="B4242" s="476" t="s">
        <v>11215</v>
      </c>
      <c r="C4242" s="476" t="s">
        <v>9</v>
      </c>
      <c r="D4242" s="477">
        <v>100.2</v>
      </c>
    </row>
    <row r="4243" spans="1:4" s="476" customFormat="1" ht="12.75" x14ac:dyDescent="0.2">
      <c r="A4243" s="476">
        <v>38016</v>
      </c>
      <c r="B4243" s="476" t="s">
        <v>11216</v>
      </c>
      <c r="C4243" s="476" t="s">
        <v>9</v>
      </c>
      <c r="D4243" s="477">
        <v>121.92</v>
      </c>
    </row>
    <row r="4244" spans="1:4" s="476" customFormat="1" ht="12.75" x14ac:dyDescent="0.2">
      <c r="A4244" s="476">
        <v>12741</v>
      </c>
      <c r="B4244" s="476" t="s">
        <v>11217</v>
      </c>
      <c r="C4244" s="476" t="s">
        <v>9</v>
      </c>
      <c r="D4244" s="478">
        <v>1515.86</v>
      </c>
    </row>
    <row r="4245" spans="1:4" s="476" customFormat="1" ht="12.75" x14ac:dyDescent="0.2">
      <c r="A4245" s="476">
        <v>12733</v>
      </c>
      <c r="B4245" s="476" t="s">
        <v>11218</v>
      </c>
      <c r="C4245" s="476" t="s">
        <v>9</v>
      </c>
      <c r="D4245" s="477">
        <v>7.62</v>
      </c>
    </row>
    <row r="4246" spans="1:4" s="476" customFormat="1" ht="12.75" x14ac:dyDescent="0.2">
      <c r="A4246" s="476">
        <v>12734</v>
      </c>
      <c r="B4246" s="476" t="s">
        <v>11219</v>
      </c>
      <c r="C4246" s="476" t="s">
        <v>9</v>
      </c>
      <c r="D4246" s="477">
        <v>16.25</v>
      </c>
    </row>
    <row r="4247" spans="1:4" s="476" customFormat="1" ht="12.75" x14ac:dyDescent="0.2">
      <c r="A4247" s="476">
        <v>12735</v>
      </c>
      <c r="B4247" s="476" t="s">
        <v>11220</v>
      </c>
      <c r="C4247" s="476" t="s">
        <v>9</v>
      </c>
      <c r="D4247" s="477">
        <v>26.74</v>
      </c>
    </row>
    <row r="4248" spans="1:4" s="476" customFormat="1" ht="12.75" x14ac:dyDescent="0.2">
      <c r="A4248" s="476">
        <v>12736</v>
      </c>
      <c r="B4248" s="476" t="s">
        <v>11221</v>
      </c>
      <c r="C4248" s="476" t="s">
        <v>9</v>
      </c>
      <c r="D4248" s="477">
        <v>61.13</v>
      </c>
    </row>
    <row r="4249" spans="1:4" s="476" customFormat="1" ht="12.75" x14ac:dyDescent="0.2">
      <c r="A4249" s="476">
        <v>12737</v>
      </c>
      <c r="B4249" s="476" t="s">
        <v>11222</v>
      </c>
      <c r="C4249" s="476" t="s">
        <v>9</v>
      </c>
      <c r="D4249" s="477">
        <v>78.760000000000005</v>
      </c>
    </row>
    <row r="4250" spans="1:4" s="476" customFormat="1" ht="12.75" x14ac:dyDescent="0.2">
      <c r="A4250" s="476">
        <v>12738</v>
      </c>
      <c r="B4250" s="476" t="s">
        <v>11223</v>
      </c>
      <c r="C4250" s="476" t="s">
        <v>9</v>
      </c>
      <c r="D4250" s="477">
        <v>155.66999999999999</v>
      </c>
    </row>
    <row r="4251" spans="1:4" s="476" customFormat="1" ht="12.75" x14ac:dyDescent="0.2">
      <c r="A4251" s="476">
        <v>12739</v>
      </c>
      <c r="B4251" s="476" t="s">
        <v>11224</v>
      </c>
      <c r="C4251" s="476" t="s">
        <v>9</v>
      </c>
      <c r="D4251" s="477">
        <v>443.13</v>
      </c>
    </row>
    <row r="4252" spans="1:4" s="476" customFormat="1" ht="12.75" x14ac:dyDescent="0.2">
      <c r="A4252" s="476">
        <v>12740</v>
      </c>
      <c r="B4252" s="476" t="s">
        <v>11225</v>
      </c>
      <c r="C4252" s="476" t="s">
        <v>9</v>
      </c>
      <c r="D4252" s="477">
        <v>693.3</v>
      </c>
    </row>
    <row r="4253" spans="1:4" s="476" customFormat="1" ht="12.75" x14ac:dyDescent="0.2">
      <c r="A4253" s="476">
        <v>6297</v>
      </c>
      <c r="B4253" s="476" t="s">
        <v>11226</v>
      </c>
      <c r="C4253" s="476" t="s">
        <v>9</v>
      </c>
      <c r="D4253" s="477">
        <v>40.47</v>
      </c>
    </row>
    <row r="4254" spans="1:4" s="476" customFormat="1" ht="12.75" x14ac:dyDescent="0.2">
      <c r="A4254" s="476">
        <v>6296</v>
      </c>
      <c r="B4254" s="476" t="s">
        <v>11227</v>
      </c>
      <c r="C4254" s="476" t="s">
        <v>9</v>
      </c>
      <c r="D4254" s="477">
        <v>31.95</v>
      </c>
    </row>
    <row r="4255" spans="1:4" s="476" customFormat="1" ht="12.75" x14ac:dyDescent="0.2">
      <c r="A4255" s="476">
        <v>6294</v>
      </c>
      <c r="B4255" s="476" t="s">
        <v>11228</v>
      </c>
      <c r="C4255" s="476" t="s">
        <v>9</v>
      </c>
      <c r="D4255" s="477">
        <v>9.11</v>
      </c>
    </row>
    <row r="4256" spans="1:4" s="476" customFormat="1" ht="12.75" x14ac:dyDescent="0.2">
      <c r="A4256" s="476">
        <v>6323</v>
      </c>
      <c r="B4256" s="476" t="s">
        <v>11229</v>
      </c>
      <c r="C4256" s="476" t="s">
        <v>9</v>
      </c>
      <c r="D4256" s="477">
        <v>20.87</v>
      </c>
    </row>
    <row r="4257" spans="1:4" s="476" customFormat="1" ht="12.75" x14ac:dyDescent="0.2">
      <c r="A4257" s="476">
        <v>6299</v>
      </c>
      <c r="B4257" s="476" t="s">
        <v>2102</v>
      </c>
      <c r="C4257" s="476" t="s">
        <v>9</v>
      </c>
      <c r="D4257" s="477">
        <v>121.73</v>
      </c>
    </row>
    <row r="4258" spans="1:4" s="476" customFormat="1" ht="12.75" x14ac:dyDescent="0.2">
      <c r="A4258" s="476">
        <v>6298</v>
      </c>
      <c r="B4258" s="476" t="s">
        <v>11230</v>
      </c>
      <c r="C4258" s="476" t="s">
        <v>9</v>
      </c>
      <c r="D4258" s="477">
        <v>64.11</v>
      </c>
    </row>
    <row r="4259" spans="1:4" s="476" customFormat="1" ht="12.75" x14ac:dyDescent="0.2">
      <c r="A4259" s="476">
        <v>6295</v>
      </c>
      <c r="B4259" s="476" t="s">
        <v>2072</v>
      </c>
      <c r="C4259" s="476" t="s">
        <v>9</v>
      </c>
      <c r="D4259" s="477">
        <v>12.97</v>
      </c>
    </row>
    <row r="4260" spans="1:4" s="476" customFormat="1" ht="12.75" x14ac:dyDescent="0.2">
      <c r="A4260" s="476">
        <v>6322</v>
      </c>
      <c r="B4260" s="476" t="s">
        <v>2133</v>
      </c>
      <c r="C4260" s="476" t="s">
        <v>9</v>
      </c>
      <c r="D4260" s="477">
        <v>163.04</v>
      </c>
    </row>
    <row r="4261" spans="1:4" s="476" customFormat="1" ht="12.75" x14ac:dyDescent="0.2">
      <c r="A4261" s="476">
        <v>6300</v>
      </c>
      <c r="B4261" s="476" t="s">
        <v>11231</v>
      </c>
      <c r="C4261" s="476" t="s">
        <v>9</v>
      </c>
      <c r="D4261" s="477">
        <v>300.60000000000002</v>
      </c>
    </row>
    <row r="4262" spans="1:4" s="476" customFormat="1" ht="12.75" x14ac:dyDescent="0.2">
      <c r="A4262" s="476">
        <v>6321</v>
      </c>
      <c r="B4262" s="476" t="s">
        <v>11232</v>
      </c>
      <c r="C4262" s="476" t="s">
        <v>9</v>
      </c>
      <c r="D4262" s="477">
        <v>429.39</v>
      </c>
    </row>
    <row r="4263" spans="1:4" s="476" customFormat="1" ht="12.75" x14ac:dyDescent="0.2">
      <c r="A4263" s="476">
        <v>6301</v>
      </c>
      <c r="B4263" s="476" t="s">
        <v>11233</v>
      </c>
      <c r="C4263" s="476" t="s">
        <v>9</v>
      </c>
      <c r="D4263" s="478">
        <v>1006.43</v>
      </c>
    </row>
    <row r="4264" spans="1:4" s="476" customFormat="1" ht="12.75" x14ac:dyDescent="0.2">
      <c r="A4264" s="476">
        <v>7105</v>
      </c>
      <c r="B4264" s="476" t="s">
        <v>11234</v>
      </c>
      <c r="C4264" s="476" t="s">
        <v>9</v>
      </c>
      <c r="D4264" s="477">
        <v>37.79</v>
      </c>
    </row>
    <row r="4265" spans="1:4" s="476" customFormat="1" ht="12.75" x14ac:dyDescent="0.2">
      <c r="A4265" s="476">
        <v>20183</v>
      </c>
      <c r="B4265" s="476" t="s">
        <v>13293</v>
      </c>
      <c r="C4265" s="476" t="s">
        <v>9</v>
      </c>
      <c r="D4265" s="477">
        <v>49.75</v>
      </c>
    </row>
    <row r="4266" spans="1:4" s="476" customFormat="1" ht="12.75" x14ac:dyDescent="0.2">
      <c r="A4266" s="476">
        <v>38448</v>
      </c>
      <c r="B4266" s="476" t="s">
        <v>13294</v>
      </c>
      <c r="C4266" s="476" t="s">
        <v>9</v>
      </c>
      <c r="D4266" s="477">
        <v>233.76</v>
      </c>
    </row>
    <row r="4267" spans="1:4" s="476" customFormat="1" ht="12.75" x14ac:dyDescent="0.2">
      <c r="A4267" s="476">
        <v>20182</v>
      </c>
      <c r="B4267" s="476" t="s">
        <v>13295</v>
      </c>
      <c r="C4267" s="476" t="s">
        <v>9</v>
      </c>
      <c r="D4267" s="477">
        <v>28.4</v>
      </c>
    </row>
    <row r="4268" spans="1:4" s="476" customFormat="1" ht="12.75" x14ac:dyDescent="0.2">
      <c r="A4268" s="476">
        <v>7119</v>
      </c>
      <c r="B4268" s="476" t="s">
        <v>11235</v>
      </c>
      <c r="C4268" s="476" t="s">
        <v>9</v>
      </c>
      <c r="D4268" s="477">
        <v>10.36</v>
      </c>
    </row>
    <row r="4269" spans="1:4" s="476" customFormat="1" ht="12.75" x14ac:dyDescent="0.2">
      <c r="A4269" s="476">
        <v>7120</v>
      </c>
      <c r="B4269" s="476" t="s">
        <v>11236</v>
      </c>
      <c r="C4269" s="476" t="s">
        <v>9</v>
      </c>
      <c r="D4269" s="477">
        <v>7.11</v>
      </c>
    </row>
    <row r="4270" spans="1:4" s="476" customFormat="1" ht="12.75" x14ac:dyDescent="0.2">
      <c r="A4270" s="476">
        <v>6319</v>
      </c>
      <c r="B4270" s="476" t="s">
        <v>11237</v>
      </c>
      <c r="C4270" s="476" t="s">
        <v>9</v>
      </c>
      <c r="D4270" s="477">
        <v>47.55</v>
      </c>
    </row>
    <row r="4271" spans="1:4" s="476" customFormat="1" ht="12.75" x14ac:dyDescent="0.2">
      <c r="A4271" s="476">
        <v>6304</v>
      </c>
      <c r="B4271" s="476" t="s">
        <v>11238</v>
      </c>
      <c r="C4271" s="476" t="s">
        <v>9</v>
      </c>
      <c r="D4271" s="477">
        <v>47.55</v>
      </c>
    </row>
    <row r="4272" spans="1:4" s="476" customFormat="1" ht="12.75" x14ac:dyDescent="0.2">
      <c r="A4272" s="476">
        <v>21116</v>
      </c>
      <c r="B4272" s="476" t="s">
        <v>11239</v>
      </c>
      <c r="C4272" s="476" t="s">
        <v>9</v>
      </c>
      <c r="D4272" s="477">
        <v>36.01</v>
      </c>
    </row>
    <row r="4273" spans="1:4" s="476" customFormat="1" ht="12.75" x14ac:dyDescent="0.2">
      <c r="A4273" s="476">
        <v>6320</v>
      </c>
      <c r="B4273" s="476" t="s">
        <v>11240</v>
      </c>
      <c r="C4273" s="476" t="s">
        <v>9</v>
      </c>
      <c r="D4273" s="477">
        <v>24.49</v>
      </c>
    </row>
    <row r="4274" spans="1:4" s="476" customFormat="1" ht="12.75" x14ac:dyDescent="0.2">
      <c r="A4274" s="476">
        <v>6303</v>
      </c>
      <c r="B4274" s="476" t="s">
        <v>11241</v>
      </c>
      <c r="C4274" s="476" t="s">
        <v>9</v>
      </c>
      <c r="D4274" s="477">
        <v>24.49</v>
      </c>
    </row>
    <row r="4275" spans="1:4" s="476" customFormat="1" ht="12.75" x14ac:dyDescent="0.2">
      <c r="A4275" s="476">
        <v>6308</v>
      </c>
      <c r="B4275" s="476" t="s">
        <v>11242</v>
      </c>
      <c r="C4275" s="476" t="s">
        <v>9</v>
      </c>
      <c r="D4275" s="477">
        <v>131.58000000000001</v>
      </c>
    </row>
    <row r="4276" spans="1:4" s="476" customFormat="1" ht="12.75" x14ac:dyDescent="0.2">
      <c r="A4276" s="476">
        <v>6317</v>
      </c>
      <c r="B4276" s="476" t="s">
        <v>11243</v>
      </c>
      <c r="C4276" s="476" t="s">
        <v>9</v>
      </c>
      <c r="D4276" s="477">
        <v>131.58000000000001</v>
      </c>
    </row>
    <row r="4277" spans="1:4" s="476" customFormat="1" ht="12.75" x14ac:dyDescent="0.2">
      <c r="A4277" s="476">
        <v>6307</v>
      </c>
      <c r="B4277" s="476" t="s">
        <v>11244</v>
      </c>
      <c r="C4277" s="476" t="s">
        <v>9</v>
      </c>
      <c r="D4277" s="477">
        <v>131.58000000000001</v>
      </c>
    </row>
    <row r="4278" spans="1:4" s="476" customFormat="1" ht="12.75" x14ac:dyDescent="0.2">
      <c r="A4278" s="476">
        <v>6309</v>
      </c>
      <c r="B4278" s="476" t="s">
        <v>11245</v>
      </c>
      <c r="C4278" s="476" t="s">
        <v>9</v>
      </c>
      <c r="D4278" s="477">
        <v>135.4</v>
      </c>
    </row>
    <row r="4279" spans="1:4" s="476" customFormat="1" ht="12.75" x14ac:dyDescent="0.2">
      <c r="A4279" s="476">
        <v>6318</v>
      </c>
      <c r="B4279" s="476" t="s">
        <v>11246</v>
      </c>
      <c r="C4279" s="476" t="s">
        <v>9</v>
      </c>
      <c r="D4279" s="477">
        <v>70.97</v>
      </c>
    </row>
    <row r="4280" spans="1:4" s="476" customFormat="1" ht="12.75" x14ac:dyDescent="0.2">
      <c r="A4280" s="476">
        <v>6306</v>
      </c>
      <c r="B4280" s="476" t="s">
        <v>11247</v>
      </c>
      <c r="C4280" s="476" t="s">
        <v>9</v>
      </c>
      <c r="D4280" s="477">
        <v>70.97</v>
      </c>
    </row>
    <row r="4281" spans="1:4" s="476" customFormat="1" ht="12.75" x14ac:dyDescent="0.2">
      <c r="A4281" s="476">
        <v>6305</v>
      </c>
      <c r="B4281" s="476" t="s">
        <v>11248</v>
      </c>
      <c r="C4281" s="476" t="s">
        <v>9</v>
      </c>
      <c r="D4281" s="477">
        <v>70.97</v>
      </c>
    </row>
    <row r="4282" spans="1:4" s="476" customFormat="1" ht="12.75" x14ac:dyDescent="0.2">
      <c r="A4282" s="476">
        <v>6302</v>
      </c>
      <c r="B4282" s="476" t="s">
        <v>11249</v>
      </c>
      <c r="C4282" s="476" t="s">
        <v>9</v>
      </c>
      <c r="D4282" s="477">
        <v>15.05</v>
      </c>
    </row>
    <row r="4283" spans="1:4" s="476" customFormat="1" ht="12.75" x14ac:dyDescent="0.2">
      <c r="A4283" s="476">
        <v>6312</v>
      </c>
      <c r="B4283" s="476" t="s">
        <v>11250</v>
      </c>
      <c r="C4283" s="476" t="s">
        <v>9</v>
      </c>
      <c r="D4283" s="477">
        <v>189.26</v>
      </c>
    </row>
    <row r="4284" spans="1:4" s="476" customFormat="1" ht="12.75" x14ac:dyDescent="0.2">
      <c r="A4284" s="476">
        <v>6311</v>
      </c>
      <c r="B4284" s="476" t="s">
        <v>11251</v>
      </c>
      <c r="C4284" s="476" t="s">
        <v>9</v>
      </c>
      <c r="D4284" s="477">
        <v>189.26</v>
      </c>
    </row>
    <row r="4285" spans="1:4" s="476" customFormat="1" ht="12.75" x14ac:dyDescent="0.2">
      <c r="A4285" s="476">
        <v>6310</v>
      </c>
      <c r="B4285" s="476" t="s">
        <v>11252</v>
      </c>
      <c r="C4285" s="476" t="s">
        <v>9</v>
      </c>
      <c r="D4285" s="477">
        <v>189.26</v>
      </c>
    </row>
    <row r="4286" spans="1:4" s="476" customFormat="1" ht="12.75" x14ac:dyDescent="0.2">
      <c r="A4286" s="476">
        <v>6314</v>
      </c>
      <c r="B4286" s="476" t="s">
        <v>11253</v>
      </c>
      <c r="C4286" s="476" t="s">
        <v>9</v>
      </c>
      <c r="D4286" s="477">
        <v>189.26</v>
      </c>
    </row>
    <row r="4287" spans="1:4" s="476" customFormat="1" ht="12.75" x14ac:dyDescent="0.2">
      <c r="A4287" s="476">
        <v>6313</v>
      </c>
      <c r="B4287" s="476" t="s">
        <v>11254</v>
      </c>
      <c r="C4287" s="476" t="s">
        <v>9</v>
      </c>
      <c r="D4287" s="477">
        <v>189.26</v>
      </c>
    </row>
    <row r="4288" spans="1:4" s="476" customFormat="1" ht="12.75" x14ac:dyDescent="0.2">
      <c r="A4288" s="476">
        <v>6315</v>
      </c>
      <c r="B4288" s="476" t="s">
        <v>11255</v>
      </c>
      <c r="C4288" s="476" t="s">
        <v>9</v>
      </c>
      <c r="D4288" s="477">
        <v>358.36</v>
      </c>
    </row>
    <row r="4289" spans="1:4" s="476" customFormat="1" ht="12.75" x14ac:dyDescent="0.2">
      <c r="A4289" s="476">
        <v>6316</v>
      </c>
      <c r="B4289" s="476" t="s">
        <v>11256</v>
      </c>
      <c r="C4289" s="476" t="s">
        <v>9</v>
      </c>
      <c r="D4289" s="477">
        <v>358.36</v>
      </c>
    </row>
    <row r="4290" spans="1:4" s="476" customFormat="1" ht="12.75" x14ac:dyDescent="0.2">
      <c r="A4290" s="476">
        <v>38878</v>
      </c>
      <c r="B4290" s="476" t="s">
        <v>11257</v>
      </c>
      <c r="C4290" s="476" t="s">
        <v>9</v>
      </c>
      <c r="D4290" s="477">
        <v>21.72</v>
      </c>
    </row>
    <row r="4291" spans="1:4" s="476" customFormat="1" ht="12.75" x14ac:dyDescent="0.2">
      <c r="A4291" s="476">
        <v>38879</v>
      </c>
      <c r="B4291" s="476" t="s">
        <v>11258</v>
      </c>
      <c r="C4291" s="476" t="s">
        <v>9</v>
      </c>
      <c r="D4291" s="477">
        <v>40.72</v>
      </c>
    </row>
    <row r="4292" spans="1:4" s="476" customFormat="1" ht="12.75" x14ac:dyDescent="0.2">
      <c r="A4292" s="476">
        <v>38881</v>
      </c>
      <c r="B4292" s="476" t="s">
        <v>11259</v>
      </c>
      <c r="C4292" s="476" t="s">
        <v>9</v>
      </c>
      <c r="D4292" s="477">
        <v>21.31</v>
      </c>
    </row>
    <row r="4293" spans="1:4" s="476" customFormat="1" ht="12.75" x14ac:dyDescent="0.2">
      <c r="A4293" s="476">
        <v>38880</v>
      </c>
      <c r="B4293" s="476" t="s">
        <v>11260</v>
      </c>
      <c r="C4293" s="476" t="s">
        <v>9</v>
      </c>
      <c r="D4293" s="477">
        <v>22.33</v>
      </c>
    </row>
    <row r="4294" spans="1:4" s="476" customFormat="1" ht="12.75" x14ac:dyDescent="0.2">
      <c r="A4294" s="476">
        <v>38882</v>
      </c>
      <c r="B4294" s="476" t="s">
        <v>11261</v>
      </c>
      <c r="C4294" s="476" t="s">
        <v>9</v>
      </c>
      <c r="D4294" s="477">
        <v>23.12</v>
      </c>
    </row>
    <row r="4295" spans="1:4" s="476" customFormat="1" ht="12.75" x14ac:dyDescent="0.2">
      <c r="A4295" s="476">
        <v>38883</v>
      </c>
      <c r="B4295" s="476" t="s">
        <v>11262</v>
      </c>
      <c r="C4295" s="476" t="s">
        <v>9</v>
      </c>
      <c r="D4295" s="477">
        <v>34.200000000000003</v>
      </c>
    </row>
    <row r="4296" spans="1:4" s="476" customFormat="1" ht="12.75" x14ac:dyDescent="0.2">
      <c r="A4296" s="476">
        <v>38884</v>
      </c>
      <c r="B4296" s="476" t="s">
        <v>11263</v>
      </c>
      <c r="C4296" s="476" t="s">
        <v>9</v>
      </c>
      <c r="D4296" s="477">
        <v>37.130000000000003</v>
      </c>
    </row>
    <row r="4297" spans="1:4" s="476" customFormat="1" ht="12.75" x14ac:dyDescent="0.2">
      <c r="A4297" s="476">
        <v>38885</v>
      </c>
      <c r="B4297" s="476" t="s">
        <v>11264</v>
      </c>
      <c r="C4297" s="476" t="s">
        <v>9</v>
      </c>
      <c r="D4297" s="477">
        <v>35.92</v>
      </c>
    </row>
    <row r="4298" spans="1:4" s="476" customFormat="1" ht="12.75" x14ac:dyDescent="0.2">
      <c r="A4298" s="476">
        <v>38886</v>
      </c>
      <c r="B4298" s="476" t="s">
        <v>11265</v>
      </c>
      <c r="C4298" s="476" t="s">
        <v>9</v>
      </c>
      <c r="D4298" s="477">
        <v>38.76</v>
      </c>
    </row>
    <row r="4299" spans="1:4" s="476" customFormat="1" ht="12.75" x14ac:dyDescent="0.2">
      <c r="A4299" s="476">
        <v>38887</v>
      </c>
      <c r="B4299" s="476" t="s">
        <v>11266</v>
      </c>
      <c r="C4299" s="476" t="s">
        <v>9</v>
      </c>
      <c r="D4299" s="477">
        <v>34.82</v>
      </c>
    </row>
    <row r="4300" spans="1:4" s="476" customFormat="1" ht="12.75" x14ac:dyDescent="0.2">
      <c r="A4300" s="476">
        <v>38888</v>
      </c>
      <c r="B4300" s="476" t="s">
        <v>11267</v>
      </c>
      <c r="C4300" s="476" t="s">
        <v>9</v>
      </c>
      <c r="D4300" s="477">
        <v>41.39</v>
      </c>
    </row>
    <row r="4301" spans="1:4" s="476" customFormat="1" ht="12.75" x14ac:dyDescent="0.2">
      <c r="A4301" s="476">
        <v>38890</v>
      </c>
      <c r="B4301" s="476" t="s">
        <v>11268</v>
      </c>
      <c r="C4301" s="476" t="s">
        <v>9</v>
      </c>
      <c r="D4301" s="477">
        <v>61.52</v>
      </c>
    </row>
    <row r="4302" spans="1:4" s="476" customFormat="1" ht="12.75" x14ac:dyDescent="0.2">
      <c r="A4302" s="476">
        <v>38893</v>
      </c>
      <c r="B4302" s="476" t="s">
        <v>11269</v>
      </c>
      <c r="C4302" s="476" t="s">
        <v>9</v>
      </c>
      <c r="D4302" s="477">
        <v>49.48</v>
      </c>
    </row>
    <row r="4303" spans="1:4" s="476" customFormat="1" ht="12.75" x14ac:dyDescent="0.2">
      <c r="A4303" s="476">
        <v>38894</v>
      </c>
      <c r="B4303" s="476" t="s">
        <v>11270</v>
      </c>
      <c r="C4303" s="476" t="s">
        <v>9</v>
      </c>
      <c r="D4303" s="477">
        <v>62.83</v>
      </c>
    </row>
    <row r="4304" spans="1:4" s="476" customFormat="1" ht="12.75" x14ac:dyDescent="0.2">
      <c r="A4304" s="476">
        <v>38896</v>
      </c>
      <c r="B4304" s="476" t="s">
        <v>11271</v>
      </c>
      <c r="C4304" s="476" t="s">
        <v>9</v>
      </c>
      <c r="D4304" s="477">
        <v>64.069999999999993</v>
      </c>
    </row>
    <row r="4305" spans="1:4" s="476" customFormat="1" ht="12.75" x14ac:dyDescent="0.2">
      <c r="A4305" s="476">
        <v>39324</v>
      </c>
      <c r="B4305" s="476" t="s">
        <v>11272</v>
      </c>
      <c r="C4305" s="476" t="s">
        <v>9</v>
      </c>
      <c r="D4305" s="477">
        <v>4.22</v>
      </c>
    </row>
    <row r="4306" spans="1:4" s="476" customFormat="1" ht="12.75" x14ac:dyDescent="0.2">
      <c r="A4306" s="476">
        <v>39325</v>
      </c>
      <c r="B4306" s="476" t="s">
        <v>11273</v>
      </c>
      <c r="C4306" s="476" t="s">
        <v>9</v>
      </c>
      <c r="D4306" s="477">
        <v>6.39</v>
      </c>
    </row>
    <row r="4307" spans="1:4" s="476" customFormat="1" ht="12.75" x14ac:dyDescent="0.2">
      <c r="A4307" s="476">
        <v>39326</v>
      </c>
      <c r="B4307" s="476" t="s">
        <v>11274</v>
      </c>
      <c r="C4307" s="476" t="s">
        <v>9</v>
      </c>
      <c r="D4307" s="477">
        <v>16.46</v>
      </c>
    </row>
    <row r="4308" spans="1:4" s="476" customFormat="1" ht="12.75" x14ac:dyDescent="0.2">
      <c r="A4308" s="476">
        <v>39327</v>
      </c>
      <c r="B4308" s="476" t="s">
        <v>11275</v>
      </c>
      <c r="C4308" s="476" t="s">
        <v>9</v>
      </c>
      <c r="D4308" s="477">
        <v>24.93</v>
      </c>
    </row>
    <row r="4309" spans="1:4" s="476" customFormat="1" ht="12.75" x14ac:dyDescent="0.2">
      <c r="A4309" s="476">
        <v>20176</v>
      </c>
      <c r="B4309" s="476" t="s">
        <v>11276</v>
      </c>
      <c r="C4309" s="476" t="s">
        <v>9</v>
      </c>
      <c r="D4309" s="477">
        <v>42.87</v>
      </c>
    </row>
    <row r="4310" spans="1:4" s="476" customFormat="1" ht="12.75" x14ac:dyDescent="0.2">
      <c r="A4310" s="476">
        <v>11378</v>
      </c>
      <c r="B4310" s="476" t="s">
        <v>11277</v>
      </c>
      <c r="C4310" s="476" t="s">
        <v>9</v>
      </c>
      <c r="D4310" s="477">
        <v>105.04</v>
      </c>
    </row>
    <row r="4311" spans="1:4" s="476" customFormat="1" ht="12.75" x14ac:dyDescent="0.2">
      <c r="A4311" s="476">
        <v>11379</v>
      </c>
      <c r="B4311" s="476" t="s">
        <v>11278</v>
      </c>
      <c r="C4311" s="476" t="s">
        <v>9</v>
      </c>
      <c r="D4311" s="477">
        <v>88.76</v>
      </c>
    </row>
    <row r="4312" spans="1:4" s="476" customFormat="1" ht="12.75" x14ac:dyDescent="0.2">
      <c r="A4312" s="476">
        <v>11493</v>
      </c>
      <c r="B4312" s="476" t="s">
        <v>11279</v>
      </c>
      <c r="C4312" s="476" t="s">
        <v>9</v>
      </c>
      <c r="D4312" s="477">
        <v>51.19</v>
      </c>
    </row>
    <row r="4313" spans="1:4" s="476" customFormat="1" ht="12.75" x14ac:dyDescent="0.2">
      <c r="A4313" s="476">
        <v>42717</v>
      </c>
      <c r="B4313" s="476" t="s">
        <v>11280</v>
      </c>
      <c r="C4313" s="476" t="s">
        <v>9</v>
      </c>
      <c r="D4313" s="477">
        <v>633.24</v>
      </c>
    </row>
    <row r="4314" spans="1:4" s="476" customFormat="1" ht="12.75" x14ac:dyDescent="0.2">
      <c r="A4314" s="476">
        <v>42718</v>
      </c>
      <c r="B4314" s="476" t="s">
        <v>11281</v>
      </c>
      <c r="C4314" s="476" t="s">
        <v>9</v>
      </c>
      <c r="D4314" s="477">
        <v>703.03</v>
      </c>
    </row>
    <row r="4315" spans="1:4" s="476" customFormat="1" ht="12.75" x14ac:dyDescent="0.2">
      <c r="A4315" s="476">
        <v>7106</v>
      </c>
      <c r="B4315" s="476" t="s">
        <v>11282</v>
      </c>
      <c r="C4315" s="476" t="s">
        <v>9</v>
      </c>
      <c r="D4315" s="477">
        <v>168.51</v>
      </c>
    </row>
    <row r="4316" spans="1:4" s="476" customFormat="1" ht="12.75" x14ac:dyDescent="0.2">
      <c r="A4316" s="476">
        <v>7104</v>
      </c>
      <c r="B4316" s="476" t="s">
        <v>11283</v>
      </c>
      <c r="C4316" s="476" t="s">
        <v>9</v>
      </c>
      <c r="D4316" s="477">
        <v>3.51</v>
      </c>
    </row>
    <row r="4317" spans="1:4" s="476" customFormat="1" ht="12.75" x14ac:dyDescent="0.2">
      <c r="A4317" s="476">
        <v>7136</v>
      </c>
      <c r="B4317" s="476" t="s">
        <v>1635</v>
      </c>
      <c r="C4317" s="476" t="s">
        <v>9</v>
      </c>
      <c r="D4317" s="477">
        <v>6.6</v>
      </c>
    </row>
    <row r="4318" spans="1:4" s="476" customFormat="1" ht="12.75" x14ac:dyDescent="0.2">
      <c r="A4318" s="476">
        <v>7128</v>
      </c>
      <c r="B4318" s="476" t="s">
        <v>11284</v>
      </c>
      <c r="C4318" s="476" t="s">
        <v>9</v>
      </c>
      <c r="D4318" s="477">
        <v>10.82</v>
      </c>
    </row>
    <row r="4319" spans="1:4" s="476" customFormat="1" ht="12.75" x14ac:dyDescent="0.2">
      <c r="A4319" s="476">
        <v>7108</v>
      </c>
      <c r="B4319" s="476" t="s">
        <v>11285</v>
      </c>
      <c r="C4319" s="476" t="s">
        <v>9</v>
      </c>
      <c r="D4319" s="477">
        <v>11.58</v>
      </c>
    </row>
    <row r="4320" spans="1:4" s="476" customFormat="1" ht="12.75" x14ac:dyDescent="0.2">
      <c r="A4320" s="476">
        <v>7129</v>
      </c>
      <c r="B4320" s="476" t="s">
        <v>1637</v>
      </c>
      <c r="C4320" s="476" t="s">
        <v>9</v>
      </c>
      <c r="D4320" s="477">
        <v>9.6300000000000008</v>
      </c>
    </row>
    <row r="4321" spans="1:4" s="476" customFormat="1" ht="12.75" x14ac:dyDescent="0.2">
      <c r="A4321" s="476">
        <v>7130</v>
      </c>
      <c r="B4321" s="476" t="s">
        <v>11286</v>
      </c>
      <c r="C4321" s="476" t="s">
        <v>9</v>
      </c>
      <c r="D4321" s="477">
        <v>15.7</v>
      </c>
    </row>
    <row r="4322" spans="1:4" s="476" customFormat="1" ht="12.75" x14ac:dyDescent="0.2">
      <c r="A4322" s="476">
        <v>7131</v>
      </c>
      <c r="B4322" s="476" t="s">
        <v>11287</v>
      </c>
      <c r="C4322" s="476" t="s">
        <v>9</v>
      </c>
      <c r="D4322" s="477">
        <v>19.260000000000002</v>
      </c>
    </row>
    <row r="4323" spans="1:4" s="476" customFormat="1" ht="12.75" x14ac:dyDescent="0.2">
      <c r="A4323" s="476">
        <v>7132</v>
      </c>
      <c r="B4323" s="476" t="s">
        <v>1639</v>
      </c>
      <c r="C4323" s="476" t="s">
        <v>9</v>
      </c>
      <c r="D4323" s="477">
        <v>53.47</v>
      </c>
    </row>
    <row r="4324" spans="1:4" s="476" customFormat="1" ht="12.75" x14ac:dyDescent="0.2">
      <c r="A4324" s="476">
        <v>7133</v>
      </c>
      <c r="B4324" s="476" t="s">
        <v>1641</v>
      </c>
      <c r="C4324" s="476" t="s">
        <v>9</v>
      </c>
      <c r="D4324" s="477">
        <v>83.05</v>
      </c>
    </row>
    <row r="4325" spans="1:4" s="476" customFormat="1" ht="12.75" x14ac:dyDescent="0.2">
      <c r="A4325" s="476">
        <v>37420</v>
      </c>
      <c r="B4325" s="476" t="s">
        <v>11288</v>
      </c>
      <c r="C4325" s="476" t="s">
        <v>9</v>
      </c>
      <c r="D4325" s="477">
        <v>46.09</v>
      </c>
    </row>
    <row r="4326" spans="1:4" s="476" customFormat="1" ht="12.75" x14ac:dyDescent="0.2">
      <c r="A4326" s="476">
        <v>37421</v>
      </c>
      <c r="B4326" s="476" t="s">
        <v>11289</v>
      </c>
      <c r="C4326" s="476" t="s">
        <v>9</v>
      </c>
      <c r="D4326" s="477">
        <v>63</v>
      </c>
    </row>
    <row r="4327" spans="1:4" s="476" customFormat="1" ht="12.75" x14ac:dyDescent="0.2">
      <c r="A4327" s="476">
        <v>37422</v>
      </c>
      <c r="B4327" s="476" t="s">
        <v>11290</v>
      </c>
      <c r="C4327" s="476" t="s">
        <v>9</v>
      </c>
      <c r="D4327" s="477">
        <v>58.97</v>
      </c>
    </row>
    <row r="4328" spans="1:4" s="476" customFormat="1" ht="12.75" x14ac:dyDescent="0.2">
      <c r="A4328" s="476">
        <v>37443</v>
      </c>
      <c r="B4328" s="476" t="s">
        <v>11291</v>
      </c>
      <c r="C4328" s="476" t="s">
        <v>9</v>
      </c>
      <c r="D4328" s="477">
        <v>228.22</v>
      </c>
    </row>
    <row r="4329" spans="1:4" s="476" customFormat="1" ht="12.75" x14ac:dyDescent="0.2">
      <c r="A4329" s="476">
        <v>37444</v>
      </c>
      <c r="B4329" s="476" t="s">
        <v>11292</v>
      </c>
      <c r="C4329" s="476" t="s">
        <v>9</v>
      </c>
      <c r="D4329" s="477">
        <v>232.09</v>
      </c>
    </row>
    <row r="4330" spans="1:4" s="476" customFormat="1" ht="12.75" x14ac:dyDescent="0.2">
      <c r="A4330" s="476">
        <v>37445</v>
      </c>
      <c r="B4330" s="476" t="s">
        <v>11293</v>
      </c>
      <c r="C4330" s="476" t="s">
        <v>9</v>
      </c>
      <c r="D4330" s="477">
        <v>351.78</v>
      </c>
    </row>
    <row r="4331" spans="1:4" s="476" customFormat="1" ht="12.75" x14ac:dyDescent="0.2">
      <c r="A4331" s="476">
        <v>37446</v>
      </c>
      <c r="B4331" s="476" t="s">
        <v>11294</v>
      </c>
      <c r="C4331" s="476" t="s">
        <v>9</v>
      </c>
      <c r="D4331" s="477">
        <v>383.5</v>
      </c>
    </row>
    <row r="4332" spans="1:4" s="476" customFormat="1" ht="12.75" x14ac:dyDescent="0.2">
      <c r="A4332" s="476">
        <v>37447</v>
      </c>
      <c r="B4332" s="476" t="s">
        <v>11295</v>
      </c>
      <c r="C4332" s="476" t="s">
        <v>9</v>
      </c>
      <c r="D4332" s="477">
        <v>389.5</v>
      </c>
    </row>
    <row r="4333" spans="1:4" s="476" customFormat="1" ht="12.75" x14ac:dyDescent="0.2">
      <c r="A4333" s="476">
        <v>37448</v>
      </c>
      <c r="B4333" s="476" t="s">
        <v>11296</v>
      </c>
      <c r="C4333" s="476" t="s">
        <v>9</v>
      </c>
      <c r="D4333" s="477">
        <v>534.26</v>
      </c>
    </row>
    <row r="4334" spans="1:4" s="476" customFormat="1" ht="12.75" x14ac:dyDescent="0.2">
      <c r="A4334" s="476">
        <v>37440</v>
      </c>
      <c r="B4334" s="476" t="s">
        <v>11297</v>
      </c>
      <c r="C4334" s="476" t="s">
        <v>9</v>
      </c>
      <c r="D4334" s="477">
        <v>181.14</v>
      </c>
    </row>
    <row r="4335" spans="1:4" s="476" customFormat="1" ht="12.75" x14ac:dyDescent="0.2">
      <c r="A4335" s="476">
        <v>37441</v>
      </c>
      <c r="B4335" s="476" t="s">
        <v>11298</v>
      </c>
      <c r="C4335" s="476" t="s">
        <v>9</v>
      </c>
      <c r="D4335" s="477">
        <v>181.14</v>
      </c>
    </row>
    <row r="4336" spans="1:4" s="476" customFormat="1" ht="12.75" x14ac:dyDescent="0.2">
      <c r="A4336" s="476">
        <v>37442</v>
      </c>
      <c r="B4336" s="476" t="s">
        <v>11299</v>
      </c>
      <c r="C4336" s="476" t="s">
        <v>9</v>
      </c>
      <c r="D4336" s="477">
        <v>218.17</v>
      </c>
    </row>
    <row r="4337" spans="1:4" s="476" customFormat="1" ht="12.75" x14ac:dyDescent="0.2">
      <c r="A4337" s="476">
        <v>38017</v>
      </c>
      <c r="B4337" s="476" t="s">
        <v>11300</v>
      </c>
      <c r="C4337" s="476" t="s">
        <v>9</v>
      </c>
      <c r="D4337" s="477">
        <v>6</v>
      </c>
    </row>
    <row r="4338" spans="1:4" s="476" customFormat="1" ht="12.75" x14ac:dyDescent="0.2">
      <c r="A4338" s="476">
        <v>38018</v>
      </c>
      <c r="B4338" s="476" t="s">
        <v>11301</v>
      </c>
      <c r="C4338" s="476" t="s">
        <v>9</v>
      </c>
      <c r="D4338" s="477">
        <v>6.62</v>
      </c>
    </row>
    <row r="4339" spans="1:4" s="476" customFormat="1" ht="12.75" x14ac:dyDescent="0.2">
      <c r="A4339" s="476">
        <v>39895</v>
      </c>
      <c r="B4339" s="476" t="s">
        <v>11302</v>
      </c>
      <c r="C4339" s="476" t="s">
        <v>9</v>
      </c>
      <c r="D4339" s="477">
        <v>55.07</v>
      </c>
    </row>
    <row r="4340" spans="1:4" s="476" customFormat="1" ht="12.75" x14ac:dyDescent="0.2">
      <c r="A4340" s="476">
        <v>39896</v>
      </c>
      <c r="B4340" s="476" t="s">
        <v>11303</v>
      </c>
      <c r="C4340" s="476" t="s">
        <v>9</v>
      </c>
      <c r="D4340" s="477">
        <v>80.709999999999994</v>
      </c>
    </row>
    <row r="4341" spans="1:4" s="476" customFormat="1" ht="12.75" x14ac:dyDescent="0.2">
      <c r="A4341" s="476">
        <v>38873</v>
      </c>
      <c r="B4341" s="476" t="s">
        <v>11304</v>
      </c>
      <c r="C4341" s="476" t="s">
        <v>9</v>
      </c>
      <c r="D4341" s="477">
        <v>19.27</v>
      </c>
    </row>
    <row r="4342" spans="1:4" s="476" customFormat="1" ht="12.75" x14ac:dyDescent="0.2">
      <c r="A4342" s="476">
        <v>38874</v>
      </c>
      <c r="B4342" s="476" t="s">
        <v>11305</v>
      </c>
      <c r="C4342" s="476" t="s">
        <v>9</v>
      </c>
      <c r="D4342" s="477">
        <v>23.43</v>
      </c>
    </row>
    <row r="4343" spans="1:4" s="476" customFormat="1" ht="12.75" x14ac:dyDescent="0.2">
      <c r="A4343" s="476">
        <v>38875</v>
      </c>
      <c r="B4343" s="476" t="s">
        <v>11306</v>
      </c>
      <c r="C4343" s="476" t="s">
        <v>9</v>
      </c>
      <c r="D4343" s="477">
        <v>41.41</v>
      </c>
    </row>
    <row r="4344" spans="1:4" s="476" customFormat="1" ht="12.75" x14ac:dyDescent="0.2">
      <c r="A4344" s="476">
        <v>38876</v>
      </c>
      <c r="B4344" s="476" t="s">
        <v>11307</v>
      </c>
      <c r="C4344" s="476" t="s">
        <v>9</v>
      </c>
      <c r="D4344" s="477">
        <v>55.71</v>
      </c>
    </row>
    <row r="4345" spans="1:4" s="476" customFormat="1" ht="12.75" x14ac:dyDescent="0.2">
      <c r="A4345" s="476">
        <v>39000</v>
      </c>
      <c r="B4345" s="476" t="s">
        <v>11308</v>
      </c>
      <c r="C4345" s="476" t="s">
        <v>9</v>
      </c>
      <c r="D4345" s="477">
        <v>38.03</v>
      </c>
    </row>
    <row r="4346" spans="1:4" s="476" customFormat="1" ht="12.75" x14ac:dyDescent="0.2">
      <c r="A4346" s="476">
        <v>38674</v>
      </c>
      <c r="B4346" s="476" t="s">
        <v>11309</v>
      </c>
      <c r="C4346" s="476" t="s">
        <v>9</v>
      </c>
      <c r="D4346" s="477">
        <v>20.88</v>
      </c>
    </row>
    <row r="4347" spans="1:4" s="476" customFormat="1" ht="12.75" x14ac:dyDescent="0.2">
      <c r="A4347" s="476">
        <v>38911</v>
      </c>
      <c r="B4347" s="476" t="s">
        <v>11310</v>
      </c>
      <c r="C4347" s="476" t="s">
        <v>9</v>
      </c>
      <c r="D4347" s="477">
        <v>69.09</v>
      </c>
    </row>
    <row r="4348" spans="1:4" s="476" customFormat="1" ht="12.75" x14ac:dyDescent="0.2">
      <c r="A4348" s="476">
        <v>38912</v>
      </c>
      <c r="B4348" s="476" t="s">
        <v>11311</v>
      </c>
      <c r="C4348" s="476" t="s">
        <v>9</v>
      </c>
      <c r="D4348" s="477">
        <v>87.81</v>
      </c>
    </row>
    <row r="4349" spans="1:4" s="476" customFormat="1" ht="12.75" x14ac:dyDescent="0.2">
      <c r="A4349" s="476">
        <v>38019</v>
      </c>
      <c r="B4349" s="476" t="s">
        <v>11312</v>
      </c>
      <c r="C4349" s="476" t="s">
        <v>9</v>
      </c>
      <c r="D4349" s="477">
        <v>5.23</v>
      </c>
    </row>
    <row r="4350" spans="1:4" s="476" customFormat="1" ht="12.75" x14ac:dyDescent="0.2">
      <c r="A4350" s="476">
        <v>38020</v>
      </c>
      <c r="B4350" s="476" t="s">
        <v>11313</v>
      </c>
      <c r="C4350" s="476" t="s">
        <v>9</v>
      </c>
      <c r="D4350" s="477">
        <v>6.62</v>
      </c>
    </row>
    <row r="4351" spans="1:4" s="476" customFormat="1" ht="12.75" x14ac:dyDescent="0.2">
      <c r="A4351" s="476">
        <v>38454</v>
      </c>
      <c r="B4351" s="476" t="s">
        <v>11314</v>
      </c>
      <c r="C4351" s="476" t="s">
        <v>9</v>
      </c>
      <c r="D4351" s="477">
        <v>6.94</v>
      </c>
    </row>
    <row r="4352" spans="1:4" s="476" customFormat="1" ht="12.75" x14ac:dyDescent="0.2">
      <c r="A4352" s="476">
        <v>38455</v>
      </c>
      <c r="B4352" s="476" t="s">
        <v>11315</v>
      </c>
      <c r="C4352" s="476" t="s">
        <v>9</v>
      </c>
      <c r="D4352" s="477">
        <v>6.35</v>
      </c>
    </row>
    <row r="4353" spans="1:4" s="476" customFormat="1" ht="12.75" x14ac:dyDescent="0.2">
      <c r="A4353" s="476">
        <v>38462</v>
      </c>
      <c r="B4353" s="476" t="s">
        <v>11316</v>
      </c>
      <c r="C4353" s="476" t="s">
        <v>9</v>
      </c>
      <c r="D4353" s="477">
        <v>179.33</v>
      </c>
    </row>
    <row r="4354" spans="1:4" s="476" customFormat="1" ht="12.75" x14ac:dyDescent="0.2">
      <c r="A4354" s="476">
        <v>36362</v>
      </c>
      <c r="B4354" s="476" t="s">
        <v>11317</v>
      </c>
      <c r="C4354" s="476" t="s">
        <v>9</v>
      </c>
      <c r="D4354" s="477">
        <v>2.73</v>
      </c>
    </row>
    <row r="4355" spans="1:4" s="476" customFormat="1" ht="12.75" x14ac:dyDescent="0.2">
      <c r="A4355" s="476">
        <v>36298</v>
      </c>
      <c r="B4355" s="476" t="s">
        <v>11318</v>
      </c>
      <c r="C4355" s="476" t="s">
        <v>9</v>
      </c>
      <c r="D4355" s="477">
        <v>4.05</v>
      </c>
    </row>
    <row r="4356" spans="1:4" s="476" customFormat="1" ht="12.75" x14ac:dyDescent="0.2">
      <c r="A4356" s="476">
        <v>38456</v>
      </c>
      <c r="B4356" s="476" t="s">
        <v>11319</v>
      </c>
      <c r="C4356" s="476" t="s">
        <v>9</v>
      </c>
      <c r="D4356" s="477">
        <v>6.6</v>
      </c>
    </row>
    <row r="4357" spans="1:4" s="476" customFormat="1" ht="12.75" x14ac:dyDescent="0.2">
      <c r="A4357" s="476">
        <v>38457</v>
      </c>
      <c r="B4357" s="476" t="s">
        <v>11320</v>
      </c>
      <c r="C4357" s="476" t="s">
        <v>9</v>
      </c>
      <c r="D4357" s="477">
        <v>14.87</v>
      </c>
    </row>
    <row r="4358" spans="1:4" s="476" customFormat="1" ht="12.75" x14ac:dyDescent="0.2">
      <c r="A4358" s="476">
        <v>38458</v>
      </c>
      <c r="B4358" s="476" t="s">
        <v>11321</v>
      </c>
      <c r="C4358" s="476" t="s">
        <v>9</v>
      </c>
      <c r="D4358" s="477">
        <v>19.93</v>
      </c>
    </row>
    <row r="4359" spans="1:4" s="476" customFormat="1" ht="12.75" x14ac:dyDescent="0.2">
      <c r="A4359" s="476">
        <v>38459</v>
      </c>
      <c r="B4359" s="476" t="s">
        <v>11322</v>
      </c>
      <c r="C4359" s="476" t="s">
        <v>9</v>
      </c>
      <c r="D4359" s="477">
        <v>35.17</v>
      </c>
    </row>
    <row r="4360" spans="1:4" s="476" customFormat="1" ht="12.75" x14ac:dyDescent="0.2">
      <c r="A4360" s="476">
        <v>38460</v>
      </c>
      <c r="B4360" s="476" t="s">
        <v>11323</v>
      </c>
      <c r="C4360" s="476" t="s">
        <v>9</v>
      </c>
      <c r="D4360" s="477">
        <v>73.459999999999994</v>
      </c>
    </row>
    <row r="4361" spans="1:4" s="476" customFormat="1" ht="12.75" x14ac:dyDescent="0.2">
      <c r="A4361" s="476">
        <v>38461</v>
      </c>
      <c r="B4361" s="476" t="s">
        <v>11324</v>
      </c>
      <c r="C4361" s="476" t="s">
        <v>9</v>
      </c>
      <c r="D4361" s="477">
        <v>112.06</v>
      </c>
    </row>
    <row r="4362" spans="1:4" s="476" customFormat="1" ht="12.75" x14ac:dyDescent="0.2">
      <c r="A4362" s="476">
        <v>7094</v>
      </c>
      <c r="B4362" s="476" t="s">
        <v>11325</v>
      </c>
      <c r="C4362" s="476" t="s">
        <v>9</v>
      </c>
      <c r="D4362" s="477">
        <v>12.14</v>
      </c>
    </row>
    <row r="4363" spans="1:4" s="476" customFormat="1" ht="12.75" x14ac:dyDescent="0.2">
      <c r="A4363" s="476">
        <v>7116</v>
      </c>
      <c r="B4363" s="476" t="s">
        <v>1835</v>
      </c>
      <c r="C4363" s="476" t="s">
        <v>9</v>
      </c>
      <c r="D4363" s="477">
        <v>3.2</v>
      </c>
    </row>
    <row r="4364" spans="1:4" s="476" customFormat="1" ht="12.75" x14ac:dyDescent="0.2">
      <c r="A4364" s="476">
        <v>7118</v>
      </c>
      <c r="B4364" s="476" t="s">
        <v>11326</v>
      </c>
      <c r="C4364" s="476" t="s">
        <v>9</v>
      </c>
      <c r="D4364" s="477">
        <v>26.79</v>
      </c>
    </row>
    <row r="4365" spans="1:4" s="476" customFormat="1" ht="12.75" x14ac:dyDescent="0.2">
      <c r="A4365" s="476">
        <v>7117</v>
      </c>
      <c r="B4365" s="476" t="s">
        <v>11327</v>
      </c>
      <c r="C4365" s="476" t="s">
        <v>9</v>
      </c>
      <c r="D4365" s="477">
        <v>23.82</v>
      </c>
    </row>
    <row r="4366" spans="1:4" s="476" customFormat="1" ht="12.75" x14ac:dyDescent="0.2">
      <c r="A4366" s="476">
        <v>7098</v>
      </c>
      <c r="B4366" s="476" t="s">
        <v>11328</v>
      </c>
      <c r="C4366" s="476" t="s">
        <v>9</v>
      </c>
      <c r="D4366" s="477">
        <v>3.32</v>
      </c>
    </row>
    <row r="4367" spans="1:4" s="476" customFormat="1" ht="12.75" x14ac:dyDescent="0.2">
      <c r="A4367" s="476">
        <v>7110</v>
      </c>
      <c r="B4367" s="476" t="s">
        <v>11329</v>
      </c>
      <c r="C4367" s="476" t="s">
        <v>9</v>
      </c>
      <c r="D4367" s="477">
        <v>58.27</v>
      </c>
    </row>
    <row r="4368" spans="1:4" s="476" customFormat="1" ht="12.75" x14ac:dyDescent="0.2">
      <c r="A4368" s="476">
        <v>7123</v>
      </c>
      <c r="B4368" s="476" t="s">
        <v>11330</v>
      </c>
      <c r="C4368" s="476" t="s">
        <v>9</v>
      </c>
      <c r="D4368" s="477">
        <v>4.2699999999999996</v>
      </c>
    </row>
    <row r="4369" spans="1:4" s="476" customFormat="1" ht="12.75" x14ac:dyDescent="0.2">
      <c r="A4369" s="476">
        <v>7121</v>
      </c>
      <c r="B4369" s="476" t="s">
        <v>11331</v>
      </c>
      <c r="C4369" s="476" t="s">
        <v>9</v>
      </c>
      <c r="D4369" s="477">
        <v>10.53</v>
      </c>
    </row>
    <row r="4370" spans="1:4" s="476" customFormat="1" ht="12.75" x14ac:dyDescent="0.2">
      <c r="A4370" s="476">
        <v>7137</v>
      </c>
      <c r="B4370" s="476" t="s">
        <v>1643</v>
      </c>
      <c r="C4370" s="476" t="s">
        <v>9</v>
      </c>
      <c r="D4370" s="477">
        <v>9.48</v>
      </c>
    </row>
    <row r="4371" spans="1:4" s="476" customFormat="1" ht="12.75" x14ac:dyDescent="0.2">
      <c r="A4371" s="476">
        <v>7122</v>
      </c>
      <c r="B4371" s="476" t="s">
        <v>11332</v>
      </c>
      <c r="C4371" s="476" t="s">
        <v>9</v>
      </c>
      <c r="D4371" s="477">
        <v>11.84</v>
      </c>
    </row>
    <row r="4372" spans="1:4" s="476" customFormat="1" ht="12.75" x14ac:dyDescent="0.2">
      <c r="A4372" s="476">
        <v>7114</v>
      </c>
      <c r="B4372" s="476" t="s">
        <v>11333</v>
      </c>
      <c r="C4372" s="476" t="s">
        <v>9</v>
      </c>
      <c r="D4372" s="477">
        <v>18.260000000000002</v>
      </c>
    </row>
    <row r="4373" spans="1:4" s="476" customFormat="1" ht="12.75" x14ac:dyDescent="0.2">
      <c r="A4373" s="476">
        <v>7109</v>
      </c>
      <c r="B4373" s="476" t="s">
        <v>11334</v>
      </c>
      <c r="C4373" s="476" t="s">
        <v>9</v>
      </c>
      <c r="D4373" s="477">
        <v>3.2</v>
      </c>
    </row>
    <row r="4374" spans="1:4" s="476" customFormat="1" ht="12.75" x14ac:dyDescent="0.2">
      <c r="A4374" s="476">
        <v>7135</v>
      </c>
      <c r="B4374" s="476" t="s">
        <v>11335</v>
      </c>
      <c r="C4374" s="476" t="s">
        <v>9</v>
      </c>
      <c r="D4374" s="477">
        <v>4.99</v>
      </c>
    </row>
    <row r="4375" spans="1:4" s="476" customFormat="1" ht="12.75" x14ac:dyDescent="0.2">
      <c r="A4375" s="476">
        <v>37947</v>
      </c>
      <c r="B4375" s="476" t="s">
        <v>11336</v>
      </c>
      <c r="C4375" s="476" t="s">
        <v>9</v>
      </c>
      <c r="D4375" s="477">
        <v>5.05</v>
      </c>
    </row>
    <row r="4376" spans="1:4" s="476" customFormat="1" ht="12.75" x14ac:dyDescent="0.2">
      <c r="A4376" s="476">
        <v>7103</v>
      </c>
      <c r="B4376" s="476" t="s">
        <v>11337</v>
      </c>
      <c r="C4376" s="476" t="s">
        <v>9</v>
      </c>
      <c r="D4376" s="477">
        <v>11.58</v>
      </c>
    </row>
    <row r="4377" spans="1:4" s="476" customFormat="1" ht="12.75" x14ac:dyDescent="0.2">
      <c r="A4377" s="476">
        <v>40419</v>
      </c>
      <c r="B4377" s="476" t="s">
        <v>11338</v>
      </c>
      <c r="C4377" s="476" t="s">
        <v>9</v>
      </c>
      <c r="D4377" s="477">
        <v>38.57</v>
      </c>
    </row>
    <row r="4378" spans="1:4" s="476" customFormat="1" ht="12.75" x14ac:dyDescent="0.2">
      <c r="A4378" s="476">
        <v>40420</v>
      </c>
      <c r="B4378" s="476" t="s">
        <v>11339</v>
      </c>
      <c r="C4378" s="476" t="s">
        <v>9</v>
      </c>
      <c r="D4378" s="477">
        <v>56.27</v>
      </c>
    </row>
    <row r="4379" spans="1:4" s="476" customFormat="1" ht="12.75" x14ac:dyDescent="0.2">
      <c r="A4379" s="476">
        <v>40421</v>
      </c>
      <c r="B4379" s="476" t="s">
        <v>11340</v>
      </c>
      <c r="C4379" s="476" t="s">
        <v>9</v>
      </c>
      <c r="D4379" s="477">
        <v>59.9</v>
      </c>
    </row>
    <row r="4380" spans="1:4" s="476" customFormat="1" ht="12.75" x14ac:dyDescent="0.2">
      <c r="A4380" s="476">
        <v>7126</v>
      </c>
      <c r="B4380" s="476" t="s">
        <v>11341</v>
      </c>
      <c r="C4380" s="476" t="s">
        <v>9</v>
      </c>
      <c r="D4380" s="477">
        <v>24.31</v>
      </c>
    </row>
    <row r="4381" spans="1:4" s="476" customFormat="1" ht="12.75" x14ac:dyDescent="0.2">
      <c r="A4381" s="476">
        <v>38905</v>
      </c>
      <c r="B4381" s="476" t="s">
        <v>11342</v>
      </c>
      <c r="C4381" s="476" t="s">
        <v>9</v>
      </c>
      <c r="D4381" s="477">
        <v>21.65</v>
      </c>
    </row>
    <row r="4382" spans="1:4" s="476" customFormat="1" ht="12.75" x14ac:dyDescent="0.2">
      <c r="A4382" s="476">
        <v>38907</v>
      </c>
      <c r="B4382" s="476" t="s">
        <v>11343</v>
      </c>
      <c r="C4382" s="476" t="s">
        <v>9</v>
      </c>
      <c r="D4382" s="477">
        <v>23.03</v>
      </c>
    </row>
    <row r="4383" spans="1:4" s="476" customFormat="1" ht="12.75" x14ac:dyDescent="0.2">
      <c r="A4383" s="476">
        <v>38908</v>
      </c>
      <c r="B4383" s="476" t="s">
        <v>11344</v>
      </c>
      <c r="C4383" s="476" t="s">
        <v>9</v>
      </c>
      <c r="D4383" s="477">
        <v>25.92</v>
      </c>
    </row>
    <row r="4384" spans="1:4" s="476" customFormat="1" ht="12.75" x14ac:dyDescent="0.2">
      <c r="A4384" s="476">
        <v>38909</v>
      </c>
      <c r="B4384" s="476" t="s">
        <v>11345</v>
      </c>
      <c r="C4384" s="476" t="s">
        <v>9</v>
      </c>
      <c r="D4384" s="477">
        <v>37.270000000000003</v>
      </c>
    </row>
    <row r="4385" spans="1:4" s="476" customFormat="1" ht="12.75" x14ac:dyDescent="0.2">
      <c r="A4385" s="476">
        <v>38910</v>
      </c>
      <c r="B4385" s="476" t="s">
        <v>11346</v>
      </c>
      <c r="C4385" s="476" t="s">
        <v>9</v>
      </c>
      <c r="D4385" s="477">
        <v>40.25</v>
      </c>
    </row>
    <row r="4386" spans="1:4" s="476" customFormat="1" ht="12.75" x14ac:dyDescent="0.2">
      <c r="A4386" s="476">
        <v>38897</v>
      </c>
      <c r="B4386" s="476" t="s">
        <v>11347</v>
      </c>
      <c r="C4386" s="476" t="s">
        <v>9</v>
      </c>
      <c r="D4386" s="477">
        <v>21.74</v>
      </c>
    </row>
    <row r="4387" spans="1:4" s="476" customFormat="1" ht="12.75" x14ac:dyDescent="0.2">
      <c r="A4387" s="476">
        <v>38899</v>
      </c>
      <c r="B4387" s="476" t="s">
        <v>11348</v>
      </c>
      <c r="C4387" s="476" t="s">
        <v>9</v>
      </c>
      <c r="D4387" s="477">
        <v>24.46</v>
      </c>
    </row>
    <row r="4388" spans="1:4" s="476" customFormat="1" ht="12.75" x14ac:dyDescent="0.2">
      <c r="A4388" s="476">
        <v>38900</v>
      </c>
      <c r="B4388" s="476" t="s">
        <v>11349</v>
      </c>
      <c r="C4388" s="476" t="s">
        <v>9</v>
      </c>
      <c r="D4388" s="477">
        <v>25.5</v>
      </c>
    </row>
    <row r="4389" spans="1:4" s="476" customFormat="1" ht="12.75" x14ac:dyDescent="0.2">
      <c r="A4389" s="476">
        <v>38901</v>
      </c>
      <c r="B4389" s="476" t="s">
        <v>11350</v>
      </c>
      <c r="C4389" s="476" t="s">
        <v>9</v>
      </c>
      <c r="D4389" s="477">
        <v>41.71</v>
      </c>
    </row>
    <row r="4390" spans="1:4" s="476" customFormat="1" ht="12.75" x14ac:dyDescent="0.2">
      <c r="A4390" s="476">
        <v>38904</v>
      </c>
      <c r="B4390" s="476" t="s">
        <v>11351</v>
      </c>
      <c r="C4390" s="476" t="s">
        <v>9</v>
      </c>
      <c r="D4390" s="477">
        <v>67.760000000000005</v>
      </c>
    </row>
    <row r="4391" spans="1:4" s="476" customFormat="1" ht="12.75" x14ac:dyDescent="0.2">
      <c r="A4391" s="476">
        <v>38903</v>
      </c>
      <c r="B4391" s="476" t="s">
        <v>11352</v>
      </c>
      <c r="C4391" s="476" t="s">
        <v>9</v>
      </c>
      <c r="D4391" s="477">
        <v>67.33</v>
      </c>
    </row>
    <row r="4392" spans="1:4" s="476" customFormat="1" ht="12.75" x14ac:dyDescent="0.2">
      <c r="A4392" s="476">
        <v>7091</v>
      </c>
      <c r="B4392" s="476" t="s">
        <v>1836</v>
      </c>
      <c r="C4392" s="476" t="s">
        <v>9</v>
      </c>
      <c r="D4392" s="477">
        <v>15.09</v>
      </c>
    </row>
    <row r="4393" spans="1:4" s="476" customFormat="1" ht="12.75" x14ac:dyDescent="0.2">
      <c r="A4393" s="476">
        <v>11655</v>
      </c>
      <c r="B4393" s="476" t="s">
        <v>11353</v>
      </c>
      <c r="C4393" s="476" t="s">
        <v>9</v>
      </c>
      <c r="D4393" s="477">
        <v>14.41</v>
      </c>
    </row>
    <row r="4394" spans="1:4" s="476" customFormat="1" ht="12.75" x14ac:dyDescent="0.2">
      <c r="A4394" s="476">
        <v>11656</v>
      </c>
      <c r="B4394" s="476" t="s">
        <v>11354</v>
      </c>
      <c r="C4394" s="476" t="s">
        <v>9</v>
      </c>
      <c r="D4394" s="477">
        <v>15.07</v>
      </c>
    </row>
    <row r="4395" spans="1:4" s="476" customFormat="1" ht="12.75" x14ac:dyDescent="0.2">
      <c r="A4395" s="476">
        <v>37948</v>
      </c>
      <c r="B4395" s="476" t="s">
        <v>11355</v>
      </c>
      <c r="C4395" s="476" t="s">
        <v>9</v>
      </c>
      <c r="D4395" s="477">
        <v>3.05</v>
      </c>
    </row>
    <row r="4396" spans="1:4" s="476" customFormat="1" ht="12.75" x14ac:dyDescent="0.2">
      <c r="A4396" s="476">
        <v>7097</v>
      </c>
      <c r="B4396" s="476" t="s">
        <v>1825</v>
      </c>
      <c r="C4396" s="476" t="s">
        <v>9</v>
      </c>
      <c r="D4396" s="477">
        <v>6.7</v>
      </c>
    </row>
    <row r="4397" spans="1:4" s="476" customFormat="1" ht="12.75" x14ac:dyDescent="0.2">
      <c r="A4397" s="476">
        <v>11657</v>
      </c>
      <c r="B4397" s="476" t="s">
        <v>11356</v>
      </c>
      <c r="C4397" s="476" t="s">
        <v>9</v>
      </c>
      <c r="D4397" s="477">
        <v>13.14</v>
      </c>
    </row>
    <row r="4398" spans="1:4" s="476" customFormat="1" ht="12.75" x14ac:dyDescent="0.2">
      <c r="A4398" s="476">
        <v>11658</v>
      </c>
      <c r="B4398" s="476" t="s">
        <v>1827</v>
      </c>
      <c r="C4398" s="476" t="s">
        <v>9</v>
      </c>
      <c r="D4398" s="477">
        <v>13.38</v>
      </c>
    </row>
    <row r="4399" spans="1:4" s="476" customFormat="1" ht="12.75" x14ac:dyDescent="0.2">
      <c r="A4399" s="476">
        <v>7146</v>
      </c>
      <c r="B4399" s="476" t="s">
        <v>11357</v>
      </c>
      <c r="C4399" s="476" t="s">
        <v>9</v>
      </c>
      <c r="D4399" s="477">
        <v>180.45</v>
      </c>
    </row>
    <row r="4400" spans="1:4" s="476" customFormat="1" ht="12.75" x14ac:dyDescent="0.2">
      <c r="A4400" s="476">
        <v>7138</v>
      </c>
      <c r="B4400" s="476" t="s">
        <v>11358</v>
      </c>
      <c r="C4400" s="476" t="s">
        <v>9</v>
      </c>
      <c r="D4400" s="477">
        <v>1.02</v>
      </c>
    </row>
    <row r="4401" spans="1:4" s="476" customFormat="1" ht="12.75" x14ac:dyDescent="0.2">
      <c r="A4401" s="476">
        <v>7139</v>
      </c>
      <c r="B4401" s="476" t="s">
        <v>1626</v>
      </c>
      <c r="C4401" s="476" t="s">
        <v>9</v>
      </c>
      <c r="D4401" s="477">
        <v>1.34</v>
      </c>
    </row>
    <row r="4402" spans="1:4" s="476" customFormat="1" ht="12.75" x14ac:dyDescent="0.2">
      <c r="A4402" s="476">
        <v>7140</v>
      </c>
      <c r="B4402" s="476" t="s">
        <v>1046</v>
      </c>
      <c r="C4402" s="476" t="s">
        <v>9</v>
      </c>
      <c r="D4402" s="477">
        <v>4.45</v>
      </c>
    </row>
    <row r="4403" spans="1:4" s="476" customFormat="1" ht="12.75" x14ac:dyDescent="0.2">
      <c r="A4403" s="476">
        <v>7141</v>
      </c>
      <c r="B4403" s="476" t="s">
        <v>11359</v>
      </c>
      <c r="C4403" s="476" t="s">
        <v>9</v>
      </c>
      <c r="D4403" s="477">
        <v>9.73</v>
      </c>
    </row>
    <row r="4404" spans="1:4" s="476" customFormat="1" ht="12.75" x14ac:dyDescent="0.2">
      <c r="A4404" s="476">
        <v>7143</v>
      </c>
      <c r="B4404" s="476" t="s">
        <v>1633</v>
      </c>
      <c r="C4404" s="476" t="s">
        <v>9</v>
      </c>
      <c r="D4404" s="477">
        <v>32.43</v>
      </c>
    </row>
    <row r="4405" spans="1:4" s="476" customFormat="1" ht="12.75" x14ac:dyDescent="0.2">
      <c r="A4405" s="476">
        <v>7144</v>
      </c>
      <c r="B4405" s="476" t="s">
        <v>1629</v>
      </c>
      <c r="C4405" s="476" t="s">
        <v>9</v>
      </c>
      <c r="D4405" s="477">
        <v>64.88</v>
      </c>
    </row>
    <row r="4406" spans="1:4" s="476" customFormat="1" ht="12.75" x14ac:dyDescent="0.2">
      <c r="A4406" s="476">
        <v>7145</v>
      </c>
      <c r="B4406" s="476" t="s">
        <v>1676</v>
      </c>
      <c r="C4406" s="476" t="s">
        <v>9</v>
      </c>
      <c r="D4406" s="477">
        <v>106.4</v>
      </c>
    </row>
    <row r="4407" spans="1:4" s="476" customFormat="1" ht="12.75" x14ac:dyDescent="0.2">
      <c r="A4407" s="476">
        <v>7142</v>
      </c>
      <c r="B4407" s="476" t="s">
        <v>1631</v>
      </c>
      <c r="C4407" s="476" t="s">
        <v>9</v>
      </c>
      <c r="D4407" s="477">
        <v>10.88</v>
      </c>
    </row>
    <row r="4408" spans="1:4" s="476" customFormat="1" ht="12.75" x14ac:dyDescent="0.2">
      <c r="A4408" s="476">
        <v>3593</v>
      </c>
      <c r="B4408" s="476" t="s">
        <v>11360</v>
      </c>
      <c r="C4408" s="476" t="s">
        <v>9</v>
      </c>
      <c r="D4408" s="477">
        <v>87.84</v>
      </c>
    </row>
    <row r="4409" spans="1:4" s="476" customFormat="1" ht="12.75" x14ac:dyDescent="0.2">
      <c r="A4409" s="476">
        <v>3588</v>
      </c>
      <c r="B4409" s="476" t="s">
        <v>11361</v>
      </c>
      <c r="C4409" s="476" t="s">
        <v>9</v>
      </c>
      <c r="D4409" s="477">
        <v>67.709999999999994</v>
      </c>
    </row>
    <row r="4410" spans="1:4" s="476" customFormat="1" ht="12.75" x14ac:dyDescent="0.2">
      <c r="A4410" s="476">
        <v>3585</v>
      </c>
      <c r="B4410" s="476" t="s">
        <v>11362</v>
      </c>
      <c r="C4410" s="476" t="s">
        <v>9</v>
      </c>
      <c r="D4410" s="477">
        <v>20.91</v>
      </c>
    </row>
    <row r="4411" spans="1:4" s="476" customFormat="1" ht="12.75" x14ac:dyDescent="0.2">
      <c r="A4411" s="476">
        <v>3587</v>
      </c>
      <c r="B4411" s="476" t="s">
        <v>11363</v>
      </c>
      <c r="C4411" s="476" t="s">
        <v>9</v>
      </c>
      <c r="D4411" s="477">
        <v>42.01</v>
      </c>
    </row>
    <row r="4412" spans="1:4" s="476" customFormat="1" ht="12.75" x14ac:dyDescent="0.2">
      <c r="A4412" s="476">
        <v>3590</v>
      </c>
      <c r="B4412" s="476" t="s">
        <v>11364</v>
      </c>
      <c r="C4412" s="476" t="s">
        <v>9</v>
      </c>
      <c r="D4412" s="477">
        <v>249.42</v>
      </c>
    </row>
    <row r="4413" spans="1:4" s="476" customFormat="1" ht="12.75" x14ac:dyDescent="0.2">
      <c r="A4413" s="476">
        <v>3589</v>
      </c>
      <c r="B4413" s="476" t="s">
        <v>11365</v>
      </c>
      <c r="C4413" s="476" t="s">
        <v>9</v>
      </c>
      <c r="D4413" s="477">
        <v>133.87</v>
      </c>
    </row>
    <row r="4414" spans="1:4" s="476" customFormat="1" ht="12.75" x14ac:dyDescent="0.2">
      <c r="A4414" s="476">
        <v>3586</v>
      </c>
      <c r="B4414" s="476" t="s">
        <v>11366</v>
      </c>
      <c r="C4414" s="476" t="s">
        <v>9</v>
      </c>
      <c r="D4414" s="477">
        <v>27.39</v>
      </c>
    </row>
    <row r="4415" spans="1:4" s="476" customFormat="1" ht="12.75" x14ac:dyDescent="0.2">
      <c r="A4415" s="476">
        <v>3592</v>
      </c>
      <c r="B4415" s="476" t="s">
        <v>11367</v>
      </c>
      <c r="C4415" s="476" t="s">
        <v>9</v>
      </c>
      <c r="D4415" s="477">
        <v>394.26</v>
      </c>
    </row>
    <row r="4416" spans="1:4" s="476" customFormat="1" ht="12.75" x14ac:dyDescent="0.2">
      <c r="A4416" s="476">
        <v>3591</v>
      </c>
      <c r="B4416" s="476" t="s">
        <v>11368</v>
      </c>
      <c r="C4416" s="476" t="s">
        <v>9</v>
      </c>
      <c r="D4416" s="477">
        <v>632.01</v>
      </c>
    </row>
    <row r="4417" spans="1:4" s="476" customFormat="1" ht="12.75" x14ac:dyDescent="0.2">
      <c r="A4417" s="476">
        <v>40396</v>
      </c>
      <c r="B4417" s="476" t="s">
        <v>11369</v>
      </c>
      <c r="C4417" s="476" t="s">
        <v>9</v>
      </c>
      <c r="D4417" s="477">
        <v>115.82</v>
      </c>
    </row>
    <row r="4418" spans="1:4" s="476" customFormat="1" ht="12.75" x14ac:dyDescent="0.2">
      <c r="A4418" s="476">
        <v>40395</v>
      </c>
      <c r="B4418" s="476" t="s">
        <v>11370</v>
      </c>
      <c r="C4418" s="476" t="s">
        <v>9</v>
      </c>
      <c r="D4418" s="477">
        <v>88.88</v>
      </c>
    </row>
    <row r="4419" spans="1:4" s="476" customFormat="1" ht="12.75" x14ac:dyDescent="0.2">
      <c r="A4419" s="476">
        <v>40392</v>
      </c>
      <c r="B4419" s="476" t="s">
        <v>11371</v>
      </c>
      <c r="C4419" s="476" t="s">
        <v>9</v>
      </c>
      <c r="D4419" s="477">
        <v>28.6</v>
      </c>
    </row>
    <row r="4420" spans="1:4" s="476" customFormat="1" ht="12.75" x14ac:dyDescent="0.2">
      <c r="A4420" s="476">
        <v>40394</v>
      </c>
      <c r="B4420" s="476" t="s">
        <v>11372</v>
      </c>
      <c r="C4420" s="476" t="s">
        <v>9</v>
      </c>
      <c r="D4420" s="477">
        <v>57.87</v>
      </c>
    </row>
    <row r="4421" spans="1:4" s="476" customFormat="1" ht="12.75" x14ac:dyDescent="0.2">
      <c r="A4421" s="476">
        <v>40398</v>
      </c>
      <c r="B4421" s="476" t="s">
        <v>11373</v>
      </c>
      <c r="C4421" s="476" t="s">
        <v>9</v>
      </c>
      <c r="D4421" s="477">
        <v>371.58</v>
      </c>
    </row>
    <row r="4422" spans="1:4" s="476" customFormat="1" ht="12.75" x14ac:dyDescent="0.2">
      <c r="A4422" s="476">
        <v>40397</v>
      </c>
      <c r="B4422" s="476" t="s">
        <v>11374</v>
      </c>
      <c r="C4422" s="476" t="s">
        <v>9</v>
      </c>
      <c r="D4422" s="477">
        <v>190.29</v>
      </c>
    </row>
    <row r="4423" spans="1:4" s="476" customFormat="1" ht="12.75" x14ac:dyDescent="0.2">
      <c r="A4423" s="476">
        <v>40393</v>
      </c>
      <c r="B4423" s="476" t="s">
        <v>11375</v>
      </c>
      <c r="C4423" s="476" t="s">
        <v>9</v>
      </c>
      <c r="D4423" s="477">
        <v>36.840000000000003</v>
      </c>
    </row>
    <row r="4424" spans="1:4" s="476" customFormat="1" ht="12.75" x14ac:dyDescent="0.2">
      <c r="A4424" s="476">
        <v>40399</v>
      </c>
      <c r="B4424" s="476" t="s">
        <v>11376</v>
      </c>
      <c r="C4424" s="476" t="s">
        <v>9</v>
      </c>
      <c r="D4424" s="477">
        <v>607.89</v>
      </c>
    </row>
    <row r="4425" spans="1:4" s="476" customFormat="1" ht="12.75" x14ac:dyDescent="0.2">
      <c r="A4425" s="476">
        <v>39322</v>
      </c>
      <c r="B4425" s="476" t="s">
        <v>11377</v>
      </c>
      <c r="C4425" s="476" t="s">
        <v>9</v>
      </c>
      <c r="D4425" s="477">
        <v>26.26</v>
      </c>
    </row>
    <row r="4426" spans="1:4" s="476" customFormat="1" ht="12.75" x14ac:dyDescent="0.2">
      <c r="A4426" s="476">
        <v>39289</v>
      </c>
      <c r="B4426" s="476" t="s">
        <v>11378</v>
      </c>
      <c r="C4426" s="476" t="s">
        <v>9</v>
      </c>
      <c r="D4426" s="477">
        <v>31.46</v>
      </c>
    </row>
    <row r="4427" spans="1:4" s="476" customFormat="1" ht="12.75" x14ac:dyDescent="0.2">
      <c r="A4427" s="476">
        <v>39290</v>
      </c>
      <c r="B4427" s="476" t="s">
        <v>11379</v>
      </c>
      <c r="C4427" s="476" t="s">
        <v>9</v>
      </c>
      <c r="D4427" s="477">
        <v>53.4</v>
      </c>
    </row>
    <row r="4428" spans="1:4" s="476" customFormat="1" ht="12.75" x14ac:dyDescent="0.2">
      <c r="A4428" s="476">
        <v>39291</v>
      </c>
      <c r="B4428" s="476" t="s">
        <v>11380</v>
      </c>
      <c r="C4428" s="476" t="s">
        <v>9</v>
      </c>
      <c r="D4428" s="477">
        <v>79.95</v>
      </c>
    </row>
    <row r="4429" spans="1:4" s="476" customFormat="1" ht="12.75" x14ac:dyDescent="0.2">
      <c r="A4429" s="476">
        <v>20174</v>
      </c>
      <c r="B4429" s="476" t="s">
        <v>11381</v>
      </c>
      <c r="C4429" s="476" t="s">
        <v>9</v>
      </c>
      <c r="D4429" s="477">
        <v>36.770000000000003</v>
      </c>
    </row>
    <row r="4430" spans="1:4" s="476" customFormat="1" ht="12.75" x14ac:dyDescent="0.2">
      <c r="A4430" s="476">
        <v>41892</v>
      </c>
      <c r="B4430" s="476" t="s">
        <v>11382</v>
      </c>
      <c r="C4430" s="476" t="s">
        <v>9</v>
      </c>
      <c r="D4430" s="477">
        <v>132.18</v>
      </c>
    </row>
    <row r="4431" spans="1:4" s="476" customFormat="1" ht="12.75" x14ac:dyDescent="0.2">
      <c r="A4431" s="476">
        <v>7048</v>
      </c>
      <c r="B4431" s="476" t="s">
        <v>11383</v>
      </c>
      <c r="C4431" s="476" t="s">
        <v>9</v>
      </c>
      <c r="D4431" s="477">
        <v>28.53</v>
      </c>
    </row>
    <row r="4432" spans="1:4" s="476" customFormat="1" ht="12.75" x14ac:dyDescent="0.2">
      <c r="A4432" s="476">
        <v>7088</v>
      </c>
      <c r="B4432" s="476" t="s">
        <v>11384</v>
      </c>
      <c r="C4432" s="476" t="s">
        <v>9</v>
      </c>
      <c r="D4432" s="477">
        <v>62.39</v>
      </c>
    </row>
    <row r="4433" spans="1:4" s="476" customFormat="1" ht="12.75" x14ac:dyDescent="0.2">
      <c r="A4433" s="476">
        <v>20179</v>
      </c>
      <c r="B4433" s="476" t="s">
        <v>13296</v>
      </c>
      <c r="C4433" s="476" t="s">
        <v>9</v>
      </c>
      <c r="D4433" s="477">
        <v>49.5</v>
      </c>
    </row>
    <row r="4434" spans="1:4" s="476" customFormat="1" ht="12.75" x14ac:dyDescent="0.2">
      <c r="A4434" s="476">
        <v>20178</v>
      </c>
      <c r="B4434" s="476" t="s">
        <v>13297</v>
      </c>
      <c r="C4434" s="476" t="s">
        <v>9</v>
      </c>
      <c r="D4434" s="477">
        <v>43.74</v>
      </c>
    </row>
    <row r="4435" spans="1:4" s="476" customFormat="1" ht="12.75" x14ac:dyDescent="0.2">
      <c r="A4435" s="476">
        <v>20180</v>
      </c>
      <c r="B4435" s="476" t="s">
        <v>13298</v>
      </c>
      <c r="C4435" s="476" t="s">
        <v>9</v>
      </c>
      <c r="D4435" s="477">
        <v>80.38</v>
      </c>
    </row>
    <row r="4436" spans="1:4" s="476" customFormat="1" ht="12.75" x14ac:dyDescent="0.2">
      <c r="A4436" s="476">
        <v>20181</v>
      </c>
      <c r="B4436" s="476" t="s">
        <v>13299</v>
      </c>
      <c r="C4436" s="476" t="s">
        <v>9</v>
      </c>
      <c r="D4436" s="477">
        <v>119.25</v>
      </c>
    </row>
    <row r="4437" spans="1:4" s="476" customFormat="1" ht="12.75" x14ac:dyDescent="0.2">
      <c r="A4437" s="476">
        <v>20177</v>
      </c>
      <c r="B4437" s="476" t="s">
        <v>13300</v>
      </c>
      <c r="C4437" s="476" t="s">
        <v>9</v>
      </c>
      <c r="D4437" s="477">
        <v>28.67</v>
      </c>
    </row>
    <row r="4438" spans="1:4" s="476" customFormat="1" ht="12.75" x14ac:dyDescent="0.2">
      <c r="A4438" s="476">
        <v>7082</v>
      </c>
      <c r="B4438" s="476" t="s">
        <v>11385</v>
      </c>
      <c r="C4438" s="476" t="s">
        <v>9</v>
      </c>
      <c r="D4438" s="477">
        <v>68.209999999999994</v>
      </c>
    </row>
    <row r="4439" spans="1:4" s="476" customFormat="1" ht="12.75" x14ac:dyDescent="0.2">
      <c r="A4439" s="476">
        <v>42707</v>
      </c>
      <c r="B4439" s="476" t="s">
        <v>11386</v>
      </c>
      <c r="C4439" s="476" t="s">
        <v>9</v>
      </c>
      <c r="D4439" s="477">
        <v>185.25</v>
      </c>
    </row>
    <row r="4440" spans="1:4" s="476" customFormat="1" ht="12.75" x14ac:dyDescent="0.2">
      <c r="A4440" s="476">
        <v>7069</v>
      </c>
      <c r="B4440" s="476" t="s">
        <v>11387</v>
      </c>
      <c r="C4440" s="476" t="s">
        <v>9</v>
      </c>
      <c r="D4440" s="477">
        <v>151.38999999999999</v>
      </c>
    </row>
    <row r="4441" spans="1:4" s="476" customFormat="1" ht="12.75" x14ac:dyDescent="0.2">
      <c r="A4441" s="476">
        <v>42708</v>
      </c>
      <c r="B4441" s="476" t="s">
        <v>11388</v>
      </c>
      <c r="C4441" s="476" t="s">
        <v>9</v>
      </c>
      <c r="D4441" s="477">
        <v>486.23</v>
      </c>
    </row>
    <row r="4442" spans="1:4" s="476" customFormat="1" ht="12.75" x14ac:dyDescent="0.2">
      <c r="A4442" s="476">
        <v>7070</v>
      </c>
      <c r="B4442" s="476" t="s">
        <v>11389</v>
      </c>
      <c r="C4442" s="476" t="s">
        <v>9</v>
      </c>
      <c r="D4442" s="477">
        <v>216.79</v>
      </c>
    </row>
    <row r="4443" spans="1:4" s="476" customFormat="1" ht="12.75" x14ac:dyDescent="0.2">
      <c r="A4443" s="476">
        <v>42709</v>
      </c>
      <c r="B4443" s="476" t="s">
        <v>11390</v>
      </c>
      <c r="C4443" s="476" t="s">
        <v>9</v>
      </c>
      <c r="D4443" s="477">
        <v>727.18</v>
      </c>
    </row>
    <row r="4444" spans="1:4" s="476" customFormat="1" ht="12.75" x14ac:dyDescent="0.2">
      <c r="A4444" s="476">
        <v>42710</v>
      </c>
      <c r="B4444" s="476" t="s">
        <v>11391</v>
      </c>
      <c r="C4444" s="476" t="s">
        <v>9</v>
      </c>
      <c r="D4444" s="478">
        <v>2090.29</v>
      </c>
    </row>
    <row r="4445" spans="1:4" s="476" customFormat="1" ht="12.75" x14ac:dyDescent="0.2">
      <c r="A4445" s="476">
        <v>42716</v>
      </c>
      <c r="B4445" s="476" t="s">
        <v>11392</v>
      </c>
      <c r="C4445" s="476" t="s">
        <v>9</v>
      </c>
      <c r="D4445" s="478">
        <v>2601.7199999999998</v>
      </c>
    </row>
    <row r="4446" spans="1:4" s="476" customFormat="1" ht="12.75" x14ac:dyDescent="0.2">
      <c r="A4446" s="476">
        <v>20172</v>
      </c>
      <c r="B4446" s="476" t="s">
        <v>11393</v>
      </c>
      <c r="C4446" s="476" t="s">
        <v>9</v>
      </c>
      <c r="D4446" s="477">
        <v>50.03</v>
      </c>
    </row>
    <row r="4447" spans="1:4" s="476" customFormat="1" ht="12.75" x14ac:dyDescent="0.2">
      <c r="A4447" s="476">
        <v>40945</v>
      </c>
      <c r="B4447" s="476" t="s">
        <v>11394</v>
      </c>
      <c r="C4447" s="476" t="s">
        <v>7605</v>
      </c>
      <c r="D4447" s="477">
        <v>14.38</v>
      </c>
    </row>
    <row r="4448" spans="1:4" s="476" customFormat="1" ht="12.75" x14ac:dyDescent="0.2">
      <c r="A4448" s="476">
        <v>40946</v>
      </c>
      <c r="B4448" s="476" t="s">
        <v>11395</v>
      </c>
      <c r="C4448" s="476" t="s">
        <v>908</v>
      </c>
      <c r="D4448" s="478">
        <v>2563.37</v>
      </c>
    </row>
    <row r="4449" spans="1:4" s="476" customFormat="1" ht="12.75" x14ac:dyDescent="0.2">
      <c r="A4449" s="476">
        <v>7153</v>
      </c>
      <c r="B4449" s="476" t="s">
        <v>11396</v>
      </c>
      <c r="C4449" s="476" t="s">
        <v>7605</v>
      </c>
      <c r="D4449" s="477">
        <v>40.770000000000003</v>
      </c>
    </row>
    <row r="4450" spans="1:4" s="476" customFormat="1" ht="12.75" x14ac:dyDescent="0.2">
      <c r="A4450" s="476">
        <v>41089</v>
      </c>
      <c r="B4450" s="476" t="s">
        <v>11397</v>
      </c>
      <c r="C4450" s="476" t="s">
        <v>908</v>
      </c>
      <c r="D4450" s="478">
        <v>7262.81</v>
      </c>
    </row>
    <row r="4451" spans="1:4" s="476" customFormat="1" ht="12.75" x14ac:dyDescent="0.2">
      <c r="A4451" s="476">
        <v>40943</v>
      </c>
      <c r="B4451" s="476" t="s">
        <v>11398</v>
      </c>
      <c r="C4451" s="476" t="s">
        <v>7605</v>
      </c>
      <c r="D4451" s="477">
        <v>34.01</v>
      </c>
    </row>
    <row r="4452" spans="1:4" s="476" customFormat="1" ht="12.75" x14ac:dyDescent="0.2">
      <c r="A4452" s="476">
        <v>40944</v>
      </c>
      <c r="B4452" s="476" t="s">
        <v>2212</v>
      </c>
      <c r="C4452" s="476" t="s">
        <v>908</v>
      </c>
      <c r="D4452" s="478">
        <v>6061.49</v>
      </c>
    </row>
    <row r="4453" spans="1:4" s="476" customFormat="1" ht="12.75" x14ac:dyDescent="0.2">
      <c r="A4453" s="476">
        <v>6175</v>
      </c>
      <c r="B4453" s="476" t="s">
        <v>11399</v>
      </c>
      <c r="C4453" s="476" t="s">
        <v>7605</v>
      </c>
      <c r="D4453" s="477">
        <v>19.96</v>
      </c>
    </row>
    <row r="4454" spans="1:4" s="476" customFormat="1" ht="12.75" x14ac:dyDescent="0.2">
      <c r="A4454" s="476">
        <v>41092</v>
      </c>
      <c r="B4454" s="476" t="s">
        <v>11400</v>
      </c>
      <c r="C4454" s="476" t="s">
        <v>908</v>
      </c>
      <c r="D4454" s="478">
        <v>3557.43</v>
      </c>
    </row>
    <row r="4455" spans="1:4" s="476" customFormat="1" ht="12.75" x14ac:dyDescent="0.2">
      <c r="A4455" s="476">
        <v>37712</v>
      </c>
      <c r="B4455" s="476" t="s">
        <v>11401</v>
      </c>
      <c r="C4455" s="476" t="s">
        <v>3</v>
      </c>
      <c r="D4455" s="477">
        <v>61.5</v>
      </c>
    </row>
    <row r="4456" spans="1:4" s="476" customFormat="1" ht="12.75" x14ac:dyDescent="0.2">
      <c r="A4456" s="476">
        <v>34547</v>
      </c>
      <c r="B4456" s="476" t="s">
        <v>1521</v>
      </c>
      <c r="C4456" s="476" t="s">
        <v>27</v>
      </c>
      <c r="D4456" s="477">
        <v>6.67</v>
      </c>
    </row>
    <row r="4457" spans="1:4" s="476" customFormat="1" ht="12.75" x14ac:dyDescent="0.2">
      <c r="A4457" s="476">
        <v>34548</v>
      </c>
      <c r="B4457" s="476" t="s">
        <v>11402</v>
      </c>
      <c r="C4457" s="476" t="s">
        <v>27</v>
      </c>
      <c r="D4457" s="477">
        <v>10.95</v>
      </c>
    </row>
    <row r="4458" spans="1:4" s="476" customFormat="1" ht="12.75" x14ac:dyDescent="0.2">
      <c r="A4458" s="476">
        <v>34558</v>
      </c>
      <c r="B4458" s="476" t="s">
        <v>11403</v>
      </c>
      <c r="C4458" s="476" t="s">
        <v>27</v>
      </c>
      <c r="D4458" s="477">
        <v>5.43</v>
      </c>
    </row>
    <row r="4459" spans="1:4" s="476" customFormat="1" ht="12.75" x14ac:dyDescent="0.2">
      <c r="A4459" s="476">
        <v>34550</v>
      </c>
      <c r="B4459" s="476" t="s">
        <v>11404</v>
      </c>
      <c r="C4459" s="476" t="s">
        <v>27</v>
      </c>
      <c r="D4459" s="477">
        <v>2.88</v>
      </c>
    </row>
    <row r="4460" spans="1:4" s="476" customFormat="1" ht="12.75" x14ac:dyDescent="0.2">
      <c r="A4460" s="476">
        <v>34557</v>
      </c>
      <c r="B4460" s="476" t="s">
        <v>11405</v>
      </c>
      <c r="C4460" s="476" t="s">
        <v>27</v>
      </c>
      <c r="D4460" s="477">
        <v>4.22</v>
      </c>
    </row>
    <row r="4461" spans="1:4" s="476" customFormat="1" ht="12.75" x14ac:dyDescent="0.2">
      <c r="A4461" s="476">
        <v>37411</v>
      </c>
      <c r="B4461" s="476" t="s">
        <v>1297</v>
      </c>
      <c r="C4461" s="476" t="s">
        <v>3</v>
      </c>
      <c r="D4461" s="477">
        <v>30.89</v>
      </c>
    </row>
    <row r="4462" spans="1:4" s="476" customFormat="1" ht="12.75" x14ac:dyDescent="0.2">
      <c r="A4462" s="476">
        <v>39508</v>
      </c>
      <c r="B4462" s="476" t="s">
        <v>11406</v>
      </c>
      <c r="C4462" s="476" t="s">
        <v>3</v>
      </c>
      <c r="D4462" s="477">
        <v>17.350000000000001</v>
      </c>
    </row>
    <row r="4463" spans="1:4" s="476" customFormat="1" ht="12.75" x14ac:dyDescent="0.2">
      <c r="A4463" s="476">
        <v>39507</v>
      </c>
      <c r="B4463" s="476" t="s">
        <v>11407</v>
      </c>
      <c r="C4463" s="476" t="s">
        <v>3</v>
      </c>
      <c r="D4463" s="477">
        <v>25.89</v>
      </c>
    </row>
    <row r="4464" spans="1:4" s="476" customFormat="1" ht="12.75" x14ac:dyDescent="0.2">
      <c r="A4464" s="476">
        <v>7155</v>
      </c>
      <c r="B4464" s="476" t="s">
        <v>11408</v>
      </c>
      <c r="C4464" s="476" t="s">
        <v>3</v>
      </c>
      <c r="D4464" s="477">
        <v>33.229999999999997</v>
      </c>
    </row>
    <row r="4465" spans="1:4" s="476" customFormat="1" ht="12.75" x14ac:dyDescent="0.2">
      <c r="A4465" s="476">
        <v>42406</v>
      </c>
      <c r="B4465" s="476" t="s">
        <v>11409</v>
      </c>
      <c r="C4465" s="476" t="s">
        <v>3</v>
      </c>
      <c r="D4465" s="477">
        <v>38.1</v>
      </c>
    </row>
    <row r="4466" spans="1:4" s="476" customFormat="1" ht="12.75" x14ac:dyDescent="0.2">
      <c r="A4466" s="476">
        <v>7156</v>
      </c>
      <c r="B4466" s="476" t="s">
        <v>1267</v>
      </c>
      <c r="C4466" s="476" t="s">
        <v>3</v>
      </c>
      <c r="D4466" s="477">
        <v>47.68</v>
      </c>
    </row>
    <row r="4467" spans="1:4" s="476" customFormat="1" ht="12.75" x14ac:dyDescent="0.2">
      <c r="A4467" s="476">
        <v>43127</v>
      </c>
      <c r="B4467" s="476" t="s">
        <v>11410</v>
      </c>
      <c r="C4467" s="476" t="s">
        <v>3</v>
      </c>
      <c r="D4467" s="477">
        <v>68.239999999999995</v>
      </c>
    </row>
    <row r="4468" spans="1:4" s="476" customFormat="1" ht="12.75" x14ac:dyDescent="0.2">
      <c r="A4468" s="476">
        <v>10917</v>
      </c>
      <c r="B4468" s="476" t="s">
        <v>11411</v>
      </c>
      <c r="C4468" s="476" t="s">
        <v>3</v>
      </c>
      <c r="D4468" s="477">
        <v>14.4</v>
      </c>
    </row>
    <row r="4469" spans="1:4" s="476" customFormat="1" ht="12.75" x14ac:dyDescent="0.2">
      <c r="A4469" s="476">
        <v>21141</v>
      </c>
      <c r="B4469" s="476" t="s">
        <v>11412</v>
      </c>
      <c r="C4469" s="476" t="s">
        <v>3</v>
      </c>
      <c r="D4469" s="477">
        <v>22.3</v>
      </c>
    </row>
    <row r="4470" spans="1:4" s="476" customFormat="1" ht="12.75" x14ac:dyDescent="0.2">
      <c r="A4470" s="476">
        <v>39509</v>
      </c>
      <c r="B4470" s="476" t="s">
        <v>11413</v>
      </c>
      <c r="C4470" s="476" t="s">
        <v>3</v>
      </c>
      <c r="D4470" s="477">
        <v>21.45</v>
      </c>
    </row>
    <row r="4471" spans="1:4" s="476" customFormat="1" ht="12.75" x14ac:dyDescent="0.2">
      <c r="A4471" s="476">
        <v>25988</v>
      </c>
      <c r="B4471" s="476" t="s">
        <v>11414</v>
      </c>
      <c r="C4471" s="476" t="s">
        <v>3</v>
      </c>
      <c r="D4471" s="477">
        <v>15.85</v>
      </c>
    </row>
    <row r="4472" spans="1:4" s="476" customFormat="1" ht="12.75" x14ac:dyDescent="0.2">
      <c r="A4472" s="476">
        <v>7167</v>
      </c>
      <c r="B4472" s="476" t="s">
        <v>1542</v>
      </c>
      <c r="C4472" s="476" t="s">
        <v>3</v>
      </c>
      <c r="D4472" s="477">
        <v>25.25</v>
      </c>
    </row>
    <row r="4473" spans="1:4" s="476" customFormat="1" ht="12.75" x14ac:dyDescent="0.2">
      <c r="A4473" s="476">
        <v>10928</v>
      </c>
      <c r="B4473" s="476" t="s">
        <v>11415</v>
      </c>
      <c r="C4473" s="476" t="s">
        <v>3</v>
      </c>
      <c r="D4473" s="477">
        <v>14.51</v>
      </c>
    </row>
    <row r="4474" spans="1:4" s="476" customFormat="1" ht="12.75" x14ac:dyDescent="0.2">
      <c r="A4474" s="476">
        <v>10933</v>
      </c>
      <c r="B4474" s="476" t="s">
        <v>11416</v>
      </c>
      <c r="C4474" s="476" t="s">
        <v>3</v>
      </c>
      <c r="D4474" s="477">
        <v>21.88</v>
      </c>
    </row>
    <row r="4475" spans="1:4" s="476" customFormat="1" ht="12.75" x14ac:dyDescent="0.2">
      <c r="A4475" s="476">
        <v>7158</v>
      </c>
      <c r="B4475" s="476" t="s">
        <v>11417</v>
      </c>
      <c r="C4475" s="476" t="s">
        <v>3</v>
      </c>
      <c r="D4475" s="477">
        <v>37.119999999999997</v>
      </c>
    </row>
    <row r="4476" spans="1:4" s="476" customFormat="1" ht="12.75" x14ac:dyDescent="0.2">
      <c r="A4476" s="476">
        <v>10927</v>
      </c>
      <c r="B4476" s="476" t="s">
        <v>11418</v>
      </c>
      <c r="C4476" s="476" t="s">
        <v>3</v>
      </c>
      <c r="D4476" s="477">
        <v>23.74</v>
      </c>
    </row>
    <row r="4477" spans="1:4" s="476" customFormat="1" ht="12.75" x14ac:dyDescent="0.2">
      <c r="A4477" s="476">
        <v>7162</v>
      </c>
      <c r="B4477" s="476" t="s">
        <v>11419</v>
      </c>
      <c r="C4477" s="476" t="s">
        <v>3</v>
      </c>
      <c r="D4477" s="477">
        <v>58.09</v>
      </c>
    </row>
    <row r="4478" spans="1:4" s="476" customFormat="1" ht="12.75" x14ac:dyDescent="0.2">
      <c r="A4478" s="476">
        <v>10932</v>
      </c>
      <c r="B4478" s="476" t="s">
        <v>11420</v>
      </c>
      <c r="C4478" s="476" t="s">
        <v>3</v>
      </c>
      <c r="D4478" s="477">
        <v>101.03</v>
      </c>
    </row>
    <row r="4479" spans="1:4" s="476" customFormat="1" ht="12.75" x14ac:dyDescent="0.2">
      <c r="A4479" s="476">
        <v>10937</v>
      </c>
      <c r="B4479" s="476" t="s">
        <v>11421</v>
      </c>
      <c r="C4479" s="476" t="s">
        <v>3</v>
      </c>
      <c r="D4479" s="477">
        <v>25.97</v>
      </c>
    </row>
    <row r="4480" spans="1:4" s="476" customFormat="1" ht="12.75" x14ac:dyDescent="0.2">
      <c r="A4480" s="476">
        <v>10935</v>
      </c>
      <c r="B4480" s="476" t="s">
        <v>11422</v>
      </c>
      <c r="C4480" s="476" t="s">
        <v>3</v>
      </c>
      <c r="D4480" s="477">
        <v>45.04</v>
      </c>
    </row>
    <row r="4481" spans="1:4" s="476" customFormat="1" ht="12.75" x14ac:dyDescent="0.2">
      <c r="A4481" s="476">
        <v>10931</v>
      </c>
      <c r="B4481" s="476" t="s">
        <v>11423</v>
      </c>
      <c r="C4481" s="476" t="s">
        <v>3</v>
      </c>
      <c r="D4481" s="477">
        <v>12.67</v>
      </c>
    </row>
    <row r="4482" spans="1:4" s="476" customFormat="1" ht="12.75" x14ac:dyDescent="0.2">
      <c r="A4482" s="476">
        <v>7164</v>
      </c>
      <c r="B4482" s="476" t="s">
        <v>11424</v>
      </c>
      <c r="C4482" s="476" t="s">
        <v>3</v>
      </c>
      <c r="D4482" s="477">
        <v>41.92</v>
      </c>
    </row>
    <row r="4483" spans="1:4" s="476" customFormat="1" ht="12.75" x14ac:dyDescent="0.2">
      <c r="A4483" s="476">
        <v>36887</v>
      </c>
      <c r="B4483" s="476" t="s">
        <v>11425</v>
      </c>
      <c r="C4483" s="476" t="s">
        <v>3</v>
      </c>
      <c r="D4483" s="477">
        <v>9.9600000000000009</v>
      </c>
    </row>
    <row r="4484" spans="1:4" s="476" customFormat="1" ht="12.75" x14ac:dyDescent="0.2">
      <c r="A4484" s="476">
        <v>34630</v>
      </c>
      <c r="B4484" s="476" t="s">
        <v>11426</v>
      </c>
      <c r="C4484" s="476" t="s">
        <v>9</v>
      </c>
      <c r="D4484" s="477">
        <v>999.55</v>
      </c>
    </row>
    <row r="4485" spans="1:4" s="476" customFormat="1" ht="12.75" x14ac:dyDescent="0.2">
      <c r="A4485" s="476">
        <v>7161</v>
      </c>
      <c r="B4485" s="476" t="s">
        <v>11427</v>
      </c>
      <c r="C4485" s="476" t="s">
        <v>3</v>
      </c>
      <c r="D4485" s="477">
        <v>5.21</v>
      </c>
    </row>
    <row r="4486" spans="1:4" s="476" customFormat="1" ht="12.75" x14ac:dyDescent="0.2">
      <c r="A4486" s="476">
        <v>7170</v>
      </c>
      <c r="B4486" s="476" t="s">
        <v>11428</v>
      </c>
      <c r="C4486" s="476" t="s">
        <v>3</v>
      </c>
      <c r="D4486" s="477">
        <v>2.41</v>
      </c>
    </row>
    <row r="4487" spans="1:4" s="476" customFormat="1" ht="12.75" x14ac:dyDescent="0.2">
      <c r="A4487" s="476">
        <v>37524</v>
      </c>
      <c r="B4487" s="476" t="s">
        <v>11429</v>
      </c>
      <c r="C4487" s="476" t="s">
        <v>27</v>
      </c>
      <c r="D4487" s="477">
        <v>2.2000000000000002</v>
      </c>
    </row>
    <row r="4488" spans="1:4" s="476" customFormat="1" ht="12.75" x14ac:dyDescent="0.2">
      <c r="A4488" s="476">
        <v>37525</v>
      </c>
      <c r="B4488" s="476" t="s">
        <v>1003</v>
      </c>
      <c r="C4488" s="476" t="s">
        <v>27</v>
      </c>
      <c r="D4488" s="477">
        <v>3.01</v>
      </c>
    </row>
    <row r="4489" spans="1:4" s="476" customFormat="1" ht="12.75" x14ac:dyDescent="0.2">
      <c r="A4489" s="476">
        <v>36789</v>
      </c>
      <c r="B4489" s="476" t="s">
        <v>11430</v>
      </c>
      <c r="C4489" s="476" t="s">
        <v>9</v>
      </c>
      <c r="D4489" s="477">
        <v>2</v>
      </c>
    </row>
    <row r="4490" spans="1:4" s="476" customFormat="1" ht="12.75" x14ac:dyDescent="0.2">
      <c r="A4490" s="476">
        <v>7173</v>
      </c>
      <c r="B4490" s="476" t="s">
        <v>11431</v>
      </c>
      <c r="C4490" s="476" t="s">
        <v>8049</v>
      </c>
      <c r="D4490" s="478">
        <v>1295.05</v>
      </c>
    </row>
    <row r="4491" spans="1:4" s="476" customFormat="1" ht="12.75" x14ac:dyDescent="0.2">
      <c r="A4491" s="476">
        <v>7175</v>
      </c>
      <c r="B4491" s="476" t="s">
        <v>13301</v>
      </c>
      <c r="C4491" s="476" t="s">
        <v>9</v>
      </c>
      <c r="D4491" s="477">
        <v>1.46</v>
      </c>
    </row>
    <row r="4492" spans="1:4" s="476" customFormat="1" ht="12.75" x14ac:dyDescent="0.2">
      <c r="A4492" s="476">
        <v>40741</v>
      </c>
      <c r="B4492" s="476" t="s">
        <v>11432</v>
      </c>
      <c r="C4492" s="476" t="s">
        <v>9</v>
      </c>
      <c r="D4492" s="477">
        <v>2.71</v>
      </c>
    </row>
    <row r="4493" spans="1:4" s="476" customFormat="1" ht="12.75" x14ac:dyDescent="0.2">
      <c r="A4493" s="476">
        <v>7184</v>
      </c>
      <c r="B4493" s="476" t="s">
        <v>1260</v>
      </c>
      <c r="C4493" s="476" t="s">
        <v>3</v>
      </c>
      <c r="D4493" s="477">
        <v>36.89</v>
      </c>
    </row>
    <row r="4494" spans="1:4" s="476" customFormat="1" ht="12.75" x14ac:dyDescent="0.2">
      <c r="A4494" s="476">
        <v>34458</v>
      </c>
      <c r="B4494" s="476" t="s">
        <v>11433</v>
      </c>
      <c r="C4494" s="476" t="s">
        <v>9</v>
      </c>
      <c r="D4494" s="477">
        <v>153.41</v>
      </c>
    </row>
    <row r="4495" spans="1:4" s="476" customFormat="1" ht="12.75" x14ac:dyDescent="0.2">
      <c r="A4495" s="476">
        <v>34464</v>
      </c>
      <c r="B4495" s="476" t="s">
        <v>11434</v>
      </c>
      <c r="C4495" s="476" t="s">
        <v>9</v>
      </c>
      <c r="D4495" s="477">
        <v>205.82</v>
      </c>
    </row>
    <row r="4496" spans="1:4" s="476" customFormat="1" ht="12.75" x14ac:dyDescent="0.2">
      <c r="A4496" s="476">
        <v>34468</v>
      </c>
      <c r="B4496" s="476" t="s">
        <v>11435</v>
      </c>
      <c r="C4496" s="476" t="s">
        <v>9</v>
      </c>
      <c r="D4496" s="477">
        <v>237.54</v>
      </c>
    </row>
    <row r="4497" spans="1:4" s="476" customFormat="1" ht="12.75" x14ac:dyDescent="0.2">
      <c r="A4497" s="476">
        <v>34473</v>
      </c>
      <c r="B4497" s="476" t="s">
        <v>11436</v>
      </c>
      <c r="C4497" s="476" t="s">
        <v>9</v>
      </c>
      <c r="D4497" s="477">
        <v>194.27</v>
      </c>
    </row>
    <row r="4498" spans="1:4" s="476" customFormat="1" ht="12.75" x14ac:dyDescent="0.2">
      <c r="A4498" s="476">
        <v>34480</v>
      </c>
      <c r="B4498" s="476" t="s">
        <v>11437</v>
      </c>
      <c r="C4498" s="476" t="s">
        <v>9</v>
      </c>
      <c r="D4498" s="477">
        <v>264.92</v>
      </c>
    </row>
    <row r="4499" spans="1:4" s="476" customFormat="1" ht="12.75" x14ac:dyDescent="0.2">
      <c r="A4499" s="476">
        <v>34486</v>
      </c>
      <c r="B4499" s="476" t="s">
        <v>11438</v>
      </c>
      <c r="C4499" s="476" t="s">
        <v>9</v>
      </c>
      <c r="D4499" s="477">
        <v>296.70999999999998</v>
      </c>
    </row>
    <row r="4500" spans="1:4" s="476" customFormat="1" ht="12.75" x14ac:dyDescent="0.2">
      <c r="A4500" s="476">
        <v>7202</v>
      </c>
      <c r="B4500" s="476" t="s">
        <v>11439</v>
      </c>
      <c r="C4500" s="476" t="s">
        <v>3</v>
      </c>
      <c r="D4500" s="477">
        <v>60.8</v>
      </c>
    </row>
    <row r="4501" spans="1:4" s="476" customFormat="1" ht="12.75" x14ac:dyDescent="0.2">
      <c r="A4501" s="476">
        <v>7190</v>
      </c>
      <c r="B4501" s="476" t="s">
        <v>11440</v>
      </c>
      <c r="C4501" s="476" t="s">
        <v>9</v>
      </c>
      <c r="D4501" s="477">
        <v>10.43</v>
      </c>
    </row>
    <row r="4502" spans="1:4" s="476" customFormat="1" ht="12.75" x14ac:dyDescent="0.2">
      <c r="A4502" s="476">
        <v>34417</v>
      </c>
      <c r="B4502" s="476" t="s">
        <v>11441</v>
      </c>
      <c r="C4502" s="476" t="s">
        <v>9</v>
      </c>
      <c r="D4502" s="477">
        <v>18.13</v>
      </c>
    </row>
    <row r="4503" spans="1:4" s="476" customFormat="1" ht="12.75" x14ac:dyDescent="0.2">
      <c r="A4503" s="476">
        <v>7213</v>
      </c>
      <c r="B4503" s="476" t="s">
        <v>11442</v>
      </c>
      <c r="C4503" s="476" t="s">
        <v>3</v>
      </c>
      <c r="D4503" s="477">
        <v>17.22</v>
      </c>
    </row>
    <row r="4504" spans="1:4" s="476" customFormat="1" ht="12.75" x14ac:dyDescent="0.2">
      <c r="A4504" s="476">
        <v>7195</v>
      </c>
      <c r="B4504" s="476" t="s">
        <v>11443</v>
      </c>
      <c r="C4504" s="476" t="s">
        <v>9</v>
      </c>
      <c r="D4504" s="477">
        <v>50.07</v>
      </c>
    </row>
    <row r="4505" spans="1:4" s="476" customFormat="1" ht="12.75" x14ac:dyDescent="0.2">
      <c r="A4505" s="476">
        <v>7186</v>
      </c>
      <c r="B4505" s="476" t="s">
        <v>11444</v>
      </c>
      <c r="C4505" s="476" t="s">
        <v>9</v>
      </c>
      <c r="D4505" s="477">
        <v>59.9</v>
      </c>
    </row>
    <row r="4506" spans="1:4" s="476" customFormat="1" ht="12.75" x14ac:dyDescent="0.2">
      <c r="A4506" s="476">
        <v>7194</v>
      </c>
      <c r="B4506" s="476" t="s">
        <v>11445</v>
      </c>
      <c r="C4506" s="476" t="s">
        <v>3</v>
      </c>
      <c r="D4506" s="477">
        <v>29.7</v>
      </c>
    </row>
    <row r="4507" spans="1:4" s="476" customFormat="1" ht="12.75" x14ac:dyDescent="0.2">
      <c r="A4507" s="476">
        <v>7197</v>
      </c>
      <c r="B4507" s="476" t="s">
        <v>11446</v>
      </c>
      <c r="C4507" s="476" t="s">
        <v>9</v>
      </c>
      <c r="D4507" s="477">
        <v>119.77</v>
      </c>
    </row>
    <row r="4508" spans="1:4" s="476" customFormat="1" ht="12.75" x14ac:dyDescent="0.2">
      <c r="A4508" s="476">
        <v>7192</v>
      </c>
      <c r="B4508" s="476" t="s">
        <v>11447</v>
      </c>
      <c r="C4508" s="476" t="s">
        <v>9</v>
      </c>
      <c r="D4508" s="477">
        <v>65.88</v>
      </c>
    </row>
    <row r="4509" spans="1:4" s="476" customFormat="1" ht="12.75" x14ac:dyDescent="0.2">
      <c r="A4509" s="476">
        <v>7193</v>
      </c>
      <c r="B4509" s="476" t="s">
        <v>11448</v>
      </c>
      <c r="C4509" s="476" t="s">
        <v>9</v>
      </c>
      <c r="D4509" s="477">
        <v>78.63</v>
      </c>
    </row>
    <row r="4510" spans="1:4" s="476" customFormat="1" ht="12.75" x14ac:dyDescent="0.2">
      <c r="A4510" s="476">
        <v>7189</v>
      </c>
      <c r="B4510" s="476" t="s">
        <v>11449</v>
      </c>
      <c r="C4510" s="476" t="s">
        <v>9</v>
      </c>
      <c r="D4510" s="477">
        <v>110.45</v>
      </c>
    </row>
    <row r="4511" spans="1:4" s="476" customFormat="1" ht="12.75" x14ac:dyDescent="0.2">
      <c r="A4511" s="476">
        <v>7198</v>
      </c>
      <c r="B4511" s="476" t="s">
        <v>11450</v>
      </c>
      <c r="C4511" s="476" t="s">
        <v>3</v>
      </c>
      <c r="D4511" s="477">
        <v>41.12</v>
      </c>
    </row>
    <row r="4512" spans="1:4" s="476" customFormat="1" ht="12.75" x14ac:dyDescent="0.2">
      <c r="A4512" s="476">
        <v>34402</v>
      </c>
      <c r="B4512" s="476" t="s">
        <v>11450</v>
      </c>
      <c r="C4512" s="476" t="s">
        <v>9</v>
      </c>
      <c r="D4512" s="477">
        <v>165.56</v>
      </c>
    </row>
    <row r="4513" spans="1:4" s="476" customFormat="1" ht="12.75" x14ac:dyDescent="0.2">
      <c r="A4513" s="476">
        <v>7245</v>
      </c>
      <c r="B4513" s="476" t="s">
        <v>11451</v>
      </c>
      <c r="C4513" s="476" t="s">
        <v>9</v>
      </c>
      <c r="D4513" s="477">
        <v>33.57</v>
      </c>
    </row>
    <row r="4514" spans="1:4" s="476" customFormat="1" ht="12.75" x14ac:dyDescent="0.2">
      <c r="A4514" s="476">
        <v>34425</v>
      </c>
      <c r="B4514" s="476" t="s">
        <v>11452</v>
      </c>
      <c r="C4514" s="476" t="s">
        <v>9</v>
      </c>
      <c r="D4514" s="477">
        <v>102.37</v>
      </c>
    </row>
    <row r="4515" spans="1:4" s="476" customFormat="1" ht="12.75" x14ac:dyDescent="0.2">
      <c r="A4515" s="476">
        <v>7223</v>
      </c>
      <c r="B4515" s="476" t="s">
        <v>11453</v>
      </c>
      <c r="C4515" s="476" t="s">
        <v>9</v>
      </c>
      <c r="D4515" s="477">
        <v>119.31</v>
      </c>
    </row>
    <row r="4516" spans="1:4" s="476" customFormat="1" ht="12.75" x14ac:dyDescent="0.2">
      <c r="A4516" s="476">
        <v>7234</v>
      </c>
      <c r="B4516" s="476" t="s">
        <v>11454</v>
      </c>
      <c r="C4516" s="476" t="s">
        <v>9</v>
      </c>
      <c r="D4516" s="477">
        <v>172.09</v>
      </c>
    </row>
    <row r="4517" spans="1:4" s="476" customFormat="1" ht="12.75" x14ac:dyDescent="0.2">
      <c r="A4517" s="476">
        <v>7224</v>
      </c>
      <c r="B4517" s="476" t="s">
        <v>11455</v>
      </c>
      <c r="C4517" s="476" t="s">
        <v>9</v>
      </c>
      <c r="D4517" s="477">
        <v>190.08</v>
      </c>
    </row>
    <row r="4518" spans="1:4" s="476" customFormat="1" ht="12.75" x14ac:dyDescent="0.2">
      <c r="A4518" s="476">
        <v>7221</v>
      </c>
      <c r="B4518" s="476" t="s">
        <v>11456</v>
      </c>
      <c r="C4518" s="476" t="s">
        <v>3</v>
      </c>
      <c r="D4518" s="477">
        <v>92.42</v>
      </c>
    </row>
    <row r="4519" spans="1:4" s="476" customFormat="1" ht="12.75" x14ac:dyDescent="0.2">
      <c r="A4519" s="476">
        <v>7225</v>
      </c>
      <c r="B4519" s="476" t="s">
        <v>11457</v>
      </c>
      <c r="C4519" s="476" t="s">
        <v>9</v>
      </c>
      <c r="D4519" s="477">
        <v>240.32</v>
      </c>
    </row>
    <row r="4520" spans="1:4" s="476" customFormat="1" ht="12.75" x14ac:dyDescent="0.2">
      <c r="A4520" s="476">
        <v>7226</v>
      </c>
      <c r="B4520" s="476" t="s">
        <v>11458</v>
      </c>
      <c r="C4520" s="476" t="s">
        <v>9</v>
      </c>
      <c r="D4520" s="477">
        <v>264.45999999999998</v>
      </c>
    </row>
    <row r="4521" spans="1:4" s="476" customFormat="1" ht="12.75" x14ac:dyDescent="0.2">
      <c r="A4521" s="476">
        <v>7236</v>
      </c>
      <c r="B4521" s="476" t="s">
        <v>11459</v>
      </c>
      <c r="C4521" s="476" t="s">
        <v>9</v>
      </c>
      <c r="D4521" s="477">
        <v>288.43</v>
      </c>
    </row>
    <row r="4522" spans="1:4" s="476" customFormat="1" ht="12.75" x14ac:dyDescent="0.2">
      <c r="A4522" s="476">
        <v>7227</v>
      </c>
      <c r="B4522" s="476" t="s">
        <v>11460</v>
      </c>
      <c r="C4522" s="476" t="s">
        <v>9</v>
      </c>
      <c r="D4522" s="477">
        <v>312.47000000000003</v>
      </c>
    </row>
    <row r="4523" spans="1:4" s="476" customFormat="1" ht="12.75" x14ac:dyDescent="0.2">
      <c r="A4523" s="476">
        <v>7212</v>
      </c>
      <c r="B4523" s="476" t="s">
        <v>11461</v>
      </c>
      <c r="C4523" s="476" t="s">
        <v>9</v>
      </c>
      <c r="D4523" s="477">
        <v>345.98</v>
      </c>
    </row>
    <row r="4524" spans="1:4" s="476" customFormat="1" ht="12.75" x14ac:dyDescent="0.2">
      <c r="A4524" s="476">
        <v>7229</v>
      </c>
      <c r="B4524" s="476" t="s">
        <v>11462</v>
      </c>
      <c r="C4524" s="476" t="s">
        <v>9</v>
      </c>
      <c r="D4524" s="477">
        <v>228.8</v>
      </c>
    </row>
    <row r="4525" spans="1:4" s="476" customFormat="1" ht="12.75" x14ac:dyDescent="0.2">
      <c r="A4525" s="476">
        <v>7230</v>
      </c>
      <c r="B4525" s="476" t="s">
        <v>11463</v>
      </c>
      <c r="C4525" s="476" t="s">
        <v>9</v>
      </c>
      <c r="D4525" s="477">
        <v>364.6</v>
      </c>
    </row>
    <row r="4526" spans="1:4" s="476" customFormat="1" ht="12.75" x14ac:dyDescent="0.2">
      <c r="A4526" s="476">
        <v>7231</v>
      </c>
      <c r="B4526" s="476" t="s">
        <v>11464</v>
      </c>
      <c r="C4526" s="476" t="s">
        <v>9</v>
      </c>
      <c r="D4526" s="477">
        <v>478.83</v>
      </c>
    </row>
    <row r="4527" spans="1:4" s="476" customFormat="1" ht="12.75" x14ac:dyDescent="0.2">
      <c r="A4527" s="476">
        <v>7220</v>
      </c>
      <c r="B4527" s="476" t="s">
        <v>11465</v>
      </c>
      <c r="C4527" s="476" t="s">
        <v>9</v>
      </c>
      <c r="D4527" s="477">
        <v>588.67999999999995</v>
      </c>
    </row>
    <row r="4528" spans="1:4" s="476" customFormat="1" ht="12.75" x14ac:dyDescent="0.2">
      <c r="A4528" s="476">
        <v>34447</v>
      </c>
      <c r="B4528" s="476" t="s">
        <v>11466</v>
      </c>
      <c r="C4528" s="476" t="s">
        <v>9</v>
      </c>
      <c r="D4528" s="477">
        <v>655.21</v>
      </c>
    </row>
    <row r="4529" spans="1:4" s="476" customFormat="1" ht="12.75" x14ac:dyDescent="0.2">
      <c r="A4529" s="476">
        <v>7233</v>
      </c>
      <c r="B4529" s="476" t="s">
        <v>11467</v>
      </c>
      <c r="C4529" s="476" t="s">
        <v>9</v>
      </c>
      <c r="D4529" s="477">
        <v>733.54</v>
      </c>
    </row>
    <row r="4530" spans="1:4" s="476" customFormat="1" ht="12.75" x14ac:dyDescent="0.2">
      <c r="A4530" s="476">
        <v>40740</v>
      </c>
      <c r="B4530" s="476" t="s">
        <v>11468</v>
      </c>
      <c r="C4530" s="476" t="s">
        <v>3</v>
      </c>
      <c r="D4530" s="477">
        <v>237.71</v>
      </c>
    </row>
    <row r="4531" spans="1:4" s="476" customFormat="1" ht="12.75" x14ac:dyDescent="0.2">
      <c r="A4531" s="476">
        <v>25007</v>
      </c>
      <c r="B4531" s="476" t="s">
        <v>1265</v>
      </c>
      <c r="C4531" s="476" t="s">
        <v>3</v>
      </c>
      <c r="D4531" s="477">
        <v>68.02</v>
      </c>
    </row>
    <row r="4532" spans="1:4" s="476" customFormat="1" ht="12.75" x14ac:dyDescent="0.2">
      <c r="A4532" s="476">
        <v>43071</v>
      </c>
      <c r="B4532" s="476" t="s">
        <v>13302</v>
      </c>
      <c r="C4532" s="476" t="s">
        <v>3</v>
      </c>
      <c r="D4532" s="477">
        <v>267.66000000000003</v>
      </c>
    </row>
    <row r="4533" spans="1:4" s="476" customFormat="1" ht="12.75" x14ac:dyDescent="0.2">
      <c r="A4533" s="476">
        <v>39520</v>
      </c>
      <c r="B4533" s="476" t="s">
        <v>11469</v>
      </c>
      <c r="C4533" s="476" t="s">
        <v>3</v>
      </c>
      <c r="D4533" s="477">
        <v>218.37</v>
      </c>
    </row>
    <row r="4534" spans="1:4" s="476" customFormat="1" ht="12.75" x14ac:dyDescent="0.2">
      <c r="A4534" s="476">
        <v>39521</v>
      </c>
      <c r="B4534" s="476" t="s">
        <v>11470</v>
      </c>
      <c r="C4534" s="476" t="s">
        <v>3</v>
      </c>
      <c r="D4534" s="477">
        <v>225.5</v>
      </c>
    </row>
    <row r="4535" spans="1:4" s="476" customFormat="1" ht="12.75" x14ac:dyDescent="0.2">
      <c r="A4535" s="476">
        <v>39522</v>
      </c>
      <c r="B4535" s="476" t="s">
        <v>11471</v>
      </c>
      <c r="C4535" s="476" t="s">
        <v>3</v>
      </c>
      <c r="D4535" s="477">
        <v>232.86</v>
      </c>
    </row>
    <row r="4536" spans="1:4" s="476" customFormat="1" ht="12.75" x14ac:dyDescent="0.2">
      <c r="A4536" s="476">
        <v>7243</v>
      </c>
      <c r="B4536" s="476" t="s">
        <v>1263</v>
      </c>
      <c r="C4536" s="476" t="s">
        <v>3</v>
      </c>
      <c r="D4536" s="477">
        <v>71.08</v>
      </c>
    </row>
    <row r="4537" spans="1:4" s="476" customFormat="1" ht="12.75" x14ac:dyDescent="0.2">
      <c r="A4537" s="476">
        <v>11067</v>
      </c>
      <c r="B4537" s="476" t="s">
        <v>11472</v>
      </c>
      <c r="C4537" s="476" t="s">
        <v>9</v>
      </c>
      <c r="D4537" s="477">
        <v>424.45</v>
      </c>
    </row>
    <row r="4538" spans="1:4" s="476" customFormat="1" ht="12.75" x14ac:dyDescent="0.2">
      <c r="A4538" s="476">
        <v>11068</v>
      </c>
      <c r="B4538" s="476" t="s">
        <v>11473</v>
      </c>
      <c r="C4538" s="476" t="s">
        <v>9</v>
      </c>
      <c r="D4538" s="477">
        <v>536.23</v>
      </c>
    </row>
    <row r="4539" spans="1:4" s="476" customFormat="1" ht="12.75" x14ac:dyDescent="0.2">
      <c r="A4539" s="476">
        <v>7246</v>
      </c>
      <c r="B4539" s="476" t="s">
        <v>11474</v>
      </c>
      <c r="C4539" s="476" t="s">
        <v>9</v>
      </c>
      <c r="D4539" s="477">
        <v>37.08</v>
      </c>
    </row>
    <row r="4540" spans="1:4" s="476" customFormat="1" ht="12.75" x14ac:dyDescent="0.2">
      <c r="A4540" s="476">
        <v>12869</v>
      </c>
      <c r="B4540" s="476" t="s">
        <v>11475</v>
      </c>
      <c r="C4540" s="476" t="s">
        <v>7605</v>
      </c>
      <c r="D4540" s="477">
        <v>16.46</v>
      </c>
    </row>
    <row r="4541" spans="1:4" s="476" customFormat="1" ht="12.75" x14ac:dyDescent="0.2">
      <c r="A4541" s="476">
        <v>41097</v>
      </c>
      <c r="B4541" s="476" t="s">
        <v>11476</v>
      </c>
      <c r="C4541" s="476" t="s">
        <v>908</v>
      </c>
      <c r="D4541" s="478">
        <v>2934.22</v>
      </c>
    </row>
    <row r="4542" spans="1:4" s="476" customFormat="1" ht="12.75" x14ac:dyDescent="0.2">
      <c r="A4542" s="476">
        <v>1574</v>
      </c>
      <c r="B4542" s="476" t="s">
        <v>11477</v>
      </c>
      <c r="C4542" s="476" t="s">
        <v>9</v>
      </c>
      <c r="D4542" s="477">
        <v>1.48</v>
      </c>
    </row>
    <row r="4543" spans="1:4" s="476" customFormat="1" ht="12.75" x14ac:dyDescent="0.2">
      <c r="A4543" s="476">
        <v>1581</v>
      </c>
      <c r="B4543" s="476" t="s">
        <v>11478</v>
      </c>
      <c r="C4543" s="476" t="s">
        <v>9</v>
      </c>
      <c r="D4543" s="477">
        <v>10.25</v>
      </c>
    </row>
    <row r="4544" spans="1:4" s="476" customFormat="1" ht="12.75" x14ac:dyDescent="0.2">
      <c r="A4544" s="476">
        <v>1575</v>
      </c>
      <c r="B4544" s="476" t="s">
        <v>11479</v>
      </c>
      <c r="C4544" s="476" t="s">
        <v>9</v>
      </c>
      <c r="D4544" s="477">
        <v>1.75</v>
      </c>
    </row>
    <row r="4545" spans="1:4" s="476" customFormat="1" ht="12.75" x14ac:dyDescent="0.2">
      <c r="A4545" s="476">
        <v>1570</v>
      </c>
      <c r="B4545" s="476" t="s">
        <v>11480</v>
      </c>
      <c r="C4545" s="476" t="s">
        <v>9</v>
      </c>
      <c r="D4545" s="477">
        <v>0.88</v>
      </c>
    </row>
    <row r="4546" spans="1:4" s="476" customFormat="1" ht="12.75" x14ac:dyDescent="0.2">
      <c r="A4546" s="476">
        <v>1576</v>
      </c>
      <c r="B4546" s="476" t="s">
        <v>11481</v>
      </c>
      <c r="C4546" s="476" t="s">
        <v>9</v>
      </c>
      <c r="D4546" s="477">
        <v>2.4300000000000002</v>
      </c>
    </row>
    <row r="4547" spans="1:4" s="476" customFormat="1" ht="12.75" x14ac:dyDescent="0.2">
      <c r="A4547" s="476">
        <v>1577</v>
      </c>
      <c r="B4547" s="476" t="s">
        <v>11482</v>
      </c>
      <c r="C4547" s="476" t="s">
        <v>9</v>
      </c>
      <c r="D4547" s="477">
        <v>2.74</v>
      </c>
    </row>
    <row r="4548" spans="1:4" s="476" customFormat="1" ht="12.75" x14ac:dyDescent="0.2">
      <c r="A4548" s="476">
        <v>1571</v>
      </c>
      <c r="B4548" s="476" t="s">
        <v>11483</v>
      </c>
      <c r="C4548" s="476" t="s">
        <v>9</v>
      </c>
      <c r="D4548" s="477">
        <v>1.1399999999999999</v>
      </c>
    </row>
    <row r="4549" spans="1:4" s="476" customFormat="1" ht="12.75" x14ac:dyDescent="0.2">
      <c r="A4549" s="476">
        <v>1578</v>
      </c>
      <c r="B4549" s="476" t="s">
        <v>11484</v>
      </c>
      <c r="C4549" s="476" t="s">
        <v>9</v>
      </c>
      <c r="D4549" s="477">
        <v>4.75</v>
      </c>
    </row>
    <row r="4550" spans="1:4" s="476" customFormat="1" ht="12.75" x14ac:dyDescent="0.2">
      <c r="A4550" s="476">
        <v>1573</v>
      </c>
      <c r="B4550" s="476" t="s">
        <v>11485</v>
      </c>
      <c r="C4550" s="476" t="s">
        <v>9</v>
      </c>
      <c r="D4550" s="477">
        <v>1.37</v>
      </c>
    </row>
    <row r="4551" spans="1:4" s="476" customFormat="1" ht="12.75" x14ac:dyDescent="0.2">
      <c r="A4551" s="476">
        <v>1579</v>
      </c>
      <c r="B4551" s="476" t="s">
        <v>11486</v>
      </c>
      <c r="C4551" s="476" t="s">
        <v>9</v>
      </c>
      <c r="D4551" s="477">
        <v>5.92</v>
      </c>
    </row>
    <row r="4552" spans="1:4" s="476" customFormat="1" ht="12.75" x14ac:dyDescent="0.2">
      <c r="A4552" s="476">
        <v>1580</v>
      </c>
      <c r="B4552" s="476" t="s">
        <v>11487</v>
      </c>
      <c r="C4552" s="476" t="s">
        <v>9</v>
      </c>
      <c r="D4552" s="477">
        <v>7.29</v>
      </c>
    </row>
    <row r="4553" spans="1:4" s="476" customFormat="1" ht="12.75" x14ac:dyDescent="0.2">
      <c r="A4553" s="476">
        <v>39321</v>
      </c>
      <c r="B4553" s="476" t="s">
        <v>11488</v>
      </c>
      <c r="C4553" s="476" t="s">
        <v>9</v>
      </c>
      <c r="D4553" s="477">
        <v>16.61</v>
      </c>
    </row>
    <row r="4554" spans="1:4" s="476" customFormat="1" ht="12.75" x14ac:dyDescent="0.2">
      <c r="A4554" s="476">
        <v>39319</v>
      </c>
      <c r="B4554" s="476" t="s">
        <v>11489</v>
      </c>
      <c r="C4554" s="476" t="s">
        <v>9</v>
      </c>
      <c r="D4554" s="477">
        <v>6.49</v>
      </c>
    </row>
    <row r="4555" spans="1:4" s="476" customFormat="1" ht="12.75" x14ac:dyDescent="0.2">
      <c r="A4555" s="476">
        <v>39320</v>
      </c>
      <c r="B4555" s="476" t="s">
        <v>11490</v>
      </c>
      <c r="C4555" s="476" t="s">
        <v>9</v>
      </c>
      <c r="D4555" s="477">
        <v>10.78</v>
      </c>
    </row>
    <row r="4556" spans="1:4" s="476" customFormat="1" ht="12.75" x14ac:dyDescent="0.2">
      <c r="A4556" s="476">
        <v>1591</v>
      </c>
      <c r="B4556" s="476" t="s">
        <v>11491</v>
      </c>
      <c r="C4556" s="476" t="s">
        <v>9</v>
      </c>
      <c r="D4556" s="477">
        <v>22.6</v>
      </c>
    </row>
    <row r="4557" spans="1:4" s="476" customFormat="1" ht="12.75" x14ac:dyDescent="0.2">
      <c r="A4557" s="476">
        <v>1547</v>
      </c>
      <c r="B4557" s="476" t="s">
        <v>11492</v>
      </c>
      <c r="C4557" s="476" t="s">
        <v>9</v>
      </c>
      <c r="D4557" s="477">
        <v>118.45</v>
      </c>
    </row>
    <row r="4558" spans="1:4" s="476" customFormat="1" ht="12.75" x14ac:dyDescent="0.2">
      <c r="A4558" s="476">
        <v>38196</v>
      </c>
      <c r="B4558" s="476" t="s">
        <v>11493</v>
      </c>
      <c r="C4558" s="476" t="s">
        <v>9</v>
      </c>
      <c r="D4558" s="477">
        <v>23.07</v>
      </c>
    </row>
    <row r="4559" spans="1:4" s="476" customFormat="1" ht="12.75" x14ac:dyDescent="0.2">
      <c r="A4559" s="476">
        <v>1543</v>
      </c>
      <c r="B4559" s="476" t="s">
        <v>11494</v>
      </c>
      <c r="C4559" s="476" t="s">
        <v>9</v>
      </c>
      <c r="D4559" s="477">
        <v>24.51</v>
      </c>
    </row>
    <row r="4560" spans="1:4" s="476" customFormat="1" ht="12.75" x14ac:dyDescent="0.2">
      <c r="A4560" s="476">
        <v>1585</v>
      </c>
      <c r="B4560" s="476" t="s">
        <v>11495</v>
      </c>
      <c r="C4560" s="476" t="s">
        <v>9</v>
      </c>
      <c r="D4560" s="477">
        <v>4.75</v>
      </c>
    </row>
    <row r="4561" spans="1:4" s="476" customFormat="1" ht="12.75" x14ac:dyDescent="0.2">
      <c r="A4561" s="476">
        <v>1593</v>
      </c>
      <c r="B4561" s="476" t="s">
        <v>11496</v>
      </c>
      <c r="C4561" s="476" t="s">
        <v>9</v>
      </c>
      <c r="D4561" s="477">
        <v>25.21</v>
      </c>
    </row>
    <row r="4562" spans="1:4" s="476" customFormat="1" ht="12.75" x14ac:dyDescent="0.2">
      <c r="A4562" s="476">
        <v>11838</v>
      </c>
      <c r="B4562" s="476" t="s">
        <v>11497</v>
      </c>
      <c r="C4562" s="476" t="s">
        <v>9</v>
      </c>
      <c r="D4562" s="477">
        <v>33.270000000000003</v>
      </c>
    </row>
    <row r="4563" spans="1:4" s="476" customFormat="1" ht="12.75" x14ac:dyDescent="0.2">
      <c r="A4563" s="476">
        <v>1594</v>
      </c>
      <c r="B4563" s="476" t="s">
        <v>11498</v>
      </c>
      <c r="C4563" s="476" t="s">
        <v>9</v>
      </c>
      <c r="D4563" s="477">
        <v>33.630000000000003</v>
      </c>
    </row>
    <row r="4564" spans="1:4" s="476" customFormat="1" ht="12.75" x14ac:dyDescent="0.2">
      <c r="A4564" s="476">
        <v>1586</v>
      </c>
      <c r="B4564" s="476" t="s">
        <v>11499</v>
      </c>
      <c r="C4564" s="476" t="s">
        <v>9</v>
      </c>
      <c r="D4564" s="477">
        <v>6.01</v>
      </c>
    </row>
    <row r="4565" spans="1:4" s="476" customFormat="1" ht="12.75" x14ac:dyDescent="0.2">
      <c r="A4565" s="476">
        <v>11839</v>
      </c>
      <c r="B4565" s="476" t="s">
        <v>11500</v>
      </c>
      <c r="C4565" s="476" t="s">
        <v>9</v>
      </c>
      <c r="D4565" s="477">
        <v>48.4</v>
      </c>
    </row>
    <row r="4566" spans="1:4" s="476" customFormat="1" ht="12.75" x14ac:dyDescent="0.2">
      <c r="A4566" s="476">
        <v>1587</v>
      </c>
      <c r="B4566" s="476" t="s">
        <v>11501</v>
      </c>
      <c r="C4566" s="476" t="s">
        <v>9</v>
      </c>
      <c r="D4566" s="477">
        <v>6.12</v>
      </c>
    </row>
    <row r="4567" spans="1:4" s="476" customFormat="1" ht="12.75" x14ac:dyDescent="0.2">
      <c r="A4567" s="476">
        <v>1545</v>
      </c>
      <c r="B4567" s="476" t="s">
        <v>11502</v>
      </c>
      <c r="C4567" s="476" t="s">
        <v>9</v>
      </c>
      <c r="D4567" s="477">
        <v>58.08</v>
      </c>
    </row>
    <row r="4568" spans="1:4" s="476" customFormat="1" ht="12.75" x14ac:dyDescent="0.2">
      <c r="A4568" s="476">
        <v>1588</v>
      </c>
      <c r="B4568" s="476" t="s">
        <v>11503</v>
      </c>
      <c r="C4568" s="476" t="s">
        <v>9</v>
      </c>
      <c r="D4568" s="477">
        <v>8.39</v>
      </c>
    </row>
    <row r="4569" spans="1:4" s="476" customFormat="1" ht="12.75" x14ac:dyDescent="0.2">
      <c r="A4569" s="476">
        <v>1535</v>
      </c>
      <c r="B4569" s="476" t="s">
        <v>11504</v>
      </c>
      <c r="C4569" s="476" t="s">
        <v>9</v>
      </c>
      <c r="D4569" s="477">
        <v>4.83</v>
      </c>
    </row>
    <row r="4570" spans="1:4" s="476" customFormat="1" ht="12.75" x14ac:dyDescent="0.2">
      <c r="A4570" s="476">
        <v>1589</v>
      </c>
      <c r="B4570" s="476" t="s">
        <v>11505</v>
      </c>
      <c r="C4570" s="476" t="s">
        <v>9</v>
      </c>
      <c r="D4570" s="477">
        <v>8.66</v>
      </c>
    </row>
    <row r="4571" spans="1:4" s="476" customFormat="1" ht="12.75" x14ac:dyDescent="0.2">
      <c r="A4571" s="476">
        <v>1546</v>
      </c>
      <c r="B4571" s="476" t="s">
        <v>11506</v>
      </c>
      <c r="C4571" s="476" t="s">
        <v>9</v>
      </c>
      <c r="D4571" s="477">
        <v>98.02</v>
      </c>
    </row>
    <row r="4572" spans="1:4" s="476" customFormat="1" ht="12.75" x14ac:dyDescent="0.2">
      <c r="A4572" s="476">
        <v>1590</v>
      </c>
      <c r="B4572" s="476" t="s">
        <v>11507</v>
      </c>
      <c r="C4572" s="476" t="s">
        <v>9</v>
      </c>
      <c r="D4572" s="477">
        <v>15.24</v>
      </c>
    </row>
    <row r="4573" spans="1:4" s="476" customFormat="1" ht="12.75" x14ac:dyDescent="0.2">
      <c r="A4573" s="476">
        <v>1542</v>
      </c>
      <c r="B4573" s="476" t="s">
        <v>11508</v>
      </c>
      <c r="C4573" s="476" t="s">
        <v>9</v>
      </c>
      <c r="D4573" s="477">
        <v>20.190000000000001</v>
      </c>
    </row>
    <row r="4574" spans="1:4" s="476" customFormat="1" ht="12.75" x14ac:dyDescent="0.2">
      <c r="A4574" s="476">
        <v>38415</v>
      </c>
      <c r="B4574" s="476" t="s">
        <v>11509</v>
      </c>
      <c r="C4574" s="476" t="s">
        <v>9</v>
      </c>
      <c r="D4574" s="477">
        <v>827.04</v>
      </c>
    </row>
    <row r="4575" spans="1:4" s="476" customFormat="1" ht="12.75" x14ac:dyDescent="0.2">
      <c r="A4575" s="476">
        <v>38414</v>
      </c>
      <c r="B4575" s="476" t="s">
        <v>11510</v>
      </c>
      <c r="C4575" s="476" t="s">
        <v>9</v>
      </c>
      <c r="D4575" s="478">
        <v>1160.76</v>
      </c>
    </row>
    <row r="4576" spans="1:4" s="476" customFormat="1" ht="12.75" x14ac:dyDescent="0.2">
      <c r="A4576" s="476">
        <v>38128</v>
      </c>
      <c r="B4576" s="476" t="s">
        <v>11511</v>
      </c>
      <c r="C4576" s="476" t="s">
        <v>29</v>
      </c>
      <c r="D4576" s="477">
        <v>0.73</v>
      </c>
    </row>
    <row r="4577" spans="1:4" s="476" customFormat="1" ht="12.75" x14ac:dyDescent="0.2">
      <c r="A4577" s="476">
        <v>7253</v>
      </c>
      <c r="B4577" s="476" t="s">
        <v>11512</v>
      </c>
      <c r="C4577" s="476" t="s">
        <v>23</v>
      </c>
      <c r="D4577" s="477">
        <v>156.41999999999999</v>
      </c>
    </row>
    <row r="4578" spans="1:4" s="476" customFormat="1" ht="12.75" x14ac:dyDescent="0.2">
      <c r="A4578" s="476">
        <v>43781</v>
      </c>
      <c r="B4578" s="476" t="s">
        <v>16867</v>
      </c>
      <c r="C4578" s="476" t="s">
        <v>16868</v>
      </c>
      <c r="D4578" s="477">
        <v>46.67</v>
      </c>
    </row>
    <row r="4579" spans="1:4" s="476" customFormat="1" ht="12.75" x14ac:dyDescent="0.2">
      <c r="A4579" s="476">
        <v>4806</v>
      </c>
      <c r="B4579" s="476" t="s">
        <v>11513</v>
      </c>
      <c r="C4579" s="476" t="s">
        <v>27</v>
      </c>
      <c r="D4579" s="477">
        <v>21.1</v>
      </c>
    </row>
    <row r="4580" spans="1:4" s="476" customFormat="1" ht="12.75" x14ac:dyDescent="0.2">
      <c r="A4580" s="476">
        <v>34401</v>
      </c>
      <c r="B4580" s="476" t="s">
        <v>11514</v>
      </c>
      <c r="C4580" s="476" t="s">
        <v>9</v>
      </c>
      <c r="D4580" s="477">
        <v>2.13</v>
      </c>
    </row>
    <row r="4581" spans="1:4" s="476" customFormat="1" ht="12.75" x14ac:dyDescent="0.2">
      <c r="A4581" s="476">
        <v>7260</v>
      </c>
      <c r="B4581" s="476" t="s">
        <v>11515</v>
      </c>
      <c r="C4581" s="476" t="s">
        <v>9</v>
      </c>
      <c r="D4581" s="477">
        <v>1.89</v>
      </c>
    </row>
    <row r="4582" spans="1:4" s="476" customFormat="1" ht="12.75" x14ac:dyDescent="0.2">
      <c r="A4582" s="476">
        <v>7256</v>
      </c>
      <c r="B4582" s="476" t="s">
        <v>11516</v>
      </c>
      <c r="C4582" s="476" t="s">
        <v>9</v>
      </c>
      <c r="D4582" s="477">
        <v>1.87</v>
      </c>
    </row>
    <row r="4583" spans="1:4" s="476" customFormat="1" ht="12.75" x14ac:dyDescent="0.2">
      <c r="A4583" s="476">
        <v>7258</v>
      </c>
      <c r="B4583" s="476" t="s">
        <v>11517</v>
      </c>
      <c r="C4583" s="476" t="s">
        <v>9</v>
      </c>
      <c r="D4583" s="477">
        <v>0.77</v>
      </c>
    </row>
    <row r="4584" spans="1:4" s="476" customFormat="1" ht="12.75" x14ac:dyDescent="0.2">
      <c r="A4584" s="476">
        <v>34400</v>
      </c>
      <c r="B4584" s="476" t="s">
        <v>11518</v>
      </c>
      <c r="C4584" s="476" t="s">
        <v>9</v>
      </c>
      <c r="D4584" s="477">
        <v>3.28</v>
      </c>
    </row>
    <row r="4585" spans="1:4" s="476" customFormat="1" ht="12.75" x14ac:dyDescent="0.2">
      <c r="A4585" s="476">
        <v>10617</v>
      </c>
      <c r="B4585" s="476" t="s">
        <v>11519</v>
      </c>
      <c r="C4585" s="476" t="s">
        <v>9</v>
      </c>
      <c r="D4585" s="477">
        <v>6.28</v>
      </c>
    </row>
    <row r="4586" spans="1:4" s="476" customFormat="1" ht="12.75" x14ac:dyDescent="0.2">
      <c r="A4586" s="476">
        <v>7274</v>
      </c>
      <c r="B4586" s="476" t="s">
        <v>11520</v>
      </c>
      <c r="C4586" s="476" t="s">
        <v>9</v>
      </c>
      <c r="D4586" s="477">
        <v>60.2</v>
      </c>
    </row>
    <row r="4587" spans="1:4" s="476" customFormat="1" ht="12.75" x14ac:dyDescent="0.2">
      <c r="A4587" s="476">
        <v>11663</v>
      </c>
      <c r="B4587" s="476" t="s">
        <v>11521</v>
      </c>
      <c r="C4587" s="476" t="s">
        <v>9</v>
      </c>
      <c r="D4587" s="477">
        <v>495.2</v>
      </c>
    </row>
    <row r="4588" spans="1:4" s="476" customFormat="1" ht="12.75" x14ac:dyDescent="0.2">
      <c r="A4588" s="476">
        <v>154</v>
      </c>
      <c r="B4588" s="476" t="s">
        <v>11522</v>
      </c>
      <c r="C4588" s="476" t="s">
        <v>7596</v>
      </c>
      <c r="D4588" s="477">
        <v>74.42</v>
      </c>
    </row>
    <row r="4589" spans="1:4" s="476" customFormat="1" ht="12.75" x14ac:dyDescent="0.2">
      <c r="A4589" s="476">
        <v>38121</v>
      </c>
      <c r="B4589" s="476" t="s">
        <v>16869</v>
      </c>
      <c r="C4589" s="476" t="s">
        <v>7596</v>
      </c>
      <c r="D4589" s="477">
        <v>16.8</v>
      </c>
    </row>
    <row r="4590" spans="1:4" s="476" customFormat="1" ht="12.75" x14ac:dyDescent="0.2">
      <c r="A4590" s="476">
        <v>43776</v>
      </c>
      <c r="B4590" s="476" t="s">
        <v>13303</v>
      </c>
      <c r="C4590" s="476" t="s">
        <v>7596</v>
      </c>
      <c r="D4590" s="477">
        <v>21.82</v>
      </c>
    </row>
    <row r="4591" spans="1:4" s="476" customFormat="1" ht="12.75" x14ac:dyDescent="0.2">
      <c r="A4591" s="476">
        <v>7343</v>
      </c>
      <c r="B4591" s="476" t="s">
        <v>16870</v>
      </c>
      <c r="C4591" s="476" t="s">
        <v>7596</v>
      </c>
      <c r="D4591" s="477">
        <v>14.86</v>
      </c>
    </row>
    <row r="4592" spans="1:4" s="476" customFormat="1" ht="12.75" x14ac:dyDescent="0.2">
      <c r="A4592" s="476">
        <v>7350</v>
      </c>
      <c r="B4592" s="476" t="s">
        <v>11523</v>
      </c>
      <c r="C4592" s="476" t="s">
        <v>7596</v>
      </c>
      <c r="D4592" s="477">
        <v>30.58</v>
      </c>
    </row>
    <row r="4593" spans="1:4" s="476" customFormat="1" ht="12.75" x14ac:dyDescent="0.2">
      <c r="A4593" s="476">
        <v>7348</v>
      </c>
      <c r="B4593" s="476" t="s">
        <v>1539</v>
      </c>
      <c r="C4593" s="476" t="s">
        <v>7596</v>
      </c>
      <c r="D4593" s="477">
        <v>17.149999999999999</v>
      </c>
    </row>
    <row r="4594" spans="1:4" s="476" customFormat="1" ht="12.75" x14ac:dyDescent="0.2">
      <c r="A4594" s="476">
        <v>7356</v>
      </c>
      <c r="B4594" s="476" t="s">
        <v>1321</v>
      </c>
      <c r="C4594" s="476" t="s">
        <v>7596</v>
      </c>
      <c r="D4594" s="477">
        <v>25.71</v>
      </c>
    </row>
    <row r="4595" spans="1:4" s="476" customFormat="1" ht="12.75" x14ac:dyDescent="0.2">
      <c r="A4595" s="476">
        <v>7313</v>
      </c>
      <c r="B4595" s="476" t="s">
        <v>11524</v>
      </c>
      <c r="C4595" s="476" t="s">
        <v>7596</v>
      </c>
      <c r="D4595" s="477">
        <v>17.93</v>
      </c>
    </row>
    <row r="4596" spans="1:4" s="476" customFormat="1" ht="12.75" x14ac:dyDescent="0.2">
      <c r="A4596" s="476">
        <v>7319</v>
      </c>
      <c r="B4596" s="476" t="s">
        <v>11525</v>
      </c>
      <c r="C4596" s="476" t="s">
        <v>7596</v>
      </c>
      <c r="D4596" s="477">
        <v>10.26</v>
      </c>
    </row>
    <row r="4597" spans="1:4" s="476" customFormat="1" ht="12.75" x14ac:dyDescent="0.2">
      <c r="A4597" s="476">
        <v>7314</v>
      </c>
      <c r="B4597" s="476" t="s">
        <v>16871</v>
      </c>
      <c r="C4597" s="476" t="s">
        <v>7596</v>
      </c>
      <c r="D4597" s="477">
        <v>66.540000000000006</v>
      </c>
    </row>
    <row r="4598" spans="1:4" s="476" customFormat="1" ht="12.75" x14ac:dyDescent="0.2">
      <c r="A4598" s="476">
        <v>7304</v>
      </c>
      <c r="B4598" s="476" t="s">
        <v>13304</v>
      </c>
      <c r="C4598" s="476" t="s">
        <v>7596</v>
      </c>
      <c r="D4598" s="477">
        <v>64.680000000000007</v>
      </c>
    </row>
    <row r="4599" spans="1:4" s="476" customFormat="1" ht="12.75" x14ac:dyDescent="0.2">
      <c r="A4599" s="476">
        <v>43649</v>
      </c>
      <c r="B4599" s="476" t="s">
        <v>13305</v>
      </c>
      <c r="C4599" s="476" t="s">
        <v>7596</v>
      </c>
      <c r="D4599" s="477">
        <v>33.450000000000003</v>
      </c>
    </row>
    <row r="4600" spans="1:4" s="476" customFormat="1" ht="12.75" x14ac:dyDescent="0.2">
      <c r="A4600" s="476">
        <v>43650</v>
      </c>
      <c r="B4600" s="476" t="s">
        <v>13306</v>
      </c>
      <c r="C4600" s="476" t="s">
        <v>7596</v>
      </c>
      <c r="D4600" s="477">
        <v>31.61</v>
      </c>
    </row>
    <row r="4601" spans="1:4" s="476" customFormat="1" ht="12.75" x14ac:dyDescent="0.2">
      <c r="A4601" s="476">
        <v>7311</v>
      </c>
      <c r="B4601" s="476" t="s">
        <v>1377</v>
      </c>
      <c r="C4601" s="476" t="s">
        <v>7596</v>
      </c>
      <c r="D4601" s="477">
        <v>32.380000000000003</v>
      </c>
    </row>
    <row r="4602" spans="1:4" s="476" customFormat="1" ht="12.75" x14ac:dyDescent="0.2">
      <c r="A4602" s="476">
        <v>7292</v>
      </c>
      <c r="B4602" s="476" t="s">
        <v>1239</v>
      </c>
      <c r="C4602" s="476" t="s">
        <v>7596</v>
      </c>
      <c r="D4602" s="477">
        <v>31.35</v>
      </c>
    </row>
    <row r="4603" spans="1:4" s="476" customFormat="1" ht="12.75" x14ac:dyDescent="0.2">
      <c r="A4603" s="476">
        <v>7293</v>
      </c>
      <c r="B4603" s="476" t="s">
        <v>13307</v>
      </c>
      <c r="C4603" s="476" t="s">
        <v>7596</v>
      </c>
      <c r="D4603" s="477">
        <v>34.68</v>
      </c>
    </row>
    <row r="4604" spans="1:4" s="476" customFormat="1" ht="12.75" x14ac:dyDescent="0.2">
      <c r="A4604" s="476">
        <v>7306</v>
      </c>
      <c r="B4604" s="476" t="s">
        <v>13308</v>
      </c>
      <c r="C4604" s="476" t="s">
        <v>7596</v>
      </c>
      <c r="D4604" s="477">
        <v>38.270000000000003</v>
      </c>
    </row>
    <row r="4605" spans="1:4" s="476" customFormat="1" ht="12.75" x14ac:dyDescent="0.2">
      <c r="A4605" s="476">
        <v>7288</v>
      </c>
      <c r="B4605" s="476" t="s">
        <v>1192</v>
      </c>
      <c r="C4605" s="476" t="s">
        <v>7596</v>
      </c>
      <c r="D4605" s="477">
        <v>31.78</v>
      </c>
    </row>
    <row r="4606" spans="1:4" s="476" customFormat="1" ht="12.75" x14ac:dyDescent="0.2">
      <c r="A4606" s="476">
        <v>43625</v>
      </c>
      <c r="B4606" s="476" t="s">
        <v>13309</v>
      </c>
      <c r="C4606" s="476" t="s">
        <v>7596</v>
      </c>
      <c r="D4606" s="477">
        <v>25.66</v>
      </c>
    </row>
    <row r="4607" spans="1:4" s="476" customFormat="1" ht="12.75" x14ac:dyDescent="0.2">
      <c r="A4607" s="476">
        <v>43647</v>
      </c>
      <c r="B4607" s="476" t="s">
        <v>13310</v>
      </c>
      <c r="C4607" s="476" t="s">
        <v>7596</v>
      </c>
      <c r="D4607" s="477">
        <v>23.31</v>
      </c>
    </row>
    <row r="4608" spans="1:4" s="476" customFormat="1" ht="12.75" x14ac:dyDescent="0.2">
      <c r="A4608" s="476">
        <v>43648</v>
      </c>
      <c r="B4608" s="476" t="s">
        <v>13311</v>
      </c>
      <c r="C4608" s="476" t="s">
        <v>7596</v>
      </c>
      <c r="D4608" s="477">
        <v>22.49</v>
      </c>
    </row>
    <row r="4609" spans="1:4" s="476" customFormat="1" ht="12.75" x14ac:dyDescent="0.2">
      <c r="A4609" s="476">
        <v>35693</v>
      </c>
      <c r="B4609" s="476" t="s">
        <v>11526</v>
      </c>
      <c r="C4609" s="476" t="s">
        <v>7596</v>
      </c>
      <c r="D4609" s="477">
        <v>11.79</v>
      </c>
    </row>
    <row r="4610" spans="1:4" s="476" customFormat="1" ht="12.75" x14ac:dyDescent="0.2">
      <c r="A4610" s="476">
        <v>35692</v>
      </c>
      <c r="B4610" s="476" t="s">
        <v>11527</v>
      </c>
      <c r="C4610" s="476" t="s">
        <v>7596</v>
      </c>
      <c r="D4610" s="477">
        <v>17.559999999999999</v>
      </c>
    </row>
    <row r="4611" spans="1:4" s="476" customFormat="1" ht="12.75" x14ac:dyDescent="0.2">
      <c r="A4611" s="476">
        <v>7342</v>
      </c>
      <c r="B4611" s="476" t="s">
        <v>11528</v>
      </c>
      <c r="C4611" s="476" t="s">
        <v>29</v>
      </c>
      <c r="D4611" s="477">
        <v>1.96</v>
      </c>
    </row>
    <row r="4612" spans="1:4" s="476" customFormat="1" ht="12.75" x14ac:dyDescent="0.2">
      <c r="A4612" s="476">
        <v>39574</v>
      </c>
      <c r="B4612" s="476" t="s">
        <v>11529</v>
      </c>
      <c r="C4612" s="476" t="s">
        <v>9</v>
      </c>
      <c r="D4612" s="477">
        <v>5.39</v>
      </c>
    </row>
    <row r="4613" spans="1:4" s="476" customFormat="1" ht="12.75" x14ac:dyDescent="0.2">
      <c r="A4613" s="476">
        <v>11060</v>
      </c>
      <c r="B4613" s="476" t="s">
        <v>11530</v>
      </c>
      <c r="C4613" s="476" t="s">
        <v>9</v>
      </c>
      <c r="D4613" s="477">
        <v>46.23</v>
      </c>
    </row>
    <row r="4614" spans="1:4" s="476" customFormat="1" ht="12.75" x14ac:dyDescent="0.2">
      <c r="A4614" s="476">
        <v>37401</v>
      </c>
      <c r="B4614" s="476" t="s">
        <v>11531</v>
      </c>
      <c r="C4614" s="476" t="s">
        <v>9</v>
      </c>
      <c r="D4614" s="477">
        <v>55.07</v>
      </c>
    </row>
    <row r="4615" spans="1:4" s="476" customFormat="1" ht="12.75" x14ac:dyDescent="0.2">
      <c r="A4615" s="476">
        <v>7525</v>
      </c>
      <c r="B4615" s="476" t="s">
        <v>11532</v>
      </c>
      <c r="C4615" s="476" t="s">
        <v>9</v>
      </c>
      <c r="D4615" s="477">
        <v>43.82</v>
      </c>
    </row>
    <row r="4616" spans="1:4" s="476" customFormat="1" ht="12.75" x14ac:dyDescent="0.2">
      <c r="A4616" s="476">
        <v>7524</v>
      </c>
      <c r="B4616" s="476" t="s">
        <v>11533</v>
      </c>
      <c r="C4616" s="476" t="s">
        <v>9</v>
      </c>
      <c r="D4616" s="477">
        <v>41.29</v>
      </c>
    </row>
    <row r="4617" spans="1:4" s="476" customFormat="1" ht="12.75" x14ac:dyDescent="0.2">
      <c r="A4617" s="476">
        <v>38105</v>
      </c>
      <c r="B4617" s="476" t="s">
        <v>11534</v>
      </c>
      <c r="C4617" s="476" t="s">
        <v>9</v>
      </c>
      <c r="D4617" s="477">
        <v>10.61</v>
      </c>
    </row>
    <row r="4618" spans="1:4" s="476" customFormat="1" ht="12.75" x14ac:dyDescent="0.2">
      <c r="A4618" s="476">
        <v>38084</v>
      </c>
      <c r="B4618" s="476" t="s">
        <v>11535</v>
      </c>
      <c r="C4618" s="476" t="s">
        <v>9</v>
      </c>
      <c r="D4618" s="477">
        <v>15.06</v>
      </c>
    </row>
    <row r="4619" spans="1:4" s="476" customFormat="1" ht="12.75" x14ac:dyDescent="0.2">
      <c r="A4619" s="476">
        <v>38103</v>
      </c>
      <c r="B4619" s="476" t="s">
        <v>2009</v>
      </c>
      <c r="C4619" s="476" t="s">
        <v>9</v>
      </c>
      <c r="D4619" s="477">
        <v>15.92</v>
      </c>
    </row>
    <row r="4620" spans="1:4" s="476" customFormat="1" ht="12.75" x14ac:dyDescent="0.2">
      <c r="A4620" s="476">
        <v>38082</v>
      </c>
      <c r="B4620" s="476" t="s">
        <v>2013</v>
      </c>
      <c r="C4620" s="476" t="s">
        <v>9</v>
      </c>
      <c r="D4620" s="477">
        <v>19.62</v>
      </c>
    </row>
    <row r="4621" spans="1:4" s="476" customFormat="1" ht="12.75" x14ac:dyDescent="0.2">
      <c r="A4621" s="476">
        <v>38104</v>
      </c>
      <c r="B4621" s="476" t="s">
        <v>11536</v>
      </c>
      <c r="C4621" s="476" t="s">
        <v>9</v>
      </c>
      <c r="D4621" s="477">
        <v>31.18</v>
      </c>
    </row>
    <row r="4622" spans="1:4" s="476" customFormat="1" ht="12.75" x14ac:dyDescent="0.2">
      <c r="A4622" s="476">
        <v>38083</v>
      </c>
      <c r="B4622" s="476" t="s">
        <v>11537</v>
      </c>
      <c r="C4622" s="476" t="s">
        <v>9</v>
      </c>
      <c r="D4622" s="477">
        <v>34.619999999999997</v>
      </c>
    </row>
    <row r="4623" spans="1:4" s="476" customFormat="1" ht="12.75" x14ac:dyDescent="0.2">
      <c r="A4623" s="476">
        <v>38101</v>
      </c>
      <c r="B4623" s="476" t="s">
        <v>11538</v>
      </c>
      <c r="C4623" s="476" t="s">
        <v>9</v>
      </c>
      <c r="D4623" s="477">
        <v>7.57</v>
      </c>
    </row>
    <row r="4624" spans="1:4" s="476" customFormat="1" ht="12.75" x14ac:dyDescent="0.2">
      <c r="A4624" s="476">
        <v>7528</v>
      </c>
      <c r="B4624" s="476" t="s">
        <v>11539</v>
      </c>
      <c r="C4624" s="476" t="s">
        <v>9</v>
      </c>
      <c r="D4624" s="477">
        <v>8.9</v>
      </c>
    </row>
    <row r="4625" spans="1:4" s="476" customFormat="1" ht="12.75" x14ac:dyDescent="0.2">
      <c r="A4625" s="476">
        <v>12147</v>
      </c>
      <c r="B4625" s="476" t="s">
        <v>11540</v>
      </c>
      <c r="C4625" s="476" t="s">
        <v>9</v>
      </c>
      <c r="D4625" s="477">
        <v>13.57</v>
      </c>
    </row>
    <row r="4626" spans="1:4" s="476" customFormat="1" ht="12.75" x14ac:dyDescent="0.2">
      <c r="A4626" s="476">
        <v>38075</v>
      </c>
      <c r="B4626" s="476" t="s">
        <v>11541</v>
      </c>
      <c r="C4626" s="476" t="s">
        <v>9</v>
      </c>
      <c r="D4626" s="477">
        <v>15.41</v>
      </c>
    </row>
    <row r="4627" spans="1:4" s="476" customFormat="1" ht="12.75" x14ac:dyDescent="0.2">
      <c r="A4627" s="476">
        <v>38102</v>
      </c>
      <c r="B4627" s="476" t="s">
        <v>11542</v>
      </c>
      <c r="C4627" s="476" t="s">
        <v>9</v>
      </c>
      <c r="D4627" s="477">
        <v>9.69</v>
      </c>
    </row>
    <row r="4628" spans="1:4" s="476" customFormat="1" ht="12.75" x14ac:dyDescent="0.2">
      <c r="A4628" s="476">
        <v>38076</v>
      </c>
      <c r="B4628" s="476" t="s">
        <v>11543</v>
      </c>
      <c r="C4628" s="476" t="s">
        <v>9</v>
      </c>
      <c r="D4628" s="477">
        <v>17.28</v>
      </c>
    </row>
    <row r="4629" spans="1:4" s="476" customFormat="1" ht="12.75" x14ac:dyDescent="0.2">
      <c r="A4629" s="476">
        <v>7592</v>
      </c>
      <c r="B4629" s="476" t="s">
        <v>11544</v>
      </c>
      <c r="C4629" s="476" t="s">
        <v>7605</v>
      </c>
      <c r="D4629" s="477">
        <v>15.08</v>
      </c>
    </row>
    <row r="4630" spans="1:4" s="476" customFormat="1" ht="12.75" x14ac:dyDescent="0.2">
      <c r="A4630" s="476">
        <v>40820</v>
      </c>
      <c r="B4630" s="476" t="s">
        <v>11545</v>
      </c>
      <c r="C4630" s="476" t="s">
        <v>908</v>
      </c>
      <c r="D4630" s="478">
        <v>2687.23</v>
      </c>
    </row>
    <row r="4631" spans="1:4" s="476" customFormat="1" ht="12.75" x14ac:dyDescent="0.2">
      <c r="A4631" s="476">
        <v>13417</v>
      </c>
      <c r="B4631" s="476" t="s">
        <v>16872</v>
      </c>
      <c r="C4631" s="476" t="s">
        <v>9</v>
      </c>
      <c r="D4631" s="477">
        <v>71.58</v>
      </c>
    </row>
    <row r="4632" spans="1:4" s="476" customFormat="1" ht="12.75" x14ac:dyDescent="0.2">
      <c r="A4632" s="476">
        <v>36791</v>
      </c>
      <c r="B4632" s="476" t="s">
        <v>16873</v>
      </c>
      <c r="C4632" s="476" t="s">
        <v>9</v>
      </c>
      <c r="D4632" s="477">
        <v>107.43</v>
      </c>
    </row>
    <row r="4633" spans="1:4" s="476" customFormat="1" ht="12.75" x14ac:dyDescent="0.2">
      <c r="A4633" s="476">
        <v>36795</v>
      </c>
      <c r="B4633" s="476" t="s">
        <v>16874</v>
      </c>
      <c r="C4633" s="476" t="s">
        <v>9</v>
      </c>
      <c r="D4633" s="478">
        <v>1358.33</v>
      </c>
    </row>
    <row r="4634" spans="1:4" s="476" customFormat="1" ht="12.75" x14ac:dyDescent="0.2">
      <c r="A4634" s="476">
        <v>44045</v>
      </c>
      <c r="B4634" s="476" t="s">
        <v>16875</v>
      </c>
      <c r="C4634" s="476" t="s">
        <v>9</v>
      </c>
      <c r="D4634" s="477">
        <v>252.06</v>
      </c>
    </row>
    <row r="4635" spans="1:4" s="476" customFormat="1" ht="12.75" x14ac:dyDescent="0.2">
      <c r="A4635" s="476">
        <v>11772</v>
      </c>
      <c r="B4635" s="476" t="s">
        <v>16876</v>
      </c>
      <c r="C4635" s="476" t="s">
        <v>9</v>
      </c>
      <c r="D4635" s="477">
        <v>95.48</v>
      </c>
    </row>
    <row r="4636" spans="1:4" s="476" customFormat="1" ht="12.75" x14ac:dyDescent="0.2">
      <c r="A4636" s="476">
        <v>36796</v>
      </c>
      <c r="B4636" s="476" t="s">
        <v>16877</v>
      </c>
      <c r="C4636" s="476" t="s">
        <v>9</v>
      </c>
      <c r="D4636" s="477">
        <v>112.87</v>
      </c>
    </row>
    <row r="4637" spans="1:4" s="476" customFormat="1" ht="12.75" x14ac:dyDescent="0.2">
      <c r="A4637" s="476">
        <v>36792</v>
      </c>
      <c r="B4637" s="476" t="s">
        <v>16878</v>
      </c>
      <c r="C4637" s="476" t="s">
        <v>9</v>
      </c>
      <c r="D4637" s="477">
        <v>142.97999999999999</v>
      </c>
    </row>
    <row r="4638" spans="1:4" s="476" customFormat="1" ht="12.75" x14ac:dyDescent="0.2">
      <c r="A4638" s="476">
        <v>11773</v>
      </c>
      <c r="B4638" s="476" t="s">
        <v>16879</v>
      </c>
      <c r="C4638" s="476" t="s">
        <v>9</v>
      </c>
      <c r="D4638" s="477">
        <v>95.18</v>
      </c>
    </row>
    <row r="4639" spans="1:4" s="476" customFormat="1" ht="12.75" x14ac:dyDescent="0.2">
      <c r="A4639" s="476">
        <v>11762</v>
      </c>
      <c r="B4639" s="476" t="s">
        <v>16880</v>
      </c>
      <c r="C4639" s="476" t="s">
        <v>9</v>
      </c>
      <c r="D4639" s="477">
        <v>45.14</v>
      </c>
    </row>
    <row r="4640" spans="1:4" s="476" customFormat="1" ht="12.75" x14ac:dyDescent="0.2">
      <c r="A4640" s="476">
        <v>7604</v>
      </c>
      <c r="B4640" s="476" t="s">
        <v>16881</v>
      </c>
      <c r="C4640" s="476" t="s">
        <v>9</v>
      </c>
      <c r="D4640" s="477">
        <v>38.22</v>
      </c>
    </row>
    <row r="4641" spans="1:4" s="476" customFormat="1" ht="12.75" x14ac:dyDescent="0.2">
      <c r="A4641" s="476">
        <v>13984</v>
      </c>
      <c r="B4641" s="476" t="s">
        <v>16882</v>
      </c>
      <c r="C4641" s="476" t="s">
        <v>9</v>
      </c>
      <c r="D4641" s="477">
        <v>55.55</v>
      </c>
    </row>
    <row r="4642" spans="1:4" s="476" customFormat="1" ht="12.75" x14ac:dyDescent="0.2">
      <c r="A4642" s="476">
        <v>13983</v>
      </c>
      <c r="B4642" s="476" t="s">
        <v>16883</v>
      </c>
      <c r="C4642" s="476" t="s">
        <v>9</v>
      </c>
      <c r="D4642" s="477">
        <v>72.31</v>
      </c>
    </row>
    <row r="4643" spans="1:4" s="476" customFormat="1" ht="12.75" x14ac:dyDescent="0.2">
      <c r="A4643" s="476">
        <v>13416</v>
      </c>
      <c r="B4643" s="476" t="s">
        <v>16884</v>
      </c>
      <c r="C4643" s="476" t="s">
        <v>9</v>
      </c>
      <c r="D4643" s="477">
        <v>64.22</v>
      </c>
    </row>
    <row r="4644" spans="1:4" s="476" customFormat="1" ht="12.75" x14ac:dyDescent="0.2">
      <c r="A4644" s="476">
        <v>11826</v>
      </c>
      <c r="B4644" s="476" t="s">
        <v>16885</v>
      </c>
      <c r="C4644" s="476" t="s">
        <v>9</v>
      </c>
      <c r="D4644" s="477">
        <v>144.72999999999999</v>
      </c>
    </row>
    <row r="4645" spans="1:4" s="476" customFormat="1" ht="12.75" x14ac:dyDescent="0.2">
      <c r="A4645" s="476">
        <v>7606</v>
      </c>
      <c r="B4645" s="476" t="s">
        <v>16886</v>
      </c>
      <c r="C4645" s="476" t="s">
        <v>9</v>
      </c>
      <c r="D4645" s="477">
        <v>174.06</v>
      </c>
    </row>
    <row r="4646" spans="1:4" s="476" customFormat="1" ht="12.75" x14ac:dyDescent="0.2">
      <c r="A4646" s="476">
        <v>11763</v>
      </c>
      <c r="B4646" s="476" t="s">
        <v>16887</v>
      </c>
      <c r="C4646" s="476" t="s">
        <v>9</v>
      </c>
      <c r="D4646" s="477">
        <v>380.09</v>
      </c>
    </row>
    <row r="4647" spans="1:4" s="476" customFormat="1" ht="12.75" x14ac:dyDescent="0.2">
      <c r="A4647" s="476">
        <v>11764</v>
      </c>
      <c r="B4647" s="476" t="s">
        <v>16888</v>
      </c>
      <c r="C4647" s="476" t="s">
        <v>9</v>
      </c>
      <c r="D4647" s="477">
        <v>311.83999999999997</v>
      </c>
    </row>
    <row r="4648" spans="1:4" s="476" customFormat="1" ht="12.75" x14ac:dyDescent="0.2">
      <c r="A4648" s="476">
        <v>11829</v>
      </c>
      <c r="B4648" s="476" t="s">
        <v>16889</v>
      </c>
      <c r="C4648" s="476" t="s">
        <v>9</v>
      </c>
      <c r="D4648" s="477">
        <v>75.37</v>
      </c>
    </row>
    <row r="4649" spans="1:4" s="476" customFormat="1" ht="12.75" x14ac:dyDescent="0.2">
      <c r="A4649" s="476">
        <v>11830</v>
      </c>
      <c r="B4649" s="476" t="s">
        <v>16890</v>
      </c>
      <c r="C4649" s="476" t="s">
        <v>9</v>
      </c>
      <c r="D4649" s="477">
        <v>81.39</v>
      </c>
    </row>
    <row r="4650" spans="1:4" s="476" customFormat="1" ht="12.75" x14ac:dyDescent="0.2">
      <c r="A4650" s="476">
        <v>11825</v>
      </c>
      <c r="B4650" s="476" t="s">
        <v>16891</v>
      </c>
      <c r="C4650" s="476" t="s">
        <v>9</v>
      </c>
      <c r="D4650" s="477">
        <v>183.1</v>
      </c>
    </row>
    <row r="4651" spans="1:4" s="476" customFormat="1" ht="12.75" x14ac:dyDescent="0.2">
      <c r="A4651" s="476">
        <v>11767</v>
      </c>
      <c r="B4651" s="476" t="s">
        <v>16892</v>
      </c>
      <c r="C4651" s="476" t="s">
        <v>9</v>
      </c>
      <c r="D4651" s="477">
        <v>487.67</v>
      </c>
    </row>
    <row r="4652" spans="1:4" s="476" customFormat="1" ht="12.75" x14ac:dyDescent="0.2">
      <c r="A4652" s="476">
        <v>11766</v>
      </c>
      <c r="B4652" s="476" t="s">
        <v>16893</v>
      </c>
      <c r="C4652" s="476" t="s">
        <v>9</v>
      </c>
      <c r="D4652" s="477">
        <v>113.68</v>
      </c>
    </row>
    <row r="4653" spans="1:4" s="476" customFormat="1" ht="12.75" x14ac:dyDescent="0.2">
      <c r="A4653" s="476">
        <v>11765</v>
      </c>
      <c r="B4653" s="476" t="s">
        <v>16894</v>
      </c>
      <c r="C4653" s="476" t="s">
        <v>9</v>
      </c>
      <c r="D4653" s="477">
        <v>207.83</v>
      </c>
    </row>
    <row r="4654" spans="1:4" s="476" customFormat="1" ht="12.75" x14ac:dyDescent="0.2">
      <c r="A4654" s="476">
        <v>11824</v>
      </c>
      <c r="B4654" s="476" t="s">
        <v>16895</v>
      </c>
      <c r="C4654" s="476" t="s">
        <v>9</v>
      </c>
      <c r="D4654" s="477">
        <v>133.71</v>
      </c>
    </row>
    <row r="4655" spans="1:4" s="476" customFormat="1" ht="12.75" x14ac:dyDescent="0.2">
      <c r="A4655" s="476">
        <v>39702</v>
      </c>
      <c r="B4655" s="476" t="s">
        <v>16896</v>
      </c>
      <c r="C4655" s="476" t="s">
        <v>9</v>
      </c>
      <c r="D4655" s="478">
        <v>1674.03</v>
      </c>
    </row>
    <row r="4656" spans="1:4" s="476" customFormat="1" ht="12.75" x14ac:dyDescent="0.2">
      <c r="A4656" s="476">
        <v>13415</v>
      </c>
      <c r="B4656" s="476" t="s">
        <v>16897</v>
      </c>
      <c r="C4656" s="476" t="s">
        <v>9</v>
      </c>
      <c r="D4656" s="477">
        <v>54.96</v>
      </c>
    </row>
    <row r="4657" spans="1:4" s="476" customFormat="1" ht="12.75" x14ac:dyDescent="0.2">
      <c r="A4657" s="476">
        <v>7602</v>
      </c>
      <c r="B4657" s="476" t="s">
        <v>16898</v>
      </c>
      <c r="C4657" s="476" t="s">
        <v>9</v>
      </c>
      <c r="D4657" s="477">
        <v>35.07</v>
      </c>
    </row>
    <row r="4658" spans="1:4" s="476" customFormat="1" ht="12.75" x14ac:dyDescent="0.2">
      <c r="A4658" s="476">
        <v>7603</v>
      </c>
      <c r="B4658" s="476" t="s">
        <v>16899</v>
      </c>
      <c r="C4658" s="476" t="s">
        <v>9</v>
      </c>
      <c r="D4658" s="477">
        <v>29.75</v>
      </c>
    </row>
    <row r="4659" spans="1:4" s="476" customFormat="1" ht="12.75" x14ac:dyDescent="0.2">
      <c r="A4659" s="476">
        <v>11777</v>
      </c>
      <c r="B4659" s="476" t="s">
        <v>11546</v>
      </c>
      <c r="C4659" s="476" t="s">
        <v>9</v>
      </c>
      <c r="D4659" s="477">
        <v>132.81</v>
      </c>
    </row>
    <row r="4660" spans="1:4" s="476" customFormat="1" ht="12.75" x14ac:dyDescent="0.2">
      <c r="A4660" s="476">
        <v>40329</v>
      </c>
      <c r="B4660" s="476" t="s">
        <v>16900</v>
      </c>
      <c r="C4660" s="476" t="s">
        <v>9</v>
      </c>
      <c r="D4660" s="477">
        <v>47.23</v>
      </c>
    </row>
    <row r="4661" spans="1:4" s="476" customFormat="1" ht="12.75" x14ac:dyDescent="0.2">
      <c r="A4661" s="476">
        <v>11823</v>
      </c>
      <c r="B4661" s="476" t="s">
        <v>11547</v>
      </c>
      <c r="C4661" s="476" t="s">
        <v>9</v>
      </c>
      <c r="D4661" s="477">
        <v>19.899999999999999</v>
      </c>
    </row>
    <row r="4662" spans="1:4" s="476" customFormat="1" ht="12.75" x14ac:dyDescent="0.2">
      <c r="A4662" s="476">
        <v>11822</v>
      </c>
      <c r="B4662" s="476" t="s">
        <v>11548</v>
      </c>
      <c r="C4662" s="476" t="s">
        <v>9</v>
      </c>
      <c r="D4662" s="477">
        <v>29.94</v>
      </c>
    </row>
    <row r="4663" spans="1:4" s="476" customFormat="1" ht="12.75" x14ac:dyDescent="0.2">
      <c r="A4663" s="476">
        <v>11831</v>
      </c>
      <c r="B4663" s="476" t="s">
        <v>11549</v>
      </c>
      <c r="C4663" s="476" t="s">
        <v>9</v>
      </c>
      <c r="D4663" s="477">
        <v>22.73</v>
      </c>
    </row>
    <row r="4664" spans="1:4" s="476" customFormat="1" ht="12.75" x14ac:dyDescent="0.2">
      <c r="A4664" s="476">
        <v>7613</v>
      </c>
      <c r="B4664" s="476" t="s">
        <v>11550</v>
      </c>
      <c r="C4664" s="476" t="s">
        <v>9</v>
      </c>
      <c r="D4664" s="478">
        <v>88927.93</v>
      </c>
    </row>
    <row r="4665" spans="1:4" s="476" customFormat="1" ht="12.75" x14ac:dyDescent="0.2">
      <c r="A4665" s="476">
        <v>7619</v>
      </c>
      <c r="B4665" s="476" t="s">
        <v>11551</v>
      </c>
      <c r="C4665" s="476" t="s">
        <v>9</v>
      </c>
      <c r="D4665" s="478">
        <v>13746.35</v>
      </c>
    </row>
    <row r="4666" spans="1:4" s="476" customFormat="1" ht="12.75" x14ac:dyDescent="0.2">
      <c r="A4666" s="476">
        <v>12076</v>
      </c>
      <c r="B4666" s="476" t="s">
        <v>11552</v>
      </c>
      <c r="C4666" s="476" t="s">
        <v>9</v>
      </c>
      <c r="D4666" s="478">
        <v>6305.66</v>
      </c>
    </row>
    <row r="4667" spans="1:4" s="476" customFormat="1" ht="12.75" x14ac:dyDescent="0.2">
      <c r="A4667" s="476">
        <v>7614</v>
      </c>
      <c r="B4667" s="476" t="s">
        <v>11553</v>
      </c>
      <c r="C4667" s="476" t="s">
        <v>9</v>
      </c>
      <c r="D4667" s="478">
        <v>17337.43</v>
      </c>
    </row>
    <row r="4668" spans="1:4" s="476" customFormat="1" ht="12.75" x14ac:dyDescent="0.2">
      <c r="A4668" s="476">
        <v>7618</v>
      </c>
      <c r="B4668" s="476" t="s">
        <v>11554</v>
      </c>
      <c r="C4668" s="476" t="s">
        <v>9</v>
      </c>
      <c r="D4668" s="478">
        <v>112446.27</v>
      </c>
    </row>
    <row r="4669" spans="1:4" s="476" customFormat="1" ht="12.75" x14ac:dyDescent="0.2">
      <c r="A4669" s="476">
        <v>7620</v>
      </c>
      <c r="B4669" s="476" t="s">
        <v>11555</v>
      </c>
      <c r="C4669" s="476" t="s">
        <v>9</v>
      </c>
      <c r="D4669" s="478">
        <v>24321.86</v>
      </c>
    </row>
    <row r="4670" spans="1:4" s="476" customFormat="1" ht="12.75" x14ac:dyDescent="0.2">
      <c r="A4670" s="476">
        <v>7610</v>
      </c>
      <c r="B4670" s="476" t="s">
        <v>11556</v>
      </c>
      <c r="C4670" s="476" t="s">
        <v>9</v>
      </c>
      <c r="D4670" s="478">
        <v>7701.92</v>
      </c>
    </row>
    <row r="4671" spans="1:4" s="476" customFormat="1" ht="12.75" x14ac:dyDescent="0.2">
      <c r="A4671" s="476">
        <v>7615</v>
      </c>
      <c r="B4671" s="476" t="s">
        <v>11557</v>
      </c>
      <c r="C4671" s="476" t="s">
        <v>9</v>
      </c>
      <c r="D4671" s="478">
        <v>28375.5</v>
      </c>
    </row>
    <row r="4672" spans="1:4" s="476" customFormat="1" ht="12.75" x14ac:dyDescent="0.2">
      <c r="A4672" s="476">
        <v>7617</v>
      </c>
      <c r="B4672" s="476" t="s">
        <v>11558</v>
      </c>
      <c r="C4672" s="476" t="s">
        <v>9</v>
      </c>
      <c r="D4672" s="478">
        <v>8602.73</v>
      </c>
    </row>
    <row r="4673" spans="1:4" s="476" customFormat="1" ht="12.75" x14ac:dyDescent="0.2">
      <c r="A4673" s="476">
        <v>7616</v>
      </c>
      <c r="B4673" s="476" t="s">
        <v>11559</v>
      </c>
      <c r="C4673" s="476" t="s">
        <v>9</v>
      </c>
      <c r="D4673" s="478">
        <v>46304.32</v>
      </c>
    </row>
    <row r="4674" spans="1:4" s="476" customFormat="1" ht="12.75" x14ac:dyDescent="0.2">
      <c r="A4674" s="476">
        <v>7611</v>
      </c>
      <c r="B4674" s="476" t="s">
        <v>11560</v>
      </c>
      <c r="C4674" s="476" t="s">
        <v>9</v>
      </c>
      <c r="D4674" s="478">
        <v>11125</v>
      </c>
    </row>
    <row r="4675" spans="1:4" s="476" customFormat="1" ht="12.75" x14ac:dyDescent="0.2">
      <c r="A4675" s="476">
        <v>7612</v>
      </c>
      <c r="B4675" s="476" t="s">
        <v>11561</v>
      </c>
      <c r="C4675" s="476" t="s">
        <v>9</v>
      </c>
      <c r="D4675" s="478">
        <v>63514.29</v>
      </c>
    </row>
    <row r="4676" spans="1:4" s="476" customFormat="1" ht="12.75" x14ac:dyDescent="0.2">
      <c r="A4676" s="476">
        <v>37371</v>
      </c>
      <c r="B4676" s="476" t="s">
        <v>11562</v>
      </c>
      <c r="C4676" s="476" t="s">
        <v>7605</v>
      </c>
      <c r="D4676" s="477">
        <v>1.36</v>
      </c>
    </row>
    <row r="4677" spans="1:4" s="476" customFormat="1" ht="12.75" x14ac:dyDescent="0.2">
      <c r="A4677" s="476">
        <v>40861</v>
      </c>
      <c r="B4677" s="476" t="s">
        <v>11563</v>
      </c>
      <c r="C4677" s="476" t="s">
        <v>908</v>
      </c>
      <c r="D4677" s="477">
        <v>257.26</v>
      </c>
    </row>
    <row r="4678" spans="1:4" s="476" customFormat="1" ht="12.75" x14ac:dyDescent="0.2">
      <c r="A4678" s="476">
        <v>36510</v>
      </c>
      <c r="B4678" s="476" t="s">
        <v>11564</v>
      </c>
      <c r="C4678" s="476" t="s">
        <v>9</v>
      </c>
      <c r="D4678" s="478">
        <v>803058.07</v>
      </c>
    </row>
    <row r="4679" spans="1:4" s="476" customFormat="1" ht="12.75" x14ac:dyDescent="0.2">
      <c r="A4679" s="476">
        <v>25020</v>
      </c>
      <c r="B4679" s="476" t="s">
        <v>11565</v>
      </c>
      <c r="C4679" s="476" t="s">
        <v>9</v>
      </c>
      <c r="D4679" s="478">
        <v>3308316.71</v>
      </c>
    </row>
    <row r="4680" spans="1:4" s="476" customFormat="1" ht="12.75" x14ac:dyDescent="0.2">
      <c r="A4680" s="476">
        <v>7622</v>
      </c>
      <c r="B4680" s="476" t="s">
        <v>11566</v>
      </c>
      <c r="C4680" s="476" t="s">
        <v>9</v>
      </c>
      <c r="D4680" s="478">
        <v>779083.7</v>
      </c>
    </row>
    <row r="4681" spans="1:4" s="476" customFormat="1" ht="12.75" x14ac:dyDescent="0.2">
      <c r="A4681" s="476">
        <v>7624</v>
      </c>
      <c r="B4681" s="476" t="s">
        <v>11567</v>
      </c>
      <c r="C4681" s="476" t="s">
        <v>9</v>
      </c>
      <c r="D4681" s="478">
        <v>1010000</v>
      </c>
    </row>
    <row r="4682" spans="1:4" s="476" customFormat="1" ht="12.75" x14ac:dyDescent="0.2">
      <c r="A4682" s="476">
        <v>7625</v>
      </c>
      <c r="B4682" s="476" t="s">
        <v>11568</v>
      </c>
      <c r="C4682" s="476" t="s">
        <v>9</v>
      </c>
      <c r="D4682" s="478">
        <v>1003822.53</v>
      </c>
    </row>
    <row r="4683" spans="1:4" s="476" customFormat="1" ht="12.75" x14ac:dyDescent="0.2">
      <c r="A4683" s="476">
        <v>7623</v>
      </c>
      <c r="B4683" s="476" t="s">
        <v>11569</v>
      </c>
      <c r="C4683" s="476" t="s">
        <v>9</v>
      </c>
      <c r="D4683" s="478">
        <v>3308316.71</v>
      </c>
    </row>
    <row r="4684" spans="1:4" s="476" customFormat="1" ht="12.75" x14ac:dyDescent="0.2">
      <c r="A4684" s="476">
        <v>36508</v>
      </c>
      <c r="B4684" s="476" t="s">
        <v>11570</v>
      </c>
      <c r="C4684" s="476" t="s">
        <v>9</v>
      </c>
      <c r="D4684" s="478">
        <v>1487881.29</v>
      </c>
    </row>
    <row r="4685" spans="1:4" s="476" customFormat="1" ht="12.75" x14ac:dyDescent="0.2">
      <c r="A4685" s="476">
        <v>36509</v>
      </c>
      <c r="B4685" s="476" t="s">
        <v>11571</v>
      </c>
      <c r="C4685" s="476" t="s">
        <v>9</v>
      </c>
      <c r="D4685" s="478">
        <v>815412.79</v>
      </c>
    </row>
    <row r="4686" spans="1:4" s="476" customFormat="1" ht="12.75" x14ac:dyDescent="0.2">
      <c r="A4686" s="476">
        <v>13238</v>
      </c>
      <c r="B4686" s="476" t="s">
        <v>11572</v>
      </c>
      <c r="C4686" s="476" t="s">
        <v>9</v>
      </c>
      <c r="D4686" s="478">
        <v>252588.76</v>
      </c>
    </row>
    <row r="4687" spans="1:4" s="476" customFormat="1" ht="12.75" x14ac:dyDescent="0.2">
      <c r="A4687" s="476">
        <v>36511</v>
      </c>
      <c r="B4687" s="476" t="s">
        <v>11573</v>
      </c>
      <c r="C4687" s="476" t="s">
        <v>9</v>
      </c>
      <c r="D4687" s="478">
        <v>292682.21999999997</v>
      </c>
    </row>
    <row r="4688" spans="1:4" s="476" customFormat="1" ht="12.75" x14ac:dyDescent="0.2">
      <c r="A4688" s="476">
        <v>36515</v>
      </c>
      <c r="B4688" s="476" t="s">
        <v>11574</v>
      </c>
      <c r="C4688" s="476" t="s">
        <v>9</v>
      </c>
      <c r="D4688" s="478">
        <v>86200.92</v>
      </c>
    </row>
    <row r="4689" spans="1:4" s="476" customFormat="1" ht="12.75" x14ac:dyDescent="0.2">
      <c r="A4689" s="476">
        <v>10598</v>
      </c>
      <c r="B4689" s="476" t="s">
        <v>11575</v>
      </c>
      <c r="C4689" s="476" t="s">
        <v>9</v>
      </c>
      <c r="D4689" s="478">
        <v>139787.82</v>
      </c>
    </row>
    <row r="4690" spans="1:4" s="476" customFormat="1" ht="12.75" x14ac:dyDescent="0.2">
      <c r="A4690" s="476">
        <v>7640</v>
      </c>
      <c r="B4690" s="476" t="s">
        <v>11576</v>
      </c>
      <c r="C4690" s="476" t="s">
        <v>9</v>
      </c>
      <c r="D4690" s="478">
        <v>214500</v>
      </c>
    </row>
    <row r="4691" spans="1:4" s="476" customFormat="1" ht="12.75" x14ac:dyDescent="0.2">
      <c r="A4691" s="476">
        <v>36513</v>
      </c>
      <c r="B4691" s="476" t="s">
        <v>11577</v>
      </c>
      <c r="C4691" s="476" t="s">
        <v>9</v>
      </c>
      <c r="D4691" s="478">
        <v>206631.64</v>
      </c>
    </row>
    <row r="4692" spans="1:4" s="476" customFormat="1" ht="12.75" x14ac:dyDescent="0.2">
      <c r="A4692" s="476">
        <v>36514</v>
      </c>
      <c r="B4692" s="476" t="s">
        <v>11578</v>
      </c>
      <c r="C4692" s="476" t="s">
        <v>9</v>
      </c>
      <c r="D4692" s="478">
        <v>230537.37</v>
      </c>
    </row>
    <row r="4693" spans="1:4" s="476" customFormat="1" ht="12.75" x14ac:dyDescent="0.2">
      <c r="A4693" s="476">
        <v>11572</v>
      </c>
      <c r="B4693" s="476" t="s">
        <v>13312</v>
      </c>
      <c r="C4693" s="476" t="s">
        <v>9</v>
      </c>
      <c r="D4693" s="477">
        <v>29.41</v>
      </c>
    </row>
    <row r="4694" spans="1:4" s="476" customFormat="1" ht="12.75" x14ac:dyDescent="0.2">
      <c r="A4694" s="476">
        <v>36149</v>
      </c>
      <c r="B4694" s="476" t="s">
        <v>11579</v>
      </c>
      <c r="C4694" s="476" t="s">
        <v>9</v>
      </c>
      <c r="D4694" s="477">
        <v>173.31</v>
      </c>
    </row>
    <row r="4695" spans="1:4" s="476" customFormat="1" ht="12.75" x14ac:dyDescent="0.2">
      <c r="A4695" s="476">
        <v>42407</v>
      </c>
      <c r="B4695" s="476" t="s">
        <v>11580</v>
      </c>
      <c r="C4695" s="476" t="s">
        <v>27</v>
      </c>
      <c r="D4695" s="477">
        <v>10.88</v>
      </c>
    </row>
    <row r="4696" spans="1:4" s="476" customFormat="1" ht="12.75" x14ac:dyDescent="0.2">
      <c r="A4696" s="476">
        <v>11581</v>
      </c>
      <c r="B4696" s="476" t="s">
        <v>13313</v>
      </c>
      <c r="C4696" s="476" t="s">
        <v>27</v>
      </c>
      <c r="D4696" s="477">
        <v>19.41</v>
      </c>
    </row>
    <row r="4697" spans="1:4" s="476" customFormat="1" ht="12.75" x14ac:dyDescent="0.2">
      <c r="A4697" s="476">
        <v>43605</v>
      </c>
      <c r="B4697" s="476" t="s">
        <v>13314</v>
      </c>
      <c r="C4697" s="476" t="s">
        <v>27</v>
      </c>
      <c r="D4697" s="477">
        <v>39.72</v>
      </c>
    </row>
    <row r="4698" spans="1:4" s="476" customFormat="1" ht="12.75" x14ac:dyDescent="0.2">
      <c r="A4698" s="476">
        <v>11580</v>
      </c>
      <c r="B4698" s="476" t="s">
        <v>13315</v>
      </c>
      <c r="C4698" s="476" t="s">
        <v>27</v>
      </c>
      <c r="D4698" s="477">
        <v>7.79</v>
      </c>
    </row>
    <row r="4699" spans="1:4" s="476" customFormat="1" ht="12.75" x14ac:dyDescent="0.2">
      <c r="A4699" s="476">
        <v>10743</v>
      </c>
      <c r="B4699" s="476" t="s">
        <v>11581</v>
      </c>
      <c r="C4699" s="476" t="s">
        <v>9</v>
      </c>
      <c r="D4699" s="477">
        <v>615.33000000000004</v>
      </c>
    </row>
    <row r="4700" spans="1:4" s="476" customFormat="1" ht="12.75" x14ac:dyDescent="0.2">
      <c r="A4700" s="476">
        <v>39848</v>
      </c>
      <c r="B4700" s="476" t="s">
        <v>11582</v>
      </c>
      <c r="C4700" s="476" t="s">
        <v>27</v>
      </c>
      <c r="D4700" s="477">
        <v>2.17</v>
      </c>
    </row>
    <row r="4701" spans="1:4" s="476" customFormat="1" ht="12.75" x14ac:dyDescent="0.2">
      <c r="A4701" s="476">
        <v>20999</v>
      </c>
      <c r="B4701" s="476" t="s">
        <v>11583</v>
      </c>
      <c r="C4701" s="476" t="s">
        <v>27</v>
      </c>
      <c r="D4701" s="477">
        <v>17.97</v>
      </c>
    </row>
    <row r="4702" spans="1:4" s="476" customFormat="1" ht="12.75" x14ac:dyDescent="0.2">
      <c r="A4702" s="476">
        <v>21001</v>
      </c>
      <c r="B4702" s="476" t="s">
        <v>11584</v>
      </c>
      <c r="C4702" s="476" t="s">
        <v>27</v>
      </c>
      <c r="D4702" s="477">
        <v>33.53</v>
      </c>
    </row>
    <row r="4703" spans="1:4" s="476" customFormat="1" ht="12.75" x14ac:dyDescent="0.2">
      <c r="A4703" s="476">
        <v>21003</v>
      </c>
      <c r="B4703" s="476" t="s">
        <v>11585</v>
      </c>
      <c r="C4703" s="476" t="s">
        <v>27</v>
      </c>
      <c r="D4703" s="477">
        <v>55.1</v>
      </c>
    </row>
    <row r="4704" spans="1:4" s="476" customFormat="1" ht="12.75" x14ac:dyDescent="0.2">
      <c r="A4704" s="476">
        <v>21006</v>
      </c>
      <c r="B4704" s="476" t="s">
        <v>11586</v>
      </c>
      <c r="C4704" s="476" t="s">
        <v>27</v>
      </c>
      <c r="D4704" s="477">
        <v>116.93</v>
      </c>
    </row>
    <row r="4705" spans="1:4" s="476" customFormat="1" ht="12.75" x14ac:dyDescent="0.2">
      <c r="A4705" s="476">
        <v>21019</v>
      </c>
      <c r="B4705" s="476" t="s">
        <v>11587</v>
      </c>
      <c r="C4705" s="476" t="s">
        <v>27</v>
      </c>
      <c r="D4705" s="477">
        <v>40.65</v>
      </c>
    </row>
    <row r="4706" spans="1:4" s="476" customFormat="1" ht="12.75" x14ac:dyDescent="0.2">
      <c r="A4706" s="476">
        <v>21021</v>
      </c>
      <c r="B4706" s="476" t="s">
        <v>11588</v>
      </c>
      <c r="C4706" s="476" t="s">
        <v>27</v>
      </c>
      <c r="D4706" s="477">
        <v>64.25</v>
      </c>
    </row>
    <row r="4707" spans="1:4" s="476" customFormat="1" ht="12.75" x14ac:dyDescent="0.2">
      <c r="A4707" s="476">
        <v>21024</v>
      </c>
      <c r="B4707" s="476" t="s">
        <v>11589</v>
      </c>
      <c r="C4707" s="476" t="s">
        <v>27</v>
      </c>
      <c r="D4707" s="477">
        <v>137.66999999999999</v>
      </c>
    </row>
    <row r="4708" spans="1:4" s="476" customFormat="1" ht="12.75" x14ac:dyDescent="0.2">
      <c r="A4708" s="476">
        <v>40624</v>
      </c>
      <c r="B4708" s="476" t="s">
        <v>11590</v>
      </c>
      <c r="C4708" s="476" t="s">
        <v>27</v>
      </c>
      <c r="D4708" s="477">
        <v>76.64</v>
      </c>
    </row>
    <row r="4709" spans="1:4" s="476" customFormat="1" ht="12.75" x14ac:dyDescent="0.2">
      <c r="A4709" s="476">
        <v>42575</v>
      </c>
      <c r="B4709" s="476" t="s">
        <v>11591</v>
      </c>
      <c r="C4709" s="476" t="s">
        <v>27</v>
      </c>
      <c r="D4709" s="477">
        <v>70.33</v>
      </c>
    </row>
    <row r="4710" spans="1:4" s="476" customFormat="1" ht="12.75" x14ac:dyDescent="0.2">
      <c r="A4710" s="476">
        <v>13127</v>
      </c>
      <c r="B4710" s="476" t="s">
        <v>11592</v>
      </c>
      <c r="C4710" s="476" t="s">
        <v>27</v>
      </c>
      <c r="D4710" s="477">
        <v>34.18</v>
      </c>
    </row>
    <row r="4711" spans="1:4" s="476" customFormat="1" ht="12.75" x14ac:dyDescent="0.2">
      <c r="A4711" s="476">
        <v>13137</v>
      </c>
      <c r="B4711" s="476" t="s">
        <v>11593</v>
      </c>
      <c r="C4711" s="476" t="s">
        <v>27</v>
      </c>
      <c r="D4711" s="477">
        <v>45.36</v>
      </c>
    </row>
    <row r="4712" spans="1:4" s="476" customFormat="1" ht="12.75" x14ac:dyDescent="0.2">
      <c r="A4712" s="476">
        <v>42574</v>
      </c>
      <c r="B4712" s="476" t="s">
        <v>11594</v>
      </c>
      <c r="C4712" s="476" t="s">
        <v>27</v>
      </c>
      <c r="D4712" s="477">
        <v>52.48</v>
      </c>
    </row>
    <row r="4713" spans="1:4" s="476" customFormat="1" ht="12.75" x14ac:dyDescent="0.2">
      <c r="A4713" s="476">
        <v>20989</v>
      </c>
      <c r="B4713" s="476" t="s">
        <v>11595</v>
      </c>
      <c r="C4713" s="476" t="s">
        <v>27</v>
      </c>
      <c r="D4713" s="478">
        <v>1625.21</v>
      </c>
    </row>
    <row r="4714" spans="1:4" s="476" customFormat="1" ht="12.75" x14ac:dyDescent="0.2">
      <c r="A4714" s="476">
        <v>21147</v>
      </c>
      <c r="B4714" s="476" t="s">
        <v>11596</v>
      </c>
      <c r="C4714" s="476" t="s">
        <v>27</v>
      </c>
      <c r="D4714" s="477">
        <v>152.38</v>
      </c>
    </row>
    <row r="4715" spans="1:4" s="476" customFormat="1" ht="12.75" x14ac:dyDescent="0.2">
      <c r="A4715" s="476">
        <v>21148</v>
      </c>
      <c r="B4715" s="476" t="s">
        <v>11597</v>
      </c>
      <c r="C4715" s="476" t="s">
        <v>27</v>
      </c>
      <c r="D4715" s="477">
        <v>94.05</v>
      </c>
    </row>
    <row r="4716" spans="1:4" s="476" customFormat="1" ht="12.75" x14ac:dyDescent="0.2">
      <c r="A4716" s="476">
        <v>20984</v>
      </c>
      <c r="B4716" s="476" t="s">
        <v>11598</v>
      </c>
      <c r="C4716" s="476" t="s">
        <v>27</v>
      </c>
      <c r="D4716" s="478">
        <v>3118.45</v>
      </c>
    </row>
    <row r="4717" spans="1:4" s="476" customFormat="1" ht="12.75" x14ac:dyDescent="0.2">
      <c r="A4717" s="476">
        <v>13042</v>
      </c>
      <c r="B4717" s="476" t="s">
        <v>11599</v>
      </c>
      <c r="C4717" s="476" t="s">
        <v>27</v>
      </c>
      <c r="D4717" s="478">
        <v>1728.08</v>
      </c>
    </row>
    <row r="4718" spans="1:4" s="476" customFormat="1" ht="12.75" x14ac:dyDescent="0.2">
      <c r="A4718" s="476">
        <v>21150</v>
      </c>
      <c r="B4718" s="476" t="s">
        <v>11600</v>
      </c>
      <c r="C4718" s="476" t="s">
        <v>27</v>
      </c>
      <c r="D4718" s="477">
        <v>46.63</v>
      </c>
    </row>
    <row r="4719" spans="1:4" s="476" customFormat="1" ht="12.75" x14ac:dyDescent="0.2">
      <c r="A4719" s="476">
        <v>13141</v>
      </c>
      <c r="B4719" s="476" t="s">
        <v>11601</v>
      </c>
      <c r="C4719" s="476" t="s">
        <v>27</v>
      </c>
      <c r="D4719" s="477">
        <v>58.76</v>
      </c>
    </row>
    <row r="4720" spans="1:4" s="476" customFormat="1" ht="12.75" x14ac:dyDescent="0.2">
      <c r="A4720" s="476">
        <v>42576</v>
      </c>
      <c r="B4720" s="476" t="s">
        <v>11602</v>
      </c>
      <c r="C4720" s="476" t="s">
        <v>27</v>
      </c>
      <c r="D4720" s="477">
        <v>191.85</v>
      </c>
    </row>
    <row r="4721" spans="1:4" s="476" customFormat="1" ht="12.75" x14ac:dyDescent="0.2">
      <c r="A4721" s="476">
        <v>21151</v>
      </c>
      <c r="B4721" s="476" t="s">
        <v>11603</v>
      </c>
      <c r="C4721" s="476" t="s">
        <v>27</v>
      </c>
      <c r="D4721" s="477">
        <v>279.14</v>
      </c>
    </row>
    <row r="4722" spans="1:4" s="476" customFormat="1" ht="12.75" x14ac:dyDescent="0.2">
      <c r="A4722" s="476">
        <v>13142</v>
      </c>
      <c r="B4722" s="476" t="s">
        <v>11604</v>
      </c>
      <c r="C4722" s="476" t="s">
        <v>27</v>
      </c>
      <c r="D4722" s="477">
        <v>399.05</v>
      </c>
    </row>
    <row r="4723" spans="1:4" s="476" customFormat="1" ht="12.75" x14ac:dyDescent="0.2">
      <c r="A4723" s="476">
        <v>42577</v>
      </c>
      <c r="B4723" s="476" t="s">
        <v>11605</v>
      </c>
      <c r="C4723" s="476" t="s">
        <v>27</v>
      </c>
      <c r="D4723" s="477">
        <v>437.87</v>
      </c>
    </row>
    <row r="4724" spans="1:4" s="476" customFormat="1" ht="12.75" x14ac:dyDescent="0.2">
      <c r="A4724" s="476">
        <v>20994</v>
      </c>
      <c r="B4724" s="476" t="s">
        <v>11606</v>
      </c>
      <c r="C4724" s="476" t="s">
        <v>27</v>
      </c>
      <c r="D4724" s="477">
        <v>752.39</v>
      </c>
    </row>
    <row r="4725" spans="1:4" s="476" customFormat="1" ht="12.75" x14ac:dyDescent="0.2">
      <c r="A4725" s="476">
        <v>7672</v>
      </c>
      <c r="B4725" s="476" t="s">
        <v>11607</v>
      </c>
      <c r="C4725" s="476" t="s">
        <v>27</v>
      </c>
      <c r="D4725" s="477">
        <v>492.89</v>
      </c>
    </row>
    <row r="4726" spans="1:4" s="476" customFormat="1" ht="12.75" x14ac:dyDescent="0.2">
      <c r="A4726" s="476">
        <v>20995</v>
      </c>
      <c r="B4726" s="476" t="s">
        <v>11608</v>
      </c>
      <c r="C4726" s="476" t="s">
        <v>27</v>
      </c>
      <c r="D4726" s="477">
        <v>988.78</v>
      </c>
    </row>
    <row r="4727" spans="1:4" s="476" customFormat="1" ht="12.75" x14ac:dyDescent="0.2">
      <c r="A4727" s="476">
        <v>7690</v>
      </c>
      <c r="B4727" s="476" t="s">
        <v>11609</v>
      </c>
      <c r="C4727" s="476" t="s">
        <v>27</v>
      </c>
      <c r="D4727" s="477">
        <v>571.87</v>
      </c>
    </row>
    <row r="4728" spans="1:4" s="476" customFormat="1" ht="12.75" x14ac:dyDescent="0.2">
      <c r="A4728" s="476">
        <v>20980</v>
      </c>
      <c r="B4728" s="476" t="s">
        <v>11610</v>
      </c>
      <c r="C4728" s="476" t="s">
        <v>27</v>
      </c>
      <c r="D4728" s="477">
        <v>623.86</v>
      </c>
    </row>
    <row r="4729" spans="1:4" s="476" customFormat="1" ht="12.75" x14ac:dyDescent="0.2">
      <c r="A4729" s="476">
        <v>7661</v>
      </c>
      <c r="B4729" s="476" t="s">
        <v>11611</v>
      </c>
      <c r="C4729" s="476" t="s">
        <v>27</v>
      </c>
      <c r="D4729" s="477">
        <v>742.14</v>
      </c>
    </row>
    <row r="4730" spans="1:4" s="476" customFormat="1" ht="12.75" x14ac:dyDescent="0.2">
      <c r="A4730" s="476">
        <v>21016</v>
      </c>
      <c r="B4730" s="476" t="s">
        <v>11612</v>
      </c>
      <c r="C4730" s="476" t="s">
        <v>27</v>
      </c>
      <c r="D4730" s="477">
        <v>214.62</v>
      </c>
    </row>
    <row r="4731" spans="1:4" s="476" customFormat="1" ht="12.75" x14ac:dyDescent="0.2">
      <c r="A4731" s="476">
        <v>21008</v>
      </c>
      <c r="B4731" s="476" t="s">
        <v>11613</v>
      </c>
      <c r="C4731" s="476" t="s">
        <v>27</v>
      </c>
      <c r="D4731" s="477">
        <v>25.07</v>
      </c>
    </row>
    <row r="4732" spans="1:4" s="476" customFormat="1" ht="12.75" x14ac:dyDescent="0.2">
      <c r="A4732" s="476">
        <v>21009</v>
      </c>
      <c r="B4732" s="476" t="s">
        <v>11614</v>
      </c>
      <c r="C4732" s="476" t="s">
        <v>27</v>
      </c>
      <c r="D4732" s="477">
        <v>32.64</v>
      </c>
    </row>
    <row r="4733" spans="1:4" s="476" customFormat="1" ht="12.75" x14ac:dyDescent="0.2">
      <c r="A4733" s="476">
        <v>21010</v>
      </c>
      <c r="B4733" s="476" t="s">
        <v>11615</v>
      </c>
      <c r="C4733" s="476" t="s">
        <v>27</v>
      </c>
      <c r="D4733" s="477">
        <v>43.83</v>
      </c>
    </row>
    <row r="4734" spans="1:4" s="476" customFormat="1" ht="12.75" x14ac:dyDescent="0.2">
      <c r="A4734" s="476">
        <v>21011</v>
      </c>
      <c r="B4734" s="476" t="s">
        <v>11616</v>
      </c>
      <c r="C4734" s="476" t="s">
        <v>27</v>
      </c>
      <c r="D4734" s="477">
        <v>63.88</v>
      </c>
    </row>
    <row r="4735" spans="1:4" s="476" customFormat="1" ht="12.75" x14ac:dyDescent="0.2">
      <c r="A4735" s="476">
        <v>21012</v>
      </c>
      <c r="B4735" s="476" t="s">
        <v>11617</v>
      </c>
      <c r="C4735" s="476" t="s">
        <v>27</v>
      </c>
      <c r="D4735" s="477">
        <v>70.59</v>
      </c>
    </row>
    <row r="4736" spans="1:4" s="476" customFormat="1" ht="12.75" x14ac:dyDescent="0.2">
      <c r="A4736" s="476">
        <v>21013</v>
      </c>
      <c r="B4736" s="476" t="s">
        <v>11618</v>
      </c>
      <c r="C4736" s="476" t="s">
        <v>27</v>
      </c>
      <c r="D4736" s="477">
        <v>92.12</v>
      </c>
    </row>
    <row r="4737" spans="1:4" s="476" customFormat="1" ht="12.75" x14ac:dyDescent="0.2">
      <c r="A4737" s="476">
        <v>21014</v>
      </c>
      <c r="B4737" s="476" t="s">
        <v>11619</v>
      </c>
      <c r="C4737" s="476" t="s">
        <v>27</v>
      </c>
      <c r="D4737" s="477">
        <v>128.9</v>
      </c>
    </row>
    <row r="4738" spans="1:4" s="476" customFormat="1" ht="12.75" x14ac:dyDescent="0.2">
      <c r="A4738" s="476">
        <v>21015</v>
      </c>
      <c r="B4738" s="476" t="s">
        <v>11620</v>
      </c>
      <c r="C4738" s="476" t="s">
        <v>27</v>
      </c>
      <c r="D4738" s="477">
        <v>148.09</v>
      </c>
    </row>
    <row r="4739" spans="1:4" s="476" customFormat="1" ht="12.75" x14ac:dyDescent="0.2">
      <c r="A4739" s="476">
        <v>7697</v>
      </c>
      <c r="B4739" s="476" t="s">
        <v>1391</v>
      </c>
      <c r="C4739" s="476" t="s">
        <v>27</v>
      </c>
      <c r="D4739" s="477">
        <v>70.66</v>
      </c>
    </row>
    <row r="4740" spans="1:4" s="476" customFormat="1" ht="12.75" x14ac:dyDescent="0.2">
      <c r="A4740" s="476">
        <v>7698</v>
      </c>
      <c r="B4740" s="476" t="s">
        <v>2117</v>
      </c>
      <c r="C4740" s="476" t="s">
        <v>27</v>
      </c>
      <c r="D4740" s="477">
        <v>60.83</v>
      </c>
    </row>
    <row r="4741" spans="1:4" s="476" customFormat="1" ht="12.75" x14ac:dyDescent="0.2">
      <c r="A4741" s="476">
        <v>7691</v>
      </c>
      <c r="B4741" s="476" t="s">
        <v>11621</v>
      </c>
      <c r="C4741" s="476" t="s">
        <v>27</v>
      </c>
      <c r="D4741" s="477">
        <v>25.7</v>
      </c>
    </row>
    <row r="4742" spans="1:4" s="476" customFormat="1" ht="12.75" x14ac:dyDescent="0.2">
      <c r="A4742" s="476">
        <v>40626</v>
      </c>
      <c r="B4742" s="476" t="s">
        <v>2115</v>
      </c>
      <c r="C4742" s="476" t="s">
        <v>27</v>
      </c>
      <c r="D4742" s="477">
        <v>48.23</v>
      </c>
    </row>
    <row r="4743" spans="1:4" s="476" customFormat="1" ht="12.75" x14ac:dyDescent="0.2">
      <c r="A4743" s="476">
        <v>7701</v>
      </c>
      <c r="B4743" s="476" t="s">
        <v>2095</v>
      </c>
      <c r="C4743" s="476" t="s">
        <v>27</v>
      </c>
      <c r="D4743" s="477">
        <v>126.46</v>
      </c>
    </row>
    <row r="4744" spans="1:4" s="476" customFormat="1" ht="12.75" x14ac:dyDescent="0.2">
      <c r="A4744" s="476">
        <v>7696</v>
      </c>
      <c r="B4744" s="476" t="s">
        <v>1543</v>
      </c>
      <c r="C4744" s="476" t="s">
        <v>27</v>
      </c>
      <c r="D4744" s="477">
        <v>101.9</v>
      </c>
    </row>
    <row r="4745" spans="1:4" s="476" customFormat="1" ht="12.75" x14ac:dyDescent="0.2">
      <c r="A4745" s="476">
        <v>7700</v>
      </c>
      <c r="B4745" s="476" t="s">
        <v>2057</v>
      </c>
      <c r="C4745" s="476" t="s">
        <v>27</v>
      </c>
      <c r="D4745" s="477">
        <v>32.51</v>
      </c>
    </row>
    <row r="4746" spans="1:4" s="476" customFormat="1" ht="12.75" x14ac:dyDescent="0.2">
      <c r="A4746" s="476">
        <v>7694</v>
      </c>
      <c r="B4746" s="476" t="s">
        <v>2120</v>
      </c>
      <c r="C4746" s="476" t="s">
        <v>27</v>
      </c>
      <c r="D4746" s="477">
        <v>170.17</v>
      </c>
    </row>
    <row r="4747" spans="1:4" s="476" customFormat="1" ht="12.75" x14ac:dyDescent="0.2">
      <c r="A4747" s="476">
        <v>7693</v>
      </c>
      <c r="B4747" s="476" t="s">
        <v>11622</v>
      </c>
      <c r="C4747" s="476" t="s">
        <v>27</v>
      </c>
      <c r="D4747" s="477">
        <v>234.36</v>
      </c>
    </row>
    <row r="4748" spans="1:4" s="476" customFormat="1" ht="12.75" x14ac:dyDescent="0.2">
      <c r="A4748" s="476">
        <v>7692</v>
      </c>
      <c r="B4748" s="476" t="s">
        <v>11623</v>
      </c>
      <c r="C4748" s="476" t="s">
        <v>27</v>
      </c>
      <c r="D4748" s="477">
        <v>350.88</v>
      </c>
    </row>
    <row r="4749" spans="1:4" s="476" customFormat="1" ht="12.75" x14ac:dyDescent="0.2">
      <c r="A4749" s="476">
        <v>7695</v>
      </c>
      <c r="B4749" s="476" t="s">
        <v>11624</v>
      </c>
      <c r="C4749" s="476" t="s">
        <v>27</v>
      </c>
      <c r="D4749" s="477">
        <v>380.54</v>
      </c>
    </row>
    <row r="4750" spans="1:4" s="476" customFormat="1" ht="12.75" x14ac:dyDescent="0.2">
      <c r="A4750" s="476">
        <v>13356</v>
      </c>
      <c r="B4750" s="476" t="s">
        <v>11625</v>
      </c>
      <c r="C4750" s="476" t="s">
        <v>27</v>
      </c>
      <c r="D4750" s="477">
        <v>27.59</v>
      </c>
    </row>
    <row r="4751" spans="1:4" s="476" customFormat="1" ht="12.75" x14ac:dyDescent="0.2">
      <c r="A4751" s="476">
        <v>36365</v>
      </c>
      <c r="B4751" s="476" t="s">
        <v>11626</v>
      </c>
      <c r="C4751" s="476" t="s">
        <v>27</v>
      </c>
      <c r="D4751" s="477">
        <v>36.83</v>
      </c>
    </row>
    <row r="4752" spans="1:4" s="476" customFormat="1" ht="12.75" x14ac:dyDescent="0.2">
      <c r="A4752" s="476">
        <v>41930</v>
      </c>
      <c r="B4752" s="476" t="s">
        <v>11627</v>
      </c>
      <c r="C4752" s="476" t="s">
        <v>27</v>
      </c>
      <c r="D4752" s="477">
        <v>119.23</v>
      </c>
    </row>
    <row r="4753" spans="1:4" s="476" customFormat="1" ht="12.75" x14ac:dyDescent="0.2">
      <c r="A4753" s="476">
        <v>41931</v>
      </c>
      <c r="B4753" s="476" t="s">
        <v>11628</v>
      </c>
      <c r="C4753" s="476" t="s">
        <v>27</v>
      </c>
      <c r="D4753" s="477">
        <v>203.3</v>
      </c>
    </row>
    <row r="4754" spans="1:4" s="476" customFormat="1" ht="12.75" x14ac:dyDescent="0.2">
      <c r="A4754" s="476">
        <v>41932</v>
      </c>
      <c r="B4754" s="476" t="s">
        <v>11629</v>
      </c>
      <c r="C4754" s="476" t="s">
        <v>27</v>
      </c>
      <c r="D4754" s="477">
        <v>328.37</v>
      </c>
    </row>
    <row r="4755" spans="1:4" s="476" customFormat="1" ht="12.75" x14ac:dyDescent="0.2">
      <c r="A4755" s="476">
        <v>41933</v>
      </c>
      <c r="B4755" s="476" t="s">
        <v>11630</v>
      </c>
      <c r="C4755" s="476" t="s">
        <v>27</v>
      </c>
      <c r="D4755" s="477">
        <v>406.69</v>
      </c>
    </row>
    <row r="4756" spans="1:4" s="476" customFormat="1" ht="12.75" x14ac:dyDescent="0.2">
      <c r="A4756" s="476">
        <v>41934</v>
      </c>
      <c r="B4756" s="476" t="s">
        <v>11631</v>
      </c>
      <c r="C4756" s="476" t="s">
        <v>27</v>
      </c>
      <c r="D4756" s="477">
        <v>526.76</v>
      </c>
    </row>
    <row r="4757" spans="1:4" s="476" customFormat="1" ht="12.75" x14ac:dyDescent="0.2">
      <c r="A4757" s="476">
        <v>41936</v>
      </c>
      <c r="B4757" s="476" t="s">
        <v>11632</v>
      </c>
      <c r="C4757" s="476" t="s">
        <v>27</v>
      </c>
      <c r="D4757" s="477">
        <v>79.42</v>
      </c>
    </row>
    <row r="4758" spans="1:4" s="476" customFormat="1" ht="12.75" x14ac:dyDescent="0.2">
      <c r="A4758" s="476">
        <v>41785</v>
      </c>
      <c r="B4758" s="476" t="s">
        <v>11633</v>
      </c>
      <c r="C4758" s="476" t="s">
        <v>27</v>
      </c>
      <c r="D4758" s="478">
        <v>2099.8200000000002</v>
      </c>
    </row>
    <row r="4759" spans="1:4" s="476" customFormat="1" ht="12.75" x14ac:dyDescent="0.2">
      <c r="A4759" s="476">
        <v>41781</v>
      </c>
      <c r="B4759" s="476" t="s">
        <v>11634</v>
      </c>
      <c r="C4759" s="476" t="s">
        <v>27</v>
      </c>
      <c r="D4759" s="477">
        <v>598.66999999999996</v>
      </c>
    </row>
    <row r="4760" spans="1:4" s="476" customFormat="1" ht="12.75" x14ac:dyDescent="0.2">
      <c r="A4760" s="476">
        <v>41783</v>
      </c>
      <c r="B4760" s="476" t="s">
        <v>11635</v>
      </c>
      <c r="C4760" s="476" t="s">
        <v>27</v>
      </c>
      <c r="D4760" s="478">
        <v>1579.81</v>
      </c>
    </row>
    <row r="4761" spans="1:4" s="476" customFormat="1" ht="12.75" x14ac:dyDescent="0.2">
      <c r="A4761" s="476">
        <v>41786</v>
      </c>
      <c r="B4761" s="476" t="s">
        <v>11636</v>
      </c>
      <c r="C4761" s="476" t="s">
        <v>27</v>
      </c>
      <c r="D4761" s="478">
        <v>3295.65</v>
      </c>
    </row>
    <row r="4762" spans="1:4" s="476" customFormat="1" ht="12.75" x14ac:dyDescent="0.2">
      <c r="A4762" s="476">
        <v>41779</v>
      </c>
      <c r="B4762" s="476" t="s">
        <v>11637</v>
      </c>
      <c r="C4762" s="476" t="s">
        <v>27</v>
      </c>
      <c r="D4762" s="477">
        <v>229.61</v>
      </c>
    </row>
    <row r="4763" spans="1:4" s="476" customFormat="1" ht="12.75" x14ac:dyDescent="0.2">
      <c r="A4763" s="476">
        <v>41780</v>
      </c>
      <c r="B4763" s="476" t="s">
        <v>11638</v>
      </c>
      <c r="C4763" s="476" t="s">
        <v>27</v>
      </c>
      <c r="D4763" s="477">
        <v>271.57</v>
      </c>
    </row>
    <row r="4764" spans="1:4" s="476" customFormat="1" ht="12.75" x14ac:dyDescent="0.2">
      <c r="A4764" s="476">
        <v>41782</v>
      </c>
      <c r="B4764" s="476" t="s">
        <v>11639</v>
      </c>
      <c r="C4764" s="476" t="s">
        <v>27</v>
      </c>
      <c r="D4764" s="478">
        <v>1119.48</v>
      </c>
    </row>
    <row r="4765" spans="1:4" s="476" customFormat="1" ht="12.75" x14ac:dyDescent="0.2">
      <c r="A4765" s="476">
        <v>38130</v>
      </c>
      <c r="B4765" s="476" t="s">
        <v>11640</v>
      </c>
      <c r="C4765" s="476" t="s">
        <v>27</v>
      </c>
      <c r="D4765" s="477">
        <v>36.68</v>
      </c>
    </row>
    <row r="4766" spans="1:4" s="476" customFormat="1" ht="12.75" x14ac:dyDescent="0.2">
      <c r="A4766" s="476">
        <v>21123</v>
      </c>
      <c r="B4766" s="476" t="s">
        <v>11641</v>
      </c>
      <c r="C4766" s="476" t="s">
        <v>27</v>
      </c>
      <c r="D4766" s="477">
        <v>10.41</v>
      </c>
    </row>
    <row r="4767" spans="1:4" s="476" customFormat="1" ht="12.75" x14ac:dyDescent="0.2">
      <c r="A4767" s="476">
        <v>21124</v>
      </c>
      <c r="B4767" s="476" t="s">
        <v>11642</v>
      </c>
      <c r="C4767" s="476" t="s">
        <v>27</v>
      </c>
      <c r="D4767" s="477">
        <v>18.46</v>
      </c>
    </row>
    <row r="4768" spans="1:4" s="476" customFormat="1" ht="12.75" x14ac:dyDescent="0.2">
      <c r="A4768" s="476">
        <v>21125</v>
      </c>
      <c r="B4768" s="476" t="s">
        <v>11643</v>
      </c>
      <c r="C4768" s="476" t="s">
        <v>27</v>
      </c>
      <c r="D4768" s="477">
        <v>29.62</v>
      </c>
    </row>
    <row r="4769" spans="1:4" s="476" customFormat="1" ht="12.75" x14ac:dyDescent="0.2">
      <c r="A4769" s="476">
        <v>38028</v>
      </c>
      <c r="B4769" s="476" t="s">
        <v>11644</v>
      </c>
      <c r="C4769" s="476" t="s">
        <v>27</v>
      </c>
      <c r="D4769" s="477">
        <v>50.27</v>
      </c>
    </row>
    <row r="4770" spans="1:4" s="476" customFormat="1" ht="12.75" x14ac:dyDescent="0.2">
      <c r="A4770" s="476">
        <v>38029</v>
      </c>
      <c r="B4770" s="476" t="s">
        <v>11645</v>
      </c>
      <c r="C4770" s="476" t="s">
        <v>27</v>
      </c>
      <c r="D4770" s="477">
        <v>76.63</v>
      </c>
    </row>
    <row r="4771" spans="1:4" s="476" customFormat="1" ht="12.75" x14ac:dyDescent="0.2">
      <c r="A4771" s="476">
        <v>38030</v>
      </c>
      <c r="B4771" s="476" t="s">
        <v>11646</v>
      </c>
      <c r="C4771" s="476" t="s">
        <v>27</v>
      </c>
      <c r="D4771" s="477">
        <v>117.71</v>
      </c>
    </row>
    <row r="4772" spans="1:4" s="476" customFormat="1" ht="12.75" x14ac:dyDescent="0.2">
      <c r="A4772" s="476">
        <v>38031</v>
      </c>
      <c r="B4772" s="476" t="s">
        <v>11647</v>
      </c>
      <c r="C4772" s="476" t="s">
        <v>27</v>
      </c>
      <c r="D4772" s="477">
        <v>186.52</v>
      </c>
    </row>
    <row r="4773" spans="1:4" s="476" customFormat="1" ht="12.75" x14ac:dyDescent="0.2">
      <c r="A4773" s="476">
        <v>39735</v>
      </c>
      <c r="B4773" s="476" t="s">
        <v>11648</v>
      </c>
      <c r="C4773" s="476" t="s">
        <v>27</v>
      </c>
      <c r="D4773" s="477">
        <v>92.74</v>
      </c>
    </row>
    <row r="4774" spans="1:4" s="476" customFormat="1" ht="12.75" x14ac:dyDescent="0.2">
      <c r="A4774" s="476">
        <v>39734</v>
      </c>
      <c r="B4774" s="476" t="s">
        <v>11649</v>
      </c>
      <c r="C4774" s="476" t="s">
        <v>27</v>
      </c>
      <c r="D4774" s="477">
        <v>110.01</v>
      </c>
    </row>
    <row r="4775" spans="1:4" s="476" customFormat="1" ht="12.75" x14ac:dyDescent="0.2">
      <c r="A4775" s="476">
        <v>39736</v>
      </c>
      <c r="B4775" s="476" t="s">
        <v>11650</v>
      </c>
      <c r="C4775" s="476" t="s">
        <v>27</v>
      </c>
      <c r="D4775" s="477">
        <v>125.55</v>
      </c>
    </row>
    <row r="4776" spans="1:4" s="476" customFormat="1" ht="12.75" x14ac:dyDescent="0.2">
      <c r="A4776" s="476">
        <v>39737</v>
      </c>
      <c r="B4776" s="476" t="s">
        <v>11651</v>
      </c>
      <c r="C4776" s="476" t="s">
        <v>27</v>
      </c>
      <c r="D4776" s="477">
        <v>16.89</v>
      </c>
    </row>
    <row r="4777" spans="1:4" s="476" customFormat="1" ht="12.75" x14ac:dyDescent="0.2">
      <c r="A4777" s="476">
        <v>39738</v>
      </c>
      <c r="B4777" s="476" t="s">
        <v>2051</v>
      </c>
      <c r="C4777" s="476" t="s">
        <v>27</v>
      </c>
      <c r="D4777" s="477">
        <v>6.1</v>
      </c>
    </row>
    <row r="4778" spans="1:4" s="476" customFormat="1" ht="12.75" x14ac:dyDescent="0.2">
      <c r="A4778" s="476">
        <v>39739</v>
      </c>
      <c r="B4778" s="476" t="s">
        <v>11652</v>
      </c>
      <c r="C4778" s="476" t="s">
        <v>27</v>
      </c>
      <c r="D4778" s="477">
        <v>86.82</v>
      </c>
    </row>
    <row r="4779" spans="1:4" s="476" customFormat="1" ht="12.75" x14ac:dyDescent="0.2">
      <c r="A4779" s="476">
        <v>39733</v>
      </c>
      <c r="B4779" s="476" t="s">
        <v>11653</v>
      </c>
      <c r="C4779" s="476" t="s">
        <v>27</v>
      </c>
      <c r="D4779" s="477">
        <v>150.24</v>
      </c>
    </row>
    <row r="4780" spans="1:4" s="476" customFormat="1" ht="12.75" x14ac:dyDescent="0.2">
      <c r="A4780" s="476">
        <v>39854</v>
      </c>
      <c r="B4780" s="476" t="s">
        <v>11654</v>
      </c>
      <c r="C4780" s="476" t="s">
        <v>27</v>
      </c>
      <c r="D4780" s="477">
        <v>152.37</v>
      </c>
    </row>
    <row r="4781" spans="1:4" s="476" customFormat="1" ht="12.75" x14ac:dyDescent="0.2">
      <c r="A4781" s="476">
        <v>39740</v>
      </c>
      <c r="B4781" s="476" t="s">
        <v>11655</v>
      </c>
      <c r="C4781" s="476" t="s">
        <v>27</v>
      </c>
      <c r="D4781" s="477">
        <v>83.37</v>
      </c>
    </row>
    <row r="4782" spans="1:4" s="476" customFormat="1" ht="12.75" x14ac:dyDescent="0.2">
      <c r="A4782" s="476">
        <v>39741</v>
      </c>
      <c r="B4782" s="476" t="s">
        <v>2045</v>
      </c>
      <c r="C4782" s="476" t="s">
        <v>27</v>
      </c>
      <c r="D4782" s="477">
        <v>15.36</v>
      </c>
    </row>
    <row r="4783" spans="1:4" s="476" customFormat="1" ht="12.75" x14ac:dyDescent="0.2">
      <c r="A4783" s="476">
        <v>39853</v>
      </c>
      <c r="B4783" s="476" t="s">
        <v>2048</v>
      </c>
      <c r="C4783" s="476" t="s">
        <v>27</v>
      </c>
      <c r="D4783" s="477">
        <v>20.18</v>
      </c>
    </row>
    <row r="4784" spans="1:4" s="476" customFormat="1" ht="12.75" x14ac:dyDescent="0.2">
      <c r="A4784" s="476">
        <v>39742</v>
      </c>
      <c r="B4784" s="476" t="s">
        <v>11656</v>
      </c>
      <c r="C4784" s="476" t="s">
        <v>27</v>
      </c>
      <c r="D4784" s="477">
        <v>67.010000000000005</v>
      </c>
    </row>
    <row r="4785" spans="1:4" s="476" customFormat="1" ht="12.75" x14ac:dyDescent="0.2">
      <c r="A4785" s="476">
        <v>39749</v>
      </c>
      <c r="B4785" s="476" t="s">
        <v>11657</v>
      </c>
      <c r="C4785" s="476" t="s">
        <v>27</v>
      </c>
      <c r="D4785" s="477">
        <v>106.41</v>
      </c>
    </row>
    <row r="4786" spans="1:4" s="476" customFormat="1" ht="12.75" x14ac:dyDescent="0.2">
      <c r="A4786" s="476">
        <v>39751</v>
      </c>
      <c r="B4786" s="476" t="s">
        <v>11658</v>
      </c>
      <c r="C4786" s="476" t="s">
        <v>27</v>
      </c>
      <c r="D4786" s="477">
        <v>193.36</v>
      </c>
    </row>
    <row r="4787" spans="1:4" s="476" customFormat="1" ht="12.75" x14ac:dyDescent="0.2">
      <c r="A4787" s="476">
        <v>39750</v>
      </c>
      <c r="B4787" s="476" t="s">
        <v>11659</v>
      </c>
      <c r="C4787" s="476" t="s">
        <v>27</v>
      </c>
      <c r="D4787" s="477">
        <v>160.72</v>
      </c>
    </row>
    <row r="4788" spans="1:4" s="476" customFormat="1" ht="12.75" x14ac:dyDescent="0.2">
      <c r="A4788" s="476">
        <v>39747</v>
      </c>
      <c r="B4788" s="476" t="s">
        <v>11660</v>
      </c>
      <c r="C4788" s="476" t="s">
        <v>27</v>
      </c>
      <c r="D4788" s="477">
        <v>51.7</v>
      </c>
    </row>
    <row r="4789" spans="1:4" s="476" customFormat="1" ht="12.75" x14ac:dyDescent="0.2">
      <c r="A4789" s="476">
        <v>39753</v>
      </c>
      <c r="B4789" s="476" t="s">
        <v>11661</v>
      </c>
      <c r="C4789" s="476" t="s">
        <v>27</v>
      </c>
      <c r="D4789" s="477">
        <v>355.93</v>
      </c>
    </row>
    <row r="4790" spans="1:4" s="476" customFormat="1" ht="12.75" x14ac:dyDescent="0.2">
      <c r="A4790" s="476">
        <v>39754</v>
      </c>
      <c r="B4790" s="476" t="s">
        <v>11662</v>
      </c>
      <c r="C4790" s="476" t="s">
        <v>27</v>
      </c>
      <c r="D4790" s="477">
        <v>524.38</v>
      </c>
    </row>
    <row r="4791" spans="1:4" s="476" customFormat="1" ht="12.75" x14ac:dyDescent="0.2">
      <c r="A4791" s="476">
        <v>39748</v>
      </c>
      <c r="B4791" s="476" t="s">
        <v>11663</v>
      </c>
      <c r="C4791" s="476" t="s">
        <v>27</v>
      </c>
      <c r="D4791" s="477">
        <v>83.65</v>
      </c>
    </row>
    <row r="4792" spans="1:4" s="476" customFormat="1" ht="12.75" x14ac:dyDescent="0.2">
      <c r="A4792" s="476">
        <v>39755</v>
      </c>
      <c r="B4792" s="476" t="s">
        <v>11664</v>
      </c>
      <c r="C4792" s="476" t="s">
        <v>27</v>
      </c>
      <c r="D4792" s="477">
        <v>795.08</v>
      </c>
    </row>
    <row r="4793" spans="1:4" s="476" customFormat="1" ht="12.75" x14ac:dyDescent="0.2">
      <c r="A4793" s="476">
        <v>12742</v>
      </c>
      <c r="B4793" s="476" t="s">
        <v>11665</v>
      </c>
      <c r="C4793" s="476" t="s">
        <v>27</v>
      </c>
      <c r="D4793" s="477">
        <v>629.57000000000005</v>
      </c>
    </row>
    <row r="4794" spans="1:4" s="476" customFormat="1" ht="12.75" x14ac:dyDescent="0.2">
      <c r="A4794" s="476">
        <v>12713</v>
      </c>
      <c r="B4794" s="476" t="s">
        <v>11666</v>
      </c>
      <c r="C4794" s="476" t="s">
        <v>27</v>
      </c>
      <c r="D4794" s="477">
        <v>33.39</v>
      </c>
    </row>
    <row r="4795" spans="1:4" s="476" customFormat="1" ht="12.75" x14ac:dyDescent="0.2">
      <c r="A4795" s="476">
        <v>12743</v>
      </c>
      <c r="B4795" s="476" t="s">
        <v>11667</v>
      </c>
      <c r="C4795" s="476" t="s">
        <v>27</v>
      </c>
      <c r="D4795" s="477">
        <v>57.44</v>
      </c>
    </row>
    <row r="4796" spans="1:4" s="476" customFormat="1" ht="12.75" x14ac:dyDescent="0.2">
      <c r="A4796" s="476">
        <v>12744</v>
      </c>
      <c r="B4796" s="476" t="s">
        <v>11668</v>
      </c>
      <c r="C4796" s="476" t="s">
        <v>27</v>
      </c>
      <c r="D4796" s="477">
        <v>72.900000000000006</v>
      </c>
    </row>
    <row r="4797" spans="1:4" s="476" customFormat="1" ht="12.75" x14ac:dyDescent="0.2">
      <c r="A4797" s="476">
        <v>12745</v>
      </c>
      <c r="B4797" s="476" t="s">
        <v>11669</v>
      </c>
      <c r="C4797" s="476" t="s">
        <v>27</v>
      </c>
      <c r="D4797" s="477">
        <v>105.86</v>
      </c>
    </row>
    <row r="4798" spans="1:4" s="476" customFormat="1" ht="12.75" x14ac:dyDescent="0.2">
      <c r="A4798" s="476">
        <v>12746</v>
      </c>
      <c r="B4798" s="476" t="s">
        <v>11670</v>
      </c>
      <c r="C4798" s="476" t="s">
        <v>27</v>
      </c>
      <c r="D4798" s="477">
        <v>142.94999999999999</v>
      </c>
    </row>
    <row r="4799" spans="1:4" s="476" customFormat="1" ht="12.75" x14ac:dyDescent="0.2">
      <c r="A4799" s="476">
        <v>12747</v>
      </c>
      <c r="B4799" s="476" t="s">
        <v>11671</v>
      </c>
      <c r="C4799" s="476" t="s">
        <v>27</v>
      </c>
      <c r="D4799" s="477">
        <v>207.31</v>
      </c>
    </row>
    <row r="4800" spans="1:4" s="476" customFormat="1" ht="12.75" x14ac:dyDescent="0.2">
      <c r="A4800" s="476">
        <v>12748</v>
      </c>
      <c r="B4800" s="476" t="s">
        <v>11672</v>
      </c>
      <c r="C4800" s="476" t="s">
        <v>27</v>
      </c>
      <c r="D4800" s="477">
        <v>292.07</v>
      </c>
    </row>
    <row r="4801" spans="1:4" s="476" customFormat="1" ht="12.75" x14ac:dyDescent="0.2">
      <c r="A4801" s="476">
        <v>12749</v>
      </c>
      <c r="B4801" s="476" t="s">
        <v>11673</v>
      </c>
      <c r="C4801" s="476" t="s">
        <v>27</v>
      </c>
      <c r="D4801" s="477">
        <v>426.95</v>
      </c>
    </row>
    <row r="4802" spans="1:4" s="476" customFormat="1" ht="12.75" x14ac:dyDescent="0.2">
      <c r="A4802" s="476">
        <v>39726</v>
      </c>
      <c r="B4802" s="476" t="s">
        <v>11674</v>
      </c>
      <c r="C4802" s="476" t="s">
        <v>27</v>
      </c>
      <c r="D4802" s="477">
        <v>140.22999999999999</v>
      </c>
    </row>
    <row r="4803" spans="1:4" s="476" customFormat="1" ht="12.75" x14ac:dyDescent="0.2">
      <c r="A4803" s="476">
        <v>39728</v>
      </c>
      <c r="B4803" s="476" t="s">
        <v>11675</v>
      </c>
      <c r="C4803" s="476" t="s">
        <v>27</v>
      </c>
      <c r="D4803" s="477">
        <v>246.47</v>
      </c>
    </row>
    <row r="4804" spans="1:4" s="476" customFormat="1" ht="12.75" x14ac:dyDescent="0.2">
      <c r="A4804" s="476">
        <v>39727</v>
      </c>
      <c r="B4804" s="476" t="s">
        <v>11676</v>
      </c>
      <c r="C4804" s="476" t="s">
        <v>27</v>
      </c>
      <c r="D4804" s="477">
        <v>202.83</v>
      </c>
    </row>
    <row r="4805" spans="1:4" s="476" customFormat="1" ht="12.75" x14ac:dyDescent="0.2">
      <c r="A4805" s="476">
        <v>39724</v>
      </c>
      <c r="B4805" s="476" t="s">
        <v>11677</v>
      </c>
      <c r="C4805" s="476" t="s">
        <v>27</v>
      </c>
      <c r="D4805" s="477">
        <v>62.1</v>
      </c>
    </row>
    <row r="4806" spans="1:4" s="476" customFormat="1" ht="12.75" x14ac:dyDescent="0.2">
      <c r="A4806" s="476">
        <v>39729</v>
      </c>
      <c r="B4806" s="476" t="s">
        <v>11678</v>
      </c>
      <c r="C4806" s="476" t="s">
        <v>27</v>
      </c>
      <c r="D4806" s="477">
        <v>341.31</v>
      </c>
    </row>
    <row r="4807" spans="1:4" s="476" customFormat="1" ht="12.75" x14ac:dyDescent="0.2">
      <c r="A4807" s="476">
        <v>39730</v>
      </c>
      <c r="B4807" s="476" t="s">
        <v>11679</v>
      </c>
      <c r="C4807" s="476" t="s">
        <v>27</v>
      </c>
      <c r="D4807" s="477">
        <v>442.84</v>
      </c>
    </row>
    <row r="4808" spans="1:4" s="476" customFormat="1" ht="12.75" x14ac:dyDescent="0.2">
      <c r="A4808" s="476">
        <v>39731</v>
      </c>
      <c r="B4808" s="476" t="s">
        <v>11680</v>
      </c>
      <c r="C4808" s="476" t="s">
        <v>27</v>
      </c>
      <c r="D4808" s="477">
        <v>655.88</v>
      </c>
    </row>
    <row r="4809" spans="1:4" s="476" customFormat="1" ht="12.75" x14ac:dyDescent="0.2">
      <c r="A4809" s="476">
        <v>39725</v>
      </c>
      <c r="B4809" s="476" t="s">
        <v>11681</v>
      </c>
      <c r="C4809" s="476" t="s">
        <v>27</v>
      </c>
      <c r="D4809" s="477">
        <v>101.22</v>
      </c>
    </row>
    <row r="4810" spans="1:4" s="476" customFormat="1" ht="12.75" x14ac:dyDescent="0.2">
      <c r="A4810" s="476">
        <v>39732</v>
      </c>
      <c r="B4810" s="476" t="s">
        <v>11682</v>
      </c>
      <c r="C4810" s="476" t="s">
        <v>27</v>
      </c>
      <c r="D4810" s="477">
        <v>965.42</v>
      </c>
    </row>
    <row r="4811" spans="1:4" s="476" customFormat="1" ht="12.75" x14ac:dyDescent="0.2">
      <c r="A4811" s="476">
        <v>39660</v>
      </c>
      <c r="B4811" s="476" t="s">
        <v>11683</v>
      </c>
      <c r="C4811" s="476" t="s">
        <v>27</v>
      </c>
      <c r="D4811" s="477">
        <v>43.99</v>
      </c>
    </row>
    <row r="4812" spans="1:4" s="476" customFormat="1" ht="12.75" x14ac:dyDescent="0.2">
      <c r="A4812" s="476">
        <v>39662</v>
      </c>
      <c r="B4812" s="476" t="s">
        <v>2050</v>
      </c>
      <c r="C4812" s="476" t="s">
        <v>27</v>
      </c>
      <c r="D4812" s="477">
        <v>21.08</v>
      </c>
    </row>
    <row r="4813" spans="1:4" s="476" customFormat="1" ht="12.75" x14ac:dyDescent="0.2">
      <c r="A4813" s="476">
        <v>39661</v>
      </c>
      <c r="B4813" s="476" t="s">
        <v>11684</v>
      </c>
      <c r="C4813" s="476" t="s">
        <v>27</v>
      </c>
      <c r="D4813" s="477">
        <v>14.38</v>
      </c>
    </row>
    <row r="4814" spans="1:4" s="476" customFormat="1" ht="12.75" x14ac:dyDescent="0.2">
      <c r="A4814" s="476">
        <v>39666</v>
      </c>
      <c r="B4814" s="476" t="s">
        <v>11685</v>
      </c>
      <c r="C4814" s="476" t="s">
        <v>27</v>
      </c>
      <c r="D4814" s="477">
        <v>66.180000000000007</v>
      </c>
    </row>
    <row r="4815" spans="1:4" s="476" customFormat="1" ht="12.75" x14ac:dyDescent="0.2">
      <c r="A4815" s="476">
        <v>39664</v>
      </c>
      <c r="B4815" s="476" t="s">
        <v>2044</v>
      </c>
      <c r="C4815" s="476" t="s">
        <v>27</v>
      </c>
      <c r="D4815" s="477">
        <v>32.43</v>
      </c>
    </row>
    <row r="4816" spans="1:4" s="476" customFormat="1" ht="12.75" x14ac:dyDescent="0.2">
      <c r="A4816" s="476">
        <v>39663</v>
      </c>
      <c r="B4816" s="476" t="s">
        <v>11686</v>
      </c>
      <c r="C4816" s="476" t="s">
        <v>27</v>
      </c>
      <c r="D4816" s="477">
        <v>25.93</v>
      </c>
    </row>
    <row r="4817" spans="1:4" s="476" customFormat="1" ht="12.75" x14ac:dyDescent="0.2">
      <c r="A4817" s="476">
        <v>39665</v>
      </c>
      <c r="B4817" s="476" t="s">
        <v>2047</v>
      </c>
      <c r="C4817" s="476" t="s">
        <v>27</v>
      </c>
      <c r="D4817" s="477">
        <v>54.72</v>
      </c>
    </row>
    <row r="4818" spans="1:4" s="476" customFormat="1" ht="12.75" x14ac:dyDescent="0.2">
      <c r="A4818" s="476">
        <v>39752</v>
      </c>
      <c r="B4818" s="476" t="s">
        <v>11687</v>
      </c>
      <c r="C4818" s="476" t="s">
        <v>27</v>
      </c>
      <c r="D4818" s="477">
        <v>275.13</v>
      </c>
    </row>
    <row r="4819" spans="1:4" s="476" customFormat="1" ht="12.75" x14ac:dyDescent="0.2">
      <c r="A4819" s="476">
        <v>7725</v>
      </c>
      <c r="B4819" s="476" t="s">
        <v>11688</v>
      </c>
      <c r="C4819" s="476" t="s">
        <v>27</v>
      </c>
      <c r="D4819" s="477">
        <v>209.85</v>
      </c>
    </row>
    <row r="4820" spans="1:4" s="476" customFormat="1" ht="12.75" x14ac:dyDescent="0.2">
      <c r="A4820" s="476">
        <v>7753</v>
      </c>
      <c r="B4820" s="476" t="s">
        <v>11689</v>
      </c>
      <c r="C4820" s="476" t="s">
        <v>27</v>
      </c>
      <c r="D4820" s="477">
        <v>409.11</v>
      </c>
    </row>
    <row r="4821" spans="1:4" s="476" customFormat="1" ht="12.75" x14ac:dyDescent="0.2">
      <c r="A4821" s="476">
        <v>13256</v>
      </c>
      <c r="B4821" s="476" t="s">
        <v>11690</v>
      </c>
      <c r="C4821" s="476" t="s">
        <v>27</v>
      </c>
      <c r="D4821" s="477">
        <v>573.11</v>
      </c>
    </row>
    <row r="4822" spans="1:4" s="476" customFormat="1" ht="12.75" x14ac:dyDescent="0.2">
      <c r="A4822" s="476">
        <v>7757</v>
      </c>
      <c r="B4822" s="476" t="s">
        <v>11691</v>
      </c>
      <c r="C4822" s="476" t="s">
        <v>27</v>
      </c>
      <c r="D4822" s="477">
        <v>611.03</v>
      </c>
    </row>
    <row r="4823" spans="1:4" s="476" customFormat="1" ht="12.75" x14ac:dyDescent="0.2">
      <c r="A4823" s="476">
        <v>7758</v>
      </c>
      <c r="B4823" s="476" t="s">
        <v>11692</v>
      </c>
      <c r="C4823" s="476" t="s">
        <v>27</v>
      </c>
      <c r="D4823" s="477">
        <v>885.24</v>
      </c>
    </row>
    <row r="4824" spans="1:4" s="476" customFormat="1" ht="12.75" x14ac:dyDescent="0.2">
      <c r="A4824" s="476">
        <v>7759</v>
      </c>
      <c r="B4824" s="476" t="s">
        <v>11693</v>
      </c>
      <c r="C4824" s="476" t="s">
        <v>27</v>
      </c>
      <c r="D4824" s="478">
        <v>2453.02</v>
      </c>
    </row>
    <row r="4825" spans="1:4" s="476" customFormat="1" ht="12.75" x14ac:dyDescent="0.2">
      <c r="A4825" s="476">
        <v>40334</v>
      </c>
      <c r="B4825" s="476" t="s">
        <v>11694</v>
      </c>
      <c r="C4825" s="476" t="s">
        <v>27</v>
      </c>
      <c r="D4825" s="477">
        <v>96.1</v>
      </c>
    </row>
    <row r="4826" spans="1:4" s="476" customFormat="1" ht="12.75" x14ac:dyDescent="0.2">
      <c r="A4826" s="476">
        <v>7745</v>
      </c>
      <c r="B4826" s="476" t="s">
        <v>11695</v>
      </c>
      <c r="C4826" s="476" t="s">
        <v>27</v>
      </c>
      <c r="D4826" s="477">
        <v>108.45</v>
      </c>
    </row>
    <row r="4827" spans="1:4" s="476" customFormat="1" ht="12.75" x14ac:dyDescent="0.2">
      <c r="A4827" s="476">
        <v>7714</v>
      </c>
      <c r="B4827" s="476" t="s">
        <v>11696</v>
      </c>
      <c r="C4827" s="476" t="s">
        <v>27</v>
      </c>
      <c r="D4827" s="477">
        <v>129.61000000000001</v>
      </c>
    </row>
    <row r="4828" spans="1:4" s="476" customFormat="1" ht="12.75" x14ac:dyDescent="0.2">
      <c r="A4828" s="476">
        <v>7742</v>
      </c>
      <c r="B4828" s="476" t="s">
        <v>11697</v>
      </c>
      <c r="C4828" s="476" t="s">
        <v>27</v>
      </c>
      <c r="D4828" s="477">
        <v>286.02999999999997</v>
      </c>
    </row>
    <row r="4829" spans="1:4" s="476" customFormat="1" ht="12.75" x14ac:dyDescent="0.2">
      <c r="A4829" s="476">
        <v>7750</v>
      </c>
      <c r="B4829" s="476" t="s">
        <v>11698</v>
      </c>
      <c r="C4829" s="476" t="s">
        <v>27</v>
      </c>
      <c r="D4829" s="477">
        <v>349.16</v>
      </c>
    </row>
    <row r="4830" spans="1:4" s="476" customFormat="1" ht="12.75" x14ac:dyDescent="0.2">
      <c r="A4830" s="476">
        <v>7756</v>
      </c>
      <c r="B4830" s="476" t="s">
        <v>11699</v>
      </c>
      <c r="C4830" s="476" t="s">
        <v>27</v>
      </c>
      <c r="D4830" s="477">
        <v>401.18</v>
      </c>
    </row>
    <row r="4831" spans="1:4" s="476" customFormat="1" ht="12.75" x14ac:dyDescent="0.2">
      <c r="A4831" s="476">
        <v>7765</v>
      </c>
      <c r="B4831" s="476" t="s">
        <v>11700</v>
      </c>
      <c r="C4831" s="476" t="s">
        <v>27</v>
      </c>
      <c r="D4831" s="477">
        <v>449.67</v>
      </c>
    </row>
    <row r="4832" spans="1:4" s="476" customFormat="1" ht="12.75" x14ac:dyDescent="0.2">
      <c r="A4832" s="476">
        <v>12569</v>
      </c>
      <c r="B4832" s="476" t="s">
        <v>11701</v>
      </c>
      <c r="C4832" s="476" t="s">
        <v>27</v>
      </c>
      <c r="D4832" s="477">
        <v>620.73</v>
      </c>
    </row>
    <row r="4833" spans="1:4" s="476" customFormat="1" ht="12.75" x14ac:dyDescent="0.2">
      <c r="A4833" s="476">
        <v>7766</v>
      </c>
      <c r="B4833" s="476" t="s">
        <v>11702</v>
      </c>
      <c r="C4833" s="476" t="s">
        <v>27</v>
      </c>
      <c r="D4833" s="477">
        <v>659.52</v>
      </c>
    </row>
    <row r="4834" spans="1:4" s="476" customFormat="1" ht="12.75" x14ac:dyDescent="0.2">
      <c r="A4834" s="476">
        <v>7767</v>
      </c>
      <c r="B4834" s="476" t="s">
        <v>11703</v>
      </c>
      <c r="C4834" s="476" t="s">
        <v>27</v>
      </c>
      <c r="D4834" s="477">
        <v>946.97</v>
      </c>
    </row>
    <row r="4835" spans="1:4" s="476" customFormat="1" ht="12.75" x14ac:dyDescent="0.2">
      <c r="A4835" s="476">
        <v>7727</v>
      </c>
      <c r="B4835" s="476" t="s">
        <v>11704</v>
      </c>
      <c r="C4835" s="476" t="s">
        <v>27</v>
      </c>
      <c r="D4835" s="478">
        <v>2750.97</v>
      </c>
    </row>
    <row r="4836" spans="1:4" s="476" customFormat="1" ht="12.75" x14ac:dyDescent="0.2">
      <c r="A4836" s="476">
        <v>7760</v>
      </c>
      <c r="B4836" s="476" t="s">
        <v>11705</v>
      </c>
      <c r="C4836" s="476" t="s">
        <v>27</v>
      </c>
      <c r="D4836" s="477">
        <v>109.33</v>
      </c>
    </row>
    <row r="4837" spans="1:4" s="476" customFormat="1" ht="12.75" x14ac:dyDescent="0.2">
      <c r="A4837" s="476">
        <v>7761</v>
      </c>
      <c r="B4837" s="476" t="s">
        <v>11706</v>
      </c>
      <c r="C4837" s="476" t="s">
        <v>27</v>
      </c>
      <c r="D4837" s="477">
        <v>114.62</v>
      </c>
    </row>
    <row r="4838" spans="1:4" s="476" customFormat="1" ht="12.75" x14ac:dyDescent="0.2">
      <c r="A4838" s="476">
        <v>7752</v>
      </c>
      <c r="B4838" s="476" t="s">
        <v>11707</v>
      </c>
      <c r="C4838" s="476" t="s">
        <v>27</v>
      </c>
      <c r="D4838" s="477">
        <v>139.31</v>
      </c>
    </row>
    <row r="4839" spans="1:4" s="476" customFormat="1" ht="12.75" x14ac:dyDescent="0.2">
      <c r="A4839" s="476">
        <v>7762</v>
      </c>
      <c r="B4839" s="476" t="s">
        <v>11708</v>
      </c>
      <c r="C4839" s="476" t="s">
        <v>27</v>
      </c>
      <c r="D4839" s="477">
        <v>182.07</v>
      </c>
    </row>
    <row r="4840" spans="1:4" s="476" customFormat="1" ht="12.75" x14ac:dyDescent="0.2">
      <c r="A4840" s="476">
        <v>7722</v>
      </c>
      <c r="B4840" s="476" t="s">
        <v>11709</v>
      </c>
      <c r="C4840" s="476" t="s">
        <v>27</v>
      </c>
      <c r="D4840" s="477">
        <v>278.62</v>
      </c>
    </row>
    <row r="4841" spans="1:4" s="476" customFormat="1" ht="12.75" x14ac:dyDescent="0.2">
      <c r="A4841" s="476">
        <v>7763</v>
      </c>
      <c r="B4841" s="476" t="s">
        <v>11710</v>
      </c>
      <c r="C4841" s="476" t="s">
        <v>27</v>
      </c>
      <c r="D4841" s="477">
        <v>339.46</v>
      </c>
    </row>
    <row r="4842" spans="1:4" s="476" customFormat="1" ht="12.75" x14ac:dyDescent="0.2">
      <c r="A4842" s="476">
        <v>7764</v>
      </c>
      <c r="B4842" s="476" t="s">
        <v>11711</v>
      </c>
      <c r="C4842" s="476" t="s">
        <v>27</v>
      </c>
      <c r="D4842" s="477">
        <v>405.59</v>
      </c>
    </row>
    <row r="4843" spans="1:4" s="476" customFormat="1" ht="12.75" x14ac:dyDescent="0.2">
      <c r="A4843" s="476">
        <v>12572</v>
      </c>
      <c r="B4843" s="476" t="s">
        <v>11712</v>
      </c>
      <c r="C4843" s="476" t="s">
        <v>27</v>
      </c>
      <c r="D4843" s="477">
        <v>573.11</v>
      </c>
    </row>
    <row r="4844" spans="1:4" s="476" customFormat="1" ht="12.75" x14ac:dyDescent="0.2">
      <c r="A4844" s="476">
        <v>12573</v>
      </c>
      <c r="B4844" s="476" t="s">
        <v>11713</v>
      </c>
      <c r="C4844" s="476" t="s">
        <v>27</v>
      </c>
      <c r="D4844" s="477">
        <v>753.87</v>
      </c>
    </row>
    <row r="4845" spans="1:4" s="476" customFormat="1" ht="12.75" x14ac:dyDescent="0.2">
      <c r="A4845" s="476">
        <v>12574</v>
      </c>
      <c r="B4845" s="476" t="s">
        <v>11714</v>
      </c>
      <c r="C4845" s="476" t="s">
        <v>27</v>
      </c>
      <c r="D4845" s="477">
        <v>911.52</v>
      </c>
    </row>
    <row r="4846" spans="1:4" s="476" customFormat="1" ht="12.75" x14ac:dyDescent="0.2">
      <c r="A4846" s="476">
        <v>12575</v>
      </c>
      <c r="B4846" s="476" t="s">
        <v>11715</v>
      </c>
      <c r="C4846" s="476" t="s">
        <v>27</v>
      </c>
      <c r="D4846" s="478">
        <v>1384.3</v>
      </c>
    </row>
    <row r="4847" spans="1:4" s="476" customFormat="1" ht="12.75" x14ac:dyDescent="0.2">
      <c r="A4847" s="476">
        <v>12576</v>
      </c>
      <c r="B4847" s="476" t="s">
        <v>11716</v>
      </c>
      <c r="C4847" s="476" t="s">
        <v>27</v>
      </c>
      <c r="D4847" s="477">
        <v>167.52</v>
      </c>
    </row>
    <row r="4848" spans="1:4" s="476" customFormat="1" ht="12.75" x14ac:dyDescent="0.2">
      <c r="A4848" s="476">
        <v>12577</v>
      </c>
      <c r="B4848" s="476" t="s">
        <v>11717</v>
      </c>
      <c r="C4848" s="476" t="s">
        <v>27</v>
      </c>
      <c r="D4848" s="477">
        <v>225.72</v>
      </c>
    </row>
    <row r="4849" spans="1:4" s="476" customFormat="1" ht="12.75" x14ac:dyDescent="0.2">
      <c r="A4849" s="476">
        <v>12578</v>
      </c>
      <c r="B4849" s="476" t="s">
        <v>11718</v>
      </c>
      <c r="C4849" s="476" t="s">
        <v>27</v>
      </c>
      <c r="D4849" s="477">
        <v>273.33</v>
      </c>
    </row>
    <row r="4850" spans="1:4" s="476" customFormat="1" ht="12.75" x14ac:dyDescent="0.2">
      <c r="A4850" s="476">
        <v>12579</v>
      </c>
      <c r="B4850" s="476" t="s">
        <v>11719</v>
      </c>
      <c r="C4850" s="476" t="s">
        <v>27</v>
      </c>
      <c r="D4850" s="477">
        <v>470.83</v>
      </c>
    </row>
    <row r="4851" spans="1:4" s="476" customFormat="1" ht="12.75" x14ac:dyDescent="0.2">
      <c r="A4851" s="476">
        <v>12580</v>
      </c>
      <c r="B4851" s="476" t="s">
        <v>11720</v>
      </c>
      <c r="C4851" s="476" t="s">
        <v>27</v>
      </c>
      <c r="D4851" s="477">
        <v>490.59</v>
      </c>
    </row>
    <row r="4852" spans="1:4" s="476" customFormat="1" ht="12.75" x14ac:dyDescent="0.2">
      <c r="A4852" s="476">
        <v>12581</v>
      </c>
      <c r="B4852" s="476" t="s">
        <v>11721</v>
      </c>
      <c r="C4852" s="476" t="s">
        <v>27</v>
      </c>
      <c r="D4852" s="477">
        <v>525.5</v>
      </c>
    </row>
    <row r="4853" spans="1:4" s="476" customFormat="1" ht="12.75" x14ac:dyDescent="0.2">
      <c r="A4853" s="476">
        <v>7720</v>
      </c>
      <c r="B4853" s="476" t="s">
        <v>11722</v>
      </c>
      <c r="C4853" s="476" t="s">
        <v>27</v>
      </c>
      <c r="D4853" s="477">
        <v>821.76</v>
      </c>
    </row>
    <row r="4854" spans="1:4" s="476" customFormat="1" ht="12.75" x14ac:dyDescent="0.2">
      <c r="A4854" s="476">
        <v>40335</v>
      </c>
      <c r="B4854" s="476" t="s">
        <v>11723</v>
      </c>
      <c r="C4854" s="476" t="s">
        <v>27</v>
      </c>
      <c r="D4854" s="477">
        <v>171.93</v>
      </c>
    </row>
    <row r="4855" spans="1:4" s="476" customFormat="1" ht="12.75" x14ac:dyDescent="0.2">
      <c r="A4855" s="476">
        <v>7740</v>
      </c>
      <c r="B4855" s="476" t="s">
        <v>11724</v>
      </c>
      <c r="C4855" s="476" t="s">
        <v>27</v>
      </c>
      <c r="D4855" s="477">
        <v>176.34</v>
      </c>
    </row>
    <row r="4856" spans="1:4" s="476" customFormat="1" ht="12.75" x14ac:dyDescent="0.2">
      <c r="A4856" s="476">
        <v>7741</v>
      </c>
      <c r="B4856" s="476" t="s">
        <v>11725</v>
      </c>
      <c r="C4856" s="476" t="s">
        <v>27</v>
      </c>
      <c r="D4856" s="477">
        <v>326.23</v>
      </c>
    </row>
    <row r="4857" spans="1:4" s="476" customFormat="1" ht="12.75" x14ac:dyDescent="0.2">
      <c r="A4857" s="476">
        <v>7774</v>
      </c>
      <c r="B4857" s="476" t="s">
        <v>11726</v>
      </c>
      <c r="C4857" s="476" t="s">
        <v>27</v>
      </c>
      <c r="D4857" s="477">
        <v>400.3</v>
      </c>
    </row>
    <row r="4858" spans="1:4" s="476" customFormat="1" ht="12.75" x14ac:dyDescent="0.2">
      <c r="A4858" s="476">
        <v>7744</v>
      </c>
      <c r="B4858" s="476" t="s">
        <v>11727</v>
      </c>
      <c r="C4858" s="476" t="s">
        <v>27</v>
      </c>
      <c r="D4858" s="477">
        <v>522.86</v>
      </c>
    </row>
    <row r="4859" spans="1:4" s="476" customFormat="1" ht="12.75" x14ac:dyDescent="0.2">
      <c r="A4859" s="476">
        <v>7773</v>
      </c>
      <c r="B4859" s="476" t="s">
        <v>11728</v>
      </c>
      <c r="C4859" s="476" t="s">
        <v>27</v>
      </c>
      <c r="D4859" s="477">
        <v>534.41</v>
      </c>
    </row>
    <row r="4860" spans="1:4" s="476" customFormat="1" ht="12.75" x14ac:dyDescent="0.2">
      <c r="A4860" s="476">
        <v>7754</v>
      </c>
      <c r="B4860" s="476" t="s">
        <v>11729</v>
      </c>
      <c r="C4860" s="476" t="s">
        <v>27</v>
      </c>
      <c r="D4860" s="477">
        <v>810.3</v>
      </c>
    </row>
    <row r="4861" spans="1:4" s="476" customFormat="1" ht="12.75" x14ac:dyDescent="0.2">
      <c r="A4861" s="476">
        <v>7735</v>
      </c>
      <c r="B4861" s="476" t="s">
        <v>11730</v>
      </c>
      <c r="C4861" s="476" t="s">
        <v>27</v>
      </c>
      <c r="D4861" s="478">
        <v>1049.25</v>
      </c>
    </row>
    <row r="4862" spans="1:4" s="476" customFormat="1" ht="12.75" x14ac:dyDescent="0.2">
      <c r="A4862" s="476">
        <v>7755</v>
      </c>
      <c r="B4862" s="476" t="s">
        <v>11731</v>
      </c>
      <c r="C4862" s="476" t="s">
        <v>27</v>
      </c>
      <c r="D4862" s="477">
        <v>208.08</v>
      </c>
    </row>
    <row r="4863" spans="1:4" s="476" customFormat="1" ht="12.75" x14ac:dyDescent="0.2">
      <c r="A4863" s="476">
        <v>7776</v>
      </c>
      <c r="B4863" s="476" t="s">
        <v>11732</v>
      </c>
      <c r="C4863" s="476" t="s">
        <v>27</v>
      </c>
      <c r="D4863" s="477">
        <v>433.8</v>
      </c>
    </row>
    <row r="4864" spans="1:4" s="476" customFormat="1" ht="12.75" x14ac:dyDescent="0.2">
      <c r="A4864" s="476">
        <v>7743</v>
      </c>
      <c r="B4864" s="476" t="s">
        <v>11733</v>
      </c>
      <c r="C4864" s="476" t="s">
        <v>27</v>
      </c>
      <c r="D4864" s="477">
        <v>459.37</v>
      </c>
    </row>
    <row r="4865" spans="1:4" s="476" customFormat="1" ht="12.75" x14ac:dyDescent="0.2">
      <c r="A4865" s="476">
        <v>7733</v>
      </c>
      <c r="B4865" s="476" t="s">
        <v>11734</v>
      </c>
      <c r="C4865" s="476" t="s">
        <v>27</v>
      </c>
      <c r="D4865" s="477">
        <v>599.57000000000005</v>
      </c>
    </row>
    <row r="4866" spans="1:4" s="476" customFormat="1" ht="12.75" x14ac:dyDescent="0.2">
      <c r="A4866" s="476">
        <v>7775</v>
      </c>
      <c r="B4866" s="476" t="s">
        <v>11735</v>
      </c>
      <c r="C4866" s="476" t="s">
        <v>27</v>
      </c>
      <c r="D4866" s="477">
        <v>656.88</v>
      </c>
    </row>
    <row r="4867" spans="1:4" s="476" customFormat="1" ht="12.75" x14ac:dyDescent="0.2">
      <c r="A4867" s="476">
        <v>7734</v>
      </c>
      <c r="B4867" s="476" t="s">
        <v>11736</v>
      </c>
      <c r="C4867" s="476" t="s">
        <v>27</v>
      </c>
      <c r="D4867" s="477">
        <v>930.21</v>
      </c>
    </row>
    <row r="4868" spans="1:4" s="476" customFormat="1" ht="12.75" x14ac:dyDescent="0.2">
      <c r="A4868" s="476">
        <v>37449</v>
      </c>
      <c r="B4868" s="476" t="s">
        <v>11737</v>
      </c>
      <c r="C4868" s="476" t="s">
        <v>27</v>
      </c>
      <c r="D4868" s="477">
        <v>26.37</v>
      </c>
    </row>
    <row r="4869" spans="1:4" s="476" customFormat="1" ht="12.75" x14ac:dyDescent="0.2">
      <c r="A4869" s="476">
        <v>37450</v>
      </c>
      <c r="B4869" s="476" t="s">
        <v>11738</v>
      </c>
      <c r="C4869" s="476" t="s">
        <v>27</v>
      </c>
      <c r="D4869" s="477">
        <v>36.92</v>
      </c>
    </row>
    <row r="4870" spans="1:4" s="476" customFormat="1" ht="12.75" x14ac:dyDescent="0.2">
      <c r="A4870" s="476">
        <v>37451</v>
      </c>
      <c r="B4870" s="476" t="s">
        <v>11739</v>
      </c>
      <c r="C4870" s="476" t="s">
        <v>27</v>
      </c>
      <c r="D4870" s="477">
        <v>51.55</v>
      </c>
    </row>
    <row r="4871" spans="1:4" s="476" customFormat="1" ht="12.75" x14ac:dyDescent="0.2">
      <c r="A4871" s="476">
        <v>37452</v>
      </c>
      <c r="B4871" s="476" t="s">
        <v>11740</v>
      </c>
      <c r="C4871" s="476" t="s">
        <v>27</v>
      </c>
      <c r="D4871" s="477">
        <v>74.930000000000007</v>
      </c>
    </row>
    <row r="4872" spans="1:4" s="476" customFormat="1" ht="12.75" x14ac:dyDescent="0.2">
      <c r="A4872" s="476">
        <v>37453</v>
      </c>
      <c r="B4872" s="476" t="s">
        <v>11741</v>
      </c>
      <c r="C4872" s="476" t="s">
        <v>27</v>
      </c>
      <c r="D4872" s="477">
        <v>86.29</v>
      </c>
    </row>
    <row r="4873" spans="1:4" s="476" customFormat="1" ht="12.75" x14ac:dyDescent="0.2">
      <c r="A4873" s="476">
        <v>7778</v>
      </c>
      <c r="B4873" s="476" t="s">
        <v>11742</v>
      </c>
      <c r="C4873" s="476" t="s">
        <v>27</v>
      </c>
      <c r="D4873" s="477">
        <v>32.369999999999997</v>
      </c>
    </row>
    <row r="4874" spans="1:4" s="476" customFormat="1" ht="12.75" x14ac:dyDescent="0.2">
      <c r="A4874" s="476">
        <v>7796</v>
      </c>
      <c r="B4874" s="476" t="s">
        <v>11743</v>
      </c>
      <c r="C4874" s="476" t="s">
        <v>27</v>
      </c>
      <c r="D4874" s="477">
        <v>44.36</v>
      </c>
    </row>
    <row r="4875" spans="1:4" s="476" customFormat="1" ht="12.75" x14ac:dyDescent="0.2">
      <c r="A4875" s="476">
        <v>7781</v>
      </c>
      <c r="B4875" s="476" t="s">
        <v>11744</v>
      </c>
      <c r="C4875" s="476" t="s">
        <v>27</v>
      </c>
      <c r="D4875" s="477">
        <v>52.42</v>
      </c>
    </row>
    <row r="4876" spans="1:4" s="476" customFormat="1" ht="12.75" x14ac:dyDescent="0.2">
      <c r="A4876" s="476">
        <v>7795</v>
      </c>
      <c r="B4876" s="476" t="s">
        <v>11745</v>
      </c>
      <c r="C4876" s="476" t="s">
        <v>27</v>
      </c>
      <c r="D4876" s="477">
        <v>78.010000000000005</v>
      </c>
    </row>
    <row r="4877" spans="1:4" s="476" customFormat="1" ht="12.75" x14ac:dyDescent="0.2">
      <c r="A4877" s="476">
        <v>7791</v>
      </c>
      <c r="B4877" s="476" t="s">
        <v>11746</v>
      </c>
      <c r="C4877" s="476" t="s">
        <v>27</v>
      </c>
      <c r="D4877" s="477">
        <v>93.39</v>
      </c>
    </row>
    <row r="4878" spans="1:4" s="476" customFormat="1" ht="12.75" x14ac:dyDescent="0.2">
      <c r="A4878" s="476">
        <v>7783</v>
      </c>
      <c r="B4878" s="476" t="s">
        <v>11747</v>
      </c>
      <c r="C4878" s="476" t="s">
        <v>27</v>
      </c>
      <c r="D4878" s="477">
        <v>33.090000000000003</v>
      </c>
    </row>
    <row r="4879" spans="1:4" s="476" customFormat="1" ht="12.75" x14ac:dyDescent="0.2">
      <c r="A4879" s="476">
        <v>7790</v>
      </c>
      <c r="B4879" s="476" t="s">
        <v>11748</v>
      </c>
      <c r="C4879" s="476" t="s">
        <v>27</v>
      </c>
      <c r="D4879" s="477">
        <v>52.15</v>
      </c>
    </row>
    <row r="4880" spans="1:4" s="476" customFormat="1" ht="12.75" x14ac:dyDescent="0.2">
      <c r="A4880" s="476">
        <v>7785</v>
      </c>
      <c r="B4880" s="476" t="s">
        <v>11749</v>
      </c>
      <c r="C4880" s="476" t="s">
        <v>27</v>
      </c>
      <c r="D4880" s="477">
        <v>57.54</v>
      </c>
    </row>
    <row r="4881" spans="1:4" s="476" customFormat="1" ht="12.75" x14ac:dyDescent="0.2">
      <c r="A4881" s="476">
        <v>7792</v>
      </c>
      <c r="B4881" s="476" t="s">
        <v>11750</v>
      </c>
      <c r="C4881" s="476" t="s">
        <v>27</v>
      </c>
      <c r="D4881" s="477">
        <v>81.61</v>
      </c>
    </row>
    <row r="4882" spans="1:4" s="476" customFormat="1" ht="12.75" x14ac:dyDescent="0.2">
      <c r="A4882" s="476">
        <v>7793</v>
      </c>
      <c r="B4882" s="476" t="s">
        <v>11751</v>
      </c>
      <c r="C4882" s="476" t="s">
        <v>27</v>
      </c>
      <c r="D4882" s="477">
        <v>96.39</v>
      </c>
    </row>
    <row r="4883" spans="1:4" s="476" customFormat="1" ht="12.75" x14ac:dyDescent="0.2">
      <c r="A4883" s="476">
        <v>13159</v>
      </c>
      <c r="B4883" s="476" t="s">
        <v>11752</v>
      </c>
      <c r="C4883" s="476" t="s">
        <v>27</v>
      </c>
      <c r="D4883" s="477">
        <v>83.92</v>
      </c>
    </row>
    <row r="4884" spans="1:4" s="476" customFormat="1" ht="12.75" x14ac:dyDescent="0.2">
      <c r="A4884" s="476">
        <v>13168</v>
      </c>
      <c r="B4884" s="476" t="s">
        <v>11753</v>
      </c>
      <c r="C4884" s="476" t="s">
        <v>27</v>
      </c>
      <c r="D4884" s="477">
        <v>101.9</v>
      </c>
    </row>
    <row r="4885" spans="1:4" s="476" customFormat="1" ht="12.75" x14ac:dyDescent="0.2">
      <c r="A4885" s="476">
        <v>13173</v>
      </c>
      <c r="B4885" s="476" t="s">
        <v>11754</v>
      </c>
      <c r="C4885" s="476" t="s">
        <v>27</v>
      </c>
      <c r="D4885" s="477">
        <v>137.87</v>
      </c>
    </row>
    <row r="4886" spans="1:4" s="476" customFormat="1" ht="12.75" x14ac:dyDescent="0.2">
      <c r="A4886" s="476">
        <v>12583</v>
      </c>
      <c r="B4886" s="476" t="s">
        <v>11755</v>
      </c>
      <c r="C4886" s="476" t="s">
        <v>27</v>
      </c>
      <c r="D4886" s="477">
        <v>27.57</v>
      </c>
    </row>
    <row r="4887" spans="1:4" s="476" customFormat="1" ht="12.75" x14ac:dyDescent="0.2">
      <c r="A4887" s="476">
        <v>12584</v>
      </c>
      <c r="B4887" s="476" t="s">
        <v>11756</v>
      </c>
      <c r="C4887" s="476" t="s">
        <v>27</v>
      </c>
      <c r="D4887" s="477">
        <v>35.96</v>
      </c>
    </row>
    <row r="4888" spans="1:4" s="476" customFormat="1" ht="12.75" x14ac:dyDescent="0.2">
      <c r="A4888" s="476">
        <v>12613</v>
      </c>
      <c r="B4888" s="476" t="s">
        <v>16901</v>
      </c>
      <c r="C4888" s="476" t="s">
        <v>9</v>
      </c>
      <c r="D4888" s="477">
        <v>20.02</v>
      </c>
    </row>
    <row r="4889" spans="1:4" s="476" customFormat="1" ht="12.75" x14ac:dyDescent="0.2">
      <c r="A4889" s="476">
        <v>1031</v>
      </c>
      <c r="B4889" s="476" t="s">
        <v>11757</v>
      </c>
      <c r="C4889" s="476" t="s">
        <v>9</v>
      </c>
      <c r="D4889" s="477">
        <v>14.21</v>
      </c>
    </row>
    <row r="4890" spans="1:4" s="476" customFormat="1" ht="12.75" x14ac:dyDescent="0.2">
      <c r="A4890" s="476">
        <v>39707</v>
      </c>
      <c r="B4890" s="476" t="s">
        <v>11758</v>
      </c>
      <c r="C4890" s="476" t="s">
        <v>27</v>
      </c>
      <c r="D4890" s="477">
        <v>3.7</v>
      </c>
    </row>
    <row r="4891" spans="1:4" s="476" customFormat="1" ht="12.75" x14ac:dyDescent="0.2">
      <c r="A4891" s="476">
        <v>39708</v>
      </c>
      <c r="B4891" s="476" t="s">
        <v>11759</v>
      </c>
      <c r="C4891" s="476" t="s">
        <v>27</v>
      </c>
      <c r="D4891" s="477">
        <v>3.59</v>
      </c>
    </row>
    <row r="4892" spans="1:4" s="476" customFormat="1" ht="12.75" x14ac:dyDescent="0.2">
      <c r="A4892" s="476">
        <v>39710</v>
      </c>
      <c r="B4892" s="476" t="s">
        <v>11760</v>
      </c>
      <c r="C4892" s="476" t="s">
        <v>27</v>
      </c>
      <c r="D4892" s="477">
        <v>2.52</v>
      </c>
    </row>
    <row r="4893" spans="1:4" s="476" customFormat="1" ht="12.75" x14ac:dyDescent="0.2">
      <c r="A4893" s="476">
        <v>39709</v>
      </c>
      <c r="B4893" s="476" t="s">
        <v>11761</v>
      </c>
      <c r="C4893" s="476" t="s">
        <v>27</v>
      </c>
      <c r="D4893" s="477">
        <v>3.5</v>
      </c>
    </row>
    <row r="4894" spans="1:4" s="476" customFormat="1" ht="12.75" x14ac:dyDescent="0.2">
      <c r="A4894" s="476">
        <v>39711</v>
      </c>
      <c r="B4894" s="476" t="s">
        <v>11762</v>
      </c>
      <c r="C4894" s="476" t="s">
        <v>27</v>
      </c>
      <c r="D4894" s="477">
        <v>3.93</v>
      </c>
    </row>
    <row r="4895" spans="1:4" s="476" customFormat="1" ht="12.75" x14ac:dyDescent="0.2">
      <c r="A4895" s="476">
        <v>39712</v>
      </c>
      <c r="B4895" s="476" t="s">
        <v>11763</v>
      </c>
      <c r="C4895" s="476" t="s">
        <v>27</v>
      </c>
      <c r="D4895" s="477">
        <v>1.38</v>
      </c>
    </row>
    <row r="4896" spans="1:4" s="476" customFormat="1" ht="12.75" x14ac:dyDescent="0.2">
      <c r="A4896" s="476">
        <v>39713</v>
      </c>
      <c r="B4896" s="476" t="s">
        <v>11764</v>
      </c>
      <c r="C4896" s="476" t="s">
        <v>27</v>
      </c>
      <c r="D4896" s="477">
        <v>1.0900000000000001</v>
      </c>
    </row>
    <row r="4897" spans="1:4" s="476" customFormat="1" ht="12.75" x14ac:dyDescent="0.2">
      <c r="A4897" s="476">
        <v>39714</v>
      </c>
      <c r="B4897" s="476" t="s">
        <v>11765</v>
      </c>
      <c r="C4897" s="476" t="s">
        <v>27</v>
      </c>
      <c r="D4897" s="477">
        <v>2.5</v>
      </c>
    </row>
    <row r="4898" spans="1:4" s="476" customFormat="1" ht="12.75" x14ac:dyDescent="0.2">
      <c r="A4898" s="476">
        <v>39715</v>
      </c>
      <c r="B4898" s="476" t="s">
        <v>11766</v>
      </c>
      <c r="C4898" s="476" t="s">
        <v>27</v>
      </c>
      <c r="D4898" s="477">
        <v>1.78</v>
      </c>
    </row>
    <row r="4899" spans="1:4" s="476" customFormat="1" ht="12.75" x14ac:dyDescent="0.2">
      <c r="A4899" s="476">
        <v>39716</v>
      </c>
      <c r="B4899" s="476" t="s">
        <v>11767</v>
      </c>
      <c r="C4899" s="476" t="s">
        <v>27</v>
      </c>
      <c r="D4899" s="477">
        <v>1.35</v>
      </c>
    </row>
    <row r="4900" spans="1:4" s="476" customFormat="1" ht="12.75" x14ac:dyDescent="0.2">
      <c r="A4900" s="476">
        <v>39718</v>
      </c>
      <c r="B4900" s="476" t="s">
        <v>11768</v>
      </c>
      <c r="C4900" s="476" t="s">
        <v>27</v>
      </c>
      <c r="D4900" s="477">
        <v>2.2999999999999998</v>
      </c>
    </row>
    <row r="4901" spans="1:4" s="476" customFormat="1" ht="12.75" x14ac:dyDescent="0.2">
      <c r="A4901" s="476">
        <v>9813</v>
      </c>
      <c r="B4901" s="476" t="s">
        <v>11769</v>
      </c>
      <c r="C4901" s="476" t="s">
        <v>27</v>
      </c>
      <c r="D4901" s="477">
        <v>6.2</v>
      </c>
    </row>
    <row r="4902" spans="1:4" s="476" customFormat="1" ht="12.75" x14ac:dyDescent="0.2">
      <c r="A4902" s="476">
        <v>9815</v>
      </c>
      <c r="B4902" s="476" t="s">
        <v>11770</v>
      </c>
      <c r="C4902" s="476" t="s">
        <v>27</v>
      </c>
      <c r="D4902" s="477">
        <v>12.24</v>
      </c>
    </row>
    <row r="4903" spans="1:4" s="476" customFormat="1" ht="12.75" x14ac:dyDescent="0.2">
      <c r="A4903" s="476">
        <v>25876</v>
      </c>
      <c r="B4903" s="476" t="s">
        <v>11771</v>
      </c>
      <c r="C4903" s="476" t="s">
        <v>27</v>
      </c>
      <c r="D4903" s="478">
        <v>6092.53</v>
      </c>
    </row>
    <row r="4904" spans="1:4" s="476" customFormat="1" ht="12.75" x14ac:dyDescent="0.2">
      <c r="A4904" s="476">
        <v>25888</v>
      </c>
      <c r="B4904" s="476" t="s">
        <v>11772</v>
      </c>
      <c r="C4904" s="476" t="s">
        <v>27</v>
      </c>
      <c r="D4904" s="477">
        <v>149.32</v>
      </c>
    </row>
    <row r="4905" spans="1:4" s="476" customFormat="1" ht="12.75" x14ac:dyDescent="0.2">
      <c r="A4905" s="476">
        <v>25874</v>
      </c>
      <c r="B4905" s="476" t="s">
        <v>11773</v>
      </c>
      <c r="C4905" s="476" t="s">
        <v>27</v>
      </c>
      <c r="D4905" s="478">
        <v>10685.38</v>
      </c>
    </row>
    <row r="4906" spans="1:4" s="476" customFormat="1" ht="12.75" x14ac:dyDescent="0.2">
      <c r="A4906" s="476">
        <v>25877</v>
      </c>
      <c r="B4906" s="476" t="s">
        <v>11774</v>
      </c>
      <c r="C4906" s="476" t="s">
        <v>27</v>
      </c>
      <c r="D4906" s="478">
        <v>14580.61</v>
      </c>
    </row>
    <row r="4907" spans="1:4" s="476" customFormat="1" ht="12.75" x14ac:dyDescent="0.2">
      <c r="A4907" s="476">
        <v>25878</v>
      </c>
      <c r="B4907" s="476" t="s">
        <v>11775</v>
      </c>
      <c r="C4907" s="476" t="s">
        <v>27</v>
      </c>
      <c r="D4907" s="477">
        <v>320.52</v>
      </c>
    </row>
    <row r="4908" spans="1:4" s="476" customFormat="1" ht="12.75" x14ac:dyDescent="0.2">
      <c r="A4908" s="476">
        <v>25879</v>
      </c>
      <c r="B4908" s="476" t="s">
        <v>11776</v>
      </c>
      <c r="C4908" s="476" t="s">
        <v>27</v>
      </c>
      <c r="D4908" s="478">
        <v>13831.44</v>
      </c>
    </row>
    <row r="4909" spans="1:4" s="476" customFormat="1" ht="12.75" x14ac:dyDescent="0.2">
      <c r="A4909" s="476">
        <v>25887</v>
      </c>
      <c r="B4909" s="476" t="s">
        <v>11777</v>
      </c>
      <c r="C4909" s="476" t="s">
        <v>27</v>
      </c>
      <c r="D4909" s="478">
        <v>5525.89</v>
      </c>
    </row>
    <row r="4910" spans="1:4" s="476" customFormat="1" ht="12.75" x14ac:dyDescent="0.2">
      <c r="A4910" s="476">
        <v>25880</v>
      </c>
      <c r="B4910" s="476" t="s">
        <v>11778</v>
      </c>
      <c r="C4910" s="476" t="s">
        <v>27</v>
      </c>
      <c r="D4910" s="477">
        <v>499.64</v>
      </c>
    </row>
    <row r="4911" spans="1:4" s="476" customFormat="1" ht="12.75" x14ac:dyDescent="0.2">
      <c r="A4911" s="476">
        <v>25881</v>
      </c>
      <c r="B4911" s="476" t="s">
        <v>11779</v>
      </c>
      <c r="C4911" s="476" t="s">
        <v>27</v>
      </c>
      <c r="D4911" s="478">
        <v>1224.26</v>
      </c>
    </row>
    <row r="4912" spans="1:4" s="476" customFormat="1" ht="12.75" x14ac:dyDescent="0.2">
      <c r="A4912" s="476">
        <v>25882</v>
      </c>
      <c r="B4912" s="476" t="s">
        <v>11780</v>
      </c>
      <c r="C4912" s="476" t="s">
        <v>27</v>
      </c>
      <c r="D4912" s="478">
        <v>1971.84</v>
      </c>
    </row>
    <row r="4913" spans="1:4" s="476" customFormat="1" ht="12.75" x14ac:dyDescent="0.2">
      <c r="A4913" s="476">
        <v>25883</v>
      </c>
      <c r="B4913" s="476" t="s">
        <v>11781</v>
      </c>
      <c r="C4913" s="476" t="s">
        <v>27</v>
      </c>
      <c r="D4913" s="477">
        <v>31.81</v>
      </c>
    </row>
    <row r="4914" spans="1:4" s="476" customFormat="1" ht="12.75" x14ac:dyDescent="0.2">
      <c r="A4914" s="476">
        <v>25884</v>
      </c>
      <c r="B4914" s="476" t="s">
        <v>11782</v>
      </c>
      <c r="C4914" s="476" t="s">
        <v>27</v>
      </c>
      <c r="D4914" s="478">
        <v>3461.82</v>
      </c>
    </row>
    <row r="4915" spans="1:4" s="476" customFormat="1" ht="12.75" x14ac:dyDescent="0.2">
      <c r="A4915" s="476">
        <v>25885</v>
      </c>
      <c r="B4915" s="476" t="s">
        <v>11783</v>
      </c>
      <c r="C4915" s="476" t="s">
        <v>27</v>
      </c>
      <c r="D4915" s="478">
        <v>5148.7</v>
      </c>
    </row>
    <row r="4916" spans="1:4" s="476" customFormat="1" ht="12.75" x14ac:dyDescent="0.2">
      <c r="A4916" s="476">
        <v>25889</v>
      </c>
      <c r="B4916" s="476" t="s">
        <v>11784</v>
      </c>
      <c r="C4916" s="476" t="s">
        <v>27</v>
      </c>
      <c r="D4916" s="478">
        <v>2581.94</v>
      </c>
    </row>
    <row r="4917" spans="1:4" s="476" customFormat="1" ht="12.75" x14ac:dyDescent="0.2">
      <c r="A4917" s="476">
        <v>25886</v>
      </c>
      <c r="B4917" s="476" t="s">
        <v>11785</v>
      </c>
      <c r="C4917" s="476" t="s">
        <v>27</v>
      </c>
      <c r="D4917" s="477">
        <v>71.14</v>
      </c>
    </row>
    <row r="4918" spans="1:4" s="476" customFormat="1" ht="12.75" x14ac:dyDescent="0.2">
      <c r="A4918" s="476">
        <v>25875</v>
      </c>
      <c r="B4918" s="476" t="s">
        <v>11786</v>
      </c>
      <c r="C4918" s="476" t="s">
        <v>27</v>
      </c>
      <c r="D4918" s="478">
        <v>3368.57</v>
      </c>
    </row>
    <row r="4919" spans="1:4" s="476" customFormat="1" ht="12.75" x14ac:dyDescent="0.2">
      <c r="A4919" s="476">
        <v>9876</v>
      </c>
      <c r="B4919" s="476" t="s">
        <v>11787</v>
      </c>
      <c r="C4919" s="476" t="s">
        <v>27</v>
      </c>
      <c r="D4919" s="477">
        <v>21.19</v>
      </c>
    </row>
    <row r="4920" spans="1:4" s="476" customFormat="1" ht="12.75" x14ac:dyDescent="0.2">
      <c r="A4920" s="476">
        <v>9877</v>
      </c>
      <c r="B4920" s="476" t="s">
        <v>11788</v>
      </c>
      <c r="C4920" s="476" t="s">
        <v>27</v>
      </c>
      <c r="D4920" s="477">
        <v>74.23</v>
      </c>
    </row>
    <row r="4921" spans="1:4" s="476" customFormat="1" ht="12.75" x14ac:dyDescent="0.2">
      <c r="A4921" s="476">
        <v>9878</v>
      </c>
      <c r="B4921" s="476" t="s">
        <v>11789</v>
      </c>
      <c r="C4921" s="476" t="s">
        <v>27</v>
      </c>
      <c r="D4921" s="477">
        <v>96.69</v>
      </c>
    </row>
    <row r="4922" spans="1:4" s="476" customFormat="1" ht="12.75" x14ac:dyDescent="0.2">
      <c r="A4922" s="476">
        <v>9879</v>
      </c>
      <c r="B4922" s="476" t="s">
        <v>11790</v>
      </c>
      <c r="C4922" s="476" t="s">
        <v>27</v>
      </c>
      <c r="D4922" s="477">
        <v>230.8</v>
      </c>
    </row>
    <row r="4923" spans="1:4" s="476" customFormat="1" ht="12.75" x14ac:dyDescent="0.2">
      <c r="A4923" s="476">
        <v>41986</v>
      </c>
      <c r="B4923" s="476" t="s">
        <v>11791</v>
      </c>
      <c r="C4923" s="476" t="s">
        <v>27</v>
      </c>
      <c r="D4923" s="478">
        <v>2941.39</v>
      </c>
    </row>
    <row r="4924" spans="1:4" s="476" customFormat="1" ht="12.75" x14ac:dyDescent="0.2">
      <c r="A4924" s="476">
        <v>43422</v>
      </c>
      <c r="B4924" s="476" t="s">
        <v>11792</v>
      </c>
      <c r="C4924" s="476" t="s">
        <v>27</v>
      </c>
      <c r="D4924" s="478">
        <v>3607.32</v>
      </c>
    </row>
    <row r="4925" spans="1:4" s="476" customFormat="1" ht="12.75" x14ac:dyDescent="0.2">
      <c r="A4925" s="476">
        <v>41987</v>
      </c>
      <c r="B4925" s="476" t="s">
        <v>11793</v>
      </c>
      <c r="C4925" s="476" t="s">
        <v>27</v>
      </c>
      <c r="D4925" s="478">
        <v>4181.18</v>
      </c>
    </row>
    <row r="4926" spans="1:4" s="476" customFormat="1" ht="12.75" x14ac:dyDescent="0.2">
      <c r="A4926" s="476">
        <v>41988</v>
      </c>
      <c r="B4926" s="476" t="s">
        <v>11794</v>
      </c>
      <c r="C4926" s="476" t="s">
        <v>27</v>
      </c>
      <c r="D4926" s="478">
        <v>5522.75</v>
      </c>
    </row>
    <row r="4927" spans="1:4" s="476" customFormat="1" ht="12.75" x14ac:dyDescent="0.2">
      <c r="A4927" s="476">
        <v>41697</v>
      </c>
      <c r="B4927" s="476" t="s">
        <v>11795</v>
      </c>
      <c r="C4927" s="476" t="s">
        <v>27</v>
      </c>
      <c r="D4927" s="477">
        <v>978.89</v>
      </c>
    </row>
    <row r="4928" spans="1:4" s="476" customFormat="1" ht="12.75" x14ac:dyDescent="0.2">
      <c r="A4928" s="476">
        <v>41985</v>
      </c>
      <c r="B4928" s="476" t="s">
        <v>11796</v>
      </c>
      <c r="C4928" s="476" t="s">
        <v>27</v>
      </c>
      <c r="D4928" s="478">
        <v>1363.33</v>
      </c>
    </row>
    <row r="4929" spans="1:4" s="476" customFormat="1" ht="12.75" x14ac:dyDescent="0.2">
      <c r="A4929" s="476">
        <v>41699</v>
      </c>
      <c r="B4929" s="476" t="s">
        <v>11797</v>
      </c>
      <c r="C4929" s="476" t="s">
        <v>27</v>
      </c>
      <c r="D4929" s="478">
        <v>1941.31</v>
      </c>
    </row>
    <row r="4930" spans="1:4" s="476" customFormat="1" ht="12.75" x14ac:dyDescent="0.2">
      <c r="A4930" s="476">
        <v>38053</v>
      </c>
      <c r="B4930" s="476" t="s">
        <v>11798</v>
      </c>
      <c r="C4930" s="476" t="s">
        <v>27</v>
      </c>
      <c r="D4930" s="477">
        <v>22.78</v>
      </c>
    </row>
    <row r="4931" spans="1:4" s="476" customFormat="1" ht="12.75" x14ac:dyDescent="0.2">
      <c r="A4931" s="476">
        <v>38054</v>
      </c>
      <c r="B4931" s="476" t="s">
        <v>11799</v>
      </c>
      <c r="C4931" s="476" t="s">
        <v>27</v>
      </c>
      <c r="D4931" s="477">
        <v>39.159999999999997</v>
      </c>
    </row>
    <row r="4932" spans="1:4" s="476" customFormat="1" ht="12.75" x14ac:dyDescent="0.2">
      <c r="A4932" s="476">
        <v>38052</v>
      </c>
      <c r="B4932" s="476" t="s">
        <v>11800</v>
      </c>
      <c r="C4932" s="476" t="s">
        <v>27</v>
      </c>
      <c r="D4932" s="477">
        <v>11.03</v>
      </c>
    </row>
    <row r="4933" spans="1:4" s="476" customFormat="1" ht="12.75" x14ac:dyDescent="0.2">
      <c r="A4933" s="476">
        <v>38051</v>
      </c>
      <c r="B4933" s="476" t="s">
        <v>11801</v>
      </c>
      <c r="C4933" s="476" t="s">
        <v>27</v>
      </c>
      <c r="D4933" s="477">
        <v>6.88</v>
      </c>
    </row>
    <row r="4934" spans="1:4" s="476" customFormat="1" ht="12.75" x14ac:dyDescent="0.2">
      <c r="A4934" s="476">
        <v>38787</v>
      </c>
      <c r="B4934" s="476" t="s">
        <v>11802</v>
      </c>
      <c r="C4934" s="476" t="s">
        <v>27</v>
      </c>
      <c r="D4934" s="477">
        <v>5.19</v>
      </c>
    </row>
    <row r="4935" spans="1:4" s="476" customFormat="1" ht="12.75" x14ac:dyDescent="0.2">
      <c r="A4935" s="476">
        <v>38825</v>
      </c>
      <c r="B4935" s="476" t="s">
        <v>11803</v>
      </c>
      <c r="C4935" s="476" t="s">
        <v>27</v>
      </c>
      <c r="D4935" s="477">
        <v>6.8</v>
      </c>
    </row>
    <row r="4936" spans="1:4" s="476" customFormat="1" ht="12.75" x14ac:dyDescent="0.2">
      <c r="A4936" s="476">
        <v>38826</v>
      </c>
      <c r="B4936" s="476" t="s">
        <v>11804</v>
      </c>
      <c r="C4936" s="476" t="s">
        <v>27</v>
      </c>
      <c r="D4936" s="477">
        <v>10.07</v>
      </c>
    </row>
    <row r="4937" spans="1:4" s="476" customFormat="1" ht="12.75" x14ac:dyDescent="0.2">
      <c r="A4937" s="476">
        <v>38827</v>
      </c>
      <c r="B4937" s="476" t="s">
        <v>11805</v>
      </c>
      <c r="C4937" s="476" t="s">
        <v>27</v>
      </c>
      <c r="D4937" s="477">
        <v>16.18</v>
      </c>
    </row>
    <row r="4938" spans="1:4" s="476" customFormat="1" ht="12.75" x14ac:dyDescent="0.2">
      <c r="A4938" s="476">
        <v>38830</v>
      </c>
      <c r="B4938" s="476" t="s">
        <v>11806</v>
      </c>
      <c r="C4938" s="476" t="s">
        <v>27</v>
      </c>
      <c r="D4938" s="477">
        <v>22.67</v>
      </c>
    </row>
    <row r="4939" spans="1:4" s="476" customFormat="1" ht="12.75" x14ac:dyDescent="0.2">
      <c r="A4939" s="476">
        <v>38828</v>
      </c>
      <c r="B4939" s="476" t="s">
        <v>11807</v>
      </c>
      <c r="C4939" s="476" t="s">
        <v>27</v>
      </c>
      <c r="D4939" s="477">
        <v>9.99</v>
      </c>
    </row>
    <row r="4940" spans="1:4" s="476" customFormat="1" ht="12.75" x14ac:dyDescent="0.2">
      <c r="A4940" s="476">
        <v>38829</v>
      </c>
      <c r="B4940" s="476" t="s">
        <v>11808</v>
      </c>
      <c r="C4940" s="476" t="s">
        <v>27</v>
      </c>
      <c r="D4940" s="477">
        <v>16.37</v>
      </c>
    </row>
    <row r="4941" spans="1:4" s="476" customFormat="1" ht="12.75" x14ac:dyDescent="0.2">
      <c r="A4941" s="476">
        <v>38831</v>
      </c>
      <c r="B4941" s="476" t="s">
        <v>11809</v>
      </c>
      <c r="C4941" s="476" t="s">
        <v>27</v>
      </c>
      <c r="D4941" s="477">
        <v>31.61</v>
      </c>
    </row>
    <row r="4942" spans="1:4" s="476" customFormat="1" ht="12.75" x14ac:dyDescent="0.2">
      <c r="A4942" s="476">
        <v>36274</v>
      </c>
      <c r="B4942" s="476" t="s">
        <v>11810</v>
      </c>
      <c r="C4942" s="476" t="s">
        <v>27</v>
      </c>
      <c r="D4942" s="477">
        <v>8.4700000000000006</v>
      </c>
    </row>
    <row r="4943" spans="1:4" s="476" customFormat="1" ht="12.75" x14ac:dyDescent="0.2">
      <c r="A4943" s="476">
        <v>36278</v>
      </c>
      <c r="B4943" s="476" t="s">
        <v>11811</v>
      </c>
      <c r="C4943" s="476" t="s">
        <v>27</v>
      </c>
      <c r="D4943" s="477">
        <v>11.49</v>
      </c>
    </row>
    <row r="4944" spans="1:4" s="476" customFormat="1" ht="12.75" x14ac:dyDescent="0.2">
      <c r="A4944" s="476">
        <v>38977</v>
      </c>
      <c r="B4944" s="476" t="s">
        <v>11812</v>
      </c>
      <c r="C4944" s="476" t="s">
        <v>27</v>
      </c>
      <c r="D4944" s="477">
        <v>174.85</v>
      </c>
    </row>
    <row r="4945" spans="1:4" s="476" customFormat="1" ht="12.75" x14ac:dyDescent="0.2">
      <c r="A4945" s="476">
        <v>38971</v>
      </c>
      <c r="B4945" s="476" t="s">
        <v>11813</v>
      </c>
      <c r="C4945" s="476" t="s">
        <v>27</v>
      </c>
      <c r="D4945" s="477">
        <v>14.4</v>
      </c>
    </row>
    <row r="4946" spans="1:4" s="476" customFormat="1" ht="12.75" x14ac:dyDescent="0.2">
      <c r="A4946" s="476">
        <v>38972</v>
      </c>
      <c r="B4946" s="476" t="s">
        <v>11814</v>
      </c>
      <c r="C4946" s="476" t="s">
        <v>27</v>
      </c>
      <c r="D4946" s="477">
        <v>21.94</v>
      </c>
    </row>
    <row r="4947" spans="1:4" s="476" customFormat="1" ht="12.75" x14ac:dyDescent="0.2">
      <c r="A4947" s="476">
        <v>38973</v>
      </c>
      <c r="B4947" s="476" t="s">
        <v>11815</v>
      </c>
      <c r="C4947" s="476" t="s">
        <v>27</v>
      </c>
      <c r="D4947" s="477">
        <v>29.02</v>
      </c>
    </row>
    <row r="4948" spans="1:4" s="476" customFormat="1" ht="12.75" x14ac:dyDescent="0.2">
      <c r="A4948" s="476">
        <v>38974</v>
      </c>
      <c r="B4948" s="476" t="s">
        <v>11816</v>
      </c>
      <c r="C4948" s="476" t="s">
        <v>27</v>
      </c>
      <c r="D4948" s="477">
        <v>42.32</v>
      </c>
    </row>
    <row r="4949" spans="1:4" s="476" customFormat="1" ht="12.75" x14ac:dyDescent="0.2">
      <c r="A4949" s="476">
        <v>38975</v>
      </c>
      <c r="B4949" s="476" t="s">
        <v>11817</v>
      </c>
      <c r="C4949" s="476" t="s">
        <v>27</v>
      </c>
      <c r="D4949" s="477">
        <v>70.53</v>
      </c>
    </row>
    <row r="4950" spans="1:4" s="476" customFormat="1" ht="12.75" x14ac:dyDescent="0.2">
      <c r="A4950" s="476">
        <v>38976</v>
      </c>
      <c r="B4950" s="476" t="s">
        <v>11818</v>
      </c>
      <c r="C4950" s="476" t="s">
        <v>27</v>
      </c>
      <c r="D4950" s="477">
        <v>98.91</v>
      </c>
    </row>
    <row r="4951" spans="1:4" s="476" customFormat="1" ht="12.75" x14ac:dyDescent="0.2">
      <c r="A4951" s="476">
        <v>38986</v>
      </c>
      <c r="B4951" s="476" t="s">
        <v>11819</v>
      </c>
      <c r="C4951" s="476" t="s">
        <v>27</v>
      </c>
      <c r="D4951" s="477">
        <v>199.05</v>
      </c>
    </row>
    <row r="4952" spans="1:4" s="476" customFormat="1" ht="12.75" x14ac:dyDescent="0.2">
      <c r="A4952" s="476">
        <v>38978</v>
      </c>
      <c r="B4952" s="476" t="s">
        <v>11820</v>
      </c>
      <c r="C4952" s="476" t="s">
        <v>27</v>
      </c>
      <c r="D4952" s="477">
        <v>8.4700000000000006</v>
      </c>
    </row>
    <row r="4953" spans="1:4" s="476" customFormat="1" ht="12.75" x14ac:dyDescent="0.2">
      <c r="A4953" s="476">
        <v>38979</v>
      </c>
      <c r="B4953" s="476" t="s">
        <v>11821</v>
      </c>
      <c r="C4953" s="476" t="s">
        <v>27</v>
      </c>
      <c r="D4953" s="477">
        <v>11.49</v>
      </c>
    </row>
    <row r="4954" spans="1:4" s="476" customFormat="1" ht="12.75" x14ac:dyDescent="0.2">
      <c r="A4954" s="476">
        <v>38980</v>
      </c>
      <c r="B4954" s="476" t="s">
        <v>11822</v>
      </c>
      <c r="C4954" s="476" t="s">
        <v>27</v>
      </c>
      <c r="D4954" s="477">
        <v>19.21</v>
      </c>
    </row>
    <row r="4955" spans="1:4" s="476" customFormat="1" ht="12.75" x14ac:dyDescent="0.2">
      <c r="A4955" s="476">
        <v>38981</v>
      </c>
      <c r="B4955" s="476" t="s">
        <v>11823</v>
      </c>
      <c r="C4955" s="476" t="s">
        <v>27</v>
      </c>
      <c r="D4955" s="477">
        <v>26.6</v>
      </c>
    </row>
    <row r="4956" spans="1:4" s="476" customFormat="1" ht="12.75" x14ac:dyDescent="0.2">
      <c r="A4956" s="476">
        <v>38982</v>
      </c>
      <c r="B4956" s="476" t="s">
        <v>11824</v>
      </c>
      <c r="C4956" s="476" t="s">
        <v>27</v>
      </c>
      <c r="D4956" s="477">
        <v>38.71</v>
      </c>
    </row>
    <row r="4957" spans="1:4" s="476" customFormat="1" ht="12.75" x14ac:dyDescent="0.2">
      <c r="A4957" s="476">
        <v>38983</v>
      </c>
      <c r="B4957" s="476" t="s">
        <v>11825</v>
      </c>
      <c r="C4957" s="476" t="s">
        <v>27</v>
      </c>
      <c r="D4957" s="477">
        <v>51.32</v>
      </c>
    </row>
    <row r="4958" spans="1:4" s="476" customFormat="1" ht="12.75" x14ac:dyDescent="0.2">
      <c r="A4958" s="476">
        <v>38984</v>
      </c>
      <c r="B4958" s="476" t="s">
        <v>11826</v>
      </c>
      <c r="C4958" s="476" t="s">
        <v>27</v>
      </c>
      <c r="D4958" s="477">
        <v>98.98</v>
      </c>
    </row>
    <row r="4959" spans="1:4" s="476" customFormat="1" ht="12.75" x14ac:dyDescent="0.2">
      <c r="A4959" s="476">
        <v>38985</v>
      </c>
      <c r="B4959" s="476" t="s">
        <v>11827</v>
      </c>
      <c r="C4959" s="476" t="s">
        <v>27</v>
      </c>
      <c r="D4959" s="477">
        <v>146.52000000000001</v>
      </c>
    </row>
    <row r="4960" spans="1:4" s="476" customFormat="1" ht="12.75" x14ac:dyDescent="0.2">
      <c r="A4960" s="476">
        <v>9836</v>
      </c>
      <c r="B4960" s="476" t="s">
        <v>1728</v>
      </c>
      <c r="C4960" s="476" t="s">
        <v>27</v>
      </c>
      <c r="D4960" s="477">
        <v>13.82</v>
      </c>
    </row>
    <row r="4961" spans="1:4" s="476" customFormat="1" ht="12.75" x14ac:dyDescent="0.2">
      <c r="A4961" s="476">
        <v>20065</v>
      </c>
      <c r="B4961" s="476" t="s">
        <v>1795</v>
      </c>
      <c r="C4961" s="476" t="s">
        <v>27</v>
      </c>
      <c r="D4961" s="477">
        <v>35.35</v>
      </c>
    </row>
    <row r="4962" spans="1:4" s="476" customFormat="1" ht="12.75" x14ac:dyDescent="0.2">
      <c r="A4962" s="476">
        <v>9835</v>
      </c>
      <c r="B4962" s="476" t="s">
        <v>1792</v>
      </c>
      <c r="C4962" s="476" t="s">
        <v>27</v>
      </c>
      <c r="D4962" s="477">
        <v>4.9800000000000004</v>
      </c>
    </row>
    <row r="4963" spans="1:4" s="476" customFormat="1" ht="12.75" x14ac:dyDescent="0.2">
      <c r="A4963" s="476">
        <v>38032</v>
      </c>
      <c r="B4963" s="476" t="s">
        <v>11828</v>
      </c>
      <c r="C4963" s="476" t="s">
        <v>27</v>
      </c>
      <c r="D4963" s="477">
        <v>61.58</v>
      </c>
    </row>
    <row r="4964" spans="1:4" s="476" customFormat="1" ht="12.75" x14ac:dyDescent="0.2">
      <c r="A4964" s="476">
        <v>38033</v>
      </c>
      <c r="B4964" s="476" t="s">
        <v>11829</v>
      </c>
      <c r="C4964" s="476" t="s">
        <v>27</v>
      </c>
      <c r="D4964" s="477">
        <v>100.77</v>
      </c>
    </row>
    <row r="4965" spans="1:4" s="476" customFormat="1" ht="12.75" x14ac:dyDescent="0.2">
      <c r="A4965" s="476">
        <v>38034</v>
      </c>
      <c r="B4965" s="476" t="s">
        <v>11830</v>
      </c>
      <c r="C4965" s="476" t="s">
        <v>27</v>
      </c>
      <c r="D4965" s="477">
        <v>166.69</v>
      </c>
    </row>
    <row r="4966" spans="1:4" s="476" customFormat="1" ht="12.75" x14ac:dyDescent="0.2">
      <c r="A4966" s="476">
        <v>38035</v>
      </c>
      <c r="B4966" s="476" t="s">
        <v>11831</v>
      </c>
      <c r="C4966" s="476" t="s">
        <v>27</v>
      </c>
      <c r="D4966" s="477">
        <v>232.29</v>
      </c>
    </row>
    <row r="4967" spans="1:4" s="476" customFormat="1" ht="12.75" x14ac:dyDescent="0.2">
      <c r="A4967" s="476">
        <v>38036</v>
      </c>
      <c r="B4967" s="476" t="s">
        <v>11832</v>
      </c>
      <c r="C4967" s="476" t="s">
        <v>27</v>
      </c>
      <c r="D4967" s="477">
        <v>327.77</v>
      </c>
    </row>
    <row r="4968" spans="1:4" s="476" customFormat="1" ht="12.75" x14ac:dyDescent="0.2">
      <c r="A4968" s="476">
        <v>38037</v>
      </c>
      <c r="B4968" s="476" t="s">
        <v>11833</v>
      </c>
      <c r="C4968" s="476" t="s">
        <v>27</v>
      </c>
      <c r="D4968" s="477">
        <v>380.05</v>
      </c>
    </row>
    <row r="4969" spans="1:4" s="476" customFormat="1" ht="12.75" x14ac:dyDescent="0.2">
      <c r="A4969" s="476">
        <v>9850</v>
      </c>
      <c r="B4969" s="476" t="s">
        <v>11834</v>
      </c>
      <c r="C4969" s="476" t="s">
        <v>27</v>
      </c>
      <c r="D4969" s="477">
        <v>143.38</v>
      </c>
    </row>
    <row r="4970" spans="1:4" s="476" customFormat="1" ht="12.75" x14ac:dyDescent="0.2">
      <c r="A4970" s="476">
        <v>9853</v>
      </c>
      <c r="B4970" s="476" t="s">
        <v>11835</v>
      </c>
      <c r="C4970" s="476" t="s">
        <v>27</v>
      </c>
      <c r="D4970" s="477">
        <v>254.97</v>
      </c>
    </row>
    <row r="4971" spans="1:4" s="476" customFormat="1" ht="12.75" x14ac:dyDescent="0.2">
      <c r="A4971" s="476">
        <v>9854</v>
      </c>
      <c r="B4971" s="476" t="s">
        <v>11836</v>
      </c>
      <c r="C4971" s="476" t="s">
        <v>27</v>
      </c>
      <c r="D4971" s="477">
        <v>111.71</v>
      </c>
    </row>
    <row r="4972" spans="1:4" s="476" customFormat="1" ht="12.75" x14ac:dyDescent="0.2">
      <c r="A4972" s="476">
        <v>9851</v>
      </c>
      <c r="B4972" s="476" t="s">
        <v>11837</v>
      </c>
      <c r="C4972" s="476" t="s">
        <v>27</v>
      </c>
      <c r="D4972" s="477">
        <v>193.72</v>
      </c>
    </row>
    <row r="4973" spans="1:4" s="476" customFormat="1" ht="12.75" x14ac:dyDescent="0.2">
      <c r="A4973" s="476">
        <v>9855</v>
      </c>
      <c r="B4973" s="476" t="s">
        <v>11838</v>
      </c>
      <c r="C4973" s="476" t="s">
        <v>27</v>
      </c>
      <c r="D4973" s="477">
        <v>324.01</v>
      </c>
    </row>
    <row r="4974" spans="1:4" s="476" customFormat="1" ht="12.75" x14ac:dyDescent="0.2">
      <c r="A4974" s="476">
        <v>9825</v>
      </c>
      <c r="B4974" s="476" t="s">
        <v>11839</v>
      </c>
      <c r="C4974" s="476" t="s">
        <v>27</v>
      </c>
      <c r="D4974" s="477">
        <v>53.57</v>
      </c>
    </row>
    <row r="4975" spans="1:4" s="476" customFormat="1" ht="12.75" x14ac:dyDescent="0.2">
      <c r="A4975" s="476">
        <v>9828</v>
      </c>
      <c r="B4975" s="476" t="s">
        <v>11840</v>
      </c>
      <c r="C4975" s="476" t="s">
        <v>27</v>
      </c>
      <c r="D4975" s="477">
        <v>144.16</v>
      </c>
    </row>
    <row r="4976" spans="1:4" s="476" customFormat="1" ht="12.75" x14ac:dyDescent="0.2">
      <c r="A4976" s="476">
        <v>9829</v>
      </c>
      <c r="B4976" s="476" t="s">
        <v>11841</v>
      </c>
      <c r="C4976" s="476" t="s">
        <v>27</v>
      </c>
      <c r="D4976" s="477">
        <v>244.31</v>
      </c>
    </row>
    <row r="4977" spans="1:4" s="476" customFormat="1" ht="12.75" x14ac:dyDescent="0.2">
      <c r="A4977" s="476">
        <v>9826</v>
      </c>
      <c r="B4977" s="476" t="s">
        <v>11842</v>
      </c>
      <c r="C4977" s="476" t="s">
        <v>27</v>
      </c>
      <c r="D4977" s="477">
        <v>371.93</v>
      </c>
    </row>
    <row r="4978" spans="1:4" s="476" customFormat="1" ht="12.75" x14ac:dyDescent="0.2">
      <c r="A4978" s="476">
        <v>9827</v>
      </c>
      <c r="B4978" s="476" t="s">
        <v>11843</v>
      </c>
      <c r="C4978" s="476" t="s">
        <v>27</v>
      </c>
      <c r="D4978" s="477">
        <v>528.14</v>
      </c>
    </row>
    <row r="4979" spans="1:4" s="476" customFormat="1" ht="12.75" x14ac:dyDescent="0.2">
      <c r="A4979" s="476">
        <v>36374</v>
      </c>
      <c r="B4979" s="476" t="s">
        <v>11844</v>
      </c>
      <c r="C4979" s="476" t="s">
        <v>27</v>
      </c>
      <c r="D4979" s="477">
        <v>64.2</v>
      </c>
    </row>
    <row r="4980" spans="1:4" s="476" customFormat="1" ht="12.75" x14ac:dyDescent="0.2">
      <c r="A4980" s="476">
        <v>36084</v>
      </c>
      <c r="B4980" s="476" t="s">
        <v>11845</v>
      </c>
      <c r="C4980" s="476" t="s">
        <v>27</v>
      </c>
      <c r="D4980" s="477">
        <v>19.02</v>
      </c>
    </row>
    <row r="4981" spans="1:4" s="476" customFormat="1" ht="12.75" x14ac:dyDescent="0.2">
      <c r="A4981" s="476">
        <v>36373</v>
      </c>
      <c r="B4981" s="476" t="s">
        <v>11846</v>
      </c>
      <c r="C4981" s="476" t="s">
        <v>27</v>
      </c>
      <c r="D4981" s="477">
        <v>39.5</v>
      </c>
    </row>
    <row r="4982" spans="1:4" s="476" customFormat="1" ht="12.75" x14ac:dyDescent="0.2">
      <c r="A4982" s="476">
        <v>36377</v>
      </c>
      <c r="B4982" s="476" t="s">
        <v>11847</v>
      </c>
      <c r="C4982" s="476" t="s">
        <v>27</v>
      </c>
      <c r="D4982" s="477">
        <v>77.010000000000005</v>
      </c>
    </row>
    <row r="4983" spans="1:4" s="476" customFormat="1" ht="12.75" x14ac:dyDescent="0.2">
      <c r="A4983" s="476">
        <v>36375</v>
      </c>
      <c r="B4983" s="476" t="s">
        <v>11848</v>
      </c>
      <c r="C4983" s="476" t="s">
        <v>27</v>
      </c>
      <c r="D4983" s="477">
        <v>23.47</v>
      </c>
    </row>
    <row r="4984" spans="1:4" s="476" customFormat="1" ht="12.75" x14ac:dyDescent="0.2">
      <c r="A4984" s="476">
        <v>36376</v>
      </c>
      <c r="B4984" s="476" t="s">
        <v>11849</v>
      </c>
      <c r="C4984" s="476" t="s">
        <v>27</v>
      </c>
      <c r="D4984" s="477">
        <v>46.09</v>
      </c>
    </row>
    <row r="4985" spans="1:4" s="476" customFormat="1" ht="12.75" x14ac:dyDescent="0.2">
      <c r="A4985" s="476">
        <v>36380</v>
      </c>
      <c r="B4985" s="476" t="s">
        <v>11850</v>
      </c>
      <c r="C4985" s="476" t="s">
        <v>27</v>
      </c>
      <c r="D4985" s="477">
        <v>96.3</v>
      </c>
    </row>
    <row r="4986" spans="1:4" s="476" customFormat="1" ht="12.75" x14ac:dyDescent="0.2">
      <c r="A4986" s="476">
        <v>36378</v>
      </c>
      <c r="B4986" s="476" t="s">
        <v>11851</v>
      </c>
      <c r="C4986" s="476" t="s">
        <v>27</v>
      </c>
      <c r="D4986" s="477">
        <v>28.85</v>
      </c>
    </row>
    <row r="4987" spans="1:4" s="476" customFormat="1" ht="12.75" x14ac:dyDescent="0.2">
      <c r="A4987" s="476">
        <v>36379</v>
      </c>
      <c r="B4987" s="476" t="s">
        <v>11852</v>
      </c>
      <c r="C4987" s="476" t="s">
        <v>27</v>
      </c>
      <c r="D4987" s="477">
        <v>58.17</v>
      </c>
    </row>
    <row r="4988" spans="1:4" s="476" customFormat="1" ht="12.75" x14ac:dyDescent="0.2">
      <c r="A4988" s="476">
        <v>9859</v>
      </c>
      <c r="B4988" s="476" t="s">
        <v>11853</v>
      </c>
      <c r="C4988" s="476" t="s">
        <v>27</v>
      </c>
      <c r="D4988" s="477">
        <v>10.78</v>
      </c>
    </row>
    <row r="4989" spans="1:4" s="476" customFormat="1" ht="12.75" x14ac:dyDescent="0.2">
      <c r="A4989" s="476">
        <v>9838</v>
      </c>
      <c r="B4989" s="476" t="s">
        <v>1793</v>
      </c>
      <c r="C4989" s="476" t="s">
        <v>27</v>
      </c>
      <c r="D4989" s="477">
        <v>8.48</v>
      </c>
    </row>
    <row r="4990" spans="1:4" s="476" customFormat="1" ht="12.75" x14ac:dyDescent="0.2">
      <c r="A4990" s="476">
        <v>9837</v>
      </c>
      <c r="B4990" s="476" t="s">
        <v>1727</v>
      </c>
      <c r="C4990" s="476" t="s">
        <v>27</v>
      </c>
      <c r="D4990" s="477">
        <v>12.25</v>
      </c>
    </row>
    <row r="4991" spans="1:4" s="476" customFormat="1" ht="12.75" x14ac:dyDescent="0.2">
      <c r="A4991" s="476">
        <v>9833</v>
      </c>
      <c r="B4991" s="476" t="s">
        <v>11854</v>
      </c>
      <c r="C4991" s="476" t="s">
        <v>27</v>
      </c>
      <c r="D4991" s="477">
        <v>12.8</v>
      </c>
    </row>
    <row r="4992" spans="1:4" s="476" customFormat="1" ht="12.75" x14ac:dyDescent="0.2">
      <c r="A4992" s="476">
        <v>9830</v>
      </c>
      <c r="B4992" s="476" t="s">
        <v>11855</v>
      </c>
      <c r="C4992" s="476" t="s">
        <v>27</v>
      </c>
      <c r="D4992" s="477">
        <v>6.85</v>
      </c>
    </row>
    <row r="4993" spans="1:4" s="476" customFormat="1" ht="12.75" x14ac:dyDescent="0.2">
      <c r="A4993" s="476">
        <v>9834</v>
      </c>
      <c r="B4993" s="476" t="s">
        <v>11856</v>
      </c>
      <c r="C4993" s="476" t="s">
        <v>27</v>
      </c>
      <c r="D4993" s="477">
        <v>35.630000000000003</v>
      </c>
    </row>
    <row r="4994" spans="1:4" s="476" customFormat="1" ht="12.75" x14ac:dyDescent="0.2">
      <c r="A4994" s="476">
        <v>9863</v>
      </c>
      <c r="B4994" s="476" t="s">
        <v>11857</v>
      </c>
      <c r="C4994" s="476" t="s">
        <v>27</v>
      </c>
      <c r="D4994" s="477">
        <v>77.819999999999993</v>
      </c>
    </row>
    <row r="4995" spans="1:4" s="476" customFormat="1" ht="12.75" x14ac:dyDescent="0.2">
      <c r="A4995" s="476">
        <v>9860</v>
      </c>
      <c r="B4995" s="476" t="s">
        <v>11858</v>
      </c>
      <c r="C4995" s="476" t="s">
        <v>27</v>
      </c>
      <c r="D4995" s="477">
        <v>49.96</v>
      </c>
    </row>
    <row r="4996" spans="1:4" s="476" customFormat="1" ht="12.75" x14ac:dyDescent="0.2">
      <c r="A4996" s="476">
        <v>9862</v>
      </c>
      <c r="B4996" s="476" t="s">
        <v>11859</v>
      </c>
      <c r="C4996" s="476" t="s">
        <v>27</v>
      </c>
      <c r="D4996" s="477">
        <v>35.25</v>
      </c>
    </row>
    <row r="4997" spans="1:4" s="476" customFormat="1" ht="12.75" x14ac:dyDescent="0.2">
      <c r="A4997" s="476">
        <v>9861</v>
      </c>
      <c r="B4997" s="476" t="s">
        <v>11860</v>
      </c>
      <c r="C4997" s="476" t="s">
        <v>27</v>
      </c>
      <c r="D4997" s="477">
        <v>28.33</v>
      </c>
    </row>
    <row r="4998" spans="1:4" s="476" customFormat="1" ht="12.75" x14ac:dyDescent="0.2">
      <c r="A4998" s="476">
        <v>9856</v>
      </c>
      <c r="B4998" s="476" t="s">
        <v>11861</v>
      </c>
      <c r="C4998" s="476" t="s">
        <v>27</v>
      </c>
      <c r="D4998" s="477">
        <v>7.61</v>
      </c>
    </row>
    <row r="4999" spans="1:4" s="476" customFormat="1" ht="12.75" x14ac:dyDescent="0.2">
      <c r="A4999" s="476">
        <v>9866</v>
      </c>
      <c r="B4999" s="476" t="s">
        <v>11862</v>
      </c>
      <c r="C4999" s="476" t="s">
        <v>27</v>
      </c>
      <c r="D4999" s="477">
        <v>20.93</v>
      </c>
    </row>
    <row r="5000" spans="1:4" s="476" customFormat="1" ht="12.75" x14ac:dyDescent="0.2">
      <c r="A5000" s="476">
        <v>9857</v>
      </c>
      <c r="B5000" s="476" t="s">
        <v>11863</v>
      </c>
      <c r="C5000" s="476" t="s">
        <v>27</v>
      </c>
      <c r="D5000" s="477">
        <v>100.65</v>
      </c>
    </row>
    <row r="5001" spans="1:4" s="476" customFormat="1" ht="12.75" x14ac:dyDescent="0.2">
      <c r="A5001" s="476">
        <v>9864</v>
      </c>
      <c r="B5001" s="476" t="s">
        <v>11864</v>
      </c>
      <c r="C5001" s="476" t="s">
        <v>27</v>
      </c>
      <c r="D5001" s="477">
        <v>121.51</v>
      </c>
    </row>
    <row r="5002" spans="1:4" s="476" customFormat="1" ht="12.75" x14ac:dyDescent="0.2">
      <c r="A5002" s="476">
        <v>9865</v>
      </c>
      <c r="B5002" s="476" t="s">
        <v>11865</v>
      </c>
      <c r="C5002" s="476" t="s">
        <v>27</v>
      </c>
      <c r="D5002" s="477">
        <v>174.74</v>
      </c>
    </row>
    <row r="5003" spans="1:4" s="476" customFormat="1" ht="12.75" x14ac:dyDescent="0.2">
      <c r="A5003" s="476">
        <v>9858</v>
      </c>
      <c r="B5003" s="476" t="s">
        <v>11866</v>
      </c>
      <c r="C5003" s="476" t="s">
        <v>27</v>
      </c>
      <c r="D5003" s="477">
        <v>183.2</v>
      </c>
    </row>
    <row r="5004" spans="1:4" s="476" customFormat="1" ht="12.75" x14ac:dyDescent="0.2">
      <c r="A5004" s="476">
        <v>9841</v>
      </c>
      <c r="B5004" s="476" t="s">
        <v>13316</v>
      </c>
      <c r="C5004" s="476" t="s">
        <v>27</v>
      </c>
      <c r="D5004" s="477">
        <v>34.11</v>
      </c>
    </row>
    <row r="5005" spans="1:4" s="476" customFormat="1" ht="12.75" x14ac:dyDescent="0.2">
      <c r="A5005" s="476">
        <v>9840</v>
      </c>
      <c r="B5005" s="476" t="s">
        <v>13317</v>
      </c>
      <c r="C5005" s="476" t="s">
        <v>27</v>
      </c>
      <c r="D5005" s="477">
        <v>69.319999999999993</v>
      </c>
    </row>
    <row r="5006" spans="1:4" s="476" customFormat="1" ht="12.75" x14ac:dyDescent="0.2">
      <c r="A5006" s="476">
        <v>20067</v>
      </c>
      <c r="B5006" s="476" t="s">
        <v>13318</v>
      </c>
      <c r="C5006" s="476" t="s">
        <v>27</v>
      </c>
      <c r="D5006" s="477">
        <v>11.91</v>
      </c>
    </row>
    <row r="5007" spans="1:4" s="476" customFormat="1" ht="12.75" x14ac:dyDescent="0.2">
      <c r="A5007" s="476">
        <v>20068</v>
      </c>
      <c r="B5007" s="476" t="s">
        <v>13319</v>
      </c>
      <c r="C5007" s="476" t="s">
        <v>27</v>
      </c>
      <c r="D5007" s="477">
        <v>14.85</v>
      </c>
    </row>
    <row r="5008" spans="1:4" s="476" customFormat="1" ht="12.75" x14ac:dyDescent="0.2">
      <c r="A5008" s="476">
        <v>9839</v>
      </c>
      <c r="B5008" s="476" t="s">
        <v>13320</v>
      </c>
      <c r="C5008" s="476" t="s">
        <v>27</v>
      </c>
      <c r="D5008" s="477">
        <v>19.47</v>
      </c>
    </row>
    <row r="5009" spans="1:4" s="476" customFormat="1" ht="12.75" x14ac:dyDescent="0.2">
      <c r="A5009" s="476">
        <v>9870</v>
      </c>
      <c r="B5009" s="476" t="s">
        <v>11867</v>
      </c>
      <c r="C5009" s="476" t="s">
        <v>27</v>
      </c>
      <c r="D5009" s="477">
        <v>84.86</v>
      </c>
    </row>
    <row r="5010" spans="1:4" s="476" customFormat="1" ht="12.75" x14ac:dyDescent="0.2">
      <c r="A5010" s="476">
        <v>9867</v>
      </c>
      <c r="B5010" s="476" t="s">
        <v>11868</v>
      </c>
      <c r="C5010" s="476" t="s">
        <v>27</v>
      </c>
      <c r="D5010" s="477">
        <v>3.12</v>
      </c>
    </row>
    <row r="5011" spans="1:4" s="476" customFormat="1" ht="12.75" x14ac:dyDescent="0.2">
      <c r="A5011" s="476">
        <v>9868</v>
      </c>
      <c r="B5011" s="476" t="s">
        <v>1047</v>
      </c>
      <c r="C5011" s="476" t="s">
        <v>27</v>
      </c>
      <c r="D5011" s="477">
        <v>4</v>
      </c>
    </row>
    <row r="5012" spans="1:4" s="476" customFormat="1" ht="12.75" x14ac:dyDescent="0.2">
      <c r="A5012" s="476">
        <v>9869</v>
      </c>
      <c r="B5012" s="476" t="s">
        <v>1048</v>
      </c>
      <c r="C5012" s="476" t="s">
        <v>27</v>
      </c>
      <c r="D5012" s="477">
        <v>8.98</v>
      </c>
    </row>
    <row r="5013" spans="1:4" s="476" customFormat="1" ht="12.75" x14ac:dyDescent="0.2">
      <c r="A5013" s="476">
        <v>9874</v>
      </c>
      <c r="B5013" s="476" t="s">
        <v>1555</v>
      </c>
      <c r="C5013" s="476" t="s">
        <v>27</v>
      </c>
      <c r="D5013" s="477">
        <v>13.07</v>
      </c>
    </row>
    <row r="5014" spans="1:4" s="476" customFormat="1" ht="12.75" x14ac:dyDescent="0.2">
      <c r="A5014" s="476">
        <v>9875</v>
      </c>
      <c r="B5014" s="476" t="s">
        <v>1557</v>
      </c>
      <c r="C5014" s="476" t="s">
        <v>27</v>
      </c>
      <c r="D5014" s="477">
        <v>14.98</v>
      </c>
    </row>
    <row r="5015" spans="1:4" s="476" customFormat="1" ht="12.75" x14ac:dyDescent="0.2">
      <c r="A5015" s="476">
        <v>9873</v>
      </c>
      <c r="B5015" s="476" t="s">
        <v>1559</v>
      </c>
      <c r="C5015" s="476" t="s">
        <v>27</v>
      </c>
      <c r="D5015" s="477">
        <v>25.27</v>
      </c>
    </row>
    <row r="5016" spans="1:4" s="476" customFormat="1" ht="12.75" x14ac:dyDescent="0.2">
      <c r="A5016" s="476">
        <v>9871</v>
      </c>
      <c r="B5016" s="476" t="s">
        <v>1561</v>
      </c>
      <c r="C5016" s="476" t="s">
        <v>27</v>
      </c>
      <c r="D5016" s="477">
        <v>42.33</v>
      </c>
    </row>
    <row r="5017" spans="1:4" s="476" customFormat="1" ht="12.75" x14ac:dyDescent="0.2">
      <c r="A5017" s="476">
        <v>9872</v>
      </c>
      <c r="B5017" s="476" t="s">
        <v>1563</v>
      </c>
      <c r="C5017" s="476" t="s">
        <v>27</v>
      </c>
      <c r="D5017" s="477">
        <v>52.89</v>
      </c>
    </row>
    <row r="5018" spans="1:4" s="476" customFormat="1" ht="12.75" x14ac:dyDescent="0.2">
      <c r="A5018" s="476">
        <v>7667</v>
      </c>
      <c r="B5018" s="476" t="s">
        <v>11869</v>
      </c>
      <c r="C5018" s="476" t="s">
        <v>27</v>
      </c>
      <c r="D5018" s="478">
        <v>2776.11</v>
      </c>
    </row>
    <row r="5019" spans="1:4" s="476" customFormat="1" ht="12.75" x14ac:dyDescent="0.2">
      <c r="A5019" s="476">
        <v>7660</v>
      </c>
      <c r="B5019" s="476" t="s">
        <v>11870</v>
      </c>
      <c r="C5019" s="476" t="s">
        <v>27</v>
      </c>
      <c r="D5019" s="478">
        <v>3538.88</v>
      </c>
    </row>
    <row r="5020" spans="1:4" s="476" customFormat="1" ht="12.75" x14ac:dyDescent="0.2">
      <c r="A5020" s="476">
        <v>7676</v>
      </c>
      <c r="B5020" s="476" t="s">
        <v>11871</v>
      </c>
      <c r="C5020" s="476" t="s">
        <v>27</v>
      </c>
      <c r="D5020" s="478">
        <v>3579.32</v>
      </c>
    </row>
    <row r="5021" spans="1:4" s="476" customFormat="1" ht="12.75" x14ac:dyDescent="0.2">
      <c r="A5021" s="476">
        <v>12426</v>
      </c>
      <c r="B5021" s="476" t="s">
        <v>11872</v>
      </c>
      <c r="C5021" s="476" t="s">
        <v>9</v>
      </c>
      <c r="D5021" s="477">
        <v>43.89</v>
      </c>
    </row>
    <row r="5022" spans="1:4" s="476" customFormat="1" ht="12.75" x14ac:dyDescent="0.2">
      <c r="A5022" s="476">
        <v>12425</v>
      </c>
      <c r="B5022" s="476" t="s">
        <v>11873</v>
      </c>
      <c r="C5022" s="476" t="s">
        <v>9</v>
      </c>
      <c r="D5022" s="477">
        <v>60.3</v>
      </c>
    </row>
    <row r="5023" spans="1:4" s="476" customFormat="1" ht="12.75" x14ac:dyDescent="0.2">
      <c r="A5023" s="476">
        <v>12427</v>
      </c>
      <c r="B5023" s="476" t="s">
        <v>11874</v>
      </c>
      <c r="C5023" s="476" t="s">
        <v>9</v>
      </c>
      <c r="D5023" s="477">
        <v>250.29</v>
      </c>
    </row>
    <row r="5024" spans="1:4" s="476" customFormat="1" ht="12.75" x14ac:dyDescent="0.2">
      <c r="A5024" s="476">
        <v>12428</v>
      </c>
      <c r="B5024" s="476" t="s">
        <v>11875</v>
      </c>
      <c r="C5024" s="476" t="s">
        <v>9</v>
      </c>
      <c r="D5024" s="477">
        <v>160.65</v>
      </c>
    </row>
    <row r="5025" spans="1:4" s="476" customFormat="1" ht="12.75" x14ac:dyDescent="0.2">
      <c r="A5025" s="476">
        <v>12430</v>
      </c>
      <c r="B5025" s="476" t="s">
        <v>11876</v>
      </c>
      <c r="C5025" s="476" t="s">
        <v>9</v>
      </c>
      <c r="D5025" s="477">
        <v>53.81</v>
      </c>
    </row>
    <row r="5026" spans="1:4" s="476" customFormat="1" ht="12.75" x14ac:dyDescent="0.2">
      <c r="A5026" s="476">
        <v>12429</v>
      </c>
      <c r="B5026" s="476" t="s">
        <v>11877</v>
      </c>
      <c r="C5026" s="476" t="s">
        <v>9</v>
      </c>
      <c r="D5026" s="477">
        <v>404.72</v>
      </c>
    </row>
    <row r="5027" spans="1:4" s="476" customFormat="1" ht="12.75" x14ac:dyDescent="0.2">
      <c r="A5027" s="476">
        <v>12431</v>
      </c>
      <c r="B5027" s="476" t="s">
        <v>11878</v>
      </c>
      <c r="C5027" s="476" t="s">
        <v>9</v>
      </c>
      <c r="D5027" s="477">
        <v>688.76</v>
      </c>
    </row>
    <row r="5028" spans="1:4" s="476" customFormat="1" ht="12.75" x14ac:dyDescent="0.2">
      <c r="A5028" s="476">
        <v>12432</v>
      </c>
      <c r="B5028" s="476" t="s">
        <v>11879</v>
      </c>
      <c r="C5028" s="476" t="s">
        <v>9</v>
      </c>
      <c r="D5028" s="477">
        <v>141.66</v>
      </c>
    </row>
    <row r="5029" spans="1:4" s="476" customFormat="1" ht="12.75" x14ac:dyDescent="0.2">
      <c r="A5029" s="476">
        <v>12434</v>
      </c>
      <c r="B5029" s="476" t="s">
        <v>11880</v>
      </c>
      <c r="C5029" s="476" t="s">
        <v>9</v>
      </c>
      <c r="D5029" s="477">
        <v>46.16</v>
      </c>
    </row>
    <row r="5030" spans="1:4" s="476" customFormat="1" ht="12.75" x14ac:dyDescent="0.2">
      <c r="A5030" s="476">
        <v>12433</v>
      </c>
      <c r="B5030" s="476" t="s">
        <v>11881</v>
      </c>
      <c r="C5030" s="476" t="s">
        <v>9</v>
      </c>
      <c r="D5030" s="477">
        <v>90.18</v>
      </c>
    </row>
    <row r="5031" spans="1:4" s="476" customFormat="1" ht="12.75" x14ac:dyDescent="0.2">
      <c r="A5031" s="476">
        <v>12435</v>
      </c>
      <c r="B5031" s="476" t="s">
        <v>11882</v>
      </c>
      <c r="C5031" s="476" t="s">
        <v>9</v>
      </c>
      <c r="D5031" s="477">
        <v>279.08</v>
      </c>
    </row>
    <row r="5032" spans="1:4" s="476" customFormat="1" ht="12.75" x14ac:dyDescent="0.2">
      <c r="A5032" s="476">
        <v>12437</v>
      </c>
      <c r="B5032" s="476" t="s">
        <v>11883</v>
      </c>
      <c r="C5032" s="476" t="s">
        <v>9</v>
      </c>
      <c r="D5032" s="477">
        <v>225.4</v>
      </c>
    </row>
    <row r="5033" spans="1:4" s="476" customFormat="1" ht="12.75" x14ac:dyDescent="0.2">
      <c r="A5033" s="476">
        <v>12439</v>
      </c>
      <c r="B5033" s="476" t="s">
        <v>11884</v>
      </c>
      <c r="C5033" s="476" t="s">
        <v>9</v>
      </c>
      <c r="D5033" s="477">
        <v>72.34</v>
      </c>
    </row>
    <row r="5034" spans="1:4" s="476" customFormat="1" ht="12.75" x14ac:dyDescent="0.2">
      <c r="A5034" s="476">
        <v>12438</v>
      </c>
      <c r="B5034" s="476" t="s">
        <v>11885</v>
      </c>
      <c r="C5034" s="476" t="s">
        <v>9</v>
      </c>
      <c r="D5034" s="477">
        <v>407.9</v>
      </c>
    </row>
    <row r="5035" spans="1:4" s="476" customFormat="1" ht="12.75" x14ac:dyDescent="0.2">
      <c r="A5035" s="476">
        <v>12436</v>
      </c>
      <c r="B5035" s="476" t="s">
        <v>11886</v>
      </c>
      <c r="C5035" s="476" t="s">
        <v>9</v>
      </c>
      <c r="D5035" s="477">
        <v>515.26</v>
      </c>
    </row>
    <row r="5036" spans="1:4" s="476" customFormat="1" ht="12.75" x14ac:dyDescent="0.2">
      <c r="A5036" s="476">
        <v>36357</v>
      </c>
      <c r="B5036" s="476" t="s">
        <v>11887</v>
      </c>
      <c r="C5036" s="476" t="s">
        <v>9</v>
      </c>
      <c r="D5036" s="477">
        <v>150.68</v>
      </c>
    </row>
    <row r="5037" spans="1:4" s="476" customFormat="1" ht="12.75" x14ac:dyDescent="0.2">
      <c r="A5037" s="476">
        <v>12424</v>
      </c>
      <c r="B5037" s="476" t="s">
        <v>11888</v>
      </c>
      <c r="C5037" s="476" t="s">
        <v>9</v>
      </c>
      <c r="D5037" s="477">
        <v>92.85</v>
      </c>
    </row>
    <row r="5038" spans="1:4" s="476" customFormat="1" ht="12.75" x14ac:dyDescent="0.2">
      <c r="A5038" s="476">
        <v>12440</v>
      </c>
      <c r="B5038" s="476" t="s">
        <v>11889</v>
      </c>
      <c r="C5038" s="476" t="s">
        <v>9</v>
      </c>
      <c r="D5038" s="477">
        <v>89.74</v>
      </c>
    </row>
    <row r="5039" spans="1:4" s="476" customFormat="1" ht="12.75" x14ac:dyDescent="0.2">
      <c r="A5039" s="476">
        <v>9884</v>
      </c>
      <c r="B5039" s="476" t="s">
        <v>11890</v>
      </c>
      <c r="C5039" s="476" t="s">
        <v>9</v>
      </c>
      <c r="D5039" s="477">
        <v>66.94</v>
      </c>
    </row>
    <row r="5040" spans="1:4" s="476" customFormat="1" ht="12.75" x14ac:dyDescent="0.2">
      <c r="A5040" s="476">
        <v>9888</v>
      </c>
      <c r="B5040" s="476" t="s">
        <v>2152</v>
      </c>
      <c r="C5040" s="476" t="s">
        <v>9</v>
      </c>
      <c r="D5040" s="477">
        <v>53.78</v>
      </c>
    </row>
    <row r="5041" spans="1:4" s="476" customFormat="1" ht="12.75" x14ac:dyDescent="0.2">
      <c r="A5041" s="476">
        <v>9883</v>
      </c>
      <c r="B5041" s="476" t="s">
        <v>11891</v>
      </c>
      <c r="C5041" s="476" t="s">
        <v>9</v>
      </c>
      <c r="D5041" s="477">
        <v>23.47</v>
      </c>
    </row>
    <row r="5042" spans="1:4" s="476" customFormat="1" ht="12.75" x14ac:dyDescent="0.2">
      <c r="A5042" s="476">
        <v>9886</v>
      </c>
      <c r="B5042" s="476" t="s">
        <v>2150</v>
      </c>
      <c r="C5042" s="476" t="s">
        <v>9</v>
      </c>
      <c r="D5042" s="477">
        <v>32.15</v>
      </c>
    </row>
    <row r="5043" spans="1:4" s="476" customFormat="1" ht="12.75" x14ac:dyDescent="0.2">
      <c r="A5043" s="476">
        <v>9889</v>
      </c>
      <c r="B5043" s="476" t="s">
        <v>2154</v>
      </c>
      <c r="C5043" s="476" t="s">
        <v>9</v>
      </c>
      <c r="D5043" s="477">
        <v>162.86000000000001</v>
      </c>
    </row>
    <row r="5044" spans="1:4" s="476" customFormat="1" ht="12.75" x14ac:dyDescent="0.2">
      <c r="A5044" s="476">
        <v>9887</v>
      </c>
      <c r="B5044" s="476" t="s">
        <v>11892</v>
      </c>
      <c r="C5044" s="476" t="s">
        <v>9</v>
      </c>
      <c r="D5044" s="477">
        <v>98.43</v>
      </c>
    </row>
    <row r="5045" spans="1:4" s="476" customFormat="1" ht="12.75" x14ac:dyDescent="0.2">
      <c r="A5045" s="476">
        <v>9885</v>
      </c>
      <c r="B5045" s="476" t="s">
        <v>2074</v>
      </c>
      <c r="C5045" s="476" t="s">
        <v>9</v>
      </c>
      <c r="D5045" s="477">
        <v>31.08</v>
      </c>
    </row>
    <row r="5046" spans="1:4" s="476" customFormat="1" ht="12.75" x14ac:dyDescent="0.2">
      <c r="A5046" s="476">
        <v>9890</v>
      </c>
      <c r="B5046" s="476" t="s">
        <v>2156</v>
      </c>
      <c r="C5046" s="476" t="s">
        <v>9</v>
      </c>
      <c r="D5046" s="477">
        <v>252.31</v>
      </c>
    </row>
    <row r="5047" spans="1:4" s="476" customFormat="1" ht="12.75" x14ac:dyDescent="0.2">
      <c r="A5047" s="476">
        <v>9891</v>
      </c>
      <c r="B5047" s="476" t="s">
        <v>11893</v>
      </c>
      <c r="C5047" s="476" t="s">
        <v>9</v>
      </c>
      <c r="D5047" s="477">
        <v>354.2</v>
      </c>
    </row>
    <row r="5048" spans="1:4" s="476" customFormat="1" ht="12.75" x14ac:dyDescent="0.2">
      <c r="A5048" s="476">
        <v>39292</v>
      </c>
      <c r="B5048" s="476" t="s">
        <v>11894</v>
      </c>
      <c r="C5048" s="476" t="s">
        <v>9</v>
      </c>
      <c r="D5048" s="477">
        <v>12.17</v>
      </c>
    </row>
    <row r="5049" spans="1:4" s="476" customFormat="1" ht="12.75" x14ac:dyDescent="0.2">
      <c r="A5049" s="476">
        <v>39293</v>
      </c>
      <c r="B5049" s="476" t="s">
        <v>11895</v>
      </c>
      <c r="C5049" s="476" t="s">
        <v>9</v>
      </c>
      <c r="D5049" s="477">
        <v>19.64</v>
      </c>
    </row>
    <row r="5050" spans="1:4" s="476" customFormat="1" ht="12.75" x14ac:dyDescent="0.2">
      <c r="A5050" s="476">
        <v>39294</v>
      </c>
      <c r="B5050" s="476" t="s">
        <v>11896</v>
      </c>
      <c r="C5050" s="476" t="s">
        <v>9</v>
      </c>
      <c r="D5050" s="477">
        <v>19.64</v>
      </c>
    </row>
    <row r="5051" spans="1:4" s="476" customFormat="1" ht="12.75" x14ac:dyDescent="0.2">
      <c r="A5051" s="476">
        <v>39295</v>
      </c>
      <c r="B5051" s="476" t="s">
        <v>11897</v>
      </c>
      <c r="C5051" s="476" t="s">
        <v>9</v>
      </c>
      <c r="D5051" s="477">
        <v>33.49</v>
      </c>
    </row>
    <row r="5052" spans="1:4" s="476" customFormat="1" ht="12.75" x14ac:dyDescent="0.2">
      <c r="A5052" s="476">
        <v>36313</v>
      </c>
      <c r="B5052" s="476" t="s">
        <v>11898</v>
      </c>
      <c r="C5052" s="476" t="s">
        <v>9</v>
      </c>
      <c r="D5052" s="477">
        <v>35.72</v>
      </c>
    </row>
    <row r="5053" spans="1:4" s="476" customFormat="1" ht="12.75" x14ac:dyDescent="0.2">
      <c r="A5053" s="476">
        <v>36316</v>
      </c>
      <c r="B5053" s="476" t="s">
        <v>11899</v>
      </c>
      <c r="C5053" s="476" t="s">
        <v>9</v>
      </c>
      <c r="D5053" s="477">
        <v>43.32</v>
      </c>
    </row>
    <row r="5054" spans="1:4" s="476" customFormat="1" ht="12.75" x14ac:dyDescent="0.2">
      <c r="A5054" s="476">
        <v>64</v>
      </c>
      <c r="B5054" s="476" t="s">
        <v>11900</v>
      </c>
      <c r="C5054" s="476" t="s">
        <v>9</v>
      </c>
      <c r="D5054" s="477">
        <v>5.48</v>
      </c>
    </row>
    <row r="5055" spans="1:4" s="476" customFormat="1" ht="12.75" x14ac:dyDescent="0.2">
      <c r="A5055" s="476">
        <v>37423</v>
      </c>
      <c r="B5055" s="476" t="s">
        <v>11901</v>
      </c>
      <c r="C5055" s="476" t="s">
        <v>9</v>
      </c>
      <c r="D5055" s="477">
        <v>13.54</v>
      </c>
    </row>
    <row r="5056" spans="1:4" s="476" customFormat="1" ht="12.75" x14ac:dyDescent="0.2">
      <c r="A5056" s="476">
        <v>39296</v>
      </c>
      <c r="B5056" s="476" t="s">
        <v>11902</v>
      </c>
      <c r="C5056" s="476" t="s">
        <v>9</v>
      </c>
      <c r="D5056" s="477">
        <v>9.4</v>
      </c>
    </row>
    <row r="5057" spans="1:4" s="476" customFormat="1" ht="12.75" x14ac:dyDescent="0.2">
      <c r="A5057" s="476">
        <v>39297</v>
      </c>
      <c r="B5057" s="476" t="s">
        <v>11903</v>
      </c>
      <c r="C5057" s="476" t="s">
        <v>9</v>
      </c>
      <c r="D5057" s="477">
        <v>13.44</v>
      </c>
    </row>
    <row r="5058" spans="1:4" s="476" customFormat="1" ht="12.75" x14ac:dyDescent="0.2">
      <c r="A5058" s="476">
        <v>39298</v>
      </c>
      <c r="B5058" s="476" t="s">
        <v>11904</v>
      </c>
      <c r="C5058" s="476" t="s">
        <v>9</v>
      </c>
      <c r="D5058" s="477">
        <v>23.68</v>
      </c>
    </row>
    <row r="5059" spans="1:4" s="476" customFormat="1" ht="12.75" x14ac:dyDescent="0.2">
      <c r="A5059" s="476">
        <v>39299</v>
      </c>
      <c r="B5059" s="476" t="s">
        <v>11905</v>
      </c>
      <c r="C5059" s="476" t="s">
        <v>9</v>
      </c>
      <c r="D5059" s="477">
        <v>40.299999999999997</v>
      </c>
    </row>
    <row r="5060" spans="1:4" s="476" customFormat="1" ht="12.75" x14ac:dyDescent="0.2">
      <c r="A5060" s="476">
        <v>9892</v>
      </c>
      <c r="B5060" s="476" t="s">
        <v>11906</v>
      </c>
      <c r="C5060" s="476" t="s">
        <v>9</v>
      </c>
      <c r="D5060" s="477">
        <v>6.8</v>
      </c>
    </row>
    <row r="5061" spans="1:4" s="476" customFormat="1" ht="12.75" x14ac:dyDescent="0.2">
      <c r="A5061" s="476">
        <v>9893</v>
      </c>
      <c r="B5061" s="476" t="s">
        <v>11907</v>
      </c>
      <c r="C5061" s="476" t="s">
        <v>9</v>
      </c>
      <c r="D5061" s="477">
        <v>92.3</v>
      </c>
    </row>
    <row r="5062" spans="1:4" s="476" customFormat="1" ht="12.75" x14ac:dyDescent="0.2">
      <c r="A5062" s="476">
        <v>9901</v>
      </c>
      <c r="B5062" s="476" t="s">
        <v>11908</v>
      </c>
      <c r="C5062" s="476" t="s">
        <v>9</v>
      </c>
      <c r="D5062" s="477">
        <v>40.96</v>
      </c>
    </row>
    <row r="5063" spans="1:4" s="476" customFormat="1" ht="12.75" x14ac:dyDescent="0.2">
      <c r="A5063" s="476">
        <v>9896</v>
      </c>
      <c r="B5063" s="476" t="s">
        <v>11909</v>
      </c>
      <c r="C5063" s="476" t="s">
        <v>9</v>
      </c>
      <c r="D5063" s="477">
        <v>36.92</v>
      </c>
    </row>
    <row r="5064" spans="1:4" s="476" customFormat="1" ht="12.75" x14ac:dyDescent="0.2">
      <c r="A5064" s="476">
        <v>9900</v>
      </c>
      <c r="B5064" s="476" t="s">
        <v>11910</v>
      </c>
      <c r="C5064" s="476" t="s">
        <v>9</v>
      </c>
      <c r="D5064" s="477">
        <v>22.4</v>
      </c>
    </row>
    <row r="5065" spans="1:4" s="476" customFormat="1" ht="12.75" x14ac:dyDescent="0.2">
      <c r="A5065" s="476">
        <v>9898</v>
      </c>
      <c r="B5065" s="476" t="s">
        <v>11911</v>
      </c>
      <c r="C5065" s="476" t="s">
        <v>9</v>
      </c>
      <c r="D5065" s="477">
        <v>189.8</v>
      </c>
    </row>
    <row r="5066" spans="1:4" s="476" customFormat="1" ht="12.75" x14ac:dyDescent="0.2">
      <c r="A5066" s="476">
        <v>9899</v>
      </c>
      <c r="B5066" s="476" t="s">
        <v>11912</v>
      </c>
      <c r="C5066" s="476" t="s">
        <v>9</v>
      </c>
      <c r="D5066" s="477">
        <v>12.23</v>
      </c>
    </row>
    <row r="5067" spans="1:4" s="476" customFormat="1" ht="12.75" x14ac:dyDescent="0.2">
      <c r="A5067" s="476">
        <v>9902</v>
      </c>
      <c r="B5067" s="476" t="s">
        <v>11913</v>
      </c>
      <c r="C5067" s="476" t="s">
        <v>9</v>
      </c>
      <c r="D5067" s="477">
        <v>240.35</v>
      </c>
    </row>
    <row r="5068" spans="1:4" s="476" customFormat="1" ht="12.75" x14ac:dyDescent="0.2">
      <c r="A5068" s="476">
        <v>9908</v>
      </c>
      <c r="B5068" s="476" t="s">
        <v>11914</v>
      </c>
      <c r="C5068" s="476" t="s">
        <v>9</v>
      </c>
      <c r="D5068" s="477">
        <v>479.23</v>
      </c>
    </row>
    <row r="5069" spans="1:4" s="476" customFormat="1" ht="12.75" x14ac:dyDescent="0.2">
      <c r="A5069" s="476">
        <v>9905</v>
      </c>
      <c r="B5069" s="476" t="s">
        <v>11915</v>
      </c>
      <c r="C5069" s="476" t="s">
        <v>9</v>
      </c>
      <c r="D5069" s="477">
        <v>8.01</v>
      </c>
    </row>
    <row r="5070" spans="1:4" s="476" customFormat="1" ht="12.75" x14ac:dyDescent="0.2">
      <c r="A5070" s="476">
        <v>9906</v>
      </c>
      <c r="B5070" s="476" t="s">
        <v>11916</v>
      </c>
      <c r="C5070" s="476" t="s">
        <v>9</v>
      </c>
      <c r="D5070" s="477">
        <v>9.59</v>
      </c>
    </row>
    <row r="5071" spans="1:4" s="476" customFormat="1" ht="12.75" x14ac:dyDescent="0.2">
      <c r="A5071" s="476">
        <v>9895</v>
      </c>
      <c r="B5071" s="476" t="s">
        <v>11917</v>
      </c>
      <c r="C5071" s="476" t="s">
        <v>9</v>
      </c>
      <c r="D5071" s="477">
        <v>15.74</v>
      </c>
    </row>
    <row r="5072" spans="1:4" s="476" customFormat="1" ht="12.75" x14ac:dyDescent="0.2">
      <c r="A5072" s="476">
        <v>9894</v>
      </c>
      <c r="B5072" s="476" t="s">
        <v>11918</v>
      </c>
      <c r="C5072" s="476" t="s">
        <v>9</v>
      </c>
      <c r="D5072" s="477">
        <v>30.67</v>
      </c>
    </row>
    <row r="5073" spans="1:4" s="476" customFormat="1" ht="12.75" x14ac:dyDescent="0.2">
      <c r="A5073" s="476">
        <v>9897</v>
      </c>
      <c r="B5073" s="476" t="s">
        <v>11919</v>
      </c>
      <c r="C5073" s="476" t="s">
        <v>9</v>
      </c>
      <c r="D5073" s="477">
        <v>33.200000000000003</v>
      </c>
    </row>
    <row r="5074" spans="1:4" s="476" customFormat="1" ht="12.75" x14ac:dyDescent="0.2">
      <c r="A5074" s="476">
        <v>9910</v>
      </c>
      <c r="B5074" s="476" t="s">
        <v>11920</v>
      </c>
      <c r="C5074" s="476" t="s">
        <v>9</v>
      </c>
      <c r="D5074" s="477">
        <v>83.57</v>
      </c>
    </row>
    <row r="5075" spans="1:4" s="476" customFormat="1" ht="12.75" x14ac:dyDescent="0.2">
      <c r="A5075" s="476">
        <v>9909</v>
      </c>
      <c r="B5075" s="476" t="s">
        <v>11921</v>
      </c>
      <c r="C5075" s="476" t="s">
        <v>9</v>
      </c>
      <c r="D5075" s="477">
        <v>168.64</v>
      </c>
    </row>
    <row r="5076" spans="1:4" s="476" customFormat="1" ht="12.75" x14ac:dyDescent="0.2">
      <c r="A5076" s="476">
        <v>9907</v>
      </c>
      <c r="B5076" s="476" t="s">
        <v>11922</v>
      </c>
      <c r="C5076" s="476" t="s">
        <v>9</v>
      </c>
      <c r="D5076" s="477">
        <v>259.3</v>
      </c>
    </row>
    <row r="5077" spans="1:4" s="476" customFormat="1" ht="12.75" x14ac:dyDescent="0.2">
      <c r="A5077" s="476">
        <v>20973</v>
      </c>
      <c r="B5077" s="476" t="s">
        <v>11923</v>
      </c>
      <c r="C5077" s="476" t="s">
        <v>9</v>
      </c>
      <c r="D5077" s="477">
        <v>91.86</v>
      </c>
    </row>
    <row r="5078" spans="1:4" s="476" customFormat="1" ht="12.75" x14ac:dyDescent="0.2">
      <c r="A5078" s="476">
        <v>20974</v>
      </c>
      <c r="B5078" s="476" t="s">
        <v>11924</v>
      </c>
      <c r="C5078" s="476" t="s">
        <v>9</v>
      </c>
      <c r="D5078" s="477">
        <v>131.41999999999999</v>
      </c>
    </row>
    <row r="5079" spans="1:4" s="476" customFormat="1" ht="12.75" x14ac:dyDescent="0.2">
      <c r="A5079" s="476">
        <v>37989</v>
      </c>
      <c r="B5079" s="476" t="s">
        <v>11925</v>
      </c>
      <c r="C5079" s="476" t="s">
        <v>9</v>
      </c>
      <c r="D5079" s="477">
        <v>6.82</v>
      </c>
    </row>
    <row r="5080" spans="1:4" s="476" customFormat="1" ht="12.75" x14ac:dyDescent="0.2">
      <c r="A5080" s="476">
        <v>37990</v>
      </c>
      <c r="B5080" s="476" t="s">
        <v>11926</v>
      </c>
      <c r="C5080" s="476" t="s">
        <v>9</v>
      </c>
      <c r="D5080" s="477">
        <v>7.93</v>
      </c>
    </row>
    <row r="5081" spans="1:4" s="476" customFormat="1" ht="12.75" x14ac:dyDescent="0.2">
      <c r="A5081" s="476">
        <v>37991</v>
      </c>
      <c r="B5081" s="476" t="s">
        <v>11927</v>
      </c>
      <c r="C5081" s="476" t="s">
        <v>9</v>
      </c>
      <c r="D5081" s="477">
        <v>12.54</v>
      </c>
    </row>
    <row r="5082" spans="1:4" s="476" customFormat="1" ht="12.75" x14ac:dyDescent="0.2">
      <c r="A5082" s="476">
        <v>37992</v>
      </c>
      <c r="B5082" s="476" t="s">
        <v>11928</v>
      </c>
      <c r="C5082" s="476" t="s">
        <v>9</v>
      </c>
      <c r="D5082" s="477">
        <v>19.16</v>
      </c>
    </row>
    <row r="5083" spans="1:4" s="476" customFormat="1" ht="12.75" x14ac:dyDescent="0.2">
      <c r="A5083" s="476">
        <v>37993</v>
      </c>
      <c r="B5083" s="476" t="s">
        <v>11929</v>
      </c>
      <c r="C5083" s="476" t="s">
        <v>9</v>
      </c>
      <c r="D5083" s="477">
        <v>28.43</v>
      </c>
    </row>
    <row r="5084" spans="1:4" s="476" customFormat="1" ht="12.75" x14ac:dyDescent="0.2">
      <c r="A5084" s="476">
        <v>37994</v>
      </c>
      <c r="B5084" s="476" t="s">
        <v>11930</v>
      </c>
      <c r="C5084" s="476" t="s">
        <v>9</v>
      </c>
      <c r="D5084" s="477">
        <v>68.33</v>
      </c>
    </row>
    <row r="5085" spans="1:4" s="476" customFormat="1" ht="12.75" x14ac:dyDescent="0.2">
      <c r="A5085" s="476">
        <v>37995</v>
      </c>
      <c r="B5085" s="476" t="s">
        <v>11931</v>
      </c>
      <c r="C5085" s="476" t="s">
        <v>9</v>
      </c>
      <c r="D5085" s="477">
        <v>99.18</v>
      </c>
    </row>
    <row r="5086" spans="1:4" s="476" customFormat="1" ht="12.75" x14ac:dyDescent="0.2">
      <c r="A5086" s="476">
        <v>37996</v>
      </c>
      <c r="B5086" s="476" t="s">
        <v>11932</v>
      </c>
      <c r="C5086" s="476" t="s">
        <v>9</v>
      </c>
      <c r="D5086" s="477">
        <v>146.22999999999999</v>
      </c>
    </row>
    <row r="5087" spans="1:4" s="476" customFormat="1" ht="12.75" x14ac:dyDescent="0.2">
      <c r="A5087" s="476">
        <v>13883</v>
      </c>
      <c r="B5087" s="476" t="s">
        <v>11933</v>
      </c>
      <c r="C5087" s="476" t="s">
        <v>9</v>
      </c>
      <c r="D5087" s="478">
        <v>122695.21</v>
      </c>
    </row>
    <row r="5088" spans="1:4" s="476" customFormat="1" ht="12.75" x14ac:dyDescent="0.2">
      <c r="A5088" s="476">
        <v>38604</v>
      </c>
      <c r="B5088" s="476" t="s">
        <v>11934</v>
      </c>
      <c r="C5088" s="476" t="s">
        <v>9</v>
      </c>
      <c r="D5088" s="478">
        <v>152815.25</v>
      </c>
    </row>
    <row r="5089" spans="1:4" s="476" customFormat="1" ht="12.75" x14ac:dyDescent="0.2">
      <c r="A5089" s="476">
        <v>10601</v>
      </c>
      <c r="B5089" s="476" t="s">
        <v>11935</v>
      </c>
      <c r="C5089" s="476" t="s">
        <v>9</v>
      </c>
      <c r="D5089" s="478">
        <v>2972561.5</v>
      </c>
    </row>
    <row r="5090" spans="1:4" s="476" customFormat="1" ht="12.75" x14ac:dyDescent="0.2">
      <c r="A5090" s="476">
        <v>26034</v>
      </c>
      <c r="B5090" s="476" t="s">
        <v>11936</v>
      </c>
      <c r="C5090" s="476" t="s">
        <v>9</v>
      </c>
      <c r="D5090" s="478">
        <v>7826649.5300000003</v>
      </c>
    </row>
    <row r="5091" spans="1:4" s="476" customFormat="1" ht="12.75" x14ac:dyDescent="0.2">
      <c r="A5091" s="476">
        <v>13894</v>
      </c>
      <c r="B5091" s="476" t="s">
        <v>11937</v>
      </c>
      <c r="C5091" s="476" t="s">
        <v>9</v>
      </c>
      <c r="D5091" s="478">
        <v>392649.25</v>
      </c>
    </row>
    <row r="5092" spans="1:4" s="476" customFormat="1" ht="12.75" x14ac:dyDescent="0.2">
      <c r="A5092" s="476">
        <v>13895</v>
      </c>
      <c r="B5092" s="476" t="s">
        <v>11938</v>
      </c>
      <c r="C5092" s="476" t="s">
        <v>9</v>
      </c>
      <c r="D5092" s="478">
        <v>527982.35</v>
      </c>
    </row>
    <row r="5093" spans="1:4" s="476" customFormat="1" ht="12.75" x14ac:dyDescent="0.2">
      <c r="A5093" s="476">
        <v>13892</v>
      </c>
      <c r="B5093" s="476" t="s">
        <v>11939</v>
      </c>
      <c r="C5093" s="476" t="s">
        <v>9</v>
      </c>
      <c r="D5093" s="478">
        <v>647029.46</v>
      </c>
    </row>
    <row r="5094" spans="1:4" s="476" customFormat="1" ht="12.75" x14ac:dyDescent="0.2">
      <c r="A5094" s="476">
        <v>9914</v>
      </c>
      <c r="B5094" s="476" t="s">
        <v>11940</v>
      </c>
      <c r="C5094" s="476" t="s">
        <v>9</v>
      </c>
      <c r="D5094" s="478">
        <v>700000</v>
      </c>
    </row>
    <row r="5095" spans="1:4" s="476" customFormat="1" ht="12.75" x14ac:dyDescent="0.2">
      <c r="A5095" s="476">
        <v>36485</v>
      </c>
      <c r="B5095" s="476" t="s">
        <v>11941</v>
      </c>
      <c r="C5095" s="476" t="s">
        <v>9</v>
      </c>
      <c r="D5095" s="478">
        <v>629775.55000000005</v>
      </c>
    </row>
    <row r="5096" spans="1:4" s="476" customFormat="1" ht="12.75" x14ac:dyDescent="0.2">
      <c r="A5096" s="476">
        <v>9912</v>
      </c>
      <c r="B5096" s="476" t="s">
        <v>11942</v>
      </c>
      <c r="C5096" s="476" t="s">
        <v>9</v>
      </c>
      <c r="D5096" s="478">
        <v>2420000</v>
      </c>
    </row>
    <row r="5097" spans="1:4" s="476" customFormat="1" ht="12.75" x14ac:dyDescent="0.2">
      <c r="A5097" s="476">
        <v>9921</v>
      </c>
      <c r="B5097" s="476" t="s">
        <v>11943</v>
      </c>
      <c r="C5097" s="476" t="s">
        <v>9</v>
      </c>
      <c r="D5097" s="478">
        <v>1248350.46</v>
      </c>
    </row>
    <row r="5098" spans="1:4" s="476" customFormat="1" ht="12.75" x14ac:dyDescent="0.2">
      <c r="A5098" s="476">
        <v>21112</v>
      </c>
      <c r="B5098" s="476" t="s">
        <v>1020</v>
      </c>
      <c r="C5098" s="476" t="s">
        <v>9</v>
      </c>
      <c r="D5098" s="477">
        <v>210.85</v>
      </c>
    </row>
    <row r="5099" spans="1:4" s="476" customFormat="1" ht="12.75" x14ac:dyDescent="0.2">
      <c r="A5099" s="476">
        <v>10228</v>
      </c>
      <c r="B5099" s="476" t="s">
        <v>11944</v>
      </c>
      <c r="C5099" s="476" t="s">
        <v>9</v>
      </c>
      <c r="D5099" s="477">
        <v>244.95</v>
      </c>
    </row>
    <row r="5100" spans="1:4" s="476" customFormat="1" ht="12.75" x14ac:dyDescent="0.2">
      <c r="A5100" s="476">
        <v>11781</v>
      </c>
      <c r="B5100" s="476" t="s">
        <v>11945</v>
      </c>
      <c r="C5100" s="476" t="s">
        <v>9</v>
      </c>
      <c r="D5100" s="477">
        <v>198.44</v>
      </c>
    </row>
    <row r="5101" spans="1:4" s="476" customFormat="1" ht="12.75" x14ac:dyDescent="0.2">
      <c r="A5101" s="476">
        <v>37588</v>
      </c>
      <c r="B5101" s="476" t="s">
        <v>16902</v>
      </c>
      <c r="C5101" s="476" t="s">
        <v>9</v>
      </c>
      <c r="D5101" s="477">
        <v>51.26</v>
      </c>
    </row>
    <row r="5102" spans="1:4" s="476" customFormat="1" ht="12.75" x14ac:dyDescent="0.2">
      <c r="A5102" s="476">
        <v>11746</v>
      </c>
      <c r="B5102" s="476" t="s">
        <v>2175</v>
      </c>
      <c r="C5102" s="476" t="s">
        <v>9</v>
      </c>
      <c r="D5102" s="477">
        <v>63.45</v>
      </c>
    </row>
    <row r="5103" spans="1:4" s="476" customFormat="1" ht="12.75" x14ac:dyDescent="0.2">
      <c r="A5103" s="476">
        <v>11751</v>
      </c>
      <c r="B5103" s="476" t="s">
        <v>11946</v>
      </c>
      <c r="C5103" s="476" t="s">
        <v>9</v>
      </c>
      <c r="D5103" s="477">
        <v>113.96</v>
      </c>
    </row>
    <row r="5104" spans="1:4" s="476" customFormat="1" ht="12.75" x14ac:dyDescent="0.2">
      <c r="A5104" s="476">
        <v>11750</v>
      </c>
      <c r="B5104" s="476" t="s">
        <v>2177</v>
      </c>
      <c r="C5104" s="476" t="s">
        <v>9</v>
      </c>
      <c r="D5104" s="477">
        <v>94.57</v>
      </c>
    </row>
    <row r="5105" spans="1:4" s="476" customFormat="1" ht="12.75" x14ac:dyDescent="0.2">
      <c r="A5105" s="476">
        <v>11748</v>
      </c>
      <c r="B5105" s="476" t="s">
        <v>2088</v>
      </c>
      <c r="C5105" s="476" t="s">
        <v>9</v>
      </c>
      <c r="D5105" s="477">
        <v>40.72</v>
      </c>
    </row>
    <row r="5106" spans="1:4" s="476" customFormat="1" ht="12.75" x14ac:dyDescent="0.2">
      <c r="A5106" s="476">
        <v>11747</v>
      </c>
      <c r="B5106" s="476" t="s">
        <v>11947</v>
      </c>
      <c r="C5106" s="476" t="s">
        <v>9</v>
      </c>
      <c r="D5106" s="477">
        <v>175.73</v>
      </c>
    </row>
    <row r="5107" spans="1:4" s="476" customFormat="1" ht="12.75" x14ac:dyDescent="0.2">
      <c r="A5107" s="476">
        <v>11749</v>
      </c>
      <c r="B5107" s="476" t="s">
        <v>2090</v>
      </c>
      <c r="C5107" s="476" t="s">
        <v>9</v>
      </c>
      <c r="D5107" s="477">
        <v>47</v>
      </c>
    </row>
    <row r="5108" spans="1:4" s="476" customFormat="1" ht="12.75" x14ac:dyDescent="0.2">
      <c r="A5108" s="476">
        <v>10236</v>
      </c>
      <c r="B5108" s="476" t="s">
        <v>11948</v>
      </c>
      <c r="C5108" s="476" t="s">
        <v>9</v>
      </c>
      <c r="D5108" s="477">
        <v>109.99</v>
      </c>
    </row>
    <row r="5109" spans="1:4" s="476" customFormat="1" ht="12.75" x14ac:dyDescent="0.2">
      <c r="A5109" s="476">
        <v>10233</v>
      </c>
      <c r="B5109" s="476" t="s">
        <v>11949</v>
      </c>
      <c r="C5109" s="476" t="s">
        <v>9</v>
      </c>
      <c r="D5109" s="477">
        <v>103.07</v>
      </c>
    </row>
    <row r="5110" spans="1:4" s="476" customFormat="1" ht="12.75" x14ac:dyDescent="0.2">
      <c r="A5110" s="476">
        <v>10234</v>
      </c>
      <c r="B5110" s="476" t="s">
        <v>11950</v>
      </c>
      <c r="C5110" s="476" t="s">
        <v>9</v>
      </c>
      <c r="D5110" s="477">
        <v>64.930000000000007</v>
      </c>
    </row>
    <row r="5111" spans="1:4" s="476" customFormat="1" ht="12.75" x14ac:dyDescent="0.2">
      <c r="A5111" s="476">
        <v>10231</v>
      </c>
      <c r="B5111" s="476" t="s">
        <v>11951</v>
      </c>
      <c r="C5111" s="476" t="s">
        <v>9</v>
      </c>
      <c r="D5111" s="477">
        <v>297.74</v>
      </c>
    </row>
    <row r="5112" spans="1:4" s="476" customFormat="1" ht="12.75" x14ac:dyDescent="0.2">
      <c r="A5112" s="476">
        <v>10232</v>
      </c>
      <c r="B5112" s="476" t="s">
        <v>11952</v>
      </c>
      <c r="C5112" s="476" t="s">
        <v>9</v>
      </c>
      <c r="D5112" s="477">
        <v>166.61</v>
      </c>
    </row>
    <row r="5113" spans="1:4" s="476" customFormat="1" ht="12.75" x14ac:dyDescent="0.2">
      <c r="A5113" s="476">
        <v>10229</v>
      </c>
      <c r="B5113" s="476" t="s">
        <v>11953</v>
      </c>
      <c r="C5113" s="476" t="s">
        <v>9</v>
      </c>
      <c r="D5113" s="477">
        <v>58.72</v>
      </c>
    </row>
    <row r="5114" spans="1:4" s="476" customFormat="1" ht="12.75" x14ac:dyDescent="0.2">
      <c r="A5114" s="476">
        <v>10235</v>
      </c>
      <c r="B5114" s="476" t="s">
        <v>11954</v>
      </c>
      <c r="C5114" s="476" t="s">
        <v>9</v>
      </c>
      <c r="D5114" s="477">
        <v>408.17</v>
      </c>
    </row>
    <row r="5115" spans="1:4" s="476" customFormat="1" ht="12.75" x14ac:dyDescent="0.2">
      <c r="A5115" s="476">
        <v>10230</v>
      </c>
      <c r="B5115" s="476" t="s">
        <v>11955</v>
      </c>
      <c r="C5115" s="476" t="s">
        <v>9</v>
      </c>
      <c r="D5115" s="477">
        <v>718.35</v>
      </c>
    </row>
    <row r="5116" spans="1:4" s="476" customFormat="1" ht="12.75" x14ac:dyDescent="0.2">
      <c r="A5116" s="476">
        <v>10409</v>
      </c>
      <c r="B5116" s="476" t="s">
        <v>11956</v>
      </c>
      <c r="C5116" s="476" t="s">
        <v>9</v>
      </c>
      <c r="D5116" s="477">
        <v>213.41</v>
      </c>
    </row>
    <row r="5117" spans="1:4" s="476" customFormat="1" ht="12.75" x14ac:dyDescent="0.2">
      <c r="A5117" s="476">
        <v>10411</v>
      </c>
      <c r="B5117" s="476" t="s">
        <v>11957</v>
      </c>
      <c r="C5117" s="476" t="s">
        <v>9</v>
      </c>
      <c r="D5117" s="477">
        <v>190.96</v>
      </c>
    </row>
    <row r="5118" spans="1:4" s="476" customFormat="1" ht="12.75" x14ac:dyDescent="0.2">
      <c r="A5118" s="476">
        <v>10404</v>
      </c>
      <c r="B5118" s="476" t="s">
        <v>11958</v>
      </c>
      <c r="C5118" s="476" t="s">
        <v>9</v>
      </c>
      <c r="D5118" s="477">
        <v>77.44</v>
      </c>
    </row>
    <row r="5119" spans="1:4" s="476" customFormat="1" ht="12.75" x14ac:dyDescent="0.2">
      <c r="A5119" s="476">
        <v>10410</v>
      </c>
      <c r="B5119" s="476" t="s">
        <v>11959</v>
      </c>
      <c r="C5119" s="476" t="s">
        <v>9</v>
      </c>
      <c r="D5119" s="477">
        <v>127.56</v>
      </c>
    </row>
    <row r="5120" spans="1:4" s="476" customFormat="1" ht="12.75" x14ac:dyDescent="0.2">
      <c r="A5120" s="476">
        <v>10405</v>
      </c>
      <c r="B5120" s="476" t="s">
        <v>2181</v>
      </c>
      <c r="C5120" s="476" t="s">
        <v>9</v>
      </c>
      <c r="D5120" s="477">
        <v>427.57</v>
      </c>
    </row>
    <row r="5121" spans="1:4" s="476" customFormat="1" ht="12.75" x14ac:dyDescent="0.2">
      <c r="A5121" s="476">
        <v>10408</v>
      </c>
      <c r="B5121" s="476" t="s">
        <v>11960</v>
      </c>
      <c r="C5121" s="476" t="s">
        <v>9</v>
      </c>
      <c r="D5121" s="477">
        <v>298.99</v>
      </c>
    </row>
    <row r="5122" spans="1:4" s="476" customFormat="1" ht="12.75" x14ac:dyDescent="0.2">
      <c r="A5122" s="476">
        <v>10412</v>
      </c>
      <c r="B5122" s="476" t="s">
        <v>11961</v>
      </c>
      <c r="C5122" s="476" t="s">
        <v>9</v>
      </c>
      <c r="D5122" s="477">
        <v>93.85</v>
      </c>
    </row>
    <row r="5123" spans="1:4" s="476" customFormat="1" ht="12.75" x14ac:dyDescent="0.2">
      <c r="A5123" s="476">
        <v>10406</v>
      </c>
      <c r="B5123" s="476" t="s">
        <v>11962</v>
      </c>
      <c r="C5123" s="476" t="s">
        <v>9</v>
      </c>
      <c r="D5123" s="477">
        <v>590.55999999999995</v>
      </c>
    </row>
    <row r="5124" spans="1:4" s="476" customFormat="1" ht="12.75" x14ac:dyDescent="0.2">
      <c r="A5124" s="476">
        <v>10407</v>
      </c>
      <c r="B5124" s="476" t="s">
        <v>11963</v>
      </c>
      <c r="C5124" s="476" t="s">
        <v>9</v>
      </c>
      <c r="D5124" s="477">
        <v>915.97</v>
      </c>
    </row>
    <row r="5125" spans="1:4" s="476" customFormat="1" ht="12.75" x14ac:dyDescent="0.2">
      <c r="A5125" s="476">
        <v>10416</v>
      </c>
      <c r="B5125" s="476" t="s">
        <v>1684</v>
      </c>
      <c r="C5125" s="476" t="s">
        <v>9</v>
      </c>
      <c r="D5125" s="477">
        <v>113.61</v>
      </c>
    </row>
    <row r="5126" spans="1:4" s="476" customFormat="1" ht="12.75" x14ac:dyDescent="0.2">
      <c r="A5126" s="476">
        <v>10419</v>
      </c>
      <c r="B5126" s="476" t="s">
        <v>1652</v>
      </c>
      <c r="C5126" s="476" t="s">
        <v>9</v>
      </c>
      <c r="D5126" s="477">
        <v>98.62</v>
      </c>
    </row>
    <row r="5127" spans="1:4" s="476" customFormat="1" ht="12.75" x14ac:dyDescent="0.2">
      <c r="A5127" s="476">
        <v>21092</v>
      </c>
      <c r="B5127" s="476" t="s">
        <v>11964</v>
      </c>
      <c r="C5127" s="476" t="s">
        <v>9</v>
      </c>
      <c r="D5127" s="477">
        <v>56.38</v>
      </c>
    </row>
    <row r="5128" spans="1:4" s="476" customFormat="1" ht="12.75" x14ac:dyDescent="0.2">
      <c r="A5128" s="476">
        <v>10418</v>
      </c>
      <c r="B5128" s="476" t="s">
        <v>2179</v>
      </c>
      <c r="C5128" s="476" t="s">
        <v>9</v>
      </c>
      <c r="D5128" s="477">
        <v>65.73</v>
      </c>
    </row>
    <row r="5129" spans="1:4" s="476" customFormat="1" ht="12.75" x14ac:dyDescent="0.2">
      <c r="A5129" s="476">
        <v>12657</v>
      </c>
      <c r="B5129" s="476" t="s">
        <v>11965</v>
      </c>
      <c r="C5129" s="476" t="s">
        <v>9</v>
      </c>
      <c r="D5129" s="477">
        <v>265.27</v>
      </c>
    </row>
    <row r="5130" spans="1:4" s="476" customFormat="1" ht="12.75" x14ac:dyDescent="0.2">
      <c r="A5130" s="476">
        <v>10417</v>
      </c>
      <c r="B5130" s="476" t="s">
        <v>1766</v>
      </c>
      <c r="C5130" s="476" t="s">
        <v>9</v>
      </c>
      <c r="D5130" s="477">
        <v>165.54</v>
      </c>
    </row>
    <row r="5131" spans="1:4" s="476" customFormat="1" ht="12.75" x14ac:dyDescent="0.2">
      <c r="A5131" s="476">
        <v>10413</v>
      </c>
      <c r="B5131" s="476" t="s">
        <v>11966</v>
      </c>
      <c r="C5131" s="476" t="s">
        <v>9</v>
      </c>
      <c r="D5131" s="477">
        <v>60.16</v>
      </c>
    </row>
    <row r="5132" spans="1:4" s="476" customFormat="1" ht="12.75" x14ac:dyDescent="0.2">
      <c r="A5132" s="476">
        <v>10414</v>
      </c>
      <c r="B5132" s="476" t="s">
        <v>11967</v>
      </c>
      <c r="C5132" s="476" t="s">
        <v>9</v>
      </c>
      <c r="D5132" s="477">
        <v>362.24</v>
      </c>
    </row>
    <row r="5133" spans="1:4" s="476" customFormat="1" ht="12.75" x14ac:dyDescent="0.2">
      <c r="A5133" s="476">
        <v>10415</v>
      </c>
      <c r="B5133" s="476" t="s">
        <v>11968</v>
      </c>
      <c r="C5133" s="476" t="s">
        <v>9</v>
      </c>
      <c r="D5133" s="477">
        <v>628.69000000000005</v>
      </c>
    </row>
    <row r="5134" spans="1:4" s="476" customFormat="1" ht="12.75" x14ac:dyDescent="0.2">
      <c r="A5134" s="476">
        <v>38643</v>
      </c>
      <c r="B5134" s="476" t="s">
        <v>11969</v>
      </c>
      <c r="C5134" s="476" t="s">
        <v>9</v>
      </c>
      <c r="D5134" s="477">
        <v>40.729999999999997</v>
      </c>
    </row>
    <row r="5135" spans="1:4" s="476" customFormat="1" ht="12.75" x14ac:dyDescent="0.2">
      <c r="A5135" s="476">
        <v>6157</v>
      </c>
      <c r="B5135" s="476" t="s">
        <v>11970</v>
      </c>
      <c r="C5135" s="476" t="s">
        <v>9</v>
      </c>
      <c r="D5135" s="477">
        <v>55.65</v>
      </c>
    </row>
    <row r="5136" spans="1:4" s="476" customFormat="1" ht="12.75" x14ac:dyDescent="0.2">
      <c r="A5136" s="476">
        <v>6152</v>
      </c>
      <c r="B5136" s="476" t="s">
        <v>11971</v>
      </c>
      <c r="C5136" s="476" t="s">
        <v>9</v>
      </c>
      <c r="D5136" s="477">
        <v>3.43</v>
      </c>
    </row>
    <row r="5137" spans="1:4" s="476" customFormat="1" ht="12.75" x14ac:dyDescent="0.2">
      <c r="A5137" s="476">
        <v>6158</v>
      </c>
      <c r="B5137" s="476" t="s">
        <v>11972</v>
      </c>
      <c r="C5137" s="476" t="s">
        <v>9</v>
      </c>
      <c r="D5137" s="477">
        <v>4.1399999999999997</v>
      </c>
    </row>
    <row r="5138" spans="1:4" s="476" customFormat="1" ht="12.75" x14ac:dyDescent="0.2">
      <c r="A5138" s="476">
        <v>6153</v>
      </c>
      <c r="B5138" s="476" t="s">
        <v>11973</v>
      </c>
      <c r="C5138" s="476" t="s">
        <v>9</v>
      </c>
      <c r="D5138" s="477">
        <v>3.22</v>
      </c>
    </row>
    <row r="5139" spans="1:4" s="476" customFormat="1" ht="12.75" x14ac:dyDescent="0.2">
      <c r="A5139" s="476">
        <v>6156</v>
      </c>
      <c r="B5139" s="476" t="s">
        <v>11974</v>
      </c>
      <c r="C5139" s="476" t="s">
        <v>9</v>
      </c>
      <c r="D5139" s="477">
        <v>4.09</v>
      </c>
    </row>
    <row r="5140" spans="1:4" s="476" customFormat="1" ht="12.75" x14ac:dyDescent="0.2">
      <c r="A5140" s="476">
        <v>6154</v>
      </c>
      <c r="B5140" s="476" t="s">
        <v>11975</v>
      </c>
      <c r="C5140" s="476" t="s">
        <v>9</v>
      </c>
      <c r="D5140" s="477">
        <v>7.7</v>
      </c>
    </row>
    <row r="5141" spans="1:4" s="476" customFormat="1" ht="12.75" x14ac:dyDescent="0.2">
      <c r="A5141" s="476">
        <v>6155</v>
      </c>
      <c r="B5141" s="476" t="s">
        <v>11976</v>
      </c>
      <c r="C5141" s="476" t="s">
        <v>9</v>
      </c>
      <c r="D5141" s="477">
        <v>15.92</v>
      </c>
    </row>
    <row r="5142" spans="1:4" s="476" customFormat="1" ht="12.75" x14ac:dyDescent="0.2">
      <c r="A5142" s="476">
        <v>43595</v>
      </c>
      <c r="B5142" s="476" t="s">
        <v>13321</v>
      </c>
      <c r="C5142" s="476" t="s">
        <v>9</v>
      </c>
      <c r="D5142" s="477">
        <v>17.59</v>
      </c>
    </row>
    <row r="5143" spans="1:4" s="476" customFormat="1" ht="12.75" x14ac:dyDescent="0.2">
      <c r="A5143" s="476">
        <v>43596</v>
      </c>
      <c r="B5143" s="476" t="s">
        <v>13322</v>
      </c>
      <c r="C5143" s="476" t="s">
        <v>9</v>
      </c>
      <c r="D5143" s="477">
        <v>20.329999999999998</v>
      </c>
    </row>
    <row r="5144" spans="1:4" s="476" customFormat="1" ht="12.75" x14ac:dyDescent="0.2">
      <c r="A5144" s="476">
        <v>38108</v>
      </c>
      <c r="B5144" s="476" t="s">
        <v>11977</v>
      </c>
      <c r="C5144" s="476" t="s">
        <v>9</v>
      </c>
      <c r="D5144" s="477">
        <v>46.35</v>
      </c>
    </row>
    <row r="5145" spans="1:4" s="476" customFormat="1" ht="12.75" x14ac:dyDescent="0.2">
      <c r="A5145" s="476">
        <v>38087</v>
      </c>
      <c r="B5145" s="476" t="s">
        <v>11978</v>
      </c>
      <c r="C5145" s="476" t="s">
        <v>9</v>
      </c>
      <c r="D5145" s="477">
        <v>59.61</v>
      </c>
    </row>
    <row r="5146" spans="1:4" s="476" customFormat="1" ht="12.75" x14ac:dyDescent="0.2">
      <c r="A5146" s="476">
        <v>38109</v>
      </c>
      <c r="B5146" s="476" t="s">
        <v>11979</v>
      </c>
      <c r="C5146" s="476" t="s">
        <v>9</v>
      </c>
      <c r="D5146" s="477">
        <v>74.08</v>
      </c>
    </row>
    <row r="5147" spans="1:4" s="476" customFormat="1" ht="12.75" x14ac:dyDescent="0.2">
      <c r="A5147" s="476">
        <v>38088</v>
      </c>
      <c r="B5147" s="476" t="s">
        <v>11980</v>
      </c>
      <c r="C5147" s="476" t="s">
        <v>9</v>
      </c>
      <c r="D5147" s="477">
        <v>77.89</v>
      </c>
    </row>
    <row r="5148" spans="1:4" s="476" customFormat="1" ht="12.75" x14ac:dyDescent="0.2">
      <c r="A5148" s="476">
        <v>38110</v>
      </c>
      <c r="B5148" s="476" t="s">
        <v>11981</v>
      </c>
      <c r="C5148" s="476" t="s">
        <v>9</v>
      </c>
      <c r="D5148" s="477">
        <v>28.49</v>
      </c>
    </row>
    <row r="5149" spans="1:4" s="476" customFormat="1" ht="12.75" x14ac:dyDescent="0.2">
      <c r="A5149" s="476">
        <v>38089</v>
      </c>
      <c r="B5149" s="476" t="s">
        <v>11982</v>
      </c>
      <c r="C5149" s="476" t="s">
        <v>9</v>
      </c>
      <c r="D5149" s="477">
        <v>49.65</v>
      </c>
    </row>
    <row r="5150" spans="1:4" s="476" customFormat="1" ht="12.75" x14ac:dyDescent="0.2">
      <c r="A5150" s="476">
        <v>38111</v>
      </c>
      <c r="B5150" s="476" t="s">
        <v>11983</v>
      </c>
      <c r="C5150" s="476" t="s">
        <v>9</v>
      </c>
      <c r="D5150" s="477">
        <v>31.87</v>
      </c>
    </row>
    <row r="5151" spans="1:4" s="476" customFormat="1" ht="12.75" x14ac:dyDescent="0.2">
      <c r="A5151" s="476">
        <v>38090</v>
      </c>
      <c r="B5151" s="476" t="s">
        <v>11984</v>
      </c>
      <c r="C5151" s="476" t="s">
        <v>9</v>
      </c>
      <c r="D5151" s="477">
        <v>51.32</v>
      </c>
    </row>
    <row r="5152" spans="1:4" s="476" customFormat="1" ht="12.75" x14ac:dyDescent="0.2">
      <c r="A5152" s="476">
        <v>13726</v>
      </c>
      <c r="B5152" s="476" t="s">
        <v>11985</v>
      </c>
      <c r="C5152" s="476" t="s">
        <v>9</v>
      </c>
      <c r="D5152" s="478">
        <v>79770.399999999994</v>
      </c>
    </row>
    <row r="5153" spans="1:4" s="476" customFormat="1" ht="12.75" x14ac:dyDescent="0.2">
      <c r="A5153" s="476">
        <v>38400</v>
      </c>
      <c r="B5153" s="476" t="s">
        <v>11986</v>
      </c>
      <c r="C5153" s="476" t="s">
        <v>9</v>
      </c>
      <c r="D5153" s="477">
        <v>19.18</v>
      </c>
    </row>
    <row r="5154" spans="1:4" s="476" customFormat="1" ht="12.75" x14ac:dyDescent="0.2">
      <c r="A5154" s="476">
        <v>12627</v>
      </c>
      <c r="B5154" s="476" t="s">
        <v>11987</v>
      </c>
      <c r="C5154" s="476" t="s">
        <v>9</v>
      </c>
      <c r="D5154" s="477">
        <v>0.52</v>
      </c>
    </row>
    <row r="5155" spans="1:4" s="476" customFormat="1" ht="12.75" x14ac:dyDescent="0.2">
      <c r="A5155" s="476">
        <v>39996</v>
      </c>
      <c r="B5155" s="476" t="s">
        <v>11988</v>
      </c>
      <c r="C5155" s="476" t="s">
        <v>27</v>
      </c>
      <c r="D5155" s="477">
        <v>4.05</v>
      </c>
    </row>
    <row r="5156" spans="1:4" s="476" customFormat="1" ht="12.75" x14ac:dyDescent="0.2">
      <c r="A5156" s="476">
        <v>10478</v>
      </c>
      <c r="B5156" s="476" t="s">
        <v>1325</v>
      </c>
      <c r="C5156" s="476" t="s">
        <v>7596</v>
      </c>
      <c r="D5156" s="477">
        <v>34.32</v>
      </c>
    </row>
    <row r="5157" spans="1:4" s="476" customFormat="1" ht="12.75" x14ac:dyDescent="0.2">
      <c r="A5157" s="476">
        <v>10475</v>
      </c>
      <c r="B5157" s="476" t="s">
        <v>11989</v>
      </c>
      <c r="C5157" s="476" t="s">
        <v>7596</v>
      </c>
      <c r="D5157" s="477">
        <v>30.19</v>
      </c>
    </row>
    <row r="5158" spans="1:4" s="476" customFormat="1" ht="12.75" x14ac:dyDescent="0.2">
      <c r="A5158" s="476">
        <v>10481</v>
      </c>
      <c r="B5158" s="476" t="s">
        <v>11990</v>
      </c>
      <c r="C5158" s="476" t="s">
        <v>7596</v>
      </c>
      <c r="D5158" s="477">
        <v>32.93</v>
      </c>
    </row>
    <row r="5159" spans="1:4" s="476" customFormat="1" ht="12.75" x14ac:dyDescent="0.2">
      <c r="A5159" s="476">
        <v>4031</v>
      </c>
      <c r="B5159" s="476" t="s">
        <v>11991</v>
      </c>
      <c r="C5159" s="476" t="s">
        <v>3</v>
      </c>
      <c r="D5159" s="477">
        <v>25.59</v>
      </c>
    </row>
    <row r="5160" spans="1:4" s="476" customFormat="1" ht="12.75" x14ac:dyDescent="0.2">
      <c r="A5160" s="476">
        <v>4030</v>
      </c>
      <c r="B5160" s="476" t="s">
        <v>11992</v>
      </c>
      <c r="C5160" s="476" t="s">
        <v>3</v>
      </c>
      <c r="D5160" s="477">
        <v>5.44</v>
      </c>
    </row>
    <row r="5161" spans="1:4" s="476" customFormat="1" ht="12.75" x14ac:dyDescent="0.2">
      <c r="A5161" s="476">
        <v>39399</v>
      </c>
      <c r="B5161" s="476" t="s">
        <v>11993</v>
      </c>
      <c r="C5161" s="476" t="s">
        <v>9</v>
      </c>
      <c r="D5161" s="478">
        <v>1105.52</v>
      </c>
    </row>
    <row r="5162" spans="1:4" s="476" customFormat="1" ht="12.75" x14ac:dyDescent="0.2">
      <c r="A5162" s="476">
        <v>39400</v>
      </c>
      <c r="B5162" s="476" t="s">
        <v>11994</v>
      </c>
      <c r="C5162" s="476" t="s">
        <v>9</v>
      </c>
      <c r="D5162" s="478">
        <v>1201.6500000000001</v>
      </c>
    </row>
    <row r="5163" spans="1:4" s="476" customFormat="1" ht="12.75" x14ac:dyDescent="0.2">
      <c r="A5163" s="476">
        <v>39401</v>
      </c>
      <c r="B5163" s="476" t="s">
        <v>11995</v>
      </c>
      <c r="C5163" s="476" t="s">
        <v>9</v>
      </c>
      <c r="D5163" s="478">
        <v>1347.97</v>
      </c>
    </row>
    <row r="5164" spans="1:4" s="476" customFormat="1" ht="12.75" x14ac:dyDescent="0.2">
      <c r="A5164" s="476">
        <v>11652</v>
      </c>
      <c r="B5164" s="476" t="s">
        <v>11996</v>
      </c>
      <c r="C5164" s="476" t="s">
        <v>9</v>
      </c>
      <c r="D5164" s="478">
        <v>2900</v>
      </c>
    </row>
    <row r="5165" spans="1:4" s="476" customFormat="1" ht="12.75" x14ac:dyDescent="0.2">
      <c r="A5165" s="476">
        <v>13896</v>
      </c>
      <c r="B5165" s="476" t="s">
        <v>1450</v>
      </c>
      <c r="C5165" s="476" t="s">
        <v>9</v>
      </c>
      <c r="D5165" s="478">
        <v>2601.5500000000002</v>
      </c>
    </row>
    <row r="5166" spans="1:4" s="476" customFormat="1" ht="12.75" x14ac:dyDescent="0.2">
      <c r="A5166" s="476">
        <v>13475</v>
      </c>
      <c r="B5166" s="476" t="s">
        <v>11997</v>
      </c>
      <c r="C5166" s="476" t="s">
        <v>9</v>
      </c>
      <c r="D5166" s="478">
        <v>3169</v>
      </c>
    </row>
    <row r="5167" spans="1:4" s="476" customFormat="1" ht="12.75" x14ac:dyDescent="0.2">
      <c r="A5167" s="476">
        <v>25971</v>
      </c>
      <c r="B5167" s="476" t="s">
        <v>11998</v>
      </c>
      <c r="C5167" s="476" t="s">
        <v>9</v>
      </c>
      <c r="D5167" s="478">
        <v>4382347.25</v>
      </c>
    </row>
    <row r="5168" spans="1:4" s="476" customFormat="1" ht="12.75" x14ac:dyDescent="0.2">
      <c r="A5168" s="476">
        <v>25970</v>
      </c>
      <c r="B5168" s="476" t="s">
        <v>11999</v>
      </c>
      <c r="C5168" s="476" t="s">
        <v>9</v>
      </c>
      <c r="D5168" s="478">
        <v>1844917.33</v>
      </c>
    </row>
    <row r="5169" spans="1:4" s="476" customFormat="1" ht="12.75" x14ac:dyDescent="0.2">
      <c r="A5169" s="476">
        <v>13476</v>
      </c>
      <c r="B5169" s="476" t="s">
        <v>12000</v>
      </c>
      <c r="C5169" s="476" t="s">
        <v>9</v>
      </c>
      <c r="D5169" s="478">
        <v>1858286.42</v>
      </c>
    </row>
    <row r="5170" spans="1:4" s="476" customFormat="1" ht="12.75" x14ac:dyDescent="0.2">
      <c r="A5170" s="476">
        <v>10488</v>
      </c>
      <c r="B5170" s="476" t="s">
        <v>12001</v>
      </c>
      <c r="C5170" s="476" t="s">
        <v>9</v>
      </c>
      <c r="D5170" s="478">
        <v>2251334</v>
      </c>
    </row>
    <row r="5171" spans="1:4" s="476" customFormat="1" ht="12.75" x14ac:dyDescent="0.2">
      <c r="A5171" s="476">
        <v>13606</v>
      </c>
      <c r="B5171" s="476" t="s">
        <v>12002</v>
      </c>
      <c r="C5171" s="476" t="s">
        <v>9</v>
      </c>
      <c r="D5171" s="478">
        <v>1994649.72</v>
      </c>
    </row>
    <row r="5172" spans="1:4" s="476" customFormat="1" ht="12.75" x14ac:dyDescent="0.2">
      <c r="A5172" s="476">
        <v>10489</v>
      </c>
      <c r="B5172" s="476" t="s">
        <v>12003</v>
      </c>
      <c r="C5172" s="476" t="s">
        <v>7605</v>
      </c>
      <c r="D5172" s="477">
        <v>13.7</v>
      </c>
    </row>
    <row r="5173" spans="1:4" s="476" customFormat="1" ht="12.75" x14ac:dyDescent="0.2">
      <c r="A5173" s="476">
        <v>41073</v>
      </c>
      <c r="B5173" s="476" t="s">
        <v>12004</v>
      </c>
      <c r="C5173" s="476" t="s">
        <v>908</v>
      </c>
      <c r="D5173" s="478">
        <v>2444.23</v>
      </c>
    </row>
    <row r="5174" spans="1:4" s="476" customFormat="1" ht="12.75" x14ac:dyDescent="0.2">
      <c r="A5174" s="476">
        <v>34391</v>
      </c>
      <c r="B5174" s="476" t="s">
        <v>12005</v>
      </c>
      <c r="C5174" s="476" t="s">
        <v>3</v>
      </c>
      <c r="D5174" s="477">
        <v>465.89</v>
      </c>
    </row>
    <row r="5175" spans="1:4" s="476" customFormat="1" ht="12.75" x14ac:dyDescent="0.2">
      <c r="A5175" s="476">
        <v>10496</v>
      </c>
      <c r="B5175" s="476" t="s">
        <v>12006</v>
      </c>
      <c r="C5175" s="476" t="s">
        <v>3</v>
      </c>
      <c r="D5175" s="477">
        <v>405.55</v>
      </c>
    </row>
    <row r="5176" spans="1:4" s="476" customFormat="1" ht="12.75" x14ac:dyDescent="0.2">
      <c r="A5176" s="476">
        <v>10497</v>
      </c>
      <c r="B5176" s="476" t="s">
        <v>12007</v>
      </c>
      <c r="C5176" s="476" t="s">
        <v>3</v>
      </c>
      <c r="D5176" s="478">
        <v>1054.44</v>
      </c>
    </row>
    <row r="5177" spans="1:4" s="476" customFormat="1" ht="12.75" x14ac:dyDescent="0.2">
      <c r="A5177" s="476">
        <v>10504</v>
      </c>
      <c r="B5177" s="476" t="s">
        <v>12008</v>
      </c>
      <c r="C5177" s="476" t="s">
        <v>3</v>
      </c>
      <c r="D5177" s="478">
        <v>1232.8800000000001</v>
      </c>
    </row>
    <row r="5178" spans="1:4" s="476" customFormat="1" ht="12.75" x14ac:dyDescent="0.2">
      <c r="A5178" s="476">
        <v>34390</v>
      </c>
      <c r="B5178" s="476" t="s">
        <v>12009</v>
      </c>
      <c r="C5178" s="476" t="s">
        <v>3</v>
      </c>
      <c r="D5178" s="477">
        <v>363.37</v>
      </c>
    </row>
    <row r="5179" spans="1:4" s="476" customFormat="1" ht="12.75" x14ac:dyDescent="0.2">
      <c r="A5179" s="476">
        <v>34389</v>
      </c>
      <c r="B5179" s="476" t="s">
        <v>12010</v>
      </c>
      <c r="C5179" s="476" t="s">
        <v>3</v>
      </c>
      <c r="D5179" s="477">
        <v>113.55</v>
      </c>
    </row>
    <row r="5180" spans="1:4" s="476" customFormat="1" ht="12.75" x14ac:dyDescent="0.2">
      <c r="A5180" s="476">
        <v>34388</v>
      </c>
      <c r="B5180" s="476" t="s">
        <v>12011</v>
      </c>
      <c r="C5180" s="476" t="s">
        <v>3</v>
      </c>
      <c r="D5180" s="477">
        <v>161.38</v>
      </c>
    </row>
    <row r="5181" spans="1:4" s="476" customFormat="1" ht="12.75" x14ac:dyDescent="0.2">
      <c r="A5181" s="476">
        <v>34387</v>
      </c>
      <c r="B5181" s="476" t="s">
        <v>12012</v>
      </c>
      <c r="C5181" s="476" t="s">
        <v>3</v>
      </c>
      <c r="D5181" s="477">
        <v>261.98</v>
      </c>
    </row>
    <row r="5182" spans="1:4" s="476" customFormat="1" ht="12.75" x14ac:dyDescent="0.2">
      <c r="A5182" s="476">
        <v>11188</v>
      </c>
      <c r="B5182" s="476" t="s">
        <v>12013</v>
      </c>
      <c r="C5182" s="476" t="s">
        <v>3</v>
      </c>
      <c r="D5182" s="477">
        <v>129.77000000000001</v>
      </c>
    </row>
    <row r="5183" spans="1:4" s="476" customFormat="1" ht="12.75" x14ac:dyDescent="0.2">
      <c r="A5183" s="476">
        <v>11189</v>
      </c>
      <c r="B5183" s="476" t="s">
        <v>12014</v>
      </c>
      <c r="C5183" s="476" t="s">
        <v>3</v>
      </c>
      <c r="D5183" s="477">
        <v>194.66</v>
      </c>
    </row>
    <row r="5184" spans="1:4" s="476" customFormat="1" ht="12.75" x14ac:dyDescent="0.2">
      <c r="A5184" s="476">
        <v>21107</v>
      </c>
      <c r="B5184" s="476" t="s">
        <v>12015</v>
      </c>
      <c r="C5184" s="476" t="s">
        <v>3</v>
      </c>
      <c r="D5184" s="477">
        <v>140.08000000000001</v>
      </c>
    </row>
    <row r="5185" spans="1:4" s="476" customFormat="1" ht="12.75" x14ac:dyDescent="0.2">
      <c r="A5185" s="476">
        <v>34386</v>
      </c>
      <c r="B5185" s="476" t="s">
        <v>12016</v>
      </c>
      <c r="C5185" s="476" t="s">
        <v>3</v>
      </c>
      <c r="D5185" s="477">
        <v>243.33</v>
      </c>
    </row>
    <row r="5186" spans="1:4" s="476" customFormat="1" ht="12.75" x14ac:dyDescent="0.2">
      <c r="A5186" s="476">
        <v>10490</v>
      </c>
      <c r="B5186" s="476" t="s">
        <v>12017</v>
      </c>
      <c r="C5186" s="476" t="s">
        <v>3</v>
      </c>
      <c r="D5186" s="477">
        <v>73</v>
      </c>
    </row>
    <row r="5187" spans="1:4" s="476" customFormat="1" ht="12.75" x14ac:dyDescent="0.2">
      <c r="A5187" s="476">
        <v>10492</v>
      </c>
      <c r="B5187" s="476" t="s">
        <v>12018</v>
      </c>
      <c r="C5187" s="476" t="s">
        <v>3</v>
      </c>
      <c r="D5187" s="477">
        <v>97.33</v>
      </c>
    </row>
    <row r="5188" spans="1:4" s="476" customFormat="1" ht="12.75" x14ac:dyDescent="0.2">
      <c r="A5188" s="476">
        <v>10493</v>
      </c>
      <c r="B5188" s="476" t="s">
        <v>12019</v>
      </c>
      <c r="C5188" s="476" t="s">
        <v>3</v>
      </c>
      <c r="D5188" s="477">
        <v>113.55</v>
      </c>
    </row>
    <row r="5189" spans="1:4" s="476" customFormat="1" ht="12.75" x14ac:dyDescent="0.2">
      <c r="A5189" s="476">
        <v>10491</v>
      </c>
      <c r="B5189" s="476" t="s">
        <v>12020</v>
      </c>
      <c r="C5189" s="476" t="s">
        <v>3</v>
      </c>
      <c r="D5189" s="477">
        <v>137.88</v>
      </c>
    </row>
    <row r="5190" spans="1:4" s="476" customFormat="1" ht="12.75" x14ac:dyDescent="0.2">
      <c r="A5190" s="476">
        <v>34385</v>
      </c>
      <c r="B5190" s="476" t="s">
        <v>12021</v>
      </c>
      <c r="C5190" s="476" t="s">
        <v>3</v>
      </c>
      <c r="D5190" s="477">
        <v>201.15</v>
      </c>
    </row>
    <row r="5191" spans="1:4" s="476" customFormat="1" ht="12.75" x14ac:dyDescent="0.2">
      <c r="A5191" s="476">
        <v>10499</v>
      </c>
      <c r="B5191" s="476" t="s">
        <v>1245</v>
      </c>
      <c r="C5191" s="476" t="s">
        <v>3</v>
      </c>
      <c r="D5191" s="477">
        <v>81.11</v>
      </c>
    </row>
    <row r="5192" spans="1:4" s="476" customFormat="1" ht="12.75" x14ac:dyDescent="0.2">
      <c r="A5192" s="476">
        <v>34384</v>
      </c>
      <c r="B5192" s="476" t="s">
        <v>12022</v>
      </c>
      <c r="C5192" s="476" t="s">
        <v>3</v>
      </c>
      <c r="D5192" s="477">
        <v>243.33</v>
      </c>
    </row>
    <row r="5193" spans="1:4" s="476" customFormat="1" ht="12.75" x14ac:dyDescent="0.2">
      <c r="A5193" s="476">
        <v>11185</v>
      </c>
      <c r="B5193" s="476" t="s">
        <v>12023</v>
      </c>
      <c r="C5193" s="476" t="s">
        <v>3</v>
      </c>
      <c r="D5193" s="477">
        <v>251.44</v>
      </c>
    </row>
    <row r="5194" spans="1:4" s="476" customFormat="1" ht="12.75" x14ac:dyDescent="0.2">
      <c r="A5194" s="476">
        <v>10507</v>
      </c>
      <c r="B5194" s="476" t="s">
        <v>12024</v>
      </c>
      <c r="C5194" s="476" t="s">
        <v>3</v>
      </c>
      <c r="D5194" s="477">
        <v>204.18</v>
      </c>
    </row>
    <row r="5195" spans="1:4" s="476" customFormat="1" ht="12.75" x14ac:dyDescent="0.2">
      <c r="A5195" s="476">
        <v>10505</v>
      </c>
      <c r="B5195" s="476" t="s">
        <v>1243</v>
      </c>
      <c r="C5195" s="476" t="s">
        <v>3</v>
      </c>
      <c r="D5195" s="477">
        <v>120.48</v>
      </c>
    </row>
    <row r="5196" spans="1:4" s="476" customFormat="1" ht="12.75" x14ac:dyDescent="0.2">
      <c r="A5196" s="476">
        <v>10506</v>
      </c>
      <c r="B5196" s="476" t="s">
        <v>1247</v>
      </c>
      <c r="C5196" s="476" t="s">
        <v>3</v>
      </c>
      <c r="D5196" s="477">
        <v>157.28</v>
      </c>
    </row>
    <row r="5197" spans="1:4" s="476" customFormat="1" ht="12.75" x14ac:dyDescent="0.2">
      <c r="A5197" s="476">
        <v>5031</v>
      </c>
      <c r="B5197" s="476" t="s">
        <v>12025</v>
      </c>
      <c r="C5197" s="476" t="s">
        <v>3</v>
      </c>
      <c r="D5197" s="477">
        <v>220.85</v>
      </c>
    </row>
    <row r="5198" spans="1:4" s="476" customFormat="1" ht="12.75" x14ac:dyDescent="0.2">
      <c r="A5198" s="476">
        <v>10502</v>
      </c>
      <c r="B5198" s="476" t="s">
        <v>12026</v>
      </c>
      <c r="C5198" s="476" t="s">
        <v>3</v>
      </c>
      <c r="D5198" s="477">
        <v>257.33999999999997</v>
      </c>
    </row>
    <row r="5199" spans="1:4" s="476" customFormat="1" ht="12.75" x14ac:dyDescent="0.2">
      <c r="A5199" s="476">
        <v>10501</v>
      </c>
      <c r="B5199" s="476" t="s">
        <v>12027</v>
      </c>
      <c r="C5199" s="476" t="s">
        <v>3</v>
      </c>
      <c r="D5199" s="477">
        <v>145.38999999999999</v>
      </c>
    </row>
    <row r="5200" spans="1:4" s="476" customFormat="1" ht="12.75" x14ac:dyDescent="0.2">
      <c r="A5200" s="476">
        <v>10503</v>
      </c>
      <c r="B5200" s="476" t="s">
        <v>12028</v>
      </c>
      <c r="C5200" s="476" t="s">
        <v>3</v>
      </c>
      <c r="D5200" s="477">
        <v>196.42</v>
      </c>
    </row>
    <row r="5201" spans="1:4" s="476" customFormat="1" ht="12.75" x14ac:dyDescent="0.2">
      <c r="A5201" s="476">
        <v>4500</v>
      </c>
      <c r="B5201" s="476" t="s">
        <v>12029</v>
      </c>
      <c r="C5201" s="476" t="s">
        <v>27</v>
      </c>
      <c r="D5201" s="477">
        <v>16.09</v>
      </c>
    </row>
    <row r="5202" spans="1:4" s="476" customFormat="1" ht="12.75" x14ac:dyDescent="0.2">
      <c r="A5202" s="476">
        <v>4448</v>
      </c>
      <c r="B5202" s="476" t="s">
        <v>12030</v>
      </c>
      <c r="C5202" s="476" t="s">
        <v>27</v>
      </c>
      <c r="D5202" s="477">
        <v>22.1</v>
      </c>
    </row>
    <row r="5203" spans="1:4" s="476" customFormat="1" ht="12.75" x14ac:dyDescent="0.2">
      <c r="A5203" s="476">
        <v>20213</v>
      </c>
      <c r="B5203" s="476" t="s">
        <v>13323</v>
      </c>
      <c r="C5203" s="476" t="s">
        <v>27</v>
      </c>
      <c r="D5203" s="477">
        <v>28.6</v>
      </c>
    </row>
    <row r="5204" spans="1:4" s="476" customFormat="1" ht="12.75" x14ac:dyDescent="0.2">
      <c r="A5204" s="476">
        <v>20211</v>
      </c>
      <c r="B5204" s="476" t="s">
        <v>13324</v>
      </c>
      <c r="C5204" s="476" t="s">
        <v>27</v>
      </c>
      <c r="D5204" s="477">
        <v>37.869999999999997</v>
      </c>
    </row>
    <row r="5205" spans="1:4" s="476" customFormat="1" ht="12.75" x14ac:dyDescent="0.2">
      <c r="A5205" s="476">
        <v>40270</v>
      </c>
      <c r="B5205" s="476" t="s">
        <v>1163</v>
      </c>
      <c r="C5205" s="476" t="s">
        <v>27</v>
      </c>
      <c r="D5205" s="477">
        <v>93.93</v>
      </c>
    </row>
    <row r="5206" spans="1:4" s="476" customFormat="1" ht="12.75" x14ac:dyDescent="0.2">
      <c r="A5206" s="476">
        <v>4425</v>
      </c>
      <c r="B5206" s="476" t="s">
        <v>13325</v>
      </c>
      <c r="C5206" s="476" t="s">
        <v>27</v>
      </c>
      <c r="D5206" s="477">
        <v>31.3</v>
      </c>
    </row>
    <row r="5207" spans="1:4" s="476" customFormat="1" ht="12.75" x14ac:dyDescent="0.2">
      <c r="A5207" s="476">
        <v>4472</v>
      </c>
      <c r="B5207" s="476" t="s">
        <v>13326</v>
      </c>
      <c r="C5207" s="476" t="s">
        <v>27</v>
      </c>
      <c r="D5207" s="477">
        <v>39.1</v>
      </c>
    </row>
    <row r="5208" spans="1:4" s="476" customFormat="1" ht="12.75" x14ac:dyDescent="0.2">
      <c r="A5208" s="476">
        <v>35272</v>
      </c>
      <c r="B5208" s="476" t="s">
        <v>13327</v>
      </c>
      <c r="C5208" s="476" t="s">
        <v>27</v>
      </c>
      <c r="D5208" s="477">
        <v>56.53</v>
      </c>
    </row>
    <row r="5209" spans="1:4" s="476" customFormat="1" ht="12.75" x14ac:dyDescent="0.2">
      <c r="A5209" s="476">
        <v>4481</v>
      </c>
      <c r="B5209" s="476" t="s">
        <v>13328</v>
      </c>
      <c r="C5209" s="476" t="s">
        <v>27</v>
      </c>
      <c r="D5209" s="477">
        <v>60.51</v>
      </c>
    </row>
    <row r="5210" spans="1:4" s="476" customFormat="1" ht="12.75" x14ac:dyDescent="0.2">
      <c r="A5210" s="476">
        <v>34345</v>
      </c>
      <c r="B5210" s="476" t="s">
        <v>12031</v>
      </c>
      <c r="C5210" s="476" t="s">
        <v>7605</v>
      </c>
      <c r="D5210" s="477">
        <v>10.24</v>
      </c>
    </row>
    <row r="5211" spans="1:4" s="476" customFormat="1" ht="12.75" x14ac:dyDescent="0.2">
      <c r="A5211" s="476">
        <v>41096</v>
      </c>
      <c r="B5211" s="476" t="s">
        <v>12032</v>
      </c>
      <c r="C5211" s="476" t="s">
        <v>908</v>
      </c>
      <c r="D5211" s="478">
        <v>1827.85</v>
      </c>
    </row>
    <row r="5212" spans="1:4" s="476" customFormat="1" ht="12.75" x14ac:dyDescent="0.2">
      <c r="A5212" s="476">
        <v>41776</v>
      </c>
      <c r="B5212" s="476" t="s">
        <v>12033</v>
      </c>
      <c r="C5212" s="476" t="s">
        <v>7605</v>
      </c>
      <c r="D5212" s="477">
        <v>14.05</v>
      </c>
    </row>
    <row r="5213" spans="1:4" s="476" customFormat="1" ht="12.75" x14ac:dyDescent="0.2">
      <c r="A5213" s="476" t="s">
        <v>7592</v>
      </c>
    </row>
    <row r="5214" spans="1:4" s="476" customFormat="1" ht="12.75" x14ac:dyDescent="0.2">
      <c r="A5214" s="476" t="s">
        <v>16903</v>
      </c>
    </row>
    <row r="5215" spans="1:4" x14ac:dyDescent="0.25">
      <c r="D5215" s="367"/>
    </row>
    <row r="5216" spans="1:4" x14ac:dyDescent="0.25">
      <c r="D5216" s="367"/>
    </row>
    <row r="5217" spans="4:4" x14ac:dyDescent="0.25">
      <c r="D5217" s="367"/>
    </row>
    <row r="5218" spans="4:4" x14ac:dyDescent="0.25">
      <c r="D5218" s="367"/>
    </row>
    <row r="5219" spans="4:4" x14ac:dyDescent="0.25">
      <c r="D5219" s="367"/>
    </row>
    <row r="5220" spans="4:4" x14ac:dyDescent="0.25">
      <c r="D5220" s="367"/>
    </row>
    <row r="5221" spans="4:4" x14ac:dyDescent="0.25">
      <c r="D5221" s="367"/>
    </row>
    <row r="5222" spans="4:4" x14ac:dyDescent="0.25">
      <c r="D5222" s="367"/>
    </row>
    <row r="5223" spans="4:4" x14ac:dyDescent="0.25">
      <c r="D5223" s="367"/>
    </row>
    <row r="5224" spans="4:4" x14ac:dyDescent="0.25">
      <c r="D5224" s="367"/>
    </row>
    <row r="5225" spans="4:4" x14ac:dyDescent="0.25">
      <c r="D5225" s="367"/>
    </row>
    <row r="5226" spans="4:4" x14ac:dyDescent="0.25">
      <c r="D5226" s="367"/>
    </row>
    <row r="5227" spans="4:4" x14ac:dyDescent="0.25">
      <c r="D5227" s="367"/>
    </row>
    <row r="5228" spans="4:4" x14ac:dyDescent="0.25">
      <c r="D5228" s="367"/>
    </row>
    <row r="5229" spans="4:4" x14ac:dyDescent="0.25">
      <c r="D5229" s="367"/>
    </row>
    <row r="5230" spans="4:4" x14ac:dyDescent="0.25">
      <c r="D5230" s="367"/>
    </row>
    <row r="5231" spans="4:4" x14ac:dyDescent="0.25">
      <c r="D5231" s="367"/>
    </row>
    <row r="5232" spans="4:4" x14ac:dyDescent="0.25">
      <c r="D5232" s="367"/>
    </row>
    <row r="5233" spans="4:4" x14ac:dyDescent="0.25">
      <c r="D5233" s="367"/>
    </row>
    <row r="5234" spans="4:4" x14ac:dyDescent="0.25">
      <c r="D5234" s="367"/>
    </row>
    <row r="5235" spans="4:4" x14ac:dyDescent="0.25">
      <c r="D5235" s="367"/>
    </row>
    <row r="5236" spans="4:4" x14ac:dyDescent="0.25">
      <c r="D5236" s="367"/>
    </row>
    <row r="5237" spans="4:4" x14ac:dyDescent="0.25">
      <c r="D5237" s="367"/>
    </row>
    <row r="5238" spans="4:4" x14ac:dyDescent="0.25">
      <c r="D5238" s="367"/>
    </row>
    <row r="5239" spans="4:4" x14ac:dyDescent="0.25">
      <c r="D5239" s="367"/>
    </row>
    <row r="5240" spans="4:4" x14ac:dyDescent="0.25">
      <c r="D5240" s="367"/>
    </row>
    <row r="5241" spans="4:4" x14ac:dyDescent="0.25">
      <c r="D5241" s="367"/>
    </row>
    <row r="5242" spans="4:4" x14ac:dyDescent="0.25">
      <c r="D5242" s="367"/>
    </row>
    <row r="5243" spans="4:4" x14ac:dyDescent="0.25">
      <c r="D5243" s="367"/>
    </row>
    <row r="5244" spans="4:4" x14ac:dyDescent="0.25">
      <c r="D5244" s="367"/>
    </row>
    <row r="5245" spans="4:4" x14ac:dyDescent="0.25">
      <c r="D5245" s="367"/>
    </row>
    <row r="5246" spans="4:4" x14ac:dyDescent="0.25">
      <c r="D5246" s="367"/>
    </row>
    <row r="5247" spans="4:4" x14ac:dyDescent="0.25">
      <c r="D5247" s="367"/>
    </row>
    <row r="5248" spans="4:4" x14ac:dyDescent="0.25">
      <c r="D5248" s="367"/>
    </row>
    <row r="5249" spans="4:4" x14ac:dyDescent="0.25">
      <c r="D5249" s="367"/>
    </row>
    <row r="5250" spans="4:4" x14ac:dyDescent="0.25">
      <c r="D5250" s="367"/>
    </row>
    <row r="5251" spans="4:4" x14ac:dyDescent="0.25">
      <c r="D5251" s="367"/>
    </row>
    <row r="5252" spans="4:4" x14ac:dyDescent="0.25">
      <c r="D5252" s="367"/>
    </row>
    <row r="5253" spans="4:4" x14ac:dyDescent="0.25">
      <c r="D5253" s="367"/>
    </row>
    <row r="5254" spans="4:4" x14ac:dyDescent="0.25">
      <c r="D5254" s="367"/>
    </row>
    <row r="5255" spans="4:4" x14ac:dyDescent="0.25">
      <c r="D5255" s="367"/>
    </row>
    <row r="5256" spans="4:4" x14ac:dyDescent="0.25">
      <c r="D5256" s="367"/>
    </row>
    <row r="5257" spans="4:4" x14ac:dyDescent="0.25">
      <c r="D5257" s="367"/>
    </row>
    <row r="5258" spans="4:4" x14ac:dyDescent="0.25">
      <c r="D5258" s="367"/>
    </row>
    <row r="5259" spans="4:4" x14ac:dyDescent="0.25">
      <c r="D5259" s="367"/>
    </row>
    <row r="5260" spans="4:4" x14ac:dyDescent="0.25">
      <c r="D5260" s="367"/>
    </row>
    <row r="5261" spans="4:4" x14ac:dyDescent="0.25">
      <c r="D5261" s="367"/>
    </row>
    <row r="5262" spans="4:4" x14ac:dyDescent="0.25">
      <c r="D5262" s="367"/>
    </row>
    <row r="5263" spans="4:4" x14ac:dyDescent="0.25">
      <c r="D5263" s="367"/>
    </row>
    <row r="5264" spans="4:4" x14ac:dyDescent="0.25">
      <c r="D5264" s="367"/>
    </row>
    <row r="5265" spans="4:4" x14ac:dyDescent="0.25">
      <c r="D5265" s="367"/>
    </row>
    <row r="5266" spans="4:4" x14ac:dyDescent="0.25">
      <c r="D5266" s="367"/>
    </row>
    <row r="5267" spans="4:4" x14ac:dyDescent="0.25">
      <c r="D5267" s="367"/>
    </row>
    <row r="5268" spans="4:4" x14ac:dyDescent="0.25">
      <c r="D5268" s="367"/>
    </row>
    <row r="5269" spans="4:4" x14ac:dyDescent="0.25">
      <c r="D5269" s="367"/>
    </row>
    <row r="5270" spans="4:4" x14ac:dyDescent="0.25">
      <c r="D5270" s="367"/>
    </row>
    <row r="5271" spans="4:4" x14ac:dyDescent="0.25">
      <c r="D5271" s="367"/>
    </row>
    <row r="5272" spans="4:4" x14ac:dyDescent="0.25">
      <c r="D5272" s="367"/>
    </row>
    <row r="5273" spans="4:4" x14ac:dyDescent="0.25">
      <c r="D5273" s="367"/>
    </row>
    <row r="5274" spans="4:4" x14ac:dyDescent="0.25">
      <c r="D5274" s="367"/>
    </row>
    <row r="5275" spans="4:4" x14ac:dyDescent="0.25">
      <c r="D5275" s="367"/>
    </row>
    <row r="5276" spans="4:4" x14ac:dyDescent="0.25">
      <c r="D5276" s="367"/>
    </row>
    <row r="5277" spans="4:4" x14ac:dyDescent="0.25">
      <c r="D5277" s="367"/>
    </row>
    <row r="5278" spans="4:4" x14ac:dyDescent="0.25">
      <c r="D5278" s="367"/>
    </row>
    <row r="5279" spans="4:4" x14ac:dyDescent="0.25">
      <c r="D5279" s="367"/>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81012-4D1F-4CE9-B41D-9A8EDC2D3779}">
  <dimension ref="A1:E7097"/>
  <sheetViews>
    <sheetView zoomScale="80" zoomScaleNormal="80" workbookViewId="0">
      <selection activeCell="A5" sqref="A5:XFD7097"/>
    </sheetView>
  </sheetViews>
  <sheetFormatPr defaultRowHeight="12.75" x14ac:dyDescent="0.2"/>
  <cols>
    <col min="1" max="1" width="24.5703125" style="366" customWidth="1"/>
    <col min="2" max="2" width="48.7109375" style="366" customWidth="1"/>
    <col min="3" max="3" width="8.140625" style="366" customWidth="1"/>
    <col min="4" max="4" width="21.140625" style="366" customWidth="1"/>
    <col min="5" max="16384" width="9.140625" style="5"/>
  </cols>
  <sheetData>
    <row r="1" spans="1:5" s="365" customFormat="1" ht="15" x14ac:dyDescent="0.25">
      <c r="A1"/>
      <c r="B1"/>
      <c r="C1"/>
      <c r="D1"/>
      <c r="E1" s="368"/>
    </row>
    <row r="2" spans="1:5" s="365" customFormat="1" ht="15" x14ac:dyDescent="0.25">
      <c r="A2"/>
      <c r="B2"/>
      <c r="C2"/>
      <c r="D2"/>
      <c r="E2" s="368"/>
    </row>
    <row r="3" spans="1:5" s="365" customFormat="1" ht="15" x14ac:dyDescent="0.25">
      <c r="A3"/>
      <c r="B3"/>
      <c r="C3"/>
      <c r="D3"/>
      <c r="E3" s="368"/>
    </row>
    <row r="5" spans="1:5" s="476" customFormat="1" ht="13.5" x14ac:dyDescent="0.25">
      <c r="A5" s="479" t="s">
        <v>2217</v>
      </c>
      <c r="B5" s="479" t="s">
        <v>2218</v>
      </c>
      <c r="C5" s="479" t="s">
        <v>2219</v>
      </c>
      <c r="D5" s="479" t="s">
        <v>2220</v>
      </c>
    </row>
    <row r="6" spans="1:5" s="476" customFormat="1" x14ac:dyDescent="0.2"/>
    <row r="7" spans="1:5" s="476" customFormat="1" ht="13.5" x14ac:dyDescent="0.25">
      <c r="A7" s="479">
        <v>97141</v>
      </c>
      <c r="B7" s="479" t="s">
        <v>2221</v>
      </c>
      <c r="C7" s="479" t="s">
        <v>934</v>
      </c>
      <c r="D7" s="480">
        <v>6.56</v>
      </c>
    </row>
    <row r="8" spans="1:5" s="476" customFormat="1" ht="13.5" x14ac:dyDescent="0.25">
      <c r="A8" s="479">
        <v>97142</v>
      </c>
      <c r="B8" s="479" t="s">
        <v>2222</v>
      </c>
      <c r="C8" s="479" t="s">
        <v>934</v>
      </c>
      <c r="D8" s="480">
        <v>7.32</v>
      </c>
    </row>
    <row r="9" spans="1:5" s="476" customFormat="1" ht="13.5" x14ac:dyDescent="0.25">
      <c r="A9" s="479">
        <v>97143</v>
      </c>
      <c r="B9" s="479" t="s">
        <v>2223</v>
      </c>
      <c r="C9" s="479" t="s">
        <v>934</v>
      </c>
      <c r="D9" s="480">
        <v>9.2100000000000009</v>
      </c>
    </row>
    <row r="10" spans="1:5" s="476" customFormat="1" ht="13.5" x14ac:dyDescent="0.25">
      <c r="A10" s="479">
        <v>97144</v>
      </c>
      <c r="B10" s="479" t="s">
        <v>2224</v>
      </c>
      <c r="C10" s="479" t="s">
        <v>934</v>
      </c>
      <c r="D10" s="480">
        <v>11.07</v>
      </c>
    </row>
    <row r="11" spans="1:5" s="476" customFormat="1" ht="13.5" x14ac:dyDescent="0.25">
      <c r="A11" s="479">
        <v>97145</v>
      </c>
      <c r="B11" s="479" t="s">
        <v>2225</v>
      </c>
      <c r="C11" s="479" t="s">
        <v>934</v>
      </c>
      <c r="D11" s="480">
        <v>12.99</v>
      </c>
    </row>
    <row r="12" spans="1:5" s="476" customFormat="1" ht="13.5" x14ac:dyDescent="0.25">
      <c r="A12" s="479">
        <v>97146</v>
      </c>
      <c r="B12" s="479" t="s">
        <v>2226</v>
      </c>
      <c r="C12" s="479" t="s">
        <v>934</v>
      </c>
      <c r="D12" s="480">
        <v>14.89</v>
      </c>
    </row>
    <row r="13" spans="1:5" s="476" customFormat="1" ht="13.5" x14ac:dyDescent="0.25">
      <c r="A13" s="479">
        <v>97147</v>
      </c>
      <c r="B13" s="479" t="s">
        <v>2227</v>
      </c>
      <c r="C13" s="479" t="s">
        <v>934</v>
      </c>
      <c r="D13" s="480">
        <v>16.79</v>
      </c>
    </row>
    <row r="14" spans="1:5" s="476" customFormat="1" ht="13.5" x14ac:dyDescent="0.25">
      <c r="A14" s="479">
        <v>97148</v>
      </c>
      <c r="B14" s="479" t="s">
        <v>2228</v>
      </c>
      <c r="C14" s="479" t="s">
        <v>934</v>
      </c>
      <c r="D14" s="480">
        <v>18.68</v>
      </c>
    </row>
    <row r="15" spans="1:5" s="476" customFormat="1" ht="13.5" x14ac:dyDescent="0.25">
      <c r="A15" s="479">
        <v>97149</v>
      </c>
      <c r="B15" s="479" t="s">
        <v>2229</v>
      </c>
      <c r="C15" s="479" t="s">
        <v>934</v>
      </c>
      <c r="D15" s="480">
        <v>20.62</v>
      </c>
    </row>
    <row r="16" spans="1:5" s="476" customFormat="1" ht="13.5" x14ac:dyDescent="0.25">
      <c r="A16" s="479">
        <v>97150</v>
      </c>
      <c r="B16" s="479" t="s">
        <v>2230</v>
      </c>
      <c r="C16" s="479" t="s">
        <v>934</v>
      </c>
      <c r="D16" s="480">
        <v>25.65</v>
      </c>
    </row>
    <row r="17" spans="1:4" s="476" customFormat="1" ht="13.5" x14ac:dyDescent="0.25">
      <c r="A17" s="479">
        <v>97151</v>
      </c>
      <c r="B17" s="479" t="s">
        <v>2231</v>
      </c>
      <c r="C17" s="479" t="s">
        <v>934</v>
      </c>
      <c r="D17" s="480">
        <v>29.94</v>
      </c>
    </row>
    <row r="18" spans="1:4" s="476" customFormat="1" ht="13.5" x14ac:dyDescent="0.25">
      <c r="A18" s="479">
        <v>97152</v>
      </c>
      <c r="B18" s="479" t="s">
        <v>2232</v>
      </c>
      <c r="C18" s="479" t="s">
        <v>934</v>
      </c>
      <c r="D18" s="480">
        <v>33.97</v>
      </c>
    </row>
    <row r="19" spans="1:4" s="476" customFormat="1" ht="13.5" x14ac:dyDescent="0.25">
      <c r="A19" s="479">
        <v>97153</v>
      </c>
      <c r="B19" s="479" t="s">
        <v>2233</v>
      </c>
      <c r="C19" s="479" t="s">
        <v>934</v>
      </c>
      <c r="D19" s="480">
        <v>38.15</v>
      </c>
    </row>
    <row r="20" spans="1:4" s="476" customFormat="1" ht="13.5" x14ac:dyDescent="0.25">
      <c r="A20" s="479">
        <v>97154</v>
      </c>
      <c r="B20" s="479" t="s">
        <v>2234</v>
      </c>
      <c r="C20" s="479" t="s">
        <v>934</v>
      </c>
      <c r="D20" s="480">
        <v>42.38</v>
      </c>
    </row>
    <row r="21" spans="1:4" s="476" customFormat="1" ht="13.5" x14ac:dyDescent="0.25">
      <c r="A21" s="479">
        <v>97155</v>
      </c>
      <c r="B21" s="479" t="s">
        <v>2235</v>
      </c>
      <c r="C21" s="479" t="s">
        <v>934</v>
      </c>
      <c r="D21" s="480">
        <v>46.61</v>
      </c>
    </row>
    <row r="22" spans="1:4" s="476" customFormat="1" ht="13.5" x14ac:dyDescent="0.25">
      <c r="A22" s="479">
        <v>97156</v>
      </c>
      <c r="B22" s="479" t="s">
        <v>2236</v>
      </c>
      <c r="C22" s="479" t="s">
        <v>934</v>
      </c>
      <c r="D22" s="480">
        <v>55.5</v>
      </c>
    </row>
    <row r="23" spans="1:4" s="476" customFormat="1" ht="13.5" x14ac:dyDescent="0.25">
      <c r="A23" s="479">
        <v>97157</v>
      </c>
      <c r="B23" s="479" t="s">
        <v>2237</v>
      </c>
      <c r="C23" s="479" t="s">
        <v>934</v>
      </c>
      <c r="D23" s="480">
        <v>4.01</v>
      </c>
    </row>
    <row r="24" spans="1:4" s="476" customFormat="1" ht="13.5" x14ac:dyDescent="0.25">
      <c r="A24" s="479">
        <v>97158</v>
      </c>
      <c r="B24" s="479" t="s">
        <v>2238</v>
      </c>
      <c r="C24" s="479" t="s">
        <v>934</v>
      </c>
      <c r="D24" s="480">
        <v>4.4800000000000004</v>
      </c>
    </row>
    <row r="25" spans="1:4" s="476" customFormat="1" ht="13.5" x14ac:dyDescent="0.25">
      <c r="A25" s="479">
        <v>97159</v>
      </c>
      <c r="B25" s="479" t="s">
        <v>2239</v>
      </c>
      <c r="C25" s="479" t="s">
        <v>934</v>
      </c>
      <c r="D25" s="480">
        <v>5.64</v>
      </c>
    </row>
    <row r="26" spans="1:4" s="476" customFormat="1" ht="13.5" x14ac:dyDescent="0.25">
      <c r="A26" s="479">
        <v>97160</v>
      </c>
      <c r="B26" s="479" t="s">
        <v>2240</v>
      </c>
      <c r="C26" s="479" t="s">
        <v>934</v>
      </c>
      <c r="D26" s="480">
        <v>6.79</v>
      </c>
    </row>
    <row r="27" spans="1:4" s="476" customFormat="1" ht="13.5" x14ac:dyDescent="0.25">
      <c r="A27" s="479">
        <v>97161</v>
      </c>
      <c r="B27" s="479" t="s">
        <v>2241</v>
      </c>
      <c r="C27" s="479" t="s">
        <v>934</v>
      </c>
      <c r="D27" s="480">
        <v>7.97</v>
      </c>
    </row>
    <row r="28" spans="1:4" s="476" customFormat="1" ht="13.5" x14ac:dyDescent="0.25">
      <c r="A28" s="479">
        <v>97162</v>
      </c>
      <c r="B28" s="479" t="s">
        <v>2242</v>
      </c>
      <c r="C28" s="479" t="s">
        <v>934</v>
      </c>
      <c r="D28" s="480">
        <v>9.15</v>
      </c>
    </row>
    <row r="29" spans="1:4" s="476" customFormat="1" ht="13.5" x14ac:dyDescent="0.25">
      <c r="A29" s="479">
        <v>97163</v>
      </c>
      <c r="B29" s="479" t="s">
        <v>2243</v>
      </c>
      <c r="C29" s="479" t="s">
        <v>934</v>
      </c>
      <c r="D29" s="480">
        <v>10.33</v>
      </c>
    </row>
    <row r="30" spans="1:4" s="476" customFormat="1" ht="13.5" x14ac:dyDescent="0.25">
      <c r="A30" s="479">
        <v>97164</v>
      </c>
      <c r="B30" s="479" t="s">
        <v>2244</v>
      </c>
      <c r="C30" s="479" t="s">
        <v>934</v>
      </c>
      <c r="D30" s="480">
        <v>11.49</v>
      </c>
    </row>
    <row r="31" spans="1:4" s="476" customFormat="1" ht="13.5" x14ac:dyDescent="0.25">
      <c r="A31" s="479">
        <v>97165</v>
      </c>
      <c r="B31" s="479" t="s">
        <v>2245</v>
      </c>
      <c r="C31" s="479" t="s">
        <v>934</v>
      </c>
      <c r="D31" s="480">
        <v>12.72</v>
      </c>
    </row>
    <row r="32" spans="1:4" s="476" customFormat="1" ht="13.5" x14ac:dyDescent="0.25">
      <c r="A32" s="479">
        <v>97166</v>
      </c>
      <c r="B32" s="479" t="s">
        <v>2246</v>
      </c>
      <c r="C32" s="479" t="s">
        <v>934</v>
      </c>
      <c r="D32" s="480">
        <v>15.79</v>
      </c>
    </row>
    <row r="33" spans="1:4" s="476" customFormat="1" ht="13.5" x14ac:dyDescent="0.25">
      <c r="A33" s="479">
        <v>97167</v>
      </c>
      <c r="B33" s="479" t="s">
        <v>2247</v>
      </c>
      <c r="C33" s="479" t="s">
        <v>934</v>
      </c>
      <c r="D33" s="480">
        <v>18.46</v>
      </c>
    </row>
    <row r="34" spans="1:4" s="476" customFormat="1" ht="13.5" x14ac:dyDescent="0.25">
      <c r="A34" s="479">
        <v>97168</v>
      </c>
      <c r="B34" s="479" t="s">
        <v>2248</v>
      </c>
      <c r="C34" s="479" t="s">
        <v>934</v>
      </c>
      <c r="D34" s="480">
        <v>20.88</v>
      </c>
    </row>
    <row r="35" spans="1:4" s="476" customFormat="1" ht="13.5" x14ac:dyDescent="0.25">
      <c r="A35" s="479">
        <v>97169</v>
      </c>
      <c r="B35" s="479" t="s">
        <v>2249</v>
      </c>
      <c r="C35" s="479" t="s">
        <v>934</v>
      </c>
      <c r="D35" s="480">
        <v>23.44</v>
      </c>
    </row>
    <row r="36" spans="1:4" s="476" customFormat="1" ht="13.5" x14ac:dyDescent="0.25">
      <c r="A36" s="479">
        <v>97170</v>
      </c>
      <c r="B36" s="479" t="s">
        <v>2250</v>
      </c>
      <c r="C36" s="479" t="s">
        <v>934</v>
      </c>
      <c r="D36" s="480">
        <v>26.05</v>
      </c>
    </row>
    <row r="37" spans="1:4" s="476" customFormat="1" ht="13.5" x14ac:dyDescent="0.25">
      <c r="A37" s="479">
        <v>97171</v>
      </c>
      <c r="B37" s="479" t="s">
        <v>2251</v>
      </c>
      <c r="C37" s="479" t="s">
        <v>934</v>
      </c>
      <c r="D37" s="480">
        <v>28.67</v>
      </c>
    </row>
    <row r="38" spans="1:4" s="476" customFormat="1" ht="13.5" x14ac:dyDescent="0.25">
      <c r="A38" s="479">
        <v>97172</v>
      </c>
      <c r="B38" s="479" t="s">
        <v>2252</v>
      </c>
      <c r="C38" s="479" t="s">
        <v>934</v>
      </c>
      <c r="D38" s="480">
        <v>34.32</v>
      </c>
    </row>
    <row r="39" spans="1:4" s="476" customFormat="1" ht="13.5" x14ac:dyDescent="0.25">
      <c r="A39" s="479">
        <v>97173</v>
      </c>
      <c r="B39" s="479" t="s">
        <v>2253</v>
      </c>
      <c r="C39" s="479" t="s">
        <v>934</v>
      </c>
      <c r="D39" s="480">
        <v>29.45</v>
      </c>
    </row>
    <row r="40" spans="1:4" s="476" customFormat="1" ht="13.5" x14ac:dyDescent="0.25">
      <c r="A40" s="479">
        <v>97174</v>
      </c>
      <c r="B40" s="479" t="s">
        <v>2254</v>
      </c>
      <c r="C40" s="479" t="s">
        <v>934</v>
      </c>
      <c r="D40" s="480">
        <v>34.08</v>
      </c>
    </row>
    <row r="41" spans="1:4" s="476" customFormat="1" ht="13.5" x14ac:dyDescent="0.25">
      <c r="A41" s="479">
        <v>97175</v>
      </c>
      <c r="B41" s="479" t="s">
        <v>2255</v>
      </c>
      <c r="C41" s="479" t="s">
        <v>934</v>
      </c>
      <c r="D41" s="480">
        <v>38.729999999999997</v>
      </c>
    </row>
    <row r="42" spans="1:4" s="476" customFormat="1" ht="13.5" x14ac:dyDescent="0.25">
      <c r="A42" s="479">
        <v>97176</v>
      </c>
      <c r="B42" s="479" t="s">
        <v>2256</v>
      </c>
      <c r="C42" s="479" t="s">
        <v>934</v>
      </c>
      <c r="D42" s="480">
        <v>43.35</v>
      </c>
    </row>
    <row r="43" spans="1:4" s="476" customFormat="1" ht="13.5" x14ac:dyDescent="0.25">
      <c r="A43" s="479">
        <v>97177</v>
      </c>
      <c r="B43" s="479" t="s">
        <v>2257</v>
      </c>
      <c r="C43" s="479" t="s">
        <v>934</v>
      </c>
      <c r="D43" s="480">
        <v>52.63</v>
      </c>
    </row>
    <row r="44" spans="1:4" s="476" customFormat="1" ht="13.5" x14ac:dyDescent="0.25">
      <c r="A44" s="479">
        <v>97178</v>
      </c>
      <c r="B44" s="479" t="s">
        <v>2258</v>
      </c>
      <c r="C44" s="479" t="s">
        <v>934</v>
      </c>
      <c r="D44" s="480">
        <v>61.9</v>
      </c>
    </row>
    <row r="45" spans="1:4" s="476" customFormat="1" ht="13.5" x14ac:dyDescent="0.25">
      <c r="A45" s="479">
        <v>97179</v>
      </c>
      <c r="B45" s="479" t="s">
        <v>2259</v>
      </c>
      <c r="C45" s="479" t="s">
        <v>934</v>
      </c>
      <c r="D45" s="480">
        <v>71.150000000000006</v>
      </c>
    </row>
    <row r="46" spans="1:4" s="476" customFormat="1" ht="13.5" x14ac:dyDescent="0.25">
      <c r="A46" s="479">
        <v>97180</v>
      </c>
      <c r="B46" s="479" t="s">
        <v>2260</v>
      </c>
      <c r="C46" s="479" t="s">
        <v>934</v>
      </c>
      <c r="D46" s="480">
        <v>80.430000000000007</v>
      </c>
    </row>
    <row r="47" spans="1:4" s="476" customFormat="1" ht="13.5" x14ac:dyDescent="0.25">
      <c r="A47" s="479">
        <v>97181</v>
      </c>
      <c r="B47" s="479" t="s">
        <v>2261</v>
      </c>
      <c r="C47" s="479" t="s">
        <v>934</v>
      </c>
      <c r="D47" s="480">
        <v>93.03</v>
      </c>
    </row>
    <row r="48" spans="1:4" s="476" customFormat="1" ht="13.5" x14ac:dyDescent="0.25">
      <c r="A48" s="479">
        <v>97182</v>
      </c>
      <c r="B48" s="479" t="s">
        <v>2262</v>
      </c>
      <c r="C48" s="479" t="s">
        <v>934</v>
      </c>
      <c r="D48" s="480">
        <v>102.65</v>
      </c>
    </row>
    <row r="49" spans="1:4" s="476" customFormat="1" ht="13.5" x14ac:dyDescent="0.25">
      <c r="A49" s="479">
        <v>97183</v>
      </c>
      <c r="B49" s="479" t="s">
        <v>2263</v>
      </c>
      <c r="C49" s="479" t="s">
        <v>934</v>
      </c>
      <c r="D49" s="480">
        <v>24.2</v>
      </c>
    </row>
    <row r="50" spans="1:4" s="476" customFormat="1" ht="13.5" x14ac:dyDescent="0.25">
      <c r="A50" s="479">
        <v>97184</v>
      </c>
      <c r="B50" s="479" t="s">
        <v>2264</v>
      </c>
      <c r="C50" s="479" t="s">
        <v>934</v>
      </c>
      <c r="D50" s="480">
        <v>28.05</v>
      </c>
    </row>
    <row r="51" spans="1:4" s="476" customFormat="1" ht="13.5" x14ac:dyDescent="0.25">
      <c r="A51" s="479">
        <v>97185</v>
      </c>
      <c r="B51" s="479" t="s">
        <v>2265</v>
      </c>
      <c r="C51" s="479" t="s">
        <v>934</v>
      </c>
      <c r="D51" s="480">
        <v>31.93</v>
      </c>
    </row>
    <row r="52" spans="1:4" s="476" customFormat="1" ht="13.5" x14ac:dyDescent="0.25">
      <c r="A52" s="479">
        <v>97186</v>
      </c>
      <c r="B52" s="479" t="s">
        <v>2266</v>
      </c>
      <c r="C52" s="479" t="s">
        <v>934</v>
      </c>
      <c r="D52" s="480">
        <v>35.79</v>
      </c>
    </row>
    <row r="53" spans="1:4" s="476" customFormat="1" ht="13.5" x14ac:dyDescent="0.25">
      <c r="A53" s="479">
        <v>97187</v>
      </c>
      <c r="B53" s="479" t="s">
        <v>2267</v>
      </c>
      <c r="C53" s="479" t="s">
        <v>934</v>
      </c>
      <c r="D53" s="480">
        <v>43.53</v>
      </c>
    </row>
    <row r="54" spans="1:4" s="476" customFormat="1" ht="13.5" x14ac:dyDescent="0.25">
      <c r="A54" s="479">
        <v>97188</v>
      </c>
      <c r="B54" s="479" t="s">
        <v>2268</v>
      </c>
      <c r="C54" s="479" t="s">
        <v>934</v>
      </c>
      <c r="D54" s="480">
        <v>51.26</v>
      </c>
    </row>
    <row r="55" spans="1:4" s="476" customFormat="1" ht="13.5" x14ac:dyDescent="0.25">
      <c r="A55" s="479">
        <v>97189</v>
      </c>
      <c r="B55" s="479" t="s">
        <v>2269</v>
      </c>
      <c r="C55" s="479" t="s">
        <v>934</v>
      </c>
      <c r="D55" s="480">
        <v>58.98</v>
      </c>
    </row>
    <row r="56" spans="1:4" s="476" customFormat="1" ht="13.5" x14ac:dyDescent="0.25">
      <c r="A56" s="479">
        <v>97190</v>
      </c>
      <c r="B56" s="479" t="s">
        <v>2270</v>
      </c>
      <c r="C56" s="479" t="s">
        <v>934</v>
      </c>
      <c r="D56" s="480">
        <v>66.72</v>
      </c>
    </row>
    <row r="57" spans="1:4" s="476" customFormat="1" ht="13.5" x14ac:dyDescent="0.25">
      <c r="A57" s="479">
        <v>97191</v>
      </c>
      <c r="B57" s="479" t="s">
        <v>2271</v>
      </c>
      <c r="C57" s="479" t="s">
        <v>934</v>
      </c>
      <c r="D57" s="480">
        <v>76.959999999999994</v>
      </c>
    </row>
    <row r="58" spans="1:4" s="476" customFormat="1" ht="13.5" x14ac:dyDescent="0.25">
      <c r="A58" s="479">
        <v>97192</v>
      </c>
      <c r="B58" s="479" t="s">
        <v>2272</v>
      </c>
      <c r="C58" s="479" t="s">
        <v>934</v>
      </c>
      <c r="D58" s="480">
        <v>84.96</v>
      </c>
    </row>
    <row r="59" spans="1:4" s="476" customFormat="1" ht="13.5" x14ac:dyDescent="0.25">
      <c r="A59" s="479">
        <v>90694</v>
      </c>
      <c r="B59" s="479" t="s">
        <v>12471</v>
      </c>
      <c r="C59" s="479" t="s">
        <v>934</v>
      </c>
      <c r="D59" s="480">
        <v>41.67</v>
      </c>
    </row>
    <row r="60" spans="1:4" s="476" customFormat="1" ht="13.5" x14ac:dyDescent="0.25">
      <c r="A60" s="479">
        <v>90695</v>
      </c>
      <c r="B60" s="479" t="s">
        <v>12472</v>
      </c>
      <c r="C60" s="479" t="s">
        <v>934</v>
      </c>
      <c r="D60" s="480">
        <v>87.02</v>
      </c>
    </row>
    <row r="61" spans="1:4" s="476" customFormat="1" ht="13.5" x14ac:dyDescent="0.25">
      <c r="A61" s="479">
        <v>90696</v>
      </c>
      <c r="B61" s="479" t="s">
        <v>12473</v>
      </c>
      <c r="C61" s="479" t="s">
        <v>934</v>
      </c>
      <c r="D61" s="480">
        <v>129.38</v>
      </c>
    </row>
    <row r="62" spans="1:4" s="476" customFormat="1" ht="13.5" x14ac:dyDescent="0.25">
      <c r="A62" s="479">
        <v>90697</v>
      </c>
      <c r="B62" s="479" t="s">
        <v>12474</v>
      </c>
      <c r="C62" s="479" t="s">
        <v>934</v>
      </c>
      <c r="D62" s="480">
        <v>218.26</v>
      </c>
    </row>
    <row r="63" spans="1:4" s="476" customFormat="1" ht="13.5" x14ac:dyDescent="0.25">
      <c r="A63" s="479">
        <v>90698</v>
      </c>
      <c r="B63" s="479" t="s">
        <v>12475</v>
      </c>
      <c r="C63" s="479" t="s">
        <v>934</v>
      </c>
      <c r="D63" s="480">
        <v>350.2</v>
      </c>
    </row>
    <row r="64" spans="1:4" s="476" customFormat="1" ht="13.5" x14ac:dyDescent="0.25">
      <c r="A64" s="479">
        <v>90699</v>
      </c>
      <c r="B64" s="479" t="s">
        <v>12476</v>
      </c>
      <c r="C64" s="479" t="s">
        <v>934</v>
      </c>
      <c r="D64" s="480">
        <v>433.05</v>
      </c>
    </row>
    <row r="65" spans="1:4" s="476" customFormat="1" ht="13.5" x14ac:dyDescent="0.25">
      <c r="A65" s="479">
        <v>90700</v>
      </c>
      <c r="B65" s="479" t="s">
        <v>12477</v>
      </c>
      <c r="C65" s="479" t="s">
        <v>934</v>
      </c>
      <c r="D65" s="480">
        <v>561.02</v>
      </c>
    </row>
    <row r="66" spans="1:4" s="476" customFormat="1" ht="13.5" x14ac:dyDescent="0.25">
      <c r="A66" s="479">
        <v>90701</v>
      </c>
      <c r="B66" s="479" t="s">
        <v>12478</v>
      </c>
      <c r="C66" s="479" t="s">
        <v>934</v>
      </c>
      <c r="D66" s="480">
        <v>70.77</v>
      </c>
    </row>
    <row r="67" spans="1:4" s="476" customFormat="1" ht="13.5" x14ac:dyDescent="0.25">
      <c r="A67" s="479">
        <v>90702</v>
      </c>
      <c r="B67" s="479" t="s">
        <v>12479</v>
      </c>
      <c r="C67" s="479" t="s">
        <v>934</v>
      </c>
      <c r="D67" s="480">
        <v>112.92</v>
      </c>
    </row>
    <row r="68" spans="1:4" s="476" customFormat="1" ht="13.5" x14ac:dyDescent="0.25">
      <c r="A68" s="479">
        <v>90703</v>
      </c>
      <c r="B68" s="479" t="s">
        <v>12480</v>
      </c>
      <c r="C68" s="479" t="s">
        <v>934</v>
      </c>
      <c r="D68" s="480">
        <v>185.19</v>
      </c>
    </row>
    <row r="69" spans="1:4" s="476" customFormat="1" ht="13.5" x14ac:dyDescent="0.25">
      <c r="A69" s="479">
        <v>90704</v>
      </c>
      <c r="B69" s="479" t="s">
        <v>12481</v>
      </c>
      <c r="C69" s="479" t="s">
        <v>934</v>
      </c>
      <c r="D69" s="480">
        <v>256.32</v>
      </c>
    </row>
    <row r="70" spans="1:4" s="476" customFormat="1" ht="13.5" x14ac:dyDescent="0.25">
      <c r="A70" s="479">
        <v>90705</v>
      </c>
      <c r="B70" s="479" t="s">
        <v>12482</v>
      </c>
      <c r="C70" s="479" t="s">
        <v>934</v>
      </c>
      <c r="D70" s="480">
        <v>360.75</v>
      </c>
    </row>
    <row r="71" spans="1:4" s="476" customFormat="1" ht="13.5" x14ac:dyDescent="0.25">
      <c r="A71" s="479">
        <v>90706</v>
      </c>
      <c r="B71" s="479" t="s">
        <v>12483</v>
      </c>
      <c r="C71" s="479" t="s">
        <v>934</v>
      </c>
      <c r="D71" s="480">
        <v>420.73</v>
      </c>
    </row>
    <row r="72" spans="1:4" s="476" customFormat="1" ht="13.5" x14ac:dyDescent="0.25">
      <c r="A72" s="479">
        <v>90708</v>
      </c>
      <c r="B72" s="479" t="s">
        <v>12484</v>
      </c>
      <c r="C72" s="479" t="s">
        <v>934</v>
      </c>
      <c r="D72" s="481">
        <v>1190.18</v>
      </c>
    </row>
    <row r="73" spans="1:4" s="476" customFormat="1" ht="13.5" x14ac:dyDescent="0.25">
      <c r="A73" s="479">
        <v>90724</v>
      </c>
      <c r="B73" s="479" t="s">
        <v>12485</v>
      </c>
      <c r="C73" s="479" t="s">
        <v>925</v>
      </c>
      <c r="D73" s="480">
        <v>19.41</v>
      </c>
    </row>
    <row r="74" spans="1:4" s="476" customFormat="1" ht="13.5" x14ac:dyDescent="0.25">
      <c r="A74" s="479">
        <v>90725</v>
      </c>
      <c r="B74" s="479" t="s">
        <v>12486</v>
      </c>
      <c r="C74" s="479" t="s">
        <v>925</v>
      </c>
      <c r="D74" s="480">
        <v>23.9</v>
      </c>
    </row>
    <row r="75" spans="1:4" s="476" customFormat="1" ht="13.5" x14ac:dyDescent="0.25">
      <c r="A75" s="479">
        <v>90726</v>
      </c>
      <c r="B75" s="479" t="s">
        <v>12487</v>
      </c>
      <c r="C75" s="479" t="s">
        <v>925</v>
      </c>
      <c r="D75" s="480">
        <v>28.43</v>
      </c>
    </row>
    <row r="76" spans="1:4" s="476" customFormat="1" ht="13.5" x14ac:dyDescent="0.25">
      <c r="A76" s="479">
        <v>90727</v>
      </c>
      <c r="B76" s="479" t="s">
        <v>12488</v>
      </c>
      <c r="C76" s="479" t="s">
        <v>925</v>
      </c>
      <c r="D76" s="480">
        <v>32.93</v>
      </c>
    </row>
    <row r="77" spans="1:4" s="476" customFormat="1" ht="13.5" x14ac:dyDescent="0.25">
      <c r="A77" s="479">
        <v>90728</v>
      </c>
      <c r="B77" s="479" t="s">
        <v>12489</v>
      </c>
      <c r="C77" s="479" t="s">
        <v>925</v>
      </c>
      <c r="D77" s="480">
        <v>37.409999999999997</v>
      </c>
    </row>
    <row r="78" spans="1:4" s="476" customFormat="1" ht="13.5" x14ac:dyDescent="0.25">
      <c r="A78" s="479">
        <v>90729</v>
      </c>
      <c r="B78" s="479" t="s">
        <v>12490</v>
      </c>
      <c r="C78" s="479" t="s">
        <v>925</v>
      </c>
      <c r="D78" s="480">
        <v>41.9</v>
      </c>
    </row>
    <row r="79" spans="1:4" s="476" customFormat="1" ht="13.5" x14ac:dyDescent="0.25">
      <c r="A79" s="479">
        <v>90730</v>
      </c>
      <c r="B79" s="479" t="s">
        <v>12491</v>
      </c>
      <c r="C79" s="479" t="s">
        <v>925</v>
      </c>
      <c r="D79" s="480">
        <v>46.38</v>
      </c>
    </row>
    <row r="80" spans="1:4" s="476" customFormat="1" ht="13.5" x14ac:dyDescent="0.25">
      <c r="A80" s="479">
        <v>90731</v>
      </c>
      <c r="B80" s="479" t="s">
        <v>12492</v>
      </c>
      <c r="C80" s="479" t="s">
        <v>925</v>
      </c>
      <c r="D80" s="480">
        <v>50.86</v>
      </c>
    </row>
    <row r="81" spans="1:4" s="476" customFormat="1" ht="13.5" x14ac:dyDescent="0.25">
      <c r="A81" s="479">
        <v>90732</v>
      </c>
      <c r="B81" s="479" t="s">
        <v>12493</v>
      </c>
      <c r="C81" s="479" t="s">
        <v>925</v>
      </c>
      <c r="D81" s="480">
        <v>64.31</v>
      </c>
    </row>
    <row r="82" spans="1:4" s="476" customFormat="1" ht="13.5" x14ac:dyDescent="0.25">
      <c r="A82" s="479">
        <v>90733</v>
      </c>
      <c r="B82" s="479" t="s">
        <v>12494</v>
      </c>
      <c r="C82" s="479" t="s">
        <v>934</v>
      </c>
      <c r="D82" s="480">
        <v>2.72</v>
      </c>
    </row>
    <row r="83" spans="1:4" s="476" customFormat="1" ht="13.5" x14ac:dyDescent="0.25">
      <c r="A83" s="479">
        <v>90734</v>
      </c>
      <c r="B83" s="479" t="s">
        <v>12495</v>
      </c>
      <c r="C83" s="479" t="s">
        <v>934</v>
      </c>
      <c r="D83" s="480">
        <v>3.23</v>
      </c>
    </row>
    <row r="84" spans="1:4" s="476" customFormat="1" ht="13.5" x14ac:dyDescent="0.25">
      <c r="A84" s="479">
        <v>90735</v>
      </c>
      <c r="B84" s="479" t="s">
        <v>12496</v>
      </c>
      <c r="C84" s="479" t="s">
        <v>934</v>
      </c>
      <c r="D84" s="480">
        <v>3.73</v>
      </c>
    </row>
    <row r="85" spans="1:4" s="476" customFormat="1" ht="13.5" x14ac:dyDescent="0.25">
      <c r="A85" s="479">
        <v>90736</v>
      </c>
      <c r="B85" s="479" t="s">
        <v>12497</v>
      </c>
      <c r="C85" s="479" t="s">
        <v>934</v>
      </c>
      <c r="D85" s="480">
        <v>4.2300000000000004</v>
      </c>
    </row>
    <row r="86" spans="1:4" s="476" customFormat="1" ht="13.5" x14ac:dyDescent="0.25">
      <c r="A86" s="479">
        <v>90737</v>
      </c>
      <c r="B86" s="479" t="s">
        <v>12498</v>
      </c>
      <c r="C86" s="479" t="s">
        <v>934</v>
      </c>
      <c r="D86" s="480">
        <v>4.7300000000000004</v>
      </c>
    </row>
    <row r="87" spans="1:4" s="476" customFormat="1" ht="13.5" x14ac:dyDescent="0.25">
      <c r="A87" s="479">
        <v>90738</v>
      </c>
      <c r="B87" s="479" t="s">
        <v>12499</v>
      </c>
      <c r="C87" s="479" t="s">
        <v>934</v>
      </c>
      <c r="D87" s="480">
        <v>5.23</v>
      </c>
    </row>
    <row r="88" spans="1:4" s="476" customFormat="1" ht="13.5" x14ac:dyDescent="0.25">
      <c r="A88" s="479">
        <v>90739</v>
      </c>
      <c r="B88" s="479" t="s">
        <v>12500</v>
      </c>
      <c r="C88" s="479" t="s">
        <v>934</v>
      </c>
      <c r="D88" s="480">
        <v>7.02</v>
      </c>
    </row>
    <row r="89" spans="1:4" s="476" customFormat="1" ht="13.5" x14ac:dyDescent="0.25">
      <c r="A89" s="479">
        <v>90740</v>
      </c>
      <c r="B89" s="479" t="s">
        <v>12501</v>
      </c>
      <c r="C89" s="479" t="s">
        <v>934</v>
      </c>
      <c r="D89" s="480">
        <v>3.59</v>
      </c>
    </row>
    <row r="90" spans="1:4" s="476" customFormat="1" ht="13.5" x14ac:dyDescent="0.25">
      <c r="A90" s="479">
        <v>90741</v>
      </c>
      <c r="B90" s="479" t="s">
        <v>12502</v>
      </c>
      <c r="C90" s="479" t="s">
        <v>934</v>
      </c>
      <c r="D90" s="480">
        <v>4.0999999999999996</v>
      </c>
    </row>
    <row r="91" spans="1:4" s="476" customFormat="1" ht="13.5" x14ac:dyDescent="0.25">
      <c r="A91" s="479">
        <v>90742</v>
      </c>
      <c r="B91" s="479" t="s">
        <v>12503</v>
      </c>
      <c r="C91" s="479" t="s">
        <v>934</v>
      </c>
      <c r="D91" s="480">
        <v>4.5999999999999996</v>
      </c>
    </row>
    <row r="92" spans="1:4" s="476" customFormat="1" ht="13.5" x14ac:dyDescent="0.25">
      <c r="A92" s="479">
        <v>90743</v>
      </c>
      <c r="B92" s="479" t="s">
        <v>12504</v>
      </c>
      <c r="C92" s="479" t="s">
        <v>934</v>
      </c>
      <c r="D92" s="480">
        <v>5.0999999999999996</v>
      </c>
    </row>
    <row r="93" spans="1:4" s="476" customFormat="1" ht="13.5" x14ac:dyDescent="0.25">
      <c r="A93" s="479">
        <v>90744</v>
      </c>
      <c r="B93" s="479" t="s">
        <v>12505</v>
      </c>
      <c r="C93" s="479" t="s">
        <v>934</v>
      </c>
      <c r="D93" s="480">
        <v>5.6</v>
      </c>
    </row>
    <row r="94" spans="1:4" s="476" customFormat="1" ht="13.5" x14ac:dyDescent="0.25">
      <c r="A94" s="479">
        <v>90745</v>
      </c>
      <c r="B94" s="479" t="s">
        <v>12506</v>
      </c>
      <c r="C94" s="479" t="s">
        <v>934</v>
      </c>
      <c r="D94" s="480">
        <v>7.84</v>
      </c>
    </row>
    <row r="95" spans="1:4" s="476" customFormat="1" ht="13.5" x14ac:dyDescent="0.25">
      <c r="A95" s="479">
        <v>90746</v>
      </c>
      <c r="B95" s="479" t="s">
        <v>12507</v>
      </c>
      <c r="C95" s="479" t="s">
        <v>934</v>
      </c>
      <c r="D95" s="480">
        <v>2.94</v>
      </c>
    </row>
    <row r="96" spans="1:4" s="476" customFormat="1" ht="13.5" x14ac:dyDescent="0.25">
      <c r="A96" s="479">
        <v>90747</v>
      </c>
      <c r="B96" s="479" t="s">
        <v>12508</v>
      </c>
      <c r="C96" s="479" t="s">
        <v>934</v>
      </c>
      <c r="D96" s="480">
        <v>12.82</v>
      </c>
    </row>
    <row r="97" spans="1:4" s="476" customFormat="1" ht="13.5" x14ac:dyDescent="0.25">
      <c r="A97" s="479">
        <v>94869</v>
      </c>
      <c r="B97" s="479" t="s">
        <v>12509</v>
      </c>
      <c r="C97" s="479" t="s">
        <v>934</v>
      </c>
      <c r="D97" s="480">
        <v>242.85</v>
      </c>
    </row>
    <row r="98" spans="1:4" s="476" customFormat="1" ht="13.5" x14ac:dyDescent="0.25">
      <c r="A98" s="479">
        <v>94870</v>
      </c>
      <c r="B98" s="479" t="s">
        <v>12510</v>
      </c>
      <c r="C98" s="479" t="s">
        <v>934</v>
      </c>
      <c r="D98" s="480">
        <v>1.76</v>
      </c>
    </row>
    <row r="99" spans="1:4" s="476" customFormat="1" ht="13.5" x14ac:dyDescent="0.25">
      <c r="A99" s="479">
        <v>94871</v>
      </c>
      <c r="B99" s="479" t="s">
        <v>12511</v>
      </c>
      <c r="C99" s="479" t="s">
        <v>934</v>
      </c>
      <c r="D99" s="480">
        <v>287.55</v>
      </c>
    </row>
    <row r="100" spans="1:4" s="476" customFormat="1" ht="13.5" x14ac:dyDescent="0.25">
      <c r="A100" s="479">
        <v>94872</v>
      </c>
      <c r="B100" s="479" t="s">
        <v>12512</v>
      </c>
      <c r="C100" s="479" t="s">
        <v>934</v>
      </c>
      <c r="D100" s="480">
        <v>2.41</v>
      </c>
    </row>
    <row r="101" spans="1:4" s="476" customFormat="1" ht="13.5" x14ac:dyDescent="0.25">
      <c r="A101" s="479">
        <v>94875</v>
      </c>
      <c r="B101" s="479" t="s">
        <v>12513</v>
      </c>
      <c r="C101" s="479" t="s">
        <v>934</v>
      </c>
      <c r="D101" s="481">
        <v>1681.07</v>
      </c>
    </row>
    <row r="102" spans="1:4" s="476" customFormat="1" ht="13.5" x14ac:dyDescent="0.25">
      <c r="A102" s="479">
        <v>94876</v>
      </c>
      <c r="B102" s="479" t="s">
        <v>12514</v>
      </c>
      <c r="C102" s="479" t="s">
        <v>934</v>
      </c>
      <c r="D102" s="480">
        <v>22.27</v>
      </c>
    </row>
    <row r="103" spans="1:4" s="476" customFormat="1" ht="13.5" x14ac:dyDescent="0.25">
      <c r="A103" s="479">
        <v>94878</v>
      </c>
      <c r="B103" s="479" t="s">
        <v>16079</v>
      </c>
      <c r="C103" s="479" t="s">
        <v>934</v>
      </c>
      <c r="D103" s="480">
        <v>25.65</v>
      </c>
    </row>
    <row r="104" spans="1:4" s="476" customFormat="1" ht="13.5" x14ac:dyDescent="0.25">
      <c r="A104" s="479">
        <v>94879</v>
      </c>
      <c r="B104" s="479" t="s">
        <v>16080</v>
      </c>
      <c r="C104" s="479" t="s">
        <v>934</v>
      </c>
      <c r="D104" s="481">
        <v>2238.4499999999998</v>
      </c>
    </row>
    <row r="105" spans="1:4" s="476" customFormat="1" ht="13.5" x14ac:dyDescent="0.25">
      <c r="A105" s="479">
        <v>94880</v>
      </c>
      <c r="B105" s="479" t="s">
        <v>16081</v>
      </c>
      <c r="C105" s="479" t="s">
        <v>934</v>
      </c>
      <c r="D105" s="480">
        <v>33.64</v>
      </c>
    </row>
    <row r="106" spans="1:4" s="476" customFormat="1" ht="13.5" x14ac:dyDescent="0.25">
      <c r="A106" s="479">
        <v>94881</v>
      </c>
      <c r="B106" s="479" t="s">
        <v>16082</v>
      </c>
      <c r="C106" s="479" t="s">
        <v>934</v>
      </c>
      <c r="D106" s="481">
        <v>3499.26</v>
      </c>
    </row>
    <row r="107" spans="1:4" s="476" customFormat="1" ht="13.5" x14ac:dyDescent="0.25">
      <c r="A107" s="479">
        <v>94882</v>
      </c>
      <c r="B107" s="479" t="s">
        <v>16083</v>
      </c>
      <c r="C107" s="479" t="s">
        <v>934</v>
      </c>
      <c r="D107" s="480">
        <v>38.83</v>
      </c>
    </row>
    <row r="108" spans="1:4" s="476" customFormat="1" ht="13.5" x14ac:dyDescent="0.25">
      <c r="A108" s="479">
        <v>94884</v>
      </c>
      <c r="B108" s="479" t="s">
        <v>16084</v>
      </c>
      <c r="C108" s="479" t="s">
        <v>934</v>
      </c>
      <c r="D108" s="480">
        <v>49.37</v>
      </c>
    </row>
    <row r="109" spans="1:4" s="476" customFormat="1" ht="13.5" x14ac:dyDescent="0.25">
      <c r="A109" s="479">
        <v>97121</v>
      </c>
      <c r="B109" s="479" t="s">
        <v>2273</v>
      </c>
      <c r="C109" s="479" t="s">
        <v>934</v>
      </c>
      <c r="D109" s="480">
        <v>1.65</v>
      </c>
    </row>
    <row r="110" spans="1:4" s="476" customFormat="1" ht="13.5" x14ac:dyDescent="0.25">
      <c r="A110" s="479">
        <v>97122</v>
      </c>
      <c r="B110" s="479" t="s">
        <v>2274</v>
      </c>
      <c r="C110" s="479" t="s">
        <v>934</v>
      </c>
      <c r="D110" s="480">
        <v>2.2999999999999998</v>
      </c>
    </row>
    <row r="111" spans="1:4" s="476" customFormat="1" ht="13.5" x14ac:dyDescent="0.25">
      <c r="A111" s="479">
        <v>97123</v>
      </c>
      <c r="B111" s="479" t="s">
        <v>2275</v>
      </c>
      <c r="C111" s="479" t="s">
        <v>934</v>
      </c>
      <c r="D111" s="480">
        <v>2.92</v>
      </c>
    </row>
    <row r="112" spans="1:4" s="476" customFormat="1" ht="13.5" x14ac:dyDescent="0.25">
      <c r="A112" s="479">
        <v>97124</v>
      </c>
      <c r="B112" s="479" t="s">
        <v>2276</v>
      </c>
      <c r="C112" s="479" t="s">
        <v>934</v>
      </c>
      <c r="D112" s="480">
        <v>0.73</v>
      </c>
    </row>
    <row r="113" spans="1:4" s="476" customFormat="1" ht="13.5" x14ac:dyDescent="0.25">
      <c r="A113" s="479">
        <v>97125</v>
      </c>
      <c r="B113" s="479" t="s">
        <v>2277</v>
      </c>
      <c r="C113" s="479" t="s">
        <v>934</v>
      </c>
      <c r="D113" s="480">
        <v>1.06</v>
      </c>
    </row>
    <row r="114" spans="1:4" s="476" customFormat="1" ht="13.5" x14ac:dyDescent="0.25">
      <c r="A114" s="479">
        <v>97126</v>
      </c>
      <c r="B114" s="479" t="s">
        <v>2278</v>
      </c>
      <c r="C114" s="479" t="s">
        <v>934</v>
      </c>
      <c r="D114" s="480">
        <v>1.35</v>
      </c>
    </row>
    <row r="115" spans="1:4" s="476" customFormat="1" ht="13.5" x14ac:dyDescent="0.25">
      <c r="A115" s="479">
        <v>102264</v>
      </c>
      <c r="B115" s="479" t="s">
        <v>12515</v>
      </c>
      <c r="C115" s="479" t="s">
        <v>934</v>
      </c>
      <c r="D115" s="480">
        <v>18.32</v>
      </c>
    </row>
    <row r="116" spans="1:4" s="476" customFormat="1" ht="13.5" x14ac:dyDescent="0.25">
      <c r="A116" s="479">
        <v>102265</v>
      </c>
      <c r="B116" s="479" t="s">
        <v>12516</v>
      </c>
      <c r="C116" s="479" t="s">
        <v>925</v>
      </c>
      <c r="D116" s="480">
        <v>82.26</v>
      </c>
    </row>
    <row r="117" spans="1:4" s="476" customFormat="1" ht="13.5" x14ac:dyDescent="0.25">
      <c r="A117" s="479">
        <v>102266</v>
      </c>
      <c r="B117" s="479" t="s">
        <v>12517</v>
      </c>
      <c r="C117" s="479" t="s">
        <v>925</v>
      </c>
      <c r="D117" s="480">
        <v>91.23</v>
      </c>
    </row>
    <row r="118" spans="1:4" s="476" customFormat="1" ht="13.5" x14ac:dyDescent="0.25">
      <c r="A118" s="479">
        <v>102267</v>
      </c>
      <c r="B118" s="479" t="s">
        <v>12518</v>
      </c>
      <c r="C118" s="479" t="s">
        <v>925</v>
      </c>
      <c r="D118" s="480">
        <v>104.73</v>
      </c>
    </row>
    <row r="119" spans="1:4" s="476" customFormat="1" ht="13.5" x14ac:dyDescent="0.25">
      <c r="A119" s="479">
        <v>102268</v>
      </c>
      <c r="B119" s="479" t="s">
        <v>12519</v>
      </c>
      <c r="C119" s="479" t="s">
        <v>925</v>
      </c>
      <c r="D119" s="480">
        <v>118.19</v>
      </c>
    </row>
    <row r="120" spans="1:4" s="476" customFormat="1" ht="13.5" x14ac:dyDescent="0.25">
      <c r="A120" s="479">
        <v>102269</v>
      </c>
      <c r="B120" s="479" t="s">
        <v>12520</v>
      </c>
      <c r="C120" s="479" t="s">
        <v>925</v>
      </c>
      <c r="D120" s="480">
        <v>145.1</v>
      </c>
    </row>
    <row r="121" spans="1:4" s="476" customFormat="1" ht="13.5" x14ac:dyDescent="0.25">
      <c r="A121" s="479">
        <v>92833</v>
      </c>
      <c r="B121" s="479" t="s">
        <v>2279</v>
      </c>
      <c r="C121" s="479" t="s">
        <v>934</v>
      </c>
      <c r="D121" s="480">
        <v>231.74</v>
      </c>
    </row>
    <row r="122" spans="1:4" s="476" customFormat="1" ht="13.5" x14ac:dyDescent="0.25">
      <c r="A122" s="479">
        <v>92834</v>
      </c>
      <c r="B122" s="479" t="s">
        <v>2280</v>
      </c>
      <c r="C122" s="479" t="s">
        <v>934</v>
      </c>
      <c r="D122" s="480">
        <v>6.99</v>
      </c>
    </row>
    <row r="123" spans="1:4" s="476" customFormat="1" ht="13.5" x14ac:dyDescent="0.25">
      <c r="A123" s="479">
        <v>92835</v>
      </c>
      <c r="B123" s="479" t="s">
        <v>2281</v>
      </c>
      <c r="C123" s="479" t="s">
        <v>934</v>
      </c>
      <c r="D123" s="480">
        <v>247.03</v>
      </c>
    </row>
    <row r="124" spans="1:4" s="476" customFormat="1" ht="13.5" x14ac:dyDescent="0.25">
      <c r="A124" s="479">
        <v>92836</v>
      </c>
      <c r="B124" s="479" t="s">
        <v>2282</v>
      </c>
      <c r="C124" s="479" t="s">
        <v>934</v>
      </c>
      <c r="D124" s="480">
        <v>8.94</v>
      </c>
    </row>
    <row r="125" spans="1:4" s="476" customFormat="1" ht="13.5" x14ac:dyDescent="0.25">
      <c r="A125" s="479">
        <v>92837</v>
      </c>
      <c r="B125" s="479" t="s">
        <v>2283</v>
      </c>
      <c r="C125" s="479" t="s">
        <v>934</v>
      </c>
      <c r="D125" s="480">
        <v>418.32</v>
      </c>
    </row>
    <row r="126" spans="1:4" s="476" customFormat="1" ht="13.5" x14ac:dyDescent="0.25">
      <c r="A126" s="479">
        <v>92838</v>
      </c>
      <c r="B126" s="479" t="s">
        <v>2284</v>
      </c>
      <c r="C126" s="479" t="s">
        <v>934</v>
      </c>
      <c r="D126" s="480">
        <v>10.74</v>
      </c>
    </row>
    <row r="127" spans="1:4" s="476" customFormat="1" ht="13.5" x14ac:dyDescent="0.25">
      <c r="A127" s="479">
        <v>92839</v>
      </c>
      <c r="B127" s="479" t="s">
        <v>2285</v>
      </c>
      <c r="C127" s="479" t="s">
        <v>934</v>
      </c>
      <c r="D127" s="480">
        <v>512.82000000000005</v>
      </c>
    </row>
    <row r="128" spans="1:4" s="476" customFormat="1" ht="13.5" x14ac:dyDescent="0.25">
      <c r="A128" s="479">
        <v>92840</v>
      </c>
      <c r="B128" s="479" t="s">
        <v>2286</v>
      </c>
      <c r="C128" s="479" t="s">
        <v>934</v>
      </c>
      <c r="D128" s="480">
        <v>12.72</v>
      </c>
    </row>
    <row r="129" spans="1:4" s="476" customFormat="1" ht="13.5" x14ac:dyDescent="0.25">
      <c r="A129" s="479">
        <v>92841</v>
      </c>
      <c r="B129" s="479" t="s">
        <v>2287</v>
      </c>
      <c r="C129" s="479" t="s">
        <v>934</v>
      </c>
      <c r="D129" s="480">
        <v>645.91</v>
      </c>
    </row>
    <row r="130" spans="1:4" s="476" customFormat="1" ht="13.5" x14ac:dyDescent="0.25">
      <c r="A130" s="479">
        <v>92842</v>
      </c>
      <c r="B130" s="479" t="s">
        <v>2288</v>
      </c>
      <c r="C130" s="479" t="s">
        <v>934</v>
      </c>
      <c r="D130" s="480">
        <v>14.52</v>
      </c>
    </row>
    <row r="131" spans="1:4" s="476" customFormat="1" ht="13.5" x14ac:dyDescent="0.25">
      <c r="A131" s="479">
        <v>92843</v>
      </c>
      <c r="B131" s="479" t="s">
        <v>2289</v>
      </c>
      <c r="C131" s="479" t="s">
        <v>934</v>
      </c>
      <c r="D131" s="480">
        <v>682.83</v>
      </c>
    </row>
    <row r="132" spans="1:4" s="476" customFormat="1" ht="13.5" x14ac:dyDescent="0.25">
      <c r="A132" s="479">
        <v>92844</v>
      </c>
      <c r="B132" s="479" t="s">
        <v>2290</v>
      </c>
      <c r="C132" s="479" t="s">
        <v>934</v>
      </c>
      <c r="D132" s="480">
        <v>16.510000000000002</v>
      </c>
    </row>
    <row r="133" spans="1:4" s="476" customFormat="1" ht="13.5" x14ac:dyDescent="0.25">
      <c r="A133" s="479">
        <v>92845</v>
      </c>
      <c r="B133" s="479" t="s">
        <v>2291</v>
      </c>
      <c r="C133" s="479" t="s">
        <v>934</v>
      </c>
      <c r="D133" s="480">
        <v>961.93</v>
      </c>
    </row>
    <row r="134" spans="1:4" s="476" customFormat="1" ht="13.5" x14ac:dyDescent="0.25">
      <c r="A134" s="479">
        <v>92846</v>
      </c>
      <c r="B134" s="479" t="s">
        <v>2292</v>
      </c>
      <c r="C134" s="479" t="s">
        <v>934</v>
      </c>
      <c r="D134" s="480">
        <v>18.309999999999999</v>
      </c>
    </row>
    <row r="135" spans="1:4" s="476" customFormat="1" ht="13.5" x14ac:dyDescent="0.25">
      <c r="A135" s="479">
        <v>92847</v>
      </c>
      <c r="B135" s="479" t="s">
        <v>2293</v>
      </c>
      <c r="C135" s="479" t="s">
        <v>934</v>
      </c>
      <c r="D135" s="481">
        <v>1001.55</v>
      </c>
    </row>
    <row r="136" spans="1:4" s="476" customFormat="1" ht="13.5" x14ac:dyDescent="0.25">
      <c r="A136" s="479">
        <v>92848</v>
      </c>
      <c r="B136" s="479" t="s">
        <v>2294</v>
      </c>
      <c r="C136" s="479" t="s">
        <v>934</v>
      </c>
      <c r="D136" s="480">
        <v>20.309999999999999</v>
      </c>
    </row>
    <row r="137" spans="1:4" s="476" customFormat="1" ht="13.5" x14ac:dyDescent="0.25">
      <c r="A137" s="479">
        <v>92849</v>
      </c>
      <c r="B137" s="479" t="s">
        <v>2295</v>
      </c>
      <c r="C137" s="479" t="s">
        <v>934</v>
      </c>
      <c r="D137" s="480">
        <v>238.01</v>
      </c>
    </row>
    <row r="138" spans="1:4" s="476" customFormat="1" ht="13.5" x14ac:dyDescent="0.25">
      <c r="A138" s="479">
        <v>92850</v>
      </c>
      <c r="B138" s="479" t="s">
        <v>2296</v>
      </c>
      <c r="C138" s="479" t="s">
        <v>934</v>
      </c>
      <c r="D138" s="480">
        <v>13.25</v>
      </c>
    </row>
    <row r="139" spans="1:4" s="476" customFormat="1" ht="13.5" x14ac:dyDescent="0.25">
      <c r="A139" s="479">
        <v>92851</v>
      </c>
      <c r="B139" s="479" t="s">
        <v>2297</v>
      </c>
      <c r="C139" s="479" t="s">
        <v>934</v>
      </c>
      <c r="D139" s="480">
        <v>254.84</v>
      </c>
    </row>
    <row r="140" spans="1:4" s="476" customFormat="1" ht="13.5" x14ac:dyDescent="0.25">
      <c r="A140" s="479">
        <v>92852</v>
      </c>
      <c r="B140" s="479" t="s">
        <v>2298</v>
      </c>
      <c r="C140" s="479" t="s">
        <v>934</v>
      </c>
      <c r="D140" s="480">
        <v>16.739999999999998</v>
      </c>
    </row>
    <row r="141" spans="1:4" s="476" customFormat="1" ht="13.5" x14ac:dyDescent="0.25">
      <c r="A141" s="479">
        <v>92853</v>
      </c>
      <c r="B141" s="479" t="s">
        <v>2299</v>
      </c>
      <c r="C141" s="479" t="s">
        <v>934</v>
      </c>
      <c r="D141" s="480">
        <v>427.98</v>
      </c>
    </row>
    <row r="142" spans="1:4" s="476" customFormat="1" ht="13.5" x14ac:dyDescent="0.25">
      <c r="A142" s="479">
        <v>92854</v>
      </c>
      <c r="B142" s="479" t="s">
        <v>2300</v>
      </c>
      <c r="C142" s="479" t="s">
        <v>934</v>
      </c>
      <c r="D142" s="480">
        <v>20.38</v>
      </c>
    </row>
    <row r="143" spans="1:4" s="476" customFormat="1" ht="13.5" x14ac:dyDescent="0.25">
      <c r="A143" s="479">
        <v>92855</v>
      </c>
      <c r="B143" s="479" t="s">
        <v>2301</v>
      </c>
      <c r="C143" s="479" t="s">
        <v>934</v>
      </c>
      <c r="D143" s="480">
        <v>524.14</v>
      </c>
    </row>
    <row r="144" spans="1:4" s="476" customFormat="1" ht="13.5" x14ac:dyDescent="0.25">
      <c r="A144" s="479">
        <v>92856</v>
      </c>
      <c r="B144" s="479" t="s">
        <v>2302</v>
      </c>
      <c r="C144" s="479" t="s">
        <v>934</v>
      </c>
      <c r="D144" s="480">
        <v>24.02</v>
      </c>
    </row>
    <row r="145" spans="1:4" s="476" customFormat="1" ht="13.5" x14ac:dyDescent="0.25">
      <c r="A145" s="479">
        <v>92857</v>
      </c>
      <c r="B145" s="479" t="s">
        <v>2303</v>
      </c>
      <c r="C145" s="479" t="s">
        <v>934</v>
      </c>
      <c r="D145" s="480">
        <v>658.91</v>
      </c>
    </row>
    <row r="146" spans="1:4" s="476" customFormat="1" ht="13.5" x14ac:dyDescent="0.25">
      <c r="A146" s="479">
        <v>92858</v>
      </c>
      <c r="B146" s="479" t="s">
        <v>2304</v>
      </c>
      <c r="C146" s="479" t="s">
        <v>934</v>
      </c>
      <c r="D146" s="480">
        <v>27.5</v>
      </c>
    </row>
    <row r="147" spans="1:4" s="476" customFormat="1" ht="13.5" x14ac:dyDescent="0.25">
      <c r="A147" s="479">
        <v>92859</v>
      </c>
      <c r="B147" s="479" t="s">
        <v>2305</v>
      </c>
      <c r="C147" s="479" t="s">
        <v>934</v>
      </c>
      <c r="D147" s="480">
        <v>697.54</v>
      </c>
    </row>
    <row r="148" spans="1:4" s="476" customFormat="1" ht="13.5" x14ac:dyDescent="0.25">
      <c r="A148" s="479">
        <v>92860</v>
      </c>
      <c r="B148" s="479" t="s">
        <v>2306</v>
      </c>
      <c r="C148" s="479" t="s">
        <v>934</v>
      </c>
      <c r="D148" s="480">
        <v>31.22</v>
      </c>
    </row>
    <row r="149" spans="1:4" s="476" customFormat="1" ht="13.5" x14ac:dyDescent="0.25">
      <c r="A149" s="479">
        <v>92861</v>
      </c>
      <c r="B149" s="479" t="s">
        <v>2307</v>
      </c>
      <c r="C149" s="479" t="s">
        <v>934</v>
      </c>
      <c r="D149" s="480">
        <v>978.45</v>
      </c>
    </row>
    <row r="150" spans="1:4" s="476" customFormat="1" ht="13.5" x14ac:dyDescent="0.25">
      <c r="A150" s="479">
        <v>92862</v>
      </c>
      <c r="B150" s="479" t="s">
        <v>2308</v>
      </c>
      <c r="C150" s="479" t="s">
        <v>934</v>
      </c>
      <c r="D150" s="480">
        <v>34.83</v>
      </c>
    </row>
    <row r="151" spans="1:4" s="476" customFormat="1" ht="13.5" x14ac:dyDescent="0.25">
      <c r="A151" s="479">
        <v>92863</v>
      </c>
      <c r="B151" s="479" t="s">
        <v>2309</v>
      </c>
      <c r="C151" s="479" t="s">
        <v>934</v>
      </c>
      <c r="D151" s="481">
        <v>1019.74</v>
      </c>
    </row>
    <row r="152" spans="1:4" s="476" customFormat="1" ht="13.5" x14ac:dyDescent="0.25">
      <c r="A152" s="479">
        <v>92864</v>
      </c>
      <c r="B152" s="479" t="s">
        <v>2310</v>
      </c>
      <c r="C152" s="479" t="s">
        <v>934</v>
      </c>
      <c r="D152" s="480">
        <v>38.47</v>
      </c>
    </row>
    <row r="153" spans="1:4" s="476" customFormat="1" ht="13.5" x14ac:dyDescent="0.25">
      <c r="A153" s="479">
        <v>92210</v>
      </c>
      <c r="B153" s="479" t="s">
        <v>2311</v>
      </c>
      <c r="C153" s="479" t="s">
        <v>934</v>
      </c>
      <c r="D153" s="480">
        <v>152.31</v>
      </c>
    </row>
    <row r="154" spans="1:4" s="476" customFormat="1" ht="13.5" x14ac:dyDescent="0.25">
      <c r="A154" s="479">
        <v>92211</v>
      </c>
      <c r="B154" s="479" t="s">
        <v>2312</v>
      </c>
      <c r="C154" s="479" t="s">
        <v>934</v>
      </c>
      <c r="D154" s="480">
        <v>182.95</v>
      </c>
    </row>
    <row r="155" spans="1:4" s="476" customFormat="1" ht="13.5" x14ac:dyDescent="0.25">
      <c r="A155" s="479">
        <v>92212</v>
      </c>
      <c r="B155" s="479" t="s">
        <v>2313</v>
      </c>
      <c r="C155" s="479" t="s">
        <v>934</v>
      </c>
      <c r="D155" s="480">
        <v>275.14</v>
      </c>
    </row>
    <row r="156" spans="1:4" s="476" customFormat="1" ht="13.5" x14ac:dyDescent="0.25">
      <c r="A156" s="479">
        <v>92213</v>
      </c>
      <c r="B156" s="479" t="s">
        <v>2314</v>
      </c>
      <c r="C156" s="479" t="s">
        <v>934</v>
      </c>
      <c r="D156" s="480">
        <v>363</v>
      </c>
    </row>
    <row r="157" spans="1:4" s="476" customFormat="1" ht="13.5" x14ac:dyDescent="0.25">
      <c r="A157" s="479">
        <v>92214</v>
      </c>
      <c r="B157" s="479" t="s">
        <v>2315</v>
      </c>
      <c r="C157" s="479" t="s">
        <v>934</v>
      </c>
      <c r="D157" s="480">
        <v>439.2</v>
      </c>
    </row>
    <row r="158" spans="1:4" s="476" customFormat="1" ht="13.5" x14ac:dyDescent="0.25">
      <c r="A158" s="479">
        <v>92215</v>
      </c>
      <c r="B158" s="479" t="s">
        <v>2316</v>
      </c>
      <c r="C158" s="479" t="s">
        <v>934</v>
      </c>
      <c r="D158" s="480">
        <v>504.51</v>
      </c>
    </row>
    <row r="159" spans="1:4" s="476" customFormat="1" ht="13.5" x14ac:dyDescent="0.25">
      <c r="A159" s="479">
        <v>92216</v>
      </c>
      <c r="B159" s="479" t="s">
        <v>2317</v>
      </c>
      <c r="C159" s="479" t="s">
        <v>934</v>
      </c>
      <c r="D159" s="480">
        <v>526.38</v>
      </c>
    </row>
    <row r="160" spans="1:4" s="476" customFormat="1" ht="13.5" x14ac:dyDescent="0.25">
      <c r="A160" s="479">
        <v>92219</v>
      </c>
      <c r="B160" s="479" t="s">
        <v>2318</v>
      </c>
      <c r="C160" s="479" t="s">
        <v>934</v>
      </c>
      <c r="D160" s="480">
        <v>160.09</v>
      </c>
    </row>
    <row r="161" spans="1:4" s="476" customFormat="1" ht="13.5" x14ac:dyDescent="0.25">
      <c r="A161" s="479">
        <v>92220</v>
      </c>
      <c r="B161" s="479" t="s">
        <v>2319</v>
      </c>
      <c r="C161" s="479" t="s">
        <v>934</v>
      </c>
      <c r="D161" s="480">
        <v>192.59</v>
      </c>
    </row>
    <row r="162" spans="1:4" s="476" customFormat="1" ht="13.5" x14ac:dyDescent="0.25">
      <c r="A162" s="479">
        <v>92221</v>
      </c>
      <c r="B162" s="479" t="s">
        <v>2320</v>
      </c>
      <c r="C162" s="479" t="s">
        <v>934</v>
      </c>
      <c r="D162" s="480">
        <v>286.43</v>
      </c>
    </row>
    <row r="163" spans="1:4" s="476" customFormat="1" ht="13.5" x14ac:dyDescent="0.25">
      <c r="A163" s="479">
        <v>92222</v>
      </c>
      <c r="B163" s="479" t="s">
        <v>2321</v>
      </c>
      <c r="C163" s="479" t="s">
        <v>934</v>
      </c>
      <c r="D163" s="480">
        <v>376.14</v>
      </c>
    </row>
    <row r="164" spans="1:4" s="476" customFormat="1" ht="13.5" x14ac:dyDescent="0.25">
      <c r="A164" s="479">
        <v>92223</v>
      </c>
      <c r="B164" s="479" t="s">
        <v>2322</v>
      </c>
      <c r="C164" s="479" t="s">
        <v>934</v>
      </c>
      <c r="D164" s="480">
        <v>453.9</v>
      </c>
    </row>
    <row r="165" spans="1:4" s="476" customFormat="1" ht="13.5" x14ac:dyDescent="0.25">
      <c r="A165" s="479">
        <v>92224</v>
      </c>
      <c r="B165" s="479" t="s">
        <v>2323</v>
      </c>
      <c r="C165" s="479" t="s">
        <v>934</v>
      </c>
      <c r="D165" s="480">
        <v>520.84</v>
      </c>
    </row>
    <row r="166" spans="1:4" s="476" customFormat="1" ht="13.5" x14ac:dyDescent="0.25">
      <c r="A166" s="479">
        <v>92226</v>
      </c>
      <c r="B166" s="479" t="s">
        <v>2324</v>
      </c>
      <c r="C166" s="479" t="s">
        <v>934</v>
      </c>
      <c r="D166" s="480">
        <v>544.65</v>
      </c>
    </row>
    <row r="167" spans="1:4" s="476" customFormat="1" ht="13.5" x14ac:dyDescent="0.25">
      <c r="A167" s="479">
        <v>92808</v>
      </c>
      <c r="B167" s="479" t="s">
        <v>2325</v>
      </c>
      <c r="C167" s="479" t="s">
        <v>934</v>
      </c>
      <c r="D167" s="480">
        <v>31.62</v>
      </c>
    </row>
    <row r="168" spans="1:4" s="476" customFormat="1" ht="13.5" x14ac:dyDescent="0.25">
      <c r="A168" s="479">
        <v>92809</v>
      </c>
      <c r="B168" s="479" t="s">
        <v>2326</v>
      </c>
      <c r="C168" s="479" t="s">
        <v>934</v>
      </c>
      <c r="D168" s="480">
        <v>40.61</v>
      </c>
    </row>
    <row r="169" spans="1:4" s="476" customFormat="1" ht="13.5" x14ac:dyDescent="0.25">
      <c r="A169" s="479">
        <v>92810</v>
      </c>
      <c r="B169" s="479" t="s">
        <v>2327</v>
      </c>
      <c r="C169" s="479" t="s">
        <v>934</v>
      </c>
      <c r="D169" s="480">
        <v>49.46</v>
      </c>
    </row>
    <row r="170" spans="1:4" s="476" customFormat="1" ht="13.5" x14ac:dyDescent="0.25">
      <c r="A170" s="479">
        <v>92811</v>
      </c>
      <c r="B170" s="479" t="s">
        <v>2328</v>
      </c>
      <c r="C170" s="479" t="s">
        <v>934</v>
      </c>
      <c r="D170" s="480">
        <v>59</v>
      </c>
    </row>
    <row r="171" spans="1:4" s="476" customFormat="1" ht="13.5" x14ac:dyDescent="0.25">
      <c r="A171" s="479">
        <v>92812</v>
      </c>
      <c r="B171" s="479" t="s">
        <v>2329</v>
      </c>
      <c r="C171" s="479" t="s">
        <v>934</v>
      </c>
      <c r="D171" s="480">
        <v>68.39</v>
      </c>
    </row>
    <row r="172" spans="1:4" s="476" customFormat="1" ht="13.5" x14ac:dyDescent="0.25">
      <c r="A172" s="479">
        <v>92813</v>
      </c>
      <c r="B172" s="479" t="s">
        <v>2330</v>
      </c>
      <c r="C172" s="479" t="s">
        <v>934</v>
      </c>
      <c r="D172" s="480">
        <v>79.569999999999993</v>
      </c>
    </row>
    <row r="173" spans="1:4" s="476" customFormat="1" ht="13.5" x14ac:dyDescent="0.25">
      <c r="A173" s="479">
        <v>92814</v>
      </c>
      <c r="B173" s="479" t="s">
        <v>2331</v>
      </c>
      <c r="C173" s="479" t="s">
        <v>934</v>
      </c>
      <c r="D173" s="480">
        <v>91.3</v>
      </c>
    </row>
    <row r="174" spans="1:4" s="476" customFormat="1" ht="13.5" x14ac:dyDescent="0.25">
      <c r="A174" s="479">
        <v>92815</v>
      </c>
      <c r="B174" s="479" t="s">
        <v>2332</v>
      </c>
      <c r="C174" s="479" t="s">
        <v>934</v>
      </c>
      <c r="D174" s="480">
        <v>105</v>
      </c>
    </row>
    <row r="175" spans="1:4" s="476" customFormat="1" ht="13.5" x14ac:dyDescent="0.25">
      <c r="A175" s="479">
        <v>92816</v>
      </c>
      <c r="B175" s="479" t="s">
        <v>2333</v>
      </c>
      <c r="C175" s="479" t="s">
        <v>934</v>
      </c>
      <c r="D175" s="480">
        <v>760.76</v>
      </c>
    </row>
    <row r="176" spans="1:4" s="476" customFormat="1" ht="13.5" x14ac:dyDescent="0.25">
      <c r="A176" s="479">
        <v>92817</v>
      </c>
      <c r="B176" s="479" t="s">
        <v>2334</v>
      </c>
      <c r="C176" s="479" t="s">
        <v>934</v>
      </c>
      <c r="D176" s="480">
        <v>131.4</v>
      </c>
    </row>
    <row r="177" spans="1:4" s="476" customFormat="1" ht="13.5" x14ac:dyDescent="0.25">
      <c r="A177" s="479">
        <v>92818</v>
      </c>
      <c r="B177" s="479" t="s">
        <v>2335</v>
      </c>
      <c r="C177" s="479" t="s">
        <v>934</v>
      </c>
      <c r="D177" s="481">
        <v>1088.68</v>
      </c>
    </row>
    <row r="178" spans="1:4" s="476" customFormat="1" ht="13.5" x14ac:dyDescent="0.25">
      <c r="A178" s="479">
        <v>92819</v>
      </c>
      <c r="B178" s="479" t="s">
        <v>2336</v>
      </c>
      <c r="C178" s="479" t="s">
        <v>934</v>
      </c>
      <c r="D178" s="480">
        <v>176.89</v>
      </c>
    </row>
    <row r="179" spans="1:4" s="476" customFormat="1" ht="13.5" x14ac:dyDescent="0.25">
      <c r="A179" s="479">
        <v>92820</v>
      </c>
      <c r="B179" s="479" t="s">
        <v>2337</v>
      </c>
      <c r="C179" s="479" t="s">
        <v>934</v>
      </c>
      <c r="D179" s="480">
        <v>37.71</v>
      </c>
    </row>
    <row r="180" spans="1:4" s="476" customFormat="1" ht="13.5" x14ac:dyDescent="0.25">
      <c r="A180" s="479">
        <v>92821</v>
      </c>
      <c r="B180" s="479" t="s">
        <v>2338</v>
      </c>
      <c r="C180" s="479" t="s">
        <v>934</v>
      </c>
      <c r="D180" s="480">
        <v>48.39</v>
      </c>
    </row>
    <row r="181" spans="1:4" s="476" customFormat="1" ht="13.5" x14ac:dyDescent="0.25">
      <c r="A181" s="479">
        <v>92822</v>
      </c>
      <c r="B181" s="479" t="s">
        <v>2339</v>
      </c>
      <c r="C181" s="479" t="s">
        <v>934</v>
      </c>
      <c r="D181" s="480">
        <v>59.1</v>
      </c>
    </row>
    <row r="182" spans="1:4" s="476" customFormat="1" ht="13.5" x14ac:dyDescent="0.25">
      <c r="A182" s="479">
        <v>92824</v>
      </c>
      <c r="B182" s="479" t="s">
        <v>2340</v>
      </c>
      <c r="C182" s="479" t="s">
        <v>934</v>
      </c>
      <c r="D182" s="480">
        <v>70.290000000000006</v>
      </c>
    </row>
    <row r="183" spans="1:4" s="476" customFormat="1" ht="13.5" x14ac:dyDescent="0.25">
      <c r="A183" s="479">
        <v>92825</v>
      </c>
      <c r="B183" s="479" t="s">
        <v>2341</v>
      </c>
      <c r="C183" s="479" t="s">
        <v>934</v>
      </c>
      <c r="D183" s="480">
        <v>81.53</v>
      </c>
    </row>
    <row r="184" spans="1:4" s="476" customFormat="1" ht="13.5" x14ac:dyDescent="0.25">
      <c r="A184" s="479">
        <v>92826</v>
      </c>
      <c r="B184" s="479" t="s">
        <v>2342</v>
      </c>
      <c r="C184" s="479" t="s">
        <v>934</v>
      </c>
      <c r="D184" s="480">
        <v>94.27</v>
      </c>
    </row>
    <row r="185" spans="1:4" s="476" customFormat="1" ht="13.5" x14ac:dyDescent="0.25">
      <c r="A185" s="479">
        <v>92827</v>
      </c>
      <c r="B185" s="479" t="s">
        <v>2343</v>
      </c>
      <c r="C185" s="479" t="s">
        <v>934</v>
      </c>
      <c r="D185" s="480">
        <v>107.63</v>
      </c>
    </row>
    <row r="186" spans="1:4" s="476" customFormat="1" ht="13.5" x14ac:dyDescent="0.25">
      <c r="A186" s="479">
        <v>92828</v>
      </c>
      <c r="B186" s="479" t="s">
        <v>2344</v>
      </c>
      <c r="C186" s="479" t="s">
        <v>934</v>
      </c>
      <c r="D186" s="480">
        <v>123.27</v>
      </c>
    </row>
    <row r="187" spans="1:4" s="476" customFormat="1" ht="13.5" x14ac:dyDescent="0.25">
      <c r="A187" s="479">
        <v>92829</v>
      </c>
      <c r="B187" s="479" t="s">
        <v>2345</v>
      </c>
      <c r="C187" s="479" t="s">
        <v>934</v>
      </c>
      <c r="D187" s="480">
        <v>782.28</v>
      </c>
    </row>
    <row r="188" spans="1:4" s="476" customFormat="1" ht="13.5" x14ac:dyDescent="0.25">
      <c r="A188" s="479">
        <v>92830</v>
      </c>
      <c r="B188" s="479" t="s">
        <v>2346</v>
      </c>
      <c r="C188" s="479" t="s">
        <v>934</v>
      </c>
      <c r="D188" s="480">
        <v>152.91999999999999</v>
      </c>
    </row>
    <row r="189" spans="1:4" s="476" customFormat="1" ht="13.5" x14ac:dyDescent="0.25">
      <c r="A189" s="479">
        <v>92831</v>
      </c>
      <c r="B189" s="479" t="s">
        <v>2347</v>
      </c>
      <c r="C189" s="479" t="s">
        <v>934</v>
      </c>
      <c r="D189" s="481">
        <v>1115.08</v>
      </c>
    </row>
    <row r="190" spans="1:4" s="476" customFormat="1" ht="13.5" x14ac:dyDescent="0.25">
      <c r="A190" s="479">
        <v>92832</v>
      </c>
      <c r="B190" s="479" t="s">
        <v>2348</v>
      </c>
      <c r="C190" s="479" t="s">
        <v>934</v>
      </c>
      <c r="D190" s="480">
        <v>203.29</v>
      </c>
    </row>
    <row r="191" spans="1:4" s="476" customFormat="1" ht="13.5" x14ac:dyDescent="0.25">
      <c r="A191" s="479">
        <v>95565</v>
      </c>
      <c r="B191" s="479" t="s">
        <v>2349</v>
      </c>
      <c r="C191" s="479" t="s">
        <v>934</v>
      </c>
      <c r="D191" s="480">
        <v>130.65</v>
      </c>
    </row>
    <row r="192" spans="1:4" s="476" customFormat="1" ht="13.5" x14ac:dyDescent="0.25">
      <c r="A192" s="479">
        <v>95566</v>
      </c>
      <c r="B192" s="479" t="s">
        <v>2350</v>
      </c>
      <c r="C192" s="479" t="s">
        <v>934</v>
      </c>
      <c r="D192" s="480">
        <v>136.76</v>
      </c>
    </row>
    <row r="193" spans="1:4" s="476" customFormat="1" ht="13.5" x14ac:dyDescent="0.25">
      <c r="A193" s="479">
        <v>95567</v>
      </c>
      <c r="B193" s="479" t="s">
        <v>2351</v>
      </c>
      <c r="C193" s="479" t="s">
        <v>934</v>
      </c>
      <c r="D193" s="480">
        <v>77.36</v>
      </c>
    </row>
    <row r="194" spans="1:4" s="476" customFormat="1" ht="13.5" x14ac:dyDescent="0.25">
      <c r="A194" s="479">
        <v>95568</v>
      </c>
      <c r="B194" s="479" t="s">
        <v>1759</v>
      </c>
      <c r="C194" s="479" t="s">
        <v>934</v>
      </c>
      <c r="D194" s="480">
        <v>94.67</v>
      </c>
    </row>
    <row r="195" spans="1:4" s="476" customFormat="1" ht="13.5" x14ac:dyDescent="0.25">
      <c r="A195" s="479">
        <v>95569</v>
      </c>
      <c r="B195" s="479" t="s">
        <v>2352</v>
      </c>
      <c r="C195" s="479" t="s">
        <v>934</v>
      </c>
      <c r="D195" s="480">
        <v>129.88999999999999</v>
      </c>
    </row>
    <row r="196" spans="1:4" s="476" customFormat="1" ht="13.5" x14ac:dyDescent="0.25">
      <c r="A196" s="479">
        <v>95570</v>
      </c>
      <c r="B196" s="479" t="s">
        <v>2353</v>
      </c>
      <c r="C196" s="479" t="s">
        <v>934</v>
      </c>
      <c r="D196" s="480">
        <v>83.47</v>
      </c>
    </row>
    <row r="197" spans="1:4" s="476" customFormat="1" ht="13.5" x14ac:dyDescent="0.25">
      <c r="A197" s="479">
        <v>95571</v>
      </c>
      <c r="B197" s="479" t="s">
        <v>2354</v>
      </c>
      <c r="C197" s="479" t="s">
        <v>934</v>
      </c>
      <c r="D197" s="480">
        <v>102.47</v>
      </c>
    </row>
    <row r="198" spans="1:4" s="476" customFormat="1" ht="13.5" x14ac:dyDescent="0.25">
      <c r="A198" s="479">
        <v>95572</v>
      </c>
      <c r="B198" s="479" t="s">
        <v>2355</v>
      </c>
      <c r="C198" s="479" t="s">
        <v>934</v>
      </c>
      <c r="D198" s="480">
        <v>139.56</v>
      </c>
    </row>
    <row r="199" spans="1:4" s="476" customFormat="1" ht="13.5" x14ac:dyDescent="0.25">
      <c r="A199" s="479">
        <v>97127</v>
      </c>
      <c r="B199" s="479" t="s">
        <v>2356</v>
      </c>
      <c r="C199" s="479" t="s">
        <v>934</v>
      </c>
      <c r="D199" s="480">
        <v>4.2</v>
      </c>
    </row>
    <row r="200" spans="1:4" s="476" customFormat="1" ht="13.5" x14ac:dyDescent="0.25">
      <c r="A200" s="479">
        <v>97128</v>
      </c>
      <c r="B200" s="479" t="s">
        <v>2357</v>
      </c>
      <c r="C200" s="479" t="s">
        <v>934</v>
      </c>
      <c r="D200" s="480">
        <v>8.1999999999999993</v>
      </c>
    </row>
    <row r="201" spans="1:4" s="476" customFormat="1" ht="13.5" x14ac:dyDescent="0.25">
      <c r="A201" s="479">
        <v>97129</v>
      </c>
      <c r="B201" s="479" t="s">
        <v>2358</v>
      </c>
      <c r="C201" s="479" t="s">
        <v>934</v>
      </c>
      <c r="D201" s="480">
        <v>10.1</v>
      </c>
    </row>
    <row r="202" spans="1:4" s="476" customFormat="1" ht="13.5" x14ac:dyDescent="0.25">
      <c r="A202" s="479">
        <v>97130</v>
      </c>
      <c r="B202" s="479" t="s">
        <v>2359</v>
      </c>
      <c r="C202" s="479" t="s">
        <v>934</v>
      </c>
      <c r="D202" s="480">
        <v>11.98</v>
      </c>
    </row>
    <row r="203" spans="1:4" s="476" customFormat="1" ht="13.5" x14ac:dyDescent="0.25">
      <c r="A203" s="479">
        <v>97131</v>
      </c>
      <c r="B203" s="479" t="s">
        <v>2360</v>
      </c>
      <c r="C203" s="479" t="s">
        <v>934</v>
      </c>
      <c r="D203" s="480">
        <v>13.86</v>
      </c>
    </row>
    <row r="204" spans="1:4" s="476" customFormat="1" ht="13.5" x14ac:dyDescent="0.25">
      <c r="A204" s="479">
        <v>97132</v>
      </c>
      <c r="B204" s="479" t="s">
        <v>2361</v>
      </c>
      <c r="C204" s="479" t="s">
        <v>934</v>
      </c>
      <c r="D204" s="480">
        <v>15.75</v>
      </c>
    </row>
    <row r="205" spans="1:4" s="476" customFormat="1" ht="13.5" x14ac:dyDescent="0.25">
      <c r="A205" s="479">
        <v>97133</v>
      </c>
      <c r="B205" s="479" t="s">
        <v>2362</v>
      </c>
      <c r="C205" s="479" t="s">
        <v>934</v>
      </c>
      <c r="D205" s="480">
        <v>19.5</v>
      </c>
    </row>
    <row r="206" spans="1:4" s="476" customFormat="1" ht="13.5" x14ac:dyDescent="0.25">
      <c r="A206" s="479">
        <v>97134</v>
      </c>
      <c r="B206" s="479" t="s">
        <v>2363</v>
      </c>
      <c r="C206" s="479" t="s">
        <v>934</v>
      </c>
      <c r="D206" s="480">
        <v>1.97</v>
      </c>
    </row>
    <row r="207" spans="1:4" s="476" customFormat="1" ht="13.5" x14ac:dyDescent="0.25">
      <c r="A207" s="479">
        <v>97135</v>
      </c>
      <c r="B207" s="479" t="s">
        <v>2364</v>
      </c>
      <c r="C207" s="479" t="s">
        <v>934</v>
      </c>
      <c r="D207" s="480">
        <v>4.21</v>
      </c>
    </row>
    <row r="208" spans="1:4" s="476" customFormat="1" ht="13.5" x14ac:dyDescent="0.25">
      <c r="A208" s="479">
        <v>97136</v>
      </c>
      <c r="B208" s="479" t="s">
        <v>2365</v>
      </c>
      <c r="C208" s="479" t="s">
        <v>934</v>
      </c>
      <c r="D208" s="480">
        <v>5.2</v>
      </c>
    </row>
    <row r="209" spans="1:4" s="476" customFormat="1" ht="13.5" x14ac:dyDescent="0.25">
      <c r="A209" s="479">
        <v>97137</v>
      </c>
      <c r="B209" s="479" t="s">
        <v>2366</v>
      </c>
      <c r="C209" s="479" t="s">
        <v>934</v>
      </c>
      <c r="D209" s="480">
        <v>6.17</v>
      </c>
    </row>
    <row r="210" spans="1:4" s="476" customFormat="1" ht="13.5" x14ac:dyDescent="0.25">
      <c r="A210" s="479">
        <v>97138</v>
      </c>
      <c r="B210" s="479" t="s">
        <v>2367</v>
      </c>
      <c r="C210" s="479" t="s">
        <v>934</v>
      </c>
      <c r="D210" s="480">
        <v>7.14</v>
      </c>
    </row>
    <row r="211" spans="1:4" s="476" customFormat="1" ht="13.5" x14ac:dyDescent="0.25">
      <c r="A211" s="479">
        <v>97139</v>
      </c>
      <c r="B211" s="479" t="s">
        <v>2368</v>
      </c>
      <c r="C211" s="479" t="s">
        <v>934</v>
      </c>
      <c r="D211" s="480">
        <v>8.11</v>
      </c>
    </row>
    <row r="212" spans="1:4" s="476" customFormat="1" ht="13.5" x14ac:dyDescent="0.25">
      <c r="A212" s="479">
        <v>97140</v>
      </c>
      <c r="B212" s="479" t="s">
        <v>2369</v>
      </c>
      <c r="C212" s="479" t="s">
        <v>934</v>
      </c>
      <c r="D212" s="480">
        <v>10.050000000000001</v>
      </c>
    </row>
    <row r="213" spans="1:4" s="476" customFormat="1" ht="13.5" x14ac:dyDescent="0.25">
      <c r="A213" s="479">
        <v>103089</v>
      </c>
      <c r="B213" s="479" t="s">
        <v>16085</v>
      </c>
      <c r="C213" s="479" t="s">
        <v>934</v>
      </c>
      <c r="D213" s="480">
        <v>8.19</v>
      </c>
    </row>
    <row r="214" spans="1:4" s="476" customFormat="1" ht="13.5" x14ac:dyDescent="0.25">
      <c r="A214" s="479">
        <v>103090</v>
      </c>
      <c r="B214" s="479" t="s">
        <v>16086</v>
      </c>
      <c r="C214" s="479" t="s">
        <v>934</v>
      </c>
      <c r="D214" s="480">
        <v>9.82</v>
      </c>
    </row>
    <row r="215" spans="1:4" s="476" customFormat="1" ht="13.5" x14ac:dyDescent="0.25">
      <c r="A215" s="479">
        <v>103091</v>
      </c>
      <c r="B215" s="479" t="s">
        <v>16087</v>
      </c>
      <c r="C215" s="479" t="s">
        <v>934</v>
      </c>
      <c r="D215" s="480">
        <v>13.89</v>
      </c>
    </row>
    <row r="216" spans="1:4" s="476" customFormat="1" ht="13.5" x14ac:dyDescent="0.25">
      <c r="A216" s="479">
        <v>103092</v>
      </c>
      <c r="B216" s="479" t="s">
        <v>16088</v>
      </c>
      <c r="C216" s="479" t="s">
        <v>934</v>
      </c>
      <c r="D216" s="480">
        <v>17.96</v>
      </c>
    </row>
    <row r="217" spans="1:4" s="476" customFormat="1" ht="13.5" x14ac:dyDescent="0.25">
      <c r="A217" s="479">
        <v>103093</v>
      </c>
      <c r="B217" s="479" t="s">
        <v>16089</v>
      </c>
      <c r="C217" s="479" t="s">
        <v>934</v>
      </c>
      <c r="D217" s="480">
        <v>27.47</v>
      </c>
    </row>
    <row r="218" spans="1:4" s="476" customFormat="1" ht="13.5" x14ac:dyDescent="0.25">
      <c r="A218" s="479">
        <v>103094</v>
      </c>
      <c r="B218" s="479" t="s">
        <v>16090</v>
      </c>
      <c r="C218" s="479" t="s">
        <v>934</v>
      </c>
      <c r="D218" s="480">
        <v>31.55</v>
      </c>
    </row>
    <row r="219" spans="1:4" s="476" customFormat="1" ht="13.5" x14ac:dyDescent="0.25">
      <c r="A219" s="479">
        <v>103095</v>
      </c>
      <c r="B219" s="479" t="s">
        <v>16091</v>
      </c>
      <c r="C219" s="479" t="s">
        <v>934</v>
      </c>
      <c r="D219" s="480">
        <v>41.04</v>
      </c>
    </row>
    <row r="220" spans="1:4" s="476" customFormat="1" ht="13.5" x14ac:dyDescent="0.25">
      <c r="A220" s="479">
        <v>103096</v>
      </c>
      <c r="B220" s="479" t="s">
        <v>16092</v>
      </c>
      <c r="C220" s="479" t="s">
        <v>934</v>
      </c>
      <c r="D220" s="480">
        <v>45.14</v>
      </c>
    </row>
    <row r="221" spans="1:4" s="476" customFormat="1" ht="13.5" x14ac:dyDescent="0.25">
      <c r="A221" s="479">
        <v>103097</v>
      </c>
      <c r="B221" s="479" t="s">
        <v>16093</v>
      </c>
      <c r="C221" s="479" t="s">
        <v>934</v>
      </c>
      <c r="D221" s="480">
        <v>54.63</v>
      </c>
    </row>
    <row r="222" spans="1:4" s="476" customFormat="1" ht="13.5" x14ac:dyDescent="0.25">
      <c r="A222" s="479">
        <v>103098</v>
      </c>
      <c r="B222" s="479" t="s">
        <v>16094</v>
      </c>
      <c r="C222" s="479" t="s">
        <v>934</v>
      </c>
      <c r="D222" s="480">
        <v>58.71</v>
      </c>
    </row>
    <row r="223" spans="1:4" s="476" customFormat="1" ht="13.5" x14ac:dyDescent="0.25">
      <c r="A223" s="479">
        <v>103099</v>
      </c>
      <c r="B223" s="479" t="s">
        <v>16095</v>
      </c>
      <c r="C223" s="479" t="s">
        <v>934</v>
      </c>
      <c r="D223" s="480">
        <v>66.84</v>
      </c>
    </row>
    <row r="224" spans="1:4" s="476" customFormat="1" ht="13.5" x14ac:dyDescent="0.25">
      <c r="A224" s="479">
        <v>103100</v>
      </c>
      <c r="B224" s="479" t="s">
        <v>16096</v>
      </c>
      <c r="C224" s="479" t="s">
        <v>934</v>
      </c>
      <c r="D224" s="480">
        <v>71.39</v>
      </c>
    </row>
    <row r="225" spans="1:4" s="476" customFormat="1" ht="13.5" x14ac:dyDescent="0.25">
      <c r="A225" s="479">
        <v>103101</v>
      </c>
      <c r="B225" s="479" t="s">
        <v>16097</v>
      </c>
      <c r="C225" s="479" t="s">
        <v>934</v>
      </c>
      <c r="D225" s="480">
        <v>78.7</v>
      </c>
    </row>
    <row r="226" spans="1:4" s="476" customFormat="1" ht="13.5" x14ac:dyDescent="0.25">
      <c r="A226" s="479">
        <v>103102</v>
      </c>
      <c r="B226" s="479" t="s">
        <v>16098</v>
      </c>
      <c r="C226" s="479" t="s">
        <v>934</v>
      </c>
      <c r="D226" s="480">
        <v>90.62</v>
      </c>
    </row>
    <row r="227" spans="1:4" s="476" customFormat="1" ht="13.5" x14ac:dyDescent="0.25">
      <c r="A227" s="479">
        <v>103103</v>
      </c>
      <c r="B227" s="479" t="s">
        <v>16099</v>
      </c>
      <c r="C227" s="479" t="s">
        <v>934</v>
      </c>
      <c r="D227" s="480">
        <v>97.89</v>
      </c>
    </row>
    <row r="228" spans="1:4" s="476" customFormat="1" ht="13.5" x14ac:dyDescent="0.25">
      <c r="A228" s="479">
        <v>103104</v>
      </c>
      <c r="B228" s="479" t="s">
        <v>16100</v>
      </c>
      <c r="C228" s="479" t="s">
        <v>934</v>
      </c>
      <c r="D228" s="480">
        <v>117.13</v>
      </c>
    </row>
    <row r="229" spans="1:4" s="476" customFormat="1" ht="13.5" x14ac:dyDescent="0.25">
      <c r="A229" s="479">
        <v>103105</v>
      </c>
      <c r="B229" s="479" t="s">
        <v>16101</v>
      </c>
      <c r="C229" s="479" t="s">
        <v>925</v>
      </c>
      <c r="D229" s="480">
        <v>33.159999999999997</v>
      </c>
    </row>
    <row r="230" spans="1:4" s="476" customFormat="1" ht="13.5" x14ac:dyDescent="0.25">
      <c r="A230" s="479">
        <v>103106</v>
      </c>
      <c r="B230" s="479" t="s">
        <v>16102</v>
      </c>
      <c r="C230" s="479" t="s">
        <v>925</v>
      </c>
      <c r="D230" s="480">
        <v>39.880000000000003</v>
      </c>
    </row>
    <row r="231" spans="1:4" s="476" customFormat="1" ht="13.5" x14ac:dyDescent="0.25">
      <c r="A231" s="479">
        <v>103107</v>
      </c>
      <c r="B231" s="479" t="s">
        <v>16103</v>
      </c>
      <c r="C231" s="479" t="s">
        <v>925</v>
      </c>
      <c r="D231" s="480">
        <v>56.67</v>
      </c>
    </row>
    <row r="232" spans="1:4" s="476" customFormat="1" ht="13.5" x14ac:dyDescent="0.25">
      <c r="A232" s="479">
        <v>103108</v>
      </c>
      <c r="B232" s="479" t="s">
        <v>16104</v>
      </c>
      <c r="C232" s="479" t="s">
        <v>925</v>
      </c>
      <c r="D232" s="480">
        <v>73.48</v>
      </c>
    </row>
    <row r="233" spans="1:4" s="476" customFormat="1" ht="13.5" x14ac:dyDescent="0.25">
      <c r="A233" s="479">
        <v>103109</v>
      </c>
      <c r="B233" s="479" t="s">
        <v>16105</v>
      </c>
      <c r="C233" s="479" t="s">
        <v>925</v>
      </c>
      <c r="D233" s="480">
        <v>121.83</v>
      </c>
    </row>
    <row r="234" spans="1:4" s="476" customFormat="1" ht="13.5" x14ac:dyDescent="0.25">
      <c r="A234" s="479">
        <v>103110</v>
      </c>
      <c r="B234" s="479" t="s">
        <v>16106</v>
      </c>
      <c r="C234" s="479" t="s">
        <v>925</v>
      </c>
      <c r="D234" s="480">
        <v>138.63</v>
      </c>
    </row>
    <row r="235" spans="1:4" s="476" customFormat="1" ht="13.5" x14ac:dyDescent="0.25">
      <c r="A235" s="479">
        <v>103111</v>
      </c>
      <c r="B235" s="479" t="s">
        <v>16107</v>
      </c>
      <c r="C235" s="479" t="s">
        <v>925</v>
      </c>
      <c r="D235" s="480">
        <v>186.98</v>
      </c>
    </row>
    <row r="236" spans="1:4" s="476" customFormat="1" ht="13.5" x14ac:dyDescent="0.25">
      <c r="A236" s="479">
        <v>103112</v>
      </c>
      <c r="B236" s="479" t="s">
        <v>16108</v>
      </c>
      <c r="C236" s="479" t="s">
        <v>925</v>
      </c>
      <c r="D236" s="480">
        <v>203.79</v>
      </c>
    </row>
    <row r="237" spans="1:4" s="476" customFormat="1" ht="13.5" x14ac:dyDescent="0.25">
      <c r="A237" s="479">
        <v>103113</v>
      </c>
      <c r="B237" s="479" t="s">
        <v>16109</v>
      </c>
      <c r="C237" s="479" t="s">
        <v>925</v>
      </c>
      <c r="D237" s="480">
        <v>252.15</v>
      </c>
    </row>
    <row r="238" spans="1:4" s="476" customFormat="1" ht="13.5" x14ac:dyDescent="0.25">
      <c r="A238" s="479">
        <v>103114</v>
      </c>
      <c r="B238" s="479" t="s">
        <v>16110</v>
      </c>
      <c r="C238" s="479" t="s">
        <v>925</v>
      </c>
      <c r="D238" s="480">
        <v>268.95</v>
      </c>
    </row>
    <row r="239" spans="1:4" s="476" customFormat="1" ht="13.5" x14ac:dyDescent="0.25">
      <c r="A239" s="479">
        <v>103115</v>
      </c>
      <c r="B239" s="479" t="s">
        <v>16111</v>
      </c>
      <c r="C239" s="479" t="s">
        <v>925</v>
      </c>
      <c r="D239" s="480">
        <v>302.55</v>
      </c>
    </row>
    <row r="240" spans="1:4" s="476" customFormat="1" ht="13.5" x14ac:dyDescent="0.25">
      <c r="A240" s="479">
        <v>103116</v>
      </c>
      <c r="B240" s="479" t="s">
        <v>16112</v>
      </c>
      <c r="C240" s="479" t="s">
        <v>925</v>
      </c>
      <c r="D240" s="480">
        <v>367.7</v>
      </c>
    </row>
    <row r="241" spans="1:4" s="476" customFormat="1" ht="13.5" x14ac:dyDescent="0.25">
      <c r="A241" s="479">
        <v>103117</v>
      </c>
      <c r="B241" s="479" t="s">
        <v>16113</v>
      </c>
      <c r="C241" s="479" t="s">
        <v>925</v>
      </c>
      <c r="D241" s="480">
        <v>401.29</v>
      </c>
    </row>
    <row r="242" spans="1:4" s="476" customFormat="1" ht="13.5" x14ac:dyDescent="0.25">
      <c r="A242" s="479">
        <v>103118</v>
      </c>
      <c r="B242" s="479" t="s">
        <v>16114</v>
      </c>
      <c r="C242" s="479" t="s">
        <v>925</v>
      </c>
      <c r="D242" s="480">
        <v>466.46</v>
      </c>
    </row>
    <row r="243" spans="1:4" s="476" customFormat="1" ht="13.5" x14ac:dyDescent="0.25">
      <c r="A243" s="479">
        <v>103119</v>
      </c>
      <c r="B243" s="479" t="s">
        <v>16115</v>
      </c>
      <c r="C243" s="479" t="s">
        <v>925</v>
      </c>
      <c r="D243" s="480">
        <v>500.06</v>
      </c>
    </row>
    <row r="244" spans="1:4" s="476" customFormat="1" ht="13.5" x14ac:dyDescent="0.25">
      <c r="A244" s="479">
        <v>103120</v>
      </c>
      <c r="B244" s="479" t="s">
        <v>16116</v>
      </c>
      <c r="C244" s="479" t="s">
        <v>925</v>
      </c>
      <c r="D244" s="480">
        <v>598.82000000000005</v>
      </c>
    </row>
    <row r="245" spans="1:4" s="476" customFormat="1" ht="13.5" x14ac:dyDescent="0.25">
      <c r="A245" s="479">
        <v>103121</v>
      </c>
      <c r="B245" s="479" t="s">
        <v>16117</v>
      </c>
      <c r="C245" s="479" t="s">
        <v>925</v>
      </c>
      <c r="D245" s="480">
        <v>44.03</v>
      </c>
    </row>
    <row r="246" spans="1:4" s="476" customFormat="1" ht="13.5" x14ac:dyDescent="0.25">
      <c r="A246" s="479">
        <v>103122</v>
      </c>
      <c r="B246" s="479" t="s">
        <v>16118</v>
      </c>
      <c r="C246" s="479" t="s">
        <v>925</v>
      </c>
      <c r="D246" s="480">
        <v>54.11</v>
      </c>
    </row>
    <row r="247" spans="1:4" s="476" customFormat="1" ht="13.5" x14ac:dyDescent="0.25">
      <c r="A247" s="479">
        <v>103123</v>
      </c>
      <c r="B247" s="479" t="s">
        <v>16119</v>
      </c>
      <c r="C247" s="479" t="s">
        <v>925</v>
      </c>
      <c r="D247" s="480">
        <v>79.3</v>
      </c>
    </row>
    <row r="248" spans="1:4" s="476" customFormat="1" ht="13.5" x14ac:dyDescent="0.25">
      <c r="A248" s="479">
        <v>103124</v>
      </c>
      <c r="B248" s="479" t="s">
        <v>16120</v>
      </c>
      <c r="C248" s="479" t="s">
        <v>925</v>
      </c>
      <c r="D248" s="480">
        <v>104.5</v>
      </c>
    </row>
    <row r="249" spans="1:4" s="476" customFormat="1" ht="13.5" x14ac:dyDescent="0.25">
      <c r="A249" s="479">
        <v>103125</v>
      </c>
      <c r="B249" s="479" t="s">
        <v>16121</v>
      </c>
      <c r="C249" s="479" t="s">
        <v>925</v>
      </c>
      <c r="D249" s="480">
        <v>177.05</v>
      </c>
    </row>
    <row r="250" spans="1:4" s="476" customFormat="1" ht="13.5" x14ac:dyDescent="0.25">
      <c r="A250" s="479">
        <v>103126</v>
      </c>
      <c r="B250" s="479" t="s">
        <v>16122</v>
      </c>
      <c r="C250" s="479" t="s">
        <v>925</v>
      </c>
      <c r="D250" s="480">
        <v>202.24</v>
      </c>
    </row>
    <row r="251" spans="1:4" s="476" customFormat="1" ht="13.5" x14ac:dyDescent="0.25">
      <c r="A251" s="479">
        <v>103127</v>
      </c>
      <c r="B251" s="479" t="s">
        <v>16123</v>
      </c>
      <c r="C251" s="479" t="s">
        <v>925</v>
      </c>
      <c r="D251" s="480">
        <v>274.8</v>
      </c>
    </row>
    <row r="252" spans="1:4" s="476" customFormat="1" ht="13.5" x14ac:dyDescent="0.25">
      <c r="A252" s="479">
        <v>103128</v>
      </c>
      <c r="B252" s="479" t="s">
        <v>16124</v>
      </c>
      <c r="C252" s="479" t="s">
        <v>925</v>
      </c>
      <c r="D252" s="480">
        <v>299.99</v>
      </c>
    </row>
    <row r="253" spans="1:4" s="476" customFormat="1" ht="13.5" x14ac:dyDescent="0.25">
      <c r="A253" s="479">
        <v>103129</v>
      </c>
      <c r="B253" s="479" t="s">
        <v>16125</v>
      </c>
      <c r="C253" s="479" t="s">
        <v>925</v>
      </c>
      <c r="D253" s="480">
        <v>372.54</v>
      </c>
    </row>
    <row r="254" spans="1:4" s="476" customFormat="1" ht="13.5" x14ac:dyDescent="0.25">
      <c r="A254" s="479">
        <v>103130</v>
      </c>
      <c r="B254" s="479" t="s">
        <v>16126</v>
      </c>
      <c r="C254" s="479" t="s">
        <v>925</v>
      </c>
      <c r="D254" s="480">
        <v>397.72</v>
      </c>
    </row>
    <row r="255" spans="1:4" s="476" customFormat="1" ht="13.5" x14ac:dyDescent="0.25">
      <c r="A255" s="479">
        <v>103131</v>
      </c>
      <c r="B255" s="479" t="s">
        <v>16127</v>
      </c>
      <c r="C255" s="479" t="s">
        <v>925</v>
      </c>
      <c r="D255" s="480">
        <v>448.12</v>
      </c>
    </row>
    <row r="256" spans="1:4" s="476" customFormat="1" ht="13.5" x14ac:dyDescent="0.25">
      <c r="A256" s="479">
        <v>103132</v>
      </c>
      <c r="B256" s="479" t="s">
        <v>16128</v>
      </c>
      <c r="C256" s="479" t="s">
        <v>925</v>
      </c>
      <c r="D256" s="480">
        <v>545.85</v>
      </c>
    </row>
    <row r="257" spans="1:4" s="476" customFormat="1" ht="13.5" x14ac:dyDescent="0.25">
      <c r="A257" s="479">
        <v>103133</v>
      </c>
      <c r="B257" s="479" t="s">
        <v>16129</v>
      </c>
      <c r="C257" s="479" t="s">
        <v>925</v>
      </c>
      <c r="D257" s="480">
        <v>596.25</v>
      </c>
    </row>
    <row r="258" spans="1:4" s="476" customFormat="1" ht="13.5" x14ac:dyDescent="0.25">
      <c r="A258" s="479">
        <v>103134</v>
      </c>
      <c r="B258" s="479" t="s">
        <v>16130</v>
      </c>
      <c r="C258" s="479" t="s">
        <v>925</v>
      </c>
      <c r="D258" s="480">
        <v>693.99</v>
      </c>
    </row>
    <row r="259" spans="1:4" s="476" customFormat="1" ht="13.5" x14ac:dyDescent="0.25">
      <c r="A259" s="479">
        <v>103135</v>
      </c>
      <c r="B259" s="479" t="s">
        <v>16131</v>
      </c>
      <c r="C259" s="479" t="s">
        <v>925</v>
      </c>
      <c r="D259" s="480">
        <v>744.39</v>
      </c>
    </row>
    <row r="260" spans="1:4" s="476" customFormat="1" ht="13.5" x14ac:dyDescent="0.25">
      <c r="A260" s="479">
        <v>103136</v>
      </c>
      <c r="B260" s="479" t="s">
        <v>16132</v>
      </c>
      <c r="C260" s="479" t="s">
        <v>925</v>
      </c>
      <c r="D260" s="480">
        <v>892.52</v>
      </c>
    </row>
    <row r="261" spans="1:4" s="476" customFormat="1" ht="13.5" x14ac:dyDescent="0.25">
      <c r="A261" s="479">
        <v>103137</v>
      </c>
      <c r="B261" s="479" t="s">
        <v>16133</v>
      </c>
      <c r="C261" s="479" t="s">
        <v>925</v>
      </c>
      <c r="D261" s="480">
        <v>22.29</v>
      </c>
    </row>
    <row r="262" spans="1:4" s="476" customFormat="1" ht="13.5" x14ac:dyDescent="0.25">
      <c r="A262" s="479">
        <v>103138</v>
      </c>
      <c r="B262" s="479" t="s">
        <v>16134</v>
      </c>
      <c r="C262" s="479" t="s">
        <v>925</v>
      </c>
      <c r="D262" s="480">
        <v>25.64</v>
      </c>
    </row>
    <row r="263" spans="1:4" s="476" customFormat="1" ht="13.5" x14ac:dyDescent="0.25">
      <c r="A263" s="479">
        <v>103139</v>
      </c>
      <c r="B263" s="479" t="s">
        <v>16135</v>
      </c>
      <c r="C263" s="479" t="s">
        <v>925</v>
      </c>
      <c r="D263" s="480">
        <v>34.06</v>
      </c>
    </row>
    <row r="264" spans="1:4" s="476" customFormat="1" ht="13.5" x14ac:dyDescent="0.25">
      <c r="A264" s="479">
        <v>103140</v>
      </c>
      <c r="B264" s="479" t="s">
        <v>16136</v>
      </c>
      <c r="C264" s="479" t="s">
        <v>925</v>
      </c>
      <c r="D264" s="480">
        <v>42.44</v>
      </c>
    </row>
    <row r="265" spans="1:4" s="476" customFormat="1" ht="13.5" x14ac:dyDescent="0.25">
      <c r="A265" s="479">
        <v>103141</v>
      </c>
      <c r="B265" s="479" t="s">
        <v>16137</v>
      </c>
      <c r="C265" s="479" t="s">
        <v>925</v>
      </c>
      <c r="D265" s="480">
        <v>66.63</v>
      </c>
    </row>
    <row r="266" spans="1:4" s="476" customFormat="1" ht="13.5" x14ac:dyDescent="0.25">
      <c r="A266" s="479">
        <v>103142</v>
      </c>
      <c r="B266" s="479" t="s">
        <v>16138</v>
      </c>
      <c r="C266" s="479" t="s">
        <v>925</v>
      </c>
      <c r="D266" s="480">
        <v>75.02</v>
      </c>
    </row>
    <row r="267" spans="1:4" s="476" customFormat="1" ht="13.5" x14ac:dyDescent="0.25">
      <c r="A267" s="479">
        <v>103143</v>
      </c>
      <c r="B267" s="479" t="s">
        <v>16139</v>
      </c>
      <c r="C267" s="479" t="s">
        <v>925</v>
      </c>
      <c r="D267" s="480">
        <v>99.21</v>
      </c>
    </row>
    <row r="268" spans="1:4" s="476" customFormat="1" ht="13.5" x14ac:dyDescent="0.25">
      <c r="A268" s="479">
        <v>103144</v>
      </c>
      <c r="B268" s="479" t="s">
        <v>16140</v>
      </c>
      <c r="C268" s="479" t="s">
        <v>925</v>
      </c>
      <c r="D268" s="480">
        <v>107.6</v>
      </c>
    </row>
    <row r="269" spans="1:4" s="476" customFormat="1" ht="13.5" x14ac:dyDescent="0.25">
      <c r="A269" s="479">
        <v>103145</v>
      </c>
      <c r="B269" s="479" t="s">
        <v>16141</v>
      </c>
      <c r="C269" s="479" t="s">
        <v>925</v>
      </c>
      <c r="D269" s="480">
        <v>131.79</v>
      </c>
    </row>
    <row r="270" spans="1:4" s="476" customFormat="1" ht="13.5" x14ac:dyDescent="0.25">
      <c r="A270" s="479">
        <v>103146</v>
      </c>
      <c r="B270" s="479" t="s">
        <v>16142</v>
      </c>
      <c r="C270" s="479" t="s">
        <v>925</v>
      </c>
      <c r="D270" s="480">
        <v>140.18</v>
      </c>
    </row>
    <row r="271" spans="1:4" s="476" customFormat="1" ht="13.5" x14ac:dyDescent="0.25">
      <c r="A271" s="479">
        <v>103147</v>
      </c>
      <c r="B271" s="479" t="s">
        <v>16143</v>
      </c>
      <c r="C271" s="479" t="s">
        <v>925</v>
      </c>
      <c r="D271" s="480">
        <v>156.97999999999999</v>
      </c>
    </row>
    <row r="272" spans="1:4" s="476" customFormat="1" ht="13.5" x14ac:dyDescent="0.25">
      <c r="A272" s="479">
        <v>103148</v>
      </c>
      <c r="B272" s="479" t="s">
        <v>16144</v>
      </c>
      <c r="C272" s="479" t="s">
        <v>925</v>
      </c>
      <c r="D272" s="480">
        <v>189.56</v>
      </c>
    </row>
    <row r="273" spans="1:4" s="476" customFormat="1" ht="13.5" x14ac:dyDescent="0.25">
      <c r="A273" s="479">
        <v>103149</v>
      </c>
      <c r="B273" s="479" t="s">
        <v>16145</v>
      </c>
      <c r="C273" s="479" t="s">
        <v>925</v>
      </c>
      <c r="D273" s="480">
        <v>206.35</v>
      </c>
    </row>
    <row r="274" spans="1:4" s="476" customFormat="1" ht="13.5" x14ac:dyDescent="0.25">
      <c r="A274" s="479">
        <v>103150</v>
      </c>
      <c r="B274" s="479" t="s">
        <v>16146</v>
      </c>
      <c r="C274" s="479" t="s">
        <v>925</v>
      </c>
      <c r="D274" s="480">
        <v>238.89</v>
      </c>
    </row>
    <row r="275" spans="1:4" s="476" customFormat="1" ht="13.5" x14ac:dyDescent="0.25">
      <c r="A275" s="479">
        <v>103151</v>
      </c>
      <c r="B275" s="479" t="s">
        <v>16147</v>
      </c>
      <c r="C275" s="479" t="s">
        <v>925</v>
      </c>
      <c r="D275" s="480">
        <v>255.74</v>
      </c>
    </row>
    <row r="276" spans="1:4" s="476" customFormat="1" ht="13.5" x14ac:dyDescent="0.25">
      <c r="A276" s="479">
        <v>103152</v>
      </c>
      <c r="B276" s="479" t="s">
        <v>16148</v>
      </c>
      <c r="C276" s="479" t="s">
        <v>925</v>
      </c>
      <c r="D276" s="480">
        <v>305.11</v>
      </c>
    </row>
    <row r="277" spans="1:4" s="476" customFormat="1" ht="13.5" x14ac:dyDescent="0.25">
      <c r="A277" s="479">
        <v>93206</v>
      </c>
      <c r="B277" s="479" t="s">
        <v>2370</v>
      </c>
      <c r="C277" s="479" t="s">
        <v>913</v>
      </c>
      <c r="D277" s="481">
        <v>1085.82</v>
      </c>
    </row>
    <row r="278" spans="1:4" s="476" customFormat="1" ht="13.5" x14ac:dyDescent="0.25">
      <c r="A278" s="479">
        <v>93207</v>
      </c>
      <c r="B278" s="479" t="s">
        <v>912</v>
      </c>
      <c r="C278" s="479" t="s">
        <v>913</v>
      </c>
      <c r="D278" s="481">
        <v>1109.7</v>
      </c>
    </row>
    <row r="279" spans="1:4" s="476" customFormat="1" ht="13.5" x14ac:dyDescent="0.25">
      <c r="A279" s="479">
        <v>93208</v>
      </c>
      <c r="B279" s="479" t="s">
        <v>983</v>
      </c>
      <c r="C279" s="479" t="s">
        <v>913</v>
      </c>
      <c r="D279" s="480">
        <v>921.66</v>
      </c>
    </row>
    <row r="280" spans="1:4" s="476" customFormat="1" ht="13.5" x14ac:dyDescent="0.25">
      <c r="A280" s="479">
        <v>93209</v>
      </c>
      <c r="B280" s="479" t="s">
        <v>2371</v>
      </c>
      <c r="C280" s="479" t="s">
        <v>913</v>
      </c>
      <c r="D280" s="480">
        <v>915.09</v>
      </c>
    </row>
    <row r="281" spans="1:4" s="476" customFormat="1" ht="13.5" x14ac:dyDescent="0.25">
      <c r="A281" s="479">
        <v>93210</v>
      </c>
      <c r="B281" s="479" t="s">
        <v>1002</v>
      </c>
      <c r="C281" s="479" t="s">
        <v>913</v>
      </c>
      <c r="D281" s="480">
        <v>590.97</v>
      </c>
    </row>
    <row r="282" spans="1:4" s="476" customFormat="1" ht="13.5" x14ac:dyDescent="0.25">
      <c r="A282" s="479">
        <v>93211</v>
      </c>
      <c r="B282" s="479" t="s">
        <v>2372</v>
      </c>
      <c r="C282" s="479" t="s">
        <v>913</v>
      </c>
      <c r="D282" s="480">
        <v>574.02</v>
      </c>
    </row>
    <row r="283" spans="1:4" s="476" customFormat="1" ht="13.5" x14ac:dyDescent="0.25">
      <c r="A283" s="479">
        <v>93212</v>
      </c>
      <c r="B283" s="479" t="s">
        <v>1004</v>
      </c>
      <c r="C283" s="479" t="s">
        <v>913</v>
      </c>
      <c r="D283" s="480">
        <v>985.05</v>
      </c>
    </row>
    <row r="284" spans="1:4" s="476" customFormat="1" ht="13.5" x14ac:dyDescent="0.25">
      <c r="A284" s="479">
        <v>93213</v>
      </c>
      <c r="B284" s="479" t="s">
        <v>2373</v>
      </c>
      <c r="C284" s="479" t="s">
        <v>913</v>
      </c>
      <c r="D284" s="480">
        <v>964.35</v>
      </c>
    </row>
    <row r="285" spans="1:4" s="476" customFormat="1" ht="13.5" x14ac:dyDescent="0.25">
      <c r="A285" s="479">
        <v>93214</v>
      </c>
      <c r="B285" s="479" t="s">
        <v>2374</v>
      </c>
      <c r="C285" s="479" t="s">
        <v>925</v>
      </c>
      <c r="D285" s="481">
        <v>6327.4</v>
      </c>
    </row>
    <row r="286" spans="1:4" s="476" customFormat="1" ht="13.5" x14ac:dyDescent="0.25">
      <c r="A286" s="479">
        <v>93243</v>
      </c>
      <c r="B286" s="479" t="s">
        <v>2375</v>
      </c>
      <c r="C286" s="479" t="s">
        <v>925</v>
      </c>
      <c r="D286" s="481">
        <v>9757.73</v>
      </c>
    </row>
    <row r="287" spans="1:4" s="476" customFormat="1" ht="13.5" x14ac:dyDescent="0.25">
      <c r="A287" s="479">
        <v>93582</v>
      </c>
      <c r="B287" s="479" t="s">
        <v>989</v>
      </c>
      <c r="C287" s="479" t="s">
        <v>913</v>
      </c>
      <c r="D287" s="480">
        <v>277.77999999999997</v>
      </c>
    </row>
    <row r="288" spans="1:4" s="476" customFormat="1" ht="13.5" x14ac:dyDescent="0.25">
      <c r="A288" s="479">
        <v>93583</v>
      </c>
      <c r="B288" s="479" t="s">
        <v>992</v>
      </c>
      <c r="C288" s="479" t="s">
        <v>913</v>
      </c>
      <c r="D288" s="480">
        <v>445.56</v>
      </c>
    </row>
    <row r="289" spans="1:4" s="476" customFormat="1" ht="13.5" x14ac:dyDescent="0.25">
      <c r="A289" s="479">
        <v>93584</v>
      </c>
      <c r="B289" s="479" t="s">
        <v>987</v>
      </c>
      <c r="C289" s="479" t="s">
        <v>913</v>
      </c>
      <c r="D289" s="480">
        <v>897.71</v>
      </c>
    </row>
    <row r="290" spans="1:4" s="476" customFormat="1" ht="13.5" x14ac:dyDescent="0.25">
      <c r="A290" s="479">
        <v>93585</v>
      </c>
      <c r="B290" s="479" t="s">
        <v>2376</v>
      </c>
      <c r="C290" s="479" t="s">
        <v>913</v>
      </c>
      <c r="D290" s="481">
        <v>1187.33</v>
      </c>
    </row>
    <row r="291" spans="1:4" s="476" customFormat="1" ht="13.5" x14ac:dyDescent="0.25">
      <c r="A291" s="479">
        <v>98441</v>
      </c>
      <c r="B291" s="479" t="s">
        <v>914</v>
      </c>
      <c r="C291" s="479" t="s">
        <v>913</v>
      </c>
      <c r="D291" s="480">
        <v>153.43</v>
      </c>
    </row>
    <row r="292" spans="1:4" s="476" customFormat="1" ht="13.5" x14ac:dyDescent="0.25">
      <c r="A292" s="479">
        <v>98442</v>
      </c>
      <c r="B292" s="479" t="s">
        <v>915</v>
      </c>
      <c r="C292" s="479" t="s">
        <v>913</v>
      </c>
      <c r="D292" s="480">
        <v>156.38999999999999</v>
      </c>
    </row>
    <row r="293" spans="1:4" s="476" customFormat="1" ht="13.5" x14ac:dyDescent="0.25">
      <c r="A293" s="479">
        <v>98443</v>
      </c>
      <c r="B293" s="479" t="s">
        <v>916</v>
      </c>
      <c r="C293" s="479" t="s">
        <v>913</v>
      </c>
      <c r="D293" s="480">
        <v>135.19999999999999</v>
      </c>
    </row>
    <row r="294" spans="1:4" s="476" customFormat="1" ht="13.5" x14ac:dyDescent="0.25">
      <c r="A294" s="479">
        <v>98444</v>
      </c>
      <c r="B294" s="479" t="s">
        <v>917</v>
      </c>
      <c r="C294" s="479" t="s">
        <v>913</v>
      </c>
      <c r="D294" s="480">
        <v>137.31</v>
      </c>
    </row>
    <row r="295" spans="1:4" s="476" customFormat="1" ht="13.5" x14ac:dyDescent="0.25">
      <c r="A295" s="479">
        <v>98445</v>
      </c>
      <c r="B295" s="479" t="s">
        <v>918</v>
      </c>
      <c r="C295" s="479" t="s">
        <v>913</v>
      </c>
      <c r="D295" s="480">
        <v>185.01</v>
      </c>
    </row>
    <row r="296" spans="1:4" s="476" customFormat="1" ht="13.5" x14ac:dyDescent="0.25">
      <c r="A296" s="479">
        <v>98446</v>
      </c>
      <c r="B296" s="479" t="s">
        <v>919</v>
      </c>
      <c r="C296" s="479" t="s">
        <v>913</v>
      </c>
      <c r="D296" s="480">
        <v>236.74</v>
      </c>
    </row>
    <row r="297" spans="1:4" s="476" customFormat="1" ht="13.5" x14ac:dyDescent="0.25">
      <c r="A297" s="479">
        <v>98447</v>
      </c>
      <c r="B297" s="479" t="s">
        <v>920</v>
      </c>
      <c r="C297" s="479" t="s">
        <v>913</v>
      </c>
      <c r="D297" s="480">
        <v>159.51</v>
      </c>
    </row>
    <row r="298" spans="1:4" s="476" customFormat="1" ht="13.5" x14ac:dyDescent="0.25">
      <c r="A298" s="479">
        <v>98448</v>
      </c>
      <c r="B298" s="479" t="s">
        <v>921</v>
      </c>
      <c r="C298" s="479" t="s">
        <v>913</v>
      </c>
      <c r="D298" s="480">
        <v>200.05</v>
      </c>
    </row>
    <row r="299" spans="1:4" s="476" customFormat="1" ht="13.5" x14ac:dyDescent="0.25">
      <c r="A299" s="479">
        <v>98449</v>
      </c>
      <c r="B299" s="479" t="s">
        <v>2377</v>
      </c>
      <c r="C299" s="479" t="s">
        <v>913</v>
      </c>
      <c r="D299" s="480">
        <v>193.12</v>
      </c>
    </row>
    <row r="300" spans="1:4" s="476" customFormat="1" ht="13.5" x14ac:dyDescent="0.25">
      <c r="A300" s="479">
        <v>98450</v>
      </c>
      <c r="B300" s="479" t="s">
        <v>2378</v>
      </c>
      <c r="C300" s="479" t="s">
        <v>913</v>
      </c>
      <c r="D300" s="480">
        <v>197.43</v>
      </c>
    </row>
    <row r="301" spans="1:4" s="476" customFormat="1" ht="13.5" x14ac:dyDescent="0.25">
      <c r="A301" s="479">
        <v>98451</v>
      </c>
      <c r="B301" s="479" t="s">
        <v>2379</v>
      </c>
      <c r="C301" s="479" t="s">
        <v>913</v>
      </c>
      <c r="D301" s="480">
        <v>172.35</v>
      </c>
    </row>
    <row r="302" spans="1:4" s="476" customFormat="1" ht="13.5" x14ac:dyDescent="0.25">
      <c r="A302" s="479">
        <v>98452</v>
      </c>
      <c r="B302" s="479" t="s">
        <v>2380</v>
      </c>
      <c r="C302" s="479" t="s">
        <v>913</v>
      </c>
      <c r="D302" s="480">
        <v>174.97</v>
      </c>
    </row>
    <row r="303" spans="1:4" s="476" customFormat="1" ht="13.5" x14ac:dyDescent="0.25">
      <c r="A303" s="479">
        <v>98453</v>
      </c>
      <c r="B303" s="479" t="s">
        <v>2381</v>
      </c>
      <c r="C303" s="479" t="s">
        <v>913</v>
      </c>
      <c r="D303" s="480">
        <v>229.78</v>
      </c>
    </row>
    <row r="304" spans="1:4" s="476" customFormat="1" ht="13.5" x14ac:dyDescent="0.25">
      <c r="A304" s="479">
        <v>98454</v>
      </c>
      <c r="B304" s="479" t="s">
        <v>2382</v>
      </c>
      <c r="C304" s="479" t="s">
        <v>913</v>
      </c>
      <c r="D304" s="480">
        <v>293.83999999999997</v>
      </c>
    </row>
    <row r="305" spans="1:4" s="476" customFormat="1" ht="13.5" x14ac:dyDescent="0.25">
      <c r="A305" s="479">
        <v>98455</v>
      </c>
      <c r="B305" s="479" t="s">
        <v>2383</v>
      </c>
      <c r="C305" s="479" t="s">
        <v>913</v>
      </c>
      <c r="D305" s="480">
        <v>201.74</v>
      </c>
    </row>
    <row r="306" spans="1:4" s="476" customFormat="1" ht="13.5" x14ac:dyDescent="0.25">
      <c r="A306" s="479">
        <v>98456</v>
      </c>
      <c r="B306" s="479" t="s">
        <v>2384</v>
      </c>
      <c r="C306" s="479" t="s">
        <v>913</v>
      </c>
      <c r="D306" s="480">
        <v>253.76</v>
      </c>
    </row>
    <row r="307" spans="1:4" s="476" customFormat="1" ht="13.5" x14ac:dyDescent="0.25">
      <c r="A307" s="479">
        <v>98458</v>
      </c>
      <c r="B307" s="479" t="s">
        <v>1027</v>
      </c>
      <c r="C307" s="479" t="s">
        <v>913</v>
      </c>
      <c r="D307" s="480">
        <v>148.46</v>
      </c>
    </row>
    <row r="308" spans="1:4" s="476" customFormat="1" ht="13.5" x14ac:dyDescent="0.25">
      <c r="A308" s="479">
        <v>98459</v>
      </c>
      <c r="B308" s="479" t="s">
        <v>2385</v>
      </c>
      <c r="C308" s="479" t="s">
        <v>913</v>
      </c>
      <c r="D308" s="480">
        <v>130.58000000000001</v>
      </c>
    </row>
    <row r="309" spans="1:4" s="476" customFormat="1" ht="13.5" x14ac:dyDescent="0.25">
      <c r="A309" s="479">
        <v>98460</v>
      </c>
      <c r="B309" s="479" t="s">
        <v>2386</v>
      </c>
      <c r="C309" s="479" t="s">
        <v>913</v>
      </c>
      <c r="D309" s="480">
        <v>188.1</v>
      </c>
    </row>
    <row r="310" spans="1:4" s="476" customFormat="1" ht="13.5" x14ac:dyDescent="0.25">
      <c r="A310" s="479">
        <v>98461</v>
      </c>
      <c r="B310" s="479" t="s">
        <v>1050</v>
      </c>
      <c r="C310" s="479" t="s">
        <v>925</v>
      </c>
      <c r="D310" s="481">
        <v>5481.08</v>
      </c>
    </row>
    <row r="311" spans="1:4" s="476" customFormat="1" ht="13.5" x14ac:dyDescent="0.25">
      <c r="A311" s="479">
        <v>98462</v>
      </c>
      <c r="B311" s="479" t="s">
        <v>2387</v>
      </c>
      <c r="C311" s="479" t="s">
        <v>925</v>
      </c>
      <c r="D311" s="481">
        <v>8300.1299999999992</v>
      </c>
    </row>
    <row r="312" spans="1:4" s="476" customFormat="1" ht="13.5" x14ac:dyDescent="0.25">
      <c r="A312" s="479">
        <v>5631</v>
      </c>
      <c r="B312" s="479" t="s">
        <v>1135</v>
      </c>
      <c r="C312" s="479" t="s">
        <v>1030</v>
      </c>
      <c r="D312" s="480">
        <v>154.53</v>
      </c>
    </row>
    <row r="313" spans="1:4" s="476" customFormat="1" ht="13.5" x14ac:dyDescent="0.25">
      <c r="A313" s="479">
        <v>5678</v>
      </c>
      <c r="B313" s="479" t="s">
        <v>1779</v>
      </c>
      <c r="C313" s="479" t="s">
        <v>1030</v>
      </c>
      <c r="D313" s="480">
        <v>109.75</v>
      </c>
    </row>
    <row r="314" spans="1:4" s="476" customFormat="1" ht="13.5" x14ac:dyDescent="0.25">
      <c r="A314" s="479">
        <v>5680</v>
      </c>
      <c r="B314" s="479" t="s">
        <v>2388</v>
      </c>
      <c r="C314" s="479" t="s">
        <v>1030</v>
      </c>
      <c r="D314" s="480">
        <v>101.61</v>
      </c>
    </row>
    <row r="315" spans="1:4" s="476" customFormat="1" ht="13.5" x14ac:dyDescent="0.25">
      <c r="A315" s="479">
        <v>5684</v>
      </c>
      <c r="B315" s="479" t="s">
        <v>2389</v>
      </c>
      <c r="C315" s="479" t="s">
        <v>1030</v>
      </c>
      <c r="D315" s="480">
        <v>120.45</v>
      </c>
    </row>
    <row r="316" spans="1:4" s="476" customFormat="1" ht="13.5" x14ac:dyDescent="0.25">
      <c r="A316" s="479">
        <v>5689</v>
      </c>
      <c r="B316" s="479" t="s">
        <v>2390</v>
      </c>
      <c r="C316" s="479" t="s">
        <v>1030</v>
      </c>
      <c r="D316" s="480">
        <v>7.08</v>
      </c>
    </row>
    <row r="317" spans="1:4" s="476" customFormat="1" ht="13.5" x14ac:dyDescent="0.25">
      <c r="A317" s="479">
        <v>5795</v>
      </c>
      <c r="B317" s="479" t="s">
        <v>1090</v>
      </c>
      <c r="C317" s="479" t="s">
        <v>1030</v>
      </c>
      <c r="D317" s="480">
        <v>22.24</v>
      </c>
    </row>
    <row r="318" spans="1:4" s="476" customFormat="1" ht="13.5" x14ac:dyDescent="0.25">
      <c r="A318" s="479">
        <v>5811</v>
      </c>
      <c r="B318" s="479" t="s">
        <v>2391</v>
      </c>
      <c r="C318" s="479" t="s">
        <v>1030</v>
      </c>
      <c r="D318" s="480">
        <v>155.80000000000001</v>
      </c>
    </row>
    <row r="319" spans="1:4" s="476" customFormat="1" ht="13.5" x14ac:dyDescent="0.25">
      <c r="A319" s="479">
        <v>5823</v>
      </c>
      <c r="B319" s="479" t="s">
        <v>2392</v>
      </c>
      <c r="C319" s="479" t="s">
        <v>1030</v>
      </c>
      <c r="D319" s="480">
        <v>180.5</v>
      </c>
    </row>
    <row r="320" spans="1:4" s="476" customFormat="1" ht="13.5" x14ac:dyDescent="0.25">
      <c r="A320" s="479">
        <v>5824</v>
      </c>
      <c r="B320" s="479" t="s">
        <v>2393</v>
      </c>
      <c r="C320" s="479" t="s">
        <v>1030</v>
      </c>
      <c r="D320" s="480">
        <v>147.84</v>
      </c>
    </row>
    <row r="321" spans="1:4" s="476" customFormat="1" ht="13.5" x14ac:dyDescent="0.25">
      <c r="A321" s="479">
        <v>5835</v>
      </c>
      <c r="B321" s="479" t="s">
        <v>2394</v>
      </c>
      <c r="C321" s="479" t="s">
        <v>1030</v>
      </c>
      <c r="D321" s="480">
        <v>344.22</v>
      </c>
    </row>
    <row r="322" spans="1:4" s="476" customFormat="1" ht="13.5" x14ac:dyDescent="0.25">
      <c r="A322" s="479">
        <v>5839</v>
      </c>
      <c r="B322" s="479" t="s">
        <v>2395</v>
      </c>
      <c r="C322" s="479" t="s">
        <v>1030</v>
      </c>
      <c r="D322" s="480">
        <v>10.64</v>
      </c>
    </row>
    <row r="323" spans="1:4" s="476" customFormat="1" ht="13.5" x14ac:dyDescent="0.25">
      <c r="A323" s="479">
        <v>5843</v>
      </c>
      <c r="B323" s="479" t="s">
        <v>2396</v>
      </c>
      <c r="C323" s="479" t="s">
        <v>1030</v>
      </c>
      <c r="D323" s="480">
        <v>190.75</v>
      </c>
    </row>
    <row r="324" spans="1:4" s="476" customFormat="1" ht="13.5" x14ac:dyDescent="0.25">
      <c r="A324" s="479">
        <v>5847</v>
      </c>
      <c r="B324" s="479" t="s">
        <v>2397</v>
      </c>
      <c r="C324" s="479" t="s">
        <v>1030</v>
      </c>
      <c r="D324" s="480">
        <v>197.55</v>
      </c>
    </row>
    <row r="325" spans="1:4" s="476" customFormat="1" ht="13.5" x14ac:dyDescent="0.25">
      <c r="A325" s="479">
        <v>5851</v>
      </c>
      <c r="B325" s="479" t="s">
        <v>2398</v>
      </c>
      <c r="C325" s="479" t="s">
        <v>1030</v>
      </c>
      <c r="D325" s="480">
        <v>188.15</v>
      </c>
    </row>
    <row r="326" spans="1:4" s="476" customFormat="1" ht="13.5" x14ac:dyDescent="0.25">
      <c r="A326" s="479">
        <v>5855</v>
      </c>
      <c r="B326" s="479" t="s">
        <v>2399</v>
      </c>
      <c r="C326" s="479" t="s">
        <v>1030</v>
      </c>
      <c r="D326" s="480">
        <v>501.81</v>
      </c>
    </row>
    <row r="327" spans="1:4" s="476" customFormat="1" ht="13.5" x14ac:dyDescent="0.25">
      <c r="A327" s="479">
        <v>5863</v>
      </c>
      <c r="B327" s="479" t="s">
        <v>2400</v>
      </c>
      <c r="C327" s="479" t="s">
        <v>1030</v>
      </c>
      <c r="D327" s="480">
        <v>16.93</v>
      </c>
    </row>
    <row r="328" spans="1:4" s="476" customFormat="1" ht="13.5" x14ac:dyDescent="0.25">
      <c r="A328" s="479">
        <v>5867</v>
      </c>
      <c r="B328" s="479" t="s">
        <v>2401</v>
      </c>
      <c r="C328" s="479" t="s">
        <v>1030</v>
      </c>
      <c r="D328" s="480">
        <v>120.67</v>
      </c>
    </row>
    <row r="329" spans="1:4" s="476" customFormat="1" ht="13.5" x14ac:dyDescent="0.25">
      <c r="A329" s="479">
        <v>5875</v>
      </c>
      <c r="B329" s="479" t="s">
        <v>2402</v>
      </c>
      <c r="C329" s="479" t="s">
        <v>1030</v>
      </c>
      <c r="D329" s="480">
        <v>101.69</v>
      </c>
    </row>
    <row r="330" spans="1:4" s="476" customFormat="1" ht="13.5" x14ac:dyDescent="0.25">
      <c r="A330" s="479">
        <v>5879</v>
      </c>
      <c r="B330" s="479" t="s">
        <v>2403</v>
      </c>
      <c r="C330" s="479" t="s">
        <v>1030</v>
      </c>
      <c r="D330" s="480">
        <v>104.93</v>
      </c>
    </row>
    <row r="331" spans="1:4" s="476" customFormat="1" ht="13.5" x14ac:dyDescent="0.25">
      <c r="A331" s="479">
        <v>5882</v>
      </c>
      <c r="B331" s="479" t="s">
        <v>2404</v>
      </c>
      <c r="C331" s="479" t="s">
        <v>1030</v>
      </c>
      <c r="D331" s="480">
        <v>106.26</v>
      </c>
    </row>
    <row r="332" spans="1:4" s="476" customFormat="1" ht="13.5" x14ac:dyDescent="0.25">
      <c r="A332" s="479">
        <v>5890</v>
      </c>
      <c r="B332" s="479" t="s">
        <v>2405</v>
      </c>
      <c r="C332" s="479" t="s">
        <v>1030</v>
      </c>
      <c r="D332" s="480">
        <v>148.94999999999999</v>
      </c>
    </row>
    <row r="333" spans="1:4" s="476" customFormat="1" ht="13.5" x14ac:dyDescent="0.25">
      <c r="A333" s="479">
        <v>5894</v>
      </c>
      <c r="B333" s="479" t="s">
        <v>2406</v>
      </c>
      <c r="C333" s="479" t="s">
        <v>1030</v>
      </c>
      <c r="D333" s="480">
        <v>144.88999999999999</v>
      </c>
    </row>
    <row r="334" spans="1:4" s="476" customFormat="1" ht="13.5" x14ac:dyDescent="0.25">
      <c r="A334" s="479">
        <v>5901</v>
      </c>
      <c r="B334" s="479" t="s">
        <v>1062</v>
      </c>
      <c r="C334" s="479" t="s">
        <v>1030</v>
      </c>
      <c r="D334" s="480">
        <v>230.38</v>
      </c>
    </row>
    <row r="335" spans="1:4" s="476" customFormat="1" ht="13.5" x14ac:dyDescent="0.25">
      <c r="A335" s="479">
        <v>5909</v>
      </c>
      <c r="B335" s="479" t="s">
        <v>2407</v>
      </c>
      <c r="C335" s="479" t="s">
        <v>1030</v>
      </c>
      <c r="D335" s="480">
        <v>29.4</v>
      </c>
    </row>
    <row r="336" spans="1:4" s="476" customFormat="1" ht="13.5" x14ac:dyDescent="0.25">
      <c r="A336" s="479">
        <v>5921</v>
      </c>
      <c r="B336" s="479" t="s">
        <v>2408</v>
      </c>
      <c r="C336" s="479" t="s">
        <v>1030</v>
      </c>
      <c r="D336" s="480">
        <v>5.55</v>
      </c>
    </row>
    <row r="337" spans="1:4" s="476" customFormat="1" ht="13.5" x14ac:dyDescent="0.25">
      <c r="A337" s="479">
        <v>5928</v>
      </c>
      <c r="B337" s="479" t="s">
        <v>2409</v>
      </c>
      <c r="C337" s="479" t="s">
        <v>1030</v>
      </c>
      <c r="D337" s="480">
        <v>189.92</v>
      </c>
    </row>
    <row r="338" spans="1:4" s="476" customFormat="1" ht="13.5" x14ac:dyDescent="0.25">
      <c r="A338" s="479">
        <v>5932</v>
      </c>
      <c r="B338" s="479" t="s">
        <v>1064</v>
      </c>
      <c r="C338" s="479" t="s">
        <v>1030</v>
      </c>
      <c r="D338" s="480">
        <v>191.59</v>
      </c>
    </row>
    <row r="339" spans="1:4" s="476" customFormat="1" ht="13.5" x14ac:dyDescent="0.25">
      <c r="A339" s="479">
        <v>5940</v>
      </c>
      <c r="B339" s="479" t="s">
        <v>1070</v>
      </c>
      <c r="C339" s="479" t="s">
        <v>1030</v>
      </c>
      <c r="D339" s="480">
        <v>154.4</v>
      </c>
    </row>
    <row r="340" spans="1:4" s="476" customFormat="1" ht="13.5" x14ac:dyDescent="0.25">
      <c r="A340" s="479">
        <v>5944</v>
      </c>
      <c r="B340" s="479" t="s">
        <v>2410</v>
      </c>
      <c r="C340" s="479" t="s">
        <v>1030</v>
      </c>
      <c r="D340" s="480">
        <v>173.78</v>
      </c>
    </row>
    <row r="341" spans="1:4" s="476" customFormat="1" ht="13.5" x14ac:dyDescent="0.25">
      <c r="A341" s="479">
        <v>5953</v>
      </c>
      <c r="B341" s="479" t="s">
        <v>2411</v>
      </c>
      <c r="C341" s="479" t="s">
        <v>1030</v>
      </c>
      <c r="D341" s="480">
        <v>45.9</v>
      </c>
    </row>
    <row r="342" spans="1:4" s="476" customFormat="1" ht="13.5" x14ac:dyDescent="0.25">
      <c r="A342" s="479">
        <v>6259</v>
      </c>
      <c r="B342" s="479" t="s">
        <v>2412</v>
      </c>
      <c r="C342" s="479" t="s">
        <v>1030</v>
      </c>
      <c r="D342" s="480">
        <v>190.49</v>
      </c>
    </row>
    <row r="343" spans="1:4" s="476" customFormat="1" ht="13.5" x14ac:dyDescent="0.25">
      <c r="A343" s="479">
        <v>6879</v>
      </c>
      <c r="B343" s="479" t="s">
        <v>2413</v>
      </c>
      <c r="C343" s="479" t="s">
        <v>1030</v>
      </c>
      <c r="D343" s="480">
        <v>157.87</v>
      </c>
    </row>
    <row r="344" spans="1:4" s="476" customFormat="1" ht="13.5" x14ac:dyDescent="0.25">
      <c r="A344" s="479">
        <v>7030</v>
      </c>
      <c r="B344" s="479" t="s">
        <v>2414</v>
      </c>
      <c r="C344" s="479" t="s">
        <v>1030</v>
      </c>
      <c r="D344" s="480">
        <v>186.37</v>
      </c>
    </row>
    <row r="345" spans="1:4" s="476" customFormat="1" ht="13.5" x14ac:dyDescent="0.25">
      <c r="A345" s="479">
        <v>7042</v>
      </c>
      <c r="B345" s="479" t="s">
        <v>2415</v>
      </c>
      <c r="C345" s="479" t="s">
        <v>1030</v>
      </c>
      <c r="D345" s="480">
        <v>11.2</v>
      </c>
    </row>
    <row r="346" spans="1:4" s="476" customFormat="1" ht="13.5" x14ac:dyDescent="0.25">
      <c r="A346" s="479">
        <v>7049</v>
      </c>
      <c r="B346" s="479" t="s">
        <v>2416</v>
      </c>
      <c r="C346" s="479" t="s">
        <v>1030</v>
      </c>
      <c r="D346" s="480">
        <v>167.79</v>
      </c>
    </row>
    <row r="347" spans="1:4" s="476" customFormat="1" ht="13.5" x14ac:dyDescent="0.25">
      <c r="A347" s="479">
        <v>67826</v>
      </c>
      <c r="B347" s="479" t="s">
        <v>2417</v>
      </c>
      <c r="C347" s="479" t="s">
        <v>1030</v>
      </c>
      <c r="D347" s="480">
        <v>137.47999999999999</v>
      </c>
    </row>
    <row r="348" spans="1:4" s="476" customFormat="1" ht="13.5" x14ac:dyDescent="0.25">
      <c r="A348" s="479">
        <v>73417</v>
      </c>
      <c r="B348" s="479" t="s">
        <v>2418</v>
      </c>
      <c r="C348" s="479" t="s">
        <v>1030</v>
      </c>
      <c r="D348" s="480">
        <v>150.69999999999999</v>
      </c>
    </row>
    <row r="349" spans="1:4" s="476" customFormat="1" ht="13.5" x14ac:dyDescent="0.25">
      <c r="A349" s="479">
        <v>73436</v>
      </c>
      <c r="B349" s="479" t="s">
        <v>1066</v>
      </c>
      <c r="C349" s="479" t="s">
        <v>1030</v>
      </c>
      <c r="D349" s="480">
        <v>160.05000000000001</v>
      </c>
    </row>
    <row r="350" spans="1:4" s="476" customFormat="1" ht="13.5" x14ac:dyDescent="0.25">
      <c r="A350" s="479">
        <v>73467</v>
      </c>
      <c r="B350" s="479" t="s">
        <v>2419</v>
      </c>
      <c r="C350" s="479" t="s">
        <v>1030</v>
      </c>
      <c r="D350" s="480">
        <v>126.39</v>
      </c>
    </row>
    <row r="351" spans="1:4" s="476" customFormat="1" ht="13.5" x14ac:dyDescent="0.25">
      <c r="A351" s="479">
        <v>73536</v>
      </c>
      <c r="B351" s="479" t="s">
        <v>2420</v>
      </c>
      <c r="C351" s="479" t="s">
        <v>1030</v>
      </c>
      <c r="D351" s="480">
        <v>9.5</v>
      </c>
    </row>
    <row r="352" spans="1:4" s="476" customFormat="1" ht="13.5" x14ac:dyDescent="0.25">
      <c r="A352" s="479">
        <v>83362</v>
      </c>
      <c r="B352" s="479" t="s">
        <v>2421</v>
      </c>
      <c r="C352" s="479" t="s">
        <v>1030</v>
      </c>
      <c r="D352" s="480">
        <v>231.32</v>
      </c>
    </row>
    <row r="353" spans="1:4" s="476" customFormat="1" ht="13.5" x14ac:dyDescent="0.25">
      <c r="A353" s="479">
        <v>83765</v>
      </c>
      <c r="B353" s="479" t="s">
        <v>2422</v>
      </c>
      <c r="C353" s="479" t="s">
        <v>1030</v>
      </c>
      <c r="D353" s="480">
        <v>86.93</v>
      </c>
    </row>
    <row r="354" spans="1:4" s="476" customFormat="1" ht="13.5" x14ac:dyDescent="0.25">
      <c r="A354" s="479">
        <v>87445</v>
      </c>
      <c r="B354" s="479" t="s">
        <v>2423</v>
      </c>
      <c r="C354" s="479" t="s">
        <v>1030</v>
      </c>
      <c r="D354" s="480">
        <v>4.29</v>
      </c>
    </row>
    <row r="355" spans="1:4" s="476" customFormat="1" ht="13.5" x14ac:dyDescent="0.25">
      <c r="A355" s="479">
        <v>88386</v>
      </c>
      <c r="B355" s="479" t="s">
        <v>2424</v>
      </c>
      <c r="C355" s="479" t="s">
        <v>1030</v>
      </c>
      <c r="D355" s="480">
        <v>4.43</v>
      </c>
    </row>
    <row r="356" spans="1:4" s="476" customFormat="1" ht="13.5" x14ac:dyDescent="0.25">
      <c r="A356" s="479">
        <v>88393</v>
      </c>
      <c r="B356" s="479" t="s">
        <v>2425</v>
      </c>
      <c r="C356" s="479" t="s">
        <v>1030</v>
      </c>
      <c r="D356" s="480">
        <v>6.02</v>
      </c>
    </row>
    <row r="357" spans="1:4" s="476" customFormat="1" ht="13.5" x14ac:dyDescent="0.25">
      <c r="A357" s="479">
        <v>88399</v>
      </c>
      <c r="B357" s="479" t="s">
        <v>2426</v>
      </c>
      <c r="C357" s="479" t="s">
        <v>1030</v>
      </c>
      <c r="D357" s="480">
        <v>3.35</v>
      </c>
    </row>
    <row r="358" spans="1:4" s="476" customFormat="1" ht="13.5" x14ac:dyDescent="0.25">
      <c r="A358" s="479">
        <v>88418</v>
      </c>
      <c r="B358" s="479" t="s">
        <v>2427</v>
      </c>
      <c r="C358" s="479" t="s">
        <v>1030</v>
      </c>
      <c r="D358" s="480">
        <v>15.32</v>
      </c>
    </row>
    <row r="359" spans="1:4" s="476" customFormat="1" ht="13.5" x14ac:dyDescent="0.25">
      <c r="A359" s="479">
        <v>88433</v>
      </c>
      <c r="B359" s="479" t="s">
        <v>2428</v>
      </c>
      <c r="C359" s="479" t="s">
        <v>1030</v>
      </c>
      <c r="D359" s="480">
        <v>19.13</v>
      </c>
    </row>
    <row r="360" spans="1:4" s="476" customFormat="1" ht="13.5" x14ac:dyDescent="0.25">
      <c r="A360" s="479">
        <v>88830</v>
      </c>
      <c r="B360" s="479" t="s">
        <v>2429</v>
      </c>
      <c r="C360" s="479" t="s">
        <v>1030</v>
      </c>
      <c r="D360" s="480">
        <v>1.61</v>
      </c>
    </row>
    <row r="361" spans="1:4" s="476" customFormat="1" ht="13.5" x14ac:dyDescent="0.25">
      <c r="A361" s="479">
        <v>88843</v>
      </c>
      <c r="B361" s="479" t="s">
        <v>2430</v>
      </c>
      <c r="C361" s="479" t="s">
        <v>1030</v>
      </c>
      <c r="D361" s="480">
        <v>157.41999999999999</v>
      </c>
    </row>
    <row r="362" spans="1:4" s="476" customFormat="1" ht="13.5" x14ac:dyDescent="0.25">
      <c r="A362" s="479">
        <v>88907</v>
      </c>
      <c r="B362" s="479" t="s">
        <v>2431</v>
      </c>
      <c r="C362" s="479" t="s">
        <v>1030</v>
      </c>
      <c r="D362" s="480">
        <v>183.9</v>
      </c>
    </row>
    <row r="363" spans="1:4" s="476" customFormat="1" ht="13.5" x14ac:dyDescent="0.25">
      <c r="A363" s="479">
        <v>89021</v>
      </c>
      <c r="B363" s="479" t="s">
        <v>2432</v>
      </c>
      <c r="C363" s="479" t="s">
        <v>1030</v>
      </c>
      <c r="D363" s="480">
        <v>2.1</v>
      </c>
    </row>
    <row r="364" spans="1:4" s="476" customFormat="1" ht="13.5" x14ac:dyDescent="0.25">
      <c r="A364" s="479">
        <v>89028</v>
      </c>
      <c r="B364" s="479" t="s">
        <v>2433</v>
      </c>
      <c r="C364" s="479" t="s">
        <v>1030</v>
      </c>
      <c r="D364" s="480">
        <v>171.78</v>
      </c>
    </row>
    <row r="365" spans="1:4" s="476" customFormat="1" ht="13.5" x14ac:dyDescent="0.25">
      <c r="A365" s="479">
        <v>89032</v>
      </c>
      <c r="B365" s="479" t="s">
        <v>1057</v>
      </c>
      <c r="C365" s="479" t="s">
        <v>1030</v>
      </c>
      <c r="D365" s="480">
        <v>141.5</v>
      </c>
    </row>
    <row r="366" spans="1:4" s="476" customFormat="1" ht="13.5" x14ac:dyDescent="0.25">
      <c r="A366" s="479">
        <v>89035</v>
      </c>
      <c r="B366" s="479" t="s">
        <v>2434</v>
      </c>
      <c r="C366" s="479" t="s">
        <v>1030</v>
      </c>
      <c r="D366" s="480">
        <v>139.82</v>
      </c>
    </row>
    <row r="367" spans="1:4" s="476" customFormat="1" ht="13.5" x14ac:dyDescent="0.25">
      <c r="A367" s="479">
        <v>89225</v>
      </c>
      <c r="B367" s="479" t="s">
        <v>1139</v>
      </c>
      <c r="C367" s="479" t="s">
        <v>1030</v>
      </c>
      <c r="D367" s="480">
        <v>4.6100000000000003</v>
      </c>
    </row>
    <row r="368" spans="1:4" s="476" customFormat="1" ht="13.5" x14ac:dyDescent="0.25">
      <c r="A368" s="479">
        <v>89234</v>
      </c>
      <c r="B368" s="479" t="s">
        <v>2435</v>
      </c>
      <c r="C368" s="479" t="s">
        <v>1030</v>
      </c>
      <c r="D368" s="480">
        <v>525.16</v>
      </c>
    </row>
    <row r="369" spans="1:4" s="476" customFormat="1" ht="13.5" x14ac:dyDescent="0.25">
      <c r="A369" s="479">
        <v>89242</v>
      </c>
      <c r="B369" s="479" t="s">
        <v>2436</v>
      </c>
      <c r="C369" s="479" t="s">
        <v>1030</v>
      </c>
      <c r="D369" s="481">
        <v>1238.46</v>
      </c>
    </row>
    <row r="370" spans="1:4" s="476" customFormat="1" ht="13.5" x14ac:dyDescent="0.25">
      <c r="A370" s="479">
        <v>89250</v>
      </c>
      <c r="B370" s="479" t="s">
        <v>2437</v>
      </c>
      <c r="C370" s="479" t="s">
        <v>1030</v>
      </c>
      <c r="D370" s="481">
        <v>1073.2</v>
      </c>
    </row>
    <row r="371" spans="1:4" s="476" customFormat="1" ht="13.5" x14ac:dyDescent="0.25">
      <c r="A371" s="479">
        <v>89257</v>
      </c>
      <c r="B371" s="479" t="s">
        <v>2438</v>
      </c>
      <c r="C371" s="479" t="s">
        <v>1030</v>
      </c>
      <c r="D371" s="480">
        <v>295.51</v>
      </c>
    </row>
    <row r="372" spans="1:4" s="476" customFormat="1" ht="13.5" x14ac:dyDescent="0.25">
      <c r="A372" s="479">
        <v>89272</v>
      </c>
      <c r="B372" s="479" t="s">
        <v>2439</v>
      </c>
      <c r="C372" s="479" t="s">
        <v>1030</v>
      </c>
      <c r="D372" s="480">
        <v>163.16</v>
      </c>
    </row>
    <row r="373" spans="1:4" s="476" customFormat="1" ht="13.5" x14ac:dyDescent="0.25">
      <c r="A373" s="479">
        <v>89278</v>
      </c>
      <c r="B373" s="479" t="s">
        <v>2440</v>
      </c>
      <c r="C373" s="479" t="s">
        <v>1030</v>
      </c>
      <c r="D373" s="480">
        <v>10.07</v>
      </c>
    </row>
    <row r="374" spans="1:4" s="476" customFormat="1" ht="13.5" x14ac:dyDescent="0.25">
      <c r="A374" s="479">
        <v>89843</v>
      </c>
      <c r="B374" s="479" t="s">
        <v>2441</v>
      </c>
      <c r="C374" s="479" t="s">
        <v>1030</v>
      </c>
      <c r="D374" s="480">
        <v>165.82</v>
      </c>
    </row>
    <row r="375" spans="1:4" s="476" customFormat="1" ht="13.5" x14ac:dyDescent="0.25">
      <c r="A375" s="479">
        <v>89876</v>
      </c>
      <c r="B375" s="479" t="s">
        <v>1035</v>
      </c>
      <c r="C375" s="479" t="s">
        <v>1030</v>
      </c>
      <c r="D375" s="480">
        <v>250.17</v>
      </c>
    </row>
    <row r="376" spans="1:4" s="476" customFormat="1" ht="13.5" x14ac:dyDescent="0.25">
      <c r="A376" s="479">
        <v>89883</v>
      </c>
      <c r="B376" s="479" t="s">
        <v>1072</v>
      </c>
      <c r="C376" s="479" t="s">
        <v>1030</v>
      </c>
      <c r="D376" s="480">
        <v>277.07</v>
      </c>
    </row>
    <row r="377" spans="1:4" s="476" customFormat="1" ht="13.5" x14ac:dyDescent="0.25">
      <c r="A377" s="479">
        <v>90586</v>
      </c>
      <c r="B377" s="479" t="s">
        <v>1114</v>
      </c>
      <c r="C377" s="479" t="s">
        <v>1030</v>
      </c>
      <c r="D377" s="480">
        <v>1.58</v>
      </c>
    </row>
    <row r="378" spans="1:4" s="476" customFormat="1" ht="13.5" x14ac:dyDescent="0.25">
      <c r="A378" s="479">
        <v>90625</v>
      </c>
      <c r="B378" s="479" t="s">
        <v>2442</v>
      </c>
      <c r="C378" s="479" t="s">
        <v>1030</v>
      </c>
      <c r="D378" s="480">
        <v>6.76</v>
      </c>
    </row>
    <row r="379" spans="1:4" s="476" customFormat="1" ht="13.5" x14ac:dyDescent="0.25">
      <c r="A379" s="479">
        <v>90631</v>
      </c>
      <c r="B379" s="479" t="s">
        <v>2443</v>
      </c>
      <c r="C379" s="479" t="s">
        <v>1030</v>
      </c>
      <c r="D379" s="480">
        <v>110.26</v>
      </c>
    </row>
    <row r="380" spans="1:4" s="476" customFormat="1" ht="13.5" x14ac:dyDescent="0.25">
      <c r="A380" s="479">
        <v>90637</v>
      </c>
      <c r="B380" s="479" t="s">
        <v>2444</v>
      </c>
      <c r="C380" s="479" t="s">
        <v>1030</v>
      </c>
      <c r="D380" s="480">
        <v>13.79</v>
      </c>
    </row>
    <row r="381" spans="1:4" s="476" customFormat="1" ht="13.5" x14ac:dyDescent="0.25">
      <c r="A381" s="479">
        <v>90643</v>
      </c>
      <c r="B381" s="479" t="s">
        <v>2445</v>
      </c>
      <c r="C381" s="479" t="s">
        <v>1030</v>
      </c>
      <c r="D381" s="480">
        <v>20.75</v>
      </c>
    </row>
    <row r="382" spans="1:4" s="476" customFormat="1" ht="13.5" x14ac:dyDescent="0.25">
      <c r="A382" s="479">
        <v>90650</v>
      </c>
      <c r="B382" s="479" t="s">
        <v>2446</v>
      </c>
      <c r="C382" s="479" t="s">
        <v>1030</v>
      </c>
      <c r="D382" s="480">
        <v>9.3000000000000007</v>
      </c>
    </row>
    <row r="383" spans="1:4" s="476" customFormat="1" ht="13.5" x14ac:dyDescent="0.25">
      <c r="A383" s="479">
        <v>90656</v>
      </c>
      <c r="B383" s="479" t="s">
        <v>2447</v>
      </c>
      <c r="C383" s="479" t="s">
        <v>1030</v>
      </c>
      <c r="D383" s="480">
        <v>13.65</v>
      </c>
    </row>
    <row r="384" spans="1:4" s="476" customFormat="1" ht="13.5" x14ac:dyDescent="0.25">
      <c r="A384" s="479">
        <v>90662</v>
      </c>
      <c r="B384" s="479" t="s">
        <v>2448</v>
      </c>
      <c r="C384" s="479" t="s">
        <v>1030</v>
      </c>
      <c r="D384" s="480">
        <v>14.28</v>
      </c>
    </row>
    <row r="385" spans="1:4" s="476" customFormat="1" ht="13.5" x14ac:dyDescent="0.25">
      <c r="A385" s="479">
        <v>90668</v>
      </c>
      <c r="B385" s="479" t="s">
        <v>2449</v>
      </c>
      <c r="C385" s="479" t="s">
        <v>1030</v>
      </c>
      <c r="D385" s="480">
        <v>24.26</v>
      </c>
    </row>
    <row r="386" spans="1:4" s="476" customFormat="1" ht="13.5" x14ac:dyDescent="0.25">
      <c r="A386" s="479">
        <v>90674</v>
      </c>
      <c r="B386" s="479" t="s">
        <v>2450</v>
      </c>
      <c r="C386" s="479" t="s">
        <v>1030</v>
      </c>
      <c r="D386" s="480">
        <v>489.39</v>
      </c>
    </row>
    <row r="387" spans="1:4" s="476" customFormat="1" ht="13.5" x14ac:dyDescent="0.25">
      <c r="A387" s="479">
        <v>90680</v>
      </c>
      <c r="B387" s="479" t="s">
        <v>1078</v>
      </c>
      <c r="C387" s="479" t="s">
        <v>1030</v>
      </c>
      <c r="D387" s="480">
        <v>294.04000000000002</v>
      </c>
    </row>
    <row r="388" spans="1:4" s="476" customFormat="1" ht="13.5" x14ac:dyDescent="0.25">
      <c r="A388" s="479">
        <v>90686</v>
      </c>
      <c r="B388" s="479" t="s">
        <v>2451</v>
      </c>
      <c r="C388" s="479" t="s">
        <v>1030</v>
      </c>
      <c r="D388" s="480">
        <v>131.28</v>
      </c>
    </row>
    <row r="389" spans="1:4" s="476" customFormat="1" ht="13.5" x14ac:dyDescent="0.25">
      <c r="A389" s="479">
        <v>90692</v>
      </c>
      <c r="B389" s="479" t="s">
        <v>2452</v>
      </c>
      <c r="C389" s="479" t="s">
        <v>1030</v>
      </c>
      <c r="D389" s="480">
        <v>98.05</v>
      </c>
    </row>
    <row r="390" spans="1:4" s="476" customFormat="1" ht="13.5" x14ac:dyDescent="0.25">
      <c r="A390" s="479">
        <v>90964</v>
      </c>
      <c r="B390" s="479" t="s">
        <v>2453</v>
      </c>
      <c r="C390" s="479" t="s">
        <v>1030</v>
      </c>
      <c r="D390" s="480">
        <v>22.97</v>
      </c>
    </row>
    <row r="391" spans="1:4" s="476" customFormat="1" ht="13.5" x14ac:dyDescent="0.25">
      <c r="A391" s="479">
        <v>90972</v>
      </c>
      <c r="B391" s="479" t="s">
        <v>2454</v>
      </c>
      <c r="C391" s="479" t="s">
        <v>1030</v>
      </c>
      <c r="D391" s="480">
        <v>59.47</v>
      </c>
    </row>
    <row r="392" spans="1:4" s="476" customFormat="1" ht="13.5" x14ac:dyDescent="0.25">
      <c r="A392" s="479">
        <v>90979</v>
      </c>
      <c r="B392" s="479" t="s">
        <v>2455</v>
      </c>
      <c r="C392" s="479" t="s">
        <v>1030</v>
      </c>
      <c r="D392" s="480">
        <v>153.68</v>
      </c>
    </row>
    <row r="393" spans="1:4" s="476" customFormat="1" ht="13.5" x14ac:dyDescent="0.25">
      <c r="A393" s="479">
        <v>90991</v>
      </c>
      <c r="B393" s="479" t="s">
        <v>2456</v>
      </c>
      <c r="C393" s="479" t="s">
        <v>1030</v>
      </c>
      <c r="D393" s="480">
        <v>150.36000000000001</v>
      </c>
    </row>
    <row r="394" spans="1:4" s="476" customFormat="1" ht="13.5" x14ac:dyDescent="0.25">
      <c r="A394" s="479">
        <v>90999</v>
      </c>
      <c r="B394" s="479" t="s">
        <v>2457</v>
      </c>
      <c r="C394" s="479" t="s">
        <v>1030</v>
      </c>
      <c r="D394" s="480">
        <v>78.87</v>
      </c>
    </row>
    <row r="395" spans="1:4" s="476" customFormat="1" ht="13.5" x14ac:dyDescent="0.25">
      <c r="A395" s="479">
        <v>91031</v>
      </c>
      <c r="B395" s="479" t="s">
        <v>2458</v>
      </c>
      <c r="C395" s="479" t="s">
        <v>1030</v>
      </c>
      <c r="D395" s="480">
        <v>182.92</v>
      </c>
    </row>
    <row r="396" spans="1:4" s="476" customFormat="1" ht="13.5" x14ac:dyDescent="0.25">
      <c r="A396" s="479">
        <v>91277</v>
      </c>
      <c r="B396" s="479" t="s">
        <v>1289</v>
      </c>
      <c r="C396" s="479" t="s">
        <v>1030</v>
      </c>
      <c r="D396" s="480">
        <v>10.14</v>
      </c>
    </row>
    <row r="397" spans="1:4" s="476" customFormat="1" ht="13.5" x14ac:dyDescent="0.25">
      <c r="A397" s="479">
        <v>91283</v>
      </c>
      <c r="B397" s="479" t="s">
        <v>1531</v>
      </c>
      <c r="C397" s="479" t="s">
        <v>1030</v>
      </c>
      <c r="D397" s="480">
        <v>23.12</v>
      </c>
    </row>
    <row r="398" spans="1:4" s="476" customFormat="1" ht="13.5" x14ac:dyDescent="0.25">
      <c r="A398" s="479">
        <v>91386</v>
      </c>
      <c r="B398" s="479" t="s">
        <v>2459</v>
      </c>
      <c r="C398" s="479" t="s">
        <v>1030</v>
      </c>
      <c r="D398" s="480">
        <v>195.57</v>
      </c>
    </row>
    <row r="399" spans="1:4" s="476" customFormat="1" ht="13.5" x14ac:dyDescent="0.25">
      <c r="A399" s="479">
        <v>91533</v>
      </c>
      <c r="B399" s="479" t="s">
        <v>1096</v>
      </c>
      <c r="C399" s="479" t="s">
        <v>1030</v>
      </c>
      <c r="D399" s="480">
        <v>26.84</v>
      </c>
    </row>
    <row r="400" spans="1:4" s="476" customFormat="1" ht="13.5" x14ac:dyDescent="0.25">
      <c r="A400" s="479">
        <v>91634</v>
      </c>
      <c r="B400" s="479" t="s">
        <v>2460</v>
      </c>
      <c r="C400" s="479" t="s">
        <v>1030</v>
      </c>
      <c r="D400" s="480">
        <v>166.82</v>
      </c>
    </row>
    <row r="401" spans="1:4" s="476" customFormat="1" ht="13.5" x14ac:dyDescent="0.25">
      <c r="A401" s="479">
        <v>91645</v>
      </c>
      <c r="B401" s="479" t="s">
        <v>2461</v>
      </c>
      <c r="C401" s="479" t="s">
        <v>1030</v>
      </c>
      <c r="D401" s="480">
        <v>361.12</v>
      </c>
    </row>
    <row r="402" spans="1:4" s="476" customFormat="1" ht="13.5" x14ac:dyDescent="0.25">
      <c r="A402" s="479">
        <v>91692</v>
      </c>
      <c r="B402" s="479" t="s">
        <v>1029</v>
      </c>
      <c r="C402" s="479" t="s">
        <v>1030</v>
      </c>
      <c r="D402" s="480">
        <v>21.22</v>
      </c>
    </row>
    <row r="403" spans="1:4" s="476" customFormat="1" ht="13.5" x14ac:dyDescent="0.25">
      <c r="A403" s="479">
        <v>92043</v>
      </c>
      <c r="B403" s="479" t="s">
        <v>2462</v>
      </c>
      <c r="C403" s="479" t="s">
        <v>1030</v>
      </c>
      <c r="D403" s="480">
        <v>11.88</v>
      </c>
    </row>
    <row r="404" spans="1:4" s="476" customFormat="1" ht="13.5" x14ac:dyDescent="0.25">
      <c r="A404" s="479">
        <v>92106</v>
      </c>
      <c r="B404" s="479" t="s">
        <v>2463</v>
      </c>
      <c r="C404" s="479" t="s">
        <v>1030</v>
      </c>
      <c r="D404" s="480">
        <v>237.99</v>
      </c>
    </row>
    <row r="405" spans="1:4" s="476" customFormat="1" ht="13.5" x14ac:dyDescent="0.25">
      <c r="A405" s="479">
        <v>92112</v>
      </c>
      <c r="B405" s="479" t="s">
        <v>2464</v>
      </c>
      <c r="C405" s="479" t="s">
        <v>1030</v>
      </c>
      <c r="D405" s="480">
        <v>2.75</v>
      </c>
    </row>
    <row r="406" spans="1:4" s="476" customFormat="1" ht="13.5" x14ac:dyDescent="0.25">
      <c r="A406" s="479">
        <v>92118</v>
      </c>
      <c r="B406" s="479" t="s">
        <v>2465</v>
      </c>
      <c r="C406" s="479" t="s">
        <v>1030</v>
      </c>
      <c r="D406" s="480">
        <v>0.24</v>
      </c>
    </row>
    <row r="407" spans="1:4" s="476" customFormat="1" ht="13.5" x14ac:dyDescent="0.25">
      <c r="A407" s="479">
        <v>92138</v>
      </c>
      <c r="B407" s="479" t="s">
        <v>2466</v>
      </c>
      <c r="C407" s="479" t="s">
        <v>1030</v>
      </c>
      <c r="D407" s="480">
        <v>76.010000000000005</v>
      </c>
    </row>
    <row r="408" spans="1:4" s="476" customFormat="1" ht="13.5" x14ac:dyDescent="0.25">
      <c r="A408" s="479">
        <v>92145</v>
      </c>
      <c r="B408" s="479" t="s">
        <v>2467</v>
      </c>
      <c r="C408" s="479" t="s">
        <v>1030</v>
      </c>
      <c r="D408" s="480">
        <v>68.819999999999993</v>
      </c>
    </row>
    <row r="409" spans="1:4" s="476" customFormat="1" ht="13.5" x14ac:dyDescent="0.25">
      <c r="A409" s="479">
        <v>92242</v>
      </c>
      <c r="B409" s="479" t="s">
        <v>2468</v>
      </c>
      <c r="C409" s="479" t="s">
        <v>1030</v>
      </c>
      <c r="D409" s="480">
        <v>315.5</v>
      </c>
    </row>
    <row r="410" spans="1:4" s="476" customFormat="1" ht="13.5" x14ac:dyDescent="0.25">
      <c r="A410" s="479">
        <v>92716</v>
      </c>
      <c r="B410" s="479" t="s">
        <v>2469</v>
      </c>
      <c r="C410" s="479" t="s">
        <v>1030</v>
      </c>
      <c r="D410" s="480">
        <v>19.010000000000002</v>
      </c>
    </row>
    <row r="411" spans="1:4" s="476" customFormat="1" ht="13.5" x14ac:dyDescent="0.25">
      <c r="A411" s="479">
        <v>92960</v>
      </c>
      <c r="B411" s="479" t="s">
        <v>2470</v>
      </c>
      <c r="C411" s="479" t="s">
        <v>1030</v>
      </c>
      <c r="D411" s="480">
        <v>16.260000000000002</v>
      </c>
    </row>
    <row r="412" spans="1:4" s="476" customFormat="1" ht="13.5" x14ac:dyDescent="0.25">
      <c r="A412" s="479">
        <v>92966</v>
      </c>
      <c r="B412" s="479" t="s">
        <v>2471</v>
      </c>
      <c r="C412" s="479" t="s">
        <v>1030</v>
      </c>
      <c r="D412" s="480">
        <v>22.34</v>
      </c>
    </row>
    <row r="413" spans="1:4" s="476" customFormat="1" ht="13.5" x14ac:dyDescent="0.25">
      <c r="A413" s="479">
        <v>93224</v>
      </c>
      <c r="B413" s="479" t="s">
        <v>2472</v>
      </c>
      <c r="C413" s="479" t="s">
        <v>1030</v>
      </c>
      <c r="D413" s="480">
        <v>726.83</v>
      </c>
    </row>
    <row r="414" spans="1:4" s="476" customFormat="1" ht="13.5" x14ac:dyDescent="0.25">
      <c r="A414" s="479">
        <v>93233</v>
      </c>
      <c r="B414" s="479" t="s">
        <v>2473</v>
      </c>
      <c r="C414" s="479" t="s">
        <v>1030</v>
      </c>
      <c r="D414" s="480">
        <v>9.93</v>
      </c>
    </row>
    <row r="415" spans="1:4" s="476" customFormat="1" ht="13.5" x14ac:dyDescent="0.25">
      <c r="A415" s="479">
        <v>93272</v>
      </c>
      <c r="B415" s="479" t="s">
        <v>2474</v>
      </c>
      <c r="C415" s="479" t="s">
        <v>1030</v>
      </c>
      <c r="D415" s="480">
        <v>111.81</v>
      </c>
    </row>
    <row r="416" spans="1:4" s="476" customFormat="1" ht="13.5" x14ac:dyDescent="0.25">
      <c r="A416" s="479">
        <v>93281</v>
      </c>
      <c r="B416" s="479" t="s">
        <v>1256</v>
      </c>
      <c r="C416" s="479" t="s">
        <v>1030</v>
      </c>
      <c r="D416" s="480">
        <v>19.88</v>
      </c>
    </row>
    <row r="417" spans="1:4" s="476" customFormat="1" ht="13.5" x14ac:dyDescent="0.25">
      <c r="A417" s="479">
        <v>93287</v>
      </c>
      <c r="B417" s="479" t="s">
        <v>2475</v>
      </c>
      <c r="C417" s="479" t="s">
        <v>1030</v>
      </c>
      <c r="D417" s="480">
        <v>422.96</v>
      </c>
    </row>
    <row r="418" spans="1:4" s="476" customFormat="1" ht="13.5" x14ac:dyDescent="0.25">
      <c r="A418" s="479">
        <v>93402</v>
      </c>
      <c r="B418" s="479" t="s">
        <v>2476</v>
      </c>
      <c r="C418" s="479" t="s">
        <v>1030</v>
      </c>
      <c r="D418" s="480">
        <v>186.23</v>
      </c>
    </row>
    <row r="419" spans="1:4" s="476" customFormat="1" ht="13.5" x14ac:dyDescent="0.25">
      <c r="A419" s="479">
        <v>93408</v>
      </c>
      <c r="B419" s="479" t="s">
        <v>2477</v>
      </c>
      <c r="C419" s="479" t="s">
        <v>1030</v>
      </c>
      <c r="D419" s="480">
        <v>73.97</v>
      </c>
    </row>
    <row r="420" spans="1:4" s="476" customFormat="1" ht="13.5" x14ac:dyDescent="0.25">
      <c r="A420" s="479">
        <v>93415</v>
      </c>
      <c r="B420" s="479" t="s">
        <v>2478</v>
      </c>
      <c r="C420" s="479" t="s">
        <v>1030</v>
      </c>
      <c r="D420" s="480">
        <v>16.170000000000002</v>
      </c>
    </row>
    <row r="421" spans="1:4" s="476" customFormat="1" ht="13.5" x14ac:dyDescent="0.25">
      <c r="A421" s="479">
        <v>93421</v>
      </c>
      <c r="B421" s="479" t="s">
        <v>2479</v>
      </c>
      <c r="C421" s="479" t="s">
        <v>1030</v>
      </c>
      <c r="D421" s="480">
        <v>59.36</v>
      </c>
    </row>
    <row r="422" spans="1:4" s="476" customFormat="1" ht="13.5" x14ac:dyDescent="0.25">
      <c r="A422" s="479">
        <v>93427</v>
      </c>
      <c r="B422" s="479" t="s">
        <v>2480</v>
      </c>
      <c r="C422" s="479" t="s">
        <v>1030</v>
      </c>
      <c r="D422" s="480">
        <v>136.24</v>
      </c>
    </row>
    <row r="423" spans="1:4" s="476" customFormat="1" ht="13.5" x14ac:dyDescent="0.25">
      <c r="A423" s="479">
        <v>93433</v>
      </c>
      <c r="B423" s="479" t="s">
        <v>2481</v>
      </c>
      <c r="C423" s="479" t="s">
        <v>1030</v>
      </c>
      <c r="D423" s="481">
        <v>2654.37</v>
      </c>
    </row>
    <row r="424" spans="1:4" s="476" customFormat="1" ht="13.5" x14ac:dyDescent="0.25">
      <c r="A424" s="479">
        <v>93439</v>
      </c>
      <c r="B424" s="479" t="s">
        <v>2482</v>
      </c>
      <c r="C424" s="479" t="s">
        <v>1030</v>
      </c>
      <c r="D424" s="480">
        <v>130.02000000000001</v>
      </c>
    </row>
    <row r="425" spans="1:4" s="476" customFormat="1" ht="13.5" x14ac:dyDescent="0.25">
      <c r="A425" s="479">
        <v>95121</v>
      </c>
      <c r="B425" s="479" t="s">
        <v>2483</v>
      </c>
      <c r="C425" s="479" t="s">
        <v>1030</v>
      </c>
      <c r="D425" s="480">
        <v>260.55</v>
      </c>
    </row>
    <row r="426" spans="1:4" s="476" customFormat="1" ht="13.5" x14ac:dyDescent="0.25">
      <c r="A426" s="479">
        <v>95127</v>
      </c>
      <c r="B426" s="479" t="s">
        <v>2484</v>
      </c>
      <c r="C426" s="479" t="s">
        <v>1030</v>
      </c>
      <c r="D426" s="480">
        <v>174.36</v>
      </c>
    </row>
    <row r="427" spans="1:4" s="476" customFormat="1" ht="13.5" x14ac:dyDescent="0.25">
      <c r="A427" s="479">
        <v>95133</v>
      </c>
      <c r="B427" s="479" t="s">
        <v>2485</v>
      </c>
      <c r="C427" s="479" t="s">
        <v>1030</v>
      </c>
      <c r="D427" s="480">
        <v>138.78</v>
      </c>
    </row>
    <row r="428" spans="1:4" s="476" customFormat="1" ht="13.5" x14ac:dyDescent="0.25">
      <c r="A428" s="479">
        <v>95139</v>
      </c>
      <c r="B428" s="479" t="s">
        <v>2486</v>
      </c>
      <c r="C428" s="479" t="s">
        <v>1030</v>
      </c>
      <c r="D428" s="480">
        <v>0.06</v>
      </c>
    </row>
    <row r="429" spans="1:4" s="476" customFormat="1" ht="13.5" x14ac:dyDescent="0.25">
      <c r="A429" s="479">
        <v>95212</v>
      </c>
      <c r="B429" s="479" t="s">
        <v>2487</v>
      </c>
      <c r="C429" s="479" t="s">
        <v>1030</v>
      </c>
      <c r="D429" s="480">
        <v>123.23</v>
      </c>
    </row>
    <row r="430" spans="1:4" s="476" customFormat="1" ht="13.5" x14ac:dyDescent="0.25">
      <c r="A430" s="479">
        <v>95258</v>
      </c>
      <c r="B430" s="479" t="s">
        <v>2488</v>
      </c>
      <c r="C430" s="479" t="s">
        <v>1030</v>
      </c>
      <c r="D430" s="480">
        <v>21.87</v>
      </c>
    </row>
    <row r="431" spans="1:4" s="476" customFormat="1" ht="13.5" x14ac:dyDescent="0.25">
      <c r="A431" s="479">
        <v>95264</v>
      </c>
      <c r="B431" s="479" t="s">
        <v>1273</v>
      </c>
      <c r="C431" s="479" t="s">
        <v>1030</v>
      </c>
      <c r="D431" s="480">
        <v>6.87</v>
      </c>
    </row>
    <row r="432" spans="1:4" s="476" customFormat="1" ht="13.5" x14ac:dyDescent="0.25">
      <c r="A432" s="479">
        <v>95270</v>
      </c>
      <c r="B432" s="479" t="s">
        <v>2489</v>
      </c>
      <c r="C432" s="479" t="s">
        <v>1030</v>
      </c>
      <c r="D432" s="480">
        <v>10.029999999999999</v>
      </c>
    </row>
    <row r="433" spans="1:4" s="476" customFormat="1" ht="13.5" x14ac:dyDescent="0.25">
      <c r="A433" s="479">
        <v>95276</v>
      </c>
      <c r="B433" s="479" t="s">
        <v>2490</v>
      </c>
      <c r="C433" s="479" t="s">
        <v>1030</v>
      </c>
      <c r="D433" s="480">
        <v>2.77</v>
      </c>
    </row>
    <row r="434" spans="1:4" s="476" customFormat="1" ht="13.5" x14ac:dyDescent="0.25">
      <c r="A434" s="479">
        <v>95282</v>
      </c>
      <c r="B434" s="479" t="s">
        <v>2491</v>
      </c>
      <c r="C434" s="479" t="s">
        <v>1030</v>
      </c>
      <c r="D434" s="480">
        <v>10.01</v>
      </c>
    </row>
    <row r="435" spans="1:4" s="476" customFormat="1" ht="13.5" x14ac:dyDescent="0.25">
      <c r="A435" s="479">
        <v>95620</v>
      </c>
      <c r="B435" s="479" t="s">
        <v>1087</v>
      </c>
      <c r="C435" s="479" t="s">
        <v>1030</v>
      </c>
      <c r="D435" s="480">
        <v>21.35</v>
      </c>
    </row>
    <row r="436" spans="1:4" s="476" customFormat="1" ht="13.5" x14ac:dyDescent="0.25">
      <c r="A436" s="479">
        <v>95631</v>
      </c>
      <c r="B436" s="479" t="s">
        <v>2492</v>
      </c>
      <c r="C436" s="479" t="s">
        <v>1030</v>
      </c>
      <c r="D436" s="480">
        <v>173.94</v>
      </c>
    </row>
    <row r="437" spans="1:4" s="476" customFormat="1" ht="13.5" x14ac:dyDescent="0.25">
      <c r="A437" s="479">
        <v>95702</v>
      </c>
      <c r="B437" s="479" t="s">
        <v>2493</v>
      </c>
      <c r="C437" s="479" t="s">
        <v>1030</v>
      </c>
      <c r="D437" s="480">
        <v>30.71</v>
      </c>
    </row>
    <row r="438" spans="1:4" s="476" customFormat="1" ht="13.5" x14ac:dyDescent="0.25">
      <c r="A438" s="479">
        <v>95708</v>
      </c>
      <c r="B438" s="479" t="s">
        <v>2494</v>
      </c>
      <c r="C438" s="479" t="s">
        <v>1030</v>
      </c>
      <c r="D438" s="480">
        <v>123.95</v>
      </c>
    </row>
    <row r="439" spans="1:4" s="476" customFormat="1" ht="13.5" x14ac:dyDescent="0.25">
      <c r="A439" s="479">
        <v>95714</v>
      </c>
      <c r="B439" s="479" t="s">
        <v>2495</v>
      </c>
      <c r="C439" s="479" t="s">
        <v>1030</v>
      </c>
      <c r="D439" s="480">
        <v>188.7</v>
      </c>
    </row>
    <row r="440" spans="1:4" s="476" customFormat="1" ht="13.5" x14ac:dyDescent="0.25">
      <c r="A440" s="479">
        <v>95720</v>
      </c>
      <c r="B440" s="479" t="s">
        <v>2496</v>
      </c>
      <c r="C440" s="479" t="s">
        <v>1030</v>
      </c>
      <c r="D440" s="480">
        <v>185.19</v>
      </c>
    </row>
    <row r="441" spans="1:4" s="476" customFormat="1" ht="13.5" x14ac:dyDescent="0.25">
      <c r="A441" s="479">
        <v>95872</v>
      </c>
      <c r="B441" s="479" t="s">
        <v>2497</v>
      </c>
      <c r="C441" s="479" t="s">
        <v>1030</v>
      </c>
      <c r="D441" s="480">
        <v>231.24</v>
      </c>
    </row>
    <row r="442" spans="1:4" s="476" customFormat="1" ht="13.5" x14ac:dyDescent="0.25">
      <c r="A442" s="479">
        <v>96013</v>
      </c>
      <c r="B442" s="479" t="s">
        <v>2498</v>
      </c>
      <c r="C442" s="479" t="s">
        <v>1030</v>
      </c>
      <c r="D442" s="480">
        <v>200.24</v>
      </c>
    </row>
    <row r="443" spans="1:4" s="476" customFormat="1" ht="13.5" x14ac:dyDescent="0.25">
      <c r="A443" s="479">
        <v>96020</v>
      </c>
      <c r="B443" s="479" t="s">
        <v>2499</v>
      </c>
      <c r="C443" s="479" t="s">
        <v>1030</v>
      </c>
      <c r="D443" s="480">
        <v>199.69</v>
      </c>
    </row>
    <row r="444" spans="1:4" s="476" customFormat="1" ht="13.5" x14ac:dyDescent="0.25">
      <c r="A444" s="479">
        <v>96028</v>
      </c>
      <c r="B444" s="479" t="s">
        <v>2500</v>
      </c>
      <c r="C444" s="479" t="s">
        <v>1030</v>
      </c>
      <c r="D444" s="480">
        <v>148.76</v>
      </c>
    </row>
    <row r="445" spans="1:4" s="476" customFormat="1" ht="13.5" x14ac:dyDescent="0.25">
      <c r="A445" s="479">
        <v>96035</v>
      </c>
      <c r="B445" s="479" t="s">
        <v>2501</v>
      </c>
      <c r="C445" s="479" t="s">
        <v>1030</v>
      </c>
      <c r="D445" s="480">
        <v>206.22</v>
      </c>
    </row>
    <row r="446" spans="1:4" s="476" customFormat="1" ht="13.5" x14ac:dyDescent="0.25">
      <c r="A446" s="479">
        <v>96157</v>
      </c>
      <c r="B446" s="479" t="s">
        <v>2502</v>
      </c>
      <c r="C446" s="479" t="s">
        <v>1030</v>
      </c>
      <c r="D446" s="480">
        <v>149.31</v>
      </c>
    </row>
    <row r="447" spans="1:4" s="476" customFormat="1" ht="13.5" x14ac:dyDescent="0.25">
      <c r="A447" s="479">
        <v>96158</v>
      </c>
      <c r="B447" s="479" t="s">
        <v>2503</v>
      </c>
      <c r="C447" s="479" t="s">
        <v>1030</v>
      </c>
      <c r="D447" s="480">
        <v>113.04</v>
      </c>
    </row>
    <row r="448" spans="1:4" s="476" customFormat="1" ht="13.5" x14ac:dyDescent="0.25">
      <c r="A448" s="479">
        <v>96245</v>
      </c>
      <c r="B448" s="479" t="s">
        <v>2504</v>
      </c>
      <c r="C448" s="479" t="s">
        <v>1030</v>
      </c>
      <c r="D448" s="480">
        <v>75.260000000000005</v>
      </c>
    </row>
    <row r="449" spans="1:4" s="476" customFormat="1" ht="13.5" x14ac:dyDescent="0.25">
      <c r="A449" s="479">
        <v>96463</v>
      </c>
      <c r="B449" s="479" t="s">
        <v>2505</v>
      </c>
      <c r="C449" s="479" t="s">
        <v>1030</v>
      </c>
      <c r="D449" s="480">
        <v>162.79</v>
      </c>
    </row>
    <row r="450" spans="1:4" s="476" customFormat="1" ht="13.5" x14ac:dyDescent="0.25">
      <c r="A450" s="479">
        <v>98764</v>
      </c>
      <c r="B450" s="479" t="s">
        <v>2506</v>
      </c>
      <c r="C450" s="479" t="s">
        <v>1030</v>
      </c>
      <c r="D450" s="480">
        <v>3.69</v>
      </c>
    </row>
    <row r="451" spans="1:4" s="476" customFormat="1" ht="13.5" x14ac:dyDescent="0.25">
      <c r="A451" s="479">
        <v>99833</v>
      </c>
      <c r="B451" s="479" t="s">
        <v>2507</v>
      </c>
      <c r="C451" s="479" t="s">
        <v>1030</v>
      </c>
      <c r="D451" s="480">
        <v>1.29</v>
      </c>
    </row>
    <row r="452" spans="1:4" s="476" customFormat="1" ht="13.5" x14ac:dyDescent="0.25">
      <c r="A452" s="479">
        <v>100641</v>
      </c>
      <c r="B452" s="479" t="s">
        <v>2508</v>
      </c>
      <c r="C452" s="479" t="s">
        <v>1030</v>
      </c>
      <c r="D452" s="480">
        <v>534.4</v>
      </c>
    </row>
    <row r="453" spans="1:4" s="476" customFormat="1" ht="13.5" x14ac:dyDescent="0.25">
      <c r="A453" s="479">
        <v>100647</v>
      </c>
      <c r="B453" s="479" t="s">
        <v>2509</v>
      </c>
      <c r="C453" s="479" t="s">
        <v>1030</v>
      </c>
      <c r="D453" s="481">
        <v>1154.17</v>
      </c>
    </row>
    <row r="454" spans="1:4" s="476" customFormat="1" ht="13.5" x14ac:dyDescent="0.25">
      <c r="A454" s="479">
        <v>102275</v>
      </c>
      <c r="B454" s="479" t="s">
        <v>12521</v>
      </c>
      <c r="C454" s="479" t="s">
        <v>1030</v>
      </c>
      <c r="D454" s="480">
        <v>21.67</v>
      </c>
    </row>
    <row r="455" spans="1:4" s="476" customFormat="1" ht="13.5" x14ac:dyDescent="0.25">
      <c r="A455" s="479">
        <v>5632</v>
      </c>
      <c r="B455" s="479" t="s">
        <v>1136</v>
      </c>
      <c r="C455" s="479" t="s">
        <v>1032</v>
      </c>
      <c r="D455" s="480">
        <v>61.05</v>
      </c>
    </row>
    <row r="456" spans="1:4" s="476" customFormat="1" ht="13.5" x14ac:dyDescent="0.25">
      <c r="A456" s="479">
        <v>5679</v>
      </c>
      <c r="B456" s="479" t="s">
        <v>1780</v>
      </c>
      <c r="C456" s="479" t="s">
        <v>1032</v>
      </c>
      <c r="D456" s="480">
        <v>43.94</v>
      </c>
    </row>
    <row r="457" spans="1:4" s="476" customFormat="1" ht="13.5" x14ac:dyDescent="0.25">
      <c r="A457" s="479">
        <v>5681</v>
      </c>
      <c r="B457" s="479" t="s">
        <v>2510</v>
      </c>
      <c r="C457" s="479" t="s">
        <v>1032</v>
      </c>
      <c r="D457" s="480">
        <v>41.61</v>
      </c>
    </row>
    <row r="458" spans="1:4" s="476" customFormat="1" ht="13.5" x14ac:dyDescent="0.25">
      <c r="A458" s="479">
        <v>5685</v>
      </c>
      <c r="B458" s="479" t="s">
        <v>2511</v>
      </c>
      <c r="C458" s="479" t="s">
        <v>1032</v>
      </c>
      <c r="D458" s="480">
        <v>45.43</v>
      </c>
    </row>
    <row r="459" spans="1:4" s="476" customFormat="1" ht="13.5" x14ac:dyDescent="0.25">
      <c r="A459" s="479">
        <v>5690</v>
      </c>
      <c r="B459" s="479" t="s">
        <v>2512</v>
      </c>
      <c r="C459" s="479" t="s">
        <v>1032</v>
      </c>
      <c r="D459" s="480">
        <v>4.4000000000000004</v>
      </c>
    </row>
    <row r="460" spans="1:4" s="476" customFormat="1" ht="13.5" x14ac:dyDescent="0.25">
      <c r="A460" s="479">
        <v>5806</v>
      </c>
      <c r="B460" s="479" t="s">
        <v>2513</v>
      </c>
      <c r="C460" s="479" t="s">
        <v>1032</v>
      </c>
      <c r="D460" s="480">
        <v>0.25</v>
      </c>
    </row>
    <row r="461" spans="1:4" s="476" customFormat="1" ht="13.5" x14ac:dyDescent="0.25">
      <c r="A461" s="479">
        <v>5826</v>
      </c>
      <c r="B461" s="479" t="s">
        <v>2514</v>
      </c>
      <c r="C461" s="479" t="s">
        <v>1032</v>
      </c>
      <c r="D461" s="480">
        <v>33.979999999999997</v>
      </c>
    </row>
    <row r="462" spans="1:4" s="476" customFormat="1" ht="13.5" x14ac:dyDescent="0.25">
      <c r="A462" s="479">
        <v>5829</v>
      </c>
      <c r="B462" s="479" t="s">
        <v>2515</v>
      </c>
      <c r="C462" s="479" t="s">
        <v>1032</v>
      </c>
      <c r="D462" s="480">
        <v>127.18</v>
      </c>
    </row>
    <row r="463" spans="1:4" s="476" customFormat="1" ht="13.5" x14ac:dyDescent="0.25">
      <c r="A463" s="479">
        <v>5837</v>
      </c>
      <c r="B463" s="479" t="s">
        <v>2516</v>
      </c>
      <c r="C463" s="479" t="s">
        <v>1032</v>
      </c>
      <c r="D463" s="480">
        <v>128.34</v>
      </c>
    </row>
    <row r="464" spans="1:4" s="476" customFormat="1" ht="13.5" x14ac:dyDescent="0.25">
      <c r="A464" s="479">
        <v>5841</v>
      </c>
      <c r="B464" s="479" t="s">
        <v>2517</v>
      </c>
      <c r="C464" s="479" t="s">
        <v>1032</v>
      </c>
      <c r="D464" s="480">
        <v>5.0599999999999996</v>
      </c>
    </row>
    <row r="465" spans="1:4" s="476" customFormat="1" ht="13.5" x14ac:dyDescent="0.25">
      <c r="A465" s="479">
        <v>5845</v>
      </c>
      <c r="B465" s="479" t="s">
        <v>2518</v>
      </c>
      <c r="C465" s="479" t="s">
        <v>1032</v>
      </c>
      <c r="D465" s="480">
        <v>36.369999999999997</v>
      </c>
    </row>
    <row r="466" spans="1:4" s="476" customFormat="1" ht="13.5" x14ac:dyDescent="0.25">
      <c r="A466" s="479">
        <v>5849</v>
      </c>
      <c r="B466" s="479" t="s">
        <v>2519</v>
      </c>
      <c r="C466" s="479" t="s">
        <v>1032</v>
      </c>
      <c r="D466" s="480">
        <v>56.85</v>
      </c>
    </row>
    <row r="467" spans="1:4" s="476" customFormat="1" ht="13.5" x14ac:dyDescent="0.25">
      <c r="A467" s="479">
        <v>5853</v>
      </c>
      <c r="B467" s="479" t="s">
        <v>2520</v>
      </c>
      <c r="C467" s="479" t="s">
        <v>1032</v>
      </c>
      <c r="D467" s="480">
        <v>57.1</v>
      </c>
    </row>
    <row r="468" spans="1:4" s="476" customFormat="1" ht="13.5" x14ac:dyDescent="0.25">
      <c r="A468" s="479">
        <v>5857</v>
      </c>
      <c r="B468" s="479" t="s">
        <v>2521</v>
      </c>
      <c r="C468" s="479" t="s">
        <v>1032</v>
      </c>
      <c r="D468" s="480">
        <v>144.65</v>
      </c>
    </row>
    <row r="469" spans="1:4" s="476" customFormat="1" ht="13.5" x14ac:dyDescent="0.25">
      <c r="A469" s="479">
        <v>5865</v>
      </c>
      <c r="B469" s="479" t="s">
        <v>2522</v>
      </c>
      <c r="C469" s="479" t="s">
        <v>1032</v>
      </c>
      <c r="D469" s="480">
        <v>8.06</v>
      </c>
    </row>
    <row r="470" spans="1:4" s="476" customFormat="1" ht="13.5" x14ac:dyDescent="0.25">
      <c r="A470" s="479">
        <v>5869</v>
      </c>
      <c r="B470" s="479" t="s">
        <v>2523</v>
      </c>
      <c r="C470" s="479" t="s">
        <v>1032</v>
      </c>
      <c r="D470" s="480">
        <v>51.52</v>
      </c>
    </row>
    <row r="471" spans="1:4" s="476" customFormat="1" ht="13.5" x14ac:dyDescent="0.25">
      <c r="A471" s="479">
        <v>5877</v>
      </c>
      <c r="B471" s="479" t="s">
        <v>2524</v>
      </c>
      <c r="C471" s="479" t="s">
        <v>1032</v>
      </c>
      <c r="D471" s="480">
        <v>43.2</v>
      </c>
    </row>
    <row r="472" spans="1:4" s="476" customFormat="1" ht="13.5" x14ac:dyDescent="0.25">
      <c r="A472" s="479">
        <v>5881</v>
      </c>
      <c r="B472" s="479" t="s">
        <v>2525</v>
      </c>
      <c r="C472" s="479" t="s">
        <v>1032</v>
      </c>
      <c r="D472" s="480">
        <v>55.22</v>
      </c>
    </row>
    <row r="473" spans="1:4" s="476" customFormat="1" ht="13.5" x14ac:dyDescent="0.25">
      <c r="A473" s="479">
        <v>5884</v>
      </c>
      <c r="B473" s="479" t="s">
        <v>2526</v>
      </c>
      <c r="C473" s="479" t="s">
        <v>1032</v>
      </c>
      <c r="D473" s="480">
        <v>43.74</v>
      </c>
    </row>
    <row r="474" spans="1:4" s="476" customFormat="1" ht="13.5" x14ac:dyDescent="0.25">
      <c r="A474" s="479">
        <v>5892</v>
      </c>
      <c r="B474" s="479" t="s">
        <v>2527</v>
      </c>
      <c r="C474" s="479" t="s">
        <v>1032</v>
      </c>
      <c r="D474" s="480">
        <v>35.25</v>
      </c>
    </row>
    <row r="475" spans="1:4" s="476" customFormat="1" ht="13.5" x14ac:dyDescent="0.25">
      <c r="A475" s="479">
        <v>5896</v>
      </c>
      <c r="B475" s="479" t="s">
        <v>2528</v>
      </c>
      <c r="C475" s="479" t="s">
        <v>1032</v>
      </c>
      <c r="D475" s="480">
        <v>32.79</v>
      </c>
    </row>
    <row r="476" spans="1:4" s="476" customFormat="1" ht="13.5" x14ac:dyDescent="0.25">
      <c r="A476" s="479">
        <v>5903</v>
      </c>
      <c r="B476" s="479" t="s">
        <v>1063</v>
      </c>
      <c r="C476" s="479" t="s">
        <v>1032</v>
      </c>
      <c r="D476" s="480">
        <v>42.91</v>
      </c>
    </row>
    <row r="477" spans="1:4" s="476" customFormat="1" ht="13.5" x14ac:dyDescent="0.25">
      <c r="A477" s="479">
        <v>5911</v>
      </c>
      <c r="B477" s="479" t="s">
        <v>2529</v>
      </c>
      <c r="C477" s="479" t="s">
        <v>1032</v>
      </c>
      <c r="D477" s="480">
        <v>22.05</v>
      </c>
    </row>
    <row r="478" spans="1:4" s="476" customFormat="1" ht="13.5" x14ac:dyDescent="0.25">
      <c r="A478" s="479">
        <v>5923</v>
      </c>
      <c r="B478" s="479" t="s">
        <v>2530</v>
      </c>
      <c r="C478" s="479" t="s">
        <v>1032</v>
      </c>
      <c r="D478" s="480">
        <v>3.45</v>
      </c>
    </row>
    <row r="479" spans="1:4" s="476" customFormat="1" ht="13.5" x14ac:dyDescent="0.25">
      <c r="A479" s="479">
        <v>5930</v>
      </c>
      <c r="B479" s="479" t="s">
        <v>2531</v>
      </c>
      <c r="C479" s="479" t="s">
        <v>1032</v>
      </c>
      <c r="D479" s="480">
        <v>36.979999999999997</v>
      </c>
    </row>
    <row r="480" spans="1:4" s="476" customFormat="1" ht="13.5" x14ac:dyDescent="0.25">
      <c r="A480" s="479">
        <v>5934</v>
      </c>
      <c r="B480" s="479" t="s">
        <v>1065</v>
      </c>
      <c r="C480" s="479" t="s">
        <v>1032</v>
      </c>
      <c r="D480" s="480">
        <v>67.37</v>
      </c>
    </row>
    <row r="481" spans="1:4" s="476" customFormat="1" ht="13.5" x14ac:dyDescent="0.25">
      <c r="A481" s="479">
        <v>5942</v>
      </c>
      <c r="B481" s="479" t="s">
        <v>1071</v>
      </c>
      <c r="C481" s="479" t="s">
        <v>1032</v>
      </c>
      <c r="D481" s="480">
        <v>53.82</v>
      </c>
    </row>
    <row r="482" spans="1:4" s="476" customFormat="1" ht="13.5" x14ac:dyDescent="0.25">
      <c r="A482" s="479">
        <v>5946</v>
      </c>
      <c r="B482" s="479" t="s">
        <v>2532</v>
      </c>
      <c r="C482" s="479" t="s">
        <v>1032</v>
      </c>
      <c r="D482" s="480">
        <v>66.709999999999994</v>
      </c>
    </row>
    <row r="483" spans="1:4" s="476" customFormat="1" ht="13.5" x14ac:dyDescent="0.25">
      <c r="A483" s="479">
        <v>5952</v>
      </c>
      <c r="B483" s="479" t="s">
        <v>1091</v>
      </c>
      <c r="C483" s="479" t="s">
        <v>1032</v>
      </c>
      <c r="D483" s="480">
        <v>20.52</v>
      </c>
    </row>
    <row r="484" spans="1:4" s="476" customFormat="1" ht="13.5" x14ac:dyDescent="0.25">
      <c r="A484" s="479">
        <v>5954</v>
      </c>
      <c r="B484" s="479" t="s">
        <v>2533</v>
      </c>
      <c r="C484" s="479" t="s">
        <v>1032</v>
      </c>
      <c r="D484" s="480">
        <v>3.92</v>
      </c>
    </row>
    <row r="485" spans="1:4" s="476" customFormat="1" ht="13.5" x14ac:dyDescent="0.25">
      <c r="A485" s="479">
        <v>5961</v>
      </c>
      <c r="B485" s="479" t="s">
        <v>2534</v>
      </c>
      <c r="C485" s="479" t="s">
        <v>1032</v>
      </c>
      <c r="D485" s="480">
        <v>41.34</v>
      </c>
    </row>
    <row r="486" spans="1:4" s="476" customFormat="1" ht="13.5" x14ac:dyDescent="0.25">
      <c r="A486" s="479">
        <v>6260</v>
      </c>
      <c r="B486" s="479" t="s">
        <v>2535</v>
      </c>
      <c r="C486" s="479" t="s">
        <v>1032</v>
      </c>
      <c r="D486" s="480">
        <v>37.81</v>
      </c>
    </row>
    <row r="487" spans="1:4" s="476" customFormat="1" ht="13.5" x14ac:dyDescent="0.25">
      <c r="A487" s="479">
        <v>6880</v>
      </c>
      <c r="B487" s="479" t="s">
        <v>2536</v>
      </c>
      <c r="C487" s="479" t="s">
        <v>1032</v>
      </c>
      <c r="D487" s="480">
        <v>60.47</v>
      </c>
    </row>
    <row r="488" spans="1:4" s="476" customFormat="1" ht="13.5" x14ac:dyDescent="0.25">
      <c r="A488" s="479">
        <v>7031</v>
      </c>
      <c r="B488" s="479" t="s">
        <v>2537</v>
      </c>
      <c r="C488" s="479" t="s">
        <v>1032</v>
      </c>
      <c r="D488" s="480">
        <v>6</v>
      </c>
    </row>
    <row r="489" spans="1:4" s="476" customFormat="1" ht="13.5" x14ac:dyDescent="0.25">
      <c r="A489" s="479">
        <v>7043</v>
      </c>
      <c r="B489" s="479" t="s">
        <v>2538</v>
      </c>
      <c r="C489" s="479" t="s">
        <v>1032</v>
      </c>
      <c r="D489" s="480">
        <v>0.31</v>
      </c>
    </row>
    <row r="490" spans="1:4" s="476" customFormat="1" ht="13.5" x14ac:dyDescent="0.25">
      <c r="A490" s="479">
        <v>7050</v>
      </c>
      <c r="B490" s="479" t="s">
        <v>2539</v>
      </c>
      <c r="C490" s="479" t="s">
        <v>1032</v>
      </c>
      <c r="D490" s="480">
        <v>55.75</v>
      </c>
    </row>
    <row r="491" spans="1:4" s="476" customFormat="1" ht="13.5" x14ac:dyDescent="0.25">
      <c r="A491" s="479">
        <v>67827</v>
      </c>
      <c r="B491" s="479" t="s">
        <v>2540</v>
      </c>
      <c r="C491" s="479" t="s">
        <v>1032</v>
      </c>
      <c r="D491" s="480">
        <v>40.33</v>
      </c>
    </row>
    <row r="492" spans="1:4" s="476" customFormat="1" ht="13.5" x14ac:dyDescent="0.25">
      <c r="A492" s="479">
        <v>73395</v>
      </c>
      <c r="B492" s="479" t="s">
        <v>2541</v>
      </c>
      <c r="C492" s="479" t="s">
        <v>1032</v>
      </c>
      <c r="D492" s="480">
        <v>5.24</v>
      </c>
    </row>
    <row r="493" spans="1:4" s="476" customFormat="1" ht="13.5" x14ac:dyDescent="0.25">
      <c r="A493" s="479">
        <v>83766</v>
      </c>
      <c r="B493" s="479" t="s">
        <v>2542</v>
      </c>
      <c r="C493" s="479" t="s">
        <v>1032</v>
      </c>
      <c r="D493" s="480">
        <v>34.979999999999997</v>
      </c>
    </row>
    <row r="494" spans="1:4" s="476" customFormat="1" ht="13.5" x14ac:dyDescent="0.25">
      <c r="A494" s="479">
        <v>84013</v>
      </c>
      <c r="B494" s="479" t="s">
        <v>2543</v>
      </c>
      <c r="C494" s="479" t="s">
        <v>1032</v>
      </c>
      <c r="D494" s="480">
        <v>59.29</v>
      </c>
    </row>
    <row r="495" spans="1:4" s="476" customFormat="1" ht="13.5" x14ac:dyDescent="0.25">
      <c r="A495" s="479">
        <v>87446</v>
      </c>
      <c r="B495" s="479" t="s">
        <v>2544</v>
      </c>
      <c r="C495" s="479" t="s">
        <v>1032</v>
      </c>
      <c r="D495" s="480">
        <v>0.49</v>
      </c>
    </row>
    <row r="496" spans="1:4" s="476" customFormat="1" ht="13.5" x14ac:dyDescent="0.25">
      <c r="A496" s="479">
        <v>88392</v>
      </c>
      <c r="B496" s="479" t="s">
        <v>2545</v>
      </c>
      <c r="C496" s="479" t="s">
        <v>1032</v>
      </c>
      <c r="D496" s="480">
        <v>0.95</v>
      </c>
    </row>
    <row r="497" spans="1:4" s="476" customFormat="1" ht="13.5" x14ac:dyDescent="0.25">
      <c r="A497" s="479">
        <v>88398</v>
      </c>
      <c r="B497" s="479" t="s">
        <v>2546</v>
      </c>
      <c r="C497" s="479" t="s">
        <v>1032</v>
      </c>
      <c r="D497" s="480">
        <v>1.1399999999999999</v>
      </c>
    </row>
    <row r="498" spans="1:4" s="476" customFormat="1" ht="13.5" x14ac:dyDescent="0.25">
      <c r="A498" s="479">
        <v>88404</v>
      </c>
      <c r="B498" s="479" t="s">
        <v>2547</v>
      </c>
      <c r="C498" s="479" t="s">
        <v>1032</v>
      </c>
      <c r="D498" s="480">
        <v>0.9</v>
      </c>
    </row>
    <row r="499" spans="1:4" s="476" customFormat="1" ht="13.5" x14ac:dyDescent="0.25">
      <c r="A499" s="479">
        <v>88430</v>
      </c>
      <c r="B499" s="479" t="s">
        <v>2548</v>
      </c>
      <c r="C499" s="479" t="s">
        <v>1032</v>
      </c>
      <c r="D499" s="480">
        <v>5.89</v>
      </c>
    </row>
    <row r="500" spans="1:4" s="476" customFormat="1" ht="13.5" x14ac:dyDescent="0.25">
      <c r="A500" s="479">
        <v>88438</v>
      </c>
      <c r="B500" s="479" t="s">
        <v>2549</v>
      </c>
      <c r="C500" s="479" t="s">
        <v>1032</v>
      </c>
      <c r="D500" s="480">
        <v>7.82</v>
      </c>
    </row>
    <row r="501" spans="1:4" s="476" customFormat="1" ht="13.5" x14ac:dyDescent="0.25">
      <c r="A501" s="479">
        <v>88831</v>
      </c>
      <c r="B501" s="479" t="s">
        <v>2550</v>
      </c>
      <c r="C501" s="479" t="s">
        <v>1032</v>
      </c>
      <c r="D501" s="480">
        <v>0.35</v>
      </c>
    </row>
    <row r="502" spans="1:4" s="476" customFormat="1" ht="13.5" x14ac:dyDescent="0.25">
      <c r="A502" s="479">
        <v>88844</v>
      </c>
      <c r="B502" s="479" t="s">
        <v>2551</v>
      </c>
      <c r="C502" s="479" t="s">
        <v>1032</v>
      </c>
      <c r="D502" s="480">
        <v>49.67</v>
      </c>
    </row>
    <row r="503" spans="1:4" s="476" customFormat="1" ht="13.5" x14ac:dyDescent="0.25">
      <c r="A503" s="479">
        <v>88908</v>
      </c>
      <c r="B503" s="479" t="s">
        <v>2552</v>
      </c>
      <c r="C503" s="479" t="s">
        <v>1032</v>
      </c>
      <c r="D503" s="480">
        <v>65.34</v>
      </c>
    </row>
    <row r="504" spans="1:4" s="476" customFormat="1" ht="13.5" x14ac:dyDescent="0.25">
      <c r="A504" s="479">
        <v>89022</v>
      </c>
      <c r="B504" s="479" t="s">
        <v>2553</v>
      </c>
      <c r="C504" s="479" t="s">
        <v>1032</v>
      </c>
      <c r="D504" s="480">
        <v>0.31</v>
      </c>
    </row>
    <row r="505" spans="1:4" s="476" customFormat="1" ht="13.5" x14ac:dyDescent="0.25">
      <c r="A505" s="479">
        <v>89027</v>
      </c>
      <c r="B505" s="479" t="s">
        <v>2554</v>
      </c>
      <c r="C505" s="479" t="s">
        <v>1032</v>
      </c>
      <c r="D505" s="480">
        <v>4.87</v>
      </c>
    </row>
    <row r="506" spans="1:4" s="476" customFormat="1" ht="13.5" x14ac:dyDescent="0.25">
      <c r="A506" s="479">
        <v>89031</v>
      </c>
      <c r="B506" s="479" t="s">
        <v>1056</v>
      </c>
      <c r="C506" s="479" t="s">
        <v>1032</v>
      </c>
      <c r="D506" s="480">
        <v>48.29</v>
      </c>
    </row>
    <row r="507" spans="1:4" s="476" customFormat="1" ht="13.5" x14ac:dyDescent="0.25">
      <c r="A507" s="479">
        <v>89036</v>
      </c>
      <c r="B507" s="479" t="s">
        <v>2555</v>
      </c>
      <c r="C507" s="479" t="s">
        <v>1032</v>
      </c>
      <c r="D507" s="480">
        <v>31.63</v>
      </c>
    </row>
    <row r="508" spans="1:4" s="476" customFormat="1" ht="13.5" x14ac:dyDescent="0.25">
      <c r="A508" s="479">
        <v>89218</v>
      </c>
      <c r="B508" s="479" t="s">
        <v>2556</v>
      </c>
      <c r="C508" s="479" t="s">
        <v>1032</v>
      </c>
      <c r="D508" s="480">
        <v>68.75</v>
      </c>
    </row>
    <row r="509" spans="1:4" s="476" customFormat="1" ht="13.5" x14ac:dyDescent="0.25">
      <c r="A509" s="479">
        <v>89226</v>
      </c>
      <c r="B509" s="479" t="s">
        <v>1140</v>
      </c>
      <c r="C509" s="479" t="s">
        <v>1032</v>
      </c>
      <c r="D509" s="480">
        <v>1.46</v>
      </c>
    </row>
    <row r="510" spans="1:4" s="476" customFormat="1" ht="13.5" x14ac:dyDescent="0.25">
      <c r="A510" s="479">
        <v>89235</v>
      </c>
      <c r="B510" s="479" t="s">
        <v>2557</v>
      </c>
      <c r="C510" s="479" t="s">
        <v>1032</v>
      </c>
      <c r="D510" s="480">
        <v>167.6</v>
      </c>
    </row>
    <row r="511" spans="1:4" s="476" customFormat="1" ht="13.5" x14ac:dyDescent="0.25">
      <c r="A511" s="479">
        <v>89243</v>
      </c>
      <c r="B511" s="479" t="s">
        <v>2558</v>
      </c>
      <c r="C511" s="479" t="s">
        <v>1032</v>
      </c>
      <c r="D511" s="480">
        <v>362.01</v>
      </c>
    </row>
    <row r="512" spans="1:4" s="476" customFormat="1" ht="13.5" x14ac:dyDescent="0.25">
      <c r="A512" s="479">
        <v>89251</v>
      </c>
      <c r="B512" s="479" t="s">
        <v>2559</v>
      </c>
      <c r="C512" s="479" t="s">
        <v>1032</v>
      </c>
      <c r="D512" s="480">
        <v>317.45999999999998</v>
      </c>
    </row>
    <row r="513" spans="1:4" s="476" customFormat="1" ht="13.5" x14ac:dyDescent="0.25">
      <c r="A513" s="479">
        <v>89258</v>
      </c>
      <c r="B513" s="479" t="s">
        <v>2560</v>
      </c>
      <c r="C513" s="479" t="s">
        <v>1032</v>
      </c>
      <c r="D513" s="480">
        <v>109.16</v>
      </c>
    </row>
    <row r="514" spans="1:4" s="476" customFormat="1" ht="13.5" x14ac:dyDescent="0.25">
      <c r="A514" s="479">
        <v>89273</v>
      </c>
      <c r="B514" s="479" t="s">
        <v>2561</v>
      </c>
      <c r="C514" s="479" t="s">
        <v>1032</v>
      </c>
      <c r="D514" s="480">
        <v>71.73</v>
      </c>
    </row>
    <row r="515" spans="1:4" s="476" customFormat="1" ht="13.5" x14ac:dyDescent="0.25">
      <c r="A515" s="479">
        <v>89279</v>
      </c>
      <c r="B515" s="479" t="s">
        <v>2562</v>
      </c>
      <c r="C515" s="479" t="s">
        <v>1032</v>
      </c>
      <c r="D515" s="480">
        <v>1.79</v>
      </c>
    </row>
    <row r="516" spans="1:4" s="476" customFormat="1" ht="13.5" x14ac:dyDescent="0.25">
      <c r="A516" s="479">
        <v>89877</v>
      </c>
      <c r="B516" s="479" t="s">
        <v>1036</v>
      </c>
      <c r="C516" s="479" t="s">
        <v>1032</v>
      </c>
      <c r="D516" s="480">
        <v>55.15</v>
      </c>
    </row>
    <row r="517" spans="1:4" s="476" customFormat="1" ht="13.5" x14ac:dyDescent="0.25">
      <c r="A517" s="479">
        <v>89884</v>
      </c>
      <c r="B517" s="479" t="s">
        <v>1073</v>
      </c>
      <c r="C517" s="479" t="s">
        <v>1032</v>
      </c>
      <c r="D517" s="480">
        <v>57.25</v>
      </c>
    </row>
    <row r="518" spans="1:4" s="476" customFormat="1" ht="13.5" x14ac:dyDescent="0.25">
      <c r="A518" s="479">
        <v>90587</v>
      </c>
      <c r="B518" s="479" t="s">
        <v>1115</v>
      </c>
      <c r="C518" s="479" t="s">
        <v>1032</v>
      </c>
      <c r="D518" s="480">
        <v>0.36</v>
      </c>
    </row>
    <row r="519" spans="1:4" s="476" customFormat="1" ht="13.5" x14ac:dyDescent="0.25">
      <c r="A519" s="479">
        <v>90626</v>
      </c>
      <c r="B519" s="479" t="s">
        <v>2563</v>
      </c>
      <c r="C519" s="479" t="s">
        <v>1032</v>
      </c>
      <c r="D519" s="480">
        <v>2.0499999999999998</v>
      </c>
    </row>
    <row r="520" spans="1:4" s="476" customFormat="1" ht="13.5" x14ac:dyDescent="0.25">
      <c r="A520" s="479">
        <v>90632</v>
      </c>
      <c r="B520" s="479" t="s">
        <v>2564</v>
      </c>
      <c r="C520" s="479" t="s">
        <v>1032</v>
      </c>
      <c r="D520" s="480">
        <v>57.71</v>
      </c>
    </row>
    <row r="521" spans="1:4" s="476" customFormat="1" ht="13.5" x14ac:dyDescent="0.25">
      <c r="A521" s="479">
        <v>90638</v>
      </c>
      <c r="B521" s="479" t="s">
        <v>2565</v>
      </c>
      <c r="C521" s="479" t="s">
        <v>1032</v>
      </c>
      <c r="D521" s="480">
        <v>4.53</v>
      </c>
    </row>
    <row r="522" spans="1:4" s="476" customFormat="1" ht="13.5" x14ac:dyDescent="0.25">
      <c r="A522" s="479">
        <v>90644</v>
      </c>
      <c r="B522" s="479" t="s">
        <v>2566</v>
      </c>
      <c r="C522" s="479" t="s">
        <v>1032</v>
      </c>
      <c r="D522" s="480">
        <v>6.77</v>
      </c>
    </row>
    <row r="523" spans="1:4" s="476" customFormat="1" ht="13.5" x14ac:dyDescent="0.25">
      <c r="A523" s="479">
        <v>90651</v>
      </c>
      <c r="B523" s="479" t="s">
        <v>2567</v>
      </c>
      <c r="C523" s="479" t="s">
        <v>1032</v>
      </c>
      <c r="D523" s="480">
        <v>0.9</v>
      </c>
    </row>
    <row r="524" spans="1:4" s="476" customFormat="1" ht="13.5" x14ac:dyDescent="0.25">
      <c r="A524" s="479">
        <v>90657</v>
      </c>
      <c r="B524" s="479" t="s">
        <v>2568</v>
      </c>
      <c r="C524" s="479" t="s">
        <v>1032</v>
      </c>
      <c r="D524" s="480">
        <v>4.4000000000000004</v>
      </c>
    </row>
    <row r="525" spans="1:4" s="476" customFormat="1" ht="13.5" x14ac:dyDescent="0.25">
      <c r="A525" s="479">
        <v>90663</v>
      </c>
      <c r="B525" s="479" t="s">
        <v>2569</v>
      </c>
      <c r="C525" s="479" t="s">
        <v>1032</v>
      </c>
      <c r="D525" s="480">
        <v>4.72</v>
      </c>
    </row>
    <row r="526" spans="1:4" s="476" customFormat="1" ht="13.5" x14ac:dyDescent="0.25">
      <c r="A526" s="479">
        <v>90669</v>
      </c>
      <c r="B526" s="479" t="s">
        <v>2570</v>
      </c>
      <c r="C526" s="479" t="s">
        <v>1032</v>
      </c>
      <c r="D526" s="480">
        <v>6.22</v>
      </c>
    </row>
    <row r="527" spans="1:4" s="476" customFormat="1" ht="13.5" x14ac:dyDescent="0.25">
      <c r="A527" s="479">
        <v>90675</v>
      </c>
      <c r="B527" s="479" t="s">
        <v>2571</v>
      </c>
      <c r="C527" s="479" t="s">
        <v>1032</v>
      </c>
      <c r="D527" s="480">
        <v>197.38</v>
      </c>
    </row>
    <row r="528" spans="1:4" s="476" customFormat="1" ht="13.5" x14ac:dyDescent="0.25">
      <c r="A528" s="479">
        <v>90681</v>
      </c>
      <c r="B528" s="479" t="s">
        <v>1077</v>
      </c>
      <c r="C528" s="479" t="s">
        <v>1032</v>
      </c>
      <c r="D528" s="480">
        <v>117.29</v>
      </c>
    </row>
    <row r="529" spans="1:4" s="476" customFormat="1" ht="13.5" x14ac:dyDescent="0.25">
      <c r="A529" s="479">
        <v>90687</v>
      </c>
      <c r="B529" s="479" t="s">
        <v>2572</v>
      </c>
      <c r="C529" s="479" t="s">
        <v>1032</v>
      </c>
      <c r="D529" s="480">
        <v>53.53</v>
      </c>
    </row>
    <row r="530" spans="1:4" s="476" customFormat="1" ht="13.5" x14ac:dyDescent="0.25">
      <c r="A530" s="479">
        <v>90693</v>
      </c>
      <c r="B530" s="479" t="s">
        <v>2573</v>
      </c>
      <c r="C530" s="479" t="s">
        <v>1032</v>
      </c>
      <c r="D530" s="480">
        <v>37.21</v>
      </c>
    </row>
    <row r="531" spans="1:4" s="476" customFormat="1" ht="13.5" x14ac:dyDescent="0.25">
      <c r="A531" s="479">
        <v>90965</v>
      </c>
      <c r="B531" s="479" t="s">
        <v>2574</v>
      </c>
      <c r="C531" s="479" t="s">
        <v>1032</v>
      </c>
      <c r="D531" s="480">
        <v>5.25</v>
      </c>
    </row>
    <row r="532" spans="1:4" s="476" customFormat="1" ht="13.5" x14ac:dyDescent="0.25">
      <c r="A532" s="479">
        <v>90973</v>
      </c>
      <c r="B532" s="479" t="s">
        <v>2575</v>
      </c>
      <c r="C532" s="479" t="s">
        <v>1032</v>
      </c>
      <c r="D532" s="480">
        <v>5.26</v>
      </c>
    </row>
    <row r="533" spans="1:4" s="476" customFormat="1" ht="13.5" x14ac:dyDescent="0.25">
      <c r="A533" s="479">
        <v>90982</v>
      </c>
      <c r="B533" s="479" t="s">
        <v>2576</v>
      </c>
      <c r="C533" s="479" t="s">
        <v>1032</v>
      </c>
      <c r="D533" s="480">
        <v>13.37</v>
      </c>
    </row>
    <row r="534" spans="1:4" s="476" customFormat="1" ht="13.5" x14ac:dyDescent="0.25">
      <c r="A534" s="479">
        <v>91001</v>
      </c>
      <c r="B534" s="479" t="s">
        <v>2577</v>
      </c>
      <c r="C534" s="479" t="s">
        <v>1032</v>
      </c>
      <c r="D534" s="480">
        <v>6.24</v>
      </c>
    </row>
    <row r="535" spans="1:4" s="476" customFormat="1" ht="13.5" x14ac:dyDescent="0.25">
      <c r="A535" s="479">
        <v>91032</v>
      </c>
      <c r="B535" s="479" t="s">
        <v>2578</v>
      </c>
      <c r="C535" s="479" t="s">
        <v>1032</v>
      </c>
      <c r="D535" s="480">
        <v>39.85</v>
      </c>
    </row>
    <row r="536" spans="1:4" s="476" customFormat="1" ht="13.5" x14ac:dyDescent="0.25">
      <c r="A536" s="479">
        <v>91278</v>
      </c>
      <c r="B536" s="479" t="s">
        <v>1290</v>
      </c>
      <c r="C536" s="479" t="s">
        <v>1032</v>
      </c>
      <c r="D536" s="480">
        <v>0.54</v>
      </c>
    </row>
    <row r="537" spans="1:4" s="476" customFormat="1" ht="13.5" x14ac:dyDescent="0.25">
      <c r="A537" s="479">
        <v>91285</v>
      </c>
      <c r="B537" s="479" t="s">
        <v>1532</v>
      </c>
      <c r="C537" s="479" t="s">
        <v>1032</v>
      </c>
      <c r="D537" s="480">
        <v>0.75</v>
      </c>
    </row>
    <row r="538" spans="1:4" s="476" customFormat="1" ht="13.5" x14ac:dyDescent="0.25">
      <c r="A538" s="479">
        <v>91387</v>
      </c>
      <c r="B538" s="479" t="s">
        <v>2579</v>
      </c>
      <c r="C538" s="479" t="s">
        <v>1032</v>
      </c>
      <c r="D538" s="480">
        <v>44.31</v>
      </c>
    </row>
    <row r="539" spans="1:4" s="476" customFormat="1" ht="13.5" x14ac:dyDescent="0.25">
      <c r="A539" s="479">
        <v>91395</v>
      </c>
      <c r="B539" s="479" t="s">
        <v>2580</v>
      </c>
      <c r="C539" s="479" t="s">
        <v>1032</v>
      </c>
      <c r="D539" s="480">
        <v>36.64</v>
      </c>
    </row>
    <row r="540" spans="1:4" s="476" customFormat="1" ht="13.5" x14ac:dyDescent="0.25">
      <c r="A540" s="479">
        <v>91486</v>
      </c>
      <c r="B540" s="479" t="s">
        <v>2581</v>
      </c>
      <c r="C540" s="479" t="s">
        <v>1032</v>
      </c>
      <c r="D540" s="480">
        <v>44.67</v>
      </c>
    </row>
    <row r="541" spans="1:4" s="476" customFormat="1" ht="13.5" x14ac:dyDescent="0.25">
      <c r="A541" s="479">
        <v>91534</v>
      </c>
      <c r="B541" s="479" t="s">
        <v>1097</v>
      </c>
      <c r="C541" s="479" t="s">
        <v>1032</v>
      </c>
      <c r="D541" s="480">
        <v>19.43</v>
      </c>
    </row>
    <row r="542" spans="1:4" s="476" customFormat="1" ht="13.5" x14ac:dyDescent="0.25">
      <c r="A542" s="479">
        <v>91635</v>
      </c>
      <c r="B542" s="479" t="s">
        <v>2582</v>
      </c>
      <c r="C542" s="479" t="s">
        <v>1032</v>
      </c>
      <c r="D542" s="480">
        <v>35.479999999999997</v>
      </c>
    </row>
    <row r="543" spans="1:4" s="476" customFormat="1" ht="13.5" x14ac:dyDescent="0.25">
      <c r="A543" s="479">
        <v>91646</v>
      </c>
      <c r="B543" s="479" t="s">
        <v>2583</v>
      </c>
      <c r="C543" s="479" t="s">
        <v>1032</v>
      </c>
      <c r="D543" s="480">
        <v>63.67</v>
      </c>
    </row>
    <row r="544" spans="1:4" s="476" customFormat="1" ht="13.5" x14ac:dyDescent="0.25">
      <c r="A544" s="479">
        <v>91693</v>
      </c>
      <c r="B544" s="479" t="s">
        <v>1031</v>
      </c>
      <c r="C544" s="479" t="s">
        <v>1032</v>
      </c>
      <c r="D544" s="480">
        <v>18.73</v>
      </c>
    </row>
    <row r="545" spans="1:4" s="476" customFormat="1" ht="13.5" x14ac:dyDescent="0.25">
      <c r="A545" s="479">
        <v>92044</v>
      </c>
      <c r="B545" s="479" t="s">
        <v>2584</v>
      </c>
      <c r="C545" s="479" t="s">
        <v>1032</v>
      </c>
      <c r="D545" s="480">
        <v>6.77</v>
      </c>
    </row>
    <row r="546" spans="1:4" s="476" customFormat="1" ht="13.5" x14ac:dyDescent="0.25">
      <c r="A546" s="479">
        <v>92107</v>
      </c>
      <c r="B546" s="479" t="s">
        <v>2585</v>
      </c>
      <c r="C546" s="479" t="s">
        <v>1032</v>
      </c>
      <c r="D546" s="480">
        <v>46.01</v>
      </c>
    </row>
    <row r="547" spans="1:4" s="476" customFormat="1" ht="13.5" x14ac:dyDescent="0.25">
      <c r="A547" s="479">
        <v>92113</v>
      </c>
      <c r="B547" s="479" t="s">
        <v>2586</v>
      </c>
      <c r="C547" s="479" t="s">
        <v>1032</v>
      </c>
      <c r="D547" s="480">
        <v>1.05</v>
      </c>
    </row>
    <row r="548" spans="1:4" s="476" customFormat="1" ht="13.5" x14ac:dyDescent="0.25">
      <c r="A548" s="479">
        <v>92119</v>
      </c>
      <c r="B548" s="479" t="s">
        <v>2587</v>
      </c>
      <c r="C548" s="479" t="s">
        <v>1032</v>
      </c>
      <c r="D548" s="480">
        <v>0.11</v>
      </c>
    </row>
    <row r="549" spans="1:4" s="476" customFormat="1" ht="13.5" x14ac:dyDescent="0.25">
      <c r="A549" s="479">
        <v>92139</v>
      </c>
      <c r="B549" s="479" t="s">
        <v>2588</v>
      </c>
      <c r="C549" s="479" t="s">
        <v>1032</v>
      </c>
      <c r="D549" s="480">
        <v>31.31</v>
      </c>
    </row>
    <row r="550" spans="1:4" s="476" customFormat="1" ht="13.5" x14ac:dyDescent="0.25">
      <c r="A550" s="479">
        <v>92146</v>
      </c>
      <c r="B550" s="479" t="s">
        <v>2589</v>
      </c>
      <c r="C550" s="479" t="s">
        <v>1032</v>
      </c>
      <c r="D550" s="480">
        <v>22.43</v>
      </c>
    </row>
    <row r="551" spans="1:4" s="476" customFormat="1" ht="13.5" x14ac:dyDescent="0.25">
      <c r="A551" s="479">
        <v>92243</v>
      </c>
      <c r="B551" s="479" t="s">
        <v>2590</v>
      </c>
      <c r="C551" s="479" t="s">
        <v>1032</v>
      </c>
      <c r="D551" s="480">
        <v>53.22</v>
      </c>
    </row>
    <row r="552" spans="1:4" s="476" customFormat="1" ht="13.5" x14ac:dyDescent="0.25">
      <c r="A552" s="479">
        <v>92717</v>
      </c>
      <c r="B552" s="479" t="s">
        <v>2591</v>
      </c>
      <c r="C552" s="479" t="s">
        <v>1032</v>
      </c>
      <c r="D552" s="480">
        <v>0.2</v>
      </c>
    </row>
    <row r="553" spans="1:4" s="476" customFormat="1" ht="13.5" x14ac:dyDescent="0.25">
      <c r="A553" s="479">
        <v>92961</v>
      </c>
      <c r="B553" s="479" t="s">
        <v>2592</v>
      </c>
      <c r="C553" s="479" t="s">
        <v>1032</v>
      </c>
      <c r="D553" s="480">
        <v>4.4800000000000004</v>
      </c>
    </row>
    <row r="554" spans="1:4" s="476" customFormat="1" ht="13.5" x14ac:dyDescent="0.25">
      <c r="A554" s="479">
        <v>92967</v>
      </c>
      <c r="B554" s="479" t="s">
        <v>2593</v>
      </c>
      <c r="C554" s="479" t="s">
        <v>1032</v>
      </c>
      <c r="D554" s="480">
        <v>20.56</v>
      </c>
    </row>
    <row r="555" spans="1:4" s="476" customFormat="1" ht="13.5" x14ac:dyDescent="0.25">
      <c r="A555" s="479">
        <v>93225</v>
      </c>
      <c r="B555" s="479" t="s">
        <v>2594</v>
      </c>
      <c r="C555" s="479" t="s">
        <v>1032</v>
      </c>
      <c r="D555" s="480">
        <v>296.57</v>
      </c>
    </row>
    <row r="556" spans="1:4" s="476" customFormat="1" ht="13.5" x14ac:dyDescent="0.25">
      <c r="A556" s="479">
        <v>93234</v>
      </c>
      <c r="B556" s="479" t="s">
        <v>2595</v>
      </c>
      <c r="C556" s="479" t="s">
        <v>1032</v>
      </c>
      <c r="D556" s="480">
        <v>0.44</v>
      </c>
    </row>
    <row r="557" spans="1:4" s="476" customFormat="1" ht="13.5" x14ac:dyDescent="0.25">
      <c r="A557" s="479">
        <v>93244</v>
      </c>
      <c r="B557" s="479" t="s">
        <v>1067</v>
      </c>
      <c r="C557" s="479" t="s">
        <v>1032</v>
      </c>
      <c r="D557" s="480">
        <v>46.48</v>
      </c>
    </row>
    <row r="558" spans="1:4" s="476" customFormat="1" ht="13.5" x14ac:dyDescent="0.25">
      <c r="A558" s="479">
        <v>93274</v>
      </c>
      <c r="B558" s="479" t="s">
        <v>2596</v>
      </c>
      <c r="C558" s="479" t="s">
        <v>1032</v>
      </c>
      <c r="D558" s="480">
        <v>62.13</v>
      </c>
    </row>
    <row r="559" spans="1:4" s="476" customFormat="1" ht="13.5" x14ac:dyDescent="0.25">
      <c r="A559" s="479">
        <v>93282</v>
      </c>
      <c r="B559" s="479" t="s">
        <v>1257</v>
      </c>
      <c r="C559" s="479" t="s">
        <v>1032</v>
      </c>
      <c r="D559" s="480">
        <v>19</v>
      </c>
    </row>
    <row r="560" spans="1:4" s="476" customFormat="1" ht="13.5" x14ac:dyDescent="0.25">
      <c r="A560" s="479">
        <v>93288</v>
      </c>
      <c r="B560" s="479" t="s">
        <v>2597</v>
      </c>
      <c r="C560" s="479" t="s">
        <v>1032</v>
      </c>
      <c r="D560" s="480">
        <v>121.54</v>
      </c>
    </row>
    <row r="561" spans="1:4" s="476" customFormat="1" ht="13.5" x14ac:dyDescent="0.25">
      <c r="A561" s="479">
        <v>93403</v>
      </c>
      <c r="B561" s="479" t="s">
        <v>2598</v>
      </c>
      <c r="C561" s="479" t="s">
        <v>1032</v>
      </c>
      <c r="D561" s="480">
        <v>35.479999999999997</v>
      </c>
    </row>
    <row r="562" spans="1:4" s="476" customFormat="1" ht="13.5" x14ac:dyDescent="0.25">
      <c r="A562" s="479">
        <v>93409</v>
      </c>
      <c r="B562" s="479" t="s">
        <v>2599</v>
      </c>
      <c r="C562" s="479" t="s">
        <v>1032</v>
      </c>
      <c r="D562" s="480">
        <v>28.18</v>
      </c>
    </row>
    <row r="563" spans="1:4" s="476" customFormat="1" ht="13.5" x14ac:dyDescent="0.25">
      <c r="A563" s="479">
        <v>93416</v>
      </c>
      <c r="B563" s="479" t="s">
        <v>2600</v>
      </c>
      <c r="C563" s="479" t="s">
        <v>1032</v>
      </c>
      <c r="D563" s="480">
        <v>0.24</v>
      </c>
    </row>
    <row r="564" spans="1:4" s="476" customFormat="1" ht="13.5" x14ac:dyDescent="0.25">
      <c r="A564" s="479">
        <v>93422</v>
      </c>
      <c r="B564" s="479" t="s">
        <v>2601</v>
      </c>
      <c r="C564" s="479" t="s">
        <v>1032</v>
      </c>
      <c r="D564" s="480">
        <v>3.29</v>
      </c>
    </row>
    <row r="565" spans="1:4" s="476" customFormat="1" ht="13.5" x14ac:dyDescent="0.25">
      <c r="A565" s="479">
        <v>93428</v>
      </c>
      <c r="B565" s="479" t="s">
        <v>2602</v>
      </c>
      <c r="C565" s="479" t="s">
        <v>1032</v>
      </c>
      <c r="D565" s="480">
        <v>4.66</v>
      </c>
    </row>
    <row r="566" spans="1:4" s="476" customFormat="1" ht="13.5" x14ac:dyDescent="0.25">
      <c r="A566" s="479">
        <v>93434</v>
      </c>
      <c r="B566" s="479" t="s">
        <v>2603</v>
      </c>
      <c r="C566" s="479" t="s">
        <v>1032</v>
      </c>
      <c r="D566" s="480">
        <v>204.37</v>
      </c>
    </row>
    <row r="567" spans="1:4" s="476" customFormat="1" ht="13.5" x14ac:dyDescent="0.25">
      <c r="A567" s="479">
        <v>93440</v>
      </c>
      <c r="B567" s="479" t="s">
        <v>2604</v>
      </c>
      <c r="C567" s="479" t="s">
        <v>1032</v>
      </c>
      <c r="D567" s="480">
        <v>96.49</v>
      </c>
    </row>
    <row r="568" spans="1:4" s="476" customFormat="1" ht="13.5" x14ac:dyDescent="0.25">
      <c r="A568" s="479">
        <v>95122</v>
      </c>
      <c r="B568" s="479" t="s">
        <v>2605</v>
      </c>
      <c r="C568" s="479" t="s">
        <v>1032</v>
      </c>
      <c r="D568" s="480">
        <v>149.06</v>
      </c>
    </row>
    <row r="569" spans="1:4" s="476" customFormat="1" ht="13.5" x14ac:dyDescent="0.25">
      <c r="A569" s="479">
        <v>95128</v>
      </c>
      <c r="B569" s="479" t="s">
        <v>2606</v>
      </c>
      <c r="C569" s="479" t="s">
        <v>1032</v>
      </c>
      <c r="D569" s="480">
        <v>38.22</v>
      </c>
    </row>
    <row r="570" spans="1:4" s="476" customFormat="1" ht="13.5" x14ac:dyDescent="0.25">
      <c r="A570" s="479">
        <v>95140</v>
      </c>
      <c r="B570" s="479" t="s">
        <v>2607</v>
      </c>
      <c r="C570" s="479" t="s">
        <v>1032</v>
      </c>
      <c r="D570" s="480">
        <v>0.04</v>
      </c>
    </row>
    <row r="571" spans="1:4" s="476" customFormat="1" ht="13.5" x14ac:dyDescent="0.25">
      <c r="A571" s="479">
        <v>95213</v>
      </c>
      <c r="B571" s="479" t="s">
        <v>2608</v>
      </c>
      <c r="C571" s="479" t="s">
        <v>1032</v>
      </c>
      <c r="D571" s="480">
        <v>67.900000000000006</v>
      </c>
    </row>
    <row r="572" spans="1:4" s="476" customFormat="1" ht="13.5" x14ac:dyDescent="0.25">
      <c r="A572" s="479">
        <v>95259</v>
      </c>
      <c r="B572" s="479" t="s">
        <v>2609</v>
      </c>
      <c r="C572" s="479" t="s">
        <v>1032</v>
      </c>
      <c r="D572" s="480">
        <v>20.34</v>
      </c>
    </row>
    <row r="573" spans="1:4" s="476" customFormat="1" ht="13.5" x14ac:dyDescent="0.25">
      <c r="A573" s="479">
        <v>95265</v>
      </c>
      <c r="B573" s="479" t="s">
        <v>1274</v>
      </c>
      <c r="C573" s="479" t="s">
        <v>1032</v>
      </c>
      <c r="D573" s="480">
        <v>0.71</v>
      </c>
    </row>
    <row r="574" spans="1:4" s="476" customFormat="1" ht="13.5" x14ac:dyDescent="0.25">
      <c r="A574" s="479">
        <v>95271</v>
      </c>
      <c r="B574" s="479" t="s">
        <v>2610</v>
      </c>
      <c r="C574" s="479" t="s">
        <v>1032</v>
      </c>
      <c r="D574" s="480">
        <v>0.48</v>
      </c>
    </row>
    <row r="575" spans="1:4" s="476" customFormat="1" ht="13.5" x14ac:dyDescent="0.25">
      <c r="A575" s="479">
        <v>95277</v>
      </c>
      <c r="B575" s="479" t="s">
        <v>2611</v>
      </c>
      <c r="C575" s="479" t="s">
        <v>1032</v>
      </c>
      <c r="D575" s="480">
        <v>0.48</v>
      </c>
    </row>
    <row r="576" spans="1:4" s="476" customFormat="1" ht="13.5" x14ac:dyDescent="0.25">
      <c r="A576" s="479">
        <v>95283</v>
      </c>
      <c r="B576" s="479" t="s">
        <v>2612</v>
      </c>
      <c r="C576" s="479" t="s">
        <v>1032</v>
      </c>
      <c r="D576" s="480">
        <v>0.52</v>
      </c>
    </row>
    <row r="577" spans="1:4" s="476" customFormat="1" ht="13.5" x14ac:dyDescent="0.25">
      <c r="A577" s="479">
        <v>95621</v>
      </c>
      <c r="B577" s="479" t="s">
        <v>1088</v>
      </c>
      <c r="C577" s="479" t="s">
        <v>1032</v>
      </c>
      <c r="D577" s="480">
        <v>20.09</v>
      </c>
    </row>
    <row r="578" spans="1:4" s="476" customFormat="1" ht="13.5" x14ac:dyDescent="0.25">
      <c r="A578" s="479">
        <v>95632</v>
      </c>
      <c r="B578" s="479" t="s">
        <v>2613</v>
      </c>
      <c r="C578" s="479" t="s">
        <v>1032</v>
      </c>
      <c r="D578" s="480">
        <v>58.68</v>
      </c>
    </row>
    <row r="579" spans="1:4" s="476" customFormat="1" ht="13.5" x14ac:dyDescent="0.25">
      <c r="A579" s="479">
        <v>95703</v>
      </c>
      <c r="B579" s="479" t="s">
        <v>2614</v>
      </c>
      <c r="C579" s="479" t="s">
        <v>1032</v>
      </c>
      <c r="D579" s="480">
        <v>23.2</v>
      </c>
    </row>
    <row r="580" spans="1:4" s="476" customFormat="1" ht="13.5" x14ac:dyDescent="0.25">
      <c r="A580" s="479">
        <v>95709</v>
      </c>
      <c r="B580" s="479" t="s">
        <v>2615</v>
      </c>
      <c r="C580" s="479" t="s">
        <v>1032</v>
      </c>
      <c r="D580" s="480">
        <v>56.08</v>
      </c>
    </row>
    <row r="581" spans="1:4" s="476" customFormat="1" ht="13.5" x14ac:dyDescent="0.25">
      <c r="A581" s="479">
        <v>95715</v>
      </c>
      <c r="B581" s="479" t="s">
        <v>2616</v>
      </c>
      <c r="C581" s="479" t="s">
        <v>1032</v>
      </c>
      <c r="D581" s="480">
        <v>67.62</v>
      </c>
    </row>
    <row r="582" spans="1:4" s="476" customFormat="1" ht="13.5" x14ac:dyDescent="0.25">
      <c r="A582" s="479">
        <v>95721</v>
      </c>
      <c r="B582" s="479" t="s">
        <v>2617</v>
      </c>
      <c r="C582" s="479" t="s">
        <v>1032</v>
      </c>
      <c r="D582" s="480">
        <v>65.95</v>
      </c>
    </row>
    <row r="583" spans="1:4" s="476" customFormat="1" ht="13.5" x14ac:dyDescent="0.25">
      <c r="A583" s="479">
        <v>95873</v>
      </c>
      <c r="B583" s="479" t="s">
        <v>2618</v>
      </c>
      <c r="C583" s="479" t="s">
        <v>1032</v>
      </c>
      <c r="D583" s="480">
        <v>7.45</v>
      </c>
    </row>
    <row r="584" spans="1:4" s="476" customFormat="1" ht="13.5" x14ac:dyDescent="0.25">
      <c r="A584" s="479">
        <v>96014</v>
      </c>
      <c r="B584" s="479" t="s">
        <v>2619</v>
      </c>
      <c r="C584" s="479" t="s">
        <v>1032</v>
      </c>
      <c r="D584" s="480">
        <v>41.21</v>
      </c>
    </row>
    <row r="585" spans="1:4" s="476" customFormat="1" ht="13.5" x14ac:dyDescent="0.25">
      <c r="A585" s="479">
        <v>96021</v>
      </c>
      <c r="B585" s="479" t="s">
        <v>2620</v>
      </c>
      <c r="C585" s="479" t="s">
        <v>1032</v>
      </c>
      <c r="D585" s="480">
        <v>40.93</v>
      </c>
    </row>
    <row r="586" spans="1:4" s="476" customFormat="1" ht="13.5" x14ac:dyDescent="0.25">
      <c r="A586" s="479">
        <v>96029</v>
      </c>
      <c r="B586" s="479" t="s">
        <v>2621</v>
      </c>
      <c r="C586" s="479" t="s">
        <v>1032</v>
      </c>
      <c r="D586" s="480">
        <v>36.19</v>
      </c>
    </row>
    <row r="587" spans="1:4" s="476" customFormat="1" ht="13.5" x14ac:dyDescent="0.25">
      <c r="A587" s="479">
        <v>96036</v>
      </c>
      <c r="B587" s="479" t="s">
        <v>2622</v>
      </c>
      <c r="C587" s="479" t="s">
        <v>1032</v>
      </c>
      <c r="D587" s="480">
        <v>48.58</v>
      </c>
    </row>
    <row r="588" spans="1:4" s="476" customFormat="1" ht="13.5" x14ac:dyDescent="0.25">
      <c r="A588" s="479">
        <v>96155</v>
      </c>
      <c r="B588" s="479" t="s">
        <v>2623</v>
      </c>
      <c r="C588" s="479" t="s">
        <v>1032</v>
      </c>
      <c r="D588" s="480">
        <v>36.47</v>
      </c>
    </row>
    <row r="589" spans="1:4" s="476" customFormat="1" ht="13.5" x14ac:dyDescent="0.25">
      <c r="A589" s="479">
        <v>96156</v>
      </c>
      <c r="B589" s="479" t="s">
        <v>2624</v>
      </c>
      <c r="C589" s="479" t="s">
        <v>1032</v>
      </c>
      <c r="D589" s="480">
        <v>44.23</v>
      </c>
    </row>
    <row r="590" spans="1:4" s="476" customFormat="1" ht="13.5" x14ac:dyDescent="0.25">
      <c r="A590" s="479">
        <v>96159</v>
      </c>
      <c r="B590" s="479" t="s">
        <v>2625</v>
      </c>
      <c r="C590" s="479" t="s">
        <v>1032</v>
      </c>
      <c r="D590" s="480">
        <v>56.72</v>
      </c>
    </row>
    <row r="591" spans="1:4" s="476" customFormat="1" ht="13.5" x14ac:dyDescent="0.25">
      <c r="A591" s="479">
        <v>96246</v>
      </c>
      <c r="B591" s="479" t="s">
        <v>2626</v>
      </c>
      <c r="C591" s="479" t="s">
        <v>1032</v>
      </c>
      <c r="D591" s="480">
        <v>41.2</v>
      </c>
    </row>
    <row r="592" spans="1:4" s="476" customFormat="1" ht="13.5" x14ac:dyDescent="0.25">
      <c r="A592" s="479">
        <v>96464</v>
      </c>
      <c r="B592" s="479" t="s">
        <v>2627</v>
      </c>
      <c r="C592" s="479" t="s">
        <v>1032</v>
      </c>
      <c r="D592" s="480">
        <v>63.04</v>
      </c>
    </row>
    <row r="593" spans="1:4" s="476" customFormat="1" ht="13.5" x14ac:dyDescent="0.25">
      <c r="A593" s="479">
        <v>98765</v>
      </c>
      <c r="B593" s="479" t="s">
        <v>2628</v>
      </c>
      <c r="C593" s="479" t="s">
        <v>1032</v>
      </c>
      <c r="D593" s="480">
        <v>0.08</v>
      </c>
    </row>
    <row r="594" spans="1:4" s="476" customFormat="1" ht="13.5" x14ac:dyDescent="0.25">
      <c r="A594" s="479">
        <v>99834</v>
      </c>
      <c r="B594" s="479" t="s">
        <v>2629</v>
      </c>
      <c r="C594" s="479" t="s">
        <v>1032</v>
      </c>
      <c r="D594" s="480">
        <v>0.16</v>
      </c>
    </row>
    <row r="595" spans="1:4" s="476" customFormat="1" ht="13.5" x14ac:dyDescent="0.25">
      <c r="A595" s="479">
        <v>100642</v>
      </c>
      <c r="B595" s="479" t="s">
        <v>2630</v>
      </c>
      <c r="C595" s="479" t="s">
        <v>1032</v>
      </c>
      <c r="D595" s="480">
        <v>160.01</v>
      </c>
    </row>
    <row r="596" spans="1:4" s="476" customFormat="1" ht="13.5" x14ac:dyDescent="0.25">
      <c r="A596" s="479">
        <v>100648</v>
      </c>
      <c r="B596" s="479" t="s">
        <v>2631</v>
      </c>
      <c r="C596" s="479" t="s">
        <v>1032</v>
      </c>
      <c r="D596" s="480">
        <v>389.12</v>
      </c>
    </row>
    <row r="597" spans="1:4" s="476" customFormat="1" ht="13.5" x14ac:dyDescent="0.25">
      <c r="A597" s="479">
        <v>102274</v>
      </c>
      <c r="B597" s="479" t="s">
        <v>12522</v>
      </c>
      <c r="C597" s="479" t="s">
        <v>1032</v>
      </c>
      <c r="D597" s="480">
        <v>19.899999999999999</v>
      </c>
    </row>
    <row r="598" spans="1:4" s="476" customFormat="1" ht="13.5" x14ac:dyDescent="0.25">
      <c r="A598" s="479">
        <v>5089</v>
      </c>
      <c r="B598" s="479" t="s">
        <v>2632</v>
      </c>
      <c r="C598" s="479" t="s">
        <v>986</v>
      </c>
      <c r="D598" s="480">
        <v>30.55</v>
      </c>
    </row>
    <row r="599" spans="1:4" s="476" customFormat="1" ht="13.5" x14ac:dyDescent="0.25">
      <c r="A599" s="479">
        <v>5627</v>
      </c>
      <c r="B599" s="479" t="s">
        <v>2633</v>
      </c>
      <c r="C599" s="479" t="s">
        <v>986</v>
      </c>
      <c r="D599" s="480">
        <v>33.6</v>
      </c>
    </row>
    <row r="600" spans="1:4" s="476" customFormat="1" ht="13.5" x14ac:dyDescent="0.25">
      <c r="A600" s="479">
        <v>5628</v>
      </c>
      <c r="B600" s="479" t="s">
        <v>2634</v>
      </c>
      <c r="C600" s="479" t="s">
        <v>986</v>
      </c>
      <c r="D600" s="480">
        <v>4.5599999999999996</v>
      </c>
    </row>
    <row r="601" spans="1:4" s="476" customFormat="1" ht="13.5" x14ac:dyDescent="0.25">
      <c r="A601" s="479">
        <v>5629</v>
      </c>
      <c r="B601" s="479" t="s">
        <v>2635</v>
      </c>
      <c r="C601" s="479" t="s">
        <v>986</v>
      </c>
      <c r="D601" s="480">
        <v>42</v>
      </c>
    </row>
    <row r="602" spans="1:4" s="476" customFormat="1" ht="13.5" x14ac:dyDescent="0.25">
      <c r="A602" s="479">
        <v>5630</v>
      </c>
      <c r="B602" s="479" t="s">
        <v>2636</v>
      </c>
      <c r="C602" s="479" t="s">
        <v>986</v>
      </c>
      <c r="D602" s="480">
        <v>51.48</v>
      </c>
    </row>
    <row r="603" spans="1:4" s="476" customFormat="1" ht="13.5" x14ac:dyDescent="0.25">
      <c r="A603" s="479">
        <v>5658</v>
      </c>
      <c r="B603" s="479" t="s">
        <v>2637</v>
      </c>
      <c r="C603" s="479" t="s">
        <v>986</v>
      </c>
      <c r="D603" s="480">
        <v>2.68</v>
      </c>
    </row>
    <row r="604" spans="1:4" s="476" customFormat="1" ht="13.5" x14ac:dyDescent="0.25">
      <c r="A604" s="479">
        <v>5664</v>
      </c>
      <c r="B604" s="479" t="s">
        <v>2638</v>
      </c>
      <c r="C604" s="479" t="s">
        <v>986</v>
      </c>
      <c r="D604" s="480">
        <v>23.18</v>
      </c>
    </row>
    <row r="605" spans="1:4" s="476" customFormat="1" ht="13.5" x14ac:dyDescent="0.25">
      <c r="A605" s="479">
        <v>5667</v>
      </c>
      <c r="B605" s="479" t="s">
        <v>2639</v>
      </c>
      <c r="C605" s="479" t="s">
        <v>986</v>
      </c>
      <c r="D605" s="480">
        <v>20.62</v>
      </c>
    </row>
    <row r="606" spans="1:4" s="476" customFormat="1" ht="13.5" x14ac:dyDescent="0.25">
      <c r="A606" s="479">
        <v>5668</v>
      </c>
      <c r="B606" s="479" t="s">
        <v>2640</v>
      </c>
      <c r="C606" s="479" t="s">
        <v>986</v>
      </c>
      <c r="D606" s="480">
        <v>39.380000000000003</v>
      </c>
    </row>
    <row r="607" spans="1:4" s="476" customFormat="1" ht="13.5" x14ac:dyDescent="0.25">
      <c r="A607" s="479">
        <v>5674</v>
      </c>
      <c r="B607" s="479" t="s">
        <v>2641</v>
      </c>
      <c r="C607" s="479" t="s">
        <v>986</v>
      </c>
      <c r="D607" s="480">
        <v>29.38</v>
      </c>
    </row>
    <row r="608" spans="1:4" s="476" customFormat="1" ht="13.5" x14ac:dyDescent="0.25">
      <c r="A608" s="479">
        <v>5692</v>
      </c>
      <c r="B608" s="479" t="s">
        <v>2642</v>
      </c>
      <c r="C608" s="479" t="s">
        <v>986</v>
      </c>
      <c r="D608" s="480">
        <v>0.25</v>
      </c>
    </row>
    <row r="609" spans="1:4" s="476" customFormat="1" ht="13.5" x14ac:dyDescent="0.25">
      <c r="A609" s="479">
        <v>5693</v>
      </c>
      <c r="B609" s="479" t="s">
        <v>2643</v>
      </c>
      <c r="C609" s="479" t="s">
        <v>986</v>
      </c>
      <c r="D609" s="480">
        <v>9</v>
      </c>
    </row>
    <row r="610" spans="1:4" s="476" customFormat="1" ht="13.5" x14ac:dyDescent="0.25">
      <c r="A610" s="479">
        <v>5695</v>
      </c>
      <c r="B610" s="479" t="s">
        <v>2644</v>
      </c>
      <c r="C610" s="479" t="s">
        <v>986</v>
      </c>
      <c r="D610" s="480">
        <v>33.54</v>
      </c>
    </row>
    <row r="611" spans="1:4" s="476" customFormat="1" ht="13.5" x14ac:dyDescent="0.25">
      <c r="A611" s="479">
        <v>5703</v>
      </c>
      <c r="B611" s="479" t="s">
        <v>2645</v>
      </c>
      <c r="C611" s="479" t="s">
        <v>986</v>
      </c>
      <c r="D611" s="480">
        <v>18.32</v>
      </c>
    </row>
    <row r="612" spans="1:4" s="476" customFormat="1" ht="13.5" x14ac:dyDescent="0.25">
      <c r="A612" s="479">
        <v>5705</v>
      </c>
      <c r="B612" s="479" t="s">
        <v>2646</v>
      </c>
      <c r="C612" s="479" t="s">
        <v>986</v>
      </c>
      <c r="D612" s="480">
        <v>20.8</v>
      </c>
    </row>
    <row r="613" spans="1:4" s="476" customFormat="1" ht="13.5" x14ac:dyDescent="0.25">
      <c r="A613" s="479">
        <v>5707</v>
      </c>
      <c r="B613" s="479" t="s">
        <v>2647</v>
      </c>
      <c r="C613" s="479" t="s">
        <v>986</v>
      </c>
      <c r="D613" s="480">
        <v>62.41</v>
      </c>
    </row>
    <row r="614" spans="1:4" s="476" customFormat="1" ht="13.5" x14ac:dyDescent="0.25">
      <c r="A614" s="479">
        <v>5710</v>
      </c>
      <c r="B614" s="479" t="s">
        <v>2648</v>
      </c>
      <c r="C614" s="479" t="s">
        <v>986</v>
      </c>
      <c r="D614" s="480">
        <v>144.76</v>
      </c>
    </row>
    <row r="615" spans="1:4" s="476" customFormat="1" ht="13.5" x14ac:dyDescent="0.25">
      <c r="A615" s="479">
        <v>5711</v>
      </c>
      <c r="B615" s="479" t="s">
        <v>2649</v>
      </c>
      <c r="C615" s="479" t="s">
        <v>986</v>
      </c>
      <c r="D615" s="480">
        <v>71.12</v>
      </c>
    </row>
    <row r="616" spans="1:4" s="476" customFormat="1" ht="13.5" x14ac:dyDescent="0.25">
      <c r="A616" s="479">
        <v>5714</v>
      </c>
      <c r="B616" s="479" t="s">
        <v>2650</v>
      </c>
      <c r="C616" s="479" t="s">
        <v>986</v>
      </c>
      <c r="D616" s="480">
        <v>12.5</v>
      </c>
    </row>
    <row r="617" spans="1:4" s="476" customFormat="1" ht="13.5" x14ac:dyDescent="0.25">
      <c r="A617" s="479">
        <v>5715</v>
      </c>
      <c r="B617" s="479" t="s">
        <v>2651</v>
      </c>
      <c r="C617" s="479" t="s">
        <v>986</v>
      </c>
      <c r="D617" s="480">
        <v>95.69</v>
      </c>
    </row>
    <row r="618" spans="1:4" s="476" customFormat="1" ht="13.5" x14ac:dyDescent="0.25">
      <c r="A618" s="479">
        <v>5718</v>
      </c>
      <c r="B618" s="479" t="s">
        <v>2652</v>
      </c>
      <c r="C618" s="479" t="s">
        <v>986</v>
      </c>
      <c r="D618" s="480">
        <v>84.89</v>
      </c>
    </row>
    <row r="619" spans="1:4" s="476" customFormat="1" ht="13.5" x14ac:dyDescent="0.25">
      <c r="A619" s="479">
        <v>5721</v>
      </c>
      <c r="B619" s="479" t="s">
        <v>2653</v>
      </c>
      <c r="C619" s="479" t="s">
        <v>986</v>
      </c>
      <c r="D619" s="480">
        <v>74.900000000000006</v>
      </c>
    </row>
    <row r="620" spans="1:4" s="476" customFormat="1" ht="13.5" x14ac:dyDescent="0.25">
      <c r="A620" s="479">
        <v>5722</v>
      </c>
      <c r="B620" s="479" t="s">
        <v>2654</v>
      </c>
      <c r="C620" s="479" t="s">
        <v>986</v>
      </c>
      <c r="D620" s="480">
        <v>173.22</v>
      </c>
    </row>
    <row r="621" spans="1:4" s="476" customFormat="1" ht="13.5" x14ac:dyDescent="0.25">
      <c r="A621" s="479">
        <v>5724</v>
      </c>
      <c r="B621" s="479" t="s">
        <v>2655</v>
      </c>
      <c r="C621" s="479" t="s">
        <v>986</v>
      </c>
      <c r="D621" s="480">
        <v>43.31</v>
      </c>
    </row>
    <row r="622" spans="1:4" s="476" customFormat="1" ht="13.5" x14ac:dyDescent="0.25">
      <c r="A622" s="479">
        <v>5727</v>
      </c>
      <c r="B622" s="479" t="s">
        <v>2656</v>
      </c>
      <c r="C622" s="479" t="s">
        <v>986</v>
      </c>
      <c r="D622" s="480">
        <v>8.8699999999999992</v>
      </c>
    </row>
    <row r="623" spans="1:4" s="476" customFormat="1" ht="13.5" x14ac:dyDescent="0.25">
      <c r="A623" s="479">
        <v>5729</v>
      </c>
      <c r="B623" s="479" t="s">
        <v>2657</v>
      </c>
      <c r="C623" s="479" t="s">
        <v>986</v>
      </c>
      <c r="D623" s="480">
        <v>36.08</v>
      </c>
    </row>
    <row r="624" spans="1:4" s="476" customFormat="1" ht="13.5" x14ac:dyDescent="0.25">
      <c r="A624" s="479">
        <v>5730</v>
      </c>
      <c r="B624" s="479" t="s">
        <v>2658</v>
      </c>
      <c r="C624" s="479" t="s">
        <v>986</v>
      </c>
      <c r="D624" s="480">
        <v>33.07</v>
      </c>
    </row>
    <row r="625" spans="1:4" s="476" customFormat="1" ht="13.5" x14ac:dyDescent="0.25">
      <c r="A625" s="479">
        <v>5735</v>
      </c>
      <c r="B625" s="479" t="s">
        <v>2659</v>
      </c>
      <c r="C625" s="479" t="s">
        <v>986</v>
      </c>
      <c r="D625" s="480">
        <v>22.36</v>
      </c>
    </row>
    <row r="626" spans="1:4" s="476" customFormat="1" ht="13.5" x14ac:dyDescent="0.25">
      <c r="A626" s="479">
        <v>5736</v>
      </c>
      <c r="B626" s="479" t="s">
        <v>2660</v>
      </c>
      <c r="C626" s="479" t="s">
        <v>986</v>
      </c>
      <c r="D626" s="480">
        <v>36.130000000000003</v>
      </c>
    </row>
    <row r="627" spans="1:4" s="476" customFormat="1" ht="13.5" x14ac:dyDescent="0.25">
      <c r="A627" s="479">
        <v>5738</v>
      </c>
      <c r="B627" s="479" t="s">
        <v>2661</v>
      </c>
      <c r="C627" s="479" t="s">
        <v>986</v>
      </c>
      <c r="D627" s="480">
        <v>32.08</v>
      </c>
    </row>
    <row r="628" spans="1:4" s="476" customFormat="1" ht="13.5" x14ac:dyDescent="0.25">
      <c r="A628" s="479">
        <v>5739</v>
      </c>
      <c r="B628" s="479" t="s">
        <v>2662</v>
      </c>
      <c r="C628" s="479" t="s">
        <v>986</v>
      </c>
      <c r="D628" s="480">
        <v>40.15</v>
      </c>
    </row>
    <row r="629" spans="1:4" s="476" customFormat="1" ht="13.5" x14ac:dyDescent="0.25">
      <c r="A629" s="479">
        <v>5741</v>
      </c>
      <c r="B629" s="479" t="s">
        <v>2663</v>
      </c>
      <c r="C629" s="479" t="s">
        <v>986</v>
      </c>
      <c r="D629" s="480">
        <v>40.49</v>
      </c>
    </row>
    <row r="630" spans="1:4" s="476" customFormat="1" ht="13.5" x14ac:dyDescent="0.25">
      <c r="A630" s="479">
        <v>5742</v>
      </c>
      <c r="B630" s="479" t="s">
        <v>2664</v>
      </c>
      <c r="C630" s="479" t="s">
        <v>986</v>
      </c>
      <c r="D630" s="480">
        <v>22.03</v>
      </c>
    </row>
    <row r="631" spans="1:4" s="476" customFormat="1" ht="13.5" x14ac:dyDescent="0.25">
      <c r="A631" s="479">
        <v>5747</v>
      </c>
      <c r="B631" s="479" t="s">
        <v>2665</v>
      </c>
      <c r="C631" s="479" t="s">
        <v>986</v>
      </c>
      <c r="D631" s="480">
        <v>126.33</v>
      </c>
    </row>
    <row r="632" spans="1:4" s="476" customFormat="1" ht="13.5" x14ac:dyDescent="0.25">
      <c r="A632" s="479">
        <v>5751</v>
      </c>
      <c r="B632" s="479" t="s">
        <v>2666</v>
      </c>
      <c r="C632" s="479" t="s">
        <v>986</v>
      </c>
      <c r="D632" s="480">
        <v>22.6</v>
      </c>
    </row>
    <row r="633" spans="1:4" s="476" customFormat="1" ht="13.5" x14ac:dyDescent="0.25">
      <c r="A633" s="479">
        <v>5754</v>
      </c>
      <c r="B633" s="479" t="s">
        <v>2667</v>
      </c>
      <c r="C633" s="479" t="s">
        <v>986</v>
      </c>
      <c r="D633" s="480">
        <v>19.04</v>
      </c>
    </row>
    <row r="634" spans="1:4" s="476" customFormat="1" ht="13.5" x14ac:dyDescent="0.25">
      <c r="A634" s="479">
        <v>5763</v>
      </c>
      <c r="B634" s="479" t="s">
        <v>2668</v>
      </c>
      <c r="C634" s="479" t="s">
        <v>986</v>
      </c>
      <c r="D634" s="480">
        <v>33.75</v>
      </c>
    </row>
    <row r="635" spans="1:4" s="476" customFormat="1" ht="13.5" x14ac:dyDescent="0.25">
      <c r="A635" s="479">
        <v>5765</v>
      </c>
      <c r="B635" s="479" t="s">
        <v>2669</v>
      </c>
      <c r="C635" s="479" t="s">
        <v>986</v>
      </c>
      <c r="D635" s="480">
        <v>2.85</v>
      </c>
    </row>
    <row r="636" spans="1:4" s="476" customFormat="1" ht="13.5" x14ac:dyDescent="0.25">
      <c r="A636" s="479">
        <v>5766</v>
      </c>
      <c r="B636" s="479" t="s">
        <v>2670</v>
      </c>
      <c r="C636" s="479" t="s">
        <v>986</v>
      </c>
      <c r="D636" s="480">
        <v>4.5</v>
      </c>
    </row>
    <row r="637" spans="1:4" s="476" customFormat="1" ht="13.5" x14ac:dyDescent="0.25">
      <c r="A637" s="479">
        <v>5779</v>
      </c>
      <c r="B637" s="479" t="s">
        <v>2671</v>
      </c>
      <c r="C637" s="479" t="s">
        <v>986</v>
      </c>
      <c r="D637" s="480">
        <v>57.35</v>
      </c>
    </row>
    <row r="638" spans="1:4" s="476" customFormat="1" ht="13.5" x14ac:dyDescent="0.25">
      <c r="A638" s="479">
        <v>5787</v>
      </c>
      <c r="B638" s="479" t="s">
        <v>2672</v>
      </c>
      <c r="C638" s="479" t="s">
        <v>986</v>
      </c>
      <c r="D638" s="480">
        <v>56.21</v>
      </c>
    </row>
    <row r="639" spans="1:4" s="476" customFormat="1" ht="13.5" x14ac:dyDescent="0.25">
      <c r="A639" s="479">
        <v>5797</v>
      </c>
      <c r="B639" s="479" t="s">
        <v>2673</v>
      </c>
      <c r="C639" s="479" t="s">
        <v>986</v>
      </c>
      <c r="D639" s="480">
        <v>4.32</v>
      </c>
    </row>
    <row r="640" spans="1:4" s="476" customFormat="1" ht="13.5" x14ac:dyDescent="0.25">
      <c r="A640" s="479">
        <v>5800</v>
      </c>
      <c r="B640" s="479" t="s">
        <v>2674</v>
      </c>
      <c r="C640" s="479" t="s">
        <v>986</v>
      </c>
      <c r="D640" s="480">
        <v>0.31</v>
      </c>
    </row>
    <row r="641" spans="1:4" s="476" customFormat="1" ht="13.5" x14ac:dyDescent="0.25">
      <c r="A641" s="479">
        <v>7032</v>
      </c>
      <c r="B641" s="479" t="s">
        <v>2675</v>
      </c>
      <c r="C641" s="479" t="s">
        <v>986</v>
      </c>
      <c r="D641" s="480">
        <v>5.15</v>
      </c>
    </row>
    <row r="642" spans="1:4" s="476" customFormat="1" ht="13.5" x14ac:dyDescent="0.25">
      <c r="A642" s="479">
        <v>7033</v>
      </c>
      <c r="B642" s="479" t="s">
        <v>2676</v>
      </c>
      <c r="C642" s="479" t="s">
        <v>986</v>
      </c>
      <c r="D642" s="480">
        <v>0.85</v>
      </c>
    </row>
    <row r="643" spans="1:4" s="476" customFormat="1" ht="13.5" x14ac:dyDescent="0.25">
      <c r="A643" s="479">
        <v>7034</v>
      </c>
      <c r="B643" s="479" t="s">
        <v>2677</v>
      </c>
      <c r="C643" s="479" t="s">
        <v>986</v>
      </c>
      <c r="D643" s="480">
        <v>9.65</v>
      </c>
    </row>
    <row r="644" spans="1:4" s="476" customFormat="1" ht="13.5" x14ac:dyDescent="0.25">
      <c r="A644" s="479">
        <v>7035</v>
      </c>
      <c r="B644" s="479" t="s">
        <v>2678</v>
      </c>
      <c r="C644" s="479" t="s">
        <v>986</v>
      </c>
      <c r="D644" s="480">
        <v>170.72</v>
      </c>
    </row>
    <row r="645" spans="1:4" s="476" customFormat="1" ht="13.5" x14ac:dyDescent="0.25">
      <c r="A645" s="479">
        <v>7038</v>
      </c>
      <c r="B645" s="479" t="s">
        <v>2679</v>
      </c>
      <c r="C645" s="479" t="s">
        <v>986</v>
      </c>
      <c r="D645" s="480">
        <v>36.69</v>
      </c>
    </row>
    <row r="646" spans="1:4" s="476" customFormat="1" ht="13.5" x14ac:dyDescent="0.25">
      <c r="A646" s="479">
        <v>7039</v>
      </c>
      <c r="B646" s="479" t="s">
        <v>2680</v>
      </c>
      <c r="C646" s="479" t="s">
        <v>986</v>
      </c>
      <c r="D646" s="480">
        <v>5.09</v>
      </c>
    </row>
    <row r="647" spans="1:4" s="476" customFormat="1" ht="13.5" x14ac:dyDescent="0.25">
      <c r="A647" s="479">
        <v>7040</v>
      </c>
      <c r="B647" s="479" t="s">
        <v>2681</v>
      </c>
      <c r="C647" s="479" t="s">
        <v>986</v>
      </c>
      <c r="D647" s="480">
        <v>45.92</v>
      </c>
    </row>
    <row r="648" spans="1:4" s="476" customFormat="1" ht="13.5" x14ac:dyDescent="0.25">
      <c r="A648" s="479">
        <v>7044</v>
      </c>
      <c r="B648" s="479" t="s">
        <v>2682</v>
      </c>
      <c r="C648" s="479" t="s">
        <v>986</v>
      </c>
      <c r="D648" s="480">
        <v>0.28000000000000003</v>
      </c>
    </row>
    <row r="649" spans="1:4" s="476" customFormat="1" ht="13.5" x14ac:dyDescent="0.25">
      <c r="A649" s="479">
        <v>7045</v>
      </c>
      <c r="B649" s="479" t="s">
        <v>2683</v>
      </c>
      <c r="C649" s="479" t="s">
        <v>986</v>
      </c>
      <c r="D649" s="480">
        <v>0.03</v>
      </c>
    </row>
    <row r="650" spans="1:4" s="476" customFormat="1" ht="13.5" x14ac:dyDescent="0.25">
      <c r="A650" s="479">
        <v>7046</v>
      </c>
      <c r="B650" s="479" t="s">
        <v>2684</v>
      </c>
      <c r="C650" s="479" t="s">
        <v>986</v>
      </c>
      <c r="D650" s="480">
        <v>0.31</v>
      </c>
    </row>
    <row r="651" spans="1:4" s="476" customFormat="1" ht="13.5" x14ac:dyDescent="0.25">
      <c r="A651" s="479">
        <v>7047</v>
      </c>
      <c r="B651" s="479" t="s">
        <v>2685</v>
      </c>
      <c r="C651" s="479" t="s">
        <v>986</v>
      </c>
      <c r="D651" s="480">
        <v>10.58</v>
      </c>
    </row>
    <row r="652" spans="1:4" s="476" customFormat="1" ht="13.5" x14ac:dyDescent="0.25">
      <c r="A652" s="479">
        <v>7051</v>
      </c>
      <c r="B652" s="479" t="s">
        <v>2686</v>
      </c>
      <c r="C652" s="479" t="s">
        <v>986</v>
      </c>
      <c r="D652" s="480">
        <v>32.549999999999997</v>
      </c>
    </row>
    <row r="653" spans="1:4" s="476" customFormat="1" ht="13.5" x14ac:dyDescent="0.25">
      <c r="A653" s="479">
        <v>7052</v>
      </c>
      <c r="B653" s="479" t="s">
        <v>2687</v>
      </c>
      <c r="C653" s="479" t="s">
        <v>986</v>
      </c>
      <c r="D653" s="480">
        <v>4.51</v>
      </c>
    </row>
    <row r="654" spans="1:4" s="476" customFormat="1" ht="13.5" x14ac:dyDescent="0.25">
      <c r="A654" s="479">
        <v>7053</v>
      </c>
      <c r="B654" s="479" t="s">
        <v>2688</v>
      </c>
      <c r="C654" s="479" t="s">
        <v>986</v>
      </c>
      <c r="D654" s="480">
        <v>40.729999999999997</v>
      </c>
    </row>
    <row r="655" spans="1:4" s="476" customFormat="1" ht="13.5" x14ac:dyDescent="0.25">
      <c r="A655" s="479">
        <v>7054</v>
      </c>
      <c r="B655" s="479" t="s">
        <v>2689</v>
      </c>
      <c r="C655" s="479" t="s">
        <v>986</v>
      </c>
      <c r="D655" s="480">
        <v>71.31</v>
      </c>
    </row>
    <row r="656" spans="1:4" s="476" customFormat="1" ht="13.5" x14ac:dyDescent="0.25">
      <c r="A656" s="479">
        <v>7058</v>
      </c>
      <c r="B656" s="479" t="s">
        <v>2690</v>
      </c>
      <c r="C656" s="479" t="s">
        <v>986</v>
      </c>
      <c r="D656" s="480">
        <v>17.09</v>
      </c>
    </row>
    <row r="657" spans="1:4" s="476" customFormat="1" ht="13.5" x14ac:dyDescent="0.25">
      <c r="A657" s="479">
        <v>7059</v>
      </c>
      <c r="B657" s="479" t="s">
        <v>2691</v>
      </c>
      <c r="C657" s="479" t="s">
        <v>986</v>
      </c>
      <c r="D657" s="480">
        <v>3.15</v>
      </c>
    </row>
    <row r="658" spans="1:4" s="476" customFormat="1" ht="13.5" x14ac:dyDescent="0.25">
      <c r="A658" s="479">
        <v>7060</v>
      </c>
      <c r="B658" s="479" t="s">
        <v>2692</v>
      </c>
      <c r="C658" s="479" t="s">
        <v>986</v>
      </c>
      <c r="D658" s="480">
        <v>32.049999999999997</v>
      </c>
    </row>
    <row r="659" spans="1:4" s="476" customFormat="1" ht="13.5" x14ac:dyDescent="0.25">
      <c r="A659" s="479">
        <v>7061</v>
      </c>
      <c r="B659" s="479" t="s">
        <v>2693</v>
      </c>
      <c r="C659" s="479" t="s">
        <v>986</v>
      </c>
      <c r="D659" s="480">
        <v>65.099999999999994</v>
      </c>
    </row>
    <row r="660" spans="1:4" s="476" customFormat="1" ht="13.5" x14ac:dyDescent="0.25">
      <c r="A660" s="479">
        <v>7063</v>
      </c>
      <c r="B660" s="479" t="s">
        <v>2694</v>
      </c>
      <c r="C660" s="479" t="s">
        <v>986</v>
      </c>
      <c r="D660" s="480">
        <v>15.59</v>
      </c>
    </row>
    <row r="661" spans="1:4" s="476" customFormat="1" ht="13.5" x14ac:dyDescent="0.25">
      <c r="A661" s="479">
        <v>7064</v>
      </c>
      <c r="B661" s="479" t="s">
        <v>2695</v>
      </c>
      <c r="C661" s="479" t="s">
        <v>986</v>
      </c>
      <c r="D661" s="480">
        <v>2.16</v>
      </c>
    </row>
    <row r="662" spans="1:4" s="476" customFormat="1" ht="13.5" x14ac:dyDescent="0.25">
      <c r="A662" s="479">
        <v>7065</v>
      </c>
      <c r="B662" s="479" t="s">
        <v>2696</v>
      </c>
      <c r="C662" s="479" t="s">
        <v>986</v>
      </c>
      <c r="D662" s="480">
        <v>17.059999999999999</v>
      </c>
    </row>
    <row r="663" spans="1:4" s="476" customFormat="1" ht="13.5" x14ac:dyDescent="0.25">
      <c r="A663" s="479">
        <v>7066</v>
      </c>
      <c r="B663" s="479" t="s">
        <v>2697</v>
      </c>
      <c r="C663" s="479" t="s">
        <v>986</v>
      </c>
      <c r="D663" s="480">
        <v>137.32</v>
      </c>
    </row>
    <row r="664" spans="1:4" s="476" customFormat="1" ht="13.5" x14ac:dyDescent="0.25">
      <c r="A664" s="479">
        <v>53786</v>
      </c>
      <c r="B664" s="479" t="s">
        <v>2698</v>
      </c>
      <c r="C664" s="479" t="s">
        <v>986</v>
      </c>
      <c r="D664" s="480">
        <v>42.63</v>
      </c>
    </row>
    <row r="665" spans="1:4" s="476" customFormat="1" ht="13.5" x14ac:dyDescent="0.25">
      <c r="A665" s="479">
        <v>53788</v>
      </c>
      <c r="B665" s="479" t="s">
        <v>2699</v>
      </c>
      <c r="C665" s="479" t="s">
        <v>986</v>
      </c>
      <c r="D665" s="480">
        <v>45.64</v>
      </c>
    </row>
    <row r="666" spans="1:4" s="476" customFormat="1" ht="13.5" x14ac:dyDescent="0.25">
      <c r="A666" s="479">
        <v>53792</v>
      </c>
      <c r="B666" s="479" t="s">
        <v>2700</v>
      </c>
      <c r="C666" s="479" t="s">
        <v>986</v>
      </c>
      <c r="D666" s="480">
        <v>80.92</v>
      </c>
    </row>
    <row r="667" spans="1:4" s="476" customFormat="1" ht="13.5" x14ac:dyDescent="0.25">
      <c r="A667" s="479">
        <v>53794</v>
      </c>
      <c r="B667" s="479" t="s">
        <v>2701</v>
      </c>
      <c r="C667" s="479" t="s">
        <v>986</v>
      </c>
      <c r="D667" s="480">
        <v>35</v>
      </c>
    </row>
    <row r="668" spans="1:4" s="476" customFormat="1" ht="13.5" x14ac:dyDescent="0.25">
      <c r="A668" s="479">
        <v>53797</v>
      </c>
      <c r="B668" s="479" t="s">
        <v>2702</v>
      </c>
      <c r="C668" s="479" t="s">
        <v>986</v>
      </c>
      <c r="D668" s="480">
        <v>93.06</v>
      </c>
    </row>
    <row r="669" spans="1:4" s="476" customFormat="1" ht="13.5" x14ac:dyDescent="0.25">
      <c r="A669" s="479">
        <v>53804</v>
      </c>
      <c r="B669" s="479" t="s">
        <v>2703</v>
      </c>
      <c r="C669" s="479" t="s">
        <v>986</v>
      </c>
      <c r="D669" s="480">
        <v>5.58</v>
      </c>
    </row>
    <row r="670" spans="1:4" s="476" customFormat="1" ht="13.5" x14ac:dyDescent="0.25">
      <c r="A670" s="479">
        <v>53806</v>
      </c>
      <c r="B670" s="479" t="s">
        <v>2704</v>
      </c>
      <c r="C670" s="479" t="s">
        <v>986</v>
      </c>
      <c r="D670" s="480">
        <v>55.81</v>
      </c>
    </row>
    <row r="671" spans="1:4" s="476" customFormat="1" ht="13.5" x14ac:dyDescent="0.25">
      <c r="A671" s="479">
        <v>53810</v>
      </c>
      <c r="B671" s="479" t="s">
        <v>2705</v>
      </c>
      <c r="C671" s="479" t="s">
        <v>986</v>
      </c>
      <c r="D671" s="480">
        <v>56.15</v>
      </c>
    </row>
    <row r="672" spans="1:4" s="476" customFormat="1" ht="13.5" x14ac:dyDescent="0.25">
      <c r="A672" s="479">
        <v>53814</v>
      </c>
      <c r="B672" s="479" t="s">
        <v>2706</v>
      </c>
      <c r="C672" s="479" t="s">
        <v>986</v>
      </c>
      <c r="D672" s="480">
        <v>183.94</v>
      </c>
    </row>
    <row r="673" spans="1:4" s="476" customFormat="1" ht="13.5" x14ac:dyDescent="0.25">
      <c r="A673" s="479">
        <v>53817</v>
      </c>
      <c r="B673" s="479" t="s">
        <v>2707</v>
      </c>
      <c r="C673" s="479" t="s">
        <v>986</v>
      </c>
      <c r="D673" s="480">
        <v>49.9</v>
      </c>
    </row>
    <row r="674" spans="1:4" s="476" customFormat="1" ht="13.5" x14ac:dyDescent="0.25">
      <c r="A674" s="479">
        <v>53818</v>
      </c>
      <c r="B674" s="479" t="s">
        <v>2708</v>
      </c>
      <c r="C674" s="479" t="s">
        <v>986</v>
      </c>
      <c r="D674" s="480">
        <v>7.08</v>
      </c>
    </row>
    <row r="675" spans="1:4" s="476" customFormat="1" ht="13.5" x14ac:dyDescent="0.25">
      <c r="A675" s="479">
        <v>53827</v>
      </c>
      <c r="B675" s="479" t="s">
        <v>2709</v>
      </c>
      <c r="C675" s="479" t="s">
        <v>986</v>
      </c>
      <c r="D675" s="480">
        <v>91.1</v>
      </c>
    </row>
    <row r="676" spans="1:4" s="476" customFormat="1" ht="13.5" x14ac:dyDescent="0.25">
      <c r="A676" s="479">
        <v>53829</v>
      </c>
      <c r="B676" s="479" t="s">
        <v>2710</v>
      </c>
      <c r="C676" s="479" t="s">
        <v>986</v>
      </c>
      <c r="D676" s="480">
        <v>93.06</v>
      </c>
    </row>
    <row r="677" spans="1:4" s="476" customFormat="1" ht="13.5" x14ac:dyDescent="0.25">
      <c r="A677" s="479">
        <v>53831</v>
      </c>
      <c r="B677" s="479" t="s">
        <v>2711</v>
      </c>
      <c r="C677" s="479" t="s">
        <v>986</v>
      </c>
      <c r="D677" s="480">
        <v>153.72</v>
      </c>
    </row>
    <row r="678" spans="1:4" s="476" customFormat="1" ht="13.5" x14ac:dyDescent="0.25">
      <c r="A678" s="479">
        <v>53840</v>
      </c>
      <c r="B678" s="479" t="s">
        <v>2712</v>
      </c>
      <c r="C678" s="479" t="s">
        <v>986</v>
      </c>
      <c r="D678" s="480">
        <v>3.03</v>
      </c>
    </row>
    <row r="679" spans="1:4" s="476" customFormat="1" ht="13.5" x14ac:dyDescent="0.25">
      <c r="A679" s="479">
        <v>53841</v>
      </c>
      <c r="B679" s="479" t="s">
        <v>2713</v>
      </c>
      <c r="C679" s="479" t="s">
        <v>986</v>
      </c>
      <c r="D679" s="480">
        <v>2.1</v>
      </c>
    </row>
    <row r="680" spans="1:4" s="476" customFormat="1" ht="13.5" x14ac:dyDescent="0.25">
      <c r="A680" s="479">
        <v>53849</v>
      </c>
      <c r="B680" s="479" t="s">
        <v>2714</v>
      </c>
      <c r="C680" s="479" t="s">
        <v>986</v>
      </c>
      <c r="D680" s="480">
        <v>66.87</v>
      </c>
    </row>
    <row r="681" spans="1:4" s="476" customFormat="1" ht="13.5" x14ac:dyDescent="0.25">
      <c r="A681" s="479">
        <v>53857</v>
      </c>
      <c r="B681" s="479" t="s">
        <v>2715</v>
      </c>
      <c r="C681" s="479" t="s">
        <v>986</v>
      </c>
      <c r="D681" s="480">
        <v>36.68</v>
      </c>
    </row>
    <row r="682" spans="1:4" s="476" customFormat="1" ht="13.5" x14ac:dyDescent="0.25">
      <c r="A682" s="479">
        <v>53858</v>
      </c>
      <c r="B682" s="479" t="s">
        <v>2716</v>
      </c>
      <c r="C682" s="479" t="s">
        <v>986</v>
      </c>
      <c r="D682" s="480">
        <v>63.9</v>
      </c>
    </row>
    <row r="683" spans="1:4" s="476" customFormat="1" ht="13.5" x14ac:dyDescent="0.25">
      <c r="A683" s="479">
        <v>53861</v>
      </c>
      <c r="B683" s="479" t="s">
        <v>2717</v>
      </c>
      <c r="C683" s="479" t="s">
        <v>986</v>
      </c>
      <c r="D683" s="480">
        <v>50.86</v>
      </c>
    </row>
    <row r="684" spans="1:4" s="476" customFormat="1" ht="13.5" x14ac:dyDescent="0.25">
      <c r="A684" s="479">
        <v>53863</v>
      </c>
      <c r="B684" s="479" t="s">
        <v>2718</v>
      </c>
      <c r="C684" s="479" t="s">
        <v>986</v>
      </c>
      <c r="D684" s="480">
        <v>1.72</v>
      </c>
    </row>
    <row r="685" spans="1:4" s="476" customFormat="1" ht="13.5" x14ac:dyDescent="0.25">
      <c r="A685" s="479">
        <v>53865</v>
      </c>
      <c r="B685" s="479" t="s">
        <v>2719</v>
      </c>
      <c r="C685" s="479" t="s">
        <v>986</v>
      </c>
      <c r="D685" s="480">
        <v>37.659999999999997</v>
      </c>
    </row>
    <row r="686" spans="1:4" s="476" customFormat="1" ht="13.5" x14ac:dyDescent="0.25">
      <c r="A686" s="479">
        <v>53866</v>
      </c>
      <c r="B686" s="479" t="s">
        <v>2720</v>
      </c>
      <c r="C686" s="479" t="s">
        <v>986</v>
      </c>
      <c r="D686" s="480">
        <v>1.48</v>
      </c>
    </row>
    <row r="687" spans="1:4" s="476" customFormat="1" ht="13.5" x14ac:dyDescent="0.25">
      <c r="A687" s="479">
        <v>53882</v>
      </c>
      <c r="B687" s="479" t="s">
        <v>2721</v>
      </c>
      <c r="C687" s="479" t="s">
        <v>986</v>
      </c>
      <c r="D687" s="480">
        <v>26.35</v>
      </c>
    </row>
    <row r="688" spans="1:4" s="476" customFormat="1" ht="13.5" x14ac:dyDescent="0.25">
      <c r="A688" s="479">
        <v>55263</v>
      </c>
      <c r="B688" s="479" t="s">
        <v>2722</v>
      </c>
      <c r="C688" s="479" t="s">
        <v>986</v>
      </c>
      <c r="D688" s="480">
        <v>51.48</v>
      </c>
    </row>
    <row r="689" spans="1:4" s="476" customFormat="1" ht="13.5" x14ac:dyDescent="0.25">
      <c r="A689" s="479">
        <v>73303</v>
      </c>
      <c r="B689" s="479" t="s">
        <v>2723</v>
      </c>
      <c r="C689" s="479" t="s">
        <v>986</v>
      </c>
      <c r="D689" s="480">
        <v>4.4400000000000004</v>
      </c>
    </row>
    <row r="690" spans="1:4" s="476" customFormat="1" ht="13.5" x14ac:dyDescent="0.25">
      <c r="A690" s="479">
        <v>73307</v>
      </c>
      <c r="B690" s="479" t="s">
        <v>2724</v>
      </c>
      <c r="C690" s="479" t="s">
        <v>986</v>
      </c>
      <c r="D690" s="480">
        <v>3.96</v>
      </c>
    </row>
    <row r="691" spans="1:4" s="476" customFormat="1" ht="13.5" x14ac:dyDescent="0.25">
      <c r="A691" s="479">
        <v>73309</v>
      </c>
      <c r="B691" s="479" t="s">
        <v>2725</v>
      </c>
      <c r="C691" s="479" t="s">
        <v>986</v>
      </c>
      <c r="D691" s="480">
        <v>24.41</v>
      </c>
    </row>
    <row r="692" spans="1:4" s="476" customFormat="1" ht="13.5" x14ac:dyDescent="0.25">
      <c r="A692" s="479">
        <v>73311</v>
      </c>
      <c r="B692" s="479" t="s">
        <v>2726</v>
      </c>
      <c r="C692" s="479" t="s">
        <v>986</v>
      </c>
      <c r="D692" s="480">
        <v>142.30000000000001</v>
      </c>
    </row>
    <row r="693" spans="1:4" s="476" customFormat="1" ht="13.5" x14ac:dyDescent="0.25">
      <c r="A693" s="479">
        <v>73313</v>
      </c>
      <c r="B693" s="479" t="s">
        <v>2727</v>
      </c>
      <c r="C693" s="479" t="s">
        <v>986</v>
      </c>
      <c r="D693" s="480">
        <v>3.38</v>
      </c>
    </row>
    <row r="694" spans="1:4" s="476" customFormat="1" ht="13.5" x14ac:dyDescent="0.25">
      <c r="A694" s="479">
        <v>73315</v>
      </c>
      <c r="B694" s="479" t="s">
        <v>2728</v>
      </c>
      <c r="C694" s="479" t="s">
        <v>986</v>
      </c>
      <c r="D694" s="480">
        <v>45.64</v>
      </c>
    </row>
    <row r="695" spans="1:4" s="476" customFormat="1" ht="13.5" x14ac:dyDescent="0.25">
      <c r="A695" s="479">
        <v>73335</v>
      </c>
      <c r="B695" s="479" t="s">
        <v>2729</v>
      </c>
      <c r="C695" s="479" t="s">
        <v>986</v>
      </c>
      <c r="D695" s="480">
        <v>24.65</v>
      </c>
    </row>
    <row r="696" spans="1:4" s="476" customFormat="1" ht="13.5" x14ac:dyDescent="0.25">
      <c r="A696" s="479">
        <v>73340</v>
      </c>
      <c r="B696" s="479" t="s">
        <v>2730</v>
      </c>
      <c r="C696" s="479" t="s">
        <v>986</v>
      </c>
      <c r="D696" s="480">
        <v>65.099999999999994</v>
      </c>
    </row>
    <row r="697" spans="1:4" s="476" customFormat="1" ht="13.5" x14ac:dyDescent="0.25">
      <c r="A697" s="479">
        <v>83361</v>
      </c>
      <c r="B697" s="479" t="s">
        <v>2731</v>
      </c>
      <c r="C697" s="479" t="s">
        <v>986</v>
      </c>
      <c r="D697" s="480">
        <v>15.2</v>
      </c>
    </row>
    <row r="698" spans="1:4" s="476" customFormat="1" ht="13.5" x14ac:dyDescent="0.25">
      <c r="A698" s="479">
        <v>83761</v>
      </c>
      <c r="B698" s="479" t="s">
        <v>2732</v>
      </c>
      <c r="C698" s="479" t="s">
        <v>986</v>
      </c>
      <c r="D698" s="480">
        <v>9.48</v>
      </c>
    </row>
    <row r="699" spans="1:4" s="476" customFormat="1" ht="13.5" x14ac:dyDescent="0.25">
      <c r="A699" s="479">
        <v>83762</v>
      </c>
      <c r="B699" s="479" t="s">
        <v>2733</v>
      </c>
      <c r="C699" s="479" t="s">
        <v>986</v>
      </c>
      <c r="D699" s="480">
        <v>11.85</v>
      </c>
    </row>
    <row r="700" spans="1:4" s="476" customFormat="1" ht="13.5" x14ac:dyDescent="0.25">
      <c r="A700" s="479">
        <v>83763</v>
      </c>
      <c r="B700" s="479" t="s">
        <v>2734</v>
      </c>
      <c r="C700" s="479" t="s">
        <v>986</v>
      </c>
      <c r="D700" s="480">
        <v>40.1</v>
      </c>
    </row>
    <row r="701" spans="1:4" s="476" customFormat="1" ht="13.5" x14ac:dyDescent="0.25">
      <c r="A701" s="479">
        <v>83764</v>
      </c>
      <c r="B701" s="479" t="s">
        <v>2735</v>
      </c>
      <c r="C701" s="479" t="s">
        <v>986</v>
      </c>
      <c r="D701" s="480">
        <v>1.06</v>
      </c>
    </row>
    <row r="702" spans="1:4" s="476" customFormat="1" ht="13.5" x14ac:dyDescent="0.25">
      <c r="A702" s="479">
        <v>87026</v>
      </c>
      <c r="B702" s="479" t="s">
        <v>2736</v>
      </c>
      <c r="C702" s="479" t="s">
        <v>986</v>
      </c>
      <c r="D702" s="480">
        <v>0.42</v>
      </c>
    </row>
    <row r="703" spans="1:4" s="476" customFormat="1" ht="13.5" x14ac:dyDescent="0.25">
      <c r="A703" s="479">
        <v>87441</v>
      </c>
      <c r="B703" s="479" t="s">
        <v>2737</v>
      </c>
      <c r="C703" s="479" t="s">
        <v>986</v>
      </c>
      <c r="D703" s="480">
        <v>0.44</v>
      </c>
    </row>
    <row r="704" spans="1:4" s="476" customFormat="1" ht="13.5" x14ac:dyDescent="0.25">
      <c r="A704" s="479">
        <v>87442</v>
      </c>
      <c r="B704" s="479" t="s">
        <v>2738</v>
      </c>
      <c r="C704" s="479" t="s">
        <v>986</v>
      </c>
      <c r="D704" s="480">
        <v>0.05</v>
      </c>
    </row>
    <row r="705" spans="1:4" s="476" customFormat="1" ht="13.5" x14ac:dyDescent="0.25">
      <c r="A705" s="479">
        <v>87443</v>
      </c>
      <c r="B705" s="479" t="s">
        <v>2739</v>
      </c>
      <c r="C705" s="479" t="s">
        <v>986</v>
      </c>
      <c r="D705" s="480">
        <v>0.41</v>
      </c>
    </row>
    <row r="706" spans="1:4" s="476" customFormat="1" ht="13.5" x14ac:dyDescent="0.25">
      <c r="A706" s="479">
        <v>87444</v>
      </c>
      <c r="B706" s="479" t="s">
        <v>2740</v>
      </c>
      <c r="C706" s="479" t="s">
        <v>986</v>
      </c>
      <c r="D706" s="480">
        <v>3.39</v>
      </c>
    </row>
    <row r="707" spans="1:4" s="476" customFormat="1" ht="13.5" x14ac:dyDescent="0.25">
      <c r="A707" s="479">
        <v>88387</v>
      </c>
      <c r="B707" s="479" t="s">
        <v>2741</v>
      </c>
      <c r="C707" s="479" t="s">
        <v>986</v>
      </c>
      <c r="D707" s="480">
        <v>0.85</v>
      </c>
    </row>
    <row r="708" spans="1:4" s="476" customFormat="1" ht="13.5" x14ac:dyDescent="0.25">
      <c r="A708" s="479">
        <v>88389</v>
      </c>
      <c r="B708" s="479" t="s">
        <v>2742</v>
      </c>
      <c r="C708" s="479" t="s">
        <v>986</v>
      </c>
      <c r="D708" s="480">
        <v>0.1</v>
      </c>
    </row>
    <row r="709" spans="1:4" s="476" customFormat="1" ht="13.5" x14ac:dyDescent="0.25">
      <c r="A709" s="479">
        <v>88390</v>
      </c>
      <c r="B709" s="479" t="s">
        <v>2743</v>
      </c>
      <c r="C709" s="479" t="s">
        <v>986</v>
      </c>
      <c r="D709" s="480">
        <v>1.07</v>
      </c>
    </row>
    <row r="710" spans="1:4" s="476" customFormat="1" ht="13.5" x14ac:dyDescent="0.25">
      <c r="A710" s="479">
        <v>88391</v>
      </c>
      <c r="B710" s="479" t="s">
        <v>2744</v>
      </c>
      <c r="C710" s="479" t="s">
        <v>986</v>
      </c>
      <c r="D710" s="480">
        <v>2.41</v>
      </c>
    </row>
    <row r="711" spans="1:4" s="476" customFormat="1" ht="13.5" x14ac:dyDescent="0.25">
      <c r="A711" s="479">
        <v>88394</v>
      </c>
      <c r="B711" s="479" t="s">
        <v>2745</v>
      </c>
      <c r="C711" s="479" t="s">
        <v>986</v>
      </c>
      <c r="D711" s="480">
        <v>1.02</v>
      </c>
    </row>
    <row r="712" spans="1:4" s="476" customFormat="1" ht="13.5" x14ac:dyDescent="0.25">
      <c r="A712" s="479">
        <v>88395</v>
      </c>
      <c r="B712" s="479" t="s">
        <v>2746</v>
      </c>
      <c r="C712" s="479" t="s">
        <v>986</v>
      </c>
      <c r="D712" s="480">
        <v>0.12</v>
      </c>
    </row>
    <row r="713" spans="1:4" s="476" customFormat="1" ht="13.5" x14ac:dyDescent="0.25">
      <c r="A713" s="479">
        <v>88396</v>
      </c>
      <c r="B713" s="479" t="s">
        <v>2747</v>
      </c>
      <c r="C713" s="479" t="s">
        <v>986</v>
      </c>
      <c r="D713" s="480">
        <v>1.27</v>
      </c>
    </row>
    <row r="714" spans="1:4" s="476" customFormat="1" ht="13.5" x14ac:dyDescent="0.25">
      <c r="A714" s="479">
        <v>88397</v>
      </c>
      <c r="B714" s="479" t="s">
        <v>2748</v>
      </c>
      <c r="C714" s="479" t="s">
        <v>986</v>
      </c>
      <c r="D714" s="480">
        <v>3.61</v>
      </c>
    </row>
    <row r="715" spans="1:4" s="476" customFormat="1" ht="13.5" x14ac:dyDescent="0.25">
      <c r="A715" s="479">
        <v>88400</v>
      </c>
      <c r="B715" s="479" t="s">
        <v>2749</v>
      </c>
      <c r="C715" s="479" t="s">
        <v>986</v>
      </c>
      <c r="D715" s="480">
        <v>0.81</v>
      </c>
    </row>
    <row r="716" spans="1:4" s="476" customFormat="1" ht="13.5" x14ac:dyDescent="0.25">
      <c r="A716" s="479">
        <v>88401</v>
      </c>
      <c r="B716" s="479" t="s">
        <v>2750</v>
      </c>
      <c r="C716" s="479" t="s">
        <v>986</v>
      </c>
      <c r="D716" s="480">
        <v>0.09</v>
      </c>
    </row>
    <row r="717" spans="1:4" s="476" customFormat="1" ht="13.5" x14ac:dyDescent="0.25">
      <c r="A717" s="479">
        <v>88402</v>
      </c>
      <c r="B717" s="479" t="s">
        <v>2751</v>
      </c>
      <c r="C717" s="479" t="s">
        <v>986</v>
      </c>
      <c r="D717" s="480">
        <v>1.01</v>
      </c>
    </row>
    <row r="718" spans="1:4" s="476" customFormat="1" ht="13.5" x14ac:dyDescent="0.25">
      <c r="A718" s="479">
        <v>88403</v>
      </c>
      <c r="B718" s="479" t="s">
        <v>2752</v>
      </c>
      <c r="C718" s="479" t="s">
        <v>986</v>
      </c>
      <c r="D718" s="480">
        <v>1.44</v>
      </c>
    </row>
    <row r="719" spans="1:4" s="476" customFormat="1" ht="13.5" x14ac:dyDescent="0.25">
      <c r="A719" s="479">
        <v>88419</v>
      </c>
      <c r="B719" s="479" t="s">
        <v>2753</v>
      </c>
      <c r="C719" s="479" t="s">
        <v>986</v>
      </c>
      <c r="D719" s="480">
        <v>5.27</v>
      </c>
    </row>
    <row r="720" spans="1:4" s="476" customFormat="1" ht="13.5" x14ac:dyDescent="0.25">
      <c r="A720" s="479">
        <v>88422</v>
      </c>
      <c r="B720" s="479" t="s">
        <v>2754</v>
      </c>
      <c r="C720" s="479" t="s">
        <v>986</v>
      </c>
      <c r="D720" s="480">
        <v>0.62</v>
      </c>
    </row>
    <row r="721" spans="1:4" s="476" customFormat="1" ht="13.5" x14ac:dyDescent="0.25">
      <c r="A721" s="479">
        <v>88425</v>
      </c>
      <c r="B721" s="479" t="s">
        <v>2755</v>
      </c>
      <c r="C721" s="479" t="s">
        <v>986</v>
      </c>
      <c r="D721" s="480">
        <v>5.77</v>
      </c>
    </row>
    <row r="722" spans="1:4" s="476" customFormat="1" ht="13.5" x14ac:dyDescent="0.25">
      <c r="A722" s="479">
        <v>88427</v>
      </c>
      <c r="B722" s="479" t="s">
        <v>2756</v>
      </c>
      <c r="C722" s="479" t="s">
        <v>986</v>
      </c>
      <c r="D722" s="480">
        <v>3.66</v>
      </c>
    </row>
    <row r="723" spans="1:4" s="476" customFormat="1" ht="13.5" x14ac:dyDescent="0.25">
      <c r="A723" s="479">
        <v>88434</v>
      </c>
      <c r="B723" s="479" t="s">
        <v>2757</v>
      </c>
      <c r="C723" s="479" t="s">
        <v>986</v>
      </c>
      <c r="D723" s="480">
        <v>6.99</v>
      </c>
    </row>
    <row r="724" spans="1:4" s="476" customFormat="1" ht="13.5" x14ac:dyDescent="0.25">
      <c r="A724" s="479">
        <v>88435</v>
      </c>
      <c r="B724" s="479" t="s">
        <v>2758</v>
      </c>
      <c r="C724" s="479" t="s">
        <v>986</v>
      </c>
      <c r="D724" s="480">
        <v>0.83</v>
      </c>
    </row>
    <row r="725" spans="1:4" s="476" customFormat="1" ht="13.5" x14ac:dyDescent="0.25">
      <c r="A725" s="479">
        <v>88436</v>
      </c>
      <c r="B725" s="479" t="s">
        <v>2759</v>
      </c>
      <c r="C725" s="479" t="s">
        <v>986</v>
      </c>
      <c r="D725" s="480">
        <v>7.65</v>
      </c>
    </row>
    <row r="726" spans="1:4" s="476" customFormat="1" ht="13.5" x14ac:dyDescent="0.25">
      <c r="A726" s="479">
        <v>88437</v>
      </c>
      <c r="B726" s="479" t="s">
        <v>2760</v>
      </c>
      <c r="C726" s="479" t="s">
        <v>986</v>
      </c>
      <c r="D726" s="480">
        <v>3.66</v>
      </c>
    </row>
    <row r="727" spans="1:4" s="476" customFormat="1" ht="13.5" x14ac:dyDescent="0.25">
      <c r="A727" s="479">
        <v>88569</v>
      </c>
      <c r="B727" s="479" t="s">
        <v>2761</v>
      </c>
      <c r="C727" s="479" t="s">
        <v>986</v>
      </c>
      <c r="D727" s="480">
        <v>3.65</v>
      </c>
    </row>
    <row r="728" spans="1:4" s="476" customFormat="1" ht="13.5" x14ac:dyDescent="0.25">
      <c r="A728" s="479">
        <v>88570</v>
      </c>
      <c r="B728" s="479" t="s">
        <v>2762</v>
      </c>
      <c r="C728" s="479" t="s">
        <v>986</v>
      </c>
      <c r="D728" s="480">
        <v>0.79</v>
      </c>
    </row>
    <row r="729" spans="1:4" s="476" customFormat="1" ht="13.5" x14ac:dyDescent="0.25">
      <c r="A729" s="479">
        <v>88826</v>
      </c>
      <c r="B729" s="479" t="s">
        <v>2763</v>
      </c>
      <c r="C729" s="479" t="s">
        <v>986</v>
      </c>
      <c r="D729" s="480">
        <v>0.32</v>
      </c>
    </row>
    <row r="730" spans="1:4" s="476" customFormat="1" ht="13.5" x14ac:dyDescent="0.25">
      <c r="A730" s="479">
        <v>88827</v>
      </c>
      <c r="B730" s="479" t="s">
        <v>2764</v>
      </c>
      <c r="C730" s="479" t="s">
        <v>986</v>
      </c>
      <c r="D730" s="480">
        <v>0.03</v>
      </c>
    </row>
    <row r="731" spans="1:4" s="476" customFormat="1" ht="13.5" x14ac:dyDescent="0.25">
      <c r="A731" s="479">
        <v>88828</v>
      </c>
      <c r="B731" s="479" t="s">
        <v>2765</v>
      </c>
      <c r="C731" s="479" t="s">
        <v>986</v>
      </c>
      <c r="D731" s="480">
        <v>0.3</v>
      </c>
    </row>
    <row r="732" spans="1:4" s="476" customFormat="1" ht="13.5" x14ac:dyDescent="0.25">
      <c r="A732" s="479">
        <v>88829</v>
      </c>
      <c r="B732" s="479" t="s">
        <v>2766</v>
      </c>
      <c r="C732" s="479" t="s">
        <v>986</v>
      </c>
      <c r="D732" s="480">
        <v>0.96</v>
      </c>
    </row>
    <row r="733" spans="1:4" s="476" customFormat="1" ht="13.5" x14ac:dyDescent="0.25">
      <c r="A733" s="479">
        <v>88832</v>
      </c>
      <c r="B733" s="479" t="s">
        <v>2767</v>
      </c>
      <c r="C733" s="479" t="s">
        <v>986</v>
      </c>
      <c r="D733" s="480">
        <v>32.049999999999997</v>
      </c>
    </row>
    <row r="734" spans="1:4" s="476" customFormat="1" ht="13.5" x14ac:dyDescent="0.25">
      <c r="A734" s="479">
        <v>88834</v>
      </c>
      <c r="B734" s="479" t="s">
        <v>2768</v>
      </c>
      <c r="C734" s="479" t="s">
        <v>986</v>
      </c>
      <c r="D734" s="480">
        <v>4.3499999999999996</v>
      </c>
    </row>
    <row r="735" spans="1:4" s="476" customFormat="1" ht="13.5" x14ac:dyDescent="0.25">
      <c r="A735" s="479">
        <v>88835</v>
      </c>
      <c r="B735" s="479" t="s">
        <v>2769</v>
      </c>
      <c r="C735" s="479" t="s">
        <v>986</v>
      </c>
      <c r="D735" s="480">
        <v>40.07</v>
      </c>
    </row>
    <row r="736" spans="1:4" s="476" customFormat="1" ht="13.5" x14ac:dyDescent="0.25">
      <c r="A736" s="479">
        <v>88836</v>
      </c>
      <c r="B736" s="479" t="s">
        <v>2770</v>
      </c>
      <c r="C736" s="479" t="s">
        <v>986</v>
      </c>
      <c r="D736" s="480">
        <v>51</v>
      </c>
    </row>
    <row r="737" spans="1:4" s="476" customFormat="1" ht="13.5" x14ac:dyDescent="0.25">
      <c r="A737" s="479">
        <v>88839</v>
      </c>
      <c r="B737" s="479" t="s">
        <v>2771</v>
      </c>
      <c r="C737" s="479" t="s">
        <v>986</v>
      </c>
      <c r="D737" s="480">
        <v>25.35</v>
      </c>
    </row>
    <row r="738" spans="1:4" s="476" customFormat="1" ht="13.5" x14ac:dyDescent="0.25">
      <c r="A738" s="479">
        <v>88840</v>
      </c>
      <c r="B738" s="479" t="s">
        <v>2772</v>
      </c>
      <c r="C738" s="479" t="s">
        <v>986</v>
      </c>
      <c r="D738" s="480">
        <v>5.7</v>
      </c>
    </row>
    <row r="739" spans="1:4" s="476" customFormat="1" ht="13.5" x14ac:dyDescent="0.25">
      <c r="A739" s="479">
        <v>88841</v>
      </c>
      <c r="B739" s="479" t="s">
        <v>2773</v>
      </c>
      <c r="C739" s="479" t="s">
        <v>986</v>
      </c>
      <c r="D739" s="480">
        <v>45.33</v>
      </c>
    </row>
    <row r="740" spans="1:4" s="476" customFormat="1" ht="13.5" x14ac:dyDescent="0.25">
      <c r="A740" s="479">
        <v>88842</v>
      </c>
      <c r="B740" s="479" t="s">
        <v>2774</v>
      </c>
      <c r="C740" s="479" t="s">
        <v>986</v>
      </c>
      <c r="D740" s="480">
        <v>62.42</v>
      </c>
    </row>
    <row r="741" spans="1:4" s="476" customFormat="1" ht="13.5" x14ac:dyDescent="0.25">
      <c r="A741" s="479">
        <v>88847</v>
      </c>
      <c r="B741" s="479" t="s">
        <v>2775</v>
      </c>
      <c r="C741" s="479" t="s">
        <v>986</v>
      </c>
      <c r="D741" s="480">
        <v>21.6</v>
      </c>
    </row>
    <row r="742" spans="1:4" s="476" customFormat="1" ht="13.5" x14ac:dyDescent="0.25">
      <c r="A742" s="479">
        <v>88848</v>
      </c>
      <c r="B742" s="479" t="s">
        <v>2776</v>
      </c>
      <c r="C742" s="479" t="s">
        <v>986</v>
      </c>
      <c r="D742" s="480">
        <v>4.53</v>
      </c>
    </row>
    <row r="743" spans="1:4" s="476" customFormat="1" ht="13.5" x14ac:dyDescent="0.25">
      <c r="A743" s="479">
        <v>88853</v>
      </c>
      <c r="B743" s="479" t="s">
        <v>2777</v>
      </c>
      <c r="C743" s="479" t="s">
        <v>986</v>
      </c>
      <c r="D743" s="480">
        <v>0.23</v>
      </c>
    </row>
    <row r="744" spans="1:4" s="476" customFormat="1" ht="13.5" x14ac:dyDescent="0.25">
      <c r="A744" s="479">
        <v>88854</v>
      </c>
      <c r="B744" s="479" t="s">
        <v>2778</v>
      </c>
      <c r="C744" s="479" t="s">
        <v>986</v>
      </c>
      <c r="D744" s="480">
        <v>0.02</v>
      </c>
    </row>
    <row r="745" spans="1:4" s="476" customFormat="1" ht="13.5" x14ac:dyDescent="0.25">
      <c r="A745" s="479">
        <v>88855</v>
      </c>
      <c r="B745" s="479" t="s">
        <v>2779</v>
      </c>
      <c r="C745" s="479" t="s">
        <v>986</v>
      </c>
      <c r="D745" s="480">
        <v>3.86</v>
      </c>
    </row>
    <row r="746" spans="1:4" s="476" customFormat="1" ht="13.5" x14ac:dyDescent="0.25">
      <c r="A746" s="479">
        <v>88856</v>
      </c>
      <c r="B746" s="479" t="s">
        <v>2780</v>
      </c>
      <c r="C746" s="479" t="s">
        <v>986</v>
      </c>
      <c r="D746" s="480">
        <v>0.54</v>
      </c>
    </row>
    <row r="747" spans="1:4" s="476" customFormat="1" ht="13.5" x14ac:dyDescent="0.25">
      <c r="A747" s="479">
        <v>88857</v>
      </c>
      <c r="B747" s="479" t="s">
        <v>2781</v>
      </c>
      <c r="C747" s="479" t="s">
        <v>986</v>
      </c>
      <c r="D747" s="480">
        <v>18.54</v>
      </c>
    </row>
    <row r="748" spans="1:4" s="476" customFormat="1" ht="13.5" x14ac:dyDescent="0.25">
      <c r="A748" s="479">
        <v>88858</v>
      </c>
      <c r="B748" s="479" t="s">
        <v>2782</v>
      </c>
      <c r="C748" s="479" t="s">
        <v>986</v>
      </c>
      <c r="D748" s="480">
        <v>2.5099999999999998</v>
      </c>
    </row>
    <row r="749" spans="1:4" s="476" customFormat="1" ht="13.5" x14ac:dyDescent="0.25">
      <c r="A749" s="479">
        <v>88859</v>
      </c>
      <c r="B749" s="479" t="s">
        <v>2783</v>
      </c>
      <c r="C749" s="479" t="s">
        <v>986</v>
      </c>
      <c r="D749" s="480">
        <v>16.489999999999998</v>
      </c>
    </row>
    <row r="750" spans="1:4" s="476" customFormat="1" ht="13.5" x14ac:dyDescent="0.25">
      <c r="A750" s="479">
        <v>88860</v>
      </c>
      <c r="B750" s="479" t="s">
        <v>2784</v>
      </c>
      <c r="C750" s="479" t="s">
        <v>986</v>
      </c>
      <c r="D750" s="480">
        <v>2.23</v>
      </c>
    </row>
    <row r="751" spans="1:4" s="476" customFormat="1" ht="13.5" x14ac:dyDescent="0.25">
      <c r="A751" s="479">
        <v>88900</v>
      </c>
      <c r="B751" s="479" t="s">
        <v>2785</v>
      </c>
      <c r="C751" s="479" t="s">
        <v>986</v>
      </c>
      <c r="D751" s="480">
        <v>37.380000000000003</v>
      </c>
    </row>
    <row r="752" spans="1:4" s="476" customFormat="1" ht="13.5" x14ac:dyDescent="0.25">
      <c r="A752" s="479">
        <v>88902</v>
      </c>
      <c r="B752" s="479" t="s">
        <v>2786</v>
      </c>
      <c r="C752" s="479" t="s">
        <v>986</v>
      </c>
      <c r="D752" s="480">
        <v>5.07</v>
      </c>
    </row>
    <row r="753" spans="1:4" s="476" customFormat="1" ht="13.5" x14ac:dyDescent="0.25">
      <c r="A753" s="479">
        <v>88903</v>
      </c>
      <c r="B753" s="479" t="s">
        <v>2787</v>
      </c>
      <c r="C753" s="479" t="s">
        <v>986</v>
      </c>
      <c r="D753" s="480">
        <v>46.72</v>
      </c>
    </row>
    <row r="754" spans="1:4" s="476" customFormat="1" ht="13.5" x14ac:dyDescent="0.25">
      <c r="A754" s="479">
        <v>88904</v>
      </c>
      <c r="B754" s="479" t="s">
        <v>2788</v>
      </c>
      <c r="C754" s="479" t="s">
        <v>986</v>
      </c>
      <c r="D754" s="480">
        <v>71.84</v>
      </c>
    </row>
    <row r="755" spans="1:4" s="476" customFormat="1" ht="13.5" x14ac:dyDescent="0.25">
      <c r="A755" s="479">
        <v>89009</v>
      </c>
      <c r="B755" s="479" t="s">
        <v>2789</v>
      </c>
      <c r="C755" s="479" t="s">
        <v>986</v>
      </c>
      <c r="D755" s="480">
        <v>31.41</v>
      </c>
    </row>
    <row r="756" spans="1:4" s="476" customFormat="1" ht="13.5" x14ac:dyDescent="0.25">
      <c r="A756" s="479">
        <v>89010</v>
      </c>
      <c r="B756" s="479" t="s">
        <v>2790</v>
      </c>
      <c r="C756" s="479" t="s">
        <v>986</v>
      </c>
      <c r="D756" s="480">
        <v>7.07</v>
      </c>
    </row>
    <row r="757" spans="1:4" s="476" customFormat="1" ht="13.5" x14ac:dyDescent="0.25">
      <c r="A757" s="479">
        <v>89011</v>
      </c>
      <c r="B757" s="479" t="s">
        <v>2791</v>
      </c>
      <c r="C757" s="479" t="s">
        <v>986</v>
      </c>
      <c r="D757" s="480">
        <v>17.89</v>
      </c>
    </row>
    <row r="758" spans="1:4" s="476" customFormat="1" ht="13.5" x14ac:dyDescent="0.25">
      <c r="A758" s="479">
        <v>89012</v>
      </c>
      <c r="B758" s="479" t="s">
        <v>2792</v>
      </c>
      <c r="C758" s="479" t="s">
        <v>986</v>
      </c>
      <c r="D758" s="480">
        <v>2.42</v>
      </c>
    </row>
    <row r="759" spans="1:4" s="476" customFormat="1" ht="13.5" x14ac:dyDescent="0.25">
      <c r="A759" s="479">
        <v>89013</v>
      </c>
      <c r="B759" s="479" t="s">
        <v>2793</v>
      </c>
      <c r="C759" s="479" t="s">
        <v>986</v>
      </c>
      <c r="D759" s="480">
        <v>102.88</v>
      </c>
    </row>
    <row r="760" spans="1:4" s="476" customFormat="1" ht="13.5" x14ac:dyDescent="0.25">
      <c r="A760" s="479">
        <v>89014</v>
      </c>
      <c r="B760" s="479" t="s">
        <v>2794</v>
      </c>
      <c r="C760" s="479" t="s">
        <v>986</v>
      </c>
      <c r="D760" s="480">
        <v>23.15</v>
      </c>
    </row>
    <row r="761" spans="1:4" s="476" customFormat="1" ht="13.5" x14ac:dyDescent="0.25">
      <c r="A761" s="479">
        <v>89015</v>
      </c>
      <c r="B761" s="479" t="s">
        <v>2795</v>
      </c>
      <c r="C761" s="479" t="s">
        <v>986</v>
      </c>
      <c r="D761" s="480">
        <v>4.46</v>
      </c>
    </row>
    <row r="762" spans="1:4" s="476" customFormat="1" ht="13.5" x14ac:dyDescent="0.25">
      <c r="A762" s="479">
        <v>89016</v>
      </c>
      <c r="B762" s="479" t="s">
        <v>2796</v>
      </c>
      <c r="C762" s="479" t="s">
        <v>986</v>
      </c>
      <c r="D762" s="480">
        <v>0.6</v>
      </c>
    </row>
    <row r="763" spans="1:4" s="476" customFormat="1" ht="13.5" x14ac:dyDescent="0.25">
      <c r="A763" s="479">
        <v>89017</v>
      </c>
      <c r="B763" s="479" t="s">
        <v>2797</v>
      </c>
      <c r="C763" s="479" t="s">
        <v>986</v>
      </c>
      <c r="D763" s="480">
        <v>31.21</v>
      </c>
    </row>
    <row r="764" spans="1:4" s="476" customFormat="1" ht="13.5" x14ac:dyDescent="0.25">
      <c r="A764" s="479">
        <v>89018</v>
      </c>
      <c r="B764" s="479" t="s">
        <v>2798</v>
      </c>
      <c r="C764" s="479" t="s">
        <v>986</v>
      </c>
      <c r="D764" s="480">
        <v>7.02</v>
      </c>
    </row>
    <row r="765" spans="1:4" s="476" customFormat="1" ht="13.5" x14ac:dyDescent="0.25">
      <c r="A765" s="479">
        <v>89019</v>
      </c>
      <c r="B765" s="479" t="s">
        <v>2799</v>
      </c>
      <c r="C765" s="479" t="s">
        <v>986</v>
      </c>
      <c r="D765" s="480">
        <v>0.28000000000000003</v>
      </c>
    </row>
    <row r="766" spans="1:4" s="476" customFormat="1" ht="13.5" x14ac:dyDescent="0.25">
      <c r="A766" s="479">
        <v>89020</v>
      </c>
      <c r="B766" s="479" t="s">
        <v>2800</v>
      </c>
      <c r="C766" s="479" t="s">
        <v>986</v>
      </c>
      <c r="D766" s="480">
        <v>0.03</v>
      </c>
    </row>
    <row r="767" spans="1:4" s="476" customFormat="1" ht="13.5" x14ac:dyDescent="0.25">
      <c r="A767" s="479">
        <v>89023</v>
      </c>
      <c r="B767" s="479" t="s">
        <v>2801</v>
      </c>
      <c r="C767" s="479" t="s">
        <v>986</v>
      </c>
      <c r="D767" s="480">
        <v>4.18</v>
      </c>
    </row>
    <row r="768" spans="1:4" s="476" customFormat="1" ht="13.5" x14ac:dyDescent="0.25">
      <c r="A768" s="479">
        <v>89024</v>
      </c>
      <c r="B768" s="479" t="s">
        <v>2802</v>
      </c>
      <c r="C768" s="479" t="s">
        <v>986</v>
      </c>
      <c r="D768" s="480">
        <v>0.69</v>
      </c>
    </row>
    <row r="769" spans="1:4" s="476" customFormat="1" ht="13.5" x14ac:dyDescent="0.25">
      <c r="A769" s="479">
        <v>89025</v>
      </c>
      <c r="B769" s="479" t="s">
        <v>2803</v>
      </c>
      <c r="C769" s="479" t="s">
        <v>986</v>
      </c>
      <c r="D769" s="480">
        <v>7.84</v>
      </c>
    </row>
    <row r="770" spans="1:4" s="476" customFormat="1" ht="13.5" x14ac:dyDescent="0.25">
      <c r="A770" s="479">
        <v>89026</v>
      </c>
      <c r="B770" s="479" t="s">
        <v>2804</v>
      </c>
      <c r="C770" s="479" t="s">
        <v>986</v>
      </c>
      <c r="D770" s="480">
        <v>159.07</v>
      </c>
    </row>
    <row r="771" spans="1:4" s="476" customFormat="1" ht="13.5" x14ac:dyDescent="0.25">
      <c r="A771" s="479">
        <v>89029</v>
      </c>
      <c r="B771" s="479" t="s">
        <v>2805</v>
      </c>
      <c r="C771" s="479" t="s">
        <v>986</v>
      </c>
      <c r="D771" s="480">
        <v>24.22</v>
      </c>
    </row>
    <row r="772" spans="1:4" s="476" customFormat="1" ht="13.5" x14ac:dyDescent="0.25">
      <c r="A772" s="479">
        <v>89030</v>
      </c>
      <c r="B772" s="479" t="s">
        <v>2806</v>
      </c>
      <c r="C772" s="479" t="s">
        <v>986</v>
      </c>
      <c r="D772" s="480">
        <v>5.45</v>
      </c>
    </row>
    <row r="773" spans="1:4" s="476" customFormat="1" ht="13.5" x14ac:dyDescent="0.25">
      <c r="A773" s="479">
        <v>89033</v>
      </c>
      <c r="B773" s="479" t="s">
        <v>2807</v>
      </c>
      <c r="C773" s="479" t="s">
        <v>986</v>
      </c>
      <c r="D773" s="480">
        <v>11.43</v>
      </c>
    </row>
    <row r="774" spans="1:4" s="476" customFormat="1" ht="13.5" x14ac:dyDescent="0.25">
      <c r="A774" s="479">
        <v>89034</v>
      </c>
      <c r="B774" s="479" t="s">
        <v>2808</v>
      </c>
      <c r="C774" s="479" t="s">
        <v>986</v>
      </c>
      <c r="D774" s="480">
        <v>1.58</v>
      </c>
    </row>
    <row r="775" spans="1:4" s="476" customFormat="1" ht="13.5" x14ac:dyDescent="0.25">
      <c r="A775" s="479">
        <v>89128</v>
      </c>
      <c r="B775" s="479" t="s">
        <v>2809</v>
      </c>
      <c r="C775" s="479" t="s">
        <v>986</v>
      </c>
      <c r="D775" s="480">
        <v>29.34</v>
      </c>
    </row>
    <row r="776" spans="1:4" s="476" customFormat="1" ht="13.5" x14ac:dyDescent="0.25">
      <c r="A776" s="479">
        <v>89129</v>
      </c>
      <c r="B776" s="479" t="s">
        <v>2810</v>
      </c>
      <c r="C776" s="479" t="s">
        <v>986</v>
      </c>
      <c r="D776" s="480">
        <v>3.98</v>
      </c>
    </row>
    <row r="777" spans="1:4" s="476" customFormat="1" ht="13.5" x14ac:dyDescent="0.25">
      <c r="A777" s="479">
        <v>89130</v>
      </c>
      <c r="B777" s="479" t="s">
        <v>2811</v>
      </c>
      <c r="C777" s="479" t="s">
        <v>986</v>
      </c>
      <c r="D777" s="480">
        <v>40.69</v>
      </c>
    </row>
    <row r="778" spans="1:4" s="476" customFormat="1" ht="13.5" x14ac:dyDescent="0.25">
      <c r="A778" s="479">
        <v>89131</v>
      </c>
      <c r="B778" s="479" t="s">
        <v>2812</v>
      </c>
      <c r="C778" s="479" t="s">
        <v>986</v>
      </c>
      <c r="D778" s="480">
        <v>5.52</v>
      </c>
    </row>
    <row r="779" spans="1:4" s="476" customFormat="1" ht="13.5" x14ac:dyDescent="0.25">
      <c r="A779" s="479">
        <v>89210</v>
      </c>
      <c r="B779" s="479" t="s">
        <v>2813</v>
      </c>
      <c r="C779" s="479" t="s">
        <v>986</v>
      </c>
      <c r="D779" s="480">
        <v>23.48</v>
      </c>
    </row>
    <row r="780" spans="1:4" s="476" customFormat="1" ht="13.5" x14ac:dyDescent="0.25">
      <c r="A780" s="479">
        <v>89211</v>
      </c>
      <c r="B780" s="479" t="s">
        <v>2814</v>
      </c>
      <c r="C780" s="479" t="s">
        <v>986</v>
      </c>
      <c r="D780" s="480">
        <v>3.26</v>
      </c>
    </row>
    <row r="781" spans="1:4" s="476" customFormat="1" ht="13.5" x14ac:dyDescent="0.25">
      <c r="A781" s="479">
        <v>89212</v>
      </c>
      <c r="B781" s="479" t="s">
        <v>2815</v>
      </c>
      <c r="C781" s="479" t="s">
        <v>986</v>
      </c>
      <c r="D781" s="480">
        <v>24.39</v>
      </c>
    </row>
    <row r="782" spans="1:4" s="476" customFormat="1" ht="13.5" x14ac:dyDescent="0.25">
      <c r="A782" s="479">
        <v>89213</v>
      </c>
      <c r="B782" s="479" t="s">
        <v>2816</v>
      </c>
      <c r="C782" s="479" t="s">
        <v>986</v>
      </c>
      <c r="D782" s="480">
        <v>3.84</v>
      </c>
    </row>
    <row r="783" spans="1:4" s="476" customFormat="1" ht="13.5" x14ac:dyDescent="0.25">
      <c r="A783" s="479">
        <v>89214</v>
      </c>
      <c r="B783" s="479" t="s">
        <v>2817</v>
      </c>
      <c r="C783" s="479" t="s">
        <v>986</v>
      </c>
      <c r="D783" s="480">
        <v>22.89</v>
      </c>
    </row>
    <row r="784" spans="1:4" s="476" customFormat="1" ht="13.5" x14ac:dyDescent="0.25">
      <c r="A784" s="479">
        <v>89215</v>
      </c>
      <c r="B784" s="479" t="s">
        <v>2818</v>
      </c>
      <c r="C784" s="479" t="s">
        <v>986</v>
      </c>
      <c r="D784" s="480">
        <v>74.180000000000007</v>
      </c>
    </row>
    <row r="785" spans="1:4" s="476" customFormat="1" ht="13.5" x14ac:dyDescent="0.25">
      <c r="A785" s="479">
        <v>89221</v>
      </c>
      <c r="B785" s="479" t="s">
        <v>2819</v>
      </c>
      <c r="C785" s="479" t="s">
        <v>986</v>
      </c>
      <c r="D785" s="480">
        <v>1.31</v>
      </c>
    </row>
    <row r="786" spans="1:4" s="476" customFormat="1" ht="13.5" x14ac:dyDescent="0.25">
      <c r="A786" s="479">
        <v>89222</v>
      </c>
      <c r="B786" s="479" t="s">
        <v>2820</v>
      </c>
      <c r="C786" s="479" t="s">
        <v>986</v>
      </c>
      <c r="D786" s="480">
        <v>0.15</v>
      </c>
    </row>
    <row r="787" spans="1:4" s="476" customFormat="1" ht="13.5" x14ac:dyDescent="0.25">
      <c r="A787" s="479">
        <v>89223</v>
      </c>
      <c r="B787" s="479" t="s">
        <v>2821</v>
      </c>
      <c r="C787" s="479" t="s">
        <v>986</v>
      </c>
      <c r="D787" s="480">
        <v>1.23</v>
      </c>
    </row>
    <row r="788" spans="1:4" s="476" customFormat="1" ht="13.5" x14ac:dyDescent="0.25">
      <c r="A788" s="479">
        <v>89224</v>
      </c>
      <c r="B788" s="479" t="s">
        <v>2822</v>
      </c>
      <c r="C788" s="479" t="s">
        <v>986</v>
      </c>
      <c r="D788" s="480">
        <v>1.92</v>
      </c>
    </row>
    <row r="789" spans="1:4" s="476" customFormat="1" ht="13.5" x14ac:dyDescent="0.25">
      <c r="A789" s="479">
        <v>89228</v>
      </c>
      <c r="B789" s="479" t="s">
        <v>2823</v>
      </c>
      <c r="C789" s="479" t="s">
        <v>986</v>
      </c>
      <c r="D789" s="480">
        <v>35.68</v>
      </c>
    </row>
    <row r="790" spans="1:4" s="476" customFormat="1" ht="13.5" x14ac:dyDescent="0.25">
      <c r="A790" s="479">
        <v>89229</v>
      </c>
      <c r="B790" s="479" t="s">
        <v>2824</v>
      </c>
      <c r="C790" s="479" t="s">
        <v>986</v>
      </c>
      <c r="D790" s="480">
        <v>6.42</v>
      </c>
    </row>
    <row r="791" spans="1:4" s="476" customFormat="1" ht="13.5" x14ac:dyDescent="0.25">
      <c r="A791" s="479">
        <v>89230</v>
      </c>
      <c r="B791" s="479" t="s">
        <v>2825</v>
      </c>
      <c r="C791" s="479" t="s">
        <v>986</v>
      </c>
      <c r="D791" s="480">
        <v>125.61</v>
      </c>
    </row>
    <row r="792" spans="1:4" s="476" customFormat="1" ht="13.5" x14ac:dyDescent="0.25">
      <c r="A792" s="479">
        <v>89231</v>
      </c>
      <c r="B792" s="479" t="s">
        <v>2826</v>
      </c>
      <c r="C792" s="479" t="s">
        <v>986</v>
      </c>
      <c r="D792" s="480">
        <v>19.899999999999999</v>
      </c>
    </row>
    <row r="793" spans="1:4" s="476" customFormat="1" ht="13.5" x14ac:dyDescent="0.25">
      <c r="A793" s="479">
        <v>89232</v>
      </c>
      <c r="B793" s="479" t="s">
        <v>2827</v>
      </c>
      <c r="C793" s="479" t="s">
        <v>986</v>
      </c>
      <c r="D793" s="480">
        <v>224.06</v>
      </c>
    </row>
    <row r="794" spans="1:4" s="476" customFormat="1" ht="13.5" x14ac:dyDescent="0.25">
      <c r="A794" s="479">
        <v>89233</v>
      </c>
      <c r="B794" s="479" t="s">
        <v>2828</v>
      </c>
      <c r="C794" s="479" t="s">
        <v>986</v>
      </c>
      <c r="D794" s="480">
        <v>133.5</v>
      </c>
    </row>
    <row r="795" spans="1:4" s="476" customFormat="1" ht="13.5" x14ac:dyDescent="0.25">
      <c r="A795" s="479">
        <v>89236</v>
      </c>
      <c r="B795" s="479" t="s">
        <v>2829</v>
      </c>
      <c r="C795" s="479" t="s">
        <v>986</v>
      </c>
      <c r="D795" s="480">
        <v>293.43</v>
      </c>
    </row>
    <row r="796" spans="1:4" s="476" customFormat="1" ht="13.5" x14ac:dyDescent="0.25">
      <c r="A796" s="479">
        <v>89237</v>
      </c>
      <c r="B796" s="479" t="s">
        <v>2830</v>
      </c>
      <c r="C796" s="479" t="s">
        <v>986</v>
      </c>
      <c r="D796" s="480">
        <v>46.49</v>
      </c>
    </row>
    <row r="797" spans="1:4" s="476" customFormat="1" ht="13.5" x14ac:dyDescent="0.25">
      <c r="A797" s="479">
        <v>89238</v>
      </c>
      <c r="B797" s="479" t="s">
        <v>2831</v>
      </c>
      <c r="C797" s="479" t="s">
        <v>986</v>
      </c>
      <c r="D797" s="480">
        <v>523.4</v>
      </c>
    </row>
    <row r="798" spans="1:4" s="476" customFormat="1" ht="13.5" x14ac:dyDescent="0.25">
      <c r="A798" s="479">
        <v>89239</v>
      </c>
      <c r="B798" s="479" t="s">
        <v>2832</v>
      </c>
      <c r="C798" s="479" t="s">
        <v>986</v>
      </c>
      <c r="D798" s="480">
        <v>353.05</v>
      </c>
    </row>
    <row r="799" spans="1:4" s="476" customFormat="1" ht="13.5" x14ac:dyDescent="0.25">
      <c r="A799" s="479">
        <v>89240</v>
      </c>
      <c r="B799" s="479" t="s">
        <v>2833</v>
      </c>
      <c r="C799" s="479" t="s">
        <v>986</v>
      </c>
      <c r="D799" s="480">
        <v>90.05</v>
      </c>
    </row>
    <row r="800" spans="1:4" s="476" customFormat="1" ht="13.5" x14ac:dyDescent="0.25">
      <c r="A800" s="479">
        <v>89241</v>
      </c>
      <c r="B800" s="479" t="s">
        <v>2834</v>
      </c>
      <c r="C800" s="479" t="s">
        <v>986</v>
      </c>
      <c r="D800" s="480">
        <v>16.2</v>
      </c>
    </row>
    <row r="801" spans="1:4" s="476" customFormat="1" ht="13.5" x14ac:dyDescent="0.25">
      <c r="A801" s="479">
        <v>89246</v>
      </c>
      <c r="B801" s="479" t="s">
        <v>2835</v>
      </c>
      <c r="C801" s="479" t="s">
        <v>986</v>
      </c>
      <c r="D801" s="480">
        <v>254.97</v>
      </c>
    </row>
    <row r="802" spans="1:4" s="476" customFormat="1" ht="13.5" x14ac:dyDescent="0.25">
      <c r="A802" s="479">
        <v>89247</v>
      </c>
      <c r="B802" s="479" t="s">
        <v>2836</v>
      </c>
      <c r="C802" s="479" t="s">
        <v>986</v>
      </c>
      <c r="D802" s="480">
        <v>40.4</v>
      </c>
    </row>
    <row r="803" spans="1:4" s="476" customFormat="1" ht="13.5" x14ac:dyDescent="0.25">
      <c r="A803" s="479">
        <v>89248</v>
      </c>
      <c r="B803" s="479" t="s">
        <v>2837</v>
      </c>
      <c r="C803" s="479" t="s">
        <v>986</v>
      </c>
      <c r="D803" s="480">
        <v>454.8</v>
      </c>
    </row>
    <row r="804" spans="1:4" s="476" customFormat="1" ht="13.5" x14ac:dyDescent="0.25">
      <c r="A804" s="479">
        <v>89249</v>
      </c>
      <c r="B804" s="479" t="s">
        <v>2838</v>
      </c>
      <c r="C804" s="479" t="s">
        <v>986</v>
      </c>
      <c r="D804" s="480">
        <v>300.94</v>
      </c>
    </row>
    <row r="805" spans="1:4" s="476" customFormat="1" ht="13.5" x14ac:dyDescent="0.25">
      <c r="A805" s="479">
        <v>89253</v>
      </c>
      <c r="B805" s="479" t="s">
        <v>2839</v>
      </c>
      <c r="C805" s="479" t="s">
        <v>986</v>
      </c>
      <c r="D805" s="480">
        <v>73.790000000000006</v>
      </c>
    </row>
    <row r="806" spans="1:4" s="476" customFormat="1" ht="13.5" x14ac:dyDescent="0.25">
      <c r="A806" s="479">
        <v>89254</v>
      </c>
      <c r="B806" s="479" t="s">
        <v>2840</v>
      </c>
      <c r="C806" s="479" t="s">
        <v>986</v>
      </c>
      <c r="D806" s="480">
        <v>13.28</v>
      </c>
    </row>
    <row r="807" spans="1:4" s="476" customFormat="1" ht="13.5" x14ac:dyDescent="0.25">
      <c r="A807" s="479">
        <v>89255</v>
      </c>
      <c r="B807" s="479" t="s">
        <v>2841</v>
      </c>
      <c r="C807" s="479" t="s">
        <v>986</v>
      </c>
      <c r="D807" s="480">
        <v>118.62</v>
      </c>
    </row>
    <row r="808" spans="1:4" s="476" customFormat="1" ht="13.5" x14ac:dyDescent="0.25">
      <c r="A808" s="479">
        <v>89256</v>
      </c>
      <c r="B808" s="479" t="s">
        <v>2842</v>
      </c>
      <c r="C808" s="479" t="s">
        <v>986</v>
      </c>
      <c r="D808" s="480">
        <v>67.73</v>
      </c>
    </row>
    <row r="809" spans="1:4" s="476" customFormat="1" ht="13.5" x14ac:dyDescent="0.25">
      <c r="A809" s="479">
        <v>89259</v>
      </c>
      <c r="B809" s="479" t="s">
        <v>2843</v>
      </c>
      <c r="C809" s="479" t="s">
        <v>986</v>
      </c>
      <c r="D809" s="480">
        <v>14.2</v>
      </c>
    </row>
    <row r="810" spans="1:4" s="476" customFormat="1" ht="13.5" x14ac:dyDescent="0.25">
      <c r="A810" s="479">
        <v>89260</v>
      </c>
      <c r="B810" s="479" t="s">
        <v>2844</v>
      </c>
      <c r="C810" s="479" t="s">
        <v>986</v>
      </c>
      <c r="D810" s="480">
        <v>2.97</v>
      </c>
    </row>
    <row r="811" spans="1:4" s="476" customFormat="1" ht="13.5" x14ac:dyDescent="0.25">
      <c r="A811" s="479">
        <v>89262</v>
      </c>
      <c r="B811" s="479" t="s">
        <v>2845</v>
      </c>
      <c r="C811" s="479" t="s">
        <v>986</v>
      </c>
      <c r="D811" s="480">
        <v>26.61</v>
      </c>
    </row>
    <row r="812" spans="1:4" s="476" customFormat="1" ht="13.5" x14ac:dyDescent="0.25">
      <c r="A812" s="479">
        <v>89264</v>
      </c>
      <c r="B812" s="479" t="s">
        <v>2846</v>
      </c>
      <c r="C812" s="479" t="s">
        <v>986</v>
      </c>
      <c r="D812" s="480">
        <v>11.09</v>
      </c>
    </row>
    <row r="813" spans="1:4" s="476" customFormat="1" ht="13.5" x14ac:dyDescent="0.25">
      <c r="A813" s="479">
        <v>89265</v>
      </c>
      <c r="B813" s="479" t="s">
        <v>2847</v>
      </c>
      <c r="C813" s="479" t="s">
        <v>986</v>
      </c>
      <c r="D813" s="480">
        <v>2.3199999999999998</v>
      </c>
    </row>
    <row r="814" spans="1:4" s="476" customFormat="1" ht="13.5" x14ac:dyDescent="0.25">
      <c r="A814" s="479">
        <v>89266</v>
      </c>
      <c r="B814" s="479" t="s">
        <v>2848</v>
      </c>
      <c r="C814" s="479" t="s">
        <v>986</v>
      </c>
      <c r="D814" s="480">
        <v>0.89</v>
      </c>
    </row>
    <row r="815" spans="1:4" s="476" customFormat="1" ht="13.5" x14ac:dyDescent="0.25">
      <c r="A815" s="479">
        <v>89267</v>
      </c>
      <c r="B815" s="479" t="s">
        <v>2849</v>
      </c>
      <c r="C815" s="479" t="s">
        <v>986</v>
      </c>
      <c r="D815" s="480">
        <v>42.45</v>
      </c>
    </row>
    <row r="816" spans="1:4" s="476" customFormat="1" ht="13.5" x14ac:dyDescent="0.25">
      <c r="A816" s="479">
        <v>89268</v>
      </c>
      <c r="B816" s="479" t="s">
        <v>2850</v>
      </c>
      <c r="C816" s="479" t="s">
        <v>986</v>
      </c>
      <c r="D816" s="480">
        <v>7.64</v>
      </c>
    </row>
    <row r="817" spans="1:4" s="476" customFormat="1" ht="13.5" x14ac:dyDescent="0.25">
      <c r="A817" s="479">
        <v>89269</v>
      </c>
      <c r="B817" s="479" t="s">
        <v>2851</v>
      </c>
      <c r="C817" s="479" t="s">
        <v>986</v>
      </c>
      <c r="D817" s="480">
        <v>2.97</v>
      </c>
    </row>
    <row r="818" spans="1:4" s="476" customFormat="1" ht="13.5" x14ac:dyDescent="0.25">
      <c r="A818" s="479">
        <v>89270</v>
      </c>
      <c r="B818" s="479" t="s">
        <v>2852</v>
      </c>
      <c r="C818" s="479" t="s">
        <v>986</v>
      </c>
      <c r="D818" s="480">
        <v>68.25</v>
      </c>
    </row>
    <row r="819" spans="1:4" s="476" customFormat="1" ht="13.5" x14ac:dyDescent="0.25">
      <c r="A819" s="479">
        <v>89271</v>
      </c>
      <c r="B819" s="479" t="s">
        <v>2853</v>
      </c>
      <c r="C819" s="479" t="s">
        <v>986</v>
      </c>
      <c r="D819" s="480">
        <v>23.18</v>
      </c>
    </row>
    <row r="820" spans="1:4" s="476" customFormat="1" ht="13.5" x14ac:dyDescent="0.25">
      <c r="A820" s="479">
        <v>89274</v>
      </c>
      <c r="B820" s="479" t="s">
        <v>2854</v>
      </c>
      <c r="C820" s="479" t="s">
        <v>986</v>
      </c>
      <c r="D820" s="480">
        <v>1.6</v>
      </c>
    </row>
    <row r="821" spans="1:4" s="476" customFormat="1" ht="13.5" x14ac:dyDescent="0.25">
      <c r="A821" s="479">
        <v>89275</v>
      </c>
      <c r="B821" s="479" t="s">
        <v>2855</v>
      </c>
      <c r="C821" s="479" t="s">
        <v>986</v>
      </c>
      <c r="D821" s="480">
        <v>0.19</v>
      </c>
    </row>
    <row r="822" spans="1:4" s="476" customFormat="1" ht="13.5" x14ac:dyDescent="0.25">
      <c r="A822" s="479">
        <v>89276</v>
      </c>
      <c r="B822" s="479" t="s">
        <v>2856</v>
      </c>
      <c r="C822" s="479" t="s">
        <v>986</v>
      </c>
      <c r="D822" s="480">
        <v>1.5</v>
      </c>
    </row>
    <row r="823" spans="1:4" s="476" customFormat="1" ht="13.5" x14ac:dyDescent="0.25">
      <c r="A823" s="479">
        <v>89277</v>
      </c>
      <c r="B823" s="479" t="s">
        <v>2857</v>
      </c>
      <c r="C823" s="479" t="s">
        <v>986</v>
      </c>
      <c r="D823" s="480">
        <v>6.78</v>
      </c>
    </row>
    <row r="824" spans="1:4" s="476" customFormat="1" ht="13.5" x14ac:dyDescent="0.25">
      <c r="A824" s="479">
        <v>89280</v>
      </c>
      <c r="B824" s="479" t="s">
        <v>2858</v>
      </c>
      <c r="C824" s="479" t="s">
        <v>986</v>
      </c>
      <c r="D824" s="480">
        <v>28.83</v>
      </c>
    </row>
    <row r="825" spans="1:4" s="476" customFormat="1" ht="13.5" x14ac:dyDescent="0.25">
      <c r="A825" s="479">
        <v>89281</v>
      </c>
      <c r="B825" s="479" t="s">
        <v>2859</v>
      </c>
      <c r="C825" s="479" t="s">
        <v>986</v>
      </c>
      <c r="D825" s="480">
        <v>4</v>
      </c>
    </row>
    <row r="826" spans="1:4" s="476" customFormat="1" ht="13.5" x14ac:dyDescent="0.25">
      <c r="A826" s="479">
        <v>89870</v>
      </c>
      <c r="B826" s="479" t="s">
        <v>2860</v>
      </c>
      <c r="C826" s="479" t="s">
        <v>986</v>
      </c>
      <c r="D826" s="480">
        <v>28.88</v>
      </c>
    </row>
    <row r="827" spans="1:4" s="476" customFormat="1" ht="13.5" x14ac:dyDescent="0.25">
      <c r="A827" s="479">
        <v>89871</v>
      </c>
      <c r="B827" s="479" t="s">
        <v>2861</v>
      </c>
      <c r="C827" s="479" t="s">
        <v>986</v>
      </c>
      <c r="D827" s="480">
        <v>5.33</v>
      </c>
    </row>
    <row r="828" spans="1:4" s="476" customFormat="1" ht="13.5" x14ac:dyDescent="0.25">
      <c r="A828" s="479">
        <v>89872</v>
      </c>
      <c r="B828" s="479" t="s">
        <v>2862</v>
      </c>
      <c r="C828" s="479" t="s">
        <v>986</v>
      </c>
      <c r="D828" s="480">
        <v>2.08</v>
      </c>
    </row>
    <row r="829" spans="1:4" s="476" customFormat="1" ht="13.5" x14ac:dyDescent="0.25">
      <c r="A829" s="479">
        <v>89873</v>
      </c>
      <c r="B829" s="479" t="s">
        <v>2863</v>
      </c>
      <c r="C829" s="479" t="s">
        <v>986</v>
      </c>
      <c r="D829" s="480">
        <v>54.16</v>
      </c>
    </row>
    <row r="830" spans="1:4" s="476" customFormat="1" ht="13.5" x14ac:dyDescent="0.25">
      <c r="A830" s="479">
        <v>89874</v>
      </c>
      <c r="B830" s="479" t="s">
        <v>2864</v>
      </c>
      <c r="C830" s="479" t="s">
        <v>986</v>
      </c>
      <c r="D830" s="480">
        <v>140.86000000000001</v>
      </c>
    </row>
    <row r="831" spans="1:4" s="476" customFormat="1" ht="13.5" x14ac:dyDescent="0.25">
      <c r="A831" s="479">
        <v>89878</v>
      </c>
      <c r="B831" s="479" t="s">
        <v>2865</v>
      </c>
      <c r="C831" s="479" t="s">
        <v>986</v>
      </c>
      <c r="D831" s="480">
        <v>30.55</v>
      </c>
    </row>
    <row r="832" spans="1:4" s="476" customFormat="1" ht="13.5" x14ac:dyDescent="0.25">
      <c r="A832" s="479">
        <v>89879</v>
      </c>
      <c r="B832" s="479" t="s">
        <v>2866</v>
      </c>
      <c r="C832" s="479" t="s">
        <v>986</v>
      </c>
      <c r="D832" s="480">
        <v>5.64</v>
      </c>
    </row>
    <row r="833" spans="1:4" s="476" customFormat="1" ht="13.5" x14ac:dyDescent="0.25">
      <c r="A833" s="479">
        <v>89880</v>
      </c>
      <c r="B833" s="479" t="s">
        <v>2867</v>
      </c>
      <c r="C833" s="479" t="s">
        <v>986</v>
      </c>
      <c r="D833" s="480">
        <v>2.2000000000000002</v>
      </c>
    </row>
    <row r="834" spans="1:4" s="476" customFormat="1" ht="13.5" x14ac:dyDescent="0.25">
      <c r="A834" s="479">
        <v>89881</v>
      </c>
      <c r="B834" s="479" t="s">
        <v>2868</v>
      </c>
      <c r="C834" s="479" t="s">
        <v>986</v>
      </c>
      <c r="D834" s="480">
        <v>57.3</v>
      </c>
    </row>
    <row r="835" spans="1:4" s="476" customFormat="1" ht="13.5" x14ac:dyDescent="0.25">
      <c r="A835" s="479">
        <v>89882</v>
      </c>
      <c r="B835" s="479" t="s">
        <v>2869</v>
      </c>
      <c r="C835" s="479" t="s">
        <v>986</v>
      </c>
      <c r="D835" s="480">
        <v>162.52000000000001</v>
      </c>
    </row>
    <row r="836" spans="1:4" s="476" customFormat="1" ht="13.5" x14ac:dyDescent="0.25">
      <c r="A836" s="479">
        <v>90582</v>
      </c>
      <c r="B836" s="479" t="s">
        <v>2870</v>
      </c>
      <c r="C836" s="479" t="s">
        <v>986</v>
      </c>
      <c r="D836" s="480">
        <v>0.33</v>
      </c>
    </row>
    <row r="837" spans="1:4" s="476" customFormat="1" ht="13.5" x14ac:dyDescent="0.25">
      <c r="A837" s="479">
        <v>90583</v>
      </c>
      <c r="B837" s="479" t="s">
        <v>2871</v>
      </c>
      <c r="C837" s="479" t="s">
        <v>986</v>
      </c>
      <c r="D837" s="480">
        <v>0.03</v>
      </c>
    </row>
    <row r="838" spans="1:4" s="476" customFormat="1" ht="13.5" x14ac:dyDescent="0.25">
      <c r="A838" s="479">
        <v>90584</v>
      </c>
      <c r="B838" s="479" t="s">
        <v>2872</v>
      </c>
      <c r="C838" s="479" t="s">
        <v>986</v>
      </c>
      <c r="D838" s="480">
        <v>0.26</v>
      </c>
    </row>
    <row r="839" spans="1:4" s="476" customFormat="1" ht="13.5" x14ac:dyDescent="0.25">
      <c r="A839" s="479">
        <v>90585</v>
      </c>
      <c r="B839" s="479" t="s">
        <v>2873</v>
      </c>
      <c r="C839" s="479" t="s">
        <v>986</v>
      </c>
      <c r="D839" s="480">
        <v>0.96</v>
      </c>
    </row>
    <row r="840" spans="1:4" s="476" customFormat="1" ht="13.5" x14ac:dyDescent="0.25">
      <c r="A840" s="479">
        <v>90621</v>
      </c>
      <c r="B840" s="479" t="s">
        <v>2874</v>
      </c>
      <c r="C840" s="479" t="s">
        <v>986</v>
      </c>
      <c r="D840" s="480">
        <v>1.84</v>
      </c>
    </row>
    <row r="841" spans="1:4" s="476" customFormat="1" ht="13.5" x14ac:dyDescent="0.25">
      <c r="A841" s="479">
        <v>90622</v>
      </c>
      <c r="B841" s="479" t="s">
        <v>2875</v>
      </c>
      <c r="C841" s="479" t="s">
        <v>986</v>
      </c>
      <c r="D841" s="480">
        <v>0.21</v>
      </c>
    </row>
    <row r="842" spans="1:4" s="476" customFormat="1" ht="13.5" x14ac:dyDescent="0.25">
      <c r="A842" s="479">
        <v>90623</v>
      </c>
      <c r="B842" s="479" t="s">
        <v>2876</v>
      </c>
      <c r="C842" s="479" t="s">
        <v>986</v>
      </c>
      <c r="D842" s="480">
        <v>2.2999999999999998</v>
      </c>
    </row>
    <row r="843" spans="1:4" s="476" customFormat="1" ht="13.5" x14ac:dyDescent="0.25">
      <c r="A843" s="479">
        <v>90624</v>
      </c>
      <c r="B843" s="479" t="s">
        <v>2877</v>
      </c>
      <c r="C843" s="479" t="s">
        <v>986</v>
      </c>
      <c r="D843" s="480">
        <v>2.41</v>
      </c>
    </row>
    <row r="844" spans="1:4" s="476" customFormat="1" ht="13.5" x14ac:dyDescent="0.25">
      <c r="A844" s="479">
        <v>90627</v>
      </c>
      <c r="B844" s="479" t="s">
        <v>2878</v>
      </c>
      <c r="C844" s="479" t="s">
        <v>986</v>
      </c>
      <c r="D844" s="480">
        <v>34.200000000000003</v>
      </c>
    </row>
    <row r="845" spans="1:4" s="476" customFormat="1" ht="13.5" x14ac:dyDescent="0.25">
      <c r="A845" s="479">
        <v>90628</v>
      </c>
      <c r="B845" s="479" t="s">
        <v>2879</v>
      </c>
      <c r="C845" s="479" t="s">
        <v>986</v>
      </c>
      <c r="D845" s="480">
        <v>4.87</v>
      </c>
    </row>
    <row r="846" spans="1:4" s="476" customFormat="1" ht="13.5" x14ac:dyDescent="0.25">
      <c r="A846" s="479">
        <v>90629</v>
      </c>
      <c r="B846" s="479" t="s">
        <v>2880</v>
      </c>
      <c r="C846" s="479" t="s">
        <v>986</v>
      </c>
      <c r="D846" s="480">
        <v>42.79</v>
      </c>
    </row>
    <row r="847" spans="1:4" s="476" customFormat="1" ht="13.5" x14ac:dyDescent="0.25">
      <c r="A847" s="479">
        <v>90630</v>
      </c>
      <c r="B847" s="479" t="s">
        <v>2881</v>
      </c>
      <c r="C847" s="479" t="s">
        <v>986</v>
      </c>
      <c r="D847" s="480">
        <v>9.76</v>
      </c>
    </row>
    <row r="848" spans="1:4" s="476" customFormat="1" ht="13.5" x14ac:dyDescent="0.25">
      <c r="A848" s="479">
        <v>90633</v>
      </c>
      <c r="B848" s="479" t="s">
        <v>2882</v>
      </c>
      <c r="C848" s="479" t="s">
        <v>986</v>
      </c>
      <c r="D848" s="480">
        <v>4.05</v>
      </c>
    </row>
    <row r="849" spans="1:4" s="476" customFormat="1" ht="13.5" x14ac:dyDescent="0.25">
      <c r="A849" s="479">
        <v>90634</v>
      </c>
      <c r="B849" s="479" t="s">
        <v>2883</v>
      </c>
      <c r="C849" s="479" t="s">
        <v>986</v>
      </c>
      <c r="D849" s="480">
        <v>0.48</v>
      </c>
    </row>
    <row r="850" spans="1:4" s="476" customFormat="1" ht="13.5" x14ac:dyDescent="0.25">
      <c r="A850" s="479">
        <v>90635</v>
      </c>
      <c r="B850" s="479" t="s">
        <v>2884</v>
      </c>
      <c r="C850" s="479" t="s">
        <v>986</v>
      </c>
      <c r="D850" s="480">
        <v>4.4400000000000004</v>
      </c>
    </row>
    <row r="851" spans="1:4" s="476" customFormat="1" ht="13.5" x14ac:dyDescent="0.25">
      <c r="A851" s="479">
        <v>90636</v>
      </c>
      <c r="B851" s="479" t="s">
        <v>2885</v>
      </c>
      <c r="C851" s="479" t="s">
        <v>986</v>
      </c>
      <c r="D851" s="480">
        <v>4.82</v>
      </c>
    </row>
    <row r="852" spans="1:4" s="476" customFormat="1" ht="13.5" x14ac:dyDescent="0.25">
      <c r="A852" s="479">
        <v>90639</v>
      </c>
      <c r="B852" s="479" t="s">
        <v>2886</v>
      </c>
      <c r="C852" s="479" t="s">
        <v>986</v>
      </c>
      <c r="D852" s="480">
        <v>6.06</v>
      </c>
    </row>
    <row r="853" spans="1:4" s="476" customFormat="1" ht="13.5" x14ac:dyDescent="0.25">
      <c r="A853" s="479">
        <v>90640</v>
      </c>
      <c r="B853" s="479" t="s">
        <v>2887</v>
      </c>
      <c r="C853" s="479" t="s">
        <v>986</v>
      </c>
      <c r="D853" s="480">
        <v>0.71</v>
      </c>
    </row>
    <row r="854" spans="1:4" s="476" customFormat="1" ht="13.5" x14ac:dyDescent="0.25">
      <c r="A854" s="479">
        <v>90641</v>
      </c>
      <c r="B854" s="479" t="s">
        <v>2888</v>
      </c>
      <c r="C854" s="479" t="s">
        <v>986</v>
      </c>
      <c r="D854" s="480">
        <v>6.62</v>
      </c>
    </row>
    <row r="855" spans="1:4" s="476" customFormat="1" ht="13.5" x14ac:dyDescent="0.25">
      <c r="A855" s="479">
        <v>90642</v>
      </c>
      <c r="B855" s="479" t="s">
        <v>2889</v>
      </c>
      <c r="C855" s="479" t="s">
        <v>986</v>
      </c>
      <c r="D855" s="480">
        <v>7.36</v>
      </c>
    </row>
    <row r="856" spans="1:4" s="476" customFormat="1" ht="13.5" x14ac:dyDescent="0.25">
      <c r="A856" s="479">
        <v>90646</v>
      </c>
      <c r="B856" s="479" t="s">
        <v>2890</v>
      </c>
      <c r="C856" s="479" t="s">
        <v>986</v>
      </c>
      <c r="D856" s="480">
        <v>0.81</v>
      </c>
    </row>
    <row r="857" spans="1:4" s="476" customFormat="1" ht="13.5" x14ac:dyDescent="0.25">
      <c r="A857" s="479">
        <v>90647</v>
      </c>
      <c r="B857" s="479" t="s">
        <v>2891</v>
      </c>
      <c r="C857" s="479" t="s">
        <v>986</v>
      </c>
      <c r="D857" s="480">
        <v>0.09</v>
      </c>
    </row>
    <row r="858" spans="1:4" s="476" customFormat="1" ht="13.5" x14ac:dyDescent="0.25">
      <c r="A858" s="479">
        <v>90648</v>
      </c>
      <c r="B858" s="479" t="s">
        <v>2892</v>
      </c>
      <c r="C858" s="479" t="s">
        <v>986</v>
      </c>
      <c r="D858" s="480">
        <v>0.89</v>
      </c>
    </row>
    <row r="859" spans="1:4" s="476" customFormat="1" ht="13.5" x14ac:dyDescent="0.25">
      <c r="A859" s="479">
        <v>90649</v>
      </c>
      <c r="B859" s="479" t="s">
        <v>2893</v>
      </c>
      <c r="C859" s="479" t="s">
        <v>986</v>
      </c>
      <c r="D859" s="480">
        <v>7.51</v>
      </c>
    </row>
    <row r="860" spans="1:4" s="476" customFormat="1" ht="13.5" x14ac:dyDescent="0.25">
      <c r="A860" s="479">
        <v>90652</v>
      </c>
      <c r="B860" s="479" t="s">
        <v>2894</v>
      </c>
      <c r="C860" s="479" t="s">
        <v>986</v>
      </c>
      <c r="D860" s="480">
        <v>3.94</v>
      </c>
    </row>
    <row r="861" spans="1:4" s="476" customFormat="1" ht="13.5" x14ac:dyDescent="0.25">
      <c r="A861" s="479">
        <v>90653</v>
      </c>
      <c r="B861" s="479" t="s">
        <v>2895</v>
      </c>
      <c r="C861" s="479" t="s">
        <v>986</v>
      </c>
      <c r="D861" s="480">
        <v>0.46</v>
      </c>
    </row>
    <row r="862" spans="1:4" s="476" customFormat="1" ht="13.5" x14ac:dyDescent="0.25">
      <c r="A862" s="479">
        <v>90654</v>
      </c>
      <c r="B862" s="479" t="s">
        <v>2896</v>
      </c>
      <c r="C862" s="479" t="s">
        <v>986</v>
      </c>
      <c r="D862" s="480">
        <v>4.3099999999999996</v>
      </c>
    </row>
    <row r="863" spans="1:4" s="476" customFormat="1" ht="13.5" x14ac:dyDescent="0.25">
      <c r="A863" s="479">
        <v>90655</v>
      </c>
      <c r="B863" s="479" t="s">
        <v>2897</v>
      </c>
      <c r="C863" s="479" t="s">
        <v>986</v>
      </c>
      <c r="D863" s="480">
        <v>4.9400000000000004</v>
      </c>
    </row>
    <row r="864" spans="1:4" s="476" customFormat="1" ht="13.5" x14ac:dyDescent="0.25">
      <c r="A864" s="479">
        <v>90658</v>
      </c>
      <c r="B864" s="479" t="s">
        <v>2898</v>
      </c>
      <c r="C864" s="479" t="s">
        <v>986</v>
      </c>
      <c r="D864" s="480">
        <v>4.22</v>
      </c>
    </row>
    <row r="865" spans="1:4" s="476" customFormat="1" ht="13.5" x14ac:dyDescent="0.25">
      <c r="A865" s="479">
        <v>90659</v>
      </c>
      <c r="B865" s="479" t="s">
        <v>2899</v>
      </c>
      <c r="C865" s="479" t="s">
        <v>986</v>
      </c>
      <c r="D865" s="480">
        <v>0.5</v>
      </c>
    </row>
    <row r="866" spans="1:4" s="476" customFormat="1" ht="13.5" x14ac:dyDescent="0.25">
      <c r="A866" s="479">
        <v>90660</v>
      </c>
      <c r="B866" s="479" t="s">
        <v>2900</v>
      </c>
      <c r="C866" s="479" t="s">
        <v>986</v>
      </c>
      <c r="D866" s="480">
        <v>4.62</v>
      </c>
    </row>
    <row r="867" spans="1:4" s="476" customFormat="1" ht="13.5" x14ac:dyDescent="0.25">
      <c r="A867" s="479">
        <v>90661</v>
      </c>
      <c r="B867" s="479" t="s">
        <v>2901</v>
      </c>
      <c r="C867" s="479" t="s">
        <v>986</v>
      </c>
      <c r="D867" s="480">
        <v>4.9400000000000004</v>
      </c>
    </row>
    <row r="868" spans="1:4" s="476" customFormat="1" ht="13.5" x14ac:dyDescent="0.25">
      <c r="A868" s="479">
        <v>90664</v>
      </c>
      <c r="B868" s="479" t="s">
        <v>2902</v>
      </c>
      <c r="C868" s="479" t="s">
        <v>986</v>
      </c>
      <c r="D868" s="480">
        <v>5.58</v>
      </c>
    </row>
    <row r="869" spans="1:4" s="476" customFormat="1" ht="13.5" x14ac:dyDescent="0.25">
      <c r="A869" s="479">
        <v>90665</v>
      </c>
      <c r="B869" s="479" t="s">
        <v>2903</v>
      </c>
      <c r="C869" s="479" t="s">
        <v>986</v>
      </c>
      <c r="D869" s="480">
        <v>0.64</v>
      </c>
    </row>
    <row r="870" spans="1:4" s="476" customFormat="1" ht="13.5" x14ac:dyDescent="0.25">
      <c r="A870" s="479">
        <v>90666</v>
      </c>
      <c r="B870" s="479" t="s">
        <v>2904</v>
      </c>
      <c r="C870" s="479" t="s">
        <v>986</v>
      </c>
      <c r="D870" s="480">
        <v>6.09</v>
      </c>
    </row>
    <row r="871" spans="1:4" s="476" customFormat="1" ht="13.5" x14ac:dyDescent="0.25">
      <c r="A871" s="479">
        <v>90667</v>
      </c>
      <c r="B871" s="479" t="s">
        <v>2905</v>
      </c>
      <c r="C871" s="479" t="s">
        <v>986</v>
      </c>
      <c r="D871" s="480">
        <v>11.95</v>
      </c>
    </row>
    <row r="872" spans="1:4" s="476" customFormat="1" ht="13.5" x14ac:dyDescent="0.25">
      <c r="A872" s="479">
        <v>90670</v>
      </c>
      <c r="B872" s="479" t="s">
        <v>2906</v>
      </c>
      <c r="C872" s="479" t="s">
        <v>986</v>
      </c>
      <c r="D872" s="480">
        <v>156.94999999999999</v>
      </c>
    </row>
    <row r="873" spans="1:4" s="476" customFormat="1" ht="13.5" x14ac:dyDescent="0.25">
      <c r="A873" s="479">
        <v>90671</v>
      </c>
      <c r="B873" s="479" t="s">
        <v>2907</v>
      </c>
      <c r="C873" s="479" t="s">
        <v>986</v>
      </c>
      <c r="D873" s="480">
        <v>21.79</v>
      </c>
    </row>
    <row r="874" spans="1:4" s="476" customFormat="1" ht="13.5" x14ac:dyDescent="0.25">
      <c r="A874" s="479">
        <v>90672</v>
      </c>
      <c r="B874" s="479" t="s">
        <v>2908</v>
      </c>
      <c r="C874" s="479" t="s">
        <v>986</v>
      </c>
      <c r="D874" s="480">
        <v>196.41</v>
      </c>
    </row>
    <row r="875" spans="1:4" s="476" customFormat="1" ht="13.5" x14ac:dyDescent="0.25">
      <c r="A875" s="479">
        <v>90673</v>
      </c>
      <c r="B875" s="479" t="s">
        <v>2909</v>
      </c>
      <c r="C875" s="479" t="s">
        <v>986</v>
      </c>
      <c r="D875" s="480">
        <v>95.6</v>
      </c>
    </row>
    <row r="876" spans="1:4" s="476" customFormat="1" ht="13.5" x14ac:dyDescent="0.25">
      <c r="A876" s="479">
        <v>90676</v>
      </c>
      <c r="B876" s="479" t="s">
        <v>2910</v>
      </c>
      <c r="C876" s="479" t="s">
        <v>986</v>
      </c>
      <c r="D876" s="480">
        <v>82.69</v>
      </c>
    </row>
    <row r="877" spans="1:4" s="476" customFormat="1" ht="13.5" x14ac:dyDescent="0.25">
      <c r="A877" s="479">
        <v>90677</v>
      </c>
      <c r="B877" s="479" t="s">
        <v>2911</v>
      </c>
      <c r="C877" s="479" t="s">
        <v>986</v>
      </c>
      <c r="D877" s="480">
        <v>11.47</v>
      </c>
    </row>
    <row r="878" spans="1:4" s="476" customFormat="1" ht="13.5" x14ac:dyDescent="0.25">
      <c r="A878" s="479">
        <v>90678</v>
      </c>
      <c r="B878" s="479" t="s">
        <v>2912</v>
      </c>
      <c r="C878" s="479" t="s">
        <v>986</v>
      </c>
      <c r="D878" s="480">
        <v>103.48</v>
      </c>
    </row>
    <row r="879" spans="1:4" s="476" customFormat="1" ht="13.5" x14ac:dyDescent="0.25">
      <c r="A879" s="479">
        <v>90679</v>
      </c>
      <c r="B879" s="479" t="s">
        <v>2913</v>
      </c>
      <c r="C879" s="479" t="s">
        <v>986</v>
      </c>
      <c r="D879" s="480">
        <v>73.27</v>
      </c>
    </row>
    <row r="880" spans="1:4" s="476" customFormat="1" ht="13.5" x14ac:dyDescent="0.25">
      <c r="A880" s="479">
        <v>90682</v>
      </c>
      <c r="B880" s="479" t="s">
        <v>2914</v>
      </c>
      <c r="C880" s="479" t="s">
        <v>986</v>
      </c>
      <c r="D880" s="480">
        <v>29.53</v>
      </c>
    </row>
    <row r="881" spans="1:4" s="476" customFormat="1" ht="13.5" x14ac:dyDescent="0.25">
      <c r="A881" s="479">
        <v>90683</v>
      </c>
      <c r="B881" s="479" t="s">
        <v>2915</v>
      </c>
      <c r="C881" s="479" t="s">
        <v>986</v>
      </c>
      <c r="D881" s="480">
        <v>3.5</v>
      </c>
    </row>
    <row r="882" spans="1:4" s="476" customFormat="1" ht="13.5" x14ac:dyDescent="0.25">
      <c r="A882" s="479">
        <v>90684</v>
      </c>
      <c r="B882" s="479" t="s">
        <v>2916</v>
      </c>
      <c r="C882" s="479" t="s">
        <v>986</v>
      </c>
      <c r="D882" s="480">
        <v>32.299999999999997</v>
      </c>
    </row>
    <row r="883" spans="1:4" s="476" customFormat="1" ht="13.5" x14ac:dyDescent="0.25">
      <c r="A883" s="479">
        <v>90685</v>
      </c>
      <c r="B883" s="479" t="s">
        <v>2917</v>
      </c>
      <c r="C883" s="479" t="s">
        <v>986</v>
      </c>
      <c r="D883" s="480">
        <v>45.45</v>
      </c>
    </row>
    <row r="884" spans="1:4" s="476" customFormat="1" ht="13.5" x14ac:dyDescent="0.25">
      <c r="A884" s="479">
        <v>90688</v>
      </c>
      <c r="B884" s="479" t="s">
        <v>2918</v>
      </c>
      <c r="C884" s="479" t="s">
        <v>986</v>
      </c>
      <c r="D884" s="480">
        <v>15.18</v>
      </c>
    </row>
    <row r="885" spans="1:4" s="476" customFormat="1" ht="13.5" x14ac:dyDescent="0.25">
      <c r="A885" s="479">
        <v>90689</v>
      </c>
      <c r="B885" s="479" t="s">
        <v>2919</v>
      </c>
      <c r="C885" s="479" t="s">
        <v>986</v>
      </c>
      <c r="D885" s="480">
        <v>1.53</v>
      </c>
    </row>
    <row r="886" spans="1:4" s="476" customFormat="1" ht="13.5" x14ac:dyDescent="0.25">
      <c r="A886" s="479">
        <v>90690</v>
      </c>
      <c r="B886" s="479" t="s">
        <v>2920</v>
      </c>
      <c r="C886" s="479" t="s">
        <v>986</v>
      </c>
      <c r="D886" s="480">
        <v>18.97</v>
      </c>
    </row>
    <row r="887" spans="1:4" s="476" customFormat="1" ht="13.5" x14ac:dyDescent="0.25">
      <c r="A887" s="479">
        <v>90691</v>
      </c>
      <c r="B887" s="479" t="s">
        <v>2921</v>
      </c>
      <c r="C887" s="479" t="s">
        <v>986</v>
      </c>
      <c r="D887" s="480">
        <v>41.87</v>
      </c>
    </row>
    <row r="888" spans="1:4" s="476" customFormat="1" ht="13.5" x14ac:dyDescent="0.25">
      <c r="A888" s="479">
        <v>90957</v>
      </c>
      <c r="B888" s="479" t="s">
        <v>2922</v>
      </c>
      <c r="C888" s="479" t="s">
        <v>986</v>
      </c>
      <c r="D888" s="480">
        <v>3.45</v>
      </c>
    </row>
    <row r="889" spans="1:4" s="476" customFormat="1" ht="13.5" x14ac:dyDescent="0.25">
      <c r="A889" s="479">
        <v>90958</v>
      </c>
      <c r="B889" s="479" t="s">
        <v>2923</v>
      </c>
      <c r="C889" s="479" t="s">
        <v>986</v>
      </c>
      <c r="D889" s="480">
        <v>0.47</v>
      </c>
    </row>
    <row r="890" spans="1:4" s="476" customFormat="1" ht="13.5" x14ac:dyDescent="0.25">
      <c r="A890" s="479">
        <v>90960</v>
      </c>
      <c r="B890" s="479" t="s">
        <v>2924</v>
      </c>
      <c r="C890" s="479" t="s">
        <v>986</v>
      </c>
      <c r="D890" s="480">
        <v>4.6100000000000003</v>
      </c>
    </row>
    <row r="891" spans="1:4" s="476" customFormat="1" ht="13.5" x14ac:dyDescent="0.25">
      <c r="A891" s="479">
        <v>90961</v>
      </c>
      <c r="B891" s="479" t="s">
        <v>2925</v>
      </c>
      <c r="C891" s="479" t="s">
        <v>986</v>
      </c>
      <c r="D891" s="480">
        <v>0.64</v>
      </c>
    </row>
    <row r="892" spans="1:4" s="476" customFormat="1" ht="13.5" x14ac:dyDescent="0.25">
      <c r="A892" s="479">
        <v>90962</v>
      </c>
      <c r="B892" s="479" t="s">
        <v>2926</v>
      </c>
      <c r="C892" s="479" t="s">
        <v>986</v>
      </c>
      <c r="D892" s="480">
        <v>5.77</v>
      </c>
    </row>
    <row r="893" spans="1:4" s="476" customFormat="1" ht="13.5" x14ac:dyDescent="0.25">
      <c r="A893" s="479">
        <v>90963</v>
      </c>
      <c r="B893" s="479" t="s">
        <v>2927</v>
      </c>
      <c r="C893" s="479" t="s">
        <v>986</v>
      </c>
      <c r="D893" s="480">
        <v>11.95</v>
      </c>
    </row>
    <row r="894" spans="1:4" s="476" customFormat="1" ht="13.5" x14ac:dyDescent="0.25">
      <c r="A894" s="479">
        <v>90968</v>
      </c>
      <c r="B894" s="479" t="s">
        <v>2928</v>
      </c>
      <c r="C894" s="479" t="s">
        <v>986</v>
      </c>
      <c r="D894" s="480">
        <v>4.62</v>
      </c>
    </row>
    <row r="895" spans="1:4" s="476" customFormat="1" ht="13.5" x14ac:dyDescent="0.25">
      <c r="A895" s="479">
        <v>90969</v>
      </c>
      <c r="B895" s="479" t="s">
        <v>2929</v>
      </c>
      <c r="C895" s="479" t="s">
        <v>986</v>
      </c>
      <c r="D895" s="480">
        <v>0.64</v>
      </c>
    </row>
    <row r="896" spans="1:4" s="476" customFormat="1" ht="13.5" x14ac:dyDescent="0.25">
      <c r="A896" s="479">
        <v>90970</v>
      </c>
      <c r="B896" s="479" t="s">
        <v>2930</v>
      </c>
      <c r="C896" s="479" t="s">
        <v>986</v>
      </c>
      <c r="D896" s="480">
        <v>5.79</v>
      </c>
    </row>
    <row r="897" spans="1:4" s="476" customFormat="1" ht="13.5" x14ac:dyDescent="0.25">
      <c r="A897" s="479">
        <v>90971</v>
      </c>
      <c r="B897" s="479" t="s">
        <v>2931</v>
      </c>
      <c r="C897" s="479" t="s">
        <v>986</v>
      </c>
      <c r="D897" s="480">
        <v>48.42</v>
      </c>
    </row>
    <row r="898" spans="1:4" s="476" customFormat="1" ht="13.5" x14ac:dyDescent="0.25">
      <c r="A898" s="479">
        <v>90975</v>
      </c>
      <c r="B898" s="479" t="s">
        <v>2932</v>
      </c>
      <c r="C898" s="479" t="s">
        <v>986</v>
      </c>
      <c r="D898" s="480">
        <v>11.74</v>
      </c>
    </row>
    <row r="899" spans="1:4" s="476" customFormat="1" ht="13.5" x14ac:dyDescent="0.25">
      <c r="A899" s="479">
        <v>90976</v>
      </c>
      <c r="B899" s="479" t="s">
        <v>2933</v>
      </c>
      <c r="C899" s="479" t="s">
        <v>986</v>
      </c>
      <c r="D899" s="480">
        <v>1.63</v>
      </c>
    </row>
    <row r="900" spans="1:4" s="476" customFormat="1" ht="13.5" x14ac:dyDescent="0.25">
      <c r="A900" s="479">
        <v>90977</v>
      </c>
      <c r="B900" s="479" t="s">
        <v>2934</v>
      </c>
      <c r="C900" s="479" t="s">
        <v>986</v>
      </c>
      <c r="D900" s="480">
        <v>14.7</v>
      </c>
    </row>
    <row r="901" spans="1:4" s="476" customFormat="1" ht="13.5" x14ac:dyDescent="0.25">
      <c r="A901" s="479">
        <v>90978</v>
      </c>
      <c r="B901" s="479" t="s">
        <v>2935</v>
      </c>
      <c r="C901" s="479" t="s">
        <v>986</v>
      </c>
      <c r="D901" s="480">
        <v>125.61</v>
      </c>
    </row>
    <row r="902" spans="1:4" s="476" customFormat="1" ht="13.5" x14ac:dyDescent="0.25">
      <c r="A902" s="479">
        <v>90992</v>
      </c>
      <c r="B902" s="479" t="s">
        <v>2936</v>
      </c>
      <c r="C902" s="479" t="s">
        <v>986</v>
      </c>
      <c r="D902" s="480">
        <v>5.48</v>
      </c>
    </row>
    <row r="903" spans="1:4" s="476" customFormat="1" ht="13.5" x14ac:dyDescent="0.25">
      <c r="A903" s="479">
        <v>90993</v>
      </c>
      <c r="B903" s="479" t="s">
        <v>2937</v>
      </c>
      <c r="C903" s="479" t="s">
        <v>986</v>
      </c>
      <c r="D903" s="480">
        <v>0.76</v>
      </c>
    </row>
    <row r="904" spans="1:4" s="476" customFormat="1" ht="13.5" x14ac:dyDescent="0.25">
      <c r="A904" s="479">
        <v>90994</v>
      </c>
      <c r="B904" s="479" t="s">
        <v>2938</v>
      </c>
      <c r="C904" s="479" t="s">
        <v>986</v>
      </c>
      <c r="D904" s="480">
        <v>6.86</v>
      </c>
    </row>
    <row r="905" spans="1:4" s="476" customFormat="1" ht="13.5" x14ac:dyDescent="0.25">
      <c r="A905" s="479">
        <v>90995</v>
      </c>
      <c r="B905" s="479" t="s">
        <v>2939</v>
      </c>
      <c r="C905" s="479" t="s">
        <v>986</v>
      </c>
      <c r="D905" s="480">
        <v>65.77</v>
      </c>
    </row>
    <row r="906" spans="1:4" s="476" customFormat="1" ht="13.5" x14ac:dyDescent="0.25">
      <c r="A906" s="479">
        <v>91021</v>
      </c>
      <c r="B906" s="479" t="s">
        <v>2940</v>
      </c>
      <c r="C906" s="479" t="s">
        <v>986</v>
      </c>
      <c r="D906" s="480">
        <v>4.49</v>
      </c>
    </row>
    <row r="907" spans="1:4" s="476" customFormat="1" ht="13.5" x14ac:dyDescent="0.25">
      <c r="A907" s="479">
        <v>91026</v>
      </c>
      <c r="B907" s="479" t="s">
        <v>2941</v>
      </c>
      <c r="C907" s="479" t="s">
        <v>986</v>
      </c>
      <c r="D907" s="480">
        <v>15.63</v>
      </c>
    </row>
    <row r="908" spans="1:4" s="476" customFormat="1" ht="13.5" x14ac:dyDescent="0.25">
      <c r="A908" s="479">
        <v>91027</v>
      </c>
      <c r="B908" s="479" t="s">
        <v>2942</v>
      </c>
      <c r="C908" s="479" t="s">
        <v>986</v>
      </c>
      <c r="D908" s="480">
        <v>3.27</v>
      </c>
    </row>
    <row r="909" spans="1:4" s="476" customFormat="1" ht="13.5" x14ac:dyDescent="0.25">
      <c r="A909" s="479">
        <v>91028</v>
      </c>
      <c r="B909" s="479" t="s">
        <v>2943</v>
      </c>
      <c r="C909" s="479" t="s">
        <v>986</v>
      </c>
      <c r="D909" s="480">
        <v>1.27</v>
      </c>
    </row>
    <row r="910" spans="1:4" s="476" customFormat="1" ht="13.5" x14ac:dyDescent="0.25">
      <c r="A910" s="479">
        <v>91029</v>
      </c>
      <c r="B910" s="479" t="s">
        <v>2944</v>
      </c>
      <c r="C910" s="479" t="s">
        <v>986</v>
      </c>
      <c r="D910" s="480">
        <v>29.31</v>
      </c>
    </row>
    <row r="911" spans="1:4" s="476" customFormat="1" ht="13.5" x14ac:dyDescent="0.25">
      <c r="A911" s="479">
        <v>91030</v>
      </c>
      <c r="B911" s="479" t="s">
        <v>2945</v>
      </c>
      <c r="C911" s="479" t="s">
        <v>986</v>
      </c>
      <c r="D911" s="480">
        <v>113.76</v>
      </c>
    </row>
    <row r="912" spans="1:4" s="476" customFormat="1" ht="13.5" x14ac:dyDescent="0.25">
      <c r="A912" s="479">
        <v>91273</v>
      </c>
      <c r="B912" s="479" t="s">
        <v>2946</v>
      </c>
      <c r="C912" s="479" t="s">
        <v>986</v>
      </c>
      <c r="D912" s="480">
        <v>0.48</v>
      </c>
    </row>
    <row r="913" spans="1:4" s="476" customFormat="1" ht="13.5" x14ac:dyDescent="0.25">
      <c r="A913" s="479">
        <v>91274</v>
      </c>
      <c r="B913" s="479" t="s">
        <v>2947</v>
      </c>
      <c r="C913" s="479" t="s">
        <v>986</v>
      </c>
      <c r="D913" s="480">
        <v>0.06</v>
      </c>
    </row>
    <row r="914" spans="1:4" s="476" customFormat="1" ht="13.5" x14ac:dyDescent="0.25">
      <c r="A914" s="479">
        <v>91275</v>
      </c>
      <c r="B914" s="479" t="s">
        <v>2948</v>
      </c>
      <c r="C914" s="479" t="s">
        <v>986</v>
      </c>
      <c r="D914" s="480">
        <v>0.6</v>
      </c>
    </row>
    <row r="915" spans="1:4" s="476" customFormat="1" ht="13.5" x14ac:dyDescent="0.25">
      <c r="A915" s="479">
        <v>91276</v>
      </c>
      <c r="B915" s="479" t="s">
        <v>2949</v>
      </c>
      <c r="C915" s="479" t="s">
        <v>986</v>
      </c>
      <c r="D915" s="480">
        <v>9</v>
      </c>
    </row>
    <row r="916" spans="1:4" s="476" customFormat="1" ht="13.5" x14ac:dyDescent="0.25">
      <c r="A916" s="479">
        <v>91279</v>
      </c>
      <c r="B916" s="479" t="s">
        <v>2950</v>
      </c>
      <c r="C916" s="479" t="s">
        <v>986</v>
      </c>
      <c r="D916" s="480">
        <v>0.68</v>
      </c>
    </row>
    <row r="917" spans="1:4" s="476" customFormat="1" ht="13.5" x14ac:dyDescent="0.25">
      <c r="A917" s="479">
        <v>91280</v>
      </c>
      <c r="B917" s="479" t="s">
        <v>2951</v>
      </c>
      <c r="C917" s="479" t="s">
        <v>986</v>
      </c>
      <c r="D917" s="480">
        <v>7.0000000000000007E-2</v>
      </c>
    </row>
    <row r="918" spans="1:4" s="476" customFormat="1" ht="13.5" x14ac:dyDescent="0.25">
      <c r="A918" s="479">
        <v>91281</v>
      </c>
      <c r="B918" s="479" t="s">
        <v>2952</v>
      </c>
      <c r="C918" s="479" t="s">
        <v>986</v>
      </c>
      <c r="D918" s="480">
        <v>0.85</v>
      </c>
    </row>
    <row r="919" spans="1:4" s="476" customFormat="1" ht="13.5" x14ac:dyDescent="0.25">
      <c r="A919" s="479">
        <v>91282</v>
      </c>
      <c r="B919" s="479" t="s">
        <v>2953</v>
      </c>
      <c r="C919" s="479" t="s">
        <v>986</v>
      </c>
      <c r="D919" s="480">
        <v>21.52</v>
      </c>
    </row>
    <row r="920" spans="1:4" s="476" customFormat="1" ht="13.5" x14ac:dyDescent="0.25">
      <c r="A920" s="479">
        <v>91354</v>
      </c>
      <c r="B920" s="479" t="s">
        <v>2954</v>
      </c>
      <c r="C920" s="479" t="s">
        <v>986</v>
      </c>
      <c r="D920" s="480">
        <v>12.06</v>
      </c>
    </row>
    <row r="921" spans="1:4" s="476" customFormat="1" ht="13.5" x14ac:dyDescent="0.25">
      <c r="A921" s="479">
        <v>91355</v>
      </c>
      <c r="B921" s="479" t="s">
        <v>2955</v>
      </c>
      <c r="C921" s="479" t="s">
        <v>986</v>
      </c>
      <c r="D921" s="480">
        <v>2.5299999999999998</v>
      </c>
    </row>
    <row r="922" spans="1:4" s="476" customFormat="1" ht="13.5" x14ac:dyDescent="0.25">
      <c r="A922" s="479">
        <v>91356</v>
      </c>
      <c r="B922" s="479" t="s">
        <v>2956</v>
      </c>
      <c r="C922" s="479" t="s">
        <v>986</v>
      </c>
      <c r="D922" s="480">
        <v>0.98</v>
      </c>
    </row>
    <row r="923" spans="1:4" s="476" customFormat="1" ht="13.5" x14ac:dyDescent="0.25">
      <c r="A923" s="479">
        <v>91359</v>
      </c>
      <c r="B923" s="479" t="s">
        <v>2957</v>
      </c>
      <c r="C923" s="479" t="s">
        <v>986</v>
      </c>
      <c r="D923" s="480">
        <v>14.05</v>
      </c>
    </row>
    <row r="924" spans="1:4" s="476" customFormat="1" ht="13.5" x14ac:dyDescent="0.25">
      <c r="A924" s="479">
        <v>91360</v>
      </c>
      <c r="B924" s="479" t="s">
        <v>2958</v>
      </c>
      <c r="C924" s="479" t="s">
        <v>986</v>
      </c>
      <c r="D924" s="480">
        <v>2.94</v>
      </c>
    </row>
    <row r="925" spans="1:4" s="476" customFormat="1" ht="13.5" x14ac:dyDescent="0.25">
      <c r="A925" s="479">
        <v>91361</v>
      </c>
      <c r="B925" s="479" t="s">
        <v>2959</v>
      </c>
      <c r="C925" s="479" t="s">
        <v>986</v>
      </c>
      <c r="D925" s="480">
        <v>1.1399999999999999</v>
      </c>
    </row>
    <row r="926" spans="1:4" s="476" customFormat="1" ht="13.5" x14ac:dyDescent="0.25">
      <c r="A926" s="479">
        <v>91367</v>
      </c>
      <c r="B926" s="479" t="s">
        <v>2960</v>
      </c>
      <c r="C926" s="479" t="s">
        <v>986</v>
      </c>
      <c r="D926" s="480">
        <v>17.89</v>
      </c>
    </row>
    <row r="927" spans="1:4" s="476" customFormat="1" ht="13.5" x14ac:dyDescent="0.25">
      <c r="A927" s="479">
        <v>91368</v>
      </c>
      <c r="B927" s="479" t="s">
        <v>2961</v>
      </c>
      <c r="C927" s="479" t="s">
        <v>986</v>
      </c>
      <c r="D927" s="480">
        <v>3.3</v>
      </c>
    </row>
    <row r="928" spans="1:4" s="476" customFormat="1" ht="13.5" x14ac:dyDescent="0.25">
      <c r="A928" s="479">
        <v>91369</v>
      </c>
      <c r="B928" s="479" t="s">
        <v>2962</v>
      </c>
      <c r="C928" s="479" t="s">
        <v>986</v>
      </c>
      <c r="D928" s="480">
        <v>1.29</v>
      </c>
    </row>
    <row r="929" spans="1:4" s="476" customFormat="1" ht="13.5" x14ac:dyDescent="0.25">
      <c r="A929" s="479">
        <v>91375</v>
      </c>
      <c r="B929" s="479" t="s">
        <v>2963</v>
      </c>
      <c r="C929" s="479" t="s">
        <v>986</v>
      </c>
      <c r="D929" s="480">
        <v>10.16</v>
      </c>
    </row>
    <row r="930" spans="1:4" s="476" customFormat="1" ht="13.5" x14ac:dyDescent="0.25">
      <c r="A930" s="479">
        <v>91376</v>
      </c>
      <c r="B930" s="479" t="s">
        <v>2964</v>
      </c>
      <c r="C930" s="479" t="s">
        <v>986</v>
      </c>
      <c r="D930" s="480">
        <v>2.13</v>
      </c>
    </row>
    <row r="931" spans="1:4" s="476" customFormat="1" ht="13.5" x14ac:dyDescent="0.25">
      <c r="A931" s="479">
        <v>91377</v>
      </c>
      <c r="B931" s="479" t="s">
        <v>2965</v>
      </c>
      <c r="C931" s="479" t="s">
        <v>986</v>
      </c>
      <c r="D931" s="480">
        <v>0.82</v>
      </c>
    </row>
    <row r="932" spans="1:4" s="476" customFormat="1" ht="13.5" x14ac:dyDescent="0.25">
      <c r="A932" s="479">
        <v>91380</v>
      </c>
      <c r="B932" s="479" t="s">
        <v>2966</v>
      </c>
      <c r="C932" s="479" t="s">
        <v>986</v>
      </c>
      <c r="D932" s="480">
        <v>20.25</v>
      </c>
    </row>
    <row r="933" spans="1:4" s="476" customFormat="1" ht="13.5" x14ac:dyDescent="0.25">
      <c r="A933" s="479">
        <v>91381</v>
      </c>
      <c r="B933" s="479" t="s">
        <v>2967</v>
      </c>
      <c r="C933" s="479" t="s">
        <v>986</v>
      </c>
      <c r="D933" s="480">
        <v>3.74</v>
      </c>
    </row>
    <row r="934" spans="1:4" s="476" customFormat="1" ht="13.5" x14ac:dyDescent="0.25">
      <c r="A934" s="479">
        <v>91382</v>
      </c>
      <c r="B934" s="479" t="s">
        <v>2968</v>
      </c>
      <c r="C934" s="479" t="s">
        <v>986</v>
      </c>
      <c r="D934" s="480">
        <v>1.46</v>
      </c>
    </row>
    <row r="935" spans="1:4" s="476" customFormat="1" ht="13.5" x14ac:dyDescent="0.25">
      <c r="A935" s="479">
        <v>91383</v>
      </c>
      <c r="B935" s="479" t="s">
        <v>2969</v>
      </c>
      <c r="C935" s="479" t="s">
        <v>986</v>
      </c>
      <c r="D935" s="480">
        <v>37.979999999999997</v>
      </c>
    </row>
    <row r="936" spans="1:4" s="476" customFormat="1" ht="13.5" x14ac:dyDescent="0.25">
      <c r="A936" s="479">
        <v>91384</v>
      </c>
      <c r="B936" s="479" t="s">
        <v>2970</v>
      </c>
      <c r="C936" s="479" t="s">
        <v>986</v>
      </c>
      <c r="D936" s="480">
        <v>113.28</v>
      </c>
    </row>
    <row r="937" spans="1:4" s="476" customFormat="1" ht="13.5" x14ac:dyDescent="0.25">
      <c r="A937" s="479">
        <v>91390</v>
      </c>
      <c r="B937" s="479" t="s">
        <v>2971</v>
      </c>
      <c r="C937" s="479" t="s">
        <v>986</v>
      </c>
      <c r="D937" s="480">
        <v>13.14</v>
      </c>
    </row>
    <row r="938" spans="1:4" s="476" customFormat="1" ht="13.5" x14ac:dyDescent="0.25">
      <c r="A938" s="479">
        <v>91391</v>
      </c>
      <c r="B938" s="479" t="s">
        <v>2972</v>
      </c>
      <c r="C938" s="479" t="s">
        <v>986</v>
      </c>
      <c r="D938" s="480">
        <v>2.75</v>
      </c>
    </row>
    <row r="939" spans="1:4" s="476" customFormat="1" ht="13.5" x14ac:dyDescent="0.25">
      <c r="A939" s="479">
        <v>91392</v>
      </c>
      <c r="B939" s="479" t="s">
        <v>2973</v>
      </c>
      <c r="C939" s="479" t="s">
        <v>986</v>
      </c>
      <c r="D939" s="480">
        <v>1.07</v>
      </c>
    </row>
    <row r="940" spans="1:4" s="476" customFormat="1" ht="13.5" x14ac:dyDescent="0.25">
      <c r="A940" s="479">
        <v>91396</v>
      </c>
      <c r="B940" s="479" t="s">
        <v>2974</v>
      </c>
      <c r="C940" s="479" t="s">
        <v>986</v>
      </c>
      <c r="D940" s="480">
        <v>18</v>
      </c>
    </row>
    <row r="941" spans="1:4" s="476" customFormat="1" ht="13.5" x14ac:dyDescent="0.25">
      <c r="A941" s="479">
        <v>91397</v>
      </c>
      <c r="B941" s="479" t="s">
        <v>2975</v>
      </c>
      <c r="C941" s="479" t="s">
        <v>986</v>
      </c>
      <c r="D941" s="480">
        <v>3.77</v>
      </c>
    </row>
    <row r="942" spans="1:4" s="476" customFormat="1" ht="13.5" x14ac:dyDescent="0.25">
      <c r="A942" s="479">
        <v>91398</v>
      </c>
      <c r="B942" s="479" t="s">
        <v>2976</v>
      </c>
      <c r="C942" s="479" t="s">
        <v>986</v>
      </c>
      <c r="D942" s="480">
        <v>1.46</v>
      </c>
    </row>
    <row r="943" spans="1:4" s="476" customFormat="1" ht="13.5" x14ac:dyDescent="0.25">
      <c r="A943" s="479">
        <v>91402</v>
      </c>
      <c r="B943" s="479" t="s">
        <v>2977</v>
      </c>
      <c r="C943" s="479" t="s">
        <v>986</v>
      </c>
      <c r="D943" s="480">
        <v>1.23</v>
      </c>
    </row>
    <row r="944" spans="1:4" s="476" customFormat="1" ht="13.5" x14ac:dyDescent="0.25">
      <c r="A944" s="479">
        <v>91466</v>
      </c>
      <c r="B944" s="479" t="s">
        <v>2978</v>
      </c>
      <c r="C944" s="479" t="s">
        <v>986</v>
      </c>
      <c r="D944" s="480">
        <v>1.1399999999999999</v>
      </c>
    </row>
    <row r="945" spans="1:4" s="476" customFormat="1" ht="13.5" x14ac:dyDescent="0.25">
      <c r="A945" s="479">
        <v>91467</v>
      </c>
      <c r="B945" s="479" t="s">
        <v>2979</v>
      </c>
      <c r="C945" s="479" t="s">
        <v>986</v>
      </c>
      <c r="D945" s="480">
        <v>126.33</v>
      </c>
    </row>
    <row r="946" spans="1:4" s="476" customFormat="1" ht="13.5" x14ac:dyDescent="0.25">
      <c r="A946" s="479">
        <v>91468</v>
      </c>
      <c r="B946" s="479" t="s">
        <v>2980</v>
      </c>
      <c r="C946" s="479" t="s">
        <v>986</v>
      </c>
      <c r="D946" s="480">
        <v>19.46</v>
      </c>
    </row>
    <row r="947" spans="1:4" s="476" customFormat="1" ht="13.5" x14ac:dyDescent="0.25">
      <c r="A947" s="479">
        <v>91469</v>
      </c>
      <c r="B947" s="479" t="s">
        <v>2981</v>
      </c>
      <c r="C947" s="479" t="s">
        <v>986</v>
      </c>
      <c r="D947" s="480">
        <v>4.2</v>
      </c>
    </row>
    <row r="948" spans="1:4" s="476" customFormat="1" ht="13.5" x14ac:dyDescent="0.25">
      <c r="A948" s="479">
        <v>91484</v>
      </c>
      <c r="B948" s="479" t="s">
        <v>2982</v>
      </c>
      <c r="C948" s="479" t="s">
        <v>986</v>
      </c>
      <c r="D948" s="480">
        <v>1.33</v>
      </c>
    </row>
    <row r="949" spans="1:4" s="476" customFormat="1" ht="13.5" x14ac:dyDescent="0.25">
      <c r="A949" s="479">
        <v>91485</v>
      </c>
      <c r="B949" s="479" t="s">
        <v>2983</v>
      </c>
      <c r="C949" s="479" t="s">
        <v>986</v>
      </c>
      <c r="D949" s="480">
        <v>171.45</v>
      </c>
    </row>
    <row r="950" spans="1:4" s="476" customFormat="1" ht="13.5" x14ac:dyDescent="0.25">
      <c r="A950" s="479">
        <v>91529</v>
      </c>
      <c r="B950" s="479" t="s">
        <v>2984</v>
      </c>
      <c r="C950" s="479" t="s">
        <v>986</v>
      </c>
      <c r="D950" s="480">
        <v>0.7</v>
      </c>
    </row>
    <row r="951" spans="1:4" s="476" customFormat="1" ht="13.5" x14ac:dyDescent="0.25">
      <c r="A951" s="479">
        <v>91530</v>
      </c>
      <c r="B951" s="479" t="s">
        <v>2985</v>
      </c>
      <c r="C951" s="479" t="s">
        <v>986</v>
      </c>
      <c r="D951" s="480">
        <v>0.09</v>
      </c>
    </row>
    <row r="952" spans="1:4" s="476" customFormat="1" ht="13.5" x14ac:dyDescent="0.25">
      <c r="A952" s="479">
        <v>91531</v>
      </c>
      <c r="B952" s="479" t="s">
        <v>2986</v>
      </c>
      <c r="C952" s="479" t="s">
        <v>986</v>
      </c>
      <c r="D952" s="480">
        <v>0.88</v>
      </c>
    </row>
    <row r="953" spans="1:4" s="476" customFormat="1" ht="13.5" x14ac:dyDescent="0.25">
      <c r="A953" s="479">
        <v>91532</v>
      </c>
      <c r="B953" s="479" t="s">
        <v>2987</v>
      </c>
      <c r="C953" s="479" t="s">
        <v>986</v>
      </c>
      <c r="D953" s="480">
        <v>6.53</v>
      </c>
    </row>
    <row r="954" spans="1:4" s="476" customFormat="1" ht="13.5" x14ac:dyDescent="0.25">
      <c r="A954" s="479">
        <v>91629</v>
      </c>
      <c r="B954" s="479" t="s">
        <v>2988</v>
      </c>
      <c r="C954" s="479" t="s">
        <v>986</v>
      </c>
      <c r="D954" s="480">
        <v>13.03</v>
      </c>
    </row>
    <row r="955" spans="1:4" s="476" customFormat="1" ht="13.5" x14ac:dyDescent="0.25">
      <c r="A955" s="479">
        <v>91630</v>
      </c>
      <c r="B955" s="479" t="s">
        <v>2989</v>
      </c>
      <c r="C955" s="479" t="s">
        <v>986</v>
      </c>
      <c r="D955" s="480">
        <v>2.73</v>
      </c>
    </row>
    <row r="956" spans="1:4" s="476" customFormat="1" ht="13.5" x14ac:dyDescent="0.25">
      <c r="A956" s="479">
        <v>91631</v>
      </c>
      <c r="B956" s="479" t="s">
        <v>2990</v>
      </c>
      <c r="C956" s="479" t="s">
        <v>986</v>
      </c>
      <c r="D956" s="480">
        <v>1.05</v>
      </c>
    </row>
    <row r="957" spans="1:4" s="476" customFormat="1" ht="13.5" x14ac:dyDescent="0.25">
      <c r="A957" s="479">
        <v>91632</v>
      </c>
      <c r="B957" s="479" t="s">
        <v>2991</v>
      </c>
      <c r="C957" s="479" t="s">
        <v>986</v>
      </c>
      <c r="D957" s="480">
        <v>24.42</v>
      </c>
    </row>
    <row r="958" spans="1:4" s="476" customFormat="1" ht="13.5" x14ac:dyDescent="0.25">
      <c r="A958" s="479">
        <v>91633</v>
      </c>
      <c r="B958" s="479" t="s">
        <v>2992</v>
      </c>
      <c r="C958" s="479" t="s">
        <v>986</v>
      </c>
      <c r="D958" s="480">
        <v>106.92</v>
      </c>
    </row>
    <row r="959" spans="1:4" s="476" customFormat="1" ht="13.5" x14ac:dyDescent="0.25">
      <c r="A959" s="479">
        <v>91640</v>
      </c>
      <c r="B959" s="479" t="s">
        <v>2993</v>
      </c>
      <c r="C959" s="479" t="s">
        <v>986</v>
      </c>
      <c r="D959" s="480">
        <v>30.32</v>
      </c>
    </row>
    <row r="960" spans="1:4" s="476" customFormat="1" ht="13.5" x14ac:dyDescent="0.25">
      <c r="A960" s="479">
        <v>91641</v>
      </c>
      <c r="B960" s="479" t="s">
        <v>2994</v>
      </c>
      <c r="C960" s="479" t="s">
        <v>986</v>
      </c>
      <c r="D960" s="480">
        <v>6.36</v>
      </c>
    </row>
    <row r="961" spans="1:4" s="476" customFormat="1" ht="13.5" x14ac:dyDescent="0.25">
      <c r="A961" s="479">
        <v>91642</v>
      </c>
      <c r="B961" s="479" t="s">
        <v>2995</v>
      </c>
      <c r="C961" s="479" t="s">
        <v>986</v>
      </c>
      <c r="D961" s="480">
        <v>2.4700000000000002</v>
      </c>
    </row>
    <row r="962" spans="1:4" s="476" customFormat="1" ht="13.5" x14ac:dyDescent="0.25">
      <c r="A962" s="479">
        <v>91643</v>
      </c>
      <c r="B962" s="479" t="s">
        <v>2996</v>
      </c>
      <c r="C962" s="479" t="s">
        <v>986</v>
      </c>
      <c r="D962" s="480">
        <v>56.83</v>
      </c>
    </row>
    <row r="963" spans="1:4" s="476" customFormat="1" ht="13.5" x14ac:dyDescent="0.25">
      <c r="A963" s="479">
        <v>91644</v>
      </c>
      <c r="B963" s="479" t="s">
        <v>2997</v>
      </c>
      <c r="C963" s="479" t="s">
        <v>986</v>
      </c>
      <c r="D963" s="480">
        <v>240.62</v>
      </c>
    </row>
    <row r="964" spans="1:4" s="476" customFormat="1" ht="13.5" x14ac:dyDescent="0.25">
      <c r="A964" s="479">
        <v>91688</v>
      </c>
      <c r="B964" s="479" t="s">
        <v>2998</v>
      </c>
      <c r="C964" s="479" t="s">
        <v>986</v>
      </c>
      <c r="D964" s="480">
        <v>0.08</v>
      </c>
    </row>
    <row r="965" spans="1:4" s="476" customFormat="1" ht="13.5" x14ac:dyDescent="0.25">
      <c r="A965" s="479">
        <v>91689</v>
      </c>
      <c r="B965" s="479" t="s">
        <v>2999</v>
      </c>
      <c r="C965" s="479" t="s">
        <v>986</v>
      </c>
      <c r="D965" s="480">
        <v>0.01</v>
      </c>
    </row>
    <row r="966" spans="1:4" s="476" customFormat="1" ht="13.5" x14ac:dyDescent="0.25">
      <c r="A966" s="479">
        <v>91690</v>
      </c>
      <c r="B966" s="479" t="s">
        <v>3000</v>
      </c>
      <c r="C966" s="479" t="s">
        <v>986</v>
      </c>
      <c r="D966" s="480">
        <v>0.05</v>
      </c>
    </row>
    <row r="967" spans="1:4" s="476" customFormat="1" ht="13.5" x14ac:dyDescent="0.25">
      <c r="A967" s="479">
        <v>91691</v>
      </c>
      <c r="B967" s="479" t="s">
        <v>3001</v>
      </c>
      <c r="C967" s="479" t="s">
        <v>986</v>
      </c>
      <c r="D967" s="480">
        <v>2.44</v>
      </c>
    </row>
    <row r="968" spans="1:4" s="476" customFormat="1" ht="13.5" x14ac:dyDescent="0.25">
      <c r="A968" s="479">
        <v>92040</v>
      </c>
      <c r="B968" s="479" t="s">
        <v>3002</v>
      </c>
      <c r="C968" s="479" t="s">
        <v>986</v>
      </c>
      <c r="D968" s="480">
        <v>6.13</v>
      </c>
    </row>
    <row r="969" spans="1:4" s="476" customFormat="1" ht="13.5" x14ac:dyDescent="0.25">
      <c r="A969" s="479">
        <v>92041</v>
      </c>
      <c r="B969" s="479" t="s">
        <v>3003</v>
      </c>
      <c r="C969" s="479" t="s">
        <v>986</v>
      </c>
      <c r="D969" s="480">
        <v>0.64</v>
      </c>
    </row>
    <row r="970" spans="1:4" s="476" customFormat="1" ht="13.5" x14ac:dyDescent="0.25">
      <c r="A970" s="479">
        <v>92042</v>
      </c>
      <c r="B970" s="479" t="s">
        <v>3004</v>
      </c>
      <c r="C970" s="479" t="s">
        <v>986</v>
      </c>
      <c r="D970" s="480">
        <v>5.1100000000000003</v>
      </c>
    </row>
    <row r="971" spans="1:4" s="476" customFormat="1" ht="13.5" x14ac:dyDescent="0.25">
      <c r="A971" s="479">
        <v>92101</v>
      </c>
      <c r="B971" s="479" t="s">
        <v>3005</v>
      </c>
      <c r="C971" s="479" t="s">
        <v>986</v>
      </c>
      <c r="D971" s="480">
        <v>20.399999999999999</v>
      </c>
    </row>
    <row r="972" spans="1:4" s="476" customFormat="1" ht="13.5" x14ac:dyDescent="0.25">
      <c r="A972" s="479">
        <v>92102</v>
      </c>
      <c r="B972" s="479" t="s">
        <v>3006</v>
      </c>
      <c r="C972" s="479" t="s">
        <v>986</v>
      </c>
      <c r="D972" s="480">
        <v>4.2699999999999996</v>
      </c>
    </row>
    <row r="973" spans="1:4" s="476" customFormat="1" ht="13.5" x14ac:dyDescent="0.25">
      <c r="A973" s="479">
        <v>92103</v>
      </c>
      <c r="B973" s="479" t="s">
        <v>3007</v>
      </c>
      <c r="C973" s="479" t="s">
        <v>986</v>
      </c>
      <c r="D973" s="480">
        <v>1.66</v>
      </c>
    </row>
    <row r="974" spans="1:4" s="476" customFormat="1" ht="13.5" x14ac:dyDescent="0.25">
      <c r="A974" s="479">
        <v>92104</v>
      </c>
      <c r="B974" s="479" t="s">
        <v>3008</v>
      </c>
      <c r="C974" s="479" t="s">
        <v>986</v>
      </c>
      <c r="D974" s="480">
        <v>38.26</v>
      </c>
    </row>
    <row r="975" spans="1:4" s="476" customFormat="1" ht="13.5" x14ac:dyDescent="0.25">
      <c r="A975" s="479">
        <v>92105</v>
      </c>
      <c r="B975" s="479" t="s">
        <v>3009</v>
      </c>
      <c r="C975" s="479" t="s">
        <v>986</v>
      </c>
      <c r="D975" s="480">
        <v>153.72</v>
      </c>
    </row>
    <row r="976" spans="1:4" s="476" customFormat="1" ht="13.5" x14ac:dyDescent="0.25">
      <c r="A976" s="479">
        <v>92108</v>
      </c>
      <c r="B976" s="479" t="s">
        <v>3010</v>
      </c>
      <c r="C976" s="479" t="s">
        <v>986</v>
      </c>
      <c r="D976" s="480">
        <v>0.94</v>
      </c>
    </row>
    <row r="977" spans="1:4" s="476" customFormat="1" ht="13.5" x14ac:dyDescent="0.25">
      <c r="A977" s="479">
        <v>92109</v>
      </c>
      <c r="B977" s="479" t="s">
        <v>3011</v>
      </c>
      <c r="C977" s="479" t="s">
        <v>986</v>
      </c>
      <c r="D977" s="480">
        <v>0.11</v>
      </c>
    </row>
    <row r="978" spans="1:4" s="476" customFormat="1" ht="13.5" x14ac:dyDescent="0.25">
      <c r="A978" s="479">
        <v>92110</v>
      </c>
      <c r="B978" s="479" t="s">
        <v>3012</v>
      </c>
      <c r="C978" s="479" t="s">
        <v>986</v>
      </c>
      <c r="D978" s="480">
        <v>0.74</v>
      </c>
    </row>
    <row r="979" spans="1:4" s="476" customFormat="1" ht="13.5" x14ac:dyDescent="0.25">
      <c r="A979" s="479">
        <v>92111</v>
      </c>
      <c r="B979" s="479" t="s">
        <v>3013</v>
      </c>
      <c r="C979" s="479" t="s">
        <v>986</v>
      </c>
      <c r="D979" s="480">
        <v>0.96</v>
      </c>
    </row>
    <row r="980" spans="1:4" s="476" customFormat="1" ht="13.5" x14ac:dyDescent="0.25">
      <c r="A980" s="479">
        <v>92114</v>
      </c>
      <c r="B980" s="479" t="s">
        <v>3014</v>
      </c>
      <c r="C980" s="479" t="s">
        <v>986</v>
      </c>
      <c r="D980" s="480">
        <v>0.1</v>
      </c>
    </row>
    <row r="981" spans="1:4" s="476" customFormat="1" ht="13.5" x14ac:dyDescent="0.25">
      <c r="A981" s="479">
        <v>92115</v>
      </c>
      <c r="B981" s="479" t="s">
        <v>3015</v>
      </c>
      <c r="C981" s="479" t="s">
        <v>986</v>
      </c>
      <c r="D981" s="480">
        <v>0.01</v>
      </c>
    </row>
    <row r="982" spans="1:4" s="476" customFormat="1" ht="13.5" x14ac:dyDescent="0.25">
      <c r="A982" s="479">
        <v>92116</v>
      </c>
      <c r="B982" s="479" t="s">
        <v>3016</v>
      </c>
      <c r="C982" s="479" t="s">
        <v>986</v>
      </c>
      <c r="D982" s="480">
        <v>0.13</v>
      </c>
    </row>
    <row r="983" spans="1:4" s="476" customFormat="1" ht="13.5" x14ac:dyDescent="0.25">
      <c r="A983" s="479">
        <v>92133</v>
      </c>
      <c r="B983" s="479" t="s">
        <v>3017</v>
      </c>
      <c r="C983" s="479" t="s">
        <v>986</v>
      </c>
      <c r="D983" s="480">
        <v>10.45</v>
      </c>
    </row>
    <row r="984" spans="1:4" s="476" customFormat="1" ht="13.5" x14ac:dyDescent="0.25">
      <c r="A984" s="479">
        <v>92134</v>
      </c>
      <c r="B984" s="479" t="s">
        <v>3018</v>
      </c>
      <c r="C984" s="479" t="s">
        <v>986</v>
      </c>
      <c r="D984" s="480">
        <v>1.65</v>
      </c>
    </row>
    <row r="985" spans="1:4" s="476" customFormat="1" ht="13.5" x14ac:dyDescent="0.25">
      <c r="A985" s="479">
        <v>92135</v>
      </c>
      <c r="B985" s="479" t="s">
        <v>3019</v>
      </c>
      <c r="C985" s="479" t="s">
        <v>986</v>
      </c>
      <c r="D985" s="480">
        <v>0.65</v>
      </c>
    </row>
    <row r="986" spans="1:4" s="476" customFormat="1" ht="13.5" x14ac:dyDescent="0.25">
      <c r="A986" s="479">
        <v>92136</v>
      </c>
      <c r="B986" s="479" t="s">
        <v>3020</v>
      </c>
      <c r="C986" s="479" t="s">
        <v>986</v>
      </c>
      <c r="D986" s="480">
        <v>13.06</v>
      </c>
    </row>
    <row r="987" spans="1:4" s="476" customFormat="1" ht="13.5" x14ac:dyDescent="0.25">
      <c r="A987" s="479">
        <v>92137</v>
      </c>
      <c r="B987" s="479" t="s">
        <v>3021</v>
      </c>
      <c r="C987" s="479" t="s">
        <v>986</v>
      </c>
      <c r="D987" s="480">
        <v>31.64</v>
      </c>
    </row>
    <row r="988" spans="1:4" s="476" customFormat="1" ht="13.5" x14ac:dyDescent="0.25">
      <c r="A988" s="479">
        <v>92140</v>
      </c>
      <c r="B988" s="479" t="s">
        <v>3022</v>
      </c>
      <c r="C988" s="479" t="s">
        <v>986</v>
      </c>
      <c r="D988" s="480">
        <v>3.18</v>
      </c>
    </row>
    <row r="989" spans="1:4" s="476" customFormat="1" ht="13.5" x14ac:dyDescent="0.25">
      <c r="A989" s="479">
        <v>92141</v>
      </c>
      <c r="B989" s="479" t="s">
        <v>3023</v>
      </c>
      <c r="C989" s="479" t="s">
        <v>986</v>
      </c>
      <c r="D989" s="480">
        <v>0.5</v>
      </c>
    </row>
    <row r="990" spans="1:4" s="476" customFormat="1" ht="13.5" x14ac:dyDescent="0.25">
      <c r="A990" s="479">
        <v>92142</v>
      </c>
      <c r="B990" s="479" t="s">
        <v>3024</v>
      </c>
      <c r="C990" s="479" t="s">
        <v>986</v>
      </c>
      <c r="D990" s="480">
        <v>0.19</v>
      </c>
    </row>
    <row r="991" spans="1:4" s="476" customFormat="1" ht="13.5" x14ac:dyDescent="0.25">
      <c r="A991" s="479">
        <v>92143</v>
      </c>
      <c r="B991" s="479" t="s">
        <v>3025</v>
      </c>
      <c r="C991" s="479" t="s">
        <v>986</v>
      </c>
      <c r="D991" s="480">
        <v>3.98</v>
      </c>
    </row>
    <row r="992" spans="1:4" s="476" customFormat="1" ht="13.5" x14ac:dyDescent="0.25">
      <c r="A992" s="479">
        <v>92144</v>
      </c>
      <c r="B992" s="479" t="s">
        <v>3026</v>
      </c>
      <c r="C992" s="479" t="s">
        <v>986</v>
      </c>
      <c r="D992" s="480">
        <v>42.41</v>
      </c>
    </row>
    <row r="993" spans="1:4" s="476" customFormat="1" ht="13.5" x14ac:dyDescent="0.25">
      <c r="A993" s="479">
        <v>92237</v>
      </c>
      <c r="B993" s="479" t="s">
        <v>3027</v>
      </c>
      <c r="C993" s="479" t="s">
        <v>986</v>
      </c>
      <c r="D993" s="480">
        <v>22.23</v>
      </c>
    </row>
    <row r="994" spans="1:4" s="476" customFormat="1" ht="13.5" x14ac:dyDescent="0.25">
      <c r="A994" s="479">
        <v>92238</v>
      </c>
      <c r="B994" s="479" t="s">
        <v>3028</v>
      </c>
      <c r="C994" s="479" t="s">
        <v>986</v>
      </c>
      <c r="D994" s="480">
        <v>4.66</v>
      </c>
    </row>
    <row r="995" spans="1:4" s="476" customFormat="1" ht="13.5" x14ac:dyDescent="0.25">
      <c r="A995" s="479">
        <v>92239</v>
      </c>
      <c r="B995" s="479" t="s">
        <v>3029</v>
      </c>
      <c r="C995" s="479" t="s">
        <v>986</v>
      </c>
      <c r="D995" s="480">
        <v>1.81</v>
      </c>
    </row>
    <row r="996" spans="1:4" s="476" customFormat="1" ht="13.5" x14ac:dyDescent="0.25">
      <c r="A996" s="479">
        <v>92240</v>
      </c>
      <c r="B996" s="479" t="s">
        <v>3030</v>
      </c>
      <c r="C996" s="479" t="s">
        <v>986</v>
      </c>
      <c r="D996" s="480">
        <v>41.69</v>
      </c>
    </row>
    <row r="997" spans="1:4" s="476" customFormat="1" ht="13.5" x14ac:dyDescent="0.25">
      <c r="A997" s="479">
        <v>92241</v>
      </c>
      <c r="B997" s="479" t="s">
        <v>3031</v>
      </c>
      <c r="C997" s="479" t="s">
        <v>986</v>
      </c>
      <c r="D997" s="480">
        <v>220.59</v>
      </c>
    </row>
    <row r="998" spans="1:4" s="476" customFormat="1" ht="13.5" x14ac:dyDescent="0.25">
      <c r="A998" s="479">
        <v>92712</v>
      </c>
      <c r="B998" s="479" t="s">
        <v>3032</v>
      </c>
      <c r="C998" s="479" t="s">
        <v>986</v>
      </c>
      <c r="D998" s="480">
        <v>0.18</v>
      </c>
    </row>
    <row r="999" spans="1:4" s="476" customFormat="1" ht="13.5" x14ac:dyDescent="0.25">
      <c r="A999" s="479">
        <v>92713</v>
      </c>
      <c r="B999" s="479" t="s">
        <v>3033</v>
      </c>
      <c r="C999" s="479" t="s">
        <v>986</v>
      </c>
      <c r="D999" s="480">
        <v>0.02</v>
      </c>
    </row>
    <row r="1000" spans="1:4" s="476" customFormat="1" ht="13.5" x14ac:dyDescent="0.25">
      <c r="A1000" s="479">
        <v>92714</v>
      </c>
      <c r="B1000" s="479" t="s">
        <v>3034</v>
      </c>
      <c r="C1000" s="479" t="s">
        <v>986</v>
      </c>
      <c r="D1000" s="480">
        <v>0.23</v>
      </c>
    </row>
    <row r="1001" spans="1:4" s="476" customFormat="1" ht="13.5" x14ac:dyDescent="0.25">
      <c r="A1001" s="479">
        <v>92715</v>
      </c>
      <c r="B1001" s="479" t="s">
        <v>3035</v>
      </c>
      <c r="C1001" s="479" t="s">
        <v>986</v>
      </c>
      <c r="D1001" s="480">
        <v>18.579999999999998</v>
      </c>
    </row>
    <row r="1002" spans="1:4" s="476" customFormat="1" ht="13.5" x14ac:dyDescent="0.25">
      <c r="A1002" s="479">
        <v>92956</v>
      </c>
      <c r="B1002" s="479" t="s">
        <v>3036</v>
      </c>
      <c r="C1002" s="479" t="s">
        <v>986</v>
      </c>
      <c r="D1002" s="480">
        <v>4.01</v>
      </c>
    </row>
    <row r="1003" spans="1:4" s="476" customFormat="1" ht="13.5" x14ac:dyDescent="0.25">
      <c r="A1003" s="479">
        <v>92957</v>
      </c>
      <c r="B1003" s="479" t="s">
        <v>3037</v>
      </c>
      <c r="C1003" s="479" t="s">
        <v>986</v>
      </c>
      <c r="D1003" s="480">
        <v>0.47</v>
      </c>
    </row>
    <row r="1004" spans="1:4" s="476" customFormat="1" ht="13.5" x14ac:dyDescent="0.25">
      <c r="A1004" s="479">
        <v>92958</v>
      </c>
      <c r="B1004" s="479" t="s">
        <v>3038</v>
      </c>
      <c r="C1004" s="479" t="s">
        <v>986</v>
      </c>
      <c r="D1004" s="480">
        <v>4.38</v>
      </c>
    </row>
    <row r="1005" spans="1:4" s="476" customFormat="1" ht="13.5" x14ac:dyDescent="0.25">
      <c r="A1005" s="479">
        <v>92959</v>
      </c>
      <c r="B1005" s="479" t="s">
        <v>3039</v>
      </c>
      <c r="C1005" s="479" t="s">
        <v>986</v>
      </c>
      <c r="D1005" s="480">
        <v>7.4</v>
      </c>
    </row>
    <row r="1006" spans="1:4" s="476" customFormat="1" ht="13.5" x14ac:dyDescent="0.25">
      <c r="A1006" s="479">
        <v>92963</v>
      </c>
      <c r="B1006" s="479" t="s">
        <v>3040</v>
      </c>
      <c r="C1006" s="479" t="s">
        <v>986</v>
      </c>
      <c r="D1006" s="480">
        <v>1.42</v>
      </c>
    </row>
    <row r="1007" spans="1:4" s="476" customFormat="1" ht="13.5" x14ac:dyDescent="0.25">
      <c r="A1007" s="479">
        <v>92964</v>
      </c>
      <c r="B1007" s="479" t="s">
        <v>3041</v>
      </c>
      <c r="C1007" s="479" t="s">
        <v>986</v>
      </c>
      <c r="D1007" s="480">
        <v>0.16</v>
      </c>
    </row>
    <row r="1008" spans="1:4" s="476" customFormat="1" ht="13.5" x14ac:dyDescent="0.25">
      <c r="A1008" s="479">
        <v>92965</v>
      </c>
      <c r="B1008" s="479" t="s">
        <v>3042</v>
      </c>
      <c r="C1008" s="479" t="s">
        <v>986</v>
      </c>
      <c r="D1008" s="480">
        <v>1.78</v>
      </c>
    </row>
    <row r="1009" spans="1:4" s="476" customFormat="1" ht="13.5" x14ac:dyDescent="0.25">
      <c r="A1009" s="479">
        <v>93220</v>
      </c>
      <c r="B1009" s="479" t="s">
        <v>3043</v>
      </c>
      <c r="C1009" s="479" t="s">
        <v>986</v>
      </c>
      <c r="D1009" s="480">
        <v>244.05</v>
      </c>
    </row>
    <row r="1010" spans="1:4" s="476" customFormat="1" ht="13.5" x14ac:dyDescent="0.25">
      <c r="A1010" s="479">
        <v>93221</v>
      </c>
      <c r="B1010" s="479" t="s">
        <v>3044</v>
      </c>
      <c r="C1010" s="479" t="s">
        <v>986</v>
      </c>
      <c r="D1010" s="480">
        <v>33.880000000000003</v>
      </c>
    </row>
    <row r="1011" spans="1:4" s="476" customFormat="1" ht="13.5" x14ac:dyDescent="0.25">
      <c r="A1011" s="479">
        <v>93222</v>
      </c>
      <c r="B1011" s="479" t="s">
        <v>3045</v>
      </c>
      <c r="C1011" s="479" t="s">
        <v>986</v>
      </c>
      <c r="D1011" s="480">
        <v>305.41000000000003</v>
      </c>
    </row>
    <row r="1012" spans="1:4" s="476" customFormat="1" ht="13.5" x14ac:dyDescent="0.25">
      <c r="A1012" s="479">
        <v>93223</v>
      </c>
      <c r="B1012" s="479" t="s">
        <v>3046</v>
      </c>
      <c r="C1012" s="479" t="s">
        <v>986</v>
      </c>
      <c r="D1012" s="480">
        <v>124.85</v>
      </c>
    </row>
    <row r="1013" spans="1:4" s="476" customFormat="1" ht="13.5" x14ac:dyDescent="0.25">
      <c r="A1013" s="479">
        <v>93229</v>
      </c>
      <c r="B1013" s="479" t="s">
        <v>3047</v>
      </c>
      <c r="C1013" s="479" t="s">
        <v>986</v>
      </c>
      <c r="D1013" s="480">
        <v>0.4</v>
      </c>
    </row>
    <row r="1014" spans="1:4" s="476" customFormat="1" ht="13.5" x14ac:dyDescent="0.25">
      <c r="A1014" s="479">
        <v>93230</v>
      </c>
      <c r="B1014" s="479" t="s">
        <v>3048</v>
      </c>
      <c r="C1014" s="479" t="s">
        <v>986</v>
      </c>
      <c r="D1014" s="480">
        <v>0.04</v>
      </c>
    </row>
    <row r="1015" spans="1:4" s="476" customFormat="1" ht="13.5" x14ac:dyDescent="0.25">
      <c r="A1015" s="479">
        <v>93231</v>
      </c>
      <c r="B1015" s="479" t="s">
        <v>3049</v>
      </c>
      <c r="C1015" s="479" t="s">
        <v>986</v>
      </c>
      <c r="D1015" s="480">
        <v>0.37</v>
      </c>
    </row>
    <row r="1016" spans="1:4" s="476" customFormat="1" ht="13.5" x14ac:dyDescent="0.25">
      <c r="A1016" s="479">
        <v>93232</v>
      </c>
      <c r="B1016" s="479" t="s">
        <v>3050</v>
      </c>
      <c r="C1016" s="479" t="s">
        <v>986</v>
      </c>
      <c r="D1016" s="480">
        <v>9.1199999999999992</v>
      </c>
    </row>
    <row r="1017" spans="1:4" s="476" customFormat="1" ht="13.5" x14ac:dyDescent="0.25">
      <c r="A1017" s="479">
        <v>93235</v>
      </c>
      <c r="B1017" s="479" t="s">
        <v>3051</v>
      </c>
      <c r="C1017" s="479" t="s">
        <v>986</v>
      </c>
      <c r="D1017" s="480">
        <v>0.8</v>
      </c>
    </row>
    <row r="1018" spans="1:4" s="476" customFormat="1" ht="13.5" x14ac:dyDescent="0.25">
      <c r="A1018" s="479">
        <v>93238</v>
      </c>
      <c r="B1018" s="479" t="s">
        <v>3052</v>
      </c>
      <c r="C1018" s="479" t="s">
        <v>986</v>
      </c>
      <c r="D1018" s="480">
        <v>0.98</v>
      </c>
    </row>
    <row r="1019" spans="1:4" s="476" customFormat="1" ht="13.5" x14ac:dyDescent="0.25">
      <c r="A1019" s="479">
        <v>93239</v>
      </c>
      <c r="B1019" s="479" t="s">
        <v>3053</v>
      </c>
      <c r="C1019" s="479" t="s">
        <v>986</v>
      </c>
      <c r="D1019" s="480">
        <v>4.45</v>
      </c>
    </row>
    <row r="1020" spans="1:4" s="476" customFormat="1" ht="13.5" x14ac:dyDescent="0.25">
      <c r="A1020" s="479">
        <v>93240</v>
      </c>
      <c r="B1020" s="479" t="s">
        <v>3054</v>
      </c>
      <c r="C1020" s="479" t="s">
        <v>986</v>
      </c>
      <c r="D1020" s="480">
        <v>9.56</v>
      </c>
    </row>
    <row r="1021" spans="1:4" s="476" customFormat="1" ht="13.5" x14ac:dyDescent="0.25">
      <c r="A1021" s="479">
        <v>93267</v>
      </c>
      <c r="B1021" s="479" t="s">
        <v>3055</v>
      </c>
      <c r="C1021" s="479" t="s">
        <v>986</v>
      </c>
      <c r="D1021" s="480">
        <v>38.85</v>
      </c>
    </row>
    <row r="1022" spans="1:4" s="476" customFormat="1" ht="13.5" x14ac:dyDescent="0.25">
      <c r="A1022" s="479">
        <v>93269</v>
      </c>
      <c r="B1022" s="479" t="s">
        <v>3056</v>
      </c>
      <c r="C1022" s="479" t="s">
        <v>986</v>
      </c>
      <c r="D1022" s="480">
        <v>4.6100000000000003</v>
      </c>
    </row>
    <row r="1023" spans="1:4" s="476" customFormat="1" ht="13.5" x14ac:dyDescent="0.25">
      <c r="A1023" s="479">
        <v>93270</v>
      </c>
      <c r="B1023" s="479" t="s">
        <v>3057</v>
      </c>
      <c r="C1023" s="479" t="s">
        <v>986</v>
      </c>
      <c r="D1023" s="480">
        <v>42.49</v>
      </c>
    </row>
    <row r="1024" spans="1:4" s="476" customFormat="1" ht="13.5" x14ac:dyDescent="0.25">
      <c r="A1024" s="479">
        <v>93271</v>
      </c>
      <c r="B1024" s="479" t="s">
        <v>3058</v>
      </c>
      <c r="C1024" s="479" t="s">
        <v>986</v>
      </c>
      <c r="D1024" s="480">
        <v>7.19</v>
      </c>
    </row>
    <row r="1025" spans="1:4" s="476" customFormat="1" ht="13.5" x14ac:dyDescent="0.25">
      <c r="A1025" s="479">
        <v>93277</v>
      </c>
      <c r="B1025" s="479" t="s">
        <v>3059</v>
      </c>
      <c r="C1025" s="479" t="s">
        <v>986</v>
      </c>
      <c r="D1025" s="480">
        <v>0.3</v>
      </c>
    </row>
    <row r="1026" spans="1:4" s="476" customFormat="1" ht="13.5" x14ac:dyDescent="0.25">
      <c r="A1026" s="479">
        <v>93278</v>
      </c>
      <c r="B1026" s="479" t="s">
        <v>3060</v>
      </c>
      <c r="C1026" s="479" t="s">
        <v>986</v>
      </c>
      <c r="D1026" s="480">
        <v>0.03</v>
      </c>
    </row>
    <row r="1027" spans="1:4" s="476" customFormat="1" ht="13.5" x14ac:dyDescent="0.25">
      <c r="A1027" s="479">
        <v>93279</v>
      </c>
      <c r="B1027" s="479" t="s">
        <v>3061</v>
      </c>
      <c r="C1027" s="479" t="s">
        <v>986</v>
      </c>
      <c r="D1027" s="480">
        <v>0.28000000000000003</v>
      </c>
    </row>
    <row r="1028" spans="1:4" s="476" customFormat="1" ht="13.5" x14ac:dyDescent="0.25">
      <c r="A1028" s="479">
        <v>93280</v>
      </c>
      <c r="B1028" s="479" t="s">
        <v>3062</v>
      </c>
      <c r="C1028" s="479" t="s">
        <v>986</v>
      </c>
      <c r="D1028" s="480">
        <v>0.6</v>
      </c>
    </row>
    <row r="1029" spans="1:4" s="476" customFormat="1" ht="13.5" x14ac:dyDescent="0.25">
      <c r="A1029" s="479">
        <v>93283</v>
      </c>
      <c r="B1029" s="479" t="s">
        <v>3063</v>
      </c>
      <c r="C1029" s="479" t="s">
        <v>986</v>
      </c>
      <c r="D1029" s="480">
        <v>81.650000000000006</v>
      </c>
    </row>
    <row r="1030" spans="1:4" s="476" customFormat="1" ht="13.5" x14ac:dyDescent="0.25">
      <c r="A1030" s="479">
        <v>93284</v>
      </c>
      <c r="B1030" s="479" t="s">
        <v>3064</v>
      </c>
      <c r="C1030" s="479" t="s">
        <v>986</v>
      </c>
      <c r="D1030" s="480">
        <v>15.51</v>
      </c>
    </row>
    <row r="1031" spans="1:4" s="476" customFormat="1" ht="13.5" x14ac:dyDescent="0.25">
      <c r="A1031" s="479">
        <v>93285</v>
      </c>
      <c r="B1031" s="479" t="s">
        <v>3065</v>
      </c>
      <c r="C1031" s="479" t="s">
        <v>986</v>
      </c>
      <c r="D1031" s="480">
        <v>131.25</v>
      </c>
    </row>
    <row r="1032" spans="1:4" s="476" customFormat="1" ht="13.5" x14ac:dyDescent="0.25">
      <c r="A1032" s="479">
        <v>93286</v>
      </c>
      <c r="B1032" s="479" t="s">
        <v>3066</v>
      </c>
      <c r="C1032" s="479" t="s">
        <v>986</v>
      </c>
      <c r="D1032" s="480">
        <v>170.17</v>
      </c>
    </row>
    <row r="1033" spans="1:4" s="476" customFormat="1" ht="13.5" x14ac:dyDescent="0.25">
      <c r="A1033" s="479">
        <v>93296</v>
      </c>
      <c r="B1033" s="479" t="s">
        <v>3067</v>
      </c>
      <c r="C1033" s="479" t="s">
        <v>986</v>
      </c>
      <c r="D1033" s="480">
        <v>5.71</v>
      </c>
    </row>
    <row r="1034" spans="1:4" s="476" customFormat="1" ht="13.5" x14ac:dyDescent="0.25">
      <c r="A1034" s="479">
        <v>93397</v>
      </c>
      <c r="B1034" s="479" t="s">
        <v>3068</v>
      </c>
      <c r="C1034" s="479" t="s">
        <v>986</v>
      </c>
      <c r="D1034" s="480">
        <v>13.03</v>
      </c>
    </row>
    <row r="1035" spans="1:4" s="476" customFormat="1" ht="13.5" x14ac:dyDescent="0.25">
      <c r="A1035" s="479">
        <v>93398</v>
      </c>
      <c r="B1035" s="479" t="s">
        <v>3069</v>
      </c>
      <c r="C1035" s="479" t="s">
        <v>986</v>
      </c>
      <c r="D1035" s="480">
        <v>2.73</v>
      </c>
    </row>
    <row r="1036" spans="1:4" s="476" customFormat="1" ht="13.5" x14ac:dyDescent="0.25">
      <c r="A1036" s="479">
        <v>93399</v>
      </c>
      <c r="B1036" s="479" t="s">
        <v>3070</v>
      </c>
      <c r="C1036" s="479" t="s">
        <v>986</v>
      </c>
      <c r="D1036" s="480">
        <v>1.05</v>
      </c>
    </row>
    <row r="1037" spans="1:4" s="476" customFormat="1" ht="13.5" x14ac:dyDescent="0.25">
      <c r="A1037" s="479">
        <v>93400</v>
      </c>
      <c r="B1037" s="479" t="s">
        <v>3071</v>
      </c>
      <c r="C1037" s="479" t="s">
        <v>986</v>
      </c>
      <c r="D1037" s="480">
        <v>24.42</v>
      </c>
    </row>
    <row r="1038" spans="1:4" s="476" customFormat="1" ht="13.5" x14ac:dyDescent="0.25">
      <c r="A1038" s="479">
        <v>93401</v>
      </c>
      <c r="B1038" s="479" t="s">
        <v>3072</v>
      </c>
      <c r="C1038" s="479" t="s">
        <v>986</v>
      </c>
      <c r="D1038" s="480">
        <v>126.33</v>
      </c>
    </row>
    <row r="1039" spans="1:4" s="476" customFormat="1" ht="13.5" x14ac:dyDescent="0.25">
      <c r="A1039" s="479">
        <v>93404</v>
      </c>
      <c r="B1039" s="479" t="s">
        <v>3073</v>
      </c>
      <c r="C1039" s="479" t="s">
        <v>986</v>
      </c>
      <c r="D1039" s="480">
        <v>6.5</v>
      </c>
    </row>
    <row r="1040" spans="1:4" s="476" customFormat="1" ht="13.5" x14ac:dyDescent="0.25">
      <c r="A1040" s="479">
        <v>93405</v>
      </c>
      <c r="B1040" s="479" t="s">
        <v>3074</v>
      </c>
      <c r="C1040" s="479" t="s">
        <v>986</v>
      </c>
      <c r="D1040" s="480">
        <v>0.65</v>
      </c>
    </row>
    <row r="1041" spans="1:4" s="476" customFormat="1" ht="13.5" x14ac:dyDescent="0.25">
      <c r="A1041" s="479">
        <v>93406</v>
      </c>
      <c r="B1041" s="479" t="s">
        <v>3075</v>
      </c>
      <c r="C1041" s="479" t="s">
        <v>986</v>
      </c>
      <c r="D1041" s="480">
        <v>8.1300000000000008</v>
      </c>
    </row>
    <row r="1042" spans="1:4" s="476" customFormat="1" ht="13.5" x14ac:dyDescent="0.25">
      <c r="A1042" s="479">
        <v>93407</v>
      </c>
      <c r="B1042" s="479" t="s">
        <v>3076</v>
      </c>
      <c r="C1042" s="479" t="s">
        <v>986</v>
      </c>
      <c r="D1042" s="480">
        <v>37.659999999999997</v>
      </c>
    </row>
    <row r="1043" spans="1:4" s="476" customFormat="1" ht="13.5" x14ac:dyDescent="0.25">
      <c r="A1043" s="479">
        <v>93411</v>
      </c>
      <c r="B1043" s="479" t="s">
        <v>3077</v>
      </c>
      <c r="C1043" s="479" t="s">
        <v>986</v>
      </c>
      <c r="D1043" s="480">
        <v>0.21</v>
      </c>
    </row>
    <row r="1044" spans="1:4" s="476" customFormat="1" ht="13.5" x14ac:dyDescent="0.25">
      <c r="A1044" s="479">
        <v>93412</v>
      </c>
      <c r="B1044" s="479" t="s">
        <v>3078</v>
      </c>
      <c r="C1044" s="479" t="s">
        <v>986</v>
      </c>
      <c r="D1044" s="480">
        <v>0.03</v>
      </c>
    </row>
    <row r="1045" spans="1:4" s="476" customFormat="1" ht="13.5" x14ac:dyDescent="0.25">
      <c r="A1045" s="479">
        <v>93413</v>
      </c>
      <c r="B1045" s="479" t="s">
        <v>3079</v>
      </c>
      <c r="C1045" s="479" t="s">
        <v>986</v>
      </c>
      <c r="D1045" s="480">
        <v>0.19</v>
      </c>
    </row>
    <row r="1046" spans="1:4" s="476" customFormat="1" ht="13.5" x14ac:dyDescent="0.25">
      <c r="A1046" s="479">
        <v>93414</v>
      </c>
      <c r="B1046" s="479" t="s">
        <v>3080</v>
      </c>
      <c r="C1046" s="479" t="s">
        <v>986</v>
      </c>
      <c r="D1046" s="480">
        <v>15.74</v>
      </c>
    </row>
    <row r="1047" spans="1:4" s="476" customFormat="1" ht="13.5" x14ac:dyDescent="0.25">
      <c r="A1047" s="479">
        <v>93417</v>
      </c>
      <c r="B1047" s="479" t="s">
        <v>3081</v>
      </c>
      <c r="C1047" s="479" t="s">
        <v>986</v>
      </c>
      <c r="D1047" s="480">
        <v>2.79</v>
      </c>
    </row>
    <row r="1048" spans="1:4" s="476" customFormat="1" ht="13.5" x14ac:dyDescent="0.25">
      <c r="A1048" s="479">
        <v>93418</v>
      </c>
      <c r="B1048" s="479" t="s">
        <v>3082</v>
      </c>
      <c r="C1048" s="479" t="s">
        <v>986</v>
      </c>
      <c r="D1048" s="480">
        <v>0.5</v>
      </c>
    </row>
    <row r="1049" spans="1:4" s="476" customFormat="1" ht="13.5" x14ac:dyDescent="0.25">
      <c r="A1049" s="479">
        <v>93419</v>
      </c>
      <c r="B1049" s="479" t="s">
        <v>3083</v>
      </c>
      <c r="C1049" s="479" t="s">
        <v>986</v>
      </c>
      <c r="D1049" s="480">
        <v>2.4900000000000002</v>
      </c>
    </row>
    <row r="1050" spans="1:4" s="476" customFormat="1" ht="13.5" x14ac:dyDescent="0.25">
      <c r="A1050" s="479">
        <v>93420</v>
      </c>
      <c r="B1050" s="479" t="s">
        <v>3084</v>
      </c>
      <c r="C1050" s="479" t="s">
        <v>986</v>
      </c>
      <c r="D1050" s="480">
        <v>53.58</v>
      </c>
    </row>
    <row r="1051" spans="1:4" s="476" customFormat="1" ht="13.5" x14ac:dyDescent="0.25">
      <c r="A1051" s="479">
        <v>93423</v>
      </c>
      <c r="B1051" s="479" t="s">
        <v>3085</v>
      </c>
      <c r="C1051" s="479" t="s">
        <v>986</v>
      </c>
      <c r="D1051" s="480">
        <v>3.95</v>
      </c>
    </row>
    <row r="1052" spans="1:4" s="476" customFormat="1" ht="13.5" x14ac:dyDescent="0.25">
      <c r="A1052" s="479">
        <v>93424</v>
      </c>
      <c r="B1052" s="479" t="s">
        <v>3086</v>
      </c>
      <c r="C1052" s="479" t="s">
        <v>986</v>
      </c>
      <c r="D1052" s="480">
        <v>0.71</v>
      </c>
    </row>
    <row r="1053" spans="1:4" s="476" customFormat="1" ht="13.5" x14ac:dyDescent="0.25">
      <c r="A1053" s="479">
        <v>93425</v>
      </c>
      <c r="B1053" s="479" t="s">
        <v>3087</v>
      </c>
      <c r="C1053" s="479" t="s">
        <v>986</v>
      </c>
      <c r="D1053" s="480">
        <v>3.53</v>
      </c>
    </row>
    <row r="1054" spans="1:4" s="476" customFormat="1" ht="13.5" x14ac:dyDescent="0.25">
      <c r="A1054" s="479">
        <v>93426</v>
      </c>
      <c r="B1054" s="479" t="s">
        <v>3088</v>
      </c>
      <c r="C1054" s="479" t="s">
        <v>986</v>
      </c>
      <c r="D1054" s="480">
        <v>128.05000000000001</v>
      </c>
    </row>
    <row r="1055" spans="1:4" s="476" customFormat="1" ht="13.5" x14ac:dyDescent="0.25">
      <c r="A1055" s="479">
        <v>93429</v>
      </c>
      <c r="B1055" s="479" t="s">
        <v>3089</v>
      </c>
      <c r="C1055" s="479" t="s">
        <v>986</v>
      </c>
      <c r="D1055" s="480">
        <v>96.8</v>
      </c>
    </row>
    <row r="1056" spans="1:4" s="476" customFormat="1" ht="13.5" x14ac:dyDescent="0.25">
      <c r="A1056" s="479">
        <v>93430</v>
      </c>
      <c r="B1056" s="479" t="s">
        <v>3090</v>
      </c>
      <c r="C1056" s="479" t="s">
        <v>986</v>
      </c>
      <c r="D1056" s="480">
        <v>17.420000000000002</v>
      </c>
    </row>
    <row r="1057" spans="1:4" s="476" customFormat="1" ht="13.5" x14ac:dyDescent="0.25">
      <c r="A1057" s="479">
        <v>93431</v>
      </c>
      <c r="B1057" s="479" t="s">
        <v>3091</v>
      </c>
      <c r="C1057" s="479" t="s">
        <v>986</v>
      </c>
      <c r="D1057" s="480">
        <v>155.6</v>
      </c>
    </row>
    <row r="1058" spans="1:4" s="476" customFormat="1" ht="13.5" x14ac:dyDescent="0.25">
      <c r="A1058" s="479">
        <v>93432</v>
      </c>
      <c r="B1058" s="479" t="s">
        <v>3092</v>
      </c>
      <c r="C1058" s="479" t="s">
        <v>986</v>
      </c>
      <c r="D1058" s="481">
        <v>2294.4</v>
      </c>
    </row>
    <row r="1059" spans="1:4" s="476" customFormat="1" ht="13.5" x14ac:dyDescent="0.25">
      <c r="A1059" s="479">
        <v>93435</v>
      </c>
      <c r="B1059" s="479" t="s">
        <v>3093</v>
      </c>
      <c r="C1059" s="479" t="s">
        <v>986</v>
      </c>
      <c r="D1059" s="480">
        <v>5.24</v>
      </c>
    </row>
    <row r="1060" spans="1:4" s="476" customFormat="1" ht="13.5" x14ac:dyDescent="0.25">
      <c r="A1060" s="479">
        <v>93436</v>
      </c>
      <c r="B1060" s="479" t="s">
        <v>3094</v>
      </c>
      <c r="C1060" s="479" t="s">
        <v>986</v>
      </c>
      <c r="D1060" s="480">
        <v>1.1000000000000001</v>
      </c>
    </row>
    <row r="1061" spans="1:4" s="476" customFormat="1" ht="13.5" x14ac:dyDescent="0.25">
      <c r="A1061" s="479">
        <v>93437</v>
      </c>
      <c r="B1061" s="479" t="s">
        <v>3095</v>
      </c>
      <c r="C1061" s="479" t="s">
        <v>986</v>
      </c>
      <c r="D1061" s="480">
        <v>9.82</v>
      </c>
    </row>
    <row r="1062" spans="1:4" s="476" customFormat="1" ht="13.5" x14ac:dyDescent="0.25">
      <c r="A1062" s="479">
        <v>93438</v>
      </c>
      <c r="B1062" s="479" t="s">
        <v>3096</v>
      </c>
      <c r="C1062" s="479" t="s">
        <v>986</v>
      </c>
      <c r="D1062" s="480">
        <v>23.71</v>
      </c>
    </row>
    <row r="1063" spans="1:4" s="476" customFormat="1" ht="13.5" x14ac:dyDescent="0.25">
      <c r="A1063" s="479">
        <v>95114</v>
      </c>
      <c r="B1063" s="479" t="s">
        <v>3097</v>
      </c>
      <c r="C1063" s="479" t="s">
        <v>986</v>
      </c>
      <c r="D1063" s="480">
        <v>1.38</v>
      </c>
    </row>
    <row r="1064" spans="1:4" s="476" customFormat="1" ht="13.5" x14ac:dyDescent="0.25">
      <c r="A1064" s="479">
        <v>95115</v>
      </c>
      <c r="B1064" s="479" t="s">
        <v>3098</v>
      </c>
      <c r="C1064" s="479" t="s">
        <v>986</v>
      </c>
      <c r="D1064" s="480">
        <v>0.16</v>
      </c>
    </row>
    <row r="1065" spans="1:4" s="476" customFormat="1" ht="13.5" x14ac:dyDescent="0.25">
      <c r="A1065" s="479">
        <v>95116</v>
      </c>
      <c r="B1065" s="479" t="s">
        <v>3099</v>
      </c>
      <c r="C1065" s="479" t="s">
        <v>986</v>
      </c>
      <c r="D1065" s="480">
        <v>31.99</v>
      </c>
    </row>
    <row r="1066" spans="1:4" s="476" customFormat="1" ht="13.5" x14ac:dyDescent="0.25">
      <c r="A1066" s="479">
        <v>95117</v>
      </c>
      <c r="B1066" s="479" t="s">
        <v>3100</v>
      </c>
      <c r="C1066" s="479" t="s">
        <v>986</v>
      </c>
      <c r="D1066" s="480">
        <v>5.04</v>
      </c>
    </row>
    <row r="1067" spans="1:4" s="476" customFormat="1" ht="13.5" x14ac:dyDescent="0.25">
      <c r="A1067" s="479">
        <v>95118</v>
      </c>
      <c r="B1067" s="479" t="s">
        <v>3101</v>
      </c>
      <c r="C1067" s="479" t="s">
        <v>986</v>
      </c>
      <c r="D1067" s="480">
        <v>49.93</v>
      </c>
    </row>
    <row r="1068" spans="1:4" s="476" customFormat="1" ht="13.5" x14ac:dyDescent="0.25">
      <c r="A1068" s="479">
        <v>95119</v>
      </c>
      <c r="B1068" s="479" t="s">
        <v>3102</v>
      </c>
      <c r="C1068" s="479" t="s">
        <v>986</v>
      </c>
      <c r="D1068" s="480">
        <v>8.98</v>
      </c>
    </row>
    <row r="1069" spans="1:4" s="476" customFormat="1" ht="13.5" x14ac:dyDescent="0.25">
      <c r="A1069" s="479">
        <v>95120</v>
      </c>
      <c r="B1069" s="479" t="s">
        <v>3103</v>
      </c>
      <c r="C1069" s="479" t="s">
        <v>986</v>
      </c>
      <c r="D1069" s="480">
        <v>49.08</v>
      </c>
    </row>
    <row r="1070" spans="1:4" s="476" customFormat="1" ht="13.5" x14ac:dyDescent="0.25">
      <c r="A1070" s="479">
        <v>95123</v>
      </c>
      <c r="B1070" s="479" t="s">
        <v>3104</v>
      </c>
      <c r="C1070" s="479" t="s">
        <v>986</v>
      </c>
      <c r="D1070" s="480">
        <v>16.920000000000002</v>
      </c>
    </row>
    <row r="1071" spans="1:4" s="476" customFormat="1" ht="13.5" x14ac:dyDescent="0.25">
      <c r="A1071" s="479">
        <v>95124</v>
      </c>
      <c r="B1071" s="479" t="s">
        <v>3105</v>
      </c>
      <c r="C1071" s="479" t="s">
        <v>986</v>
      </c>
      <c r="D1071" s="480">
        <v>2.66</v>
      </c>
    </row>
    <row r="1072" spans="1:4" s="476" customFormat="1" ht="13.5" x14ac:dyDescent="0.25">
      <c r="A1072" s="479">
        <v>95125</v>
      </c>
      <c r="B1072" s="479" t="s">
        <v>3106</v>
      </c>
      <c r="C1072" s="479" t="s">
        <v>986</v>
      </c>
      <c r="D1072" s="480">
        <v>18.510000000000002</v>
      </c>
    </row>
    <row r="1073" spans="1:4" s="476" customFormat="1" ht="13.5" x14ac:dyDescent="0.25">
      <c r="A1073" s="479">
        <v>95126</v>
      </c>
      <c r="B1073" s="479" t="s">
        <v>3107</v>
      </c>
      <c r="C1073" s="479" t="s">
        <v>986</v>
      </c>
      <c r="D1073" s="480">
        <v>117.63</v>
      </c>
    </row>
    <row r="1074" spans="1:4" s="476" customFormat="1" ht="13.5" x14ac:dyDescent="0.25">
      <c r="A1074" s="479">
        <v>95129</v>
      </c>
      <c r="B1074" s="479" t="s">
        <v>3108</v>
      </c>
      <c r="C1074" s="479" t="s">
        <v>986</v>
      </c>
      <c r="D1074" s="480">
        <v>30.02</v>
      </c>
    </row>
    <row r="1075" spans="1:4" s="476" customFormat="1" ht="13.5" x14ac:dyDescent="0.25">
      <c r="A1075" s="479">
        <v>95130</v>
      </c>
      <c r="B1075" s="479" t="s">
        <v>3109</v>
      </c>
      <c r="C1075" s="479" t="s">
        <v>986</v>
      </c>
      <c r="D1075" s="480">
        <v>5.4</v>
      </c>
    </row>
    <row r="1076" spans="1:4" s="476" customFormat="1" ht="13.5" x14ac:dyDescent="0.25">
      <c r="A1076" s="479">
        <v>95131</v>
      </c>
      <c r="B1076" s="479" t="s">
        <v>3110</v>
      </c>
      <c r="C1076" s="479" t="s">
        <v>986</v>
      </c>
      <c r="D1076" s="480">
        <v>56.3</v>
      </c>
    </row>
    <row r="1077" spans="1:4" s="476" customFormat="1" ht="13.5" x14ac:dyDescent="0.25">
      <c r="A1077" s="479">
        <v>95132</v>
      </c>
      <c r="B1077" s="479" t="s">
        <v>3111</v>
      </c>
      <c r="C1077" s="479" t="s">
        <v>986</v>
      </c>
      <c r="D1077" s="480">
        <v>25.76</v>
      </c>
    </row>
    <row r="1078" spans="1:4" s="476" customFormat="1" ht="13.5" x14ac:dyDescent="0.25">
      <c r="A1078" s="479">
        <v>95136</v>
      </c>
      <c r="B1078" s="479" t="s">
        <v>3112</v>
      </c>
      <c r="C1078" s="479" t="s">
        <v>986</v>
      </c>
      <c r="D1078" s="480">
        <v>0.03</v>
      </c>
    </row>
    <row r="1079" spans="1:4" s="476" customFormat="1" ht="13.5" x14ac:dyDescent="0.25">
      <c r="A1079" s="479">
        <v>95137</v>
      </c>
      <c r="B1079" s="479" t="s">
        <v>3113</v>
      </c>
      <c r="C1079" s="479" t="s">
        <v>986</v>
      </c>
      <c r="D1079" s="480">
        <v>0.01</v>
      </c>
    </row>
    <row r="1080" spans="1:4" s="476" customFormat="1" ht="13.5" x14ac:dyDescent="0.25">
      <c r="A1080" s="479">
        <v>95138</v>
      </c>
      <c r="B1080" s="479" t="s">
        <v>3114</v>
      </c>
      <c r="C1080" s="479" t="s">
        <v>986</v>
      </c>
      <c r="D1080" s="480">
        <v>0.02</v>
      </c>
    </row>
    <row r="1081" spans="1:4" s="476" customFormat="1" ht="13.5" x14ac:dyDescent="0.25">
      <c r="A1081" s="479">
        <v>95208</v>
      </c>
      <c r="B1081" s="479" t="s">
        <v>3115</v>
      </c>
      <c r="C1081" s="479" t="s">
        <v>986</v>
      </c>
      <c r="D1081" s="480">
        <v>44.01</v>
      </c>
    </row>
    <row r="1082" spans="1:4" s="476" customFormat="1" ht="13.5" x14ac:dyDescent="0.25">
      <c r="A1082" s="479">
        <v>95209</v>
      </c>
      <c r="B1082" s="479" t="s">
        <v>3116</v>
      </c>
      <c r="C1082" s="479" t="s">
        <v>986</v>
      </c>
      <c r="D1082" s="480">
        <v>5.22</v>
      </c>
    </row>
    <row r="1083" spans="1:4" s="476" customFormat="1" ht="13.5" x14ac:dyDescent="0.25">
      <c r="A1083" s="479">
        <v>95210</v>
      </c>
      <c r="B1083" s="479" t="s">
        <v>3117</v>
      </c>
      <c r="C1083" s="479" t="s">
        <v>986</v>
      </c>
      <c r="D1083" s="480">
        <v>48.14</v>
      </c>
    </row>
    <row r="1084" spans="1:4" s="476" customFormat="1" ht="13.5" x14ac:dyDescent="0.25">
      <c r="A1084" s="479">
        <v>95211</v>
      </c>
      <c r="B1084" s="479" t="s">
        <v>3118</v>
      </c>
      <c r="C1084" s="479" t="s">
        <v>986</v>
      </c>
      <c r="D1084" s="480">
        <v>7.19</v>
      </c>
    </row>
    <row r="1085" spans="1:4" s="476" customFormat="1" ht="13.5" x14ac:dyDescent="0.25">
      <c r="A1085" s="479">
        <v>95217</v>
      </c>
      <c r="B1085" s="479" t="s">
        <v>3119</v>
      </c>
      <c r="C1085" s="479" t="s">
        <v>986</v>
      </c>
      <c r="D1085" s="480">
        <v>0.48</v>
      </c>
    </row>
    <row r="1086" spans="1:4" s="476" customFormat="1" ht="13.5" x14ac:dyDescent="0.25">
      <c r="A1086" s="479">
        <v>95255</v>
      </c>
      <c r="B1086" s="479" t="s">
        <v>3120</v>
      </c>
      <c r="C1086" s="479" t="s">
        <v>986</v>
      </c>
      <c r="D1086" s="480">
        <v>1.22</v>
      </c>
    </row>
    <row r="1087" spans="1:4" s="476" customFormat="1" ht="13.5" x14ac:dyDescent="0.25">
      <c r="A1087" s="479">
        <v>95256</v>
      </c>
      <c r="B1087" s="479" t="s">
        <v>3121</v>
      </c>
      <c r="C1087" s="479" t="s">
        <v>986</v>
      </c>
      <c r="D1087" s="480">
        <v>0.14000000000000001</v>
      </c>
    </row>
    <row r="1088" spans="1:4" s="476" customFormat="1" ht="13.5" x14ac:dyDescent="0.25">
      <c r="A1088" s="479">
        <v>95257</v>
      </c>
      <c r="B1088" s="479" t="s">
        <v>3122</v>
      </c>
      <c r="C1088" s="479" t="s">
        <v>986</v>
      </c>
      <c r="D1088" s="480">
        <v>1.53</v>
      </c>
    </row>
    <row r="1089" spans="1:4" s="476" customFormat="1" ht="13.5" x14ac:dyDescent="0.25">
      <c r="A1089" s="479">
        <v>95260</v>
      </c>
      <c r="B1089" s="479" t="s">
        <v>3123</v>
      </c>
      <c r="C1089" s="479" t="s">
        <v>986</v>
      </c>
      <c r="D1089" s="480">
        <v>0.56999999999999995</v>
      </c>
    </row>
    <row r="1090" spans="1:4" s="476" customFormat="1" ht="13.5" x14ac:dyDescent="0.25">
      <c r="A1090" s="479">
        <v>95261</v>
      </c>
      <c r="B1090" s="479" t="s">
        <v>3124</v>
      </c>
      <c r="C1090" s="479" t="s">
        <v>986</v>
      </c>
      <c r="D1090" s="480">
        <v>0.14000000000000001</v>
      </c>
    </row>
    <row r="1091" spans="1:4" s="476" customFormat="1" ht="13.5" x14ac:dyDescent="0.25">
      <c r="A1091" s="479">
        <v>95262</v>
      </c>
      <c r="B1091" s="479" t="s">
        <v>3125</v>
      </c>
      <c r="C1091" s="479" t="s">
        <v>986</v>
      </c>
      <c r="D1091" s="480">
        <v>1.28</v>
      </c>
    </row>
    <row r="1092" spans="1:4" s="476" customFormat="1" ht="13.5" x14ac:dyDescent="0.25">
      <c r="A1092" s="479">
        <v>95263</v>
      </c>
      <c r="B1092" s="479" t="s">
        <v>3126</v>
      </c>
      <c r="C1092" s="479" t="s">
        <v>986</v>
      </c>
      <c r="D1092" s="480">
        <v>4.88</v>
      </c>
    </row>
    <row r="1093" spans="1:4" s="476" customFormat="1" ht="13.5" x14ac:dyDescent="0.25">
      <c r="A1093" s="479">
        <v>95266</v>
      </c>
      <c r="B1093" s="479" t="s">
        <v>3127</v>
      </c>
      <c r="C1093" s="479" t="s">
        <v>986</v>
      </c>
      <c r="D1093" s="480">
        <v>0.44</v>
      </c>
    </row>
    <row r="1094" spans="1:4" s="476" customFormat="1" ht="13.5" x14ac:dyDescent="0.25">
      <c r="A1094" s="479">
        <v>95267</v>
      </c>
      <c r="B1094" s="479" t="s">
        <v>3128</v>
      </c>
      <c r="C1094" s="479" t="s">
        <v>986</v>
      </c>
      <c r="D1094" s="480">
        <v>0.04</v>
      </c>
    </row>
    <row r="1095" spans="1:4" s="476" customFormat="1" ht="13.5" x14ac:dyDescent="0.25">
      <c r="A1095" s="479">
        <v>95268</v>
      </c>
      <c r="B1095" s="479" t="s">
        <v>3129</v>
      </c>
      <c r="C1095" s="479" t="s">
        <v>986</v>
      </c>
      <c r="D1095" s="480">
        <v>0.43</v>
      </c>
    </row>
    <row r="1096" spans="1:4" s="476" customFormat="1" ht="13.5" x14ac:dyDescent="0.25">
      <c r="A1096" s="479">
        <v>95269</v>
      </c>
      <c r="B1096" s="479" t="s">
        <v>3130</v>
      </c>
      <c r="C1096" s="479" t="s">
        <v>986</v>
      </c>
      <c r="D1096" s="480">
        <v>9.1199999999999992</v>
      </c>
    </row>
    <row r="1097" spans="1:4" s="476" customFormat="1" ht="13.5" x14ac:dyDescent="0.25">
      <c r="A1097" s="479">
        <v>95272</v>
      </c>
      <c r="B1097" s="479" t="s">
        <v>3131</v>
      </c>
      <c r="C1097" s="479" t="s">
        <v>986</v>
      </c>
      <c r="D1097" s="480">
        <v>0.43</v>
      </c>
    </row>
    <row r="1098" spans="1:4" s="476" customFormat="1" ht="13.5" x14ac:dyDescent="0.25">
      <c r="A1098" s="479">
        <v>95273</v>
      </c>
      <c r="B1098" s="479" t="s">
        <v>3132</v>
      </c>
      <c r="C1098" s="479" t="s">
        <v>986</v>
      </c>
      <c r="D1098" s="480">
        <v>0.05</v>
      </c>
    </row>
    <row r="1099" spans="1:4" s="476" customFormat="1" ht="13.5" x14ac:dyDescent="0.25">
      <c r="A1099" s="479">
        <v>95274</v>
      </c>
      <c r="B1099" s="479" t="s">
        <v>3133</v>
      </c>
      <c r="C1099" s="479" t="s">
        <v>986</v>
      </c>
      <c r="D1099" s="480">
        <v>0.34</v>
      </c>
    </row>
    <row r="1100" spans="1:4" s="476" customFormat="1" ht="13.5" x14ac:dyDescent="0.25">
      <c r="A1100" s="479">
        <v>95275</v>
      </c>
      <c r="B1100" s="479" t="s">
        <v>3134</v>
      </c>
      <c r="C1100" s="479" t="s">
        <v>986</v>
      </c>
      <c r="D1100" s="480">
        <v>1.95</v>
      </c>
    </row>
    <row r="1101" spans="1:4" s="476" customFormat="1" ht="13.5" x14ac:dyDescent="0.25">
      <c r="A1101" s="479">
        <v>95278</v>
      </c>
      <c r="B1101" s="479" t="s">
        <v>3135</v>
      </c>
      <c r="C1101" s="479" t="s">
        <v>986</v>
      </c>
      <c r="D1101" s="480">
        <v>0.47</v>
      </c>
    </row>
    <row r="1102" spans="1:4" s="476" customFormat="1" ht="13.5" x14ac:dyDescent="0.25">
      <c r="A1102" s="479">
        <v>95279</v>
      </c>
      <c r="B1102" s="479" t="s">
        <v>3136</v>
      </c>
      <c r="C1102" s="479" t="s">
        <v>986</v>
      </c>
      <c r="D1102" s="480">
        <v>0.05</v>
      </c>
    </row>
    <row r="1103" spans="1:4" s="476" customFormat="1" ht="13.5" x14ac:dyDescent="0.25">
      <c r="A1103" s="479">
        <v>95280</v>
      </c>
      <c r="B1103" s="479" t="s">
        <v>3137</v>
      </c>
      <c r="C1103" s="479" t="s">
        <v>986</v>
      </c>
      <c r="D1103" s="480">
        <v>0.37</v>
      </c>
    </row>
    <row r="1104" spans="1:4" s="476" customFormat="1" ht="13.5" x14ac:dyDescent="0.25">
      <c r="A1104" s="479">
        <v>95281</v>
      </c>
      <c r="B1104" s="479" t="s">
        <v>3138</v>
      </c>
      <c r="C1104" s="479" t="s">
        <v>986</v>
      </c>
      <c r="D1104" s="480">
        <v>9.1199999999999992</v>
      </c>
    </row>
    <row r="1105" spans="1:4" s="476" customFormat="1" ht="13.5" x14ac:dyDescent="0.25">
      <c r="A1105" s="479">
        <v>95617</v>
      </c>
      <c r="B1105" s="479" t="s">
        <v>3139</v>
      </c>
      <c r="C1105" s="479" t="s">
        <v>986</v>
      </c>
      <c r="D1105" s="480">
        <v>1</v>
      </c>
    </row>
    <row r="1106" spans="1:4" s="476" customFormat="1" ht="13.5" x14ac:dyDescent="0.25">
      <c r="A1106" s="479">
        <v>95618</v>
      </c>
      <c r="B1106" s="479" t="s">
        <v>3140</v>
      </c>
      <c r="C1106" s="479" t="s">
        <v>986</v>
      </c>
      <c r="D1106" s="480">
        <v>0.11</v>
      </c>
    </row>
    <row r="1107" spans="1:4" s="476" customFormat="1" ht="13.5" x14ac:dyDescent="0.25">
      <c r="A1107" s="479">
        <v>95619</v>
      </c>
      <c r="B1107" s="479" t="s">
        <v>3141</v>
      </c>
      <c r="C1107" s="479" t="s">
        <v>986</v>
      </c>
      <c r="D1107" s="480">
        <v>1.26</v>
      </c>
    </row>
    <row r="1108" spans="1:4" s="476" customFormat="1" ht="13.5" x14ac:dyDescent="0.25">
      <c r="A1108" s="479">
        <v>95627</v>
      </c>
      <c r="B1108" s="479" t="s">
        <v>3142</v>
      </c>
      <c r="C1108" s="479" t="s">
        <v>986</v>
      </c>
      <c r="D1108" s="480">
        <v>35.119999999999997</v>
      </c>
    </row>
    <row r="1109" spans="1:4" s="476" customFormat="1" ht="13.5" x14ac:dyDescent="0.25">
      <c r="A1109" s="479">
        <v>95628</v>
      </c>
      <c r="B1109" s="479" t="s">
        <v>3143</v>
      </c>
      <c r="C1109" s="479" t="s">
        <v>986</v>
      </c>
      <c r="D1109" s="480">
        <v>4.87</v>
      </c>
    </row>
    <row r="1110" spans="1:4" s="476" customFormat="1" ht="13.5" x14ac:dyDescent="0.25">
      <c r="A1110" s="479">
        <v>95629</v>
      </c>
      <c r="B1110" s="479" t="s">
        <v>3144</v>
      </c>
      <c r="C1110" s="479" t="s">
        <v>986</v>
      </c>
      <c r="D1110" s="480">
        <v>43.95</v>
      </c>
    </row>
    <row r="1111" spans="1:4" s="476" customFormat="1" ht="13.5" x14ac:dyDescent="0.25">
      <c r="A1111" s="479">
        <v>95630</v>
      </c>
      <c r="B1111" s="479" t="s">
        <v>3145</v>
      </c>
      <c r="C1111" s="479" t="s">
        <v>986</v>
      </c>
      <c r="D1111" s="480">
        <v>71.31</v>
      </c>
    </row>
    <row r="1112" spans="1:4" s="476" customFormat="1" ht="13.5" x14ac:dyDescent="0.25">
      <c r="A1112" s="479">
        <v>95698</v>
      </c>
      <c r="B1112" s="479" t="s">
        <v>3146</v>
      </c>
      <c r="C1112" s="479" t="s">
        <v>986</v>
      </c>
      <c r="D1112" s="480">
        <v>4.08</v>
      </c>
    </row>
    <row r="1113" spans="1:4" s="476" customFormat="1" ht="13.5" x14ac:dyDescent="0.25">
      <c r="A1113" s="479">
        <v>95699</v>
      </c>
      <c r="B1113" s="479" t="s">
        <v>3147</v>
      </c>
      <c r="C1113" s="479" t="s">
        <v>986</v>
      </c>
      <c r="D1113" s="480">
        <v>0.48</v>
      </c>
    </row>
    <row r="1114" spans="1:4" s="476" customFormat="1" ht="13.5" x14ac:dyDescent="0.25">
      <c r="A1114" s="479">
        <v>95700</v>
      </c>
      <c r="B1114" s="479" t="s">
        <v>3148</v>
      </c>
      <c r="C1114" s="479" t="s">
        <v>986</v>
      </c>
      <c r="D1114" s="480">
        <v>5.0999999999999996</v>
      </c>
    </row>
    <row r="1115" spans="1:4" s="476" customFormat="1" ht="13.5" x14ac:dyDescent="0.25">
      <c r="A1115" s="479">
        <v>95701</v>
      </c>
      <c r="B1115" s="479" t="s">
        <v>3149</v>
      </c>
      <c r="C1115" s="479" t="s">
        <v>986</v>
      </c>
      <c r="D1115" s="480">
        <v>2.41</v>
      </c>
    </row>
    <row r="1116" spans="1:4" s="476" customFormat="1" ht="13.5" x14ac:dyDescent="0.25">
      <c r="A1116" s="479">
        <v>95704</v>
      </c>
      <c r="B1116" s="479" t="s">
        <v>3150</v>
      </c>
      <c r="C1116" s="479" t="s">
        <v>986</v>
      </c>
      <c r="D1116" s="480">
        <v>32.770000000000003</v>
      </c>
    </row>
    <row r="1117" spans="1:4" s="476" customFormat="1" ht="13.5" x14ac:dyDescent="0.25">
      <c r="A1117" s="479">
        <v>95705</v>
      </c>
      <c r="B1117" s="479" t="s">
        <v>3151</v>
      </c>
      <c r="C1117" s="479" t="s">
        <v>986</v>
      </c>
      <c r="D1117" s="480">
        <v>4.67</v>
      </c>
    </row>
    <row r="1118" spans="1:4" s="476" customFormat="1" ht="13.5" x14ac:dyDescent="0.25">
      <c r="A1118" s="479">
        <v>95706</v>
      </c>
      <c r="B1118" s="479" t="s">
        <v>3152</v>
      </c>
      <c r="C1118" s="479" t="s">
        <v>986</v>
      </c>
      <c r="D1118" s="480">
        <v>41.02</v>
      </c>
    </row>
    <row r="1119" spans="1:4" s="476" customFormat="1" ht="13.5" x14ac:dyDescent="0.25">
      <c r="A1119" s="479">
        <v>95707</v>
      </c>
      <c r="B1119" s="479" t="s">
        <v>3153</v>
      </c>
      <c r="C1119" s="479" t="s">
        <v>986</v>
      </c>
      <c r="D1119" s="480">
        <v>26.85</v>
      </c>
    </row>
    <row r="1120" spans="1:4" s="476" customFormat="1" ht="13.5" x14ac:dyDescent="0.25">
      <c r="A1120" s="479">
        <v>95710</v>
      </c>
      <c r="B1120" s="479" t="s">
        <v>3154</v>
      </c>
      <c r="C1120" s="479" t="s">
        <v>986</v>
      </c>
      <c r="D1120" s="480">
        <v>39.39</v>
      </c>
    </row>
    <row r="1121" spans="1:4" s="476" customFormat="1" ht="13.5" x14ac:dyDescent="0.25">
      <c r="A1121" s="479">
        <v>95711</v>
      </c>
      <c r="B1121" s="479" t="s">
        <v>3155</v>
      </c>
      <c r="C1121" s="479" t="s">
        <v>986</v>
      </c>
      <c r="D1121" s="480">
        <v>5.34</v>
      </c>
    </row>
    <row r="1122" spans="1:4" s="476" customFormat="1" ht="13.5" x14ac:dyDescent="0.25">
      <c r="A1122" s="479">
        <v>95712</v>
      </c>
      <c r="B1122" s="479" t="s">
        <v>3156</v>
      </c>
      <c r="C1122" s="479" t="s">
        <v>986</v>
      </c>
      <c r="D1122" s="480">
        <v>49.24</v>
      </c>
    </row>
    <row r="1123" spans="1:4" s="476" customFormat="1" ht="13.5" x14ac:dyDescent="0.25">
      <c r="A1123" s="479">
        <v>95713</v>
      </c>
      <c r="B1123" s="479" t="s">
        <v>3157</v>
      </c>
      <c r="C1123" s="479" t="s">
        <v>986</v>
      </c>
      <c r="D1123" s="480">
        <v>71.84</v>
      </c>
    </row>
    <row r="1124" spans="1:4" s="476" customFormat="1" ht="13.5" x14ac:dyDescent="0.25">
      <c r="A1124" s="479">
        <v>95716</v>
      </c>
      <c r="B1124" s="479" t="s">
        <v>3158</v>
      </c>
      <c r="C1124" s="479" t="s">
        <v>986</v>
      </c>
      <c r="D1124" s="480">
        <v>37.92</v>
      </c>
    </row>
    <row r="1125" spans="1:4" s="476" customFormat="1" ht="13.5" x14ac:dyDescent="0.25">
      <c r="A1125" s="479">
        <v>95717</v>
      </c>
      <c r="B1125" s="479" t="s">
        <v>3159</v>
      </c>
      <c r="C1125" s="479" t="s">
        <v>986</v>
      </c>
      <c r="D1125" s="480">
        <v>5.14</v>
      </c>
    </row>
    <row r="1126" spans="1:4" s="476" customFormat="1" ht="13.5" x14ac:dyDescent="0.25">
      <c r="A1126" s="479">
        <v>95718</v>
      </c>
      <c r="B1126" s="479" t="s">
        <v>3160</v>
      </c>
      <c r="C1126" s="479" t="s">
        <v>986</v>
      </c>
      <c r="D1126" s="480">
        <v>47.4</v>
      </c>
    </row>
    <row r="1127" spans="1:4" s="476" customFormat="1" ht="13.5" x14ac:dyDescent="0.25">
      <c r="A1127" s="479">
        <v>95719</v>
      </c>
      <c r="B1127" s="479" t="s">
        <v>3161</v>
      </c>
      <c r="C1127" s="479" t="s">
        <v>986</v>
      </c>
      <c r="D1127" s="480">
        <v>71.84</v>
      </c>
    </row>
    <row r="1128" spans="1:4" s="476" customFormat="1" ht="13.5" x14ac:dyDescent="0.25">
      <c r="A1128" s="479">
        <v>95869</v>
      </c>
      <c r="B1128" s="479" t="s">
        <v>3162</v>
      </c>
      <c r="C1128" s="479" t="s">
        <v>986</v>
      </c>
      <c r="D1128" s="480">
        <v>1.1299999999999999</v>
      </c>
    </row>
    <row r="1129" spans="1:4" s="476" customFormat="1" ht="13.5" x14ac:dyDescent="0.25">
      <c r="A1129" s="479">
        <v>95870</v>
      </c>
      <c r="B1129" s="479" t="s">
        <v>3163</v>
      </c>
      <c r="C1129" s="479" t="s">
        <v>986</v>
      </c>
      <c r="D1129" s="480">
        <v>5.64</v>
      </c>
    </row>
    <row r="1130" spans="1:4" s="476" customFormat="1" ht="13.5" x14ac:dyDescent="0.25">
      <c r="A1130" s="479">
        <v>95871</v>
      </c>
      <c r="B1130" s="479" t="s">
        <v>3164</v>
      </c>
      <c r="C1130" s="479" t="s">
        <v>986</v>
      </c>
      <c r="D1130" s="480">
        <v>218.15</v>
      </c>
    </row>
    <row r="1131" spans="1:4" s="476" customFormat="1" ht="13.5" x14ac:dyDescent="0.25">
      <c r="A1131" s="479">
        <v>95874</v>
      </c>
      <c r="B1131" s="479" t="s">
        <v>3165</v>
      </c>
      <c r="C1131" s="479" t="s">
        <v>986</v>
      </c>
      <c r="D1131" s="480">
        <v>6.32</v>
      </c>
    </row>
    <row r="1132" spans="1:4" s="476" customFormat="1" ht="13.5" x14ac:dyDescent="0.25">
      <c r="A1132" s="479">
        <v>96008</v>
      </c>
      <c r="B1132" s="479" t="s">
        <v>3166</v>
      </c>
      <c r="C1132" s="479" t="s">
        <v>986</v>
      </c>
      <c r="D1132" s="480">
        <v>19.84</v>
      </c>
    </row>
    <row r="1133" spans="1:4" s="476" customFormat="1" ht="13.5" x14ac:dyDescent="0.25">
      <c r="A1133" s="479">
        <v>96009</v>
      </c>
      <c r="B1133" s="479" t="s">
        <v>3167</v>
      </c>
      <c r="C1133" s="479" t="s">
        <v>986</v>
      </c>
      <c r="D1133" s="480">
        <v>2.75</v>
      </c>
    </row>
    <row r="1134" spans="1:4" s="476" customFormat="1" ht="13.5" x14ac:dyDescent="0.25">
      <c r="A1134" s="479">
        <v>96011</v>
      </c>
      <c r="B1134" s="479" t="s">
        <v>3168</v>
      </c>
      <c r="C1134" s="479" t="s">
        <v>986</v>
      </c>
      <c r="D1134" s="480">
        <v>21.71</v>
      </c>
    </row>
    <row r="1135" spans="1:4" s="476" customFormat="1" ht="13.5" x14ac:dyDescent="0.25">
      <c r="A1135" s="479">
        <v>96012</v>
      </c>
      <c r="B1135" s="479" t="s">
        <v>3169</v>
      </c>
      <c r="C1135" s="479" t="s">
        <v>986</v>
      </c>
      <c r="D1135" s="480">
        <v>137.32</v>
      </c>
    </row>
    <row r="1136" spans="1:4" s="476" customFormat="1" ht="13.5" x14ac:dyDescent="0.25">
      <c r="A1136" s="479">
        <v>96015</v>
      </c>
      <c r="B1136" s="479" t="s">
        <v>3170</v>
      </c>
      <c r="C1136" s="479" t="s">
        <v>986</v>
      </c>
      <c r="D1136" s="480">
        <v>19.600000000000001</v>
      </c>
    </row>
    <row r="1137" spans="1:4" s="476" customFormat="1" ht="13.5" x14ac:dyDescent="0.25">
      <c r="A1137" s="479">
        <v>96016</v>
      </c>
      <c r="B1137" s="479" t="s">
        <v>3171</v>
      </c>
      <c r="C1137" s="479" t="s">
        <v>986</v>
      </c>
      <c r="D1137" s="480">
        <v>2.71</v>
      </c>
    </row>
    <row r="1138" spans="1:4" s="476" customFormat="1" ht="13.5" x14ac:dyDescent="0.25">
      <c r="A1138" s="479">
        <v>96018</v>
      </c>
      <c r="B1138" s="479" t="s">
        <v>3172</v>
      </c>
      <c r="C1138" s="479" t="s">
        <v>986</v>
      </c>
      <c r="D1138" s="480">
        <v>21.44</v>
      </c>
    </row>
    <row r="1139" spans="1:4" s="476" customFormat="1" ht="13.5" x14ac:dyDescent="0.25">
      <c r="A1139" s="479">
        <v>96019</v>
      </c>
      <c r="B1139" s="479" t="s">
        <v>3173</v>
      </c>
      <c r="C1139" s="479" t="s">
        <v>986</v>
      </c>
      <c r="D1139" s="480">
        <v>137.32</v>
      </c>
    </row>
    <row r="1140" spans="1:4" s="476" customFormat="1" ht="13.5" x14ac:dyDescent="0.25">
      <c r="A1140" s="479">
        <v>96023</v>
      </c>
      <c r="B1140" s="479" t="s">
        <v>3174</v>
      </c>
      <c r="C1140" s="479" t="s">
        <v>986</v>
      </c>
      <c r="D1140" s="480">
        <v>15.44</v>
      </c>
    </row>
    <row r="1141" spans="1:4" s="476" customFormat="1" ht="13.5" x14ac:dyDescent="0.25">
      <c r="A1141" s="479">
        <v>96024</v>
      </c>
      <c r="B1141" s="479" t="s">
        <v>3175</v>
      </c>
      <c r="C1141" s="479" t="s">
        <v>986</v>
      </c>
      <c r="D1141" s="480">
        <v>2.13</v>
      </c>
    </row>
    <row r="1142" spans="1:4" s="476" customFormat="1" ht="13.5" x14ac:dyDescent="0.25">
      <c r="A1142" s="479">
        <v>96026</v>
      </c>
      <c r="B1142" s="479" t="s">
        <v>3176</v>
      </c>
      <c r="C1142" s="479" t="s">
        <v>986</v>
      </c>
      <c r="D1142" s="480">
        <v>16.88</v>
      </c>
    </row>
    <row r="1143" spans="1:4" s="476" customFormat="1" ht="13.5" x14ac:dyDescent="0.25">
      <c r="A1143" s="479">
        <v>96027</v>
      </c>
      <c r="B1143" s="479" t="s">
        <v>3177</v>
      </c>
      <c r="C1143" s="479" t="s">
        <v>986</v>
      </c>
      <c r="D1143" s="480">
        <v>95.69</v>
      </c>
    </row>
    <row r="1144" spans="1:4" s="476" customFormat="1" ht="13.5" x14ac:dyDescent="0.25">
      <c r="A1144" s="479">
        <v>96030</v>
      </c>
      <c r="B1144" s="479" t="s">
        <v>3178</v>
      </c>
      <c r="C1144" s="479" t="s">
        <v>986</v>
      </c>
      <c r="D1144" s="480">
        <v>23.65</v>
      </c>
    </row>
    <row r="1145" spans="1:4" s="476" customFormat="1" ht="13.5" x14ac:dyDescent="0.25">
      <c r="A1145" s="479">
        <v>96031</v>
      </c>
      <c r="B1145" s="479" t="s">
        <v>3179</v>
      </c>
      <c r="C1145" s="479" t="s">
        <v>986</v>
      </c>
      <c r="D1145" s="480">
        <v>4.37</v>
      </c>
    </row>
    <row r="1146" spans="1:4" s="476" customFormat="1" ht="13.5" x14ac:dyDescent="0.25">
      <c r="A1146" s="479">
        <v>96032</v>
      </c>
      <c r="B1146" s="479" t="s">
        <v>3180</v>
      </c>
      <c r="C1146" s="479" t="s">
        <v>986</v>
      </c>
      <c r="D1146" s="480">
        <v>1.7</v>
      </c>
    </row>
    <row r="1147" spans="1:4" s="476" customFormat="1" ht="13.5" x14ac:dyDescent="0.25">
      <c r="A1147" s="479">
        <v>96033</v>
      </c>
      <c r="B1147" s="479" t="s">
        <v>3181</v>
      </c>
      <c r="C1147" s="479" t="s">
        <v>986</v>
      </c>
      <c r="D1147" s="480">
        <v>44.36</v>
      </c>
    </row>
    <row r="1148" spans="1:4" s="476" customFormat="1" ht="13.5" x14ac:dyDescent="0.25">
      <c r="A1148" s="479">
        <v>96034</v>
      </c>
      <c r="B1148" s="479" t="s">
        <v>3182</v>
      </c>
      <c r="C1148" s="479" t="s">
        <v>986</v>
      </c>
      <c r="D1148" s="480">
        <v>113.28</v>
      </c>
    </row>
    <row r="1149" spans="1:4" s="476" customFormat="1" ht="13.5" x14ac:dyDescent="0.25">
      <c r="A1149" s="479">
        <v>96053</v>
      </c>
      <c r="B1149" s="479" t="s">
        <v>3183</v>
      </c>
      <c r="C1149" s="479" t="s">
        <v>986</v>
      </c>
      <c r="D1149" s="480">
        <v>15.68</v>
      </c>
    </row>
    <row r="1150" spans="1:4" s="476" customFormat="1" ht="13.5" x14ac:dyDescent="0.25">
      <c r="A1150" s="479">
        <v>96054</v>
      </c>
      <c r="B1150" s="479" t="s">
        <v>3184</v>
      </c>
      <c r="C1150" s="479" t="s">
        <v>986</v>
      </c>
      <c r="D1150" s="480">
        <v>21.56</v>
      </c>
    </row>
    <row r="1151" spans="1:4" s="476" customFormat="1" ht="13.5" x14ac:dyDescent="0.25">
      <c r="A1151" s="479">
        <v>96055</v>
      </c>
      <c r="B1151" s="479" t="s">
        <v>3185</v>
      </c>
      <c r="C1151" s="479" t="s">
        <v>986</v>
      </c>
      <c r="D1151" s="480">
        <v>2.17</v>
      </c>
    </row>
    <row r="1152" spans="1:4" s="476" customFormat="1" ht="13.5" x14ac:dyDescent="0.25">
      <c r="A1152" s="479">
        <v>96056</v>
      </c>
      <c r="B1152" s="479" t="s">
        <v>3186</v>
      </c>
      <c r="C1152" s="479" t="s">
        <v>986</v>
      </c>
      <c r="D1152" s="480">
        <v>17.149999999999999</v>
      </c>
    </row>
    <row r="1153" spans="1:4" s="476" customFormat="1" ht="13.5" x14ac:dyDescent="0.25">
      <c r="A1153" s="479">
        <v>96057</v>
      </c>
      <c r="B1153" s="479" t="s">
        <v>3187</v>
      </c>
      <c r="C1153" s="479" t="s">
        <v>986</v>
      </c>
      <c r="D1153" s="480">
        <v>95.69</v>
      </c>
    </row>
    <row r="1154" spans="1:4" s="476" customFormat="1" ht="13.5" x14ac:dyDescent="0.25">
      <c r="A1154" s="479">
        <v>96060</v>
      </c>
      <c r="B1154" s="479" t="s">
        <v>3188</v>
      </c>
      <c r="C1154" s="479" t="s">
        <v>986</v>
      </c>
      <c r="D1154" s="480">
        <v>2.17</v>
      </c>
    </row>
    <row r="1155" spans="1:4" s="476" customFormat="1" ht="13.5" x14ac:dyDescent="0.25">
      <c r="A1155" s="479">
        <v>96061</v>
      </c>
      <c r="B1155" s="479" t="s">
        <v>3189</v>
      </c>
      <c r="C1155" s="479" t="s">
        <v>986</v>
      </c>
      <c r="D1155" s="480">
        <v>26.94</v>
      </c>
    </row>
    <row r="1156" spans="1:4" s="476" customFormat="1" ht="13.5" x14ac:dyDescent="0.25">
      <c r="A1156" s="479">
        <v>96062</v>
      </c>
      <c r="B1156" s="479" t="s">
        <v>3190</v>
      </c>
      <c r="C1156" s="479" t="s">
        <v>986</v>
      </c>
      <c r="D1156" s="480">
        <v>41.87</v>
      </c>
    </row>
    <row r="1157" spans="1:4" s="476" customFormat="1" ht="13.5" x14ac:dyDescent="0.25">
      <c r="A1157" s="479">
        <v>96241</v>
      </c>
      <c r="B1157" s="479" t="s">
        <v>3191</v>
      </c>
      <c r="C1157" s="479" t="s">
        <v>986</v>
      </c>
      <c r="D1157" s="480">
        <v>16.13</v>
      </c>
    </row>
    <row r="1158" spans="1:4" s="476" customFormat="1" ht="13.5" x14ac:dyDescent="0.25">
      <c r="A1158" s="479">
        <v>96242</v>
      </c>
      <c r="B1158" s="479" t="s">
        <v>3192</v>
      </c>
      <c r="C1158" s="479" t="s">
        <v>986</v>
      </c>
      <c r="D1158" s="480">
        <v>2.1800000000000002</v>
      </c>
    </row>
    <row r="1159" spans="1:4" s="476" customFormat="1" ht="13.5" x14ac:dyDescent="0.25">
      <c r="A1159" s="479">
        <v>96243</v>
      </c>
      <c r="B1159" s="479" t="s">
        <v>3193</v>
      </c>
      <c r="C1159" s="479" t="s">
        <v>986</v>
      </c>
      <c r="D1159" s="480">
        <v>20.16</v>
      </c>
    </row>
    <row r="1160" spans="1:4" s="476" customFormat="1" ht="13.5" x14ac:dyDescent="0.25">
      <c r="A1160" s="479">
        <v>96244</v>
      </c>
      <c r="B1160" s="479" t="s">
        <v>3194</v>
      </c>
      <c r="C1160" s="479" t="s">
        <v>986</v>
      </c>
      <c r="D1160" s="480">
        <v>13.9</v>
      </c>
    </row>
    <row r="1161" spans="1:4" s="476" customFormat="1" ht="13.5" x14ac:dyDescent="0.25">
      <c r="A1161" s="479">
        <v>96301</v>
      </c>
      <c r="B1161" s="479" t="s">
        <v>3195</v>
      </c>
      <c r="C1161" s="479" t="s">
        <v>986</v>
      </c>
      <c r="D1161" s="480">
        <v>39.24</v>
      </c>
    </row>
    <row r="1162" spans="1:4" s="476" customFormat="1" ht="13.5" x14ac:dyDescent="0.25">
      <c r="A1162" s="479">
        <v>96457</v>
      </c>
      <c r="B1162" s="479" t="s">
        <v>3196</v>
      </c>
      <c r="C1162" s="479" t="s">
        <v>986</v>
      </c>
      <c r="D1162" s="480">
        <v>51</v>
      </c>
    </row>
    <row r="1163" spans="1:4" s="476" customFormat="1" ht="13.5" x14ac:dyDescent="0.25">
      <c r="A1163" s="479">
        <v>96458</v>
      </c>
      <c r="B1163" s="479" t="s">
        <v>3197</v>
      </c>
      <c r="C1163" s="479" t="s">
        <v>986</v>
      </c>
      <c r="D1163" s="480">
        <v>48.75</v>
      </c>
    </row>
    <row r="1164" spans="1:4" s="476" customFormat="1" ht="13.5" x14ac:dyDescent="0.25">
      <c r="A1164" s="479">
        <v>96459</v>
      </c>
      <c r="B1164" s="479" t="s">
        <v>3198</v>
      </c>
      <c r="C1164" s="479" t="s">
        <v>986</v>
      </c>
      <c r="D1164" s="480">
        <v>5.4</v>
      </c>
    </row>
    <row r="1165" spans="1:4" s="476" customFormat="1" ht="13.5" x14ac:dyDescent="0.25">
      <c r="A1165" s="479">
        <v>96460</v>
      </c>
      <c r="B1165" s="479" t="s">
        <v>3199</v>
      </c>
      <c r="C1165" s="479" t="s">
        <v>986</v>
      </c>
      <c r="D1165" s="480">
        <v>38.950000000000003</v>
      </c>
    </row>
    <row r="1166" spans="1:4" s="476" customFormat="1" ht="13.5" x14ac:dyDescent="0.25">
      <c r="A1166" s="479">
        <v>98760</v>
      </c>
      <c r="B1166" s="479" t="s">
        <v>3200</v>
      </c>
      <c r="C1166" s="479" t="s">
        <v>986</v>
      </c>
      <c r="D1166" s="480">
        <v>7.0000000000000007E-2</v>
      </c>
    </row>
    <row r="1167" spans="1:4" s="476" customFormat="1" ht="13.5" x14ac:dyDescent="0.25">
      <c r="A1167" s="479">
        <v>98761</v>
      </c>
      <c r="B1167" s="479" t="s">
        <v>3201</v>
      </c>
      <c r="C1167" s="479" t="s">
        <v>986</v>
      </c>
      <c r="D1167" s="480">
        <v>0.01</v>
      </c>
    </row>
    <row r="1168" spans="1:4" s="476" customFormat="1" ht="13.5" x14ac:dyDescent="0.25">
      <c r="A1168" s="479">
        <v>98762</v>
      </c>
      <c r="B1168" s="479" t="s">
        <v>3202</v>
      </c>
      <c r="C1168" s="479" t="s">
        <v>986</v>
      </c>
      <c r="D1168" s="480">
        <v>0.08</v>
      </c>
    </row>
    <row r="1169" spans="1:4" s="476" customFormat="1" ht="13.5" x14ac:dyDescent="0.25">
      <c r="A1169" s="479">
        <v>98763</v>
      </c>
      <c r="B1169" s="479" t="s">
        <v>3203</v>
      </c>
      <c r="C1169" s="479" t="s">
        <v>986</v>
      </c>
      <c r="D1169" s="480">
        <v>3.53</v>
      </c>
    </row>
    <row r="1170" spans="1:4" s="476" customFormat="1" ht="13.5" x14ac:dyDescent="0.25">
      <c r="A1170" s="479">
        <v>99829</v>
      </c>
      <c r="B1170" s="479" t="s">
        <v>3204</v>
      </c>
      <c r="C1170" s="479" t="s">
        <v>986</v>
      </c>
      <c r="D1170" s="480">
        <v>0.15</v>
      </c>
    </row>
    <row r="1171" spans="1:4" s="476" customFormat="1" ht="13.5" x14ac:dyDescent="0.25">
      <c r="A1171" s="479">
        <v>99830</v>
      </c>
      <c r="B1171" s="479" t="s">
        <v>3205</v>
      </c>
      <c r="C1171" s="479" t="s">
        <v>986</v>
      </c>
      <c r="D1171" s="480">
        <v>0.01</v>
      </c>
    </row>
    <row r="1172" spans="1:4" s="476" customFormat="1" ht="13.5" x14ac:dyDescent="0.25">
      <c r="A1172" s="479">
        <v>99831</v>
      </c>
      <c r="B1172" s="479" t="s">
        <v>3206</v>
      </c>
      <c r="C1172" s="479" t="s">
        <v>986</v>
      </c>
      <c r="D1172" s="480">
        <v>0.22</v>
      </c>
    </row>
    <row r="1173" spans="1:4" s="476" customFormat="1" ht="13.5" x14ac:dyDescent="0.25">
      <c r="A1173" s="479">
        <v>99832</v>
      </c>
      <c r="B1173" s="479" t="s">
        <v>3207</v>
      </c>
      <c r="C1173" s="479" t="s">
        <v>986</v>
      </c>
      <c r="D1173" s="480">
        <v>0.91</v>
      </c>
    </row>
    <row r="1174" spans="1:4" s="476" customFormat="1" ht="13.5" x14ac:dyDescent="0.25">
      <c r="A1174" s="479">
        <v>100637</v>
      </c>
      <c r="B1174" s="479" t="s">
        <v>3208</v>
      </c>
      <c r="C1174" s="479" t="s">
        <v>986</v>
      </c>
      <c r="D1174" s="480">
        <v>118.9</v>
      </c>
    </row>
    <row r="1175" spans="1:4" s="476" customFormat="1" ht="13.5" x14ac:dyDescent="0.25">
      <c r="A1175" s="479">
        <v>100638</v>
      </c>
      <c r="B1175" s="479" t="s">
        <v>3209</v>
      </c>
      <c r="C1175" s="479" t="s">
        <v>986</v>
      </c>
      <c r="D1175" s="480">
        <v>21.4</v>
      </c>
    </row>
    <row r="1176" spans="1:4" s="476" customFormat="1" ht="13.5" x14ac:dyDescent="0.25">
      <c r="A1176" s="479">
        <v>100639</v>
      </c>
      <c r="B1176" s="479" t="s">
        <v>3210</v>
      </c>
      <c r="C1176" s="479" t="s">
        <v>986</v>
      </c>
      <c r="D1176" s="480">
        <v>191.13</v>
      </c>
    </row>
    <row r="1177" spans="1:4" s="476" customFormat="1" ht="13.5" x14ac:dyDescent="0.25">
      <c r="A1177" s="479">
        <v>100640</v>
      </c>
      <c r="B1177" s="479" t="s">
        <v>3211</v>
      </c>
      <c r="C1177" s="479" t="s">
        <v>986</v>
      </c>
      <c r="D1177" s="480">
        <v>183.26</v>
      </c>
    </row>
    <row r="1178" spans="1:4" s="476" customFormat="1" ht="13.5" x14ac:dyDescent="0.25">
      <c r="A1178" s="479">
        <v>100643</v>
      </c>
      <c r="B1178" s="479" t="s">
        <v>3212</v>
      </c>
      <c r="C1178" s="479" t="s">
        <v>986</v>
      </c>
      <c r="D1178" s="480">
        <v>313.06</v>
      </c>
    </row>
    <row r="1179" spans="1:4" s="476" customFormat="1" ht="13.5" x14ac:dyDescent="0.25">
      <c r="A1179" s="479">
        <v>100644</v>
      </c>
      <c r="B1179" s="479" t="s">
        <v>3213</v>
      </c>
      <c r="C1179" s="479" t="s">
        <v>986</v>
      </c>
      <c r="D1179" s="480">
        <v>56.35</v>
      </c>
    </row>
    <row r="1180" spans="1:4" s="476" customFormat="1" ht="13.5" x14ac:dyDescent="0.25">
      <c r="A1180" s="479">
        <v>100645</v>
      </c>
      <c r="B1180" s="479" t="s">
        <v>3214</v>
      </c>
      <c r="C1180" s="479" t="s">
        <v>986</v>
      </c>
      <c r="D1180" s="480">
        <v>503.25</v>
      </c>
    </row>
    <row r="1181" spans="1:4" s="476" customFormat="1" ht="13.5" x14ac:dyDescent="0.25">
      <c r="A1181" s="479">
        <v>100646</v>
      </c>
      <c r="B1181" s="479" t="s">
        <v>3215</v>
      </c>
      <c r="C1181" s="479" t="s">
        <v>986</v>
      </c>
      <c r="D1181" s="480">
        <v>261.8</v>
      </c>
    </row>
    <row r="1182" spans="1:4" s="476" customFormat="1" ht="13.5" x14ac:dyDescent="0.25">
      <c r="A1182" s="479">
        <v>102270</v>
      </c>
      <c r="B1182" s="479" t="s">
        <v>12523</v>
      </c>
      <c r="C1182" s="479" t="s">
        <v>986</v>
      </c>
      <c r="D1182" s="480">
        <v>0.72</v>
      </c>
    </row>
    <row r="1183" spans="1:4" s="476" customFormat="1" ht="13.5" x14ac:dyDescent="0.25">
      <c r="A1183" s="479">
        <v>102271</v>
      </c>
      <c r="B1183" s="479" t="s">
        <v>12524</v>
      </c>
      <c r="C1183" s="479" t="s">
        <v>986</v>
      </c>
      <c r="D1183" s="480">
        <v>0.2</v>
      </c>
    </row>
    <row r="1184" spans="1:4" s="476" customFormat="1" ht="13.5" x14ac:dyDescent="0.25">
      <c r="A1184" s="479">
        <v>102272</v>
      </c>
      <c r="B1184" s="479" t="s">
        <v>12525</v>
      </c>
      <c r="C1184" s="479" t="s">
        <v>986</v>
      </c>
      <c r="D1184" s="480">
        <v>0.47</v>
      </c>
    </row>
    <row r="1185" spans="1:4" s="476" customFormat="1" ht="13.5" x14ac:dyDescent="0.25">
      <c r="A1185" s="479">
        <v>102273</v>
      </c>
      <c r="B1185" s="479" t="s">
        <v>12526</v>
      </c>
      <c r="C1185" s="479" t="s">
        <v>986</v>
      </c>
      <c r="D1185" s="480">
        <v>1.3</v>
      </c>
    </row>
    <row r="1186" spans="1:4" s="476" customFormat="1" ht="13.5" x14ac:dyDescent="0.25">
      <c r="A1186" s="479">
        <v>92259</v>
      </c>
      <c r="B1186" s="479" t="s">
        <v>3216</v>
      </c>
      <c r="C1186" s="479" t="s">
        <v>925</v>
      </c>
      <c r="D1186" s="480">
        <v>486.23</v>
      </c>
    </row>
    <row r="1187" spans="1:4" s="476" customFormat="1" ht="13.5" x14ac:dyDescent="0.25">
      <c r="A1187" s="479">
        <v>92260</v>
      </c>
      <c r="B1187" s="479" t="s">
        <v>3217</v>
      </c>
      <c r="C1187" s="479" t="s">
        <v>925</v>
      </c>
      <c r="D1187" s="480">
        <v>542.77</v>
      </c>
    </row>
    <row r="1188" spans="1:4" s="476" customFormat="1" ht="13.5" x14ac:dyDescent="0.25">
      <c r="A1188" s="479">
        <v>92261</v>
      </c>
      <c r="B1188" s="479" t="s">
        <v>3218</v>
      </c>
      <c r="C1188" s="479" t="s">
        <v>925</v>
      </c>
      <c r="D1188" s="480">
        <v>597.59</v>
      </c>
    </row>
    <row r="1189" spans="1:4" s="476" customFormat="1" ht="13.5" x14ac:dyDescent="0.25">
      <c r="A1189" s="479">
        <v>92262</v>
      </c>
      <c r="B1189" s="479" t="s">
        <v>3219</v>
      </c>
      <c r="C1189" s="479" t="s">
        <v>925</v>
      </c>
      <c r="D1189" s="480">
        <v>685.84</v>
      </c>
    </row>
    <row r="1190" spans="1:4" s="476" customFormat="1" ht="13.5" x14ac:dyDescent="0.25">
      <c r="A1190" s="479">
        <v>92539</v>
      </c>
      <c r="B1190" s="479" t="s">
        <v>3220</v>
      </c>
      <c r="C1190" s="479" t="s">
        <v>913</v>
      </c>
      <c r="D1190" s="480">
        <v>81.150000000000006</v>
      </c>
    </row>
    <row r="1191" spans="1:4" s="476" customFormat="1" ht="13.5" x14ac:dyDescent="0.25">
      <c r="A1191" s="479">
        <v>92540</v>
      </c>
      <c r="B1191" s="479" t="s">
        <v>3221</v>
      </c>
      <c r="C1191" s="479" t="s">
        <v>913</v>
      </c>
      <c r="D1191" s="480">
        <v>89.71</v>
      </c>
    </row>
    <row r="1192" spans="1:4" s="476" customFormat="1" ht="13.5" x14ac:dyDescent="0.25">
      <c r="A1192" s="479">
        <v>92541</v>
      </c>
      <c r="B1192" s="479" t="s">
        <v>3222</v>
      </c>
      <c r="C1192" s="479" t="s">
        <v>913</v>
      </c>
      <c r="D1192" s="480">
        <v>87.75</v>
      </c>
    </row>
    <row r="1193" spans="1:4" s="476" customFormat="1" ht="13.5" x14ac:dyDescent="0.25">
      <c r="A1193" s="479">
        <v>92542</v>
      </c>
      <c r="B1193" s="479" t="s">
        <v>3223</v>
      </c>
      <c r="C1193" s="479" t="s">
        <v>913</v>
      </c>
      <c r="D1193" s="480">
        <v>105.46</v>
      </c>
    </row>
    <row r="1194" spans="1:4" s="476" customFormat="1" ht="13.5" x14ac:dyDescent="0.25">
      <c r="A1194" s="479">
        <v>92543</v>
      </c>
      <c r="B1194" s="479" t="s">
        <v>922</v>
      </c>
      <c r="C1194" s="479" t="s">
        <v>913</v>
      </c>
      <c r="D1194" s="480">
        <v>24.81</v>
      </c>
    </row>
    <row r="1195" spans="1:4" s="476" customFormat="1" ht="13.5" x14ac:dyDescent="0.25">
      <c r="A1195" s="479">
        <v>92544</v>
      </c>
      <c r="B1195" s="479" t="s">
        <v>3224</v>
      </c>
      <c r="C1195" s="479" t="s">
        <v>913</v>
      </c>
      <c r="D1195" s="480">
        <v>19.73</v>
      </c>
    </row>
    <row r="1196" spans="1:4" s="476" customFormat="1" ht="13.5" x14ac:dyDescent="0.25">
      <c r="A1196" s="479">
        <v>92545</v>
      </c>
      <c r="B1196" s="479" t="s">
        <v>3225</v>
      </c>
      <c r="C1196" s="479" t="s">
        <v>925</v>
      </c>
      <c r="D1196" s="481">
        <v>1049.4100000000001</v>
      </c>
    </row>
    <row r="1197" spans="1:4" s="476" customFormat="1" ht="13.5" x14ac:dyDescent="0.25">
      <c r="A1197" s="479">
        <v>92546</v>
      </c>
      <c r="B1197" s="479" t="s">
        <v>3226</v>
      </c>
      <c r="C1197" s="479" t="s">
        <v>925</v>
      </c>
      <c r="D1197" s="481">
        <v>1283.08</v>
      </c>
    </row>
    <row r="1198" spans="1:4" s="476" customFormat="1" ht="13.5" x14ac:dyDescent="0.25">
      <c r="A1198" s="479">
        <v>92547</v>
      </c>
      <c r="B1198" s="479" t="s">
        <v>3227</v>
      </c>
      <c r="C1198" s="479" t="s">
        <v>925</v>
      </c>
      <c r="D1198" s="481">
        <v>1363.67</v>
      </c>
    </row>
    <row r="1199" spans="1:4" s="476" customFormat="1" ht="13.5" x14ac:dyDescent="0.25">
      <c r="A1199" s="479">
        <v>92548</v>
      </c>
      <c r="B1199" s="479" t="s">
        <v>3228</v>
      </c>
      <c r="C1199" s="479" t="s">
        <v>925</v>
      </c>
      <c r="D1199" s="481">
        <v>1516.44</v>
      </c>
    </row>
    <row r="1200" spans="1:4" s="476" customFormat="1" ht="13.5" x14ac:dyDescent="0.25">
      <c r="A1200" s="479">
        <v>92549</v>
      </c>
      <c r="B1200" s="479" t="s">
        <v>3229</v>
      </c>
      <c r="C1200" s="479" t="s">
        <v>925</v>
      </c>
      <c r="D1200" s="481">
        <v>1875.66</v>
      </c>
    </row>
    <row r="1201" spans="1:4" s="476" customFormat="1" ht="13.5" x14ac:dyDescent="0.25">
      <c r="A1201" s="479">
        <v>92550</v>
      </c>
      <c r="B1201" s="479" t="s">
        <v>3230</v>
      </c>
      <c r="C1201" s="479" t="s">
        <v>925</v>
      </c>
      <c r="D1201" s="481">
        <v>2353.98</v>
      </c>
    </row>
    <row r="1202" spans="1:4" s="476" customFormat="1" ht="13.5" x14ac:dyDescent="0.25">
      <c r="A1202" s="479">
        <v>92551</v>
      </c>
      <c r="B1202" s="479" t="s">
        <v>3231</v>
      </c>
      <c r="C1202" s="479" t="s">
        <v>925</v>
      </c>
      <c r="D1202" s="481">
        <v>2457.4899999999998</v>
      </c>
    </row>
    <row r="1203" spans="1:4" s="476" customFormat="1" ht="13.5" x14ac:dyDescent="0.25">
      <c r="A1203" s="479">
        <v>92552</v>
      </c>
      <c r="B1203" s="479" t="s">
        <v>3232</v>
      </c>
      <c r="C1203" s="479" t="s">
        <v>925</v>
      </c>
      <c r="D1203" s="481">
        <v>2664.92</v>
      </c>
    </row>
    <row r="1204" spans="1:4" s="476" customFormat="1" ht="13.5" x14ac:dyDescent="0.25">
      <c r="A1204" s="479">
        <v>92553</v>
      </c>
      <c r="B1204" s="479" t="s">
        <v>3233</v>
      </c>
      <c r="C1204" s="479" t="s">
        <v>925</v>
      </c>
      <c r="D1204" s="481">
        <v>3035.34</v>
      </c>
    </row>
    <row r="1205" spans="1:4" s="476" customFormat="1" ht="13.5" x14ac:dyDescent="0.25">
      <c r="A1205" s="479">
        <v>92554</v>
      </c>
      <c r="B1205" s="479" t="s">
        <v>3234</v>
      </c>
      <c r="C1205" s="479" t="s">
        <v>925</v>
      </c>
      <c r="D1205" s="481">
        <v>3153.99</v>
      </c>
    </row>
    <row r="1206" spans="1:4" s="476" customFormat="1" ht="13.5" x14ac:dyDescent="0.25">
      <c r="A1206" s="479">
        <v>92555</v>
      </c>
      <c r="B1206" s="479" t="s">
        <v>3235</v>
      </c>
      <c r="C1206" s="479" t="s">
        <v>925</v>
      </c>
      <c r="D1206" s="481">
        <v>1033.76</v>
      </c>
    </row>
    <row r="1207" spans="1:4" s="476" customFormat="1" ht="13.5" x14ac:dyDescent="0.25">
      <c r="A1207" s="479">
        <v>92556</v>
      </c>
      <c r="B1207" s="479" t="s">
        <v>3236</v>
      </c>
      <c r="C1207" s="479" t="s">
        <v>925</v>
      </c>
      <c r="D1207" s="481">
        <v>1255.6600000000001</v>
      </c>
    </row>
    <row r="1208" spans="1:4" s="476" customFormat="1" ht="13.5" x14ac:dyDescent="0.25">
      <c r="A1208" s="479">
        <v>92557</v>
      </c>
      <c r="B1208" s="479" t="s">
        <v>3237</v>
      </c>
      <c r="C1208" s="479" t="s">
        <v>925</v>
      </c>
      <c r="D1208" s="481">
        <v>1336.24</v>
      </c>
    </row>
    <row r="1209" spans="1:4" s="476" customFormat="1" ht="13.5" x14ac:dyDescent="0.25">
      <c r="A1209" s="479">
        <v>92558</v>
      </c>
      <c r="B1209" s="479" t="s">
        <v>3238</v>
      </c>
      <c r="C1209" s="479" t="s">
        <v>925</v>
      </c>
      <c r="D1209" s="481">
        <v>1500.79</v>
      </c>
    </row>
    <row r="1210" spans="1:4" s="476" customFormat="1" ht="13.5" x14ac:dyDescent="0.25">
      <c r="A1210" s="479">
        <v>92559</v>
      </c>
      <c r="B1210" s="479" t="s">
        <v>3239</v>
      </c>
      <c r="C1210" s="479" t="s">
        <v>925</v>
      </c>
      <c r="D1210" s="481">
        <v>1846.52</v>
      </c>
    </row>
    <row r="1211" spans="1:4" s="476" customFormat="1" ht="13.5" x14ac:dyDescent="0.25">
      <c r="A1211" s="479">
        <v>92560</v>
      </c>
      <c r="B1211" s="479" t="s">
        <v>3240</v>
      </c>
      <c r="C1211" s="479" t="s">
        <v>925</v>
      </c>
      <c r="D1211" s="481">
        <v>2314.29</v>
      </c>
    </row>
    <row r="1212" spans="1:4" s="476" customFormat="1" ht="13.5" x14ac:dyDescent="0.25">
      <c r="A1212" s="479">
        <v>92561</v>
      </c>
      <c r="B1212" s="479" t="s">
        <v>3241</v>
      </c>
      <c r="C1212" s="479" t="s">
        <v>925</v>
      </c>
      <c r="D1212" s="481">
        <v>2418.88</v>
      </c>
    </row>
    <row r="1213" spans="1:4" s="476" customFormat="1" ht="13.5" x14ac:dyDescent="0.25">
      <c r="A1213" s="479">
        <v>92562</v>
      </c>
      <c r="B1213" s="479" t="s">
        <v>3242</v>
      </c>
      <c r="C1213" s="479" t="s">
        <v>925</v>
      </c>
      <c r="D1213" s="481">
        <v>2598.89</v>
      </c>
    </row>
    <row r="1214" spans="1:4" s="476" customFormat="1" ht="13.5" x14ac:dyDescent="0.25">
      <c r="A1214" s="479">
        <v>92563</v>
      </c>
      <c r="B1214" s="479" t="s">
        <v>3243</v>
      </c>
      <c r="C1214" s="479" t="s">
        <v>925</v>
      </c>
      <c r="D1214" s="481">
        <v>2958.13</v>
      </c>
    </row>
    <row r="1215" spans="1:4" s="476" customFormat="1" ht="13.5" x14ac:dyDescent="0.25">
      <c r="A1215" s="479">
        <v>92564</v>
      </c>
      <c r="B1215" s="479" t="s">
        <v>3244</v>
      </c>
      <c r="C1215" s="479" t="s">
        <v>925</v>
      </c>
      <c r="D1215" s="481">
        <v>3059.42</v>
      </c>
    </row>
    <row r="1216" spans="1:4" s="476" customFormat="1" ht="13.5" x14ac:dyDescent="0.25">
      <c r="A1216" s="479">
        <v>92565</v>
      </c>
      <c r="B1216" s="479" t="s">
        <v>3245</v>
      </c>
      <c r="C1216" s="479" t="s">
        <v>913</v>
      </c>
      <c r="D1216" s="480">
        <v>39.71</v>
      </c>
    </row>
    <row r="1217" spans="1:4" s="476" customFormat="1" ht="13.5" x14ac:dyDescent="0.25">
      <c r="A1217" s="479">
        <v>92566</v>
      </c>
      <c r="B1217" s="479" t="s">
        <v>3246</v>
      </c>
      <c r="C1217" s="479" t="s">
        <v>913</v>
      </c>
      <c r="D1217" s="480">
        <v>25.24</v>
      </c>
    </row>
    <row r="1218" spans="1:4" s="476" customFormat="1" ht="13.5" x14ac:dyDescent="0.25">
      <c r="A1218" s="479">
        <v>92567</v>
      </c>
      <c r="B1218" s="479" t="s">
        <v>3247</v>
      </c>
      <c r="C1218" s="479" t="s">
        <v>913</v>
      </c>
      <c r="D1218" s="480">
        <v>36.119999999999997</v>
      </c>
    </row>
    <row r="1219" spans="1:4" s="476" customFormat="1" ht="13.5" x14ac:dyDescent="0.25">
      <c r="A1219" s="479">
        <v>100379</v>
      </c>
      <c r="B1219" s="479" t="s">
        <v>3248</v>
      </c>
      <c r="C1219" s="479" t="s">
        <v>913</v>
      </c>
      <c r="D1219" s="480">
        <v>39.71</v>
      </c>
    </row>
    <row r="1220" spans="1:4" s="476" customFormat="1" ht="13.5" x14ac:dyDescent="0.25">
      <c r="A1220" s="479">
        <v>100380</v>
      </c>
      <c r="B1220" s="479" t="s">
        <v>3249</v>
      </c>
      <c r="C1220" s="479" t="s">
        <v>913</v>
      </c>
      <c r="D1220" s="480">
        <v>51.58</v>
      </c>
    </row>
    <row r="1221" spans="1:4" s="476" customFormat="1" ht="13.5" x14ac:dyDescent="0.25">
      <c r="A1221" s="479">
        <v>100381</v>
      </c>
      <c r="B1221" s="479" t="s">
        <v>3250</v>
      </c>
      <c r="C1221" s="479" t="s">
        <v>913</v>
      </c>
      <c r="D1221" s="480">
        <v>57.18</v>
      </c>
    </row>
    <row r="1222" spans="1:4" s="476" customFormat="1" ht="13.5" x14ac:dyDescent="0.25">
      <c r="A1222" s="479">
        <v>100383</v>
      </c>
      <c r="B1222" s="479" t="s">
        <v>3251</v>
      </c>
      <c r="C1222" s="479" t="s">
        <v>913</v>
      </c>
      <c r="D1222" s="480">
        <v>27.28</v>
      </c>
    </row>
    <row r="1223" spans="1:4" s="476" customFormat="1" ht="13.5" x14ac:dyDescent="0.25">
      <c r="A1223" s="479">
        <v>100384</v>
      </c>
      <c r="B1223" s="479" t="s">
        <v>3252</v>
      </c>
      <c r="C1223" s="479" t="s">
        <v>913</v>
      </c>
      <c r="D1223" s="480">
        <v>28.38</v>
      </c>
    </row>
    <row r="1224" spans="1:4" s="476" customFormat="1" ht="13.5" x14ac:dyDescent="0.25">
      <c r="A1224" s="479">
        <v>100385</v>
      </c>
      <c r="B1224" s="479" t="s">
        <v>3253</v>
      </c>
      <c r="C1224" s="479" t="s">
        <v>913</v>
      </c>
      <c r="D1224" s="480">
        <v>36.119999999999997</v>
      </c>
    </row>
    <row r="1225" spans="1:4" s="476" customFormat="1" ht="13.5" x14ac:dyDescent="0.25">
      <c r="A1225" s="479">
        <v>100386</v>
      </c>
      <c r="B1225" s="479" t="s">
        <v>3254</v>
      </c>
      <c r="C1225" s="479" t="s">
        <v>913</v>
      </c>
      <c r="D1225" s="480">
        <v>45.74</v>
      </c>
    </row>
    <row r="1226" spans="1:4" s="476" customFormat="1" ht="13.5" x14ac:dyDescent="0.25">
      <c r="A1226" s="479">
        <v>100387</v>
      </c>
      <c r="B1226" s="479" t="s">
        <v>3255</v>
      </c>
      <c r="C1226" s="479" t="s">
        <v>913</v>
      </c>
      <c r="D1226" s="480">
        <v>55.67</v>
      </c>
    </row>
    <row r="1227" spans="1:4" s="476" customFormat="1" ht="13.5" x14ac:dyDescent="0.25">
      <c r="A1227" s="479">
        <v>100388</v>
      </c>
      <c r="B1227" s="479" t="s">
        <v>3256</v>
      </c>
      <c r="C1227" s="479" t="s">
        <v>913</v>
      </c>
      <c r="D1227" s="480">
        <v>19.2</v>
      </c>
    </row>
    <row r="1228" spans="1:4" s="476" customFormat="1" ht="13.5" x14ac:dyDescent="0.25">
      <c r="A1228" s="479">
        <v>100389</v>
      </c>
      <c r="B1228" s="479" t="s">
        <v>3257</v>
      </c>
      <c r="C1228" s="479" t="s">
        <v>913</v>
      </c>
      <c r="D1228" s="480">
        <v>16.760000000000002</v>
      </c>
    </row>
    <row r="1229" spans="1:4" s="476" customFormat="1" ht="13.5" x14ac:dyDescent="0.25">
      <c r="A1229" s="479">
        <v>100390</v>
      </c>
      <c r="B1229" s="479" t="s">
        <v>3258</v>
      </c>
      <c r="C1229" s="479" t="s">
        <v>913</v>
      </c>
      <c r="D1229" s="480">
        <v>22.55</v>
      </c>
    </row>
    <row r="1230" spans="1:4" s="476" customFormat="1" ht="13.5" x14ac:dyDescent="0.25">
      <c r="A1230" s="479">
        <v>100391</v>
      </c>
      <c r="B1230" s="479" t="s">
        <v>3259</v>
      </c>
      <c r="C1230" s="479" t="s">
        <v>913</v>
      </c>
      <c r="D1230" s="480">
        <v>19.07</v>
      </c>
    </row>
    <row r="1231" spans="1:4" s="476" customFormat="1" ht="13.5" x14ac:dyDescent="0.25">
      <c r="A1231" s="479">
        <v>100392</v>
      </c>
      <c r="B1231" s="479" t="s">
        <v>3260</v>
      </c>
      <c r="C1231" s="479" t="s">
        <v>913</v>
      </c>
      <c r="D1231" s="480">
        <v>15.16</v>
      </c>
    </row>
    <row r="1232" spans="1:4" s="476" customFormat="1" ht="13.5" x14ac:dyDescent="0.25">
      <c r="A1232" s="479">
        <v>100393</v>
      </c>
      <c r="B1232" s="479" t="s">
        <v>3261</v>
      </c>
      <c r="C1232" s="479" t="s">
        <v>913</v>
      </c>
      <c r="D1232" s="480">
        <v>19.309999999999999</v>
      </c>
    </row>
    <row r="1233" spans="1:4" s="476" customFormat="1" ht="13.5" x14ac:dyDescent="0.25">
      <c r="A1233" s="479">
        <v>100394</v>
      </c>
      <c r="B1233" s="479" t="s">
        <v>3262</v>
      </c>
      <c r="C1233" s="479" t="s">
        <v>913</v>
      </c>
      <c r="D1233" s="480">
        <v>17.79</v>
      </c>
    </row>
    <row r="1234" spans="1:4" s="476" customFormat="1" ht="13.5" x14ac:dyDescent="0.25">
      <c r="A1234" s="479">
        <v>100395</v>
      </c>
      <c r="B1234" s="479" t="s">
        <v>3263</v>
      </c>
      <c r="C1234" s="479" t="s">
        <v>913</v>
      </c>
      <c r="D1234" s="480">
        <v>22.68</v>
      </c>
    </row>
    <row r="1235" spans="1:4" s="476" customFormat="1" ht="13.5" x14ac:dyDescent="0.25">
      <c r="A1235" s="479">
        <v>94189</v>
      </c>
      <c r="B1235" s="479" t="s">
        <v>3264</v>
      </c>
      <c r="C1235" s="479" t="s">
        <v>913</v>
      </c>
      <c r="D1235" s="480">
        <v>35.57</v>
      </c>
    </row>
    <row r="1236" spans="1:4" s="476" customFormat="1" ht="13.5" x14ac:dyDescent="0.25">
      <c r="A1236" s="479">
        <v>94192</v>
      </c>
      <c r="B1236" s="479" t="s">
        <v>3265</v>
      </c>
      <c r="C1236" s="479" t="s">
        <v>913</v>
      </c>
      <c r="D1236" s="480">
        <v>37.880000000000003</v>
      </c>
    </row>
    <row r="1237" spans="1:4" s="476" customFormat="1" ht="13.5" x14ac:dyDescent="0.25">
      <c r="A1237" s="479">
        <v>94195</v>
      </c>
      <c r="B1237" s="479" t="s">
        <v>3266</v>
      </c>
      <c r="C1237" s="479" t="s">
        <v>913</v>
      </c>
      <c r="D1237" s="480">
        <v>33.53</v>
      </c>
    </row>
    <row r="1238" spans="1:4" s="476" customFormat="1" ht="13.5" x14ac:dyDescent="0.25">
      <c r="A1238" s="479">
        <v>94198</v>
      </c>
      <c r="B1238" s="479" t="s">
        <v>3267</v>
      </c>
      <c r="C1238" s="479" t="s">
        <v>913</v>
      </c>
      <c r="D1238" s="480">
        <v>36.590000000000003</v>
      </c>
    </row>
    <row r="1239" spans="1:4" s="476" customFormat="1" ht="13.5" x14ac:dyDescent="0.25">
      <c r="A1239" s="479">
        <v>94201</v>
      </c>
      <c r="B1239" s="479" t="s">
        <v>3268</v>
      </c>
      <c r="C1239" s="479" t="s">
        <v>913</v>
      </c>
      <c r="D1239" s="480">
        <v>47.7</v>
      </c>
    </row>
    <row r="1240" spans="1:4" s="476" customFormat="1" ht="13.5" x14ac:dyDescent="0.25">
      <c r="A1240" s="479">
        <v>94204</v>
      </c>
      <c r="B1240" s="479" t="s">
        <v>3269</v>
      </c>
      <c r="C1240" s="479" t="s">
        <v>913</v>
      </c>
      <c r="D1240" s="480">
        <v>52.91</v>
      </c>
    </row>
    <row r="1241" spans="1:4" s="476" customFormat="1" ht="13.5" x14ac:dyDescent="0.25">
      <c r="A1241" s="479">
        <v>94224</v>
      </c>
      <c r="B1241" s="479" t="s">
        <v>3270</v>
      </c>
      <c r="C1241" s="479" t="s">
        <v>934</v>
      </c>
      <c r="D1241" s="480">
        <v>23.01</v>
      </c>
    </row>
    <row r="1242" spans="1:4" s="476" customFormat="1" ht="13.5" x14ac:dyDescent="0.25">
      <c r="A1242" s="479">
        <v>94226</v>
      </c>
      <c r="B1242" s="479" t="s">
        <v>3271</v>
      </c>
      <c r="C1242" s="479" t="s">
        <v>913</v>
      </c>
      <c r="D1242" s="480">
        <v>16.53</v>
      </c>
    </row>
    <row r="1243" spans="1:4" s="476" customFormat="1" ht="13.5" x14ac:dyDescent="0.25">
      <c r="A1243" s="479">
        <v>94232</v>
      </c>
      <c r="B1243" s="479" t="s">
        <v>3272</v>
      </c>
      <c r="C1243" s="479" t="s">
        <v>925</v>
      </c>
      <c r="D1243" s="480">
        <v>2.73</v>
      </c>
    </row>
    <row r="1244" spans="1:4" s="476" customFormat="1" ht="13.5" x14ac:dyDescent="0.25">
      <c r="A1244" s="479">
        <v>94440</v>
      </c>
      <c r="B1244" s="479" t="s">
        <v>3273</v>
      </c>
      <c r="C1244" s="479" t="s">
        <v>913</v>
      </c>
      <c r="D1244" s="480">
        <v>33.53</v>
      </c>
    </row>
    <row r="1245" spans="1:4" s="476" customFormat="1" ht="13.5" x14ac:dyDescent="0.25">
      <c r="A1245" s="479">
        <v>94441</v>
      </c>
      <c r="B1245" s="479" t="s">
        <v>3274</v>
      </c>
      <c r="C1245" s="479" t="s">
        <v>913</v>
      </c>
      <c r="D1245" s="480">
        <v>36.590000000000003</v>
      </c>
    </row>
    <row r="1246" spans="1:4" s="476" customFormat="1" ht="13.5" x14ac:dyDescent="0.25">
      <c r="A1246" s="479">
        <v>94442</v>
      </c>
      <c r="B1246" s="479" t="s">
        <v>3275</v>
      </c>
      <c r="C1246" s="479" t="s">
        <v>913</v>
      </c>
      <c r="D1246" s="480">
        <v>33.53</v>
      </c>
    </row>
    <row r="1247" spans="1:4" s="476" customFormat="1" ht="13.5" x14ac:dyDescent="0.25">
      <c r="A1247" s="479">
        <v>94443</v>
      </c>
      <c r="B1247" s="479" t="s">
        <v>3276</v>
      </c>
      <c r="C1247" s="479" t="s">
        <v>913</v>
      </c>
      <c r="D1247" s="480">
        <v>36.590000000000003</v>
      </c>
    </row>
    <row r="1248" spans="1:4" s="476" customFormat="1" ht="13.5" x14ac:dyDescent="0.25">
      <c r="A1248" s="479">
        <v>94445</v>
      </c>
      <c r="B1248" s="479" t="s">
        <v>3277</v>
      </c>
      <c r="C1248" s="479" t="s">
        <v>913</v>
      </c>
      <c r="D1248" s="480">
        <v>47.7</v>
      </c>
    </row>
    <row r="1249" spans="1:4" s="476" customFormat="1" ht="13.5" x14ac:dyDescent="0.25">
      <c r="A1249" s="479">
        <v>94446</v>
      </c>
      <c r="B1249" s="479" t="s">
        <v>3278</v>
      </c>
      <c r="C1249" s="479" t="s">
        <v>913</v>
      </c>
      <c r="D1249" s="480">
        <v>52.91</v>
      </c>
    </row>
    <row r="1250" spans="1:4" s="476" customFormat="1" ht="13.5" x14ac:dyDescent="0.25">
      <c r="A1250" s="479">
        <v>94447</v>
      </c>
      <c r="B1250" s="479" t="s">
        <v>3279</v>
      </c>
      <c r="C1250" s="479" t="s">
        <v>913</v>
      </c>
      <c r="D1250" s="480">
        <v>47.7</v>
      </c>
    </row>
    <row r="1251" spans="1:4" s="476" customFormat="1" ht="13.5" x14ac:dyDescent="0.25">
      <c r="A1251" s="479">
        <v>94448</v>
      </c>
      <c r="B1251" s="479" t="s">
        <v>3280</v>
      </c>
      <c r="C1251" s="479" t="s">
        <v>913</v>
      </c>
      <c r="D1251" s="480">
        <v>52.91</v>
      </c>
    </row>
    <row r="1252" spans="1:4" s="476" customFormat="1" ht="13.5" x14ac:dyDescent="0.25">
      <c r="A1252" s="479">
        <v>94207</v>
      </c>
      <c r="B1252" s="479" t="s">
        <v>3281</v>
      </c>
      <c r="C1252" s="479" t="s">
        <v>913</v>
      </c>
      <c r="D1252" s="480">
        <v>49.36</v>
      </c>
    </row>
    <row r="1253" spans="1:4" s="476" customFormat="1" ht="13.5" x14ac:dyDescent="0.25">
      <c r="A1253" s="479">
        <v>94210</v>
      </c>
      <c r="B1253" s="479" t="s">
        <v>923</v>
      </c>
      <c r="C1253" s="479" t="s">
        <v>913</v>
      </c>
      <c r="D1253" s="480">
        <v>52.38</v>
      </c>
    </row>
    <row r="1254" spans="1:4" s="476" customFormat="1" ht="13.5" x14ac:dyDescent="0.25">
      <c r="A1254" s="479">
        <v>94218</v>
      </c>
      <c r="B1254" s="479" t="s">
        <v>16149</v>
      </c>
      <c r="C1254" s="479" t="s">
        <v>913</v>
      </c>
      <c r="D1254" s="480">
        <v>107.61</v>
      </c>
    </row>
    <row r="1255" spans="1:4" s="476" customFormat="1" ht="13.5" x14ac:dyDescent="0.25">
      <c r="A1255" s="479">
        <v>94213</v>
      </c>
      <c r="B1255" s="479" t="s">
        <v>1261</v>
      </c>
      <c r="C1255" s="479" t="s">
        <v>913</v>
      </c>
      <c r="D1255" s="480">
        <v>95.61</v>
      </c>
    </row>
    <row r="1256" spans="1:4" s="476" customFormat="1" ht="13.5" x14ac:dyDescent="0.25">
      <c r="A1256" s="479">
        <v>94216</v>
      </c>
      <c r="B1256" s="479" t="s">
        <v>3282</v>
      </c>
      <c r="C1256" s="479" t="s">
        <v>913</v>
      </c>
      <c r="D1256" s="480">
        <v>283.64999999999998</v>
      </c>
    </row>
    <row r="1257" spans="1:4" s="476" customFormat="1" ht="13.5" x14ac:dyDescent="0.25">
      <c r="A1257" s="479">
        <v>94219</v>
      </c>
      <c r="B1257" s="479" t="s">
        <v>3283</v>
      </c>
      <c r="C1257" s="479" t="s">
        <v>934</v>
      </c>
      <c r="D1257" s="480">
        <v>29.67</v>
      </c>
    </row>
    <row r="1258" spans="1:4" s="476" customFormat="1" ht="13.5" x14ac:dyDescent="0.25">
      <c r="A1258" s="479">
        <v>94220</v>
      </c>
      <c r="B1258" s="479" t="s">
        <v>3284</v>
      </c>
      <c r="C1258" s="479" t="s">
        <v>934</v>
      </c>
      <c r="D1258" s="480">
        <v>49.02</v>
      </c>
    </row>
    <row r="1259" spans="1:4" s="476" customFormat="1" ht="13.5" x14ac:dyDescent="0.25">
      <c r="A1259" s="479">
        <v>94221</v>
      </c>
      <c r="B1259" s="479" t="s">
        <v>3285</v>
      </c>
      <c r="C1259" s="479" t="s">
        <v>934</v>
      </c>
      <c r="D1259" s="480">
        <v>23.62</v>
      </c>
    </row>
    <row r="1260" spans="1:4" s="476" customFormat="1" ht="13.5" x14ac:dyDescent="0.25">
      <c r="A1260" s="479">
        <v>94222</v>
      </c>
      <c r="B1260" s="479" t="s">
        <v>3286</v>
      </c>
      <c r="C1260" s="479" t="s">
        <v>934</v>
      </c>
      <c r="D1260" s="480">
        <v>42.97</v>
      </c>
    </row>
    <row r="1261" spans="1:4" s="476" customFormat="1" ht="13.5" x14ac:dyDescent="0.25">
      <c r="A1261" s="479">
        <v>94223</v>
      </c>
      <c r="B1261" s="479" t="s">
        <v>3287</v>
      </c>
      <c r="C1261" s="479" t="s">
        <v>934</v>
      </c>
      <c r="D1261" s="480">
        <v>65.3</v>
      </c>
    </row>
    <row r="1262" spans="1:4" s="476" customFormat="1" ht="13.5" x14ac:dyDescent="0.25">
      <c r="A1262" s="479">
        <v>94451</v>
      </c>
      <c r="B1262" s="479" t="s">
        <v>3288</v>
      </c>
      <c r="C1262" s="479" t="s">
        <v>934</v>
      </c>
      <c r="D1262" s="480">
        <v>144.4</v>
      </c>
    </row>
    <row r="1263" spans="1:4" s="476" customFormat="1" ht="13.5" x14ac:dyDescent="0.25">
      <c r="A1263" s="479">
        <v>100325</v>
      </c>
      <c r="B1263" s="479" t="s">
        <v>3289</v>
      </c>
      <c r="C1263" s="479" t="s">
        <v>934</v>
      </c>
      <c r="D1263" s="480">
        <v>63.03</v>
      </c>
    </row>
    <row r="1264" spans="1:4" s="476" customFormat="1" ht="13.5" x14ac:dyDescent="0.25">
      <c r="A1264" s="479">
        <v>100327</v>
      </c>
      <c r="B1264" s="479" t="s">
        <v>3290</v>
      </c>
      <c r="C1264" s="479" t="s">
        <v>934</v>
      </c>
      <c r="D1264" s="480">
        <v>77.040000000000006</v>
      </c>
    </row>
    <row r="1265" spans="1:4" s="476" customFormat="1" ht="13.5" x14ac:dyDescent="0.25">
      <c r="A1265" s="479">
        <v>100328</v>
      </c>
      <c r="B1265" s="479" t="s">
        <v>3291</v>
      </c>
      <c r="C1265" s="479" t="s">
        <v>913</v>
      </c>
      <c r="D1265" s="480">
        <v>12.58</v>
      </c>
    </row>
    <row r="1266" spans="1:4" s="476" customFormat="1" ht="13.5" x14ac:dyDescent="0.25">
      <c r="A1266" s="479">
        <v>100329</v>
      </c>
      <c r="B1266" s="479" t="s">
        <v>3292</v>
      </c>
      <c r="C1266" s="479" t="s">
        <v>913</v>
      </c>
      <c r="D1266" s="480">
        <v>15.65</v>
      </c>
    </row>
    <row r="1267" spans="1:4" s="476" customFormat="1" ht="13.5" x14ac:dyDescent="0.25">
      <c r="A1267" s="479">
        <v>100330</v>
      </c>
      <c r="B1267" s="479" t="s">
        <v>3293</v>
      </c>
      <c r="C1267" s="479" t="s">
        <v>913</v>
      </c>
      <c r="D1267" s="480">
        <v>17.079999999999998</v>
      </c>
    </row>
    <row r="1268" spans="1:4" s="476" customFormat="1" ht="13.5" x14ac:dyDescent="0.25">
      <c r="A1268" s="479">
        <v>100331</v>
      </c>
      <c r="B1268" s="479" t="s">
        <v>3294</v>
      </c>
      <c r="C1268" s="479" t="s">
        <v>913</v>
      </c>
      <c r="D1268" s="480">
        <v>22.32</v>
      </c>
    </row>
    <row r="1269" spans="1:4" s="476" customFormat="1" ht="13.5" x14ac:dyDescent="0.25">
      <c r="A1269" s="479">
        <v>100434</v>
      </c>
      <c r="B1269" s="479" t="s">
        <v>3295</v>
      </c>
      <c r="C1269" s="479" t="s">
        <v>934</v>
      </c>
      <c r="D1269" s="480">
        <v>67.569999999999993</v>
      </c>
    </row>
    <row r="1270" spans="1:4" s="476" customFormat="1" ht="13.5" x14ac:dyDescent="0.25">
      <c r="A1270" s="479">
        <v>100435</v>
      </c>
      <c r="B1270" s="479" t="s">
        <v>3296</v>
      </c>
      <c r="C1270" s="479" t="s">
        <v>934</v>
      </c>
      <c r="D1270" s="480">
        <v>32.020000000000003</v>
      </c>
    </row>
    <row r="1271" spans="1:4" s="476" customFormat="1" ht="13.5" x14ac:dyDescent="0.25">
      <c r="A1271" s="479">
        <v>94227</v>
      </c>
      <c r="B1271" s="479" t="s">
        <v>3297</v>
      </c>
      <c r="C1271" s="479" t="s">
        <v>934</v>
      </c>
      <c r="D1271" s="480">
        <v>89.01</v>
      </c>
    </row>
    <row r="1272" spans="1:4" s="476" customFormat="1" ht="13.5" x14ac:dyDescent="0.25">
      <c r="A1272" s="479">
        <v>94228</v>
      </c>
      <c r="B1272" s="479" t="s">
        <v>3298</v>
      </c>
      <c r="C1272" s="479" t="s">
        <v>934</v>
      </c>
      <c r="D1272" s="480">
        <v>118.66</v>
      </c>
    </row>
    <row r="1273" spans="1:4" s="476" customFormat="1" ht="13.5" x14ac:dyDescent="0.25">
      <c r="A1273" s="479">
        <v>94229</v>
      </c>
      <c r="B1273" s="479" t="s">
        <v>3299</v>
      </c>
      <c r="C1273" s="479" t="s">
        <v>934</v>
      </c>
      <c r="D1273" s="480">
        <v>230.43</v>
      </c>
    </row>
    <row r="1274" spans="1:4" s="476" customFormat="1" ht="13.5" x14ac:dyDescent="0.25">
      <c r="A1274" s="479">
        <v>94231</v>
      </c>
      <c r="B1274" s="479" t="s">
        <v>1340</v>
      </c>
      <c r="C1274" s="479" t="s">
        <v>934</v>
      </c>
      <c r="D1274" s="480">
        <v>69.86</v>
      </c>
    </row>
    <row r="1275" spans="1:4" s="476" customFormat="1" ht="13.5" x14ac:dyDescent="0.25">
      <c r="A1275" s="479">
        <v>94449</v>
      </c>
      <c r="B1275" s="479" t="s">
        <v>1254</v>
      </c>
      <c r="C1275" s="479" t="s">
        <v>913</v>
      </c>
      <c r="D1275" s="480">
        <v>58.53</v>
      </c>
    </row>
    <row r="1276" spans="1:4" s="476" customFormat="1" ht="13.5" x14ac:dyDescent="0.25">
      <c r="A1276" s="479">
        <v>92255</v>
      </c>
      <c r="B1276" s="479" t="s">
        <v>3300</v>
      </c>
      <c r="C1276" s="479" t="s">
        <v>925</v>
      </c>
      <c r="D1276" s="480">
        <v>159.36000000000001</v>
      </c>
    </row>
    <row r="1277" spans="1:4" s="476" customFormat="1" ht="13.5" x14ac:dyDescent="0.25">
      <c r="A1277" s="479">
        <v>92256</v>
      </c>
      <c r="B1277" s="479" t="s">
        <v>3301</v>
      </c>
      <c r="C1277" s="479" t="s">
        <v>925</v>
      </c>
      <c r="D1277" s="480">
        <v>192.64</v>
      </c>
    </row>
    <row r="1278" spans="1:4" s="476" customFormat="1" ht="13.5" x14ac:dyDescent="0.25">
      <c r="A1278" s="479">
        <v>92257</v>
      </c>
      <c r="B1278" s="479" t="s">
        <v>3302</v>
      </c>
      <c r="C1278" s="479" t="s">
        <v>925</v>
      </c>
      <c r="D1278" s="480">
        <v>225.61</v>
      </c>
    </row>
    <row r="1279" spans="1:4" s="476" customFormat="1" ht="13.5" x14ac:dyDescent="0.25">
      <c r="A1279" s="479">
        <v>92258</v>
      </c>
      <c r="B1279" s="479" t="s">
        <v>3303</v>
      </c>
      <c r="C1279" s="479" t="s">
        <v>925</v>
      </c>
      <c r="D1279" s="480">
        <v>278.64</v>
      </c>
    </row>
    <row r="1280" spans="1:4" s="476" customFormat="1" ht="13.5" x14ac:dyDescent="0.25">
      <c r="A1280" s="479">
        <v>92568</v>
      </c>
      <c r="B1280" s="479" t="s">
        <v>3304</v>
      </c>
      <c r="C1280" s="479" t="s">
        <v>913</v>
      </c>
      <c r="D1280" s="480">
        <v>153.91</v>
      </c>
    </row>
    <row r="1281" spans="1:4" s="476" customFormat="1" ht="13.5" x14ac:dyDescent="0.25">
      <c r="A1281" s="479">
        <v>92569</v>
      </c>
      <c r="B1281" s="479" t="s">
        <v>3305</v>
      </c>
      <c r="C1281" s="479" t="s">
        <v>913</v>
      </c>
      <c r="D1281" s="480">
        <v>85.55</v>
      </c>
    </row>
    <row r="1282" spans="1:4" s="476" customFormat="1" ht="13.5" x14ac:dyDescent="0.25">
      <c r="A1282" s="479">
        <v>92570</v>
      </c>
      <c r="B1282" s="479" t="s">
        <v>3306</v>
      </c>
      <c r="C1282" s="479" t="s">
        <v>913</v>
      </c>
      <c r="D1282" s="480">
        <v>53.89</v>
      </c>
    </row>
    <row r="1283" spans="1:4" s="476" customFormat="1" ht="13.5" x14ac:dyDescent="0.25">
      <c r="A1283" s="479">
        <v>92571</v>
      </c>
      <c r="B1283" s="479" t="s">
        <v>3307</v>
      </c>
      <c r="C1283" s="479" t="s">
        <v>913</v>
      </c>
      <c r="D1283" s="480">
        <v>160.84</v>
      </c>
    </row>
    <row r="1284" spans="1:4" s="476" customFormat="1" ht="13.5" x14ac:dyDescent="0.25">
      <c r="A1284" s="479">
        <v>92572</v>
      </c>
      <c r="B1284" s="479" t="s">
        <v>3308</v>
      </c>
      <c r="C1284" s="479" t="s">
        <v>913</v>
      </c>
      <c r="D1284" s="480">
        <v>96.35</v>
      </c>
    </row>
    <row r="1285" spans="1:4" s="476" customFormat="1" ht="13.5" x14ac:dyDescent="0.25">
      <c r="A1285" s="479">
        <v>92573</v>
      </c>
      <c r="B1285" s="479" t="s">
        <v>3309</v>
      </c>
      <c r="C1285" s="479" t="s">
        <v>913</v>
      </c>
      <c r="D1285" s="480">
        <v>56.75</v>
      </c>
    </row>
    <row r="1286" spans="1:4" s="476" customFormat="1" ht="13.5" x14ac:dyDescent="0.25">
      <c r="A1286" s="479">
        <v>92574</v>
      </c>
      <c r="B1286" s="479" t="s">
        <v>3310</v>
      </c>
      <c r="C1286" s="479" t="s">
        <v>913</v>
      </c>
      <c r="D1286" s="480">
        <v>156.01</v>
      </c>
    </row>
    <row r="1287" spans="1:4" s="476" customFormat="1" ht="13.5" x14ac:dyDescent="0.25">
      <c r="A1287" s="479">
        <v>92575</v>
      </c>
      <c r="B1287" s="479" t="s">
        <v>3311</v>
      </c>
      <c r="C1287" s="479" t="s">
        <v>913</v>
      </c>
      <c r="D1287" s="480">
        <v>78.099999999999994</v>
      </c>
    </row>
    <row r="1288" spans="1:4" s="476" customFormat="1" ht="13.5" x14ac:dyDescent="0.25">
      <c r="A1288" s="479">
        <v>92576</v>
      </c>
      <c r="B1288" s="479" t="s">
        <v>3312</v>
      </c>
      <c r="C1288" s="479" t="s">
        <v>913</v>
      </c>
      <c r="D1288" s="480">
        <v>42.38</v>
      </c>
    </row>
    <row r="1289" spans="1:4" s="476" customFormat="1" ht="13.5" x14ac:dyDescent="0.25">
      <c r="A1289" s="479">
        <v>92577</v>
      </c>
      <c r="B1289" s="479" t="s">
        <v>3313</v>
      </c>
      <c r="C1289" s="479" t="s">
        <v>913</v>
      </c>
      <c r="D1289" s="480">
        <v>163.54</v>
      </c>
    </row>
    <row r="1290" spans="1:4" s="476" customFormat="1" ht="13.5" x14ac:dyDescent="0.25">
      <c r="A1290" s="479">
        <v>92578</v>
      </c>
      <c r="B1290" s="479" t="s">
        <v>3314</v>
      </c>
      <c r="C1290" s="479" t="s">
        <v>913</v>
      </c>
      <c r="D1290" s="480">
        <v>82.25</v>
      </c>
    </row>
    <row r="1291" spans="1:4" s="476" customFormat="1" ht="13.5" x14ac:dyDescent="0.25">
      <c r="A1291" s="479">
        <v>92579</v>
      </c>
      <c r="B1291" s="479" t="s">
        <v>3315</v>
      </c>
      <c r="C1291" s="479" t="s">
        <v>913</v>
      </c>
      <c r="D1291" s="480">
        <v>44.68</v>
      </c>
    </row>
    <row r="1292" spans="1:4" s="476" customFormat="1" ht="13.5" x14ac:dyDescent="0.25">
      <c r="A1292" s="479">
        <v>92580</v>
      </c>
      <c r="B1292" s="479" t="s">
        <v>3316</v>
      </c>
      <c r="C1292" s="479" t="s">
        <v>913</v>
      </c>
      <c r="D1292" s="480">
        <v>55.47</v>
      </c>
    </row>
    <row r="1293" spans="1:4" s="476" customFormat="1" ht="13.5" x14ac:dyDescent="0.25">
      <c r="A1293" s="479">
        <v>92581</v>
      </c>
      <c r="B1293" s="479" t="s">
        <v>3317</v>
      </c>
      <c r="C1293" s="479" t="s">
        <v>913</v>
      </c>
      <c r="D1293" s="480">
        <v>58.32</v>
      </c>
    </row>
    <row r="1294" spans="1:4" s="476" customFormat="1" ht="13.5" x14ac:dyDescent="0.25">
      <c r="A1294" s="479">
        <v>92582</v>
      </c>
      <c r="B1294" s="479" t="s">
        <v>3318</v>
      </c>
      <c r="C1294" s="479" t="s">
        <v>925</v>
      </c>
      <c r="D1294" s="480">
        <v>779.26</v>
      </c>
    </row>
    <row r="1295" spans="1:4" s="476" customFormat="1" ht="13.5" x14ac:dyDescent="0.25">
      <c r="A1295" s="479">
        <v>92584</v>
      </c>
      <c r="B1295" s="479" t="s">
        <v>3319</v>
      </c>
      <c r="C1295" s="479" t="s">
        <v>925</v>
      </c>
      <c r="D1295" s="480">
        <v>929.25</v>
      </c>
    </row>
    <row r="1296" spans="1:4" s="476" customFormat="1" ht="13.5" x14ac:dyDescent="0.25">
      <c r="A1296" s="479">
        <v>92586</v>
      </c>
      <c r="B1296" s="479" t="s">
        <v>3320</v>
      </c>
      <c r="C1296" s="479" t="s">
        <v>925</v>
      </c>
      <c r="D1296" s="481">
        <v>1079.25</v>
      </c>
    </row>
    <row r="1297" spans="1:4" s="476" customFormat="1" ht="13.5" x14ac:dyDescent="0.25">
      <c r="A1297" s="479">
        <v>92588</v>
      </c>
      <c r="B1297" s="479" t="s">
        <v>3321</v>
      </c>
      <c r="C1297" s="479" t="s">
        <v>925</v>
      </c>
      <c r="D1297" s="481">
        <v>1357.65</v>
      </c>
    </row>
    <row r="1298" spans="1:4" s="476" customFormat="1" ht="13.5" x14ac:dyDescent="0.25">
      <c r="A1298" s="479">
        <v>92590</v>
      </c>
      <c r="B1298" s="479" t="s">
        <v>3322</v>
      </c>
      <c r="C1298" s="479" t="s">
        <v>925</v>
      </c>
      <c r="D1298" s="481">
        <v>1507.64</v>
      </c>
    </row>
    <row r="1299" spans="1:4" s="476" customFormat="1" ht="13.5" x14ac:dyDescent="0.25">
      <c r="A1299" s="479">
        <v>92592</v>
      </c>
      <c r="B1299" s="479" t="s">
        <v>3323</v>
      </c>
      <c r="C1299" s="479" t="s">
        <v>925</v>
      </c>
      <c r="D1299" s="481">
        <v>1690.61</v>
      </c>
    </row>
    <row r="1300" spans="1:4" s="476" customFormat="1" ht="13.5" x14ac:dyDescent="0.25">
      <c r="A1300" s="479">
        <v>92593</v>
      </c>
      <c r="B1300" s="479" t="s">
        <v>3324</v>
      </c>
      <c r="C1300" s="479" t="s">
        <v>997</v>
      </c>
      <c r="D1300" s="480">
        <v>12.82</v>
      </c>
    </row>
    <row r="1301" spans="1:4" s="476" customFormat="1" ht="13.5" x14ac:dyDescent="0.25">
      <c r="A1301" s="479">
        <v>92594</v>
      </c>
      <c r="B1301" s="479" t="s">
        <v>3325</v>
      </c>
      <c r="C1301" s="479" t="s">
        <v>925</v>
      </c>
      <c r="D1301" s="481">
        <v>1973.68</v>
      </c>
    </row>
    <row r="1302" spans="1:4" s="476" customFormat="1" ht="13.5" x14ac:dyDescent="0.25">
      <c r="A1302" s="479">
        <v>92596</v>
      </c>
      <c r="B1302" s="479" t="s">
        <v>3326</v>
      </c>
      <c r="C1302" s="479" t="s">
        <v>925</v>
      </c>
      <c r="D1302" s="481">
        <v>2183.14</v>
      </c>
    </row>
    <row r="1303" spans="1:4" s="476" customFormat="1" ht="13.5" x14ac:dyDescent="0.25">
      <c r="A1303" s="479">
        <v>92598</v>
      </c>
      <c r="B1303" s="479" t="s">
        <v>3327</v>
      </c>
      <c r="C1303" s="479" t="s">
        <v>925</v>
      </c>
      <c r="D1303" s="481">
        <v>2333.13</v>
      </c>
    </row>
    <row r="1304" spans="1:4" s="476" customFormat="1" ht="13.5" x14ac:dyDescent="0.25">
      <c r="A1304" s="479">
        <v>92600</v>
      </c>
      <c r="B1304" s="479" t="s">
        <v>3328</v>
      </c>
      <c r="C1304" s="479" t="s">
        <v>925</v>
      </c>
      <c r="D1304" s="481">
        <v>2521.0700000000002</v>
      </c>
    </row>
    <row r="1305" spans="1:4" s="476" customFormat="1" ht="13.5" x14ac:dyDescent="0.25">
      <c r="A1305" s="479">
        <v>92602</v>
      </c>
      <c r="B1305" s="479" t="s">
        <v>3329</v>
      </c>
      <c r="C1305" s="479" t="s">
        <v>925</v>
      </c>
      <c r="D1305" s="480">
        <v>779.26</v>
      </c>
    </row>
    <row r="1306" spans="1:4" s="476" customFormat="1" ht="13.5" x14ac:dyDescent="0.25">
      <c r="A1306" s="479">
        <v>92604</v>
      </c>
      <c r="B1306" s="479" t="s">
        <v>3330</v>
      </c>
      <c r="C1306" s="479" t="s">
        <v>925</v>
      </c>
      <c r="D1306" s="480">
        <v>891.3</v>
      </c>
    </row>
    <row r="1307" spans="1:4" s="476" customFormat="1" ht="13.5" x14ac:dyDescent="0.25">
      <c r="A1307" s="479">
        <v>92606</v>
      </c>
      <c r="B1307" s="479" t="s">
        <v>3331</v>
      </c>
      <c r="C1307" s="479" t="s">
        <v>925</v>
      </c>
      <c r="D1307" s="481">
        <v>1041.29</v>
      </c>
    </row>
    <row r="1308" spans="1:4" s="476" customFormat="1" ht="13.5" x14ac:dyDescent="0.25">
      <c r="A1308" s="479">
        <v>92608</v>
      </c>
      <c r="B1308" s="479" t="s">
        <v>3332</v>
      </c>
      <c r="C1308" s="479" t="s">
        <v>925</v>
      </c>
      <c r="D1308" s="481">
        <v>1281.74</v>
      </c>
    </row>
    <row r="1309" spans="1:4" s="476" customFormat="1" ht="13.5" x14ac:dyDescent="0.25">
      <c r="A1309" s="479">
        <v>92610</v>
      </c>
      <c r="B1309" s="479" t="s">
        <v>3333</v>
      </c>
      <c r="C1309" s="479" t="s">
        <v>925</v>
      </c>
      <c r="D1309" s="481">
        <v>1431.73</v>
      </c>
    </row>
    <row r="1310" spans="1:4" s="476" customFormat="1" ht="13.5" x14ac:dyDescent="0.25">
      <c r="A1310" s="479">
        <v>92612</v>
      </c>
      <c r="B1310" s="479" t="s">
        <v>3334</v>
      </c>
      <c r="C1310" s="479" t="s">
        <v>925</v>
      </c>
      <c r="D1310" s="481">
        <v>1614.7</v>
      </c>
    </row>
    <row r="1311" spans="1:4" s="476" customFormat="1" ht="13.5" x14ac:dyDescent="0.25">
      <c r="A1311" s="479">
        <v>92614</v>
      </c>
      <c r="B1311" s="479" t="s">
        <v>3335</v>
      </c>
      <c r="C1311" s="479" t="s">
        <v>925</v>
      </c>
      <c r="D1311" s="481">
        <v>1821.87</v>
      </c>
    </row>
    <row r="1312" spans="1:4" s="476" customFormat="1" ht="13.5" x14ac:dyDescent="0.25">
      <c r="A1312" s="479">
        <v>92616</v>
      </c>
      <c r="B1312" s="479" t="s">
        <v>3336</v>
      </c>
      <c r="C1312" s="479" t="s">
        <v>925</v>
      </c>
      <c r="D1312" s="481">
        <v>2069.27</v>
      </c>
    </row>
    <row r="1313" spans="1:4" s="476" customFormat="1" ht="13.5" x14ac:dyDescent="0.25">
      <c r="A1313" s="479">
        <v>92618</v>
      </c>
      <c r="B1313" s="479" t="s">
        <v>3337</v>
      </c>
      <c r="C1313" s="479" t="s">
        <v>925</v>
      </c>
      <c r="D1313" s="481">
        <v>2219.27</v>
      </c>
    </row>
    <row r="1314" spans="1:4" s="476" customFormat="1" ht="13.5" x14ac:dyDescent="0.25">
      <c r="A1314" s="479">
        <v>92620</v>
      </c>
      <c r="B1314" s="479" t="s">
        <v>3338</v>
      </c>
      <c r="C1314" s="479" t="s">
        <v>925</v>
      </c>
      <c r="D1314" s="481">
        <v>2369.25</v>
      </c>
    </row>
    <row r="1315" spans="1:4" s="476" customFormat="1" ht="13.5" x14ac:dyDescent="0.25">
      <c r="A1315" s="479">
        <v>100357</v>
      </c>
      <c r="B1315" s="479" t="s">
        <v>3339</v>
      </c>
      <c r="C1315" s="479" t="s">
        <v>925</v>
      </c>
      <c r="D1315" s="481">
        <v>1093.1300000000001</v>
      </c>
    </row>
    <row r="1316" spans="1:4" s="476" customFormat="1" ht="13.5" x14ac:dyDescent="0.25">
      <c r="A1316" s="479">
        <v>100358</v>
      </c>
      <c r="B1316" s="479" t="s">
        <v>3340</v>
      </c>
      <c r="C1316" s="479" t="s">
        <v>925</v>
      </c>
      <c r="D1316" s="481">
        <v>1457.91</v>
      </c>
    </row>
    <row r="1317" spans="1:4" s="476" customFormat="1" ht="13.5" x14ac:dyDescent="0.25">
      <c r="A1317" s="479">
        <v>100359</v>
      </c>
      <c r="B1317" s="479" t="s">
        <v>3341</v>
      </c>
      <c r="C1317" s="479" t="s">
        <v>925</v>
      </c>
      <c r="D1317" s="481">
        <v>1540.15</v>
      </c>
    </row>
    <row r="1318" spans="1:4" s="476" customFormat="1" ht="13.5" x14ac:dyDescent="0.25">
      <c r="A1318" s="479">
        <v>100360</v>
      </c>
      <c r="B1318" s="479" t="s">
        <v>3342</v>
      </c>
      <c r="C1318" s="479" t="s">
        <v>925</v>
      </c>
      <c r="D1318" s="481">
        <v>1709.16</v>
      </c>
    </row>
    <row r="1319" spans="1:4" s="476" customFormat="1" ht="13.5" x14ac:dyDescent="0.25">
      <c r="A1319" s="479">
        <v>100361</v>
      </c>
      <c r="B1319" s="479" t="s">
        <v>3343</v>
      </c>
      <c r="C1319" s="479" t="s">
        <v>925</v>
      </c>
      <c r="D1319" s="481">
        <v>2108.65</v>
      </c>
    </row>
    <row r="1320" spans="1:4" s="476" customFormat="1" ht="13.5" x14ac:dyDescent="0.25">
      <c r="A1320" s="479">
        <v>100362</v>
      </c>
      <c r="B1320" s="479" t="s">
        <v>3344</v>
      </c>
      <c r="C1320" s="479" t="s">
        <v>925</v>
      </c>
      <c r="D1320" s="481">
        <v>2900.18</v>
      </c>
    </row>
    <row r="1321" spans="1:4" s="476" customFormat="1" ht="13.5" x14ac:dyDescent="0.25">
      <c r="A1321" s="479">
        <v>100363</v>
      </c>
      <c r="B1321" s="479" t="s">
        <v>3345</v>
      </c>
      <c r="C1321" s="479" t="s">
        <v>925</v>
      </c>
      <c r="D1321" s="481">
        <v>3001.31</v>
      </c>
    </row>
    <row r="1322" spans="1:4" s="476" customFormat="1" ht="13.5" x14ac:dyDescent="0.25">
      <c r="A1322" s="479">
        <v>100364</v>
      </c>
      <c r="B1322" s="479" t="s">
        <v>3346</v>
      </c>
      <c r="C1322" s="479" t="s">
        <v>925</v>
      </c>
      <c r="D1322" s="481">
        <v>3251.74</v>
      </c>
    </row>
    <row r="1323" spans="1:4" s="476" customFormat="1" ht="13.5" x14ac:dyDescent="0.25">
      <c r="A1323" s="479">
        <v>100365</v>
      </c>
      <c r="B1323" s="479" t="s">
        <v>3347</v>
      </c>
      <c r="C1323" s="479" t="s">
        <v>925</v>
      </c>
      <c r="D1323" s="481">
        <v>3712.56</v>
      </c>
    </row>
    <row r="1324" spans="1:4" s="476" customFormat="1" ht="13.5" x14ac:dyDescent="0.25">
      <c r="A1324" s="479">
        <v>100366</v>
      </c>
      <c r="B1324" s="479" t="s">
        <v>3348</v>
      </c>
      <c r="C1324" s="479" t="s">
        <v>925</v>
      </c>
      <c r="D1324" s="481">
        <v>3982.1</v>
      </c>
    </row>
    <row r="1325" spans="1:4" s="476" customFormat="1" ht="13.5" x14ac:dyDescent="0.25">
      <c r="A1325" s="479">
        <v>100367</v>
      </c>
      <c r="B1325" s="479" t="s">
        <v>3349</v>
      </c>
      <c r="C1325" s="479" t="s">
        <v>925</v>
      </c>
      <c r="D1325" s="481">
        <v>1061.83</v>
      </c>
    </row>
    <row r="1326" spans="1:4" s="476" customFormat="1" ht="13.5" x14ac:dyDescent="0.25">
      <c r="A1326" s="479">
        <v>100368</v>
      </c>
      <c r="B1326" s="479" t="s">
        <v>3350</v>
      </c>
      <c r="C1326" s="479" t="s">
        <v>925</v>
      </c>
      <c r="D1326" s="481">
        <v>1419.3</v>
      </c>
    </row>
    <row r="1327" spans="1:4" s="476" customFormat="1" ht="13.5" x14ac:dyDescent="0.25">
      <c r="A1327" s="479">
        <v>100369</v>
      </c>
      <c r="B1327" s="479" t="s">
        <v>3351</v>
      </c>
      <c r="C1327" s="479" t="s">
        <v>925</v>
      </c>
      <c r="D1327" s="481">
        <v>1501.55</v>
      </c>
    </row>
    <row r="1328" spans="1:4" s="476" customFormat="1" ht="13.5" x14ac:dyDescent="0.25">
      <c r="A1328" s="479">
        <v>100370</v>
      </c>
      <c r="B1328" s="479" t="s">
        <v>3352</v>
      </c>
      <c r="C1328" s="479" t="s">
        <v>925</v>
      </c>
      <c r="D1328" s="481">
        <v>1790.17</v>
      </c>
    </row>
    <row r="1329" spans="1:4" s="476" customFormat="1" ht="13.5" x14ac:dyDescent="0.25">
      <c r="A1329" s="479">
        <v>100371</v>
      </c>
      <c r="B1329" s="479" t="s">
        <v>3353</v>
      </c>
      <c r="C1329" s="479" t="s">
        <v>925</v>
      </c>
      <c r="D1329" s="481">
        <v>2005.7</v>
      </c>
    </row>
    <row r="1330" spans="1:4" s="476" customFormat="1" ht="13.5" x14ac:dyDescent="0.25">
      <c r="A1330" s="479">
        <v>100372</v>
      </c>
      <c r="B1330" s="479" t="s">
        <v>3354</v>
      </c>
      <c r="C1330" s="479" t="s">
        <v>925</v>
      </c>
      <c r="D1330" s="481">
        <v>2723.77</v>
      </c>
    </row>
    <row r="1331" spans="1:4" s="476" customFormat="1" ht="13.5" x14ac:dyDescent="0.25">
      <c r="A1331" s="479">
        <v>100373</v>
      </c>
      <c r="B1331" s="479" t="s">
        <v>3355</v>
      </c>
      <c r="C1331" s="479" t="s">
        <v>925</v>
      </c>
      <c r="D1331" s="481">
        <v>2823.36</v>
      </c>
    </row>
    <row r="1332" spans="1:4" s="476" customFormat="1" ht="13.5" x14ac:dyDescent="0.25">
      <c r="A1332" s="479">
        <v>100374</v>
      </c>
      <c r="B1332" s="479" t="s">
        <v>3356</v>
      </c>
      <c r="C1332" s="479" t="s">
        <v>925</v>
      </c>
      <c r="D1332" s="481">
        <v>3016.8</v>
      </c>
    </row>
    <row r="1333" spans="1:4" s="476" customFormat="1" ht="13.5" x14ac:dyDescent="0.25">
      <c r="A1333" s="479">
        <v>100375</v>
      </c>
      <c r="B1333" s="479" t="s">
        <v>3357</v>
      </c>
      <c r="C1333" s="479" t="s">
        <v>925</v>
      </c>
      <c r="D1333" s="481">
        <v>3363.14</v>
      </c>
    </row>
    <row r="1334" spans="1:4" s="476" customFormat="1" ht="13.5" x14ac:dyDescent="0.25">
      <c r="A1334" s="479">
        <v>100376</v>
      </c>
      <c r="B1334" s="479" t="s">
        <v>3358</v>
      </c>
      <c r="C1334" s="479" t="s">
        <v>925</v>
      </c>
      <c r="D1334" s="481">
        <v>3287.98</v>
      </c>
    </row>
    <row r="1335" spans="1:4" s="476" customFormat="1" ht="13.5" x14ac:dyDescent="0.25">
      <c r="A1335" s="479">
        <v>100377</v>
      </c>
      <c r="B1335" s="479" t="s">
        <v>3359</v>
      </c>
      <c r="C1335" s="479" t="s">
        <v>997</v>
      </c>
      <c r="D1335" s="480">
        <v>13.32</v>
      </c>
    </row>
    <row r="1336" spans="1:4" s="476" customFormat="1" ht="13.5" x14ac:dyDescent="0.25">
      <c r="A1336" s="479">
        <v>100378</v>
      </c>
      <c r="B1336" s="479" t="s">
        <v>3360</v>
      </c>
      <c r="C1336" s="479" t="s">
        <v>997</v>
      </c>
      <c r="D1336" s="480">
        <v>12.55</v>
      </c>
    </row>
    <row r="1337" spans="1:4" s="476" customFormat="1" ht="13.5" x14ac:dyDescent="0.25">
      <c r="A1337" s="479">
        <v>100382</v>
      </c>
      <c r="B1337" s="479" t="s">
        <v>3361</v>
      </c>
      <c r="C1337" s="479" t="s">
        <v>913</v>
      </c>
      <c r="D1337" s="480">
        <v>25.24</v>
      </c>
    </row>
    <row r="1338" spans="1:4" s="476" customFormat="1" ht="13.5" x14ac:dyDescent="0.25">
      <c r="A1338" s="479">
        <v>94444</v>
      </c>
      <c r="B1338" s="479" t="s">
        <v>3362</v>
      </c>
      <c r="C1338" s="479" t="s">
        <v>913</v>
      </c>
      <c r="D1338" s="480">
        <v>603.45000000000005</v>
      </c>
    </row>
    <row r="1339" spans="1:4" s="476" customFormat="1" ht="13.5" x14ac:dyDescent="0.25">
      <c r="A1339" s="479">
        <v>102661</v>
      </c>
      <c r="B1339" s="479" t="s">
        <v>16150</v>
      </c>
      <c r="C1339" s="479" t="s">
        <v>934</v>
      </c>
      <c r="D1339" s="480">
        <v>37.57</v>
      </c>
    </row>
    <row r="1340" spans="1:4" s="476" customFormat="1" ht="13.5" x14ac:dyDescent="0.25">
      <c r="A1340" s="479">
        <v>102663</v>
      </c>
      <c r="B1340" s="479" t="s">
        <v>16151</v>
      </c>
      <c r="C1340" s="479" t="s">
        <v>934</v>
      </c>
      <c r="D1340" s="480">
        <v>54.94</v>
      </c>
    </row>
    <row r="1341" spans="1:4" s="476" customFormat="1" ht="13.5" x14ac:dyDescent="0.25">
      <c r="A1341" s="479">
        <v>102664</v>
      </c>
      <c r="B1341" s="479" t="s">
        <v>16152</v>
      </c>
      <c r="C1341" s="479" t="s">
        <v>934</v>
      </c>
      <c r="D1341" s="480">
        <v>46.59</v>
      </c>
    </row>
    <row r="1342" spans="1:4" s="476" customFormat="1" ht="13.5" x14ac:dyDescent="0.25">
      <c r="A1342" s="479">
        <v>102665</v>
      </c>
      <c r="B1342" s="479" t="s">
        <v>16153</v>
      </c>
      <c r="C1342" s="479" t="s">
        <v>934</v>
      </c>
      <c r="D1342" s="480">
        <v>29.38</v>
      </c>
    </row>
    <row r="1343" spans="1:4" s="476" customFormat="1" ht="13.5" x14ac:dyDescent="0.25">
      <c r="A1343" s="479">
        <v>102666</v>
      </c>
      <c r="B1343" s="479" t="s">
        <v>16154</v>
      </c>
      <c r="C1343" s="479" t="s">
        <v>934</v>
      </c>
      <c r="D1343" s="480">
        <v>56.93</v>
      </c>
    </row>
    <row r="1344" spans="1:4" s="476" customFormat="1" ht="13.5" x14ac:dyDescent="0.25">
      <c r="A1344" s="479">
        <v>102669</v>
      </c>
      <c r="B1344" s="479" t="s">
        <v>16155</v>
      </c>
      <c r="C1344" s="479" t="s">
        <v>934</v>
      </c>
      <c r="D1344" s="480">
        <v>73.97</v>
      </c>
    </row>
    <row r="1345" spans="1:4" s="476" customFormat="1" ht="13.5" x14ac:dyDescent="0.25">
      <c r="A1345" s="479">
        <v>102670</v>
      </c>
      <c r="B1345" s="479" t="s">
        <v>16156</v>
      </c>
      <c r="C1345" s="479" t="s">
        <v>934</v>
      </c>
      <c r="D1345" s="480">
        <v>117.09</v>
      </c>
    </row>
    <row r="1346" spans="1:4" s="476" customFormat="1" ht="13.5" x14ac:dyDescent="0.25">
      <c r="A1346" s="479">
        <v>102673</v>
      </c>
      <c r="B1346" s="479" t="s">
        <v>16157</v>
      </c>
      <c r="C1346" s="479" t="s">
        <v>934</v>
      </c>
      <c r="D1346" s="480">
        <v>154.57</v>
      </c>
    </row>
    <row r="1347" spans="1:4" s="476" customFormat="1" ht="13.5" x14ac:dyDescent="0.25">
      <c r="A1347" s="479">
        <v>102674</v>
      </c>
      <c r="B1347" s="479" t="s">
        <v>16158</v>
      </c>
      <c r="C1347" s="479" t="s">
        <v>934</v>
      </c>
      <c r="D1347" s="480">
        <v>127.84</v>
      </c>
    </row>
    <row r="1348" spans="1:4" s="476" customFormat="1" ht="13.5" x14ac:dyDescent="0.25">
      <c r="A1348" s="479">
        <v>102677</v>
      </c>
      <c r="B1348" s="479" t="s">
        <v>16159</v>
      </c>
      <c r="C1348" s="479" t="s">
        <v>934</v>
      </c>
      <c r="D1348" s="480">
        <v>149.54</v>
      </c>
    </row>
    <row r="1349" spans="1:4" s="476" customFormat="1" ht="13.5" x14ac:dyDescent="0.25">
      <c r="A1349" s="479">
        <v>102678</v>
      </c>
      <c r="B1349" s="479" t="s">
        <v>16160</v>
      </c>
      <c r="C1349" s="479" t="s">
        <v>934</v>
      </c>
      <c r="D1349" s="480">
        <v>146.35</v>
      </c>
    </row>
    <row r="1350" spans="1:4" s="476" customFormat="1" ht="13.5" x14ac:dyDescent="0.25">
      <c r="A1350" s="479">
        <v>102679</v>
      </c>
      <c r="B1350" s="479" t="s">
        <v>16161</v>
      </c>
      <c r="C1350" s="479" t="s">
        <v>934</v>
      </c>
      <c r="D1350" s="480">
        <v>161.57</v>
      </c>
    </row>
    <row r="1351" spans="1:4" s="476" customFormat="1" ht="13.5" x14ac:dyDescent="0.25">
      <c r="A1351" s="479">
        <v>102680</v>
      </c>
      <c r="B1351" s="479" t="s">
        <v>16162</v>
      </c>
      <c r="C1351" s="479" t="s">
        <v>934</v>
      </c>
      <c r="D1351" s="480">
        <v>157.58000000000001</v>
      </c>
    </row>
    <row r="1352" spans="1:4" s="476" customFormat="1" ht="13.5" x14ac:dyDescent="0.25">
      <c r="A1352" s="479">
        <v>102683</v>
      </c>
      <c r="B1352" s="479" t="s">
        <v>16163</v>
      </c>
      <c r="C1352" s="479" t="s">
        <v>934</v>
      </c>
      <c r="D1352" s="480">
        <v>182.89</v>
      </c>
    </row>
    <row r="1353" spans="1:4" s="476" customFormat="1" ht="13.5" x14ac:dyDescent="0.25">
      <c r="A1353" s="479">
        <v>102684</v>
      </c>
      <c r="B1353" s="479" t="s">
        <v>16164</v>
      </c>
      <c r="C1353" s="479" t="s">
        <v>934</v>
      </c>
      <c r="D1353" s="480">
        <v>172.8</v>
      </c>
    </row>
    <row r="1354" spans="1:4" s="476" customFormat="1" ht="13.5" x14ac:dyDescent="0.25">
      <c r="A1354" s="479">
        <v>102687</v>
      </c>
      <c r="B1354" s="479" t="s">
        <v>16165</v>
      </c>
      <c r="C1354" s="479" t="s">
        <v>934</v>
      </c>
      <c r="D1354" s="480">
        <v>194.15</v>
      </c>
    </row>
    <row r="1355" spans="1:4" s="476" customFormat="1" ht="13.5" x14ac:dyDescent="0.25">
      <c r="A1355" s="479">
        <v>102688</v>
      </c>
      <c r="B1355" s="479" t="s">
        <v>16166</v>
      </c>
      <c r="C1355" s="479" t="s">
        <v>934</v>
      </c>
      <c r="D1355" s="480">
        <v>42.6</v>
      </c>
    </row>
    <row r="1356" spans="1:4" s="476" customFormat="1" ht="13.5" x14ac:dyDescent="0.25">
      <c r="A1356" s="479">
        <v>102690</v>
      </c>
      <c r="B1356" s="479" t="s">
        <v>16167</v>
      </c>
      <c r="C1356" s="479" t="s">
        <v>934</v>
      </c>
      <c r="D1356" s="480">
        <v>61.96</v>
      </c>
    </row>
    <row r="1357" spans="1:4" s="476" customFormat="1" ht="13.5" x14ac:dyDescent="0.25">
      <c r="A1357" s="479">
        <v>102694</v>
      </c>
      <c r="B1357" s="479" t="s">
        <v>16168</v>
      </c>
      <c r="C1357" s="479" t="s">
        <v>934</v>
      </c>
      <c r="D1357" s="480">
        <v>81.75</v>
      </c>
    </row>
    <row r="1358" spans="1:4" s="476" customFormat="1" ht="13.5" x14ac:dyDescent="0.25">
      <c r="A1358" s="479">
        <v>102697</v>
      </c>
      <c r="B1358" s="479" t="s">
        <v>16169</v>
      </c>
      <c r="C1358" s="479" t="s">
        <v>934</v>
      </c>
      <c r="D1358" s="480">
        <v>110.85</v>
      </c>
    </row>
    <row r="1359" spans="1:4" s="476" customFormat="1" ht="13.5" x14ac:dyDescent="0.25">
      <c r="A1359" s="479">
        <v>102704</v>
      </c>
      <c r="B1359" s="479" t="s">
        <v>16170</v>
      </c>
      <c r="C1359" s="479" t="s">
        <v>934</v>
      </c>
      <c r="D1359" s="480">
        <v>11.43</v>
      </c>
    </row>
    <row r="1360" spans="1:4" s="476" customFormat="1" ht="13.5" x14ac:dyDescent="0.25">
      <c r="A1360" s="479">
        <v>102706</v>
      </c>
      <c r="B1360" s="479" t="s">
        <v>16171</v>
      </c>
      <c r="C1360" s="479" t="s">
        <v>934</v>
      </c>
      <c r="D1360" s="480">
        <v>13.2</v>
      </c>
    </row>
    <row r="1361" spans="1:4" s="476" customFormat="1" ht="13.5" x14ac:dyDescent="0.25">
      <c r="A1361" s="479">
        <v>102707</v>
      </c>
      <c r="B1361" s="479" t="s">
        <v>16172</v>
      </c>
      <c r="C1361" s="479" t="s">
        <v>934</v>
      </c>
      <c r="D1361" s="480">
        <v>32.97</v>
      </c>
    </row>
    <row r="1362" spans="1:4" s="476" customFormat="1" ht="13.5" x14ac:dyDescent="0.25">
      <c r="A1362" s="479">
        <v>102708</v>
      </c>
      <c r="B1362" s="479" t="s">
        <v>16173</v>
      </c>
      <c r="C1362" s="479" t="s">
        <v>925</v>
      </c>
      <c r="D1362" s="480">
        <v>20.64</v>
      </c>
    </row>
    <row r="1363" spans="1:4" s="476" customFormat="1" ht="13.5" x14ac:dyDescent="0.25">
      <c r="A1363" s="479">
        <v>102710</v>
      </c>
      <c r="B1363" s="479" t="s">
        <v>16174</v>
      </c>
      <c r="C1363" s="479" t="s">
        <v>925</v>
      </c>
      <c r="D1363" s="480">
        <v>49.76</v>
      </c>
    </row>
    <row r="1364" spans="1:4" s="476" customFormat="1" ht="13.5" x14ac:dyDescent="0.25">
      <c r="A1364" s="479">
        <v>102711</v>
      </c>
      <c r="B1364" s="479" t="s">
        <v>16175</v>
      </c>
      <c r="C1364" s="479" t="s">
        <v>925</v>
      </c>
      <c r="D1364" s="480">
        <v>66.56</v>
      </c>
    </row>
    <row r="1365" spans="1:4" s="476" customFormat="1" ht="13.5" x14ac:dyDescent="0.25">
      <c r="A1365" s="479">
        <v>102712</v>
      </c>
      <c r="B1365" s="479" t="s">
        <v>16176</v>
      </c>
      <c r="C1365" s="479" t="s">
        <v>913</v>
      </c>
      <c r="D1365" s="480">
        <v>6.72</v>
      </c>
    </row>
    <row r="1366" spans="1:4" s="476" customFormat="1" ht="13.5" x14ac:dyDescent="0.25">
      <c r="A1366" s="479">
        <v>102713</v>
      </c>
      <c r="B1366" s="479" t="s">
        <v>16177</v>
      </c>
      <c r="C1366" s="479" t="s">
        <v>913</v>
      </c>
      <c r="D1366" s="480">
        <v>9.23</v>
      </c>
    </row>
    <row r="1367" spans="1:4" s="476" customFormat="1" ht="13.5" x14ac:dyDescent="0.25">
      <c r="A1367" s="479">
        <v>102715</v>
      </c>
      <c r="B1367" s="479" t="s">
        <v>16178</v>
      </c>
      <c r="C1367" s="479" t="s">
        <v>913</v>
      </c>
      <c r="D1367" s="480">
        <v>21.74</v>
      </c>
    </row>
    <row r="1368" spans="1:4" s="476" customFormat="1" ht="13.5" x14ac:dyDescent="0.25">
      <c r="A1368" s="479">
        <v>102716</v>
      </c>
      <c r="B1368" s="479" t="s">
        <v>16179</v>
      </c>
      <c r="C1368" s="479" t="s">
        <v>932</v>
      </c>
      <c r="D1368" s="480">
        <v>154.06</v>
      </c>
    </row>
    <row r="1369" spans="1:4" s="476" customFormat="1" ht="13.5" x14ac:dyDescent="0.25">
      <c r="A1369" s="479">
        <v>102717</v>
      </c>
      <c r="B1369" s="479" t="s">
        <v>16180</v>
      </c>
      <c r="C1369" s="479" t="s">
        <v>932</v>
      </c>
      <c r="D1369" s="480">
        <v>168.16</v>
      </c>
    </row>
    <row r="1370" spans="1:4" s="476" customFormat="1" ht="13.5" x14ac:dyDescent="0.25">
      <c r="A1370" s="479">
        <v>102718</v>
      </c>
      <c r="B1370" s="479" t="s">
        <v>16181</v>
      </c>
      <c r="C1370" s="479" t="s">
        <v>932</v>
      </c>
      <c r="D1370" s="480">
        <v>164.12</v>
      </c>
    </row>
    <row r="1371" spans="1:4" s="476" customFormat="1" ht="13.5" x14ac:dyDescent="0.25">
      <c r="A1371" s="479">
        <v>102719</v>
      </c>
      <c r="B1371" s="479" t="s">
        <v>16182</v>
      </c>
      <c r="C1371" s="479" t="s">
        <v>932</v>
      </c>
      <c r="D1371" s="480">
        <v>178.22</v>
      </c>
    </row>
    <row r="1372" spans="1:4" s="476" customFormat="1" ht="13.5" x14ac:dyDescent="0.25">
      <c r="A1372" s="479">
        <v>102722</v>
      </c>
      <c r="B1372" s="479" t="s">
        <v>16183</v>
      </c>
      <c r="C1372" s="479" t="s">
        <v>934</v>
      </c>
      <c r="D1372" s="480">
        <v>48.41</v>
      </c>
    </row>
    <row r="1373" spans="1:4" s="476" customFormat="1" ht="13.5" x14ac:dyDescent="0.25">
      <c r="A1373" s="479">
        <v>102723</v>
      </c>
      <c r="B1373" s="479" t="s">
        <v>16184</v>
      </c>
      <c r="C1373" s="479" t="s">
        <v>934</v>
      </c>
      <c r="D1373" s="480">
        <v>48.93</v>
      </c>
    </row>
    <row r="1374" spans="1:4" s="476" customFormat="1" ht="13.5" x14ac:dyDescent="0.25">
      <c r="A1374" s="479">
        <v>102724</v>
      </c>
      <c r="B1374" s="479" t="s">
        <v>16185</v>
      </c>
      <c r="C1374" s="479" t="s">
        <v>925</v>
      </c>
      <c r="D1374" s="480">
        <v>26</v>
      </c>
    </row>
    <row r="1375" spans="1:4" s="476" customFormat="1" ht="13.5" x14ac:dyDescent="0.25">
      <c r="A1375" s="479">
        <v>102725</v>
      </c>
      <c r="B1375" s="479" t="s">
        <v>16186</v>
      </c>
      <c r="C1375" s="479" t="s">
        <v>925</v>
      </c>
      <c r="D1375" s="480">
        <v>25.05</v>
      </c>
    </row>
    <row r="1376" spans="1:4" s="476" customFormat="1" ht="13.5" x14ac:dyDescent="0.25">
      <c r="A1376" s="479">
        <v>102726</v>
      </c>
      <c r="B1376" s="479" t="s">
        <v>16187</v>
      </c>
      <c r="C1376" s="479" t="s">
        <v>925</v>
      </c>
      <c r="D1376" s="480">
        <v>22.98</v>
      </c>
    </row>
    <row r="1377" spans="1:4" s="476" customFormat="1" ht="13.5" x14ac:dyDescent="0.25">
      <c r="A1377" s="479">
        <v>92743</v>
      </c>
      <c r="B1377" s="479" t="s">
        <v>3363</v>
      </c>
      <c r="C1377" s="479" t="s">
        <v>932</v>
      </c>
      <c r="D1377" s="480">
        <v>600.5</v>
      </c>
    </row>
    <row r="1378" spans="1:4" s="476" customFormat="1" ht="13.5" x14ac:dyDescent="0.25">
      <c r="A1378" s="479">
        <v>92744</v>
      </c>
      <c r="B1378" s="479" t="s">
        <v>3364</v>
      </c>
      <c r="C1378" s="479" t="s">
        <v>932</v>
      </c>
      <c r="D1378" s="480">
        <v>572.13</v>
      </c>
    </row>
    <row r="1379" spans="1:4" s="476" customFormat="1" ht="13.5" x14ac:dyDescent="0.25">
      <c r="A1379" s="479">
        <v>92745</v>
      </c>
      <c r="B1379" s="479" t="s">
        <v>3365</v>
      </c>
      <c r="C1379" s="479" t="s">
        <v>932</v>
      </c>
      <c r="D1379" s="480">
        <v>726.32</v>
      </c>
    </row>
    <row r="1380" spans="1:4" s="476" customFormat="1" ht="13.5" x14ac:dyDescent="0.25">
      <c r="A1380" s="479">
        <v>92746</v>
      </c>
      <c r="B1380" s="479" t="s">
        <v>3366</v>
      </c>
      <c r="C1380" s="479" t="s">
        <v>932</v>
      </c>
      <c r="D1380" s="480">
        <v>665.82</v>
      </c>
    </row>
    <row r="1381" spans="1:4" s="476" customFormat="1" ht="13.5" x14ac:dyDescent="0.25">
      <c r="A1381" s="479">
        <v>92747</v>
      </c>
      <c r="B1381" s="479" t="s">
        <v>3367</v>
      </c>
      <c r="C1381" s="479" t="s">
        <v>932</v>
      </c>
      <c r="D1381" s="480">
        <v>797.62</v>
      </c>
    </row>
    <row r="1382" spans="1:4" s="476" customFormat="1" ht="13.5" x14ac:dyDescent="0.25">
      <c r="A1382" s="479">
        <v>92748</v>
      </c>
      <c r="B1382" s="479" t="s">
        <v>3368</v>
      </c>
      <c r="C1382" s="479" t="s">
        <v>932</v>
      </c>
      <c r="D1382" s="480">
        <v>719.18</v>
      </c>
    </row>
    <row r="1383" spans="1:4" s="476" customFormat="1" ht="13.5" x14ac:dyDescent="0.25">
      <c r="A1383" s="479">
        <v>92749</v>
      </c>
      <c r="B1383" s="479" t="s">
        <v>3369</v>
      </c>
      <c r="C1383" s="479" t="s">
        <v>932</v>
      </c>
      <c r="D1383" s="480">
        <v>823.29</v>
      </c>
    </row>
    <row r="1384" spans="1:4" s="476" customFormat="1" ht="13.5" x14ac:dyDescent="0.25">
      <c r="A1384" s="479">
        <v>92750</v>
      </c>
      <c r="B1384" s="479" t="s">
        <v>3370</v>
      </c>
      <c r="C1384" s="479" t="s">
        <v>932</v>
      </c>
      <c r="D1384" s="481">
        <v>1357.2</v>
      </c>
    </row>
    <row r="1385" spans="1:4" s="476" customFormat="1" ht="13.5" x14ac:dyDescent="0.25">
      <c r="A1385" s="479">
        <v>92751</v>
      </c>
      <c r="B1385" s="479" t="s">
        <v>3371</v>
      </c>
      <c r="C1385" s="479" t="s">
        <v>932</v>
      </c>
      <c r="D1385" s="481">
        <v>1666.94</v>
      </c>
    </row>
    <row r="1386" spans="1:4" s="476" customFormat="1" ht="13.5" x14ac:dyDescent="0.25">
      <c r="A1386" s="479">
        <v>92752</v>
      </c>
      <c r="B1386" s="479" t="s">
        <v>3372</v>
      </c>
      <c r="C1386" s="479" t="s">
        <v>932</v>
      </c>
      <c r="D1386" s="481">
        <v>1975.4</v>
      </c>
    </row>
    <row r="1387" spans="1:4" s="476" customFormat="1" ht="13.5" x14ac:dyDescent="0.25">
      <c r="A1387" s="479">
        <v>92753</v>
      </c>
      <c r="B1387" s="479" t="s">
        <v>3373</v>
      </c>
      <c r="C1387" s="479" t="s">
        <v>932</v>
      </c>
      <c r="D1387" s="480">
        <v>498.38</v>
      </c>
    </row>
    <row r="1388" spans="1:4" s="476" customFormat="1" ht="13.5" x14ac:dyDescent="0.25">
      <c r="A1388" s="479">
        <v>92754</v>
      </c>
      <c r="B1388" s="479" t="s">
        <v>3374</v>
      </c>
      <c r="C1388" s="479" t="s">
        <v>932</v>
      </c>
      <c r="D1388" s="480">
        <v>454.29</v>
      </c>
    </row>
    <row r="1389" spans="1:4" s="476" customFormat="1" ht="13.5" x14ac:dyDescent="0.25">
      <c r="A1389" s="479">
        <v>92755</v>
      </c>
      <c r="B1389" s="479" t="s">
        <v>3375</v>
      </c>
      <c r="C1389" s="479" t="s">
        <v>913</v>
      </c>
      <c r="D1389" s="480">
        <v>204.39</v>
      </c>
    </row>
    <row r="1390" spans="1:4" s="476" customFormat="1" ht="13.5" x14ac:dyDescent="0.25">
      <c r="A1390" s="479">
        <v>92756</v>
      </c>
      <c r="B1390" s="479" t="s">
        <v>3376</v>
      </c>
      <c r="C1390" s="479" t="s">
        <v>913</v>
      </c>
      <c r="D1390" s="480">
        <v>234.91</v>
      </c>
    </row>
    <row r="1391" spans="1:4" s="476" customFormat="1" ht="13.5" x14ac:dyDescent="0.25">
      <c r="A1391" s="479">
        <v>92757</v>
      </c>
      <c r="B1391" s="479" t="s">
        <v>3377</v>
      </c>
      <c r="C1391" s="479" t="s">
        <v>913</v>
      </c>
      <c r="D1391" s="480">
        <v>271.75</v>
      </c>
    </row>
    <row r="1392" spans="1:4" s="476" customFormat="1" ht="13.5" x14ac:dyDescent="0.25">
      <c r="A1392" s="479">
        <v>92758</v>
      </c>
      <c r="B1392" s="479" t="s">
        <v>3378</v>
      </c>
      <c r="C1392" s="479" t="s">
        <v>932</v>
      </c>
      <c r="D1392" s="480">
        <v>664.08</v>
      </c>
    </row>
    <row r="1393" spans="1:4" s="476" customFormat="1" ht="13.5" x14ac:dyDescent="0.25">
      <c r="A1393" s="479">
        <v>91069</v>
      </c>
      <c r="B1393" s="479" t="s">
        <v>3379</v>
      </c>
      <c r="C1393" s="479" t="s">
        <v>913</v>
      </c>
      <c r="D1393" s="480">
        <v>121.11</v>
      </c>
    </row>
    <row r="1394" spans="1:4" s="476" customFormat="1" ht="13.5" x14ac:dyDescent="0.25">
      <c r="A1394" s="479">
        <v>91070</v>
      </c>
      <c r="B1394" s="479" t="s">
        <v>3380</v>
      </c>
      <c r="C1394" s="479" t="s">
        <v>913</v>
      </c>
      <c r="D1394" s="480">
        <v>132.94</v>
      </c>
    </row>
    <row r="1395" spans="1:4" s="476" customFormat="1" ht="13.5" x14ac:dyDescent="0.25">
      <c r="A1395" s="479">
        <v>91071</v>
      </c>
      <c r="B1395" s="479" t="s">
        <v>3381</v>
      </c>
      <c r="C1395" s="479" t="s">
        <v>913</v>
      </c>
      <c r="D1395" s="480">
        <v>157.55000000000001</v>
      </c>
    </row>
    <row r="1396" spans="1:4" s="476" customFormat="1" ht="13.5" x14ac:dyDescent="0.25">
      <c r="A1396" s="479">
        <v>91072</v>
      </c>
      <c r="B1396" s="479" t="s">
        <v>3382</v>
      </c>
      <c r="C1396" s="479" t="s">
        <v>913</v>
      </c>
      <c r="D1396" s="480">
        <v>169.4</v>
      </c>
    </row>
    <row r="1397" spans="1:4" s="476" customFormat="1" ht="13.5" x14ac:dyDescent="0.25">
      <c r="A1397" s="479">
        <v>91073</v>
      </c>
      <c r="B1397" s="479" t="s">
        <v>3383</v>
      </c>
      <c r="C1397" s="479" t="s">
        <v>913</v>
      </c>
      <c r="D1397" s="480">
        <v>133.31</v>
      </c>
    </row>
    <row r="1398" spans="1:4" s="476" customFormat="1" ht="13.5" x14ac:dyDescent="0.25">
      <c r="A1398" s="479">
        <v>91074</v>
      </c>
      <c r="B1398" s="479" t="s">
        <v>3384</v>
      </c>
      <c r="C1398" s="479" t="s">
        <v>913</v>
      </c>
      <c r="D1398" s="480">
        <v>146.43</v>
      </c>
    </row>
    <row r="1399" spans="1:4" s="476" customFormat="1" ht="13.5" x14ac:dyDescent="0.25">
      <c r="A1399" s="479">
        <v>91075</v>
      </c>
      <c r="B1399" s="479" t="s">
        <v>3385</v>
      </c>
      <c r="C1399" s="479" t="s">
        <v>913</v>
      </c>
      <c r="D1399" s="480">
        <v>172.06</v>
      </c>
    </row>
    <row r="1400" spans="1:4" s="476" customFormat="1" ht="13.5" x14ac:dyDescent="0.25">
      <c r="A1400" s="479">
        <v>91076</v>
      </c>
      <c r="B1400" s="479" t="s">
        <v>3386</v>
      </c>
      <c r="C1400" s="479" t="s">
        <v>913</v>
      </c>
      <c r="D1400" s="480">
        <v>185.24</v>
      </c>
    </row>
    <row r="1401" spans="1:4" s="476" customFormat="1" ht="13.5" x14ac:dyDescent="0.25">
      <c r="A1401" s="479">
        <v>91077</v>
      </c>
      <c r="B1401" s="479" t="s">
        <v>3387</v>
      </c>
      <c r="C1401" s="479" t="s">
        <v>913</v>
      </c>
      <c r="D1401" s="480">
        <v>118.61</v>
      </c>
    </row>
    <row r="1402" spans="1:4" s="476" customFormat="1" ht="13.5" x14ac:dyDescent="0.25">
      <c r="A1402" s="479">
        <v>91078</v>
      </c>
      <c r="B1402" s="479" t="s">
        <v>3388</v>
      </c>
      <c r="C1402" s="479" t="s">
        <v>913</v>
      </c>
      <c r="D1402" s="480">
        <v>139.46</v>
      </c>
    </row>
    <row r="1403" spans="1:4" s="476" customFormat="1" ht="13.5" x14ac:dyDescent="0.25">
      <c r="A1403" s="479">
        <v>91079</v>
      </c>
      <c r="B1403" s="479" t="s">
        <v>3389</v>
      </c>
      <c r="C1403" s="479" t="s">
        <v>913</v>
      </c>
      <c r="D1403" s="480">
        <v>124.07</v>
      </c>
    </row>
    <row r="1404" spans="1:4" s="476" customFormat="1" ht="13.5" x14ac:dyDescent="0.25">
      <c r="A1404" s="479">
        <v>91080</v>
      </c>
      <c r="B1404" s="479" t="s">
        <v>3390</v>
      </c>
      <c r="C1404" s="479" t="s">
        <v>913</v>
      </c>
      <c r="D1404" s="480">
        <v>144.75</v>
      </c>
    </row>
    <row r="1405" spans="1:4" s="476" customFormat="1" ht="13.5" x14ac:dyDescent="0.25">
      <c r="A1405" s="479">
        <v>91081</v>
      </c>
      <c r="B1405" s="479" t="s">
        <v>3391</v>
      </c>
      <c r="C1405" s="479" t="s">
        <v>913</v>
      </c>
      <c r="D1405" s="480">
        <v>132.33000000000001</v>
      </c>
    </row>
    <row r="1406" spans="1:4" s="476" customFormat="1" ht="13.5" x14ac:dyDescent="0.25">
      <c r="A1406" s="479">
        <v>91082</v>
      </c>
      <c r="B1406" s="479" t="s">
        <v>3392</v>
      </c>
      <c r="C1406" s="479" t="s">
        <v>913</v>
      </c>
      <c r="D1406" s="480">
        <v>154.29</v>
      </c>
    </row>
    <row r="1407" spans="1:4" s="476" customFormat="1" ht="13.5" x14ac:dyDescent="0.25">
      <c r="A1407" s="479">
        <v>91083</v>
      </c>
      <c r="B1407" s="479" t="s">
        <v>3393</v>
      </c>
      <c r="C1407" s="479" t="s">
        <v>913</v>
      </c>
      <c r="D1407" s="480">
        <v>141.87</v>
      </c>
    </row>
    <row r="1408" spans="1:4" s="476" customFormat="1" ht="13.5" x14ac:dyDescent="0.25">
      <c r="A1408" s="479">
        <v>91084</v>
      </c>
      <c r="B1408" s="479" t="s">
        <v>3394</v>
      </c>
      <c r="C1408" s="479" t="s">
        <v>913</v>
      </c>
      <c r="D1408" s="480">
        <v>163.63999999999999</v>
      </c>
    </row>
    <row r="1409" spans="1:4" s="476" customFormat="1" ht="13.5" x14ac:dyDescent="0.25">
      <c r="A1409" s="479">
        <v>91086</v>
      </c>
      <c r="B1409" s="479" t="s">
        <v>3395</v>
      </c>
      <c r="C1409" s="479" t="s">
        <v>913</v>
      </c>
      <c r="D1409" s="480">
        <v>130.83000000000001</v>
      </c>
    </row>
    <row r="1410" spans="1:4" s="476" customFormat="1" ht="13.5" x14ac:dyDescent="0.25">
      <c r="A1410" s="479">
        <v>91087</v>
      </c>
      <c r="B1410" s="479" t="s">
        <v>3396</v>
      </c>
      <c r="C1410" s="479" t="s">
        <v>913</v>
      </c>
      <c r="D1410" s="480">
        <v>142.97</v>
      </c>
    </row>
    <row r="1411" spans="1:4" s="476" customFormat="1" ht="13.5" x14ac:dyDescent="0.25">
      <c r="A1411" s="479">
        <v>91088</v>
      </c>
      <c r="B1411" s="479" t="s">
        <v>3397</v>
      </c>
      <c r="C1411" s="479" t="s">
        <v>913</v>
      </c>
      <c r="D1411" s="480">
        <v>168.7</v>
      </c>
    </row>
    <row r="1412" spans="1:4" s="476" customFormat="1" ht="13.5" x14ac:dyDescent="0.25">
      <c r="A1412" s="479">
        <v>91089</v>
      </c>
      <c r="B1412" s="479" t="s">
        <v>3398</v>
      </c>
      <c r="C1412" s="479" t="s">
        <v>913</v>
      </c>
      <c r="D1412" s="480">
        <v>181.01</v>
      </c>
    </row>
    <row r="1413" spans="1:4" s="476" customFormat="1" ht="13.5" x14ac:dyDescent="0.25">
      <c r="A1413" s="479">
        <v>91090</v>
      </c>
      <c r="B1413" s="479" t="s">
        <v>3399</v>
      </c>
      <c r="C1413" s="479" t="s">
        <v>913</v>
      </c>
      <c r="D1413" s="480">
        <v>141.24</v>
      </c>
    </row>
    <row r="1414" spans="1:4" s="476" customFormat="1" ht="13.5" x14ac:dyDescent="0.25">
      <c r="A1414" s="479">
        <v>91091</v>
      </c>
      <c r="B1414" s="479" t="s">
        <v>3400</v>
      </c>
      <c r="C1414" s="479" t="s">
        <v>913</v>
      </c>
      <c r="D1414" s="480">
        <v>154.84</v>
      </c>
    </row>
    <row r="1415" spans="1:4" s="476" customFormat="1" ht="13.5" x14ac:dyDescent="0.25">
      <c r="A1415" s="479">
        <v>91092</v>
      </c>
      <c r="B1415" s="479" t="s">
        <v>3401</v>
      </c>
      <c r="C1415" s="479" t="s">
        <v>913</v>
      </c>
      <c r="D1415" s="480">
        <v>180.97</v>
      </c>
    </row>
    <row r="1416" spans="1:4" s="476" customFormat="1" ht="13.5" x14ac:dyDescent="0.25">
      <c r="A1416" s="479">
        <v>91093</v>
      </c>
      <c r="B1416" s="479" t="s">
        <v>3402</v>
      </c>
      <c r="C1416" s="479" t="s">
        <v>913</v>
      </c>
      <c r="D1416" s="480">
        <v>194.88</v>
      </c>
    </row>
    <row r="1417" spans="1:4" s="476" customFormat="1" ht="13.5" x14ac:dyDescent="0.25">
      <c r="A1417" s="479">
        <v>91094</v>
      </c>
      <c r="B1417" s="479" t="s">
        <v>3403</v>
      </c>
      <c r="C1417" s="479" t="s">
        <v>913</v>
      </c>
      <c r="D1417" s="480">
        <v>124.14</v>
      </c>
    </row>
    <row r="1418" spans="1:4" s="476" customFormat="1" ht="13.5" x14ac:dyDescent="0.25">
      <c r="A1418" s="479">
        <v>91095</v>
      </c>
      <c r="B1418" s="479" t="s">
        <v>3404</v>
      </c>
      <c r="C1418" s="479" t="s">
        <v>913</v>
      </c>
      <c r="D1418" s="480">
        <v>145.35</v>
      </c>
    </row>
    <row r="1419" spans="1:4" s="476" customFormat="1" ht="13.5" x14ac:dyDescent="0.25">
      <c r="A1419" s="479">
        <v>91096</v>
      </c>
      <c r="B1419" s="479" t="s">
        <v>3405</v>
      </c>
      <c r="C1419" s="479" t="s">
        <v>913</v>
      </c>
      <c r="D1419" s="480">
        <v>127.07</v>
      </c>
    </row>
    <row r="1420" spans="1:4" s="476" customFormat="1" ht="13.5" x14ac:dyDescent="0.25">
      <c r="A1420" s="479">
        <v>91097</v>
      </c>
      <c r="B1420" s="479" t="s">
        <v>3406</v>
      </c>
      <c r="C1420" s="479" t="s">
        <v>913</v>
      </c>
      <c r="D1420" s="480">
        <v>148.15</v>
      </c>
    </row>
    <row r="1421" spans="1:4" s="476" customFormat="1" ht="13.5" x14ac:dyDescent="0.25">
      <c r="A1421" s="479">
        <v>91098</v>
      </c>
      <c r="B1421" s="479" t="s">
        <v>3407</v>
      </c>
      <c r="C1421" s="479" t="s">
        <v>913</v>
      </c>
      <c r="D1421" s="480">
        <v>137.66</v>
      </c>
    </row>
    <row r="1422" spans="1:4" s="476" customFormat="1" ht="13.5" x14ac:dyDescent="0.25">
      <c r="A1422" s="479">
        <v>91099</v>
      </c>
      <c r="B1422" s="479" t="s">
        <v>3408</v>
      </c>
      <c r="C1422" s="479" t="s">
        <v>913</v>
      </c>
      <c r="D1422" s="480">
        <v>160.07</v>
      </c>
    </row>
    <row r="1423" spans="1:4" s="476" customFormat="1" ht="13.5" x14ac:dyDescent="0.25">
      <c r="A1423" s="479">
        <v>91100</v>
      </c>
      <c r="B1423" s="479" t="s">
        <v>3409</v>
      </c>
      <c r="C1423" s="479" t="s">
        <v>913</v>
      </c>
      <c r="D1423" s="480">
        <v>145.43</v>
      </c>
    </row>
    <row r="1424" spans="1:4" s="476" customFormat="1" ht="13.5" x14ac:dyDescent="0.25">
      <c r="A1424" s="479">
        <v>91101</v>
      </c>
      <c r="B1424" s="479" t="s">
        <v>3410</v>
      </c>
      <c r="C1424" s="479" t="s">
        <v>913</v>
      </c>
      <c r="D1424" s="480">
        <v>167.8</v>
      </c>
    </row>
    <row r="1425" spans="1:4" s="476" customFormat="1" ht="13.5" x14ac:dyDescent="0.25">
      <c r="A1425" s="479">
        <v>93952</v>
      </c>
      <c r="B1425" s="479" t="s">
        <v>3411</v>
      </c>
      <c r="C1425" s="479" t="s">
        <v>934</v>
      </c>
      <c r="D1425" s="480">
        <v>191.35</v>
      </c>
    </row>
    <row r="1426" spans="1:4" s="476" customFormat="1" ht="13.5" x14ac:dyDescent="0.25">
      <c r="A1426" s="479">
        <v>93953</v>
      </c>
      <c r="B1426" s="479" t="s">
        <v>3412</v>
      </c>
      <c r="C1426" s="479" t="s">
        <v>934</v>
      </c>
      <c r="D1426" s="480">
        <v>178.54</v>
      </c>
    </row>
    <row r="1427" spans="1:4" s="476" customFormat="1" ht="13.5" x14ac:dyDescent="0.25">
      <c r="A1427" s="479">
        <v>93954</v>
      </c>
      <c r="B1427" s="479" t="s">
        <v>3413</v>
      </c>
      <c r="C1427" s="479" t="s">
        <v>934</v>
      </c>
      <c r="D1427" s="480">
        <v>170.88</v>
      </c>
    </row>
    <row r="1428" spans="1:4" s="476" customFormat="1" ht="13.5" x14ac:dyDescent="0.25">
      <c r="A1428" s="479">
        <v>93955</v>
      </c>
      <c r="B1428" s="479" t="s">
        <v>3414</v>
      </c>
      <c r="C1428" s="479" t="s">
        <v>934</v>
      </c>
      <c r="D1428" s="480">
        <v>165.43</v>
      </c>
    </row>
    <row r="1429" spans="1:4" s="476" customFormat="1" ht="13.5" x14ac:dyDescent="0.25">
      <c r="A1429" s="479">
        <v>93956</v>
      </c>
      <c r="B1429" s="479" t="s">
        <v>3415</v>
      </c>
      <c r="C1429" s="479" t="s">
        <v>934</v>
      </c>
      <c r="D1429" s="480">
        <v>161.13999999999999</v>
      </c>
    </row>
    <row r="1430" spans="1:4" s="476" customFormat="1" ht="13.5" x14ac:dyDescent="0.25">
      <c r="A1430" s="479">
        <v>93957</v>
      </c>
      <c r="B1430" s="479" t="s">
        <v>3416</v>
      </c>
      <c r="C1430" s="479" t="s">
        <v>934</v>
      </c>
      <c r="D1430" s="480">
        <v>208.65</v>
      </c>
    </row>
    <row r="1431" spans="1:4" s="476" customFormat="1" ht="13.5" x14ac:dyDescent="0.25">
      <c r="A1431" s="479">
        <v>93958</v>
      </c>
      <c r="B1431" s="479" t="s">
        <v>3417</v>
      </c>
      <c r="C1431" s="479" t="s">
        <v>934</v>
      </c>
      <c r="D1431" s="480">
        <v>195.01</v>
      </c>
    </row>
    <row r="1432" spans="1:4" s="476" customFormat="1" ht="13.5" x14ac:dyDescent="0.25">
      <c r="A1432" s="479">
        <v>93959</v>
      </c>
      <c r="B1432" s="479" t="s">
        <v>3418</v>
      </c>
      <c r="C1432" s="479" t="s">
        <v>934</v>
      </c>
      <c r="D1432" s="480">
        <v>186.91</v>
      </c>
    </row>
    <row r="1433" spans="1:4" s="476" customFormat="1" ht="13.5" x14ac:dyDescent="0.25">
      <c r="A1433" s="479">
        <v>93960</v>
      </c>
      <c r="B1433" s="479" t="s">
        <v>3419</v>
      </c>
      <c r="C1433" s="479" t="s">
        <v>934</v>
      </c>
      <c r="D1433" s="480">
        <v>181.22</v>
      </c>
    </row>
    <row r="1434" spans="1:4" s="476" customFormat="1" ht="13.5" x14ac:dyDescent="0.25">
      <c r="A1434" s="479">
        <v>93961</v>
      </c>
      <c r="B1434" s="479" t="s">
        <v>3420</v>
      </c>
      <c r="C1434" s="479" t="s">
        <v>934</v>
      </c>
      <c r="D1434" s="480">
        <v>176.76</v>
      </c>
    </row>
    <row r="1435" spans="1:4" s="476" customFormat="1" ht="13.5" x14ac:dyDescent="0.25">
      <c r="A1435" s="479">
        <v>93962</v>
      </c>
      <c r="B1435" s="479" t="s">
        <v>3421</v>
      </c>
      <c r="C1435" s="479" t="s">
        <v>934</v>
      </c>
      <c r="D1435" s="480">
        <v>180.47</v>
      </c>
    </row>
    <row r="1436" spans="1:4" s="476" customFormat="1" ht="13.5" x14ac:dyDescent="0.25">
      <c r="A1436" s="479">
        <v>93963</v>
      </c>
      <c r="B1436" s="479" t="s">
        <v>3422</v>
      </c>
      <c r="C1436" s="479" t="s">
        <v>934</v>
      </c>
      <c r="D1436" s="480">
        <v>167.72</v>
      </c>
    </row>
    <row r="1437" spans="1:4" s="476" customFormat="1" ht="13.5" x14ac:dyDescent="0.25">
      <c r="A1437" s="479">
        <v>93964</v>
      </c>
      <c r="B1437" s="479" t="s">
        <v>3423</v>
      </c>
      <c r="C1437" s="479" t="s">
        <v>934</v>
      </c>
      <c r="D1437" s="480">
        <v>160.06</v>
      </c>
    </row>
    <row r="1438" spans="1:4" s="476" customFormat="1" ht="13.5" x14ac:dyDescent="0.25">
      <c r="A1438" s="479">
        <v>93965</v>
      </c>
      <c r="B1438" s="479" t="s">
        <v>3424</v>
      </c>
      <c r="C1438" s="479" t="s">
        <v>934</v>
      </c>
      <c r="D1438" s="480">
        <v>152.78</v>
      </c>
    </row>
    <row r="1439" spans="1:4" s="476" customFormat="1" ht="13.5" x14ac:dyDescent="0.25">
      <c r="A1439" s="479">
        <v>93966</v>
      </c>
      <c r="B1439" s="479" t="s">
        <v>3425</v>
      </c>
      <c r="C1439" s="479" t="s">
        <v>934</v>
      </c>
      <c r="D1439" s="480">
        <v>150.4</v>
      </c>
    </row>
    <row r="1440" spans="1:4" s="476" customFormat="1" ht="13.5" x14ac:dyDescent="0.25">
      <c r="A1440" s="479">
        <v>93967</v>
      </c>
      <c r="B1440" s="479" t="s">
        <v>3426</v>
      </c>
      <c r="C1440" s="479" t="s">
        <v>934</v>
      </c>
      <c r="D1440" s="480">
        <v>197.75</v>
      </c>
    </row>
    <row r="1441" spans="1:4" s="476" customFormat="1" ht="13.5" x14ac:dyDescent="0.25">
      <c r="A1441" s="479">
        <v>93968</v>
      </c>
      <c r="B1441" s="479" t="s">
        <v>3427</v>
      </c>
      <c r="C1441" s="479" t="s">
        <v>934</v>
      </c>
      <c r="D1441" s="480">
        <v>184.16</v>
      </c>
    </row>
    <row r="1442" spans="1:4" s="476" customFormat="1" ht="13.5" x14ac:dyDescent="0.25">
      <c r="A1442" s="479">
        <v>93969</v>
      </c>
      <c r="B1442" s="479" t="s">
        <v>3428</v>
      </c>
      <c r="C1442" s="479" t="s">
        <v>934</v>
      </c>
      <c r="D1442" s="480">
        <v>176.11</v>
      </c>
    </row>
    <row r="1443" spans="1:4" s="476" customFormat="1" ht="13.5" x14ac:dyDescent="0.25">
      <c r="A1443" s="479">
        <v>93970</v>
      </c>
      <c r="B1443" s="479" t="s">
        <v>3429</v>
      </c>
      <c r="C1443" s="479" t="s">
        <v>934</v>
      </c>
      <c r="D1443" s="480">
        <v>170.46</v>
      </c>
    </row>
    <row r="1444" spans="1:4" s="476" customFormat="1" ht="13.5" x14ac:dyDescent="0.25">
      <c r="A1444" s="479">
        <v>93971</v>
      </c>
      <c r="B1444" s="479" t="s">
        <v>3430</v>
      </c>
      <c r="C1444" s="479" t="s">
        <v>934</v>
      </c>
      <c r="D1444" s="480">
        <v>161.47</v>
      </c>
    </row>
    <row r="1445" spans="1:4" s="476" customFormat="1" ht="13.5" x14ac:dyDescent="0.25">
      <c r="A1445" s="479">
        <v>95108</v>
      </c>
      <c r="B1445" s="479" t="s">
        <v>3431</v>
      </c>
      <c r="C1445" s="479" t="s">
        <v>925</v>
      </c>
      <c r="D1445" s="480">
        <v>27.89</v>
      </c>
    </row>
    <row r="1446" spans="1:4" s="476" customFormat="1" ht="13.5" x14ac:dyDescent="0.25">
      <c r="A1446" s="479">
        <v>100332</v>
      </c>
      <c r="B1446" s="479" t="s">
        <v>3432</v>
      </c>
      <c r="C1446" s="479" t="s">
        <v>913</v>
      </c>
      <c r="D1446" s="480">
        <v>984.71</v>
      </c>
    </row>
    <row r="1447" spans="1:4" s="476" customFormat="1" ht="13.5" x14ac:dyDescent="0.25">
      <c r="A1447" s="479">
        <v>100333</v>
      </c>
      <c r="B1447" s="479" t="s">
        <v>3433</v>
      </c>
      <c r="C1447" s="479" t="s">
        <v>913</v>
      </c>
      <c r="D1447" s="480">
        <v>593.29</v>
      </c>
    </row>
    <row r="1448" spans="1:4" s="476" customFormat="1" ht="13.5" x14ac:dyDescent="0.25">
      <c r="A1448" s="479">
        <v>100334</v>
      </c>
      <c r="B1448" s="479" t="s">
        <v>3434</v>
      </c>
      <c r="C1448" s="479" t="s">
        <v>913</v>
      </c>
      <c r="D1448" s="480">
        <v>773.14</v>
      </c>
    </row>
    <row r="1449" spans="1:4" s="476" customFormat="1" ht="13.5" x14ac:dyDescent="0.25">
      <c r="A1449" s="479">
        <v>100335</v>
      </c>
      <c r="B1449" s="479" t="s">
        <v>3435</v>
      </c>
      <c r="C1449" s="479" t="s">
        <v>913</v>
      </c>
      <c r="D1449" s="480">
        <v>479.58</v>
      </c>
    </row>
    <row r="1450" spans="1:4" s="476" customFormat="1" ht="13.5" x14ac:dyDescent="0.25">
      <c r="A1450" s="479">
        <v>100341</v>
      </c>
      <c r="B1450" s="479" t="s">
        <v>3436</v>
      </c>
      <c r="C1450" s="479" t="s">
        <v>913</v>
      </c>
      <c r="D1450" s="480">
        <v>33.92</v>
      </c>
    </row>
    <row r="1451" spans="1:4" s="476" customFormat="1" ht="13.5" x14ac:dyDescent="0.25">
      <c r="A1451" s="479">
        <v>100342</v>
      </c>
      <c r="B1451" s="479" t="s">
        <v>3437</v>
      </c>
      <c r="C1451" s="479" t="s">
        <v>997</v>
      </c>
      <c r="D1451" s="480">
        <v>18.16</v>
      </c>
    </row>
    <row r="1452" spans="1:4" s="476" customFormat="1" ht="13.5" x14ac:dyDescent="0.25">
      <c r="A1452" s="479">
        <v>100343</v>
      </c>
      <c r="B1452" s="479" t="s">
        <v>3438</v>
      </c>
      <c r="C1452" s="479" t="s">
        <v>997</v>
      </c>
      <c r="D1452" s="480">
        <v>17.46</v>
      </c>
    </row>
    <row r="1453" spans="1:4" s="476" customFormat="1" ht="13.5" x14ac:dyDescent="0.25">
      <c r="A1453" s="479">
        <v>100344</v>
      </c>
      <c r="B1453" s="479" t="s">
        <v>3439</v>
      </c>
      <c r="C1453" s="479" t="s">
        <v>997</v>
      </c>
      <c r="D1453" s="480">
        <v>15.8</v>
      </c>
    </row>
    <row r="1454" spans="1:4" s="476" customFormat="1" ht="13.5" x14ac:dyDescent="0.25">
      <c r="A1454" s="479">
        <v>100345</v>
      </c>
      <c r="B1454" s="479" t="s">
        <v>3440</v>
      </c>
      <c r="C1454" s="479" t="s">
        <v>997</v>
      </c>
      <c r="D1454" s="480">
        <v>13.43</v>
      </c>
    </row>
    <row r="1455" spans="1:4" s="476" customFormat="1" ht="13.5" x14ac:dyDescent="0.25">
      <c r="A1455" s="479">
        <v>100346</v>
      </c>
      <c r="B1455" s="479" t="s">
        <v>3441</v>
      </c>
      <c r="C1455" s="479" t="s">
        <v>997</v>
      </c>
      <c r="D1455" s="480">
        <v>12.92</v>
      </c>
    </row>
    <row r="1456" spans="1:4" s="476" customFormat="1" ht="13.5" x14ac:dyDescent="0.25">
      <c r="A1456" s="479">
        <v>100347</v>
      </c>
      <c r="B1456" s="479" t="s">
        <v>3442</v>
      </c>
      <c r="C1456" s="479" t="s">
        <v>997</v>
      </c>
      <c r="D1456" s="480">
        <v>14.7</v>
      </c>
    </row>
    <row r="1457" spans="1:4" s="476" customFormat="1" ht="13.5" x14ac:dyDescent="0.25">
      <c r="A1457" s="479">
        <v>100348</v>
      </c>
      <c r="B1457" s="479" t="s">
        <v>3443</v>
      </c>
      <c r="C1457" s="479" t="s">
        <v>997</v>
      </c>
      <c r="D1457" s="480">
        <v>14.45</v>
      </c>
    </row>
    <row r="1458" spans="1:4" s="476" customFormat="1" ht="13.5" x14ac:dyDescent="0.25">
      <c r="A1458" s="479">
        <v>100349</v>
      </c>
      <c r="B1458" s="479" t="s">
        <v>3444</v>
      </c>
      <c r="C1458" s="479" t="s">
        <v>932</v>
      </c>
      <c r="D1458" s="480">
        <v>418.72</v>
      </c>
    </row>
    <row r="1459" spans="1:4" s="476" customFormat="1" ht="13.5" x14ac:dyDescent="0.25">
      <c r="A1459" s="479">
        <v>102989</v>
      </c>
      <c r="B1459" s="479" t="s">
        <v>16188</v>
      </c>
      <c r="C1459" s="479" t="s">
        <v>934</v>
      </c>
      <c r="D1459" s="480">
        <v>29.14</v>
      </c>
    </row>
    <row r="1460" spans="1:4" s="476" customFormat="1" ht="13.5" x14ac:dyDescent="0.25">
      <c r="A1460" s="479">
        <v>102990</v>
      </c>
      <c r="B1460" s="479" t="s">
        <v>16189</v>
      </c>
      <c r="C1460" s="479" t="s">
        <v>934</v>
      </c>
      <c r="D1460" s="480">
        <v>35.380000000000003</v>
      </c>
    </row>
    <row r="1461" spans="1:4" s="476" customFormat="1" ht="13.5" x14ac:dyDescent="0.25">
      <c r="A1461" s="479">
        <v>102991</v>
      </c>
      <c r="B1461" s="479" t="s">
        <v>16190</v>
      </c>
      <c r="C1461" s="479" t="s">
        <v>934</v>
      </c>
      <c r="D1461" s="480">
        <v>45.78</v>
      </c>
    </row>
    <row r="1462" spans="1:4" s="476" customFormat="1" ht="13.5" x14ac:dyDescent="0.25">
      <c r="A1462" s="479">
        <v>102992</v>
      </c>
      <c r="B1462" s="479" t="s">
        <v>16191</v>
      </c>
      <c r="C1462" s="479" t="s">
        <v>934</v>
      </c>
      <c r="D1462" s="480">
        <v>66.459999999999994</v>
      </c>
    </row>
    <row r="1463" spans="1:4" s="476" customFormat="1" ht="13.5" x14ac:dyDescent="0.25">
      <c r="A1463" s="479">
        <v>102993</v>
      </c>
      <c r="B1463" s="479" t="s">
        <v>16192</v>
      </c>
      <c r="C1463" s="479" t="s">
        <v>934</v>
      </c>
      <c r="D1463" s="480">
        <v>86.63</v>
      </c>
    </row>
    <row r="1464" spans="1:4" s="476" customFormat="1" ht="13.5" x14ac:dyDescent="0.25">
      <c r="A1464" s="479">
        <v>102994</v>
      </c>
      <c r="B1464" s="479" t="s">
        <v>16193</v>
      </c>
      <c r="C1464" s="479" t="s">
        <v>934</v>
      </c>
      <c r="D1464" s="480">
        <v>145.74</v>
      </c>
    </row>
    <row r="1465" spans="1:4" s="476" customFormat="1" ht="13.5" x14ac:dyDescent="0.25">
      <c r="A1465" s="479">
        <v>102995</v>
      </c>
      <c r="B1465" s="479" t="s">
        <v>16194</v>
      </c>
      <c r="C1465" s="479" t="s">
        <v>934</v>
      </c>
      <c r="D1465" s="480">
        <v>46.42</v>
      </c>
    </row>
    <row r="1466" spans="1:4" s="476" customFormat="1" ht="13.5" x14ac:dyDescent="0.25">
      <c r="A1466" s="479">
        <v>102996</v>
      </c>
      <c r="B1466" s="479" t="s">
        <v>16195</v>
      </c>
      <c r="C1466" s="479" t="s">
        <v>934</v>
      </c>
      <c r="D1466" s="480">
        <v>65.67</v>
      </c>
    </row>
    <row r="1467" spans="1:4" s="476" customFormat="1" ht="13.5" x14ac:dyDescent="0.25">
      <c r="A1467" s="479">
        <v>102997</v>
      </c>
      <c r="B1467" s="479" t="s">
        <v>16196</v>
      </c>
      <c r="C1467" s="479" t="s">
        <v>934</v>
      </c>
      <c r="D1467" s="480">
        <v>87.81</v>
      </c>
    </row>
    <row r="1468" spans="1:4" s="476" customFormat="1" ht="13.5" x14ac:dyDescent="0.25">
      <c r="A1468" s="479">
        <v>102998</v>
      </c>
      <c r="B1468" s="479" t="s">
        <v>16197</v>
      </c>
      <c r="C1468" s="479" t="s">
        <v>934</v>
      </c>
      <c r="D1468" s="480">
        <v>83.9</v>
      </c>
    </row>
    <row r="1469" spans="1:4" s="476" customFormat="1" ht="13.5" x14ac:dyDescent="0.25">
      <c r="A1469" s="479">
        <v>102999</v>
      </c>
      <c r="B1469" s="479" t="s">
        <v>16198</v>
      </c>
      <c r="C1469" s="479" t="s">
        <v>934</v>
      </c>
      <c r="D1469" s="480">
        <v>106.18</v>
      </c>
    </row>
    <row r="1470" spans="1:4" s="476" customFormat="1" ht="13.5" x14ac:dyDescent="0.25">
      <c r="A1470" s="479">
        <v>103000</v>
      </c>
      <c r="B1470" s="479" t="s">
        <v>16199</v>
      </c>
      <c r="C1470" s="479" t="s">
        <v>934</v>
      </c>
      <c r="D1470" s="480">
        <v>106.61</v>
      </c>
    </row>
    <row r="1471" spans="1:4" s="476" customFormat="1" ht="13.5" x14ac:dyDescent="0.25">
      <c r="A1471" s="479">
        <v>103001</v>
      </c>
      <c r="B1471" s="479" t="s">
        <v>16200</v>
      </c>
      <c r="C1471" s="479" t="s">
        <v>925</v>
      </c>
      <c r="D1471" s="480">
        <v>245</v>
      </c>
    </row>
    <row r="1472" spans="1:4" s="476" customFormat="1" ht="13.5" x14ac:dyDescent="0.25">
      <c r="A1472" s="479">
        <v>103002</v>
      </c>
      <c r="B1472" s="479" t="s">
        <v>16201</v>
      </c>
      <c r="C1472" s="479" t="s">
        <v>925</v>
      </c>
      <c r="D1472" s="480">
        <v>306.37</v>
      </c>
    </row>
    <row r="1473" spans="1:4" s="476" customFormat="1" ht="13.5" x14ac:dyDescent="0.25">
      <c r="A1473" s="479">
        <v>103003</v>
      </c>
      <c r="B1473" s="479" t="s">
        <v>16202</v>
      </c>
      <c r="C1473" s="479" t="s">
        <v>925</v>
      </c>
      <c r="D1473" s="480">
        <v>429.19</v>
      </c>
    </row>
    <row r="1474" spans="1:4" s="476" customFormat="1" ht="13.5" x14ac:dyDescent="0.25">
      <c r="A1474" s="479">
        <v>103005</v>
      </c>
      <c r="B1474" s="479" t="s">
        <v>16203</v>
      </c>
      <c r="C1474" s="479" t="s">
        <v>925</v>
      </c>
      <c r="D1474" s="480">
        <v>591.74</v>
      </c>
    </row>
    <row r="1475" spans="1:4" s="476" customFormat="1" ht="13.5" x14ac:dyDescent="0.25">
      <c r="A1475" s="479">
        <v>103006</v>
      </c>
      <c r="B1475" s="479" t="s">
        <v>16204</v>
      </c>
      <c r="C1475" s="479" t="s">
        <v>925</v>
      </c>
      <c r="D1475" s="480">
        <v>805.88</v>
      </c>
    </row>
    <row r="1476" spans="1:4" s="476" customFormat="1" ht="13.5" x14ac:dyDescent="0.25">
      <c r="A1476" s="479">
        <v>103007</v>
      </c>
      <c r="B1476" s="479" t="s">
        <v>16205</v>
      </c>
      <c r="C1476" s="479" t="s">
        <v>925</v>
      </c>
      <c r="D1476" s="481">
        <v>1069.71</v>
      </c>
    </row>
    <row r="1477" spans="1:4" s="476" customFormat="1" ht="13.5" x14ac:dyDescent="0.25">
      <c r="A1477" s="479">
        <v>97933</v>
      </c>
      <c r="B1477" s="479" t="s">
        <v>12527</v>
      </c>
      <c r="C1477" s="479" t="s">
        <v>925</v>
      </c>
      <c r="D1477" s="480">
        <v>978.21</v>
      </c>
    </row>
    <row r="1478" spans="1:4" s="476" customFormat="1" ht="13.5" x14ac:dyDescent="0.25">
      <c r="A1478" s="479">
        <v>97934</v>
      </c>
      <c r="B1478" s="479" t="s">
        <v>12528</v>
      </c>
      <c r="C1478" s="479" t="s">
        <v>925</v>
      </c>
      <c r="D1478" s="481">
        <v>2105.4499999999998</v>
      </c>
    </row>
    <row r="1479" spans="1:4" s="476" customFormat="1" ht="13.5" x14ac:dyDescent="0.25">
      <c r="A1479" s="479">
        <v>97935</v>
      </c>
      <c r="B1479" s="479" t="s">
        <v>12529</v>
      </c>
      <c r="C1479" s="479" t="s">
        <v>925</v>
      </c>
      <c r="D1479" s="480">
        <v>789.55</v>
      </c>
    </row>
    <row r="1480" spans="1:4" s="476" customFormat="1" ht="13.5" x14ac:dyDescent="0.25">
      <c r="A1480" s="479">
        <v>97936</v>
      </c>
      <c r="B1480" s="479" t="s">
        <v>12530</v>
      </c>
      <c r="C1480" s="479" t="s">
        <v>925</v>
      </c>
      <c r="D1480" s="481">
        <v>1781.68</v>
      </c>
    </row>
    <row r="1481" spans="1:4" s="476" customFormat="1" ht="13.5" x14ac:dyDescent="0.25">
      <c r="A1481" s="479">
        <v>97947</v>
      </c>
      <c r="B1481" s="479" t="s">
        <v>12531</v>
      </c>
      <c r="C1481" s="479" t="s">
        <v>925</v>
      </c>
      <c r="D1481" s="481">
        <v>1678.91</v>
      </c>
    </row>
    <row r="1482" spans="1:4" s="476" customFormat="1" ht="13.5" x14ac:dyDescent="0.25">
      <c r="A1482" s="479">
        <v>97948</v>
      </c>
      <c r="B1482" s="479" t="s">
        <v>12532</v>
      </c>
      <c r="C1482" s="479" t="s">
        <v>925</v>
      </c>
      <c r="D1482" s="481">
        <v>3095.52</v>
      </c>
    </row>
    <row r="1483" spans="1:4" s="476" customFormat="1" ht="13.5" x14ac:dyDescent="0.25">
      <c r="A1483" s="479">
        <v>97949</v>
      </c>
      <c r="B1483" s="479" t="s">
        <v>12533</v>
      </c>
      <c r="C1483" s="479" t="s">
        <v>925</v>
      </c>
      <c r="D1483" s="481">
        <v>1683.62</v>
      </c>
    </row>
    <row r="1484" spans="1:4" s="476" customFormat="1" ht="13.5" x14ac:dyDescent="0.25">
      <c r="A1484" s="479">
        <v>97950</v>
      </c>
      <c r="B1484" s="479" t="s">
        <v>12534</v>
      </c>
      <c r="C1484" s="479" t="s">
        <v>925</v>
      </c>
      <c r="D1484" s="481">
        <v>2966.61</v>
      </c>
    </row>
    <row r="1485" spans="1:4" s="476" customFormat="1" ht="13.5" x14ac:dyDescent="0.25">
      <c r="A1485" s="479">
        <v>97951</v>
      </c>
      <c r="B1485" s="479" t="s">
        <v>12535</v>
      </c>
      <c r="C1485" s="479" t="s">
        <v>925</v>
      </c>
      <c r="D1485" s="481">
        <v>2690.65</v>
      </c>
    </row>
    <row r="1486" spans="1:4" s="476" customFormat="1" ht="13.5" x14ac:dyDescent="0.25">
      <c r="A1486" s="479">
        <v>97952</v>
      </c>
      <c r="B1486" s="479" t="s">
        <v>12536</v>
      </c>
      <c r="C1486" s="479" t="s">
        <v>925</v>
      </c>
      <c r="D1486" s="481">
        <v>4648.22</v>
      </c>
    </row>
    <row r="1487" spans="1:4" s="476" customFormat="1" ht="13.5" x14ac:dyDescent="0.25">
      <c r="A1487" s="479">
        <v>97953</v>
      </c>
      <c r="B1487" s="479" t="s">
        <v>12537</v>
      </c>
      <c r="C1487" s="479" t="s">
        <v>925</v>
      </c>
      <c r="D1487" s="481">
        <v>1207.75</v>
      </c>
    </row>
    <row r="1488" spans="1:4" s="476" customFormat="1" ht="13.5" x14ac:dyDescent="0.25">
      <c r="A1488" s="479">
        <v>97955</v>
      </c>
      <c r="B1488" s="479" t="s">
        <v>12538</v>
      </c>
      <c r="C1488" s="479" t="s">
        <v>925</v>
      </c>
      <c r="D1488" s="481">
        <v>2627.75</v>
      </c>
    </row>
    <row r="1489" spans="1:4" s="476" customFormat="1" ht="13.5" x14ac:dyDescent="0.25">
      <c r="A1489" s="479">
        <v>97956</v>
      </c>
      <c r="B1489" s="479" t="s">
        <v>12539</v>
      </c>
      <c r="C1489" s="479" t="s">
        <v>925</v>
      </c>
      <c r="D1489" s="481">
        <v>1275.1199999999999</v>
      </c>
    </row>
    <row r="1490" spans="1:4" s="476" customFormat="1" ht="13.5" x14ac:dyDescent="0.25">
      <c r="A1490" s="479">
        <v>97957</v>
      </c>
      <c r="B1490" s="479" t="s">
        <v>12540</v>
      </c>
      <c r="C1490" s="479" t="s">
        <v>925</v>
      </c>
      <c r="D1490" s="481">
        <v>2299.59</v>
      </c>
    </row>
    <row r="1491" spans="1:4" s="476" customFormat="1" ht="13.5" x14ac:dyDescent="0.25">
      <c r="A1491" s="479">
        <v>97961</v>
      </c>
      <c r="B1491" s="479" t="s">
        <v>12541</v>
      </c>
      <c r="C1491" s="479" t="s">
        <v>925</v>
      </c>
      <c r="D1491" s="481">
        <v>2095.5500000000002</v>
      </c>
    </row>
    <row r="1492" spans="1:4" s="476" customFormat="1" ht="13.5" x14ac:dyDescent="0.25">
      <c r="A1492" s="479">
        <v>97973</v>
      </c>
      <c r="B1492" s="479" t="s">
        <v>12542</v>
      </c>
      <c r="C1492" s="479" t="s">
        <v>925</v>
      </c>
      <c r="D1492" s="481">
        <v>3955.4</v>
      </c>
    </row>
    <row r="1493" spans="1:4" s="476" customFormat="1" ht="13.5" x14ac:dyDescent="0.25">
      <c r="A1493" s="479">
        <v>97974</v>
      </c>
      <c r="B1493" s="479" t="s">
        <v>12543</v>
      </c>
      <c r="C1493" s="479" t="s">
        <v>925</v>
      </c>
      <c r="D1493" s="480">
        <v>438.65</v>
      </c>
    </row>
    <row r="1494" spans="1:4" s="476" customFormat="1" ht="13.5" x14ac:dyDescent="0.25">
      <c r="A1494" s="479">
        <v>97975</v>
      </c>
      <c r="B1494" s="479" t="s">
        <v>12544</v>
      </c>
      <c r="C1494" s="479" t="s">
        <v>925</v>
      </c>
      <c r="D1494" s="480">
        <v>456.53</v>
      </c>
    </row>
    <row r="1495" spans="1:4" s="476" customFormat="1" ht="13.5" x14ac:dyDescent="0.25">
      <c r="A1495" s="479">
        <v>97976</v>
      </c>
      <c r="B1495" s="479" t="s">
        <v>12545</v>
      </c>
      <c r="C1495" s="479" t="s">
        <v>925</v>
      </c>
      <c r="D1495" s="481">
        <v>1061.73</v>
      </c>
    </row>
    <row r="1496" spans="1:4" s="476" customFormat="1" ht="13.5" x14ac:dyDescent="0.25">
      <c r="A1496" s="479">
        <v>97977</v>
      </c>
      <c r="B1496" s="479" t="s">
        <v>12546</v>
      </c>
      <c r="C1496" s="479" t="s">
        <v>925</v>
      </c>
      <c r="D1496" s="481">
        <v>1486.28</v>
      </c>
    </row>
    <row r="1497" spans="1:4" s="476" customFormat="1" ht="13.5" x14ac:dyDescent="0.25">
      <c r="A1497" s="479">
        <v>97978</v>
      </c>
      <c r="B1497" s="479" t="s">
        <v>12547</v>
      </c>
      <c r="C1497" s="479" t="s">
        <v>925</v>
      </c>
      <c r="D1497" s="480">
        <v>862.41</v>
      </c>
    </row>
    <row r="1498" spans="1:4" s="476" customFormat="1" ht="13.5" x14ac:dyDescent="0.25">
      <c r="A1498" s="479">
        <v>97980</v>
      </c>
      <c r="B1498" s="479" t="s">
        <v>12548</v>
      </c>
      <c r="C1498" s="479" t="s">
        <v>925</v>
      </c>
      <c r="D1498" s="481">
        <v>1967.93</v>
      </c>
    </row>
    <row r="1499" spans="1:4" s="476" customFormat="1" ht="13.5" x14ac:dyDescent="0.25">
      <c r="A1499" s="479">
        <v>97981</v>
      </c>
      <c r="B1499" s="479" t="s">
        <v>12549</v>
      </c>
      <c r="C1499" s="479" t="s">
        <v>934</v>
      </c>
      <c r="D1499" s="481">
        <v>1105.18</v>
      </c>
    </row>
    <row r="1500" spans="1:4" s="476" customFormat="1" ht="13.5" x14ac:dyDescent="0.25">
      <c r="A1500" s="479">
        <v>97983</v>
      </c>
      <c r="B1500" s="479" t="s">
        <v>12550</v>
      </c>
      <c r="C1500" s="479" t="s">
        <v>934</v>
      </c>
      <c r="D1500" s="480">
        <v>465.57</v>
      </c>
    </row>
    <row r="1501" spans="1:4" s="476" customFormat="1" ht="13.5" x14ac:dyDescent="0.25">
      <c r="A1501" s="479">
        <v>97985</v>
      </c>
      <c r="B1501" s="479" t="s">
        <v>12551</v>
      </c>
      <c r="C1501" s="479" t="s">
        <v>934</v>
      </c>
      <c r="D1501" s="481">
        <v>1335.71</v>
      </c>
    </row>
    <row r="1502" spans="1:4" s="476" customFormat="1" ht="13.5" x14ac:dyDescent="0.25">
      <c r="A1502" s="479">
        <v>97987</v>
      </c>
      <c r="B1502" s="479" t="s">
        <v>12552</v>
      </c>
      <c r="C1502" s="479" t="s">
        <v>934</v>
      </c>
      <c r="D1502" s="480">
        <v>621.17999999999995</v>
      </c>
    </row>
    <row r="1503" spans="1:4" s="476" customFormat="1" ht="13.5" x14ac:dyDescent="0.25">
      <c r="A1503" s="479">
        <v>97988</v>
      </c>
      <c r="B1503" s="479" t="s">
        <v>12553</v>
      </c>
      <c r="C1503" s="479" t="s">
        <v>925</v>
      </c>
      <c r="D1503" s="481">
        <v>2919.13</v>
      </c>
    </row>
    <row r="1504" spans="1:4" s="476" customFormat="1" ht="13.5" x14ac:dyDescent="0.25">
      <c r="A1504" s="479">
        <v>97989</v>
      </c>
      <c r="B1504" s="479" t="s">
        <v>12554</v>
      </c>
      <c r="C1504" s="479" t="s">
        <v>934</v>
      </c>
      <c r="D1504" s="481">
        <v>1566.28</v>
      </c>
    </row>
    <row r="1505" spans="1:4" s="476" customFormat="1" ht="13.5" x14ac:dyDescent="0.25">
      <c r="A1505" s="479">
        <v>97991</v>
      </c>
      <c r="B1505" s="479" t="s">
        <v>12555</v>
      </c>
      <c r="C1505" s="479" t="s">
        <v>934</v>
      </c>
      <c r="D1505" s="480">
        <v>879.12</v>
      </c>
    </row>
    <row r="1506" spans="1:4" s="476" customFormat="1" ht="13.5" x14ac:dyDescent="0.25">
      <c r="A1506" s="479">
        <v>97992</v>
      </c>
      <c r="B1506" s="479" t="s">
        <v>12556</v>
      </c>
      <c r="C1506" s="479" t="s">
        <v>925</v>
      </c>
      <c r="D1506" s="481">
        <v>3768.24</v>
      </c>
    </row>
    <row r="1507" spans="1:4" s="476" customFormat="1" ht="13.5" x14ac:dyDescent="0.25">
      <c r="A1507" s="479">
        <v>97993</v>
      </c>
      <c r="B1507" s="479" t="s">
        <v>12557</v>
      </c>
      <c r="C1507" s="479" t="s">
        <v>934</v>
      </c>
      <c r="D1507" s="481">
        <v>1912.09</v>
      </c>
    </row>
    <row r="1508" spans="1:4" s="476" customFormat="1" ht="13.5" x14ac:dyDescent="0.25">
      <c r="A1508" s="479">
        <v>97994</v>
      </c>
      <c r="B1508" s="479" t="s">
        <v>12558</v>
      </c>
      <c r="C1508" s="479" t="s">
        <v>925</v>
      </c>
      <c r="D1508" s="481">
        <v>2426.29</v>
      </c>
    </row>
    <row r="1509" spans="1:4" s="476" customFormat="1" ht="13.5" x14ac:dyDescent="0.25">
      <c r="A1509" s="479">
        <v>97995</v>
      </c>
      <c r="B1509" s="479" t="s">
        <v>12559</v>
      </c>
      <c r="C1509" s="479" t="s">
        <v>934</v>
      </c>
      <c r="D1509" s="481">
        <v>1140.92</v>
      </c>
    </row>
    <row r="1510" spans="1:4" s="476" customFormat="1" ht="13.5" x14ac:dyDescent="0.25">
      <c r="A1510" s="479">
        <v>97996</v>
      </c>
      <c r="B1510" s="479" t="s">
        <v>12560</v>
      </c>
      <c r="C1510" s="479" t="s">
        <v>925</v>
      </c>
      <c r="D1510" s="481">
        <v>3075.18</v>
      </c>
    </row>
    <row r="1511" spans="1:4" s="476" customFormat="1" ht="13.5" x14ac:dyDescent="0.25">
      <c r="A1511" s="479">
        <v>97997</v>
      </c>
      <c r="B1511" s="479" t="s">
        <v>12561</v>
      </c>
      <c r="C1511" s="479" t="s">
        <v>934</v>
      </c>
      <c r="D1511" s="481">
        <v>1361.54</v>
      </c>
    </row>
    <row r="1512" spans="1:4" s="476" customFormat="1" ht="13.5" x14ac:dyDescent="0.25">
      <c r="A1512" s="479">
        <v>97999</v>
      </c>
      <c r="B1512" s="479" t="s">
        <v>12562</v>
      </c>
      <c r="C1512" s="479" t="s">
        <v>934</v>
      </c>
      <c r="D1512" s="481">
        <v>1582.16</v>
      </c>
    </row>
    <row r="1513" spans="1:4" s="476" customFormat="1" ht="13.5" x14ac:dyDescent="0.25">
      <c r="A1513" s="479">
        <v>98001</v>
      </c>
      <c r="B1513" s="479" t="s">
        <v>12563</v>
      </c>
      <c r="C1513" s="479" t="s">
        <v>934</v>
      </c>
      <c r="D1513" s="481">
        <v>1802.76</v>
      </c>
    </row>
    <row r="1514" spans="1:4" s="476" customFormat="1" ht="13.5" x14ac:dyDescent="0.25">
      <c r="A1514" s="479">
        <v>98002</v>
      </c>
      <c r="B1514" s="479" t="s">
        <v>12564</v>
      </c>
      <c r="C1514" s="479" t="s">
        <v>925</v>
      </c>
      <c r="D1514" s="481">
        <v>5045.33</v>
      </c>
    </row>
    <row r="1515" spans="1:4" s="476" customFormat="1" ht="13.5" x14ac:dyDescent="0.25">
      <c r="A1515" s="479">
        <v>98003</v>
      </c>
      <c r="B1515" s="479" t="s">
        <v>12565</v>
      </c>
      <c r="C1515" s="479" t="s">
        <v>934</v>
      </c>
      <c r="D1515" s="481">
        <v>2023.42</v>
      </c>
    </row>
    <row r="1516" spans="1:4" s="476" customFormat="1" ht="13.5" x14ac:dyDescent="0.25">
      <c r="A1516" s="479">
        <v>98005</v>
      </c>
      <c r="B1516" s="479" t="s">
        <v>12566</v>
      </c>
      <c r="C1516" s="479" t="s">
        <v>934</v>
      </c>
      <c r="D1516" s="481">
        <v>2244.0500000000002</v>
      </c>
    </row>
    <row r="1517" spans="1:4" s="476" customFormat="1" ht="13.5" x14ac:dyDescent="0.25">
      <c r="A1517" s="479">
        <v>98006</v>
      </c>
      <c r="B1517" s="479" t="s">
        <v>12567</v>
      </c>
      <c r="C1517" s="479" t="s">
        <v>925</v>
      </c>
      <c r="D1517" s="481">
        <v>6343.88</v>
      </c>
    </row>
    <row r="1518" spans="1:4" s="476" customFormat="1" ht="13.5" x14ac:dyDescent="0.25">
      <c r="A1518" s="479">
        <v>98007</v>
      </c>
      <c r="B1518" s="479" t="s">
        <v>12568</v>
      </c>
      <c r="C1518" s="479" t="s">
        <v>934</v>
      </c>
      <c r="D1518" s="481">
        <v>2464.67</v>
      </c>
    </row>
    <row r="1519" spans="1:4" s="476" customFormat="1" ht="13.5" x14ac:dyDescent="0.25">
      <c r="A1519" s="479">
        <v>98008</v>
      </c>
      <c r="B1519" s="479" t="s">
        <v>12569</v>
      </c>
      <c r="C1519" s="479" t="s">
        <v>925</v>
      </c>
      <c r="D1519" s="481">
        <v>3825.76</v>
      </c>
    </row>
    <row r="1520" spans="1:4" s="476" customFormat="1" ht="13.5" x14ac:dyDescent="0.25">
      <c r="A1520" s="479">
        <v>98009</v>
      </c>
      <c r="B1520" s="479" t="s">
        <v>12570</v>
      </c>
      <c r="C1520" s="479" t="s">
        <v>934</v>
      </c>
      <c r="D1520" s="481">
        <v>1582.16</v>
      </c>
    </row>
    <row r="1521" spans="1:4" s="476" customFormat="1" ht="13.5" x14ac:dyDescent="0.25">
      <c r="A1521" s="479">
        <v>98010</v>
      </c>
      <c r="B1521" s="479" t="s">
        <v>12571</v>
      </c>
      <c r="C1521" s="479" t="s">
        <v>925</v>
      </c>
      <c r="D1521" s="481">
        <v>4667.7299999999996</v>
      </c>
    </row>
    <row r="1522" spans="1:4" s="476" customFormat="1" ht="13.5" x14ac:dyDescent="0.25">
      <c r="A1522" s="479">
        <v>98011</v>
      </c>
      <c r="B1522" s="479" t="s">
        <v>12572</v>
      </c>
      <c r="C1522" s="479" t="s">
        <v>934</v>
      </c>
      <c r="D1522" s="481">
        <v>1802.76</v>
      </c>
    </row>
    <row r="1523" spans="1:4" s="476" customFormat="1" ht="13.5" x14ac:dyDescent="0.25">
      <c r="A1523" s="479">
        <v>98012</v>
      </c>
      <c r="B1523" s="479" t="s">
        <v>12573</v>
      </c>
      <c r="C1523" s="479" t="s">
        <v>925</v>
      </c>
      <c r="D1523" s="481">
        <v>5490.78</v>
      </c>
    </row>
    <row r="1524" spans="1:4" s="476" customFormat="1" ht="13.5" x14ac:dyDescent="0.25">
      <c r="A1524" s="479">
        <v>98013</v>
      </c>
      <c r="B1524" s="479" t="s">
        <v>12574</v>
      </c>
      <c r="C1524" s="479" t="s">
        <v>934</v>
      </c>
      <c r="D1524" s="481">
        <v>2023.42</v>
      </c>
    </row>
    <row r="1525" spans="1:4" s="476" customFormat="1" ht="13.5" x14ac:dyDescent="0.25">
      <c r="A1525" s="479">
        <v>98014</v>
      </c>
      <c r="B1525" s="479" t="s">
        <v>12575</v>
      </c>
      <c r="C1525" s="479" t="s">
        <v>925</v>
      </c>
      <c r="D1525" s="481">
        <v>6313.83</v>
      </c>
    </row>
    <row r="1526" spans="1:4" s="476" customFormat="1" ht="13.5" x14ac:dyDescent="0.25">
      <c r="A1526" s="479">
        <v>98015</v>
      </c>
      <c r="B1526" s="479" t="s">
        <v>12576</v>
      </c>
      <c r="C1526" s="479" t="s">
        <v>934</v>
      </c>
      <c r="D1526" s="481">
        <v>2244.0500000000002</v>
      </c>
    </row>
    <row r="1527" spans="1:4" s="476" customFormat="1" ht="13.5" x14ac:dyDescent="0.25">
      <c r="A1527" s="479">
        <v>98016</v>
      </c>
      <c r="B1527" s="479" t="s">
        <v>12577</v>
      </c>
      <c r="C1527" s="479" t="s">
        <v>925</v>
      </c>
      <c r="D1527" s="481">
        <v>7141.12</v>
      </c>
    </row>
    <row r="1528" spans="1:4" s="476" customFormat="1" ht="13.5" x14ac:dyDescent="0.25">
      <c r="A1528" s="479">
        <v>98017</v>
      </c>
      <c r="B1528" s="479" t="s">
        <v>12578</v>
      </c>
      <c r="C1528" s="479" t="s">
        <v>934</v>
      </c>
      <c r="D1528" s="481">
        <v>2464.67</v>
      </c>
    </row>
    <row r="1529" spans="1:4" s="476" customFormat="1" ht="13.5" x14ac:dyDescent="0.25">
      <c r="A1529" s="479">
        <v>98018</v>
      </c>
      <c r="B1529" s="479" t="s">
        <v>12579</v>
      </c>
      <c r="C1529" s="479" t="s">
        <v>925</v>
      </c>
      <c r="D1529" s="481">
        <v>7959.97</v>
      </c>
    </row>
    <row r="1530" spans="1:4" s="476" customFormat="1" ht="13.5" x14ac:dyDescent="0.25">
      <c r="A1530" s="479">
        <v>98019</v>
      </c>
      <c r="B1530" s="479" t="s">
        <v>12580</v>
      </c>
      <c r="C1530" s="479" t="s">
        <v>934</v>
      </c>
      <c r="D1530" s="481">
        <v>2705.52</v>
      </c>
    </row>
    <row r="1531" spans="1:4" s="476" customFormat="1" ht="13.5" x14ac:dyDescent="0.25">
      <c r="A1531" s="479">
        <v>98020</v>
      </c>
      <c r="B1531" s="479" t="s">
        <v>12581</v>
      </c>
      <c r="C1531" s="479" t="s">
        <v>925</v>
      </c>
      <c r="D1531" s="481">
        <v>5652.22</v>
      </c>
    </row>
    <row r="1532" spans="1:4" s="476" customFormat="1" ht="13.5" x14ac:dyDescent="0.25">
      <c r="A1532" s="479">
        <v>98021</v>
      </c>
      <c r="B1532" s="479" t="s">
        <v>12582</v>
      </c>
      <c r="C1532" s="479" t="s">
        <v>934</v>
      </c>
      <c r="D1532" s="481">
        <v>2043.72</v>
      </c>
    </row>
    <row r="1533" spans="1:4" s="476" customFormat="1" ht="13.5" x14ac:dyDescent="0.25">
      <c r="A1533" s="479">
        <v>98022</v>
      </c>
      <c r="B1533" s="479" t="s">
        <v>12583</v>
      </c>
      <c r="C1533" s="479" t="s">
        <v>925</v>
      </c>
      <c r="D1533" s="481">
        <v>6641.99</v>
      </c>
    </row>
    <row r="1534" spans="1:4" s="476" customFormat="1" ht="13.5" x14ac:dyDescent="0.25">
      <c r="A1534" s="479">
        <v>98023</v>
      </c>
      <c r="B1534" s="479" t="s">
        <v>12584</v>
      </c>
      <c r="C1534" s="479" t="s">
        <v>934</v>
      </c>
      <c r="D1534" s="481">
        <v>2264.29</v>
      </c>
    </row>
    <row r="1535" spans="1:4" s="476" customFormat="1" ht="13.5" x14ac:dyDescent="0.25">
      <c r="A1535" s="479">
        <v>98024</v>
      </c>
      <c r="B1535" s="479" t="s">
        <v>12585</v>
      </c>
      <c r="C1535" s="479" t="s">
        <v>925</v>
      </c>
      <c r="D1535" s="481">
        <v>7668.07</v>
      </c>
    </row>
    <row r="1536" spans="1:4" s="476" customFormat="1" ht="13.5" x14ac:dyDescent="0.25">
      <c r="A1536" s="479">
        <v>98025</v>
      </c>
      <c r="B1536" s="479" t="s">
        <v>12586</v>
      </c>
      <c r="C1536" s="479" t="s">
        <v>934</v>
      </c>
      <c r="D1536" s="481">
        <v>2484.9699999999998</v>
      </c>
    </row>
    <row r="1537" spans="1:4" s="476" customFormat="1" ht="13.5" x14ac:dyDescent="0.25">
      <c r="A1537" s="479">
        <v>98026</v>
      </c>
      <c r="B1537" s="479" t="s">
        <v>12587</v>
      </c>
      <c r="C1537" s="479" t="s">
        <v>925</v>
      </c>
      <c r="D1537" s="481">
        <v>8657.6299999999992</v>
      </c>
    </row>
    <row r="1538" spans="1:4" s="476" customFormat="1" ht="13.5" x14ac:dyDescent="0.25">
      <c r="A1538" s="479">
        <v>98027</v>
      </c>
      <c r="B1538" s="479" t="s">
        <v>12588</v>
      </c>
      <c r="C1538" s="479" t="s">
        <v>934</v>
      </c>
      <c r="D1538" s="481">
        <v>2705.52</v>
      </c>
    </row>
    <row r="1539" spans="1:4" s="476" customFormat="1" ht="13.5" x14ac:dyDescent="0.25">
      <c r="A1539" s="479">
        <v>98028</v>
      </c>
      <c r="B1539" s="479" t="s">
        <v>12589</v>
      </c>
      <c r="C1539" s="479" t="s">
        <v>925</v>
      </c>
      <c r="D1539" s="481">
        <v>9647.32</v>
      </c>
    </row>
    <row r="1540" spans="1:4" s="476" customFormat="1" ht="13.5" x14ac:dyDescent="0.25">
      <c r="A1540" s="479">
        <v>98029</v>
      </c>
      <c r="B1540" s="479" t="s">
        <v>12590</v>
      </c>
      <c r="C1540" s="479" t="s">
        <v>934</v>
      </c>
      <c r="D1540" s="481">
        <v>2930.34</v>
      </c>
    </row>
    <row r="1541" spans="1:4" s="476" customFormat="1" ht="13.5" x14ac:dyDescent="0.25">
      <c r="A1541" s="479">
        <v>98030</v>
      </c>
      <c r="B1541" s="479" t="s">
        <v>12591</v>
      </c>
      <c r="C1541" s="479" t="s">
        <v>925</v>
      </c>
      <c r="D1541" s="481">
        <v>7860.64</v>
      </c>
    </row>
    <row r="1542" spans="1:4" s="476" customFormat="1" ht="13.5" x14ac:dyDescent="0.25">
      <c r="A1542" s="479">
        <v>98031</v>
      </c>
      <c r="B1542" s="479" t="s">
        <v>12592</v>
      </c>
      <c r="C1542" s="479" t="s">
        <v>934</v>
      </c>
      <c r="D1542" s="481">
        <v>2489.1999999999998</v>
      </c>
    </row>
    <row r="1543" spans="1:4" s="476" customFormat="1" ht="13.5" x14ac:dyDescent="0.25">
      <c r="A1543" s="479">
        <v>98032</v>
      </c>
      <c r="B1543" s="479" t="s">
        <v>12593</v>
      </c>
      <c r="C1543" s="479" t="s">
        <v>925</v>
      </c>
      <c r="D1543" s="481">
        <v>9055.09</v>
      </c>
    </row>
    <row r="1544" spans="1:4" s="476" customFormat="1" ht="13.5" x14ac:dyDescent="0.25">
      <c r="A1544" s="479">
        <v>98033</v>
      </c>
      <c r="B1544" s="479" t="s">
        <v>12594</v>
      </c>
      <c r="C1544" s="479" t="s">
        <v>934</v>
      </c>
      <c r="D1544" s="481">
        <v>2709.75</v>
      </c>
    </row>
    <row r="1545" spans="1:4" s="476" customFormat="1" ht="13.5" x14ac:dyDescent="0.25">
      <c r="A1545" s="479">
        <v>98034</v>
      </c>
      <c r="B1545" s="479" t="s">
        <v>12595</v>
      </c>
      <c r="C1545" s="479" t="s">
        <v>925</v>
      </c>
      <c r="D1545" s="481">
        <v>10249.530000000001</v>
      </c>
    </row>
    <row r="1546" spans="1:4" s="476" customFormat="1" ht="13.5" x14ac:dyDescent="0.25">
      <c r="A1546" s="479">
        <v>98035</v>
      </c>
      <c r="B1546" s="479" t="s">
        <v>12596</v>
      </c>
      <c r="C1546" s="479" t="s">
        <v>934</v>
      </c>
      <c r="D1546" s="481">
        <v>2930.34</v>
      </c>
    </row>
    <row r="1547" spans="1:4" s="476" customFormat="1" ht="13.5" x14ac:dyDescent="0.25">
      <c r="A1547" s="479">
        <v>98036</v>
      </c>
      <c r="B1547" s="479" t="s">
        <v>12597</v>
      </c>
      <c r="C1547" s="479" t="s">
        <v>925</v>
      </c>
      <c r="D1547" s="481">
        <v>11443.97</v>
      </c>
    </row>
    <row r="1548" spans="1:4" s="476" customFormat="1" ht="13.5" x14ac:dyDescent="0.25">
      <c r="A1548" s="479">
        <v>98037</v>
      </c>
      <c r="B1548" s="479" t="s">
        <v>12598</v>
      </c>
      <c r="C1548" s="479" t="s">
        <v>934</v>
      </c>
      <c r="D1548" s="481">
        <v>3155.16</v>
      </c>
    </row>
    <row r="1549" spans="1:4" s="476" customFormat="1" ht="13.5" x14ac:dyDescent="0.25">
      <c r="A1549" s="479">
        <v>98038</v>
      </c>
      <c r="B1549" s="479" t="s">
        <v>12599</v>
      </c>
      <c r="C1549" s="479" t="s">
        <v>925</v>
      </c>
      <c r="D1549" s="481">
        <v>10469.08</v>
      </c>
    </row>
    <row r="1550" spans="1:4" s="476" customFormat="1" ht="13.5" x14ac:dyDescent="0.25">
      <c r="A1550" s="479">
        <v>98039</v>
      </c>
      <c r="B1550" s="479" t="s">
        <v>12600</v>
      </c>
      <c r="C1550" s="479" t="s">
        <v>934</v>
      </c>
      <c r="D1550" s="481">
        <v>2934.57</v>
      </c>
    </row>
    <row r="1551" spans="1:4" s="476" customFormat="1" ht="13.5" x14ac:dyDescent="0.25">
      <c r="A1551" s="479">
        <v>98040</v>
      </c>
      <c r="B1551" s="479" t="s">
        <v>12601</v>
      </c>
      <c r="C1551" s="479" t="s">
        <v>925</v>
      </c>
      <c r="D1551" s="481">
        <v>11844.55</v>
      </c>
    </row>
    <row r="1552" spans="1:4" s="476" customFormat="1" ht="13.5" x14ac:dyDescent="0.25">
      <c r="A1552" s="479">
        <v>98041</v>
      </c>
      <c r="B1552" s="479" t="s">
        <v>12602</v>
      </c>
      <c r="C1552" s="479" t="s">
        <v>934</v>
      </c>
      <c r="D1552" s="481">
        <v>3155.16</v>
      </c>
    </row>
    <row r="1553" spans="1:4" s="476" customFormat="1" ht="13.5" x14ac:dyDescent="0.25">
      <c r="A1553" s="479">
        <v>98042</v>
      </c>
      <c r="B1553" s="479" t="s">
        <v>12603</v>
      </c>
      <c r="C1553" s="479" t="s">
        <v>925</v>
      </c>
      <c r="D1553" s="481">
        <v>13220.02</v>
      </c>
    </row>
    <row r="1554" spans="1:4" s="476" customFormat="1" ht="13.5" x14ac:dyDescent="0.25">
      <c r="A1554" s="479">
        <v>98043</v>
      </c>
      <c r="B1554" s="479" t="s">
        <v>12604</v>
      </c>
      <c r="C1554" s="479" t="s">
        <v>934</v>
      </c>
      <c r="D1554" s="481">
        <v>3380.02</v>
      </c>
    </row>
    <row r="1555" spans="1:4" s="476" customFormat="1" ht="13.5" x14ac:dyDescent="0.25">
      <c r="A1555" s="479">
        <v>98044</v>
      </c>
      <c r="B1555" s="479" t="s">
        <v>12605</v>
      </c>
      <c r="C1555" s="479" t="s">
        <v>925</v>
      </c>
      <c r="D1555" s="481">
        <v>13431.53</v>
      </c>
    </row>
    <row r="1556" spans="1:4" s="476" customFormat="1" ht="13.5" x14ac:dyDescent="0.25">
      <c r="A1556" s="479">
        <v>98045</v>
      </c>
      <c r="B1556" s="479" t="s">
        <v>12606</v>
      </c>
      <c r="C1556" s="479" t="s">
        <v>934</v>
      </c>
      <c r="D1556" s="481">
        <v>3380.02</v>
      </c>
    </row>
    <row r="1557" spans="1:4" s="476" customFormat="1" ht="13.5" x14ac:dyDescent="0.25">
      <c r="A1557" s="479">
        <v>98046</v>
      </c>
      <c r="B1557" s="479" t="s">
        <v>12607</v>
      </c>
      <c r="C1557" s="479" t="s">
        <v>925</v>
      </c>
      <c r="D1557" s="481">
        <v>14995.99</v>
      </c>
    </row>
    <row r="1558" spans="1:4" s="476" customFormat="1" ht="13.5" x14ac:dyDescent="0.25">
      <c r="A1558" s="479">
        <v>98047</v>
      </c>
      <c r="B1558" s="479" t="s">
        <v>12608</v>
      </c>
      <c r="C1558" s="479" t="s">
        <v>934</v>
      </c>
      <c r="D1558" s="481">
        <v>3604.87</v>
      </c>
    </row>
    <row r="1559" spans="1:4" s="476" customFormat="1" ht="13.5" x14ac:dyDescent="0.25">
      <c r="A1559" s="479">
        <v>98048</v>
      </c>
      <c r="B1559" s="479" t="s">
        <v>12609</v>
      </c>
      <c r="C1559" s="479" t="s">
        <v>925</v>
      </c>
      <c r="D1559" s="481">
        <v>17473.84</v>
      </c>
    </row>
    <row r="1560" spans="1:4" s="476" customFormat="1" ht="13.5" x14ac:dyDescent="0.25">
      <c r="A1560" s="479">
        <v>98049</v>
      </c>
      <c r="B1560" s="479" t="s">
        <v>12610</v>
      </c>
      <c r="C1560" s="479" t="s">
        <v>934</v>
      </c>
      <c r="D1560" s="481">
        <v>3788.34</v>
      </c>
    </row>
    <row r="1561" spans="1:4" s="476" customFormat="1" ht="13.5" x14ac:dyDescent="0.25">
      <c r="A1561" s="479">
        <v>98050</v>
      </c>
      <c r="B1561" s="479" t="s">
        <v>12611</v>
      </c>
      <c r="C1561" s="479" t="s">
        <v>934</v>
      </c>
      <c r="D1561" s="480">
        <v>258.31</v>
      </c>
    </row>
    <row r="1562" spans="1:4" s="476" customFormat="1" ht="13.5" x14ac:dyDescent="0.25">
      <c r="A1562" s="479">
        <v>98051</v>
      </c>
      <c r="B1562" s="479" t="s">
        <v>12612</v>
      </c>
      <c r="C1562" s="479" t="s">
        <v>934</v>
      </c>
      <c r="D1562" s="480">
        <v>882.07</v>
      </c>
    </row>
    <row r="1563" spans="1:4" s="476" customFormat="1" ht="13.5" x14ac:dyDescent="0.25">
      <c r="A1563" s="479">
        <v>98405</v>
      </c>
      <c r="B1563" s="479" t="s">
        <v>12613</v>
      </c>
      <c r="C1563" s="479" t="s">
        <v>925</v>
      </c>
      <c r="D1563" s="481">
        <v>2441.4699999999998</v>
      </c>
    </row>
    <row r="1564" spans="1:4" s="476" customFormat="1" ht="13.5" x14ac:dyDescent="0.25">
      <c r="A1564" s="479">
        <v>98406</v>
      </c>
      <c r="B1564" s="479" t="s">
        <v>12614</v>
      </c>
      <c r="C1564" s="479" t="s">
        <v>925</v>
      </c>
      <c r="D1564" s="481">
        <v>5697.13</v>
      </c>
    </row>
    <row r="1565" spans="1:4" s="476" customFormat="1" ht="13.5" x14ac:dyDescent="0.25">
      <c r="A1565" s="479">
        <v>98407</v>
      </c>
      <c r="B1565" s="479" t="s">
        <v>12615</v>
      </c>
      <c r="C1565" s="479" t="s">
        <v>925</v>
      </c>
      <c r="D1565" s="481">
        <v>3723.94</v>
      </c>
    </row>
    <row r="1566" spans="1:4" s="476" customFormat="1" ht="13.5" x14ac:dyDescent="0.25">
      <c r="A1566" s="479">
        <v>98408</v>
      </c>
      <c r="B1566" s="479" t="s">
        <v>12616</v>
      </c>
      <c r="C1566" s="479" t="s">
        <v>925</v>
      </c>
      <c r="D1566" s="481">
        <v>4372.78</v>
      </c>
    </row>
    <row r="1567" spans="1:4" s="476" customFormat="1" ht="13.5" x14ac:dyDescent="0.25">
      <c r="A1567" s="479">
        <v>98409</v>
      </c>
      <c r="B1567" s="479" t="s">
        <v>12617</v>
      </c>
      <c r="C1567" s="479" t="s">
        <v>934</v>
      </c>
      <c r="D1567" s="480">
        <v>351.76</v>
      </c>
    </row>
    <row r="1568" spans="1:4" s="476" customFormat="1" ht="13.5" x14ac:dyDescent="0.25">
      <c r="A1568" s="479">
        <v>98410</v>
      </c>
      <c r="B1568" s="479" t="s">
        <v>12618</v>
      </c>
      <c r="C1568" s="479" t="s">
        <v>925</v>
      </c>
      <c r="D1568" s="481">
        <v>1142.27</v>
      </c>
    </row>
    <row r="1569" spans="1:4" s="476" customFormat="1" ht="13.5" x14ac:dyDescent="0.25">
      <c r="A1569" s="479">
        <v>98414</v>
      </c>
      <c r="B1569" s="479" t="s">
        <v>12619</v>
      </c>
      <c r="C1569" s="479" t="s">
        <v>925</v>
      </c>
      <c r="D1569" s="481">
        <v>1127.23</v>
      </c>
    </row>
    <row r="1570" spans="1:4" s="476" customFormat="1" ht="13.5" x14ac:dyDescent="0.25">
      <c r="A1570" s="479">
        <v>98415</v>
      </c>
      <c r="B1570" s="479" t="s">
        <v>3445</v>
      </c>
      <c r="C1570" s="479" t="s">
        <v>925</v>
      </c>
      <c r="D1570" s="481">
        <v>1309.3</v>
      </c>
    </row>
    <row r="1571" spans="1:4" s="476" customFormat="1" ht="13.5" x14ac:dyDescent="0.25">
      <c r="A1571" s="479">
        <v>98416</v>
      </c>
      <c r="B1571" s="479" t="s">
        <v>3446</v>
      </c>
      <c r="C1571" s="479" t="s">
        <v>925</v>
      </c>
      <c r="D1571" s="481">
        <v>1360.01</v>
      </c>
    </row>
    <row r="1572" spans="1:4" s="476" customFormat="1" ht="13.5" x14ac:dyDescent="0.25">
      <c r="A1572" s="479">
        <v>98417</v>
      </c>
      <c r="B1572" s="479" t="s">
        <v>3447</v>
      </c>
      <c r="C1572" s="479" t="s">
        <v>925</v>
      </c>
      <c r="D1572" s="481">
        <v>1592.8</v>
      </c>
    </row>
    <row r="1573" spans="1:4" s="476" customFormat="1" ht="13.5" x14ac:dyDescent="0.25">
      <c r="A1573" s="479">
        <v>98418</v>
      </c>
      <c r="B1573" s="479" t="s">
        <v>3448</v>
      </c>
      <c r="C1573" s="479" t="s">
        <v>925</v>
      </c>
      <c r="D1573" s="481">
        <v>1721.95</v>
      </c>
    </row>
    <row r="1574" spans="1:4" s="476" customFormat="1" ht="13.5" x14ac:dyDescent="0.25">
      <c r="A1574" s="479">
        <v>98419</v>
      </c>
      <c r="B1574" s="479" t="s">
        <v>3449</v>
      </c>
      <c r="C1574" s="479" t="s">
        <v>925</v>
      </c>
      <c r="D1574" s="481">
        <v>1851.11</v>
      </c>
    </row>
    <row r="1575" spans="1:4" s="476" customFormat="1" ht="13.5" x14ac:dyDescent="0.25">
      <c r="A1575" s="479">
        <v>98420</v>
      </c>
      <c r="B1575" s="479" t="s">
        <v>3450</v>
      </c>
      <c r="C1575" s="479" t="s">
        <v>925</v>
      </c>
      <c r="D1575" s="481">
        <v>1857.61</v>
      </c>
    </row>
    <row r="1576" spans="1:4" s="476" customFormat="1" ht="13.5" x14ac:dyDescent="0.25">
      <c r="A1576" s="479">
        <v>98421</v>
      </c>
      <c r="B1576" s="479" t="s">
        <v>3451</v>
      </c>
      <c r="C1576" s="479" t="s">
        <v>925</v>
      </c>
      <c r="D1576" s="481">
        <v>2090.39</v>
      </c>
    </row>
    <row r="1577" spans="1:4" s="476" customFormat="1" ht="13.5" x14ac:dyDescent="0.25">
      <c r="A1577" s="479">
        <v>98422</v>
      </c>
      <c r="B1577" s="479" t="s">
        <v>3452</v>
      </c>
      <c r="C1577" s="479" t="s">
        <v>925</v>
      </c>
      <c r="D1577" s="481">
        <v>2323.1799999999998</v>
      </c>
    </row>
    <row r="1578" spans="1:4" s="476" customFormat="1" ht="13.5" x14ac:dyDescent="0.25">
      <c r="A1578" s="479">
        <v>98423</v>
      </c>
      <c r="B1578" s="479" t="s">
        <v>3453</v>
      </c>
      <c r="C1578" s="479" t="s">
        <v>925</v>
      </c>
      <c r="D1578" s="481">
        <v>2452.33</v>
      </c>
    </row>
    <row r="1579" spans="1:4" s="476" customFormat="1" ht="13.5" x14ac:dyDescent="0.25">
      <c r="A1579" s="479">
        <v>98424</v>
      </c>
      <c r="B1579" s="479" t="s">
        <v>3454</v>
      </c>
      <c r="C1579" s="479" t="s">
        <v>925</v>
      </c>
      <c r="D1579" s="481">
        <v>2581.4899999999998</v>
      </c>
    </row>
    <row r="1580" spans="1:4" s="476" customFormat="1" ht="13.5" x14ac:dyDescent="0.25">
      <c r="A1580" s="479">
        <v>98425</v>
      </c>
      <c r="B1580" s="479" t="s">
        <v>3455</v>
      </c>
      <c r="C1580" s="479" t="s">
        <v>925</v>
      </c>
      <c r="D1580" s="481">
        <v>2919.13</v>
      </c>
    </row>
    <row r="1581" spans="1:4" s="476" customFormat="1" ht="13.5" x14ac:dyDescent="0.25">
      <c r="A1581" s="479">
        <v>98426</v>
      </c>
      <c r="B1581" s="479" t="s">
        <v>3456</v>
      </c>
      <c r="C1581" s="479" t="s">
        <v>925</v>
      </c>
      <c r="D1581" s="481">
        <v>3702.27</v>
      </c>
    </row>
    <row r="1582" spans="1:4" s="476" customFormat="1" ht="13.5" x14ac:dyDescent="0.25">
      <c r="A1582" s="479">
        <v>98427</v>
      </c>
      <c r="B1582" s="479" t="s">
        <v>3457</v>
      </c>
      <c r="C1582" s="479" t="s">
        <v>925</v>
      </c>
      <c r="D1582" s="481">
        <v>4485.41</v>
      </c>
    </row>
    <row r="1583" spans="1:4" s="476" customFormat="1" ht="13.5" x14ac:dyDescent="0.25">
      <c r="A1583" s="479">
        <v>98428</v>
      </c>
      <c r="B1583" s="479" t="s">
        <v>3458</v>
      </c>
      <c r="C1583" s="479" t="s">
        <v>925</v>
      </c>
      <c r="D1583" s="481">
        <v>4926.4399999999996</v>
      </c>
    </row>
    <row r="1584" spans="1:4" s="476" customFormat="1" ht="13.5" x14ac:dyDescent="0.25">
      <c r="A1584" s="479">
        <v>98429</v>
      </c>
      <c r="B1584" s="479" t="s">
        <v>3459</v>
      </c>
      <c r="C1584" s="479" t="s">
        <v>925</v>
      </c>
      <c r="D1584" s="481">
        <v>5367.48</v>
      </c>
    </row>
    <row r="1585" spans="1:4" s="476" customFormat="1" ht="13.5" x14ac:dyDescent="0.25">
      <c r="A1585" s="479">
        <v>98430</v>
      </c>
      <c r="B1585" s="479" t="s">
        <v>3460</v>
      </c>
      <c r="C1585" s="479" t="s">
        <v>925</v>
      </c>
      <c r="D1585" s="481">
        <v>3649.51</v>
      </c>
    </row>
    <row r="1586" spans="1:4" s="476" customFormat="1" ht="13.5" x14ac:dyDescent="0.25">
      <c r="A1586" s="479">
        <v>98431</v>
      </c>
      <c r="B1586" s="479" t="s">
        <v>3461</v>
      </c>
      <c r="C1586" s="479" t="s">
        <v>925</v>
      </c>
      <c r="D1586" s="481">
        <v>4432.6499999999996</v>
      </c>
    </row>
    <row r="1587" spans="1:4" s="476" customFormat="1" ht="13.5" x14ac:dyDescent="0.25">
      <c r="A1587" s="479">
        <v>98432</v>
      </c>
      <c r="B1587" s="479" t="s">
        <v>3462</v>
      </c>
      <c r="C1587" s="479" t="s">
        <v>925</v>
      </c>
      <c r="D1587" s="481">
        <v>5215.79</v>
      </c>
    </row>
    <row r="1588" spans="1:4" s="476" customFormat="1" ht="13.5" x14ac:dyDescent="0.25">
      <c r="A1588" s="479">
        <v>98433</v>
      </c>
      <c r="B1588" s="479" t="s">
        <v>3463</v>
      </c>
      <c r="C1588" s="479" t="s">
        <v>925</v>
      </c>
      <c r="D1588" s="481">
        <v>5656.82</v>
      </c>
    </row>
    <row r="1589" spans="1:4" s="476" customFormat="1" ht="13.5" x14ac:dyDescent="0.25">
      <c r="A1589" s="479">
        <v>98434</v>
      </c>
      <c r="B1589" s="479" t="s">
        <v>3464</v>
      </c>
      <c r="C1589" s="479" t="s">
        <v>925</v>
      </c>
      <c r="D1589" s="481">
        <v>6097.86</v>
      </c>
    </row>
    <row r="1590" spans="1:4" s="476" customFormat="1" ht="13.5" x14ac:dyDescent="0.25">
      <c r="A1590" s="479">
        <v>99240</v>
      </c>
      <c r="B1590" s="479" t="s">
        <v>12620</v>
      </c>
      <c r="C1590" s="479" t="s">
        <v>934</v>
      </c>
      <c r="D1590" s="480">
        <v>617.75</v>
      </c>
    </row>
    <row r="1591" spans="1:4" s="476" customFormat="1" ht="13.5" x14ac:dyDescent="0.25">
      <c r="A1591" s="479">
        <v>99241</v>
      </c>
      <c r="B1591" s="479" t="s">
        <v>12621</v>
      </c>
      <c r="C1591" s="479" t="s">
        <v>934</v>
      </c>
      <c r="D1591" s="481">
        <v>1510.14</v>
      </c>
    </row>
    <row r="1592" spans="1:4" s="476" customFormat="1" ht="13.5" x14ac:dyDescent="0.25">
      <c r="A1592" s="479">
        <v>99242</v>
      </c>
      <c r="B1592" s="479" t="s">
        <v>12622</v>
      </c>
      <c r="C1592" s="479" t="s">
        <v>925</v>
      </c>
      <c r="D1592" s="481">
        <v>2821.2</v>
      </c>
    </row>
    <row r="1593" spans="1:4" s="476" customFormat="1" ht="13.5" x14ac:dyDescent="0.25">
      <c r="A1593" s="479">
        <v>99243</v>
      </c>
      <c r="B1593" s="479" t="s">
        <v>12623</v>
      </c>
      <c r="C1593" s="479" t="s">
        <v>934</v>
      </c>
      <c r="D1593" s="481">
        <v>1473.53</v>
      </c>
    </row>
    <row r="1594" spans="1:4" s="476" customFormat="1" ht="13.5" x14ac:dyDescent="0.25">
      <c r="A1594" s="479">
        <v>99244</v>
      </c>
      <c r="B1594" s="479" t="s">
        <v>12624</v>
      </c>
      <c r="C1594" s="479" t="s">
        <v>925</v>
      </c>
      <c r="D1594" s="481">
        <v>4550.0600000000004</v>
      </c>
    </row>
    <row r="1595" spans="1:4" s="476" customFormat="1" ht="13.5" x14ac:dyDescent="0.25">
      <c r="A1595" s="479">
        <v>99246</v>
      </c>
      <c r="B1595" s="479" t="s">
        <v>12625</v>
      </c>
      <c r="C1595" s="479" t="s">
        <v>934</v>
      </c>
      <c r="D1595" s="480">
        <v>874.43</v>
      </c>
    </row>
    <row r="1596" spans="1:4" s="476" customFormat="1" ht="13.5" x14ac:dyDescent="0.25">
      <c r="A1596" s="479">
        <v>99247</v>
      </c>
      <c r="B1596" s="479" t="s">
        <v>12626</v>
      </c>
      <c r="C1596" s="479" t="s">
        <v>934</v>
      </c>
      <c r="D1596" s="481">
        <v>1720.16</v>
      </c>
    </row>
    <row r="1597" spans="1:4" s="476" customFormat="1" ht="13.5" x14ac:dyDescent="0.25">
      <c r="A1597" s="479">
        <v>99248</v>
      </c>
      <c r="B1597" s="479" t="s">
        <v>12627</v>
      </c>
      <c r="C1597" s="479" t="s">
        <v>925</v>
      </c>
      <c r="D1597" s="481">
        <v>4320.2</v>
      </c>
    </row>
    <row r="1598" spans="1:4" s="476" customFormat="1" ht="13.5" x14ac:dyDescent="0.25">
      <c r="A1598" s="479">
        <v>99249</v>
      </c>
      <c r="B1598" s="479" t="s">
        <v>12628</v>
      </c>
      <c r="C1598" s="479" t="s">
        <v>934</v>
      </c>
      <c r="D1598" s="481">
        <v>1804.9</v>
      </c>
    </row>
    <row r="1599" spans="1:4" s="476" customFormat="1" ht="13.5" x14ac:dyDescent="0.25">
      <c r="A1599" s="479">
        <v>99252</v>
      </c>
      <c r="B1599" s="479" t="s">
        <v>12629</v>
      </c>
      <c r="C1599" s="479" t="s">
        <v>925</v>
      </c>
      <c r="D1599" s="481">
        <v>2364.96</v>
      </c>
    </row>
    <row r="1600" spans="1:4" s="476" customFormat="1" ht="13.5" x14ac:dyDescent="0.25">
      <c r="A1600" s="479">
        <v>99254</v>
      </c>
      <c r="B1600" s="479" t="s">
        <v>12630</v>
      </c>
      <c r="C1600" s="479" t="s">
        <v>934</v>
      </c>
      <c r="D1600" s="481">
        <v>1090.08</v>
      </c>
    </row>
    <row r="1601" spans="1:4" s="476" customFormat="1" ht="13.5" x14ac:dyDescent="0.25">
      <c r="A1601" s="479">
        <v>99256</v>
      </c>
      <c r="B1601" s="479" t="s">
        <v>12631</v>
      </c>
      <c r="C1601" s="479" t="s">
        <v>925</v>
      </c>
      <c r="D1601" s="481">
        <v>5363.69</v>
      </c>
    </row>
    <row r="1602" spans="1:4" s="476" customFormat="1" ht="13.5" x14ac:dyDescent="0.25">
      <c r="A1602" s="479">
        <v>99259</v>
      </c>
      <c r="B1602" s="479" t="s">
        <v>12632</v>
      </c>
      <c r="C1602" s="479" t="s">
        <v>925</v>
      </c>
      <c r="D1602" s="481">
        <v>2996.91</v>
      </c>
    </row>
    <row r="1603" spans="1:4" s="476" customFormat="1" ht="13.5" x14ac:dyDescent="0.25">
      <c r="A1603" s="479">
        <v>99261</v>
      </c>
      <c r="B1603" s="479" t="s">
        <v>12633</v>
      </c>
      <c r="C1603" s="479" t="s">
        <v>934</v>
      </c>
      <c r="D1603" s="481">
        <v>1300.1099999999999</v>
      </c>
    </row>
    <row r="1604" spans="1:4" s="476" customFormat="1" ht="13.5" x14ac:dyDescent="0.25">
      <c r="A1604" s="479">
        <v>99263</v>
      </c>
      <c r="B1604" s="479" t="s">
        <v>12634</v>
      </c>
      <c r="C1604" s="479" t="s">
        <v>934</v>
      </c>
      <c r="D1604" s="481">
        <v>1930.22</v>
      </c>
    </row>
    <row r="1605" spans="1:4" s="476" customFormat="1" ht="13.5" x14ac:dyDescent="0.25">
      <c r="A1605" s="479">
        <v>99265</v>
      </c>
      <c r="B1605" s="479" t="s">
        <v>12635</v>
      </c>
      <c r="C1605" s="479" t="s">
        <v>925</v>
      </c>
      <c r="D1605" s="481">
        <v>3628.71</v>
      </c>
    </row>
    <row r="1606" spans="1:4" s="476" customFormat="1" ht="13.5" x14ac:dyDescent="0.25">
      <c r="A1606" s="479">
        <v>99266</v>
      </c>
      <c r="B1606" s="479" t="s">
        <v>12636</v>
      </c>
      <c r="C1606" s="479" t="s">
        <v>934</v>
      </c>
      <c r="D1606" s="481">
        <v>1510.14</v>
      </c>
    </row>
    <row r="1607" spans="1:4" s="476" customFormat="1" ht="13.5" x14ac:dyDescent="0.25">
      <c r="A1607" s="479">
        <v>99267</v>
      </c>
      <c r="B1607" s="479" t="s">
        <v>12637</v>
      </c>
      <c r="C1607" s="479" t="s">
        <v>925</v>
      </c>
      <c r="D1607" s="481">
        <v>4262.8900000000003</v>
      </c>
    </row>
    <row r="1608" spans="1:4" s="476" customFormat="1" ht="13.5" x14ac:dyDescent="0.25">
      <c r="A1608" s="479">
        <v>99268</v>
      </c>
      <c r="B1608" s="479" t="s">
        <v>12638</v>
      </c>
      <c r="C1608" s="479" t="s">
        <v>925</v>
      </c>
      <c r="D1608" s="480">
        <v>434.27</v>
      </c>
    </row>
    <row r="1609" spans="1:4" s="476" customFormat="1" ht="13.5" x14ac:dyDescent="0.25">
      <c r="A1609" s="479">
        <v>99269</v>
      </c>
      <c r="B1609" s="479" t="s">
        <v>12639</v>
      </c>
      <c r="C1609" s="479" t="s">
        <v>934</v>
      </c>
      <c r="D1609" s="481">
        <v>1720.16</v>
      </c>
    </row>
    <row r="1610" spans="1:4" s="476" customFormat="1" ht="13.5" x14ac:dyDescent="0.25">
      <c r="A1610" s="479">
        <v>99270</v>
      </c>
      <c r="B1610" s="479" t="s">
        <v>12640</v>
      </c>
      <c r="C1610" s="479" t="s">
        <v>925</v>
      </c>
      <c r="D1610" s="480">
        <v>591.96</v>
      </c>
    </row>
    <row r="1611" spans="1:4" s="476" customFormat="1" ht="13.5" x14ac:dyDescent="0.25">
      <c r="A1611" s="479">
        <v>99271</v>
      </c>
      <c r="B1611" s="479" t="s">
        <v>12641</v>
      </c>
      <c r="C1611" s="479" t="s">
        <v>925</v>
      </c>
      <c r="D1611" s="481">
        <v>6153.73</v>
      </c>
    </row>
    <row r="1612" spans="1:4" s="476" customFormat="1" ht="13.5" x14ac:dyDescent="0.25">
      <c r="A1612" s="479">
        <v>99272</v>
      </c>
      <c r="B1612" s="479" t="s">
        <v>12642</v>
      </c>
      <c r="C1612" s="479" t="s">
        <v>925</v>
      </c>
      <c r="D1612" s="481">
        <v>1017.64</v>
      </c>
    </row>
    <row r="1613" spans="1:4" s="476" customFormat="1" ht="13.5" x14ac:dyDescent="0.25">
      <c r="A1613" s="479">
        <v>99273</v>
      </c>
      <c r="B1613" s="479" t="s">
        <v>12643</v>
      </c>
      <c r="C1613" s="479" t="s">
        <v>925</v>
      </c>
      <c r="D1613" s="481">
        <v>1429.09</v>
      </c>
    </row>
    <row r="1614" spans="1:4" s="476" customFormat="1" ht="13.5" x14ac:dyDescent="0.25">
      <c r="A1614" s="479">
        <v>99274</v>
      </c>
      <c r="B1614" s="479" t="s">
        <v>12644</v>
      </c>
      <c r="C1614" s="479" t="s">
        <v>925</v>
      </c>
      <c r="D1614" s="481">
        <v>4916.3</v>
      </c>
    </row>
    <row r="1615" spans="1:4" s="476" customFormat="1" ht="13.5" x14ac:dyDescent="0.25">
      <c r="A1615" s="479">
        <v>99275</v>
      </c>
      <c r="B1615" s="479" t="s">
        <v>12645</v>
      </c>
      <c r="C1615" s="479" t="s">
        <v>925</v>
      </c>
      <c r="D1615" s="480">
        <v>853.81</v>
      </c>
    </row>
    <row r="1616" spans="1:4" s="476" customFormat="1" ht="13.5" x14ac:dyDescent="0.25">
      <c r="A1616" s="479">
        <v>99276</v>
      </c>
      <c r="B1616" s="479" t="s">
        <v>12646</v>
      </c>
      <c r="C1616" s="479" t="s">
        <v>934</v>
      </c>
      <c r="D1616" s="481">
        <v>2140.25</v>
      </c>
    </row>
    <row r="1617" spans="1:4" s="476" customFormat="1" ht="13.5" x14ac:dyDescent="0.25">
      <c r="A1617" s="479">
        <v>99277</v>
      </c>
      <c r="B1617" s="479" t="s">
        <v>12647</v>
      </c>
      <c r="C1617" s="479" t="s">
        <v>934</v>
      </c>
      <c r="D1617" s="481">
        <v>1930.22</v>
      </c>
    </row>
    <row r="1618" spans="1:4" s="476" customFormat="1" ht="13.5" x14ac:dyDescent="0.25">
      <c r="A1618" s="479">
        <v>99278</v>
      </c>
      <c r="B1618" s="479" t="s">
        <v>12648</v>
      </c>
      <c r="C1618" s="479" t="s">
        <v>934</v>
      </c>
      <c r="D1618" s="480">
        <v>349.67</v>
      </c>
    </row>
    <row r="1619" spans="1:4" s="476" customFormat="1" ht="13.5" x14ac:dyDescent="0.25">
      <c r="A1619" s="479">
        <v>99279</v>
      </c>
      <c r="B1619" s="479" t="s">
        <v>12649</v>
      </c>
      <c r="C1619" s="479" t="s">
        <v>925</v>
      </c>
      <c r="D1619" s="481">
        <v>5551.17</v>
      </c>
    </row>
    <row r="1620" spans="1:4" s="476" customFormat="1" ht="13.5" x14ac:dyDescent="0.25">
      <c r="A1620" s="479">
        <v>99280</v>
      </c>
      <c r="B1620" s="479" t="s">
        <v>12650</v>
      </c>
      <c r="C1620" s="479" t="s">
        <v>925</v>
      </c>
      <c r="D1620" s="481">
        <v>1890.69</v>
      </c>
    </row>
    <row r="1621" spans="1:4" s="476" customFormat="1" ht="13.5" x14ac:dyDescent="0.25">
      <c r="A1621" s="479">
        <v>99281</v>
      </c>
      <c r="B1621" s="479" t="s">
        <v>12651</v>
      </c>
      <c r="C1621" s="479" t="s">
        <v>934</v>
      </c>
      <c r="D1621" s="481">
        <v>2140.25</v>
      </c>
    </row>
    <row r="1622" spans="1:4" s="476" customFormat="1" ht="13.5" x14ac:dyDescent="0.25">
      <c r="A1622" s="479">
        <v>99282</v>
      </c>
      <c r="B1622" s="479" t="s">
        <v>12652</v>
      </c>
      <c r="C1622" s="479" t="s">
        <v>934</v>
      </c>
      <c r="D1622" s="481">
        <v>2370.96</v>
      </c>
    </row>
    <row r="1623" spans="1:4" s="476" customFormat="1" ht="13.5" x14ac:dyDescent="0.25">
      <c r="A1623" s="479">
        <v>99283</v>
      </c>
      <c r="B1623" s="479" t="s">
        <v>12653</v>
      </c>
      <c r="C1623" s="479" t="s">
        <v>934</v>
      </c>
      <c r="D1623" s="481">
        <v>1031.6600000000001</v>
      </c>
    </row>
    <row r="1624" spans="1:4" s="476" customFormat="1" ht="13.5" x14ac:dyDescent="0.25">
      <c r="A1624" s="479">
        <v>99284</v>
      </c>
      <c r="B1624" s="479" t="s">
        <v>12654</v>
      </c>
      <c r="C1624" s="479" t="s">
        <v>925</v>
      </c>
      <c r="D1624" s="481">
        <v>6955.65</v>
      </c>
    </row>
    <row r="1625" spans="1:4" s="476" customFormat="1" ht="13.5" x14ac:dyDescent="0.25">
      <c r="A1625" s="479">
        <v>99285</v>
      </c>
      <c r="B1625" s="479" t="s">
        <v>3465</v>
      </c>
      <c r="C1625" s="479" t="s">
        <v>925</v>
      </c>
      <c r="D1625" s="481">
        <v>1209.6199999999999</v>
      </c>
    </row>
    <row r="1626" spans="1:4" s="476" customFormat="1" ht="13.5" x14ac:dyDescent="0.25">
      <c r="A1626" s="479">
        <v>99286</v>
      </c>
      <c r="B1626" s="479" t="s">
        <v>12655</v>
      </c>
      <c r="C1626" s="479" t="s">
        <v>925</v>
      </c>
      <c r="D1626" s="481">
        <v>6181</v>
      </c>
    </row>
    <row r="1627" spans="1:4" s="476" customFormat="1" ht="13.5" x14ac:dyDescent="0.25">
      <c r="A1627" s="479">
        <v>99287</v>
      </c>
      <c r="B1627" s="479" t="s">
        <v>12656</v>
      </c>
      <c r="C1627" s="479" t="s">
        <v>925</v>
      </c>
      <c r="D1627" s="481">
        <v>8824.49</v>
      </c>
    </row>
    <row r="1628" spans="1:4" s="476" customFormat="1" ht="13.5" x14ac:dyDescent="0.25">
      <c r="A1628" s="479">
        <v>99288</v>
      </c>
      <c r="B1628" s="479" t="s">
        <v>12657</v>
      </c>
      <c r="C1628" s="479" t="s">
        <v>934</v>
      </c>
      <c r="D1628" s="480">
        <v>532.1</v>
      </c>
    </row>
    <row r="1629" spans="1:4" s="476" customFormat="1" ht="13.5" x14ac:dyDescent="0.25">
      <c r="A1629" s="479">
        <v>99289</v>
      </c>
      <c r="B1629" s="479" t="s">
        <v>12658</v>
      </c>
      <c r="C1629" s="479" t="s">
        <v>934</v>
      </c>
      <c r="D1629" s="481">
        <v>2310.29</v>
      </c>
    </row>
    <row r="1630" spans="1:4" s="476" customFormat="1" ht="13.5" x14ac:dyDescent="0.25">
      <c r="A1630" s="479">
        <v>99290</v>
      </c>
      <c r="B1630" s="479" t="s">
        <v>12659</v>
      </c>
      <c r="C1630" s="479" t="s">
        <v>925</v>
      </c>
      <c r="D1630" s="481">
        <v>3729.32</v>
      </c>
    </row>
    <row r="1631" spans="1:4" s="476" customFormat="1" ht="13.5" x14ac:dyDescent="0.25">
      <c r="A1631" s="479">
        <v>99291</v>
      </c>
      <c r="B1631" s="479" t="s">
        <v>12660</v>
      </c>
      <c r="C1631" s="479" t="s">
        <v>934</v>
      </c>
      <c r="D1631" s="481">
        <v>2350.29</v>
      </c>
    </row>
    <row r="1632" spans="1:4" s="476" customFormat="1" ht="13.5" x14ac:dyDescent="0.25">
      <c r="A1632" s="479">
        <v>99292</v>
      </c>
      <c r="B1632" s="479" t="s">
        <v>12661</v>
      </c>
      <c r="C1632" s="479" t="s">
        <v>925</v>
      </c>
      <c r="D1632" s="481">
        <v>2353.41</v>
      </c>
    </row>
    <row r="1633" spans="1:4" s="476" customFormat="1" ht="13.5" x14ac:dyDescent="0.25">
      <c r="A1633" s="479">
        <v>99293</v>
      </c>
      <c r="B1633" s="479" t="s">
        <v>12662</v>
      </c>
      <c r="C1633" s="479" t="s">
        <v>934</v>
      </c>
      <c r="D1633" s="481">
        <v>1252.57</v>
      </c>
    </row>
    <row r="1634" spans="1:4" s="476" customFormat="1" ht="13.5" x14ac:dyDescent="0.25">
      <c r="A1634" s="479">
        <v>99294</v>
      </c>
      <c r="B1634" s="479" t="s">
        <v>12663</v>
      </c>
      <c r="C1634" s="479" t="s">
        <v>925</v>
      </c>
      <c r="D1634" s="481">
        <v>7692.75</v>
      </c>
    </row>
    <row r="1635" spans="1:4" s="476" customFormat="1" ht="13.5" x14ac:dyDescent="0.25">
      <c r="A1635" s="479">
        <v>99296</v>
      </c>
      <c r="B1635" s="479" t="s">
        <v>12664</v>
      </c>
      <c r="C1635" s="479" t="s">
        <v>934</v>
      </c>
      <c r="D1635" s="481">
        <v>2580.9299999999998</v>
      </c>
    </row>
    <row r="1636" spans="1:4" s="476" customFormat="1" ht="13.5" x14ac:dyDescent="0.25">
      <c r="A1636" s="479">
        <v>99297</v>
      </c>
      <c r="B1636" s="479" t="s">
        <v>12665</v>
      </c>
      <c r="C1636" s="479" t="s">
        <v>934</v>
      </c>
      <c r="D1636" s="481">
        <v>2577.37</v>
      </c>
    </row>
    <row r="1637" spans="1:4" s="476" customFormat="1" ht="13.5" x14ac:dyDescent="0.25">
      <c r="A1637" s="479">
        <v>99298</v>
      </c>
      <c r="B1637" s="479" t="s">
        <v>12666</v>
      </c>
      <c r="C1637" s="479" t="s">
        <v>925</v>
      </c>
      <c r="D1637" s="481">
        <v>9987.75</v>
      </c>
    </row>
    <row r="1638" spans="1:4" s="476" customFormat="1" ht="13.5" x14ac:dyDescent="0.25">
      <c r="A1638" s="479">
        <v>99299</v>
      </c>
      <c r="B1638" s="479" t="s">
        <v>12667</v>
      </c>
      <c r="C1638" s="479" t="s">
        <v>934</v>
      </c>
      <c r="D1638" s="481">
        <v>2790.92</v>
      </c>
    </row>
    <row r="1639" spans="1:4" s="476" customFormat="1" ht="13.5" x14ac:dyDescent="0.25">
      <c r="A1639" s="479">
        <v>99300</v>
      </c>
      <c r="B1639" s="479" t="s">
        <v>12668</v>
      </c>
      <c r="C1639" s="479" t="s">
        <v>925</v>
      </c>
      <c r="D1639" s="481">
        <v>11151.18</v>
      </c>
    </row>
    <row r="1640" spans="1:4" s="476" customFormat="1" ht="13.5" x14ac:dyDescent="0.25">
      <c r="A1640" s="479">
        <v>99301</v>
      </c>
      <c r="B1640" s="479" t="s">
        <v>12669</v>
      </c>
      <c r="C1640" s="479" t="s">
        <v>925</v>
      </c>
      <c r="D1640" s="481">
        <v>5514.34</v>
      </c>
    </row>
    <row r="1641" spans="1:4" s="476" customFormat="1" ht="13.5" x14ac:dyDescent="0.25">
      <c r="A1641" s="479">
        <v>99302</v>
      </c>
      <c r="B1641" s="479" t="s">
        <v>12670</v>
      </c>
      <c r="C1641" s="479" t="s">
        <v>934</v>
      </c>
      <c r="D1641" s="481">
        <v>3004.5</v>
      </c>
    </row>
    <row r="1642" spans="1:4" s="476" customFormat="1" ht="13.5" x14ac:dyDescent="0.25">
      <c r="A1642" s="479">
        <v>99303</v>
      </c>
      <c r="B1642" s="479" t="s">
        <v>12671</v>
      </c>
      <c r="C1642" s="479" t="s">
        <v>925</v>
      </c>
      <c r="D1642" s="481">
        <v>10201.370000000001</v>
      </c>
    </row>
    <row r="1643" spans="1:4" s="476" customFormat="1" ht="13.5" x14ac:dyDescent="0.25">
      <c r="A1643" s="479">
        <v>99304</v>
      </c>
      <c r="B1643" s="479" t="s">
        <v>12672</v>
      </c>
      <c r="C1643" s="479" t="s">
        <v>934</v>
      </c>
      <c r="D1643" s="481">
        <v>2794.49</v>
      </c>
    </row>
    <row r="1644" spans="1:4" s="476" customFormat="1" ht="13.5" x14ac:dyDescent="0.25">
      <c r="A1644" s="479">
        <v>99305</v>
      </c>
      <c r="B1644" s="479" t="s">
        <v>12673</v>
      </c>
      <c r="C1644" s="479" t="s">
        <v>925</v>
      </c>
      <c r="D1644" s="481">
        <v>11541.33</v>
      </c>
    </row>
    <row r="1645" spans="1:4" s="476" customFormat="1" ht="13.5" x14ac:dyDescent="0.25">
      <c r="A1645" s="479">
        <v>99306</v>
      </c>
      <c r="B1645" s="479" t="s">
        <v>12674</v>
      </c>
      <c r="C1645" s="479" t="s">
        <v>934</v>
      </c>
      <c r="D1645" s="481">
        <v>3004.5</v>
      </c>
    </row>
    <row r="1646" spans="1:4" s="476" customFormat="1" ht="13.5" x14ac:dyDescent="0.25">
      <c r="A1646" s="479">
        <v>99307</v>
      </c>
      <c r="B1646" s="479" t="s">
        <v>12675</v>
      </c>
      <c r="C1646" s="479" t="s">
        <v>934</v>
      </c>
      <c r="D1646" s="481">
        <v>2016.92</v>
      </c>
    </row>
    <row r="1647" spans="1:4" s="476" customFormat="1" ht="13.5" x14ac:dyDescent="0.25">
      <c r="A1647" s="479">
        <v>99308</v>
      </c>
      <c r="B1647" s="479" t="s">
        <v>12676</v>
      </c>
      <c r="C1647" s="479" t="s">
        <v>925</v>
      </c>
      <c r="D1647" s="481">
        <v>12876.94</v>
      </c>
    </row>
    <row r="1648" spans="1:4" s="476" customFormat="1" ht="13.5" x14ac:dyDescent="0.25">
      <c r="A1648" s="479">
        <v>99309</v>
      </c>
      <c r="B1648" s="479" t="s">
        <v>12677</v>
      </c>
      <c r="C1648" s="479" t="s">
        <v>934</v>
      </c>
      <c r="D1648" s="481">
        <v>3218.09</v>
      </c>
    </row>
    <row r="1649" spans="1:4" s="476" customFormat="1" ht="13.5" x14ac:dyDescent="0.25">
      <c r="A1649" s="479">
        <v>99310</v>
      </c>
      <c r="B1649" s="479" t="s">
        <v>12678</v>
      </c>
      <c r="C1649" s="479" t="s">
        <v>925</v>
      </c>
      <c r="D1649" s="481">
        <v>13097.46</v>
      </c>
    </row>
    <row r="1650" spans="1:4" s="476" customFormat="1" ht="13.5" x14ac:dyDescent="0.25">
      <c r="A1650" s="479">
        <v>99311</v>
      </c>
      <c r="B1650" s="479" t="s">
        <v>12679</v>
      </c>
      <c r="C1650" s="479" t="s">
        <v>934</v>
      </c>
      <c r="D1650" s="481">
        <v>3218.09</v>
      </c>
    </row>
    <row r="1651" spans="1:4" s="476" customFormat="1" ht="13.5" x14ac:dyDescent="0.25">
      <c r="A1651" s="479">
        <v>99312</v>
      </c>
      <c r="B1651" s="479" t="s">
        <v>12680</v>
      </c>
      <c r="C1651" s="479" t="s">
        <v>925</v>
      </c>
      <c r="D1651" s="481">
        <v>6473.67</v>
      </c>
    </row>
    <row r="1652" spans="1:4" s="476" customFormat="1" ht="13.5" x14ac:dyDescent="0.25">
      <c r="A1652" s="479">
        <v>99313</v>
      </c>
      <c r="B1652" s="479" t="s">
        <v>12681</v>
      </c>
      <c r="C1652" s="479" t="s">
        <v>925</v>
      </c>
      <c r="D1652" s="481">
        <v>14611.25</v>
      </c>
    </row>
    <row r="1653" spans="1:4" s="476" customFormat="1" ht="13.5" x14ac:dyDescent="0.25">
      <c r="A1653" s="479">
        <v>99314</v>
      </c>
      <c r="B1653" s="479" t="s">
        <v>12682</v>
      </c>
      <c r="C1653" s="479" t="s">
        <v>934</v>
      </c>
      <c r="D1653" s="481">
        <v>3431.69</v>
      </c>
    </row>
    <row r="1654" spans="1:4" s="476" customFormat="1" ht="13.5" x14ac:dyDescent="0.25">
      <c r="A1654" s="479">
        <v>99315</v>
      </c>
      <c r="B1654" s="479" t="s">
        <v>12683</v>
      </c>
      <c r="C1654" s="479" t="s">
        <v>925</v>
      </c>
      <c r="D1654" s="481">
        <v>16341.37</v>
      </c>
    </row>
    <row r="1655" spans="1:4" s="476" customFormat="1" ht="13.5" x14ac:dyDescent="0.25">
      <c r="A1655" s="479">
        <v>99317</v>
      </c>
      <c r="B1655" s="479" t="s">
        <v>12684</v>
      </c>
      <c r="C1655" s="479" t="s">
        <v>934</v>
      </c>
      <c r="D1655" s="481">
        <v>2157.3200000000002</v>
      </c>
    </row>
    <row r="1656" spans="1:4" s="476" customFormat="1" ht="13.5" x14ac:dyDescent="0.25">
      <c r="A1656" s="479">
        <v>99318</v>
      </c>
      <c r="B1656" s="479" t="s">
        <v>12685</v>
      </c>
      <c r="C1656" s="479" t="s">
        <v>934</v>
      </c>
      <c r="D1656" s="480">
        <v>257.37</v>
      </c>
    </row>
    <row r="1657" spans="1:4" s="476" customFormat="1" ht="13.5" x14ac:dyDescent="0.25">
      <c r="A1657" s="479">
        <v>99319</v>
      </c>
      <c r="B1657" s="479" t="s">
        <v>12686</v>
      </c>
      <c r="C1657" s="479" t="s">
        <v>934</v>
      </c>
      <c r="D1657" s="480">
        <v>820.57</v>
      </c>
    </row>
    <row r="1658" spans="1:4" s="476" customFormat="1" ht="13.5" x14ac:dyDescent="0.25">
      <c r="A1658" s="479">
        <v>99320</v>
      </c>
      <c r="B1658" s="479" t="s">
        <v>12687</v>
      </c>
      <c r="C1658" s="479" t="s">
        <v>925</v>
      </c>
      <c r="D1658" s="481">
        <v>7474.74</v>
      </c>
    </row>
    <row r="1659" spans="1:4" s="476" customFormat="1" ht="13.5" x14ac:dyDescent="0.25">
      <c r="A1659" s="479">
        <v>99321</v>
      </c>
      <c r="B1659" s="479" t="s">
        <v>12688</v>
      </c>
      <c r="C1659" s="479" t="s">
        <v>934</v>
      </c>
      <c r="D1659" s="481">
        <v>2367.4</v>
      </c>
    </row>
    <row r="1660" spans="1:4" s="476" customFormat="1" ht="13.5" x14ac:dyDescent="0.25">
      <c r="A1660" s="479">
        <v>99322</v>
      </c>
      <c r="B1660" s="479" t="s">
        <v>12689</v>
      </c>
      <c r="C1660" s="479" t="s">
        <v>925</v>
      </c>
      <c r="D1660" s="481">
        <v>8439.31</v>
      </c>
    </row>
    <row r="1661" spans="1:4" s="476" customFormat="1" ht="13.5" x14ac:dyDescent="0.25">
      <c r="A1661" s="479">
        <v>99323</v>
      </c>
      <c r="B1661" s="479" t="s">
        <v>12690</v>
      </c>
      <c r="C1661" s="479" t="s">
        <v>934</v>
      </c>
      <c r="D1661" s="481">
        <v>2577.37</v>
      </c>
    </row>
    <row r="1662" spans="1:4" s="476" customFormat="1" ht="13.5" x14ac:dyDescent="0.25">
      <c r="A1662" s="479">
        <v>99324</v>
      </c>
      <c r="B1662" s="479" t="s">
        <v>12691</v>
      </c>
      <c r="C1662" s="479" t="s">
        <v>925</v>
      </c>
      <c r="D1662" s="481">
        <v>9404</v>
      </c>
    </row>
    <row r="1663" spans="1:4" s="476" customFormat="1" ht="13.5" x14ac:dyDescent="0.25">
      <c r="A1663" s="479">
        <v>99325</v>
      </c>
      <c r="B1663" s="479" t="s">
        <v>12692</v>
      </c>
      <c r="C1663" s="479" t="s">
        <v>934</v>
      </c>
      <c r="D1663" s="481">
        <v>2790.92</v>
      </c>
    </row>
    <row r="1664" spans="1:4" s="476" customFormat="1" ht="13.5" x14ac:dyDescent="0.25">
      <c r="A1664" s="479">
        <v>99326</v>
      </c>
      <c r="B1664" s="479" t="s">
        <v>12693</v>
      </c>
      <c r="C1664" s="479" t="s">
        <v>925</v>
      </c>
      <c r="D1664" s="481">
        <v>7660.88</v>
      </c>
    </row>
    <row r="1665" spans="1:4" s="476" customFormat="1" ht="13.5" x14ac:dyDescent="0.25">
      <c r="A1665" s="479">
        <v>99327</v>
      </c>
      <c r="B1665" s="479" t="s">
        <v>12694</v>
      </c>
      <c r="C1665" s="479" t="s">
        <v>934</v>
      </c>
      <c r="D1665" s="481">
        <v>3610.4</v>
      </c>
    </row>
    <row r="1666" spans="1:4" s="476" customFormat="1" ht="13.5" x14ac:dyDescent="0.25">
      <c r="A1666" s="479">
        <v>101800</v>
      </c>
      <c r="B1666" s="479" t="s">
        <v>12695</v>
      </c>
      <c r="C1666" s="479" t="s">
        <v>925</v>
      </c>
      <c r="D1666" s="481">
        <v>1400.55</v>
      </c>
    </row>
    <row r="1667" spans="1:4" s="476" customFormat="1" ht="13.5" x14ac:dyDescent="0.25">
      <c r="A1667" s="479">
        <v>101801</v>
      </c>
      <c r="B1667" s="479" t="s">
        <v>12696</v>
      </c>
      <c r="C1667" s="479" t="s">
        <v>925</v>
      </c>
      <c r="D1667" s="481">
        <v>1070.48</v>
      </c>
    </row>
    <row r="1668" spans="1:4" s="476" customFormat="1" ht="13.5" x14ac:dyDescent="0.25">
      <c r="A1668" s="479">
        <v>101806</v>
      </c>
      <c r="B1668" s="479" t="s">
        <v>12697</v>
      </c>
      <c r="C1668" s="479" t="s">
        <v>925</v>
      </c>
      <c r="D1668" s="480">
        <v>487.05</v>
      </c>
    </row>
    <row r="1669" spans="1:4" s="476" customFormat="1" ht="13.5" x14ac:dyDescent="0.25">
      <c r="A1669" s="479">
        <v>101807</v>
      </c>
      <c r="B1669" s="479" t="s">
        <v>12698</v>
      </c>
      <c r="C1669" s="479" t="s">
        <v>925</v>
      </c>
      <c r="D1669" s="480">
        <v>424.14</v>
      </c>
    </row>
    <row r="1670" spans="1:4" s="476" customFormat="1" ht="13.5" x14ac:dyDescent="0.25">
      <c r="A1670" s="479">
        <v>101808</v>
      </c>
      <c r="B1670" s="479" t="s">
        <v>12699</v>
      </c>
      <c r="C1670" s="479" t="s">
        <v>925</v>
      </c>
      <c r="D1670" s="480">
        <v>469.79</v>
      </c>
    </row>
    <row r="1671" spans="1:4" s="476" customFormat="1" ht="13.5" x14ac:dyDescent="0.25">
      <c r="A1671" s="479">
        <v>101809</v>
      </c>
      <c r="B1671" s="479" t="s">
        <v>12700</v>
      </c>
      <c r="C1671" s="479" t="s">
        <v>925</v>
      </c>
      <c r="D1671" s="481">
        <v>2816.14</v>
      </c>
    </row>
    <row r="1672" spans="1:4" s="476" customFormat="1" ht="13.5" x14ac:dyDescent="0.25">
      <c r="A1672" s="479">
        <v>102139</v>
      </c>
      <c r="B1672" s="479" t="s">
        <v>12701</v>
      </c>
      <c r="C1672" s="479" t="s">
        <v>925</v>
      </c>
      <c r="D1672" s="481">
        <v>1584</v>
      </c>
    </row>
    <row r="1673" spans="1:4" s="476" customFormat="1" ht="13.5" x14ac:dyDescent="0.25">
      <c r="A1673" s="479">
        <v>102141</v>
      </c>
      <c r="B1673" s="479" t="s">
        <v>12702</v>
      </c>
      <c r="C1673" s="479" t="s">
        <v>925</v>
      </c>
      <c r="D1673" s="481">
        <v>2518.6799999999998</v>
      </c>
    </row>
    <row r="1674" spans="1:4" s="476" customFormat="1" ht="13.5" x14ac:dyDescent="0.25">
      <c r="A1674" s="479">
        <v>102142</v>
      </c>
      <c r="B1674" s="479" t="s">
        <v>12703</v>
      </c>
      <c r="C1674" s="479" t="s">
        <v>925</v>
      </c>
      <c r="D1674" s="481">
        <v>2479.83</v>
      </c>
    </row>
    <row r="1675" spans="1:4" s="476" customFormat="1" ht="13.5" x14ac:dyDescent="0.25">
      <c r="A1675" s="479">
        <v>102457</v>
      </c>
      <c r="B1675" s="479" t="s">
        <v>16206</v>
      </c>
      <c r="C1675" s="479" t="s">
        <v>925</v>
      </c>
      <c r="D1675" s="481">
        <v>1560.96</v>
      </c>
    </row>
    <row r="1676" spans="1:4" s="476" customFormat="1" ht="13.5" x14ac:dyDescent="0.25">
      <c r="A1676" s="479">
        <v>94263</v>
      </c>
      <c r="B1676" s="479" t="s">
        <v>3466</v>
      </c>
      <c r="C1676" s="479" t="s">
        <v>934</v>
      </c>
      <c r="D1676" s="480">
        <v>26.44</v>
      </c>
    </row>
    <row r="1677" spans="1:4" s="476" customFormat="1" ht="13.5" x14ac:dyDescent="0.25">
      <c r="A1677" s="479">
        <v>94264</v>
      </c>
      <c r="B1677" s="479" t="s">
        <v>3467</v>
      </c>
      <c r="C1677" s="479" t="s">
        <v>934</v>
      </c>
      <c r="D1677" s="480">
        <v>29.65</v>
      </c>
    </row>
    <row r="1678" spans="1:4" s="476" customFormat="1" ht="13.5" x14ac:dyDescent="0.25">
      <c r="A1678" s="479">
        <v>94265</v>
      </c>
      <c r="B1678" s="479" t="s">
        <v>3468</v>
      </c>
      <c r="C1678" s="479" t="s">
        <v>934</v>
      </c>
      <c r="D1678" s="480">
        <v>33.74</v>
      </c>
    </row>
    <row r="1679" spans="1:4" s="476" customFormat="1" ht="13.5" x14ac:dyDescent="0.25">
      <c r="A1679" s="479">
        <v>94266</v>
      </c>
      <c r="B1679" s="479" t="s">
        <v>3469</v>
      </c>
      <c r="C1679" s="479" t="s">
        <v>934</v>
      </c>
      <c r="D1679" s="480">
        <v>37.409999999999997</v>
      </c>
    </row>
    <row r="1680" spans="1:4" s="476" customFormat="1" ht="13.5" x14ac:dyDescent="0.25">
      <c r="A1680" s="479">
        <v>94267</v>
      </c>
      <c r="B1680" s="479" t="s">
        <v>3470</v>
      </c>
      <c r="C1680" s="479" t="s">
        <v>934</v>
      </c>
      <c r="D1680" s="480">
        <v>39.950000000000003</v>
      </c>
    </row>
    <row r="1681" spans="1:4" s="476" customFormat="1" ht="13.5" x14ac:dyDescent="0.25">
      <c r="A1681" s="479">
        <v>94268</v>
      </c>
      <c r="B1681" s="479" t="s">
        <v>3471</v>
      </c>
      <c r="C1681" s="479" t="s">
        <v>934</v>
      </c>
      <c r="D1681" s="480">
        <v>44</v>
      </c>
    </row>
    <row r="1682" spans="1:4" s="476" customFormat="1" ht="13.5" x14ac:dyDescent="0.25">
      <c r="A1682" s="479">
        <v>94269</v>
      </c>
      <c r="B1682" s="479" t="s">
        <v>3472</v>
      </c>
      <c r="C1682" s="479" t="s">
        <v>934</v>
      </c>
      <c r="D1682" s="480">
        <v>56.14</v>
      </c>
    </row>
    <row r="1683" spans="1:4" s="476" customFormat="1" ht="13.5" x14ac:dyDescent="0.25">
      <c r="A1683" s="479">
        <v>94270</v>
      </c>
      <c r="B1683" s="479" t="s">
        <v>3473</v>
      </c>
      <c r="C1683" s="479" t="s">
        <v>934</v>
      </c>
      <c r="D1683" s="480">
        <v>61.79</v>
      </c>
    </row>
    <row r="1684" spans="1:4" s="476" customFormat="1" ht="13.5" x14ac:dyDescent="0.25">
      <c r="A1684" s="479">
        <v>94271</v>
      </c>
      <c r="B1684" s="479" t="s">
        <v>3474</v>
      </c>
      <c r="C1684" s="479" t="s">
        <v>934</v>
      </c>
      <c r="D1684" s="480">
        <v>68.290000000000006</v>
      </c>
    </row>
    <row r="1685" spans="1:4" s="476" customFormat="1" ht="13.5" x14ac:dyDescent="0.25">
      <c r="A1685" s="479">
        <v>94272</v>
      </c>
      <c r="B1685" s="479" t="s">
        <v>3475</v>
      </c>
      <c r="C1685" s="479" t="s">
        <v>934</v>
      </c>
      <c r="D1685" s="480">
        <v>75.819999999999993</v>
      </c>
    </row>
    <row r="1686" spans="1:4" s="476" customFormat="1" ht="13.5" x14ac:dyDescent="0.25">
      <c r="A1686" s="479">
        <v>94273</v>
      </c>
      <c r="B1686" s="479" t="s">
        <v>1535</v>
      </c>
      <c r="C1686" s="479" t="s">
        <v>934</v>
      </c>
      <c r="D1686" s="480">
        <v>50.24</v>
      </c>
    </row>
    <row r="1687" spans="1:4" s="476" customFormat="1" ht="13.5" x14ac:dyDescent="0.25">
      <c r="A1687" s="479">
        <v>94274</v>
      </c>
      <c r="B1687" s="479" t="s">
        <v>3476</v>
      </c>
      <c r="C1687" s="479" t="s">
        <v>934</v>
      </c>
      <c r="D1687" s="480">
        <v>53.94</v>
      </c>
    </row>
    <row r="1688" spans="1:4" s="476" customFormat="1" ht="13.5" x14ac:dyDescent="0.25">
      <c r="A1688" s="479">
        <v>94275</v>
      </c>
      <c r="B1688" s="479" t="s">
        <v>3477</v>
      </c>
      <c r="C1688" s="479" t="s">
        <v>934</v>
      </c>
      <c r="D1688" s="480">
        <v>48.28</v>
      </c>
    </row>
    <row r="1689" spans="1:4" s="476" customFormat="1" ht="13.5" x14ac:dyDescent="0.25">
      <c r="A1689" s="479">
        <v>94276</v>
      </c>
      <c r="B1689" s="479" t="s">
        <v>3478</v>
      </c>
      <c r="C1689" s="479" t="s">
        <v>934</v>
      </c>
      <c r="D1689" s="480">
        <v>51.98</v>
      </c>
    </row>
    <row r="1690" spans="1:4" s="476" customFormat="1" ht="13.5" x14ac:dyDescent="0.25">
      <c r="A1690" s="479">
        <v>94277</v>
      </c>
      <c r="B1690" s="479" t="s">
        <v>16207</v>
      </c>
      <c r="C1690" s="479" t="s">
        <v>934</v>
      </c>
      <c r="D1690" s="480">
        <v>39.880000000000003</v>
      </c>
    </row>
    <row r="1691" spans="1:4" s="476" customFormat="1" ht="13.5" x14ac:dyDescent="0.25">
      <c r="A1691" s="479">
        <v>94278</v>
      </c>
      <c r="B1691" s="479" t="s">
        <v>16208</v>
      </c>
      <c r="C1691" s="479" t="s">
        <v>934</v>
      </c>
      <c r="D1691" s="480">
        <v>43.58</v>
      </c>
    </row>
    <row r="1692" spans="1:4" s="476" customFormat="1" ht="13.5" x14ac:dyDescent="0.25">
      <c r="A1692" s="479">
        <v>94279</v>
      </c>
      <c r="B1692" s="479" t="s">
        <v>16209</v>
      </c>
      <c r="C1692" s="479" t="s">
        <v>934</v>
      </c>
      <c r="D1692" s="480">
        <v>46.51</v>
      </c>
    </row>
    <row r="1693" spans="1:4" s="476" customFormat="1" ht="13.5" x14ac:dyDescent="0.25">
      <c r="A1693" s="479">
        <v>94280</v>
      </c>
      <c r="B1693" s="479" t="s">
        <v>16210</v>
      </c>
      <c r="C1693" s="479" t="s">
        <v>934</v>
      </c>
      <c r="D1693" s="480">
        <v>50.2</v>
      </c>
    </row>
    <row r="1694" spans="1:4" s="476" customFormat="1" ht="13.5" x14ac:dyDescent="0.25">
      <c r="A1694" s="479">
        <v>94281</v>
      </c>
      <c r="B1694" s="479" t="s">
        <v>3479</v>
      </c>
      <c r="C1694" s="479" t="s">
        <v>934</v>
      </c>
      <c r="D1694" s="480">
        <v>43.46</v>
      </c>
    </row>
    <row r="1695" spans="1:4" s="476" customFormat="1" ht="13.5" x14ac:dyDescent="0.25">
      <c r="A1695" s="479">
        <v>94282</v>
      </c>
      <c r="B1695" s="479" t="s">
        <v>3480</v>
      </c>
      <c r="C1695" s="479" t="s">
        <v>934</v>
      </c>
      <c r="D1695" s="480">
        <v>54.71</v>
      </c>
    </row>
    <row r="1696" spans="1:4" s="476" customFormat="1" ht="13.5" x14ac:dyDescent="0.25">
      <c r="A1696" s="479">
        <v>94283</v>
      </c>
      <c r="B1696" s="479" t="s">
        <v>3481</v>
      </c>
      <c r="C1696" s="479" t="s">
        <v>934</v>
      </c>
      <c r="D1696" s="480">
        <v>54.53</v>
      </c>
    </row>
    <row r="1697" spans="1:4" s="476" customFormat="1" ht="13.5" x14ac:dyDescent="0.25">
      <c r="A1697" s="479">
        <v>94284</v>
      </c>
      <c r="B1697" s="479" t="s">
        <v>3482</v>
      </c>
      <c r="C1697" s="479" t="s">
        <v>934</v>
      </c>
      <c r="D1697" s="480">
        <v>65.78</v>
      </c>
    </row>
    <row r="1698" spans="1:4" s="476" customFormat="1" ht="13.5" x14ac:dyDescent="0.25">
      <c r="A1698" s="479">
        <v>94285</v>
      </c>
      <c r="B1698" s="479" t="s">
        <v>3483</v>
      </c>
      <c r="C1698" s="479" t="s">
        <v>934</v>
      </c>
      <c r="D1698" s="480">
        <v>65.069999999999993</v>
      </c>
    </row>
    <row r="1699" spans="1:4" s="476" customFormat="1" ht="13.5" x14ac:dyDescent="0.25">
      <c r="A1699" s="479">
        <v>94286</v>
      </c>
      <c r="B1699" s="479" t="s">
        <v>3484</v>
      </c>
      <c r="C1699" s="479" t="s">
        <v>934</v>
      </c>
      <c r="D1699" s="480">
        <v>76.31</v>
      </c>
    </row>
    <row r="1700" spans="1:4" s="476" customFormat="1" ht="13.5" x14ac:dyDescent="0.25">
      <c r="A1700" s="479">
        <v>94287</v>
      </c>
      <c r="B1700" s="479" t="s">
        <v>3485</v>
      </c>
      <c r="C1700" s="479" t="s">
        <v>934</v>
      </c>
      <c r="D1700" s="480">
        <v>34.47</v>
      </c>
    </row>
    <row r="1701" spans="1:4" s="476" customFormat="1" ht="13.5" x14ac:dyDescent="0.25">
      <c r="A1701" s="479">
        <v>94288</v>
      </c>
      <c r="B1701" s="479" t="s">
        <v>3486</v>
      </c>
      <c r="C1701" s="479" t="s">
        <v>934</v>
      </c>
      <c r="D1701" s="480">
        <v>44.3</v>
      </c>
    </row>
    <row r="1702" spans="1:4" s="476" customFormat="1" ht="13.5" x14ac:dyDescent="0.25">
      <c r="A1702" s="479">
        <v>94289</v>
      </c>
      <c r="B1702" s="479" t="s">
        <v>3487</v>
      </c>
      <c r="C1702" s="479" t="s">
        <v>934</v>
      </c>
      <c r="D1702" s="480">
        <v>42.53</v>
      </c>
    </row>
    <row r="1703" spans="1:4" s="476" customFormat="1" ht="13.5" x14ac:dyDescent="0.25">
      <c r="A1703" s="479">
        <v>94290</v>
      </c>
      <c r="B1703" s="479" t="s">
        <v>3488</v>
      </c>
      <c r="C1703" s="479" t="s">
        <v>934</v>
      </c>
      <c r="D1703" s="480">
        <v>52.38</v>
      </c>
    </row>
    <row r="1704" spans="1:4" s="476" customFormat="1" ht="13.5" x14ac:dyDescent="0.25">
      <c r="A1704" s="479">
        <v>94291</v>
      </c>
      <c r="B1704" s="479" t="s">
        <v>3489</v>
      </c>
      <c r="C1704" s="479" t="s">
        <v>934</v>
      </c>
      <c r="D1704" s="480">
        <v>50.12</v>
      </c>
    </row>
    <row r="1705" spans="1:4" s="476" customFormat="1" ht="13.5" x14ac:dyDescent="0.25">
      <c r="A1705" s="479">
        <v>94292</v>
      </c>
      <c r="B1705" s="479" t="s">
        <v>3490</v>
      </c>
      <c r="C1705" s="479" t="s">
        <v>934</v>
      </c>
      <c r="D1705" s="480">
        <v>59.96</v>
      </c>
    </row>
    <row r="1706" spans="1:4" s="476" customFormat="1" ht="13.5" x14ac:dyDescent="0.25">
      <c r="A1706" s="479">
        <v>94293</v>
      </c>
      <c r="B1706" s="479" t="s">
        <v>3491</v>
      </c>
      <c r="C1706" s="479" t="s">
        <v>934</v>
      </c>
      <c r="D1706" s="480">
        <v>127.47</v>
      </c>
    </row>
    <row r="1707" spans="1:4" s="476" customFormat="1" ht="13.5" x14ac:dyDescent="0.25">
      <c r="A1707" s="479">
        <v>94294</v>
      </c>
      <c r="B1707" s="479" t="s">
        <v>3492</v>
      </c>
      <c r="C1707" s="479" t="s">
        <v>934</v>
      </c>
      <c r="D1707" s="480">
        <v>8.18</v>
      </c>
    </row>
    <row r="1708" spans="1:4" s="476" customFormat="1" ht="13.5" x14ac:dyDescent="0.25">
      <c r="A1708" s="479">
        <v>102727</v>
      </c>
      <c r="B1708" s="479" t="s">
        <v>16211</v>
      </c>
      <c r="C1708" s="479" t="s">
        <v>913</v>
      </c>
      <c r="D1708" s="480">
        <v>89.01</v>
      </c>
    </row>
    <row r="1709" spans="1:4" s="476" customFormat="1" ht="13.5" x14ac:dyDescent="0.25">
      <c r="A1709" s="479">
        <v>102728</v>
      </c>
      <c r="B1709" s="479" t="s">
        <v>16212</v>
      </c>
      <c r="C1709" s="479" t="s">
        <v>997</v>
      </c>
      <c r="D1709" s="480">
        <v>18.5</v>
      </c>
    </row>
    <row r="1710" spans="1:4" s="476" customFormat="1" ht="13.5" x14ac:dyDescent="0.25">
      <c r="A1710" s="479">
        <v>102729</v>
      </c>
      <c r="B1710" s="479" t="s">
        <v>16213</v>
      </c>
      <c r="C1710" s="479" t="s">
        <v>997</v>
      </c>
      <c r="D1710" s="480">
        <v>17.72</v>
      </c>
    </row>
    <row r="1711" spans="1:4" s="476" customFormat="1" ht="13.5" x14ac:dyDescent="0.25">
      <c r="A1711" s="479">
        <v>102730</v>
      </c>
      <c r="B1711" s="479" t="s">
        <v>16214</v>
      </c>
      <c r="C1711" s="479" t="s">
        <v>997</v>
      </c>
      <c r="D1711" s="480">
        <v>16</v>
      </c>
    </row>
    <row r="1712" spans="1:4" s="476" customFormat="1" ht="13.5" x14ac:dyDescent="0.25">
      <c r="A1712" s="479">
        <v>102731</v>
      </c>
      <c r="B1712" s="479" t="s">
        <v>16215</v>
      </c>
      <c r="C1712" s="479" t="s">
        <v>997</v>
      </c>
      <c r="D1712" s="480">
        <v>13.55</v>
      </c>
    </row>
    <row r="1713" spans="1:4" s="476" customFormat="1" ht="13.5" x14ac:dyDescent="0.25">
      <c r="A1713" s="479">
        <v>102732</v>
      </c>
      <c r="B1713" s="479" t="s">
        <v>16216</v>
      </c>
      <c r="C1713" s="479" t="s">
        <v>997</v>
      </c>
      <c r="D1713" s="480">
        <v>13.01</v>
      </c>
    </row>
    <row r="1714" spans="1:4" s="476" customFormat="1" ht="13.5" x14ac:dyDescent="0.25">
      <c r="A1714" s="479">
        <v>102733</v>
      </c>
      <c r="B1714" s="479" t="s">
        <v>16217</v>
      </c>
      <c r="C1714" s="479" t="s">
        <v>997</v>
      </c>
      <c r="D1714" s="480">
        <v>14.76</v>
      </c>
    </row>
    <row r="1715" spans="1:4" s="476" customFormat="1" ht="13.5" x14ac:dyDescent="0.25">
      <c r="A1715" s="479">
        <v>102734</v>
      </c>
      <c r="B1715" s="479" t="s">
        <v>16218</v>
      </c>
      <c r="C1715" s="479" t="s">
        <v>997</v>
      </c>
      <c r="D1715" s="480">
        <v>17.440000000000001</v>
      </c>
    </row>
    <row r="1716" spans="1:4" s="476" customFormat="1" ht="13.5" x14ac:dyDescent="0.25">
      <c r="A1716" s="479">
        <v>102735</v>
      </c>
      <c r="B1716" s="479" t="s">
        <v>16219</v>
      </c>
      <c r="C1716" s="479" t="s">
        <v>997</v>
      </c>
      <c r="D1716" s="480">
        <v>16.850000000000001</v>
      </c>
    </row>
    <row r="1717" spans="1:4" s="476" customFormat="1" ht="13.5" x14ac:dyDescent="0.25">
      <c r="A1717" s="479">
        <v>102736</v>
      </c>
      <c r="B1717" s="479" t="s">
        <v>16220</v>
      </c>
      <c r="C1717" s="479" t="s">
        <v>932</v>
      </c>
      <c r="D1717" s="480">
        <v>408</v>
      </c>
    </row>
    <row r="1718" spans="1:4" s="476" customFormat="1" ht="13.5" x14ac:dyDescent="0.25">
      <c r="A1718" s="479">
        <v>102737</v>
      </c>
      <c r="B1718" s="479" t="s">
        <v>16221</v>
      </c>
      <c r="C1718" s="479" t="s">
        <v>925</v>
      </c>
      <c r="D1718" s="481">
        <v>1053.3399999999999</v>
      </c>
    </row>
    <row r="1719" spans="1:4" s="476" customFormat="1" ht="13.5" x14ac:dyDescent="0.25">
      <c r="A1719" s="479">
        <v>102738</v>
      </c>
      <c r="B1719" s="479" t="s">
        <v>16222</v>
      </c>
      <c r="C1719" s="479" t="s">
        <v>925</v>
      </c>
      <c r="D1719" s="481">
        <v>2169.0700000000002</v>
      </c>
    </row>
    <row r="1720" spans="1:4" s="476" customFormat="1" ht="13.5" x14ac:dyDescent="0.25">
      <c r="A1720" s="479">
        <v>102739</v>
      </c>
      <c r="B1720" s="479" t="s">
        <v>16223</v>
      </c>
      <c r="C1720" s="479" t="s">
        <v>925</v>
      </c>
      <c r="D1720" s="481">
        <v>3645.23</v>
      </c>
    </row>
    <row r="1721" spans="1:4" s="476" customFormat="1" ht="13.5" x14ac:dyDescent="0.25">
      <c r="A1721" s="479">
        <v>102740</v>
      </c>
      <c r="B1721" s="479" t="s">
        <v>16224</v>
      </c>
      <c r="C1721" s="479" t="s">
        <v>925</v>
      </c>
      <c r="D1721" s="481">
        <v>5480.45</v>
      </c>
    </row>
    <row r="1722" spans="1:4" s="476" customFormat="1" ht="13.5" x14ac:dyDescent="0.25">
      <c r="A1722" s="479">
        <v>102741</v>
      </c>
      <c r="B1722" s="479" t="s">
        <v>16225</v>
      </c>
      <c r="C1722" s="479" t="s">
        <v>925</v>
      </c>
      <c r="D1722" s="481">
        <v>7713.21</v>
      </c>
    </row>
    <row r="1723" spans="1:4" s="476" customFormat="1" ht="13.5" x14ac:dyDescent="0.25">
      <c r="A1723" s="479">
        <v>102742</v>
      </c>
      <c r="B1723" s="479" t="s">
        <v>16226</v>
      </c>
      <c r="C1723" s="479" t="s">
        <v>925</v>
      </c>
      <c r="D1723" s="481">
        <v>13391.77</v>
      </c>
    </row>
    <row r="1724" spans="1:4" s="476" customFormat="1" ht="13.5" x14ac:dyDescent="0.25">
      <c r="A1724" s="479">
        <v>102743</v>
      </c>
      <c r="B1724" s="479" t="s">
        <v>16227</v>
      </c>
      <c r="C1724" s="479" t="s">
        <v>925</v>
      </c>
      <c r="D1724" s="481">
        <v>11590.5</v>
      </c>
    </row>
    <row r="1725" spans="1:4" s="476" customFormat="1" ht="13.5" x14ac:dyDescent="0.25">
      <c r="A1725" s="479">
        <v>102744</v>
      </c>
      <c r="B1725" s="479" t="s">
        <v>16228</v>
      </c>
      <c r="C1725" s="479" t="s">
        <v>925</v>
      </c>
      <c r="D1725" s="481">
        <v>6625.96</v>
      </c>
    </row>
    <row r="1726" spans="1:4" s="476" customFormat="1" ht="13.5" x14ac:dyDescent="0.25">
      <c r="A1726" s="479">
        <v>102745</v>
      </c>
      <c r="B1726" s="479" t="s">
        <v>16229</v>
      </c>
      <c r="C1726" s="479" t="s">
        <v>925</v>
      </c>
      <c r="D1726" s="481">
        <v>9339.7199999999993</v>
      </c>
    </row>
    <row r="1727" spans="1:4" s="476" customFormat="1" ht="13.5" x14ac:dyDescent="0.25">
      <c r="A1727" s="479">
        <v>102746</v>
      </c>
      <c r="B1727" s="479" t="s">
        <v>16230</v>
      </c>
      <c r="C1727" s="479" t="s">
        <v>925</v>
      </c>
      <c r="D1727" s="481">
        <v>16237.24</v>
      </c>
    </row>
    <row r="1728" spans="1:4" s="476" customFormat="1" ht="13.5" x14ac:dyDescent="0.25">
      <c r="A1728" s="479">
        <v>102747</v>
      </c>
      <c r="B1728" s="479" t="s">
        <v>16231</v>
      </c>
      <c r="C1728" s="479" t="s">
        <v>925</v>
      </c>
      <c r="D1728" s="481">
        <v>8229.17</v>
      </c>
    </row>
    <row r="1729" spans="1:4" s="476" customFormat="1" ht="13.5" x14ac:dyDescent="0.25">
      <c r="A1729" s="479">
        <v>102748</v>
      </c>
      <c r="B1729" s="479" t="s">
        <v>16232</v>
      </c>
      <c r="C1729" s="479" t="s">
        <v>925</v>
      </c>
      <c r="D1729" s="481">
        <v>11547.89</v>
      </c>
    </row>
    <row r="1730" spans="1:4" s="476" customFormat="1" ht="13.5" x14ac:dyDescent="0.25">
      <c r="A1730" s="479">
        <v>102749</v>
      </c>
      <c r="B1730" s="479" t="s">
        <v>16233</v>
      </c>
      <c r="C1730" s="479" t="s">
        <v>925</v>
      </c>
      <c r="D1730" s="481">
        <v>19881.240000000002</v>
      </c>
    </row>
    <row r="1731" spans="1:4" s="476" customFormat="1" ht="13.5" x14ac:dyDescent="0.25">
      <c r="A1731" s="479">
        <v>102750</v>
      </c>
      <c r="B1731" s="479" t="s">
        <v>16234</v>
      </c>
      <c r="C1731" s="479" t="s">
        <v>925</v>
      </c>
      <c r="D1731" s="481">
        <v>2650.5</v>
      </c>
    </row>
    <row r="1732" spans="1:4" s="476" customFormat="1" ht="13.5" x14ac:dyDescent="0.25">
      <c r="A1732" s="479">
        <v>102751</v>
      </c>
      <c r="B1732" s="479" t="s">
        <v>16235</v>
      </c>
      <c r="C1732" s="479" t="s">
        <v>925</v>
      </c>
      <c r="D1732" s="481">
        <v>4633.04</v>
      </c>
    </row>
    <row r="1733" spans="1:4" s="476" customFormat="1" ht="13.5" x14ac:dyDescent="0.25">
      <c r="A1733" s="479">
        <v>102752</v>
      </c>
      <c r="B1733" s="479" t="s">
        <v>16236</v>
      </c>
      <c r="C1733" s="479" t="s">
        <v>925</v>
      </c>
      <c r="D1733" s="481">
        <v>7413.65</v>
      </c>
    </row>
    <row r="1734" spans="1:4" s="476" customFormat="1" ht="13.5" x14ac:dyDescent="0.25">
      <c r="A1734" s="479">
        <v>102753</v>
      </c>
      <c r="B1734" s="479" t="s">
        <v>16237</v>
      </c>
      <c r="C1734" s="479" t="s">
        <v>925</v>
      </c>
      <c r="D1734" s="481">
        <v>11016.39</v>
      </c>
    </row>
    <row r="1735" spans="1:4" s="476" customFormat="1" ht="13.5" x14ac:dyDescent="0.25">
      <c r="A1735" s="479">
        <v>102754</v>
      </c>
      <c r="B1735" s="479" t="s">
        <v>16238</v>
      </c>
      <c r="C1735" s="479" t="s">
        <v>925</v>
      </c>
      <c r="D1735" s="481">
        <v>21005.46</v>
      </c>
    </row>
    <row r="1736" spans="1:4" s="476" customFormat="1" ht="13.5" x14ac:dyDescent="0.25">
      <c r="A1736" s="479">
        <v>102755</v>
      </c>
      <c r="B1736" s="479" t="s">
        <v>16239</v>
      </c>
      <c r="C1736" s="479" t="s">
        <v>925</v>
      </c>
      <c r="D1736" s="481">
        <v>10367.4</v>
      </c>
    </row>
    <row r="1737" spans="1:4" s="476" customFormat="1" ht="13.5" x14ac:dyDescent="0.25">
      <c r="A1737" s="479">
        <v>102756</v>
      </c>
      <c r="B1737" s="479" t="s">
        <v>16240</v>
      </c>
      <c r="C1737" s="479" t="s">
        <v>925</v>
      </c>
      <c r="D1737" s="481">
        <v>15455.13</v>
      </c>
    </row>
    <row r="1738" spans="1:4" s="476" customFormat="1" ht="13.5" x14ac:dyDescent="0.25">
      <c r="A1738" s="479">
        <v>102757</v>
      </c>
      <c r="B1738" s="479" t="s">
        <v>16241</v>
      </c>
      <c r="C1738" s="479" t="s">
        <v>925</v>
      </c>
      <c r="D1738" s="481">
        <v>28835.1</v>
      </c>
    </row>
    <row r="1739" spans="1:4" s="476" customFormat="1" ht="13.5" x14ac:dyDescent="0.25">
      <c r="A1739" s="479">
        <v>102758</v>
      </c>
      <c r="B1739" s="479" t="s">
        <v>16242</v>
      </c>
      <c r="C1739" s="479" t="s">
        <v>925</v>
      </c>
      <c r="D1739" s="481">
        <v>13337.02</v>
      </c>
    </row>
    <row r="1740" spans="1:4" s="476" customFormat="1" ht="13.5" x14ac:dyDescent="0.25">
      <c r="A1740" s="479">
        <v>102759</v>
      </c>
      <c r="B1740" s="479" t="s">
        <v>16243</v>
      </c>
      <c r="C1740" s="479" t="s">
        <v>925</v>
      </c>
      <c r="D1740" s="481">
        <v>19918.009999999998</v>
      </c>
    </row>
    <row r="1741" spans="1:4" s="476" customFormat="1" ht="13.5" x14ac:dyDescent="0.25">
      <c r="A1741" s="479">
        <v>102760</v>
      </c>
      <c r="B1741" s="479" t="s">
        <v>16244</v>
      </c>
      <c r="C1741" s="479" t="s">
        <v>925</v>
      </c>
      <c r="D1741" s="481">
        <v>36817.360000000001</v>
      </c>
    </row>
    <row r="1742" spans="1:4" s="476" customFormat="1" ht="13.5" x14ac:dyDescent="0.25">
      <c r="A1742" s="479">
        <v>102761</v>
      </c>
      <c r="B1742" s="479" t="s">
        <v>16245</v>
      </c>
      <c r="C1742" s="479" t="s">
        <v>925</v>
      </c>
      <c r="D1742" s="481">
        <v>12563.79</v>
      </c>
    </row>
    <row r="1743" spans="1:4" s="476" customFormat="1" ht="13.5" x14ac:dyDescent="0.25">
      <c r="A1743" s="479">
        <v>102762</v>
      </c>
      <c r="B1743" s="479" t="s">
        <v>16246</v>
      </c>
      <c r="C1743" s="479" t="s">
        <v>925</v>
      </c>
      <c r="D1743" s="481">
        <v>19497.400000000001</v>
      </c>
    </row>
    <row r="1744" spans="1:4" s="476" customFormat="1" ht="13.5" x14ac:dyDescent="0.25">
      <c r="A1744" s="479">
        <v>102763</v>
      </c>
      <c r="B1744" s="479" t="s">
        <v>16247</v>
      </c>
      <c r="C1744" s="479" t="s">
        <v>925</v>
      </c>
      <c r="D1744" s="481">
        <v>27312.79</v>
      </c>
    </row>
    <row r="1745" spans="1:4" s="476" customFormat="1" ht="13.5" x14ac:dyDescent="0.25">
      <c r="A1745" s="479">
        <v>102764</v>
      </c>
      <c r="B1745" s="479" t="s">
        <v>16248</v>
      </c>
      <c r="C1745" s="479" t="s">
        <v>925</v>
      </c>
      <c r="D1745" s="481">
        <v>38795.879999999997</v>
      </c>
    </row>
    <row r="1746" spans="1:4" s="476" customFormat="1" ht="13.5" x14ac:dyDescent="0.25">
      <c r="A1746" s="479">
        <v>102765</v>
      </c>
      <c r="B1746" s="479" t="s">
        <v>16249</v>
      </c>
      <c r="C1746" s="479" t="s">
        <v>925</v>
      </c>
      <c r="D1746" s="481">
        <v>15518.38</v>
      </c>
    </row>
    <row r="1747" spans="1:4" s="476" customFormat="1" ht="13.5" x14ac:dyDescent="0.25">
      <c r="A1747" s="479">
        <v>102766</v>
      </c>
      <c r="B1747" s="479" t="s">
        <v>16250</v>
      </c>
      <c r="C1747" s="479" t="s">
        <v>925</v>
      </c>
      <c r="D1747" s="481">
        <v>23524.18</v>
      </c>
    </row>
    <row r="1748" spans="1:4" s="476" customFormat="1" ht="13.5" x14ac:dyDescent="0.25">
      <c r="A1748" s="479">
        <v>102767</v>
      </c>
      <c r="B1748" s="479" t="s">
        <v>16251</v>
      </c>
      <c r="C1748" s="479" t="s">
        <v>925</v>
      </c>
      <c r="D1748" s="481">
        <v>33326.9</v>
      </c>
    </row>
    <row r="1749" spans="1:4" s="476" customFormat="1" ht="13.5" x14ac:dyDescent="0.25">
      <c r="A1749" s="479">
        <v>102768</v>
      </c>
      <c r="B1749" s="479" t="s">
        <v>16252</v>
      </c>
      <c r="C1749" s="479" t="s">
        <v>925</v>
      </c>
      <c r="D1749" s="481">
        <v>46980.34</v>
      </c>
    </row>
    <row r="1750" spans="1:4" s="476" customFormat="1" ht="13.5" x14ac:dyDescent="0.25">
      <c r="A1750" s="479">
        <v>102769</v>
      </c>
      <c r="B1750" s="479" t="s">
        <v>16253</v>
      </c>
      <c r="C1750" s="479" t="s">
        <v>925</v>
      </c>
      <c r="D1750" s="481">
        <v>17871.03</v>
      </c>
    </row>
    <row r="1751" spans="1:4" s="476" customFormat="1" ht="13.5" x14ac:dyDescent="0.25">
      <c r="A1751" s="479">
        <v>102770</v>
      </c>
      <c r="B1751" s="479" t="s">
        <v>16254</v>
      </c>
      <c r="C1751" s="479" t="s">
        <v>925</v>
      </c>
      <c r="D1751" s="481">
        <v>27623.08</v>
      </c>
    </row>
    <row r="1752" spans="1:4" s="476" customFormat="1" ht="13.5" x14ac:dyDescent="0.25">
      <c r="A1752" s="479">
        <v>102771</v>
      </c>
      <c r="B1752" s="479" t="s">
        <v>16255</v>
      </c>
      <c r="C1752" s="479" t="s">
        <v>925</v>
      </c>
      <c r="D1752" s="481">
        <v>39107.82</v>
      </c>
    </row>
    <row r="1753" spans="1:4" s="476" customFormat="1" ht="13.5" x14ac:dyDescent="0.25">
      <c r="A1753" s="479">
        <v>102772</v>
      </c>
      <c r="B1753" s="479" t="s">
        <v>16256</v>
      </c>
      <c r="C1753" s="479" t="s">
        <v>925</v>
      </c>
      <c r="D1753" s="481">
        <v>55812.22</v>
      </c>
    </row>
    <row r="1754" spans="1:4" s="476" customFormat="1" ht="13.5" x14ac:dyDescent="0.25">
      <c r="A1754" s="479">
        <v>102773</v>
      </c>
      <c r="B1754" s="479" t="s">
        <v>16257</v>
      </c>
      <c r="C1754" s="479" t="s">
        <v>925</v>
      </c>
      <c r="D1754" s="481">
        <v>7153.1</v>
      </c>
    </row>
    <row r="1755" spans="1:4" s="476" customFormat="1" ht="13.5" x14ac:dyDescent="0.25">
      <c r="A1755" s="479">
        <v>102774</v>
      </c>
      <c r="B1755" s="479" t="s">
        <v>16258</v>
      </c>
      <c r="C1755" s="479" t="s">
        <v>925</v>
      </c>
      <c r="D1755" s="481">
        <v>7153.1</v>
      </c>
    </row>
    <row r="1756" spans="1:4" s="476" customFormat="1" ht="13.5" x14ac:dyDescent="0.25">
      <c r="A1756" s="479">
        <v>102775</v>
      </c>
      <c r="B1756" s="479" t="s">
        <v>16259</v>
      </c>
      <c r="C1756" s="479" t="s">
        <v>925</v>
      </c>
      <c r="D1756" s="481">
        <v>10756.1</v>
      </c>
    </row>
    <row r="1757" spans="1:4" s="476" customFormat="1" ht="13.5" x14ac:dyDescent="0.25">
      <c r="A1757" s="479">
        <v>102776</v>
      </c>
      <c r="B1757" s="479" t="s">
        <v>16260</v>
      </c>
      <c r="C1757" s="479" t="s">
        <v>925</v>
      </c>
      <c r="D1757" s="481">
        <v>10756.1</v>
      </c>
    </row>
    <row r="1758" spans="1:4" s="476" customFormat="1" ht="13.5" x14ac:dyDescent="0.25">
      <c r="A1758" s="479">
        <v>102777</v>
      </c>
      <c r="B1758" s="479" t="s">
        <v>16261</v>
      </c>
      <c r="C1758" s="479" t="s">
        <v>925</v>
      </c>
      <c r="D1758" s="481">
        <v>16330.17</v>
      </c>
    </row>
    <row r="1759" spans="1:4" s="476" customFormat="1" ht="13.5" x14ac:dyDescent="0.25">
      <c r="A1759" s="479">
        <v>102778</v>
      </c>
      <c r="B1759" s="479" t="s">
        <v>16262</v>
      </c>
      <c r="C1759" s="479" t="s">
        <v>925</v>
      </c>
      <c r="D1759" s="481">
        <v>24444.84</v>
      </c>
    </row>
    <row r="1760" spans="1:4" s="476" customFormat="1" ht="13.5" x14ac:dyDescent="0.25">
      <c r="A1760" s="479">
        <v>102779</v>
      </c>
      <c r="B1760" s="479" t="s">
        <v>16263</v>
      </c>
      <c r="C1760" s="479" t="s">
        <v>925</v>
      </c>
      <c r="D1760" s="481">
        <v>7153.1</v>
      </c>
    </row>
    <row r="1761" spans="1:4" s="476" customFormat="1" ht="13.5" x14ac:dyDescent="0.25">
      <c r="A1761" s="479">
        <v>102780</v>
      </c>
      <c r="B1761" s="479" t="s">
        <v>16264</v>
      </c>
      <c r="C1761" s="479" t="s">
        <v>925</v>
      </c>
      <c r="D1761" s="481">
        <v>8223.42</v>
      </c>
    </row>
    <row r="1762" spans="1:4" s="476" customFormat="1" ht="13.5" x14ac:dyDescent="0.25">
      <c r="A1762" s="479">
        <v>102781</v>
      </c>
      <c r="B1762" s="479" t="s">
        <v>16265</v>
      </c>
      <c r="C1762" s="479" t="s">
        <v>925</v>
      </c>
      <c r="D1762" s="481">
        <v>12276.79</v>
      </c>
    </row>
    <row r="1763" spans="1:4" s="476" customFormat="1" ht="13.5" x14ac:dyDescent="0.25">
      <c r="A1763" s="479">
        <v>102782</v>
      </c>
      <c r="B1763" s="479" t="s">
        <v>16266</v>
      </c>
      <c r="C1763" s="479" t="s">
        <v>925</v>
      </c>
      <c r="D1763" s="481">
        <v>13684.01</v>
      </c>
    </row>
    <row r="1764" spans="1:4" s="476" customFormat="1" ht="13.5" x14ac:dyDescent="0.25">
      <c r="A1764" s="479">
        <v>102783</v>
      </c>
      <c r="B1764" s="479" t="s">
        <v>16267</v>
      </c>
      <c r="C1764" s="479" t="s">
        <v>925</v>
      </c>
      <c r="D1764" s="481">
        <v>18187.759999999998</v>
      </c>
    </row>
    <row r="1765" spans="1:4" s="476" customFormat="1" ht="13.5" x14ac:dyDescent="0.25">
      <c r="A1765" s="479">
        <v>102784</v>
      </c>
      <c r="B1765" s="479" t="s">
        <v>16268</v>
      </c>
      <c r="C1765" s="479" t="s">
        <v>925</v>
      </c>
      <c r="D1765" s="481">
        <v>28502.17</v>
      </c>
    </row>
    <row r="1766" spans="1:4" s="476" customFormat="1" ht="13.5" x14ac:dyDescent="0.25">
      <c r="A1766" s="479">
        <v>102785</v>
      </c>
      <c r="B1766" s="479" t="s">
        <v>16269</v>
      </c>
      <c r="C1766" s="479" t="s">
        <v>925</v>
      </c>
      <c r="D1766" s="481">
        <v>8223.42</v>
      </c>
    </row>
    <row r="1767" spans="1:4" s="476" customFormat="1" ht="13.5" x14ac:dyDescent="0.25">
      <c r="A1767" s="479">
        <v>102786</v>
      </c>
      <c r="B1767" s="479" t="s">
        <v>16270</v>
      </c>
      <c r="C1767" s="479" t="s">
        <v>925</v>
      </c>
      <c r="D1767" s="481">
        <v>9180.26</v>
      </c>
    </row>
    <row r="1768" spans="1:4" s="476" customFormat="1" ht="13.5" x14ac:dyDescent="0.25">
      <c r="A1768" s="479">
        <v>102787</v>
      </c>
      <c r="B1768" s="479" t="s">
        <v>16271</v>
      </c>
      <c r="C1768" s="479" t="s">
        <v>925</v>
      </c>
      <c r="D1768" s="481">
        <v>13684.01</v>
      </c>
    </row>
    <row r="1769" spans="1:4" s="476" customFormat="1" ht="13.5" x14ac:dyDescent="0.25">
      <c r="A1769" s="479">
        <v>102788</v>
      </c>
      <c r="B1769" s="479" t="s">
        <v>16272</v>
      </c>
      <c r="C1769" s="479" t="s">
        <v>925</v>
      </c>
      <c r="D1769" s="481">
        <v>15069.94</v>
      </c>
    </row>
    <row r="1770" spans="1:4" s="476" customFormat="1" ht="13.5" x14ac:dyDescent="0.25">
      <c r="A1770" s="479">
        <v>102789</v>
      </c>
      <c r="B1770" s="479" t="s">
        <v>16273</v>
      </c>
      <c r="C1770" s="479" t="s">
        <v>925</v>
      </c>
      <c r="D1770" s="481">
        <v>19917.68</v>
      </c>
    </row>
    <row r="1771" spans="1:4" s="476" customFormat="1" ht="13.5" x14ac:dyDescent="0.25">
      <c r="A1771" s="479">
        <v>102790</v>
      </c>
      <c r="B1771" s="479" t="s">
        <v>16274</v>
      </c>
      <c r="C1771" s="479" t="s">
        <v>925</v>
      </c>
      <c r="D1771" s="481">
        <v>32914.129999999997</v>
      </c>
    </row>
    <row r="1772" spans="1:4" s="476" customFormat="1" ht="13.5" x14ac:dyDescent="0.25">
      <c r="A1772" s="479">
        <v>102791</v>
      </c>
      <c r="B1772" s="479" t="s">
        <v>16275</v>
      </c>
      <c r="C1772" s="479" t="s">
        <v>925</v>
      </c>
      <c r="D1772" s="481">
        <v>26371.64</v>
      </c>
    </row>
    <row r="1773" spans="1:4" s="476" customFormat="1" ht="13.5" x14ac:dyDescent="0.25">
      <c r="A1773" s="479">
        <v>102792</v>
      </c>
      <c r="B1773" s="479" t="s">
        <v>16276</v>
      </c>
      <c r="C1773" s="479" t="s">
        <v>925</v>
      </c>
      <c r="D1773" s="481">
        <v>43026.879999999997</v>
      </c>
    </row>
    <row r="1774" spans="1:4" s="476" customFormat="1" ht="13.5" x14ac:dyDescent="0.25">
      <c r="A1774" s="479">
        <v>102793</v>
      </c>
      <c r="B1774" s="479" t="s">
        <v>16277</v>
      </c>
      <c r="C1774" s="479" t="s">
        <v>925</v>
      </c>
      <c r="D1774" s="481">
        <v>58006.99</v>
      </c>
    </row>
    <row r="1775" spans="1:4" s="476" customFormat="1" ht="13.5" x14ac:dyDescent="0.25">
      <c r="A1775" s="479">
        <v>102794</v>
      </c>
      <c r="B1775" s="479" t="s">
        <v>16278</v>
      </c>
      <c r="C1775" s="479" t="s">
        <v>925</v>
      </c>
      <c r="D1775" s="481">
        <v>83421.08</v>
      </c>
    </row>
    <row r="1776" spans="1:4" s="476" customFormat="1" ht="13.5" x14ac:dyDescent="0.25">
      <c r="A1776" s="479">
        <v>102795</v>
      </c>
      <c r="B1776" s="479" t="s">
        <v>16279</v>
      </c>
      <c r="C1776" s="479" t="s">
        <v>925</v>
      </c>
      <c r="D1776" s="481">
        <v>28067.16</v>
      </c>
    </row>
    <row r="1777" spans="1:4" s="476" customFormat="1" ht="13.5" x14ac:dyDescent="0.25">
      <c r="A1777" s="479">
        <v>102796</v>
      </c>
      <c r="B1777" s="479" t="s">
        <v>16280</v>
      </c>
      <c r="C1777" s="479" t="s">
        <v>925</v>
      </c>
      <c r="D1777" s="481">
        <v>45435.73</v>
      </c>
    </row>
    <row r="1778" spans="1:4" s="476" customFormat="1" ht="13.5" x14ac:dyDescent="0.25">
      <c r="A1778" s="479">
        <v>102797</v>
      </c>
      <c r="B1778" s="479" t="s">
        <v>16281</v>
      </c>
      <c r="C1778" s="479" t="s">
        <v>925</v>
      </c>
      <c r="D1778" s="481">
        <v>64388.6</v>
      </c>
    </row>
    <row r="1779" spans="1:4" s="476" customFormat="1" ht="13.5" x14ac:dyDescent="0.25">
      <c r="A1779" s="479">
        <v>102798</v>
      </c>
      <c r="B1779" s="479" t="s">
        <v>16282</v>
      </c>
      <c r="C1779" s="479" t="s">
        <v>925</v>
      </c>
      <c r="D1779" s="481">
        <v>79028.62</v>
      </c>
    </row>
    <row r="1780" spans="1:4" s="476" customFormat="1" ht="13.5" x14ac:dyDescent="0.25">
      <c r="A1780" s="479">
        <v>102799</v>
      </c>
      <c r="B1780" s="479" t="s">
        <v>16283</v>
      </c>
      <c r="C1780" s="479" t="s">
        <v>925</v>
      </c>
      <c r="D1780" s="481">
        <v>28667.66</v>
      </c>
    </row>
    <row r="1781" spans="1:4" s="476" customFormat="1" ht="13.5" x14ac:dyDescent="0.25">
      <c r="A1781" s="479">
        <v>102800</v>
      </c>
      <c r="B1781" s="479" t="s">
        <v>16284</v>
      </c>
      <c r="C1781" s="479" t="s">
        <v>925</v>
      </c>
      <c r="D1781" s="481">
        <v>49810.400000000001</v>
      </c>
    </row>
    <row r="1782" spans="1:4" s="476" customFormat="1" ht="13.5" x14ac:dyDescent="0.25">
      <c r="A1782" s="479">
        <v>102801</v>
      </c>
      <c r="B1782" s="479" t="s">
        <v>16285</v>
      </c>
      <c r="C1782" s="479" t="s">
        <v>925</v>
      </c>
      <c r="D1782" s="481">
        <v>69748.479999999996</v>
      </c>
    </row>
    <row r="1783" spans="1:4" s="476" customFormat="1" ht="13.5" x14ac:dyDescent="0.25">
      <c r="A1783" s="479">
        <v>102802</v>
      </c>
      <c r="B1783" s="479" t="s">
        <v>16286</v>
      </c>
      <c r="C1783" s="479" t="s">
        <v>925</v>
      </c>
      <c r="D1783" s="481">
        <v>83752.95</v>
      </c>
    </row>
    <row r="1784" spans="1:4" s="476" customFormat="1" ht="13.5" x14ac:dyDescent="0.25">
      <c r="A1784" s="479">
        <v>101570</v>
      </c>
      <c r="B1784" s="479" t="s">
        <v>3493</v>
      </c>
      <c r="C1784" s="479" t="s">
        <v>913</v>
      </c>
      <c r="D1784" s="480">
        <v>21.59</v>
      </c>
    </row>
    <row r="1785" spans="1:4" s="476" customFormat="1" ht="13.5" x14ac:dyDescent="0.25">
      <c r="A1785" s="479">
        <v>101571</v>
      </c>
      <c r="B1785" s="479" t="s">
        <v>3494</v>
      </c>
      <c r="C1785" s="479" t="s">
        <v>913</v>
      </c>
      <c r="D1785" s="480">
        <v>28.89</v>
      </c>
    </row>
    <row r="1786" spans="1:4" s="476" customFormat="1" ht="13.5" x14ac:dyDescent="0.25">
      <c r="A1786" s="479">
        <v>101572</v>
      </c>
      <c r="B1786" s="479" t="s">
        <v>3495</v>
      </c>
      <c r="C1786" s="479" t="s">
        <v>913</v>
      </c>
      <c r="D1786" s="480">
        <v>17.07</v>
      </c>
    </row>
    <row r="1787" spans="1:4" s="476" customFormat="1" ht="13.5" x14ac:dyDescent="0.25">
      <c r="A1787" s="479">
        <v>101573</v>
      </c>
      <c r="B1787" s="479" t="s">
        <v>3496</v>
      </c>
      <c r="C1787" s="479" t="s">
        <v>913</v>
      </c>
      <c r="D1787" s="480">
        <v>24.38</v>
      </c>
    </row>
    <row r="1788" spans="1:4" s="476" customFormat="1" ht="13.5" x14ac:dyDescent="0.25">
      <c r="A1788" s="479">
        <v>101574</v>
      </c>
      <c r="B1788" s="479" t="s">
        <v>3497</v>
      </c>
      <c r="C1788" s="479" t="s">
        <v>913</v>
      </c>
      <c r="D1788" s="480">
        <v>13.31</v>
      </c>
    </row>
    <row r="1789" spans="1:4" s="476" customFormat="1" ht="13.5" x14ac:dyDescent="0.25">
      <c r="A1789" s="479">
        <v>101575</v>
      </c>
      <c r="B1789" s="479" t="s">
        <v>3498</v>
      </c>
      <c r="C1789" s="479" t="s">
        <v>913</v>
      </c>
      <c r="D1789" s="480">
        <v>20.76</v>
      </c>
    </row>
    <row r="1790" spans="1:4" s="476" customFormat="1" ht="13.5" x14ac:dyDescent="0.25">
      <c r="A1790" s="479">
        <v>101576</v>
      </c>
      <c r="B1790" s="479" t="s">
        <v>3499</v>
      </c>
      <c r="C1790" s="479" t="s">
        <v>913</v>
      </c>
      <c r="D1790" s="480">
        <v>40.229999999999997</v>
      </c>
    </row>
    <row r="1791" spans="1:4" s="476" customFormat="1" ht="13.5" x14ac:dyDescent="0.25">
      <c r="A1791" s="479">
        <v>101577</v>
      </c>
      <c r="B1791" s="479" t="s">
        <v>3500</v>
      </c>
      <c r="C1791" s="479" t="s">
        <v>913</v>
      </c>
      <c r="D1791" s="480">
        <v>49.59</v>
      </c>
    </row>
    <row r="1792" spans="1:4" s="476" customFormat="1" ht="13.5" x14ac:dyDescent="0.25">
      <c r="A1792" s="479">
        <v>101578</v>
      </c>
      <c r="B1792" s="479" t="s">
        <v>3501</v>
      </c>
      <c r="C1792" s="479" t="s">
        <v>913</v>
      </c>
      <c r="D1792" s="480">
        <v>33.57</v>
      </c>
    </row>
    <row r="1793" spans="1:4" s="476" customFormat="1" ht="13.5" x14ac:dyDescent="0.25">
      <c r="A1793" s="479">
        <v>101579</v>
      </c>
      <c r="B1793" s="479" t="s">
        <v>3502</v>
      </c>
      <c r="C1793" s="479" t="s">
        <v>913</v>
      </c>
      <c r="D1793" s="480">
        <v>42.93</v>
      </c>
    </row>
    <row r="1794" spans="1:4" s="476" customFormat="1" ht="13.5" x14ac:dyDescent="0.25">
      <c r="A1794" s="479">
        <v>101580</v>
      </c>
      <c r="B1794" s="479" t="s">
        <v>3503</v>
      </c>
      <c r="C1794" s="479" t="s">
        <v>913</v>
      </c>
      <c r="D1794" s="480">
        <v>30.41</v>
      </c>
    </row>
    <row r="1795" spans="1:4" s="476" customFormat="1" ht="13.5" x14ac:dyDescent="0.25">
      <c r="A1795" s="479">
        <v>101581</v>
      </c>
      <c r="B1795" s="479" t="s">
        <v>3504</v>
      </c>
      <c r="C1795" s="479" t="s">
        <v>913</v>
      </c>
      <c r="D1795" s="480">
        <v>39.9</v>
      </c>
    </row>
    <row r="1796" spans="1:4" s="476" customFormat="1" ht="13.5" x14ac:dyDescent="0.25">
      <c r="A1796" s="479">
        <v>101582</v>
      </c>
      <c r="B1796" s="479" t="s">
        <v>3505</v>
      </c>
      <c r="C1796" s="479" t="s">
        <v>913</v>
      </c>
      <c r="D1796" s="480">
        <v>66.349999999999994</v>
      </c>
    </row>
    <row r="1797" spans="1:4" s="476" customFormat="1" ht="13.5" x14ac:dyDescent="0.25">
      <c r="A1797" s="479">
        <v>101583</v>
      </c>
      <c r="B1797" s="479" t="s">
        <v>3506</v>
      </c>
      <c r="C1797" s="479" t="s">
        <v>913</v>
      </c>
      <c r="D1797" s="480">
        <v>80.92</v>
      </c>
    </row>
    <row r="1798" spans="1:4" s="476" customFormat="1" ht="13.5" x14ac:dyDescent="0.25">
      <c r="A1798" s="479">
        <v>101584</v>
      </c>
      <c r="B1798" s="479" t="s">
        <v>3507</v>
      </c>
      <c r="C1798" s="479" t="s">
        <v>913</v>
      </c>
      <c r="D1798" s="480">
        <v>55.05</v>
      </c>
    </row>
    <row r="1799" spans="1:4" s="476" customFormat="1" ht="13.5" x14ac:dyDescent="0.25">
      <c r="A1799" s="479">
        <v>101585</v>
      </c>
      <c r="B1799" s="479" t="s">
        <v>3508</v>
      </c>
      <c r="C1799" s="479" t="s">
        <v>913</v>
      </c>
      <c r="D1799" s="480">
        <v>69.599999999999994</v>
      </c>
    </row>
    <row r="1800" spans="1:4" s="476" customFormat="1" ht="13.5" x14ac:dyDescent="0.25">
      <c r="A1800" s="479">
        <v>101586</v>
      </c>
      <c r="B1800" s="479" t="s">
        <v>3509</v>
      </c>
      <c r="C1800" s="479" t="s">
        <v>913</v>
      </c>
      <c r="D1800" s="480">
        <v>48.58</v>
      </c>
    </row>
    <row r="1801" spans="1:4" s="476" customFormat="1" ht="13.5" x14ac:dyDescent="0.25">
      <c r="A1801" s="479">
        <v>101587</v>
      </c>
      <c r="B1801" s="479" t="s">
        <v>3510</v>
      </c>
      <c r="C1801" s="479" t="s">
        <v>913</v>
      </c>
      <c r="D1801" s="480">
        <v>63.28</v>
      </c>
    </row>
    <row r="1802" spans="1:4" s="476" customFormat="1" ht="13.5" x14ac:dyDescent="0.25">
      <c r="A1802" s="479">
        <v>101588</v>
      </c>
      <c r="B1802" s="479" t="s">
        <v>3511</v>
      </c>
      <c r="C1802" s="479" t="s">
        <v>913</v>
      </c>
      <c r="D1802" s="480">
        <v>71.84</v>
      </c>
    </row>
    <row r="1803" spans="1:4" s="476" customFormat="1" ht="13.5" x14ac:dyDescent="0.25">
      <c r="A1803" s="479">
        <v>101589</v>
      </c>
      <c r="B1803" s="479" t="s">
        <v>3512</v>
      </c>
      <c r="C1803" s="479" t="s">
        <v>913</v>
      </c>
      <c r="D1803" s="480">
        <v>103.94</v>
      </c>
    </row>
    <row r="1804" spans="1:4" s="476" customFormat="1" ht="13.5" x14ac:dyDescent="0.25">
      <c r="A1804" s="479">
        <v>101590</v>
      </c>
      <c r="B1804" s="479" t="s">
        <v>3513</v>
      </c>
      <c r="C1804" s="479" t="s">
        <v>913</v>
      </c>
      <c r="D1804" s="480">
        <v>54.78</v>
      </c>
    </row>
    <row r="1805" spans="1:4" s="476" customFormat="1" ht="13.5" x14ac:dyDescent="0.25">
      <c r="A1805" s="479">
        <v>101591</v>
      </c>
      <c r="B1805" s="479" t="s">
        <v>3514</v>
      </c>
      <c r="C1805" s="479" t="s">
        <v>913</v>
      </c>
      <c r="D1805" s="480">
        <v>86.89</v>
      </c>
    </row>
    <row r="1806" spans="1:4" s="476" customFormat="1" ht="13.5" x14ac:dyDescent="0.25">
      <c r="A1806" s="479">
        <v>101592</v>
      </c>
      <c r="B1806" s="479" t="s">
        <v>3515</v>
      </c>
      <c r="C1806" s="479" t="s">
        <v>913</v>
      </c>
      <c r="D1806" s="480">
        <v>39.479999999999997</v>
      </c>
    </row>
    <row r="1807" spans="1:4" s="476" customFormat="1" ht="13.5" x14ac:dyDescent="0.25">
      <c r="A1807" s="479">
        <v>101593</v>
      </c>
      <c r="B1807" s="479" t="s">
        <v>3516</v>
      </c>
      <c r="C1807" s="479" t="s">
        <v>913</v>
      </c>
      <c r="D1807" s="480">
        <v>71.7</v>
      </c>
    </row>
    <row r="1808" spans="1:4" s="476" customFormat="1" ht="13.5" x14ac:dyDescent="0.25">
      <c r="A1808" s="479">
        <v>101600</v>
      </c>
      <c r="B1808" s="479" t="s">
        <v>3517</v>
      </c>
      <c r="C1808" s="479" t="s">
        <v>913</v>
      </c>
      <c r="D1808" s="480">
        <v>13.13</v>
      </c>
    </row>
    <row r="1809" spans="1:4" s="476" customFormat="1" ht="13.5" x14ac:dyDescent="0.25">
      <c r="A1809" s="479">
        <v>101601</v>
      </c>
      <c r="B1809" s="479" t="s">
        <v>3518</v>
      </c>
      <c r="C1809" s="479" t="s">
        <v>913</v>
      </c>
      <c r="D1809" s="480">
        <v>19.440000000000001</v>
      </c>
    </row>
    <row r="1810" spans="1:4" s="476" customFormat="1" ht="13.5" x14ac:dyDescent="0.25">
      <c r="A1810" s="479">
        <v>101602</v>
      </c>
      <c r="B1810" s="479" t="s">
        <v>3519</v>
      </c>
      <c r="C1810" s="479" t="s">
        <v>913</v>
      </c>
      <c r="D1810" s="480">
        <v>9.7200000000000006</v>
      </c>
    </row>
    <row r="1811" spans="1:4" s="476" customFormat="1" ht="13.5" x14ac:dyDescent="0.25">
      <c r="A1811" s="479">
        <v>101603</v>
      </c>
      <c r="B1811" s="479" t="s">
        <v>3520</v>
      </c>
      <c r="C1811" s="479" t="s">
        <v>913</v>
      </c>
      <c r="D1811" s="480">
        <v>16.04</v>
      </c>
    </row>
    <row r="1812" spans="1:4" s="476" customFormat="1" ht="13.5" x14ac:dyDescent="0.25">
      <c r="A1812" s="479">
        <v>101604</v>
      </c>
      <c r="B1812" s="479" t="s">
        <v>3521</v>
      </c>
      <c r="C1812" s="479" t="s">
        <v>913</v>
      </c>
      <c r="D1812" s="480">
        <v>6.37</v>
      </c>
    </row>
    <row r="1813" spans="1:4" s="476" customFormat="1" ht="13.5" x14ac:dyDescent="0.25">
      <c r="A1813" s="479">
        <v>101605</v>
      </c>
      <c r="B1813" s="479" t="s">
        <v>3522</v>
      </c>
      <c r="C1813" s="479" t="s">
        <v>913</v>
      </c>
      <c r="D1813" s="480">
        <v>12.67</v>
      </c>
    </row>
    <row r="1814" spans="1:4" s="476" customFormat="1" ht="13.5" x14ac:dyDescent="0.25">
      <c r="A1814" s="479">
        <v>90788</v>
      </c>
      <c r="B1814" s="479" t="s">
        <v>3523</v>
      </c>
      <c r="C1814" s="479" t="s">
        <v>925</v>
      </c>
      <c r="D1814" s="480">
        <v>765.8</v>
      </c>
    </row>
    <row r="1815" spans="1:4" s="476" customFormat="1" ht="13.5" x14ac:dyDescent="0.25">
      <c r="A1815" s="479">
        <v>90789</v>
      </c>
      <c r="B1815" s="479" t="s">
        <v>3524</v>
      </c>
      <c r="C1815" s="479" t="s">
        <v>925</v>
      </c>
      <c r="D1815" s="480">
        <v>767.35</v>
      </c>
    </row>
    <row r="1816" spans="1:4" s="476" customFormat="1" ht="13.5" x14ac:dyDescent="0.25">
      <c r="A1816" s="479">
        <v>90790</v>
      </c>
      <c r="B1816" s="479" t="s">
        <v>3525</v>
      </c>
      <c r="C1816" s="479" t="s">
        <v>925</v>
      </c>
      <c r="D1816" s="480">
        <v>791.47</v>
      </c>
    </row>
    <row r="1817" spans="1:4" s="476" customFormat="1" ht="13.5" x14ac:dyDescent="0.25">
      <c r="A1817" s="479">
        <v>90791</v>
      </c>
      <c r="B1817" s="479" t="s">
        <v>3526</v>
      </c>
      <c r="C1817" s="479" t="s">
        <v>925</v>
      </c>
      <c r="D1817" s="480">
        <v>927.77</v>
      </c>
    </row>
    <row r="1818" spans="1:4" s="476" customFormat="1" ht="13.5" x14ac:dyDescent="0.25">
      <c r="A1818" s="479">
        <v>90793</v>
      </c>
      <c r="B1818" s="479" t="s">
        <v>3527</v>
      </c>
      <c r="C1818" s="479" t="s">
        <v>925</v>
      </c>
      <c r="D1818" s="480">
        <v>978.7</v>
      </c>
    </row>
    <row r="1819" spans="1:4" s="476" customFormat="1" ht="13.5" x14ac:dyDescent="0.25">
      <c r="A1819" s="479">
        <v>90794</v>
      </c>
      <c r="B1819" s="479" t="s">
        <v>3528</v>
      </c>
      <c r="C1819" s="479" t="s">
        <v>925</v>
      </c>
      <c r="D1819" s="480">
        <v>659.03</v>
      </c>
    </row>
    <row r="1820" spans="1:4" s="476" customFormat="1" ht="13.5" x14ac:dyDescent="0.25">
      <c r="A1820" s="479">
        <v>90795</v>
      </c>
      <c r="B1820" s="479" t="s">
        <v>3529</v>
      </c>
      <c r="C1820" s="479" t="s">
        <v>925</v>
      </c>
      <c r="D1820" s="480">
        <v>665.49</v>
      </c>
    </row>
    <row r="1821" spans="1:4" s="476" customFormat="1" ht="13.5" x14ac:dyDescent="0.25">
      <c r="A1821" s="479">
        <v>90796</v>
      </c>
      <c r="B1821" s="479" t="s">
        <v>3530</v>
      </c>
      <c r="C1821" s="479" t="s">
        <v>925</v>
      </c>
      <c r="D1821" s="480">
        <v>671.95</v>
      </c>
    </row>
    <row r="1822" spans="1:4" s="476" customFormat="1" ht="13.5" x14ac:dyDescent="0.25">
      <c r="A1822" s="479">
        <v>90797</v>
      </c>
      <c r="B1822" s="479" t="s">
        <v>3531</v>
      </c>
      <c r="C1822" s="479" t="s">
        <v>925</v>
      </c>
      <c r="D1822" s="480">
        <v>678.4</v>
      </c>
    </row>
    <row r="1823" spans="1:4" s="476" customFormat="1" ht="13.5" x14ac:dyDescent="0.25">
      <c r="A1823" s="479">
        <v>90798</v>
      </c>
      <c r="B1823" s="479" t="s">
        <v>3532</v>
      </c>
      <c r="C1823" s="479" t="s">
        <v>925</v>
      </c>
      <c r="D1823" s="480">
        <v>985.25</v>
      </c>
    </row>
    <row r="1824" spans="1:4" s="476" customFormat="1" ht="13.5" x14ac:dyDescent="0.25">
      <c r="A1824" s="479">
        <v>90799</v>
      </c>
      <c r="B1824" s="479" t="s">
        <v>3533</v>
      </c>
      <c r="C1824" s="479" t="s">
        <v>925</v>
      </c>
      <c r="D1824" s="481">
        <v>1016.7</v>
      </c>
    </row>
    <row r="1825" spans="1:4" s="476" customFormat="1" ht="13.5" x14ac:dyDescent="0.25">
      <c r="A1825" s="479">
        <v>90801</v>
      </c>
      <c r="B1825" s="479" t="s">
        <v>3534</v>
      </c>
      <c r="C1825" s="479" t="s">
        <v>925</v>
      </c>
      <c r="D1825" s="480">
        <v>329.76</v>
      </c>
    </row>
    <row r="1826" spans="1:4" s="476" customFormat="1" ht="13.5" x14ac:dyDescent="0.25">
      <c r="A1826" s="479">
        <v>90806</v>
      </c>
      <c r="B1826" s="479" t="s">
        <v>3535</v>
      </c>
      <c r="C1826" s="479" t="s">
        <v>925</v>
      </c>
      <c r="D1826" s="480">
        <v>410.62</v>
      </c>
    </row>
    <row r="1827" spans="1:4" s="476" customFormat="1" ht="13.5" x14ac:dyDescent="0.25">
      <c r="A1827" s="479">
        <v>90820</v>
      </c>
      <c r="B1827" s="479" t="s">
        <v>924</v>
      </c>
      <c r="C1827" s="479" t="s">
        <v>925</v>
      </c>
      <c r="D1827" s="480">
        <v>283.01</v>
      </c>
    </row>
    <row r="1828" spans="1:4" s="476" customFormat="1" ht="13.5" x14ac:dyDescent="0.25">
      <c r="A1828" s="479">
        <v>90821</v>
      </c>
      <c r="B1828" s="479" t="s">
        <v>3536</v>
      </c>
      <c r="C1828" s="479" t="s">
        <v>925</v>
      </c>
      <c r="D1828" s="480">
        <v>289.02999999999997</v>
      </c>
    </row>
    <row r="1829" spans="1:4" s="476" customFormat="1" ht="13.5" x14ac:dyDescent="0.25">
      <c r="A1829" s="479">
        <v>90822</v>
      </c>
      <c r="B1829" s="479" t="s">
        <v>926</v>
      </c>
      <c r="C1829" s="479" t="s">
        <v>925</v>
      </c>
      <c r="D1829" s="480">
        <v>310.89</v>
      </c>
    </row>
    <row r="1830" spans="1:4" s="476" customFormat="1" ht="13.5" x14ac:dyDescent="0.25">
      <c r="A1830" s="479">
        <v>90823</v>
      </c>
      <c r="B1830" s="479" t="s">
        <v>3537</v>
      </c>
      <c r="C1830" s="479" t="s">
        <v>925</v>
      </c>
      <c r="D1830" s="480">
        <v>384.93</v>
      </c>
    </row>
    <row r="1831" spans="1:4" s="476" customFormat="1" ht="13.5" x14ac:dyDescent="0.25">
      <c r="A1831" s="479">
        <v>90824</v>
      </c>
      <c r="B1831" s="479" t="s">
        <v>3538</v>
      </c>
      <c r="C1831" s="479" t="s">
        <v>925</v>
      </c>
      <c r="D1831" s="480">
        <v>555.66999999999996</v>
      </c>
    </row>
    <row r="1832" spans="1:4" s="476" customFormat="1" ht="13.5" x14ac:dyDescent="0.25">
      <c r="A1832" s="479">
        <v>90825</v>
      </c>
      <c r="B1832" s="479" t="s">
        <v>3539</v>
      </c>
      <c r="C1832" s="479" t="s">
        <v>925</v>
      </c>
      <c r="D1832" s="480">
        <v>620.25</v>
      </c>
    </row>
    <row r="1833" spans="1:4" s="476" customFormat="1" ht="13.5" x14ac:dyDescent="0.25">
      <c r="A1833" s="479">
        <v>90830</v>
      </c>
      <c r="B1833" s="479" t="s">
        <v>3540</v>
      </c>
      <c r="C1833" s="479" t="s">
        <v>925</v>
      </c>
      <c r="D1833" s="480">
        <v>140.35</v>
      </c>
    </row>
    <row r="1834" spans="1:4" s="476" customFormat="1" ht="13.5" x14ac:dyDescent="0.25">
      <c r="A1834" s="479">
        <v>90831</v>
      </c>
      <c r="B1834" s="479" t="s">
        <v>3541</v>
      </c>
      <c r="C1834" s="479" t="s">
        <v>925</v>
      </c>
      <c r="D1834" s="480">
        <v>122.6</v>
      </c>
    </row>
    <row r="1835" spans="1:4" s="476" customFormat="1" ht="13.5" x14ac:dyDescent="0.25">
      <c r="A1835" s="479">
        <v>90841</v>
      </c>
      <c r="B1835" s="479" t="s">
        <v>3542</v>
      </c>
      <c r="C1835" s="479" t="s">
        <v>925</v>
      </c>
      <c r="D1835" s="480">
        <v>936.13</v>
      </c>
    </row>
    <row r="1836" spans="1:4" s="476" customFormat="1" ht="13.5" x14ac:dyDescent="0.25">
      <c r="A1836" s="479">
        <v>90842</v>
      </c>
      <c r="B1836" s="479" t="s">
        <v>3543</v>
      </c>
      <c r="C1836" s="479" t="s">
        <v>925</v>
      </c>
      <c r="D1836" s="480">
        <v>944.65</v>
      </c>
    </row>
    <row r="1837" spans="1:4" s="476" customFormat="1" ht="13.5" x14ac:dyDescent="0.25">
      <c r="A1837" s="479">
        <v>90843</v>
      </c>
      <c r="B1837" s="479" t="s">
        <v>3544</v>
      </c>
      <c r="C1837" s="479" t="s">
        <v>925</v>
      </c>
      <c r="D1837" s="480">
        <v>986.76</v>
      </c>
    </row>
    <row r="1838" spans="1:4" s="476" customFormat="1" ht="13.5" x14ac:dyDescent="0.25">
      <c r="A1838" s="479">
        <v>90844</v>
      </c>
      <c r="B1838" s="479" t="s">
        <v>3545</v>
      </c>
      <c r="C1838" s="479" t="s">
        <v>925</v>
      </c>
      <c r="D1838" s="481">
        <v>1063.29</v>
      </c>
    </row>
    <row r="1839" spans="1:4" s="476" customFormat="1" ht="13.5" x14ac:dyDescent="0.25">
      <c r="A1839" s="479">
        <v>90845</v>
      </c>
      <c r="B1839" s="479" t="s">
        <v>3546</v>
      </c>
      <c r="C1839" s="479" t="s">
        <v>925</v>
      </c>
      <c r="D1839" s="481">
        <v>1231.54</v>
      </c>
    </row>
    <row r="1840" spans="1:4" s="476" customFormat="1" ht="13.5" x14ac:dyDescent="0.25">
      <c r="A1840" s="479">
        <v>90846</v>
      </c>
      <c r="B1840" s="479" t="s">
        <v>3547</v>
      </c>
      <c r="C1840" s="479" t="s">
        <v>925</v>
      </c>
      <c r="D1840" s="481">
        <v>1298.6099999999999</v>
      </c>
    </row>
    <row r="1841" spans="1:4" s="476" customFormat="1" ht="13.5" x14ac:dyDescent="0.25">
      <c r="A1841" s="479">
        <v>90847</v>
      </c>
      <c r="B1841" s="479" t="s">
        <v>3548</v>
      </c>
      <c r="C1841" s="479" t="s">
        <v>925</v>
      </c>
      <c r="D1841" s="480">
        <v>813.53</v>
      </c>
    </row>
    <row r="1842" spans="1:4" s="476" customFormat="1" ht="13.5" x14ac:dyDescent="0.25">
      <c r="A1842" s="479">
        <v>90848</v>
      </c>
      <c r="B1842" s="479" t="s">
        <v>3549</v>
      </c>
      <c r="C1842" s="479" t="s">
        <v>925</v>
      </c>
      <c r="D1842" s="480">
        <v>822.05</v>
      </c>
    </row>
    <row r="1843" spans="1:4" s="476" customFormat="1" ht="13.5" x14ac:dyDescent="0.25">
      <c r="A1843" s="479">
        <v>90849</v>
      </c>
      <c r="B1843" s="479" t="s">
        <v>3550</v>
      </c>
      <c r="C1843" s="479" t="s">
        <v>925</v>
      </c>
      <c r="D1843" s="480">
        <v>846.41</v>
      </c>
    </row>
    <row r="1844" spans="1:4" s="476" customFormat="1" ht="13.5" x14ac:dyDescent="0.25">
      <c r="A1844" s="479">
        <v>90850</v>
      </c>
      <c r="B1844" s="479" t="s">
        <v>3551</v>
      </c>
      <c r="C1844" s="479" t="s">
        <v>925</v>
      </c>
      <c r="D1844" s="480">
        <v>922.94</v>
      </c>
    </row>
    <row r="1845" spans="1:4" s="476" customFormat="1" ht="13.5" x14ac:dyDescent="0.25">
      <c r="A1845" s="479">
        <v>90851</v>
      </c>
      <c r="B1845" s="479" t="s">
        <v>3552</v>
      </c>
      <c r="C1845" s="479" t="s">
        <v>925</v>
      </c>
      <c r="D1845" s="481">
        <v>1091.19</v>
      </c>
    </row>
    <row r="1846" spans="1:4" s="476" customFormat="1" ht="13.5" x14ac:dyDescent="0.25">
      <c r="A1846" s="479">
        <v>90852</v>
      </c>
      <c r="B1846" s="479" t="s">
        <v>3553</v>
      </c>
      <c r="C1846" s="479" t="s">
        <v>925</v>
      </c>
      <c r="D1846" s="481">
        <v>1158.26</v>
      </c>
    </row>
    <row r="1847" spans="1:4" s="476" customFormat="1" ht="13.5" x14ac:dyDescent="0.25">
      <c r="A1847" s="479">
        <v>91009</v>
      </c>
      <c r="B1847" s="479" t="s">
        <v>3554</v>
      </c>
      <c r="C1847" s="479" t="s">
        <v>925</v>
      </c>
      <c r="D1847" s="480">
        <v>293.45999999999998</v>
      </c>
    </row>
    <row r="1848" spans="1:4" s="476" customFormat="1" ht="13.5" x14ac:dyDescent="0.25">
      <c r="A1848" s="479">
        <v>91010</v>
      </c>
      <c r="B1848" s="479" t="s">
        <v>3555</v>
      </c>
      <c r="C1848" s="479" t="s">
        <v>925</v>
      </c>
      <c r="D1848" s="480">
        <v>299.97000000000003</v>
      </c>
    </row>
    <row r="1849" spans="1:4" s="476" customFormat="1" ht="13.5" x14ac:dyDescent="0.25">
      <c r="A1849" s="479">
        <v>91011</v>
      </c>
      <c r="B1849" s="479" t="s">
        <v>3556</v>
      </c>
      <c r="C1849" s="479" t="s">
        <v>925</v>
      </c>
      <c r="D1849" s="480">
        <v>353.3</v>
      </c>
    </row>
    <row r="1850" spans="1:4" s="476" customFormat="1" ht="13.5" x14ac:dyDescent="0.25">
      <c r="A1850" s="479">
        <v>91012</v>
      </c>
      <c r="B1850" s="479" t="s">
        <v>3557</v>
      </c>
      <c r="C1850" s="479" t="s">
        <v>925</v>
      </c>
      <c r="D1850" s="480">
        <v>394.19</v>
      </c>
    </row>
    <row r="1851" spans="1:4" s="476" customFormat="1" ht="13.5" x14ac:dyDescent="0.25">
      <c r="A1851" s="479">
        <v>91013</v>
      </c>
      <c r="B1851" s="479" t="s">
        <v>3558</v>
      </c>
      <c r="C1851" s="479" t="s">
        <v>925</v>
      </c>
      <c r="D1851" s="480">
        <v>823.98</v>
      </c>
    </row>
    <row r="1852" spans="1:4" s="476" customFormat="1" ht="13.5" x14ac:dyDescent="0.25">
      <c r="A1852" s="479">
        <v>91014</v>
      </c>
      <c r="B1852" s="479" t="s">
        <v>3559</v>
      </c>
      <c r="C1852" s="479" t="s">
        <v>925</v>
      </c>
      <c r="D1852" s="480">
        <v>832.99</v>
      </c>
    </row>
    <row r="1853" spans="1:4" s="476" customFormat="1" ht="13.5" x14ac:dyDescent="0.25">
      <c r="A1853" s="479">
        <v>91015</v>
      </c>
      <c r="B1853" s="479" t="s">
        <v>3560</v>
      </c>
      <c r="C1853" s="479" t="s">
        <v>925</v>
      </c>
      <c r="D1853" s="480">
        <v>888.82</v>
      </c>
    </row>
    <row r="1854" spans="1:4" s="476" customFormat="1" ht="13.5" x14ac:dyDescent="0.25">
      <c r="A1854" s="479">
        <v>91016</v>
      </c>
      <c r="B1854" s="479" t="s">
        <v>3561</v>
      </c>
      <c r="C1854" s="479" t="s">
        <v>925</v>
      </c>
      <c r="D1854" s="480">
        <v>932.2</v>
      </c>
    </row>
    <row r="1855" spans="1:4" s="476" customFormat="1" ht="13.5" x14ac:dyDescent="0.25">
      <c r="A1855" s="479">
        <v>91287</v>
      </c>
      <c r="B1855" s="479" t="s">
        <v>3562</v>
      </c>
      <c r="C1855" s="479" t="s">
        <v>925</v>
      </c>
      <c r="D1855" s="480">
        <v>238.72</v>
      </c>
    </row>
    <row r="1856" spans="1:4" s="476" customFormat="1" ht="13.5" x14ac:dyDescent="0.25">
      <c r="A1856" s="479">
        <v>91292</v>
      </c>
      <c r="B1856" s="479" t="s">
        <v>3563</v>
      </c>
      <c r="C1856" s="479" t="s">
        <v>925</v>
      </c>
      <c r="D1856" s="480">
        <v>319.58</v>
      </c>
    </row>
    <row r="1857" spans="1:4" s="476" customFormat="1" ht="13.5" x14ac:dyDescent="0.25">
      <c r="A1857" s="479">
        <v>91295</v>
      </c>
      <c r="B1857" s="479" t="s">
        <v>3564</v>
      </c>
      <c r="C1857" s="479" t="s">
        <v>925</v>
      </c>
      <c r="D1857" s="480">
        <v>302.5</v>
      </c>
    </row>
    <row r="1858" spans="1:4" s="476" customFormat="1" ht="13.5" x14ac:dyDescent="0.25">
      <c r="A1858" s="479">
        <v>91296</v>
      </c>
      <c r="B1858" s="479" t="s">
        <v>3565</v>
      </c>
      <c r="C1858" s="479" t="s">
        <v>925</v>
      </c>
      <c r="D1858" s="480">
        <v>325.24</v>
      </c>
    </row>
    <row r="1859" spans="1:4" s="476" customFormat="1" ht="13.5" x14ac:dyDescent="0.25">
      <c r="A1859" s="479">
        <v>91297</v>
      </c>
      <c r="B1859" s="479" t="s">
        <v>3566</v>
      </c>
      <c r="C1859" s="479" t="s">
        <v>925</v>
      </c>
      <c r="D1859" s="480">
        <v>359.33</v>
      </c>
    </row>
    <row r="1860" spans="1:4" s="476" customFormat="1" ht="13.5" x14ac:dyDescent="0.25">
      <c r="A1860" s="479">
        <v>91298</v>
      </c>
      <c r="B1860" s="479" t="s">
        <v>3567</v>
      </c>
      <c r="C1860" s="479" t="s">
        <v>925</v>
      </c>
      <c r="D1860" s="480">
        <v>647.84</v>
      </c>
    </row>
    <row r="1861" spans="1:4" s="476" customFormat="1" ht="13.5" x14ac:dyDescent="0.25">
      <c r="A1861" s="479">
        <v>91299</v>
      </c>
      <c r="B1861" s="479" t="s">
        <v>3568</v>
      </c>
      <c r="C1861" s="479" t="s">
        <v>925</v>
      </c>
      <c r="D1861" s="480">
        <v>906.97</v>
      </c>
    </row>
    <row r="1862" spans="1:4" s="476" customFormat="1" ht="13.5" x14ac:dyDescent="0.25">
      <c r="A1862" s="479">
        <v>91304</v>
      </c>
      <c r="B1862" s="479" t="s">
        <v>3569</v>
      </c>
      <c r="C1862" s="479" t="s">
        <v>925</v>
      </c>
      <c r="D1862" s="480">
        <v>87.05</v>
      </c>
    </row>
    <row r="1863" spans="1:4" s="476" customFormat="1" ht="13.5" x14ac:dyDescent="0.25">
      <c r="A1863" s="479">
        <v>91305</v>
      </c>
      <c r="B1863" s="479" t="s">
        <v>1005</v>
      </c>
      <c r="C1863" s="479" t="s">
        <v>925</v>
      </c>
      <c r="D1863" s="480">
        <v>85.93</v>
      </c>
    </row>
    <row r="1864" spans="1:4" s="476" customFormat="1" ht="13.5" x14ac:dyDescent="0.25">
      <c r="A1864" s="479">
        <v>91306</v>
      </c>
      <c r="B1864" s="479" t="s">
        <v>3570</v>
      </c>
      <c r="C1864" s="479" t="s">
        <v>925</v>
      </c>
      <c r="D1864" s="480">
        <v>122.6</v>
      </c>
    </row>
    <row r="1865" spans="1:4" s="476" customFormat="1" ht="13.5" x14ac:dyDescent="0.25">
      <c r="A1865" s="479">
        <v>91307</v>
      </c>
      <c r="B1865" s="479" t="s">
        <v>3571</v>
      </c>
      <c r="C1865" s="479" t="s">
        <v>925</v>
      </c>
      <c r="D1865" s="480">
        <v>73.56</v>
      </c>
    </row>
    <row r="1866" spans="1:4" s="476" customFormat="1" ht="13.5" x14ac:dyDescent="0.25">
      <c r="A1866" s="479">
        <v>91312</v>
      </c>
      <c r="B1866" s="479" t="s">
        <v>3572</v>
      </c>
      <c r="C1866" s="479" t="s">
        <v>925</v>
      </c>
      <c r="D1866" s="480">
        <v>769.16</v>
      </c>
    </row>
    <row r="1867" spans="1:4" s="476" customFormat="1" ht="13.5" x14ac:dyDescent="0.25">
      <c r="A1867" s="479">
        <v>91313</v>
      </c>
      <c r="B1867" s="479" t="s">
        <v>3573</v>
      </c>
      <c r="C1867" s="479" t="s">
        <v>925</v>
      </c>
      <c r="D1867" s="480">
        <v>764.49</v>
      </c>
    </row>
    <row r="1868" spans="1:4" s="476" customFormat="1" ht="13.5" x14ac:dyDescent="0.25">
      <c r="A1868" s="479">
        <v>91314</v>
      </c>
      <c r="B1868" s="479" t="s">
        <v>3574</v>
      </c>
      <c r="C1868" s="479" t="s">
        <v>925</v>
      </c>
      <c r="D1868" s="480">
        <v>801.52</v>
      </c>
    </row>
    <row r="1869" spans="1:4" s="476" customFormat="1" ht="13.5" x14ac:dyDescent="0.25">
      <c r="A1869" s="479">
        <v>91315</v>
      </c>
      <c r="B1869" s="479" t="s">
        <v>3575</v>
      </c>
      <c r="C1869" s="479" t="s">
        <v>925</v>
      </c>
      <c r="D1869" s="480">
        <v>877.24</v>
      </c>
    </row>
    <row r="1870" spans="1:4" s="476" customFormat="1" ht="13.5" x14ac:dyDescent="0.25">
      <c r="A1870" s="479">
        <v>91316</v>
      </c>
      <c r="B1870" s="479" t="s">
        <v>3576</v>
      </c>
      <c r="C1870" s="479" t="s">
        <v>925</v>
      </c>
      <c r="D1870" s="481">
        <v>1046.3</v>
      </c>
    </row>
    <row r="1871" spans="1:4" s="476" customFormat="1" ht="13.5" x14ac:dyDescent="0.25">
      <c r="A1871" s="479">
        <v>91317</v>
      </c>
      <c r="B1871" s="479" t="s">
        <v>3577</v>
      </c>
      <c r="C1871" s="479" t="s">
        <v>925</v>
      </c>
      <c r="D1871" s="481">
        <v>1112.56</v>
      </c>
    </row>
    <row r="1872" spans="1:4" s="476" customFormat="1" ht="13.5" x14ac:dyDescent="0.25">
      <c r="A1872" s="479">
        <v>91318</v>
      </c>
      <c r="B1872" s="479" t="s">
        <v>3578</v>
      </c>
      <c r="C1872" s="479" t="s">
        <v>925</v>
      </c>
      <c r="D1872" s="480">
        <v>683.23</v>
      </c>
    </row>
    <row r="1873" spans="1:4" s="476" customFormat="1" ht="13.5" x14ac:dyDescent="0.25">
      <c r="A1873" s="479">
        <v>91319</v>
      </c>
      <c r="B1873" s="479" t="s">
        <v>3579</v>
      </c>
      <c r="C1873" s="479" t="s">
        <v>925</v>
      </c>
      <c r="D1873" s="480">
        <v>690.93</v>
      </c>
    </row>
    <row r="1874" spans="1:4" s="476" customFormat="1" ht="13.5" x14ac:dyDescent="0.25">
      <c r="A1874" s="479">
        <v>91320</v>
      </c>
      <c r="B1874" s="479" t="s">
        <v>3580</v>
      </c>
      <c r="C1874" s="479" t="s">
        <v>925</v>
      </c>
      <c r="D1874" s="480">
        <v>714.47</v>
      </c>
    </row>
    <row r="1875" spans="1:4" s="476" customFormat="1" ht="13.5" x14ac:dyDescent="0.25">
      <c r="A1875" s="479">
        <v>91321</v>
      </c>
      <c r="B1875" s="479" t="s">
        <v>3581</v>
      </c>
      <c r="C1875" s="479" t="s">
        <v>925</v>
      </c>
      <c r="D1875" s="480">
        <v>790.19</v>
      </c>
    </row>
    <row r="1876" spans="1:4" s="476" customFormat="1" ht="13.5" x14ac:dyDescent="0.25">
      <c r="A1876" s="479">
        <v>91322</v>
      </c>
      <c r="B1876" s="479" t="s">
        <v>3582</v>
      </c>
      <c r="C1876" s="479" t="s">
        <v>925</v>
      </c>
      <c r="D1876" s="480">
        <v>959.25</v>
      </c>
    </row>
    <row r="1877" spans="1:4" s="476" customFormat="1" ht="13.5" x14ac:dyDescent="0.25">
      <c r="A1877" s="479">
        <v>91323</v>
      </c>
      <c r="B1877" s="479" t="s">
        <v>3583</v>
      </c>
      <c r="C1877" s="479" t="s">
        <v>925</v>
      </c>
      <c r="D1877" s="481">
        <v>1025.51</v>
      </c>
    </row>
    <row r="1878" spans="1:4" s="476" customFormat="1" ht="13.5" x14ac:dyDescent="0.25">
      <c r="A1878" s="479">
        <v>91324</v>
      </c>
      <c r="B1878" s="479" t="s">
        <v>3584</v>
      </c>
      <c r="C1878" s="479" t="s">
        <v>925</v>
      </c>
      <c r="D1878" s="480">
        <v>693.68</v>
      </c>
    </row>
    <row r="1879" spans="1:4" s="476" customFormat="1" ht="13.5" x14ac:dyDescent="0.25">
      <c r="A1879" s="479">
        <v>91325</v>
      </c>
      <c r="B1879" s="479" t="s">
        <v>3585</v>
      </c>
      <c r="C1879" s="479" t="s">
        <v>925</v>
      </c>
      <c r="D1879" s="480">
        <v>701.87</v>
      </c>
    </row>
    <row r="1880" spans="1:4" s="476" customFormat="1" ht="13.5" x14ac:dyDescent="0.25">
      <c r="A1880" s="479">
        <v>91326</v>
      </c>
      <c r="B1880" s="479" t="s">
        <v>3586</v>
      </c>
      <c r="C1880" s="479" t="s">
        <v>925</v>
      </c>
      <c r="D1880" s="480">
        <v>756.88</v>
      </c>
    </row>
    <row r="1881" spans="1:4" s="476" customFormat="1" ht="13.5" x14ac:dyDescent="0.25">
      <c r="A1881" s="479">
        <v>91327</v>
      </c>
      <c r="B1881" s="479" t="s">
        <v>3587</v>
      </c>
      <c r="C1881" s="479" t="s">
        <v>925</v>
      </c>
      <c r="D1881" s="480">
        <v>799.45</v>
      </c>
    </row>
    <row r="1882" spans="1:4" s="476" customFormat="1" ht="13.5" x14ac:dyDescent="0.25">
      <c r="A1882" s="479">
        <v>91328</v>
      </c>
      <c r="B1882" s="479" t="s">
        <v>3588</v>
      </c>
      <c r="C1882" s="479" t="s">
        <v>925</v>
      </c>
      <c r="D1882" s="480">
        <v>833.02</v>
      </c>
    </row>
    <row r="1883" spans="1:4" s="476" customFormat="1" ht="13.5" x14ac:dyDescent="0.25">
      <c r="A1883" s="479">
        <v>91329</v>
      </c>
      <c r="B1883" s="479" t="s">
        <v>3589</v>
      </c>
      <c r="C1883" s="479" t="s">
        <v>925</v>
      </c>
      <c r="D1883" s="480">
        <v>702.72</v>
      </c>
    </row>
    <row r="1884" spans="1:4" s="476" customFormat="1" ht="13.5" x14ac:dyDescent="0.25">
      <c r="A1884" s="479">
        <v>91330</v>
      </c>
      <c r="B1884" s="479" t="s">
        <v>3590</v>
      </c>
      <c r="C1884" s="479" t="s">
        <v>925</v>
      </c>
      <c r="D1884" s="480">
        <v>858.26</v>
      </c>
    </row>
    <row r="1885" spans="1:4" s="476" customFormat="1" ht="13.5" x14ac:dyDescent="0.25">
      <c r="A1885" s="479">
        <v>91331</v>
      </c>
      <c r="B1885" s="479" t="s">
        <v>3591</v>
      </c>
      <c r="C1885" s="479" t="s">
        <v>925</v>
      </c>
      <c r="D1885" s="480">
        <v>727.14</v>
      </c>
    </row>
    <row r="1886" spans="1:4" s="476" customFormat="1" ht="13.5" x14ac:dyDescent="0.25">
      <c r="A1886" s="479">
        <v>91332</v>
      </c>
      <c r="B1886" s="479" t="s">
        <v>3592</v>
      </c>
      <c r="C1886" s="479" t="s">
        <v>925</v>
      </c>
      <c r="D1886" s="480">
        <v>894.85</v>
      </c>
    </row>
    <row r="1887" spans="1:4" s="476" customFormat="1" ht="13.5" x14ac:dyDescent="0.25">
      <c r="A1887" s="479">
        <v>91333</v>
      </c>
      <c r="B1887" s="479" t="s">
        <v>3593</v>
      </c>
      <c r="C1887" s="479" t="s">
        <v>925</v>
      </c>
      <c r="D1887" s="480">
        <v>762.91</v>
      </c>
    </row>
    <row r="1888" spans="1:4" s="476" customFormat="1" ht="13.5" x14ac:dyDescent="0.25">
      <c r="A1888" s="479">
        <v>91334</v>
      </c>
      <c r="B1888" s="479" t="s">
        <v>3594</v>
      </c>
      <c r="C1888" s="479" t="s">
        <v>925</v>
      </c>
      <c r="D1888" s="481">
        <v>1183.3599999999999</v>
      </c>
    </row>
    <row r="1889" spans="1:4" s="476" customFormat="1" ht="13.5" x14ac:dyDescent="0.25">
      <c r="A1889" s="479">
        <v>91335</v>
      </c>
      <c r="B1889" s="479" t="s">
        <v>3595</v>
      </c>
      <c r="C1889" s="479" t="s">
        <v>925</v>
      </c>
      <c r="D1889" s="481">
        <v>1051.42</v>
      </c>
    </row>
    <row r="1890" spans="1:4" s="476" customFormat="1" ht="13.5" x14ac:dyDescent="0.25">
      <c r="A1890" s="479">
        <v>91336</v>
      </c>
      <c r="B1890" s="479" t="s">
        <v>3596</v>
      </c>
      <c r="C1890" s="479" t="s">
        <v>925</v>
      </c>
      <c r="D1890" s="481">
        <v>1442.49</v>
      </c>
    </row>
    <row r="1891" spans="1:4" s="476" customFormat="1" ht="13.5" x14ac:dyDescent="0.25">
      <c r="A1891" s="479">
        <v>91337</v>
      </c>
      <c r="B1891" s="479" t="s">
        <v>3597</v>
      </c>
      <c r="C1891" s="479" t="s">
        <v>925</v>
      </c>
      <c r="D1891" s="481">
        <v>1310.55</v>
      </c>
    </row>
    <row r="1892" spans="1:4" s="476" customFormat="1" ht="13.5" x14ac:dyDescent="0.25">
      <c r="A1892" s="479">
        <v>100659</v>
      </c>
      <c r="B1892" s="479" t="s">
        <v>3598</v>
      </c>
      <c r="C1892" s="479" t="s">
        <v>934</v>
      </c>
      <c r="D1892" s="480">
        <v>12.49</v>
      </c>
    </row>
    <row r="1893" spans="1:4" s="476" customFormat="1" ht="13.5" x14ac:dyDescent="0.25">
      <c r="A1893" s="479">
        <v>100660</v>
      </c>
      <c r="B1893" s="479" t="s">
        <v>3599</v>
      </c>
      <c r="C1893" s="479" t="s">
        <v>934</v>
      </c>
      <c r="D1893" s="480">
        <v>8.4</v>
      </c>
    </row>
    <row r="1894" spans="1:4" s="476" customFormat="1" ht="13.5" x14ac:dyDescent="0.25">
      <c r="A1894" s="479">
        <v>100675</v>
      </c>
      <c r="B1894" s="479" t="s">
        <v>3600</v>
      </c>
      <c r="C1894" s="479" t="s">
        <v>925</v>
      </c>
      <c r="D1894" s="480">
        <v>871.93</v>
      </c>
    </row>
    <row r="1895" spans="1:4" s="476" customFormat="1" ht="13.5" x14ac:dyDescent="0.25">
      <c r="A1895" s="479">
        <v>100676</v>
      </c>
      <c r="B1895" s="479" t="s">
        <v>3601</v>
      </c>
      <c r="C1895" s="479" t="s">
        <v>925</v>
      </c>
      <c r="D1895" s="480">
        <v>201.89</v>
      </c>
    </row>
    <row r="1896" spans="1:4" s="476" customFormat="1" ht="13.5" x14ac:dyDescent="0.25">
      <c r="A1896" s="479">
        <v>100678</v>
      </c>
      <c r="B1896" s="479" t="s">
        <v>3602</v>
      </c>
      <c r="C1896" s="479" t="s">
        <v>925</v>
      </c>
      <c r="D1896" s="480">
        <v>946.58</v>
      </c>
    </row>
    <row r="1897" spans="1:4" s="476" customFormat="1" ht="13.5" x14ac:dyDescent="0.25">
      <c r="A1897" s="479">
        <v>100679</v>
      </c>
      <c r="B1897" s="479" t="s">
        <v>3603</v>
      </c>
      <c r="C1897" s="479" t="s">
        <v>925</v>
      </c>
      <c r="D1897" s="480">
        <v>779.61</v>
      </c>
    </row>
    <row r="1898" spans="1:4" s="476" customFormat="1" ht="13.5" x14ac:dyDescent="0.25">
      <c r="A1898" s="479">
        <v>100680</v>
      </c>
      <c r="B1898" s="479" t="s">
        <v>3604</v>
      </c>
      <c r="C1898" s="479" t="s">
        <v>925</v>
      </c>
      <c r="D1898" s="480">
        <v>955.59</v>
      </c>
    </row>
    <row r="1899" spans="1:4" s="476" customFormat="1" ht="13.5" x14ac:dyDescent="0.25">
      <c r="A1899" s="479">
        <v>100681</v>
      </c>
      <c r="B1899" s="479" t="s">
        <v>3605</v>
      </c>
      <c r="C1899" s="479" t="s">
        <v>925</v>
      </c>
      <c r="D1899" s="480">
        <v>980.86</v>
      </c>
    </row>
    <row r="1900" spans="1:4" s="476" customFormat="1" ht="13.5" x14ac:dyDescent="0.25">
      <c r="A1900" s="479">
        <v>100682</v>
      </c>
      <c r="B1900" s="479" t="s">
        <v>3606</v>
      </c>
      <c r="C1900" s="479" t="s">
        <v>925</v>
      </c>
      <c r="D1900" s="480">
        <v>800.7</v>
      </c>
    </row>
    <row r="1901" spans="1:4" s="476" customFormat="1" ht="13.5" x14ac:dyDescent="0.25">
      <c r="A1901" s="479">
        <v>100683</v>
      </c>
      <c r="B1901" s="479" t="s">
        <v>3607</v>
      </c>
      <c r="C1901" s="479" t="s">
        <v>925</v>
      </c>
      <c r="D1901" s="481">
        <v>1029.17</v>
      </c>
    </row>
    <row r="1902" spans="1:4" s="476" customFormat="1" ht="13.5" x14ac:dyDescent="0.25">
      <c r="A1902" s="479">
        <v>100684</v>
      </c>
      <c r="B1902" s="479" t="s">
        <v>3608</v>
      </c>
      <c r="C1902" s="479" t="s">
        <v>925</v>
      </c>
      <c r="D1902" s="480">
        <v>843.93</v>
      </c>
    </row>
    <row r="1903" spans="1:4" s="476" customFormat="1" ht="13.5" x14ac:dyDescent="0.25">
      <c r="A1903" s="479">
        <v>100685</v>
      </c>
      <c r="B1903" s="479" t="s">
        <v>3609</v>
      </c>
      <c r="C1903" s="479" t="s">
        <v>925</v>
      </c>
      <c r="D1903" s="481">
        <v>1072.55</v>
      </c>
    </row>
    <row r="1904" spans="1:4" s="476" customFormat="1" ht="13.5" x14ac:dyDescent="0.25">
      <c r="A1904" s="479">
        <v>100686</v>
      </c>
      <c r="B1904" s="479" t="s">
        <v>3610</v>
      </c>
      <c r="C1904" s="479" t="s">
        <v>925</v>
      </c>
      <c r="D1904" s="480">
        <v>886.5</v>
      </c>
    </row>
    <row r="1905" spans="1:4" s="476" customFormat="1" ht="13.5" x14ac:dyDescent="0.25">
      <c r="A1905" s="479">
        <v>100687</v>
      </c>
      <c r="B1905" s="479" t="s">
        <v>3611</v>
      </c>
      <c r="C1905" s="479" t="s">
        <v>925</v>
      </c>
      <c r="D1905" s="480">
        <v>955.62</v>
      </c>
    </row>
    <row r="1906" spans="1:4" s="476" customFormat="1" ht="13.5" x14ac:dyDescent="0.25">
      <c r="A1906" s="479">
        <v>100688</v>
      </c>
      <c r="B1906" s="479" t="s">
        <v>3612</v>
      </c>
      <c r="C1906" s="479" t="s">
        <v>925</v>
      </c>
      <c r="D1906" s="480">
        <v>788.65</v>
      </c>
    </row>
    <row r="1907" spans="1:4" s="476" customFormat="1" ht="13.5" x14ac:dyDescent="0.25">
      <c r="A1907" s="479">
        <v>100689</v>
      </c>
      <c r="B1907" s="479" t="s">
        <v>3613</v>
      </c>
      <c r="C1907" s="479" t="s">
        <v>925</v>
      </c>
      <c r="D1907" s="481">
        <v>1035.2</v>
      </c>
    </row>
    <row r="1908" spans="1:4" s="476" customFormat="1" ht="13.5" x14ac:dyDescent="0.25">
      <c r="A1908" s="479">
        <v>100690</v>
      </c>
      <c r="B1908" s="479" t="s">
        <v>3614</v>
      </c>
      <c r="C1908" s="479" t="s">
        <v>925</v>
      </c>
      <c r="D1908" s="480">
        <v>849.96</v>
      </c>
    </row>
    <row r="1909" spans="1:4" s="476" customFormat="1" ht="13.5" x14ac:dyDescent="0.25">
      <c r="A1909" s="479">
        <v>100691</v>
      </c>
      <c r="B1909" s="479" t="s">
        <v>3615</v>
      </c>
      <c r="C1909" s="479" t="s">
        <v>925</v>
      </c>
      <c r="D1909" s="481">
        <v>1323.71</v>
      </c>
    </row>
    <row r="1910" spans="1:4" s="476" customFormat="1" ht="13.5" x14ac:dyDescent="0.25">
      <c r="A1910" s="479">
        <v>100692</v>
      </c>
      <c r="B1910" s="479" t="s">
        <v>3616</v>
      </c>
      <c r="C1910" s="479" t="s">
        <v>925</v>
      </c>
      <c r="D1910" s="481">
        <v>1138.47</v>
      </c>
    </row>
    <row r="1911" spans="1:4" s="476" customFormat="1" ht="13.5" x14ac:dyDescent="0.25">
      <c r="A1911" s="479">
        <v>100693</v>
      </c>
      <c r="B1911" s="479" t="s">
        <v>3617</v>
      </c>
      <c r="C1911" s="479" t="s">
        <v>925</v>
      </c>
      <c r="D1911" s="481">
        <v>1582.84</v>
      </c>
    </row>
    <row r="1912" spans="1:4" s="476" customFormat="1" ht="13.5" x14ac:dyDescent="0.25">
      <c r="A1912" s="479">
        <v>100694</v>
      </c>
      <c r="B1912" s="479" t="s">
        <v>3618</v>
      </c>
      <c r="C1912" s="479" t="s">
        <v>925</v>
      </c>
      <c r="D1912" s="481">
        <v>1397.6</v>
      </c>
    </row>
    <row r="1913" spans="1:4" s="476" customFormat="1" ht="13.5" x14ac:dyDescent="0.25">
      <c r="A1913" s="479">
        <v>100695</v>
      </c>
      <c r="B1913" s="479" t="s">
        <v>3619</v>
      </c>
      <c r="C1913" s="479" t="s">
        <v>925</v>
      </c>
      <c r="D1913" s="480">
        <v>52.95</v>
      </c>
    </row>
    <row r="1914" spans="1:4" s="476" customFormat="1" ht="13.5" x14ac:dyDescent="0.25">
      <c r="A1914" s="479">
        <v>100696</v>
      </c>
      <c r="B1914" s="479" t="s">
        <v>3620</v>
      </c>
      <c r="C1914" s="479" t="s">
        <v>925</v>
      </c>
      <c r="D1914" s="480">
        <v>58.85</v>
      </c>
    </row>
    <row r="1915" spans="1:4" s="476" customFormat="1" ht="13.5" x14ac:dyDescent="0.25">
      <c r="A1915" s="479">
        <v>100697</v>
      </c>
      <c r="B1915" s="479" t="s">
        <v>3621</v>
      </c>
      <c r="C1915" s="479" t="s">
        <v>925</v>
      </c>
      <c r="D1915" s="480">
        <v>64.78</v>
      </c>
    </row>
    <row r="1916" spans="1:4" s="476" customFormat="1" ht="13.5" x14ac:dyDescent="0.25">
      <c r="A1916" s="479">
        <v>100698</v>
      </c>
      <c r="B1916" s="479" t="s">
        <v>3622</v>
      </c>
      <c r="C1916" s="479" t="s">
        <v>925</v>
      </c>
      <c r="D1916" s="480">
        <v>70.69</v>
      </c>
    </row>
    <row r="1917" spans="1:4" s="476" customFormat="1" ht="13.5" x14ac:dyDescent="0.25">
      <c r="A1917" s="479">
        <v>100699</v>
      </c>
      <c r="B1917" s="479" t="s">
        <v>3623</v>
      </c>
      <c r="C1917" s="479" t="s">
        <v>925</v>
      </c>
      <c r="D1917" s="480">
        <v>84.25</v>
      </c>
    </row>
    <row r="1918" spans="1:4" s="476" customFormat="1" ht="13.5" x14ac:dyDescent="0.25">
      <c r="A1918" s="479">
        <v>100700</v>
      </c>
      <c r="B1918" s="479" t="s">
        <v>3624</v>
      </c>
      <c r="C1918" s="479" t="s">
        <v>925</v>
      </c>
      <c r="D1918" s="480">
        <v>800.93</v>
      </c>
    </row>
    <row r="1919" spans="1:4" s="476" customFormat="1" ht="13.5" x14ac:dyDescent="0.25">
      <c r="A1919" s="479">
        <v>100712</v>
      </c>
      <c r="B1919" s="479" t="s">
        <v>3625</v>
      </c>
      <c r="C1919" s="479" t="s">
        <v>925</v>
      </c>
      <c r="D1919" s="480">
        <v>775.43</v>
      </c>
    </row>
    <row r="1920" spans="1:4" s="476" customFormat="1" ht="13.5" x14ac:dyDescent="0.25">
      <c r="A1920" s="479">
        <v>100665</v>
      </c>
      <c r="B1920" s="479" t="s">
        <v>929</v>
      </c>
      <c r="C1920" s="479" t="s">
        <v>913</v>
      </c>
      <c r="D1920" s="480">
        <v>774.37</v>
      </c>
    </row>
    <row r="1921" spans="1:4" s="476" customFormat="1" ht="13.5" x14ac:dyDescent="0.25">
      <c r="A1921" s="479">
        <v>100666</v>
      </c>
      <c r="B1921" s="479" t="s">
        <v>3626</v>
      </c>
      <c r="C1921" s="479" t="s">
        <v>913</v>
      </c>
      <c r="D1921" s="480">
        <v>617.38</v>
      </c>
    </row>
    <row r="1922" spans="1:4" s="476" customFormat="1" ht="13.5" x14ac:dyDescent="0.25">
      <c r="A1922" s="479">
        <v>100667</v>
      </c>
      <c r="B1922" s="479" t="s">
        <v>3627</v>
      </c>
      <c r="C1922" s="479" t="s">
        <v>913</v>
      </c>
      <c r="D1922" s="480">
        <v>996.31</v>
      </c>
    </row>
    <row r="1923" spans="1:4" s="476" customFormat="1" ht="13.5" x14ac:dyDescent="0.25">
      <c r="A1923" s="479">
        <v>100668</v>
      </c>
      <c r="B1923" s="479" t="s">
        <v>3628</v>
      </c>
      <c r="C1923" s="479" t="s">
        <v>913</v>
      </c>
      <c r="D1923" s="481">
        <v>1239.9100000000001</v>
      </c>
    </row>
    <row r="1924" spans="1:4" s="476" customFormat="1" ht="13.5" x14ac:dyDescent="0.25">
      <c r="A1924" s="479">
        <v>100669</v>
      </c>
      <c r="B1924" s="479" t="s">
        <v>3629</v>
      </c>
      <c r="C1924" s="479" t="s">
        <v>913</v>
      </c>
      <c r="D1924" s="480">
        <v>727.03</v>
      </c>
    </row>
    <row r="1925" spans="1:4" s="476" customFormat="1" ht="13.5" x14ac:dyDescent="0.25">
      <c r="A1925" s="479">
        <v>100670</v>
      </c>
      <c r="B1925" s="479" t="s">
        <v>3630</v>
      </c>
      <c r="C1925" s="479" t="s">
        <v>913</v>
      </c>
      <c r="D1925" s="480">
        <v>965.17</v>
      </c>
    </row>
    <row r="1926" spans="1:4" s="476" customFormat="1" ht="13.5" x14ac:dyDescent="0.25">
      <c r="A1926" s="479">
        <v>100671</v>
      </c>
      <c r="B1926" s="479" t="s">
        <v>3631</v>
      </c>
      <c r="C1926" s="479" t="s">
        <v>913</v>
      </c>
      <c r="D1926" s="481">
        <v>1190.93</v>
      </c>
    </row>
    <row r="1927" spans="1:4" s="476" customFormat="1" ht="13.5" x14ac:dyDescent="0.25">
      <c r="A1927" s="479">
        <v>100672</v>
      </c>
      <c r="B1927" s="479" t="s">
        <v>3632</v>
      </c>
      <c r="C1927" s="479" t="s">
        <v>913</v>
      </c>
      <c r="D1927" s="480">
        <v>779.32</v>
      </c>
    </row>
    <row r="1928" spans="1:4" s="476" customFormat="1" ht="13.5" x14ac:dyDescent="0.25">
      <c r="A1928" s="479">
        <v>100701</v>
      </c>
      <c r="B1928" s="479" t="s">
        <v>3633</v>
      </c>
      <c r="C1928" s="479" t="s">
        <v>913</v>
      </c>
      <c r="D1928" s="480">
        <v>489.85</v>
      </c>
    </row>
    <row r="1929" spans="1:4" s="476" customFormat="1" ht="13.5" x14ac:dyDescent="0.25">
      <c r="A1929" s="479">
        <v>94559</v>
      </c>
      <c r="B1929" s="479" t="s">
        <v>928</v>
      </c>
      <c r="C1929" s="479" t="s">
        <v>913</v>
      </c>
      <c r="D1929" s="480">
        <v>752.76</v>
      </c>
    </row>
    <row r="1930" spans="1:4" s="476" customFormat="1" ht="13.5" x14ac:dyDescent="0.25">
      <c r="A1930" s="479">
        <v>94562</v>
      </c>
      <c r="B1930" s="479" t="s">
        <v>1510</v>
      </c>
      <c r="C1930" s="479" t="s">
        <v>913</v>
      </c>
      <c r="D1930" s="480">
        <v>726.52</v>
      </c>
    </row>
    <row r="1931" spans="1:4" s="476" customFormat="1" ht="13.5" x14ac:dyDescent="0.25">
      <c r="A1931" s="479">
        <v>94587</v>
      </c>
      <c r="B1931" s="479" t="s">
        <v>3634</v>
      </c>
      <c r="C1931" s="479" t="s">
        <v>934</v>
      </c>
      <c r="D1931" s="480">
        <v>70.040000000000006</v>
      </c>
    </row>
    <row r="1932" spans="1:4" s="476" customFormat="1" ht="13.5" x14ac:dyDescent="0.25">
      <c r="A1932" s="479">
        <v>94588</v>
      </c>
      <c r="B1932" s="479" t="s">
        <v>3635</v>
      </c>
      <c r="C1932" s="479" t="s">
        <v>934</v>
      </c>
      <c r="D1932" s="480">
        <v>64.27</v>
      </c>
    </row>
    <row r="1933" spans="1:4" s="476" customFormat="1" ht="13.5" x14ac:dyDescent="0.25">
      <c r="A1933" s="479">
        <v>99837</v>
      </c>
      <c r="B1933" s="479" t="s">
        <v>3636</v>
      </c>
      <c r="C1933" s="479" t="s">
        <v>934</v>
      </c>
      <c r="D1933" s="480">
        <v>665.31</v>
      </c>
    </row>
    <row r="1934" spans="1:4" s="476" customFormat="1" ht="13.5" x14ac:dyDescent="0.25">
      <c r="A1934" s="479">
        <v>99839</v>
      </c>
      <c r="B1934" s="479" t="s">
        <v>3637</v>
      </c>
      <c r="C1934" s="479" t="s">
        <v>934</v>
      </c>
      <c r="D1934" s="480">
        <v>525.34</v>
      </c>
    </row>
    <row r="1935" spans="1:4" s="476" customFormat="1" ht="13.5" x14ac:dyDescent="0.25">
      <c r="A1935" s="479">
        <v>99841</v>
      </c>
      <c r="B1935" s="479" t="s">
        <v>3638</v>
      </c>
      <c r="C1935" s="479" t="s">
        <v>934</v>
      </c>
      <c r="D1935" s="480">
        <v>829.11</v>
      </c>
    </row>
    <row r="1936" spans="1:4" s="476" customFormat="1" ht="13.5" x14ac:dyDescent="0.25">
      <c r="A1936" s="479">
        <v>99855</v>
      </c>
      <c r="B1936" s="479" t="s">
        <v>3639</v>
      </c>
      <c r="C1936" s="479" t="s">
        <v>934</v>
      </c>
      <c r="D1936" s="480">
        <v>121.98</v>
      </c>
    </row>
    <row r="1937" spans="1:4" s="476" customFormat="1" ht="13.5" x14ac:dyDescent="0.25">
      <c r="A1937" s="479">
        <v>99857</v>
      </c>
      <c r="B1937" s="479" t="s">
        <v>3640</v>
      </c>
      <c r="C1937" s="479" t="s">
        <v>934</v>
      </c>
      <c r="D1937" s="480">
        <v>82.95</v>
      </c>
    </row>
    <row r="1938" spans="1:4" s="476" customFormat="1" ht="13.5" x14ac:dyDescent="0.25">
      <c r="A1938" s="479">
        <v>99861</v>
      </c>
      <c r="B1938" s="479" t="s">
        <v>3641</v>
      </c>
      <c r="C1938" s="479" t="s">
        <v>913</v>
      </c>
      <c r="D1938" s="480">
        <v>619.57000000000005</v>
      </c>
    </row>
    <row r="1939" spans="1:4" s="476" customFormat="1" ht="13.5" x14ac:dyDescent="0.25">
      <c r="A1939" s="479">
        <v>99862</v>
      </c>
      <c r="B1939" s="479" t="s">
        <v>3642</v>
      </c>
      <c r="C1939" s="479" t="s">
        <v>913</v>
      </c>
      <c r="D1939" s="480">
        <v>534.79</v>
      </c>
    </row>
    <row r="1940" spans="1:4" s="476" customFormat="1" ht="13.5" x14ac:dyDescent="0.25">
      <c r="A1940" s="479">
        <v>90838</v>
      </c>
      <c r="B1940" s="479" t="s">
        <v>1208</v>
      </c>
      <c r="C1940" s="479" t="s">
        <v>925</v>
      </c>
      <c r="D1940" s="481">
        <v>1105.28</v>
      </c>
    </row>
    <row r="1941" spans="1:4" s="476" customFormat="1" ht="13.5" x14ac:dyDescent="0.25">
      <c r="A1941" s="479">
        <v>91338</v>
      </c>
      <c r="B1941" s="479" t="s">
        <v>3643</v>
      </c>
      <c r="C1941" s="479" t="s">
        <v>913</v>
      </c>
      <c r="D1941" s="480">
        <v>658.16</v>
      </c>
    </row>
    <row r="1942" spans="1:4" s="476" customFormat="1" ht="13.5" x14ac:dyDescent="0.25">
      <c r="A1942" s="479">
        <v>91341</v>
      </c>
      <c r="B1942" s="479" t="s">
        <v>927</v>
      </c>
      <c r="C1942" s="479" t="s">
        <v>913</v>
      </c>
      <c r="D1942" s="480">
        <v>489.64</v>
      </c>
    </row>
    <row r="1943" spans="1:4" s="476" customFormat="1" ht="13.5" x14ac:dyDescent="0.25">
      <c r="A1943" s="479">
        <v>94805</v>
      </c>
      <c r="B1943" s="479" t="s">
        <v>3644</v>
      </c>
      <c r="C1943" s="479" t="s">
        <v>925</v>
      </c>
      <c r="D1943" s="480">
        <v>765.2</v>
      </c>
    </row>
    <row r="1944" spans="1:4" s="476" customFormat="1" ht="13.5" x14ac:dyDescent="0.25">
      <c r="A1944" s="479">
        <v>94806</v>
      </c>
      <c r="B1944" s="479" t="s">
        <v>1211</v>
      </c>
      <c r="C1944" s="479" t="s">
        <v>925</v>
      </c>
      <c r="D1944" s="480">
        <v>531.24</v>
      </c>
    </row>
    <row r="1945" spans="1:4" s="476" customFormat="1" ht="13.5" x14ac:dyDescent="0.25">
      <c r="A1945" s="479">
        <v>94807</v>
      </c>
      <c r="B1945" s="479" t="s">
        <v>3645</v>
      </c>
      <c r="C1945" s="479" t="s">
        <v>925</v>
      </c>
      <c r="D1945" s="480">
        <v>635.99</v>
      </c>
    </row>
    <row r="1946" spans="1:4" s="476" customFormat="1" ht="13.5" x14ac:dyDescent="0.25">
      <c r="A1946" s="479">
        <v>100702</v>
      </c>
      <c r="B1946" s="479" t="s">
        <v>3646</v>
      </c>
      <c r="C1946" s="479" t="s">
        <v>913</v>
      </c>
      <c r="D1946" s="480">
        <v>387.97</v>
      </c>
    </row>
    <row r="1947" spans="1:4" s="476" customFormat="1" ht="13.5" x14ac:dyDescent="0.25">
      <c r="A1947" s="479">
        <v>102188</v>
      </c>
      <c r="B1947" s="479" t="s">
        <v>12704</v>
      </c>
      <c r="C1947" s="479" t="s">
        <v>925</v>
      </c>
      <c r="D1947" s="480">
        <v>748.02</v>
      </c>
    </row>
    <row r="1948" spans="1:4" s="476" customFormat="1" ht="13.5" x14ac:dyDescent="0.25">
      <c r="A1948" s="479">
        <v>102189</v>
      </c>
      <c r="B1948" s="479" t="s">
        <v>12705</v>
      </c>
      <c r="C1948" s="479" t="s">
        <v>925</v>
      </c>
      <c r="D1948" s="480">
        <v>204.91</v>
      </c>
    </row>
    <row r="1949" spans="1:4" s="476" customFormat="1" ht="13.5" x14ac:dyDescent="0.25">
      <c r="A1949" s="479">
        <v>100703</v>
      </c>
      <c r="B1949" s="479" t="s">
        <v>1236</v>
      </c>
      <c r="C1949" s="479" t="s">
        <v>925</v>
      </c>
      <c r="D1949" s="480">
        <v>29.96</v>
      </c>
    </row>
    <row r="1950" spans="1:4" s="476" customFormat="1" ht="13.5" x14ac:dyDescent="0.25">
      <c r="A1950" s="479">
        <v>100704</v>
      </c>
      <c r="B1950" s="479" t="s">
        <v>3647</v>
      </c>
      <c r="C1950" s="479" t="s">
        <v>925</v>
      </c>
      <c r="D1950" s="480">
        <v>63.77</v>
      </c>
    </row>
    <row r="1951" spans="1:4" s="476" customFormat="1" ht="13.5" x14ac:dyDescent="0.25">
      <c r="A1951" s="479">
        <v>100705</v>
      </c>
      <c r="B1951" s="479" t="s">
        <v>1235</v>
      </c>
      <c r="C1951" s="479" t="s">
        <v>925</v>
      </c>
      <c r="D1951" s="480">
        <v>72.989999999999995</v>
      </c>
    </row>
    <row r="1952" spans="1:4" s="476" customFormat="1" ht="13.5" x14ac:dyDescent="0.25">
      <c r="A1952" s="479">
        <v>100706</v>
      </c>
      <c r="B1952" s="479" t="s">
        <v>3648</v>
      </c>
      <c r="C1952" s="479" t="s">
        <v>925</v>
      </c>
      <c r="D1952" s="480">
        <v>64.55</v>
      </c>
    </row>
    <row r="1953" spans="1:4" s="476" customFormat="1" ht="13.5" x14ac:dyDescent="0.25">
      <c r="A1953" s="479">
        <v>100707</v>
      </c>
      <c r="B1953" s="479" t="s">
        <v>3649</v>
      </c>
      <c r="C1953" s="479" t="s">
        <v>925</v>
      </c>
      <c r="D1953" s="480">
        <v>134.9</v>
      </c>
    </row>
    <row r="1954" spans="1:4" s="476" customFormat="1" ht="13.5" x14ac:dyDescent="0.25">
      <c r="A1954" s="479">
        <v>100708</v>
      </c>
      <c r="B1954" s="479" t="s">
        <v>3650</v>
      </c>
      <c r="C1954" s="479" t="s">
        <v>925</v>
      </c>
      <c r="D1954" s="480">
        <v>169.16</v>
      </c>
    </row>
    <row r="1955" spans="1:4" s="476" customFormat="1" ht="13.5" x14ac:dyDescent="0.25">
      <c r="A1955" s="479">
        <v>100709</v>
      </c>
      <c r="B1955" s="479" t="s">
        <v>3651</v>
      </c>
      <c r="C1955" s="479" t="s">
        <v>925</v>
      </c>
      <c r="D1955" s="480">
        <v>38.97</v>
      </c>
    </row>
    <row r="1956" spans="1:4" s="476" customFormat="1" ht="13.5" x14ac:dyDescent="0.25">
      <c r="A1956" s="479">
        <v>100710</v>
      </c>
      <c r="B1956" s="479" t="s">
        <v>3652</v>
      </c>
      <c r="C1956" s="479" t="s">
        <v>925</v>
      </c>
      <c r="D1956" s="480">
        <v>88.43</v>
      </c>
    </row>
    <row r="1957" spans="1:4" s="476" customFormat="1" ht="13.5" x14ac:dyDescent="0.25">
      <c r="A1957" s="479">
        <v>102151</v>
      </c>
      <c r="B1957" s="479" t="s">
        <v>12706</v>
      </c>
      <c r="C1957" s="479" t="s">
        <v>913</v>
      </c>
      <c r="D1957" s="480">
        <v>112.35</v>
      </c>
    </row>
    <row r="1958" spans="1:4" s="476" customFormat="1" ht="13.5" x14ac:dyDescent="0.25">
      <c r="A1958" s="479">
        <v>102152</v>
      </c>
      <c r="B1958" s="479" t="s">
        <v>12707</v>
      </c>
      <c r="C1958" s="479" t="s">
        <v>913</v>
      </c>
      <c r="D1958" s="480">
        <v>136.68</v>
      </c>
    </row>
    <row r="1959" spans="1:4" s="476" customFormat="1" ht="13.5" x14ac:dyDescent="0.25">
      <c r="A1959" s="479">
        <v>102153</v>
      </c>
      <c r="B1959" s="479" t="s">
        <v>12708</v>
      </c>
      <c r="C1959" s="479" t="s">
        <v>913</v>
      </c>
      <c r="D1959" s="480">
        <v>169.12</v>
      </c>
    </row>
    <row r="1960" spans="1:4" s="476" customFormat="1" ht="13.5" x14ac:dyDescent="0.25">
      <c r="A1960" s="479">
        <v>102154</v>
      </c>
      <c r="B1960" s="479" t="s">
        <v>12709</v>
      </c>
      <c r="C1960" s="479" t="s">
        <v>913</v>
      </c>
      <c r="D1960" s="480">
        <v>145.24</v>
      </c>
    </row>
    <row r="1961" spans="1:4" s="476" customFormat="1" ht="13.5" x14ac:dyDescent="0.25">
      <c r="A1961" s="479">
        <v>102155</v>
      </c>
      <c r="B1961" s="479" t="s">
        <v>12710</v>
      </c>
      <c r="C1961" s="479" t="s">
        <v>913</v>
      </c>
      <c r="D1961" s="480">
        <v>171.77</v>
      </c>
    </row>
    <row r="1962" spans="1:4" s="476" customFormat="1" ht="13.5" x14ac:dyDescent="0.25">
      <c r="A1962" s="479">
        <v>102156</v>
      </c>
      <c r="B1962" s="479" t="s">
        <v>12711</v>
      </c>
      <c r="C1962" s="479" t="s">
        <v>913</v>
      </c>
      <c r="D1962" s="480">
        <v>162.19</v>
      </c>
    </row>
    <row r="1963" spans="1:4" s="476" customFormat="1" ht="13.5" x14ac:dyDescent="0.25">
      <c r="A1963" s="479">
        <v>102157</v>
      </c>
      <c r="B1963" s="479" t="s">
        <v>12712</v>
      </c>
      <c r="C1963" s="479" t="s">
        <v>913</v>
      </c>
      <c r="D1963" s="480">
        <v>218.97</v>
      </c>
    </row>
    <row r="1964" spans="1:4" s="476" customFormat="1" ht="13.5" x14ac:dyDescent="0.25">
      <c r="A1964" s="479">
        <v>102158</v>
      </c>
      <c r="B1964" s="479" t="s">
        <v>12713</v>
      </c>
      <c r="C1964" s="479" t="s">
        <v>913</v>
      </c>
      <c r="D1964" s="480">
        <v>219.2</v>
      </c>
    </row>
    <row r="1965" spans="1:4" s="476" customFormat="1" ht="13.5" x14ac:dyDescent="0.25">
      <c r="A1965" s="479">
        <v>102159</v>
      </c>
      <c r="B1965" s="479" t="s">
        <v>12714</v>
      </c>
      <c r="C1965" s="479" t="s">
        <v>913</v>
      </c>
      <c r="D1965" s="480">
        <v>259.13</v>
      </c>
    </row>
    <row r="1966" spans="1:4" s="476" customFormat="1" ht="13.5" x14ac:dyDescent="0.25">
      <c r="A1966" s="479">
        <v>102160</v>
      </c>
      <c r="B1966" s="479" t="s">
        <v>12715</v>
      </c>
      <c r="C1966" s="479" t="s">
        <v>913</v>
      </c>
      <c r="D1966" s="480">
        <v>120.46</v>
      </c>
    </row>
    <row r="1967" spans="1:4" s="476" customFormat="1" ht="13.5" x14ac:dyDescent="0.25">
      <c r="A1967" s="479">
        <v>102161</v>
      </c>
      <c r="B1967" s="479" t="s">
        <v>12716</v>
      </c>
      <c r="C1967" s="479" t="s">
        <v>913</v>
      </c>
      <c r="D1967" s="480">
        <v>211.07</v>
      </c>
    </row>
    <row r="1968" spans="1:4" s="476" customFormat="1" ht="13.5" x14ac:dyDescent="0.25">
      <c r="A1968" s="479">
        <v>102162</v>
      </c>
      <c r="B1968" s="479" t="s">
        <v>12717</v>
      </c>
      <c r="C1968" s="479" t="s">
        <v>913</v>
      </c>
      <c r="D1968" s="480">
        <v>235.4</v>
      </c>
    </row>
    <row r="1969" spans="1:4" s="476" customFormat="1" ht="13.5" x14ac:dyDescent="0.25">
      <c r="A1969" s="479">
        <v>102163</v>
      </c>
      <c r="B1969" s="479" t="s">
        <v>12718</v>
      </c>
      <c r="C1969" s="479" t="s">
        <v>913</v>
      </c>
      <c r="D1969" s="480">
        <v>267.83999999999997</v>
      </c>
    </row>
    <row r="1970" spans="1:4" s="476" customFormat="1" ht="13.5" x14ac:dyDescent="0.25">
      <c r="A1970" s="479">
        <v>102164</v>
      </c>
      <c r="B1970" s="479" t="s">
        <v>12719</v>
      </c>
      <c r="C1970" s="479" t="s">
        <v>913</v>
      </c>
      <c r="D1970" s="480">
        <v>225.79</v>
      </c>
    </row>
    <row r="1971" spans="1:4" s="476" customFormat="1" ht="13.5" x14ac:dyDescent="0.25">
      <c r="A1971" s="479">
        <v>102165</v>
      </c>
      <c r="B1971" s="479" t="s">
        <v>12720</v>
      </c>
      <c r="C1971" s="479" t="s">
        <v>913</v>
      </c>
      <c r="D1971" s="480">
        <v>252.32</v>
      </c>
    </row>
    <row r="1972" spans="1:4" s="476" customFormat="1" ht="13.5" x14ac:dyDescent="0.25">
      <c r="A1972" s="479">
        <v>102166</v>
      </c>
      <c r="B1972" s="479" t="s">
        <v>12721</v>
      </c>
      <c r="C1972" s="479" t="s">
        <v>913</v>
      </c>
      <c r="D1972" s="480">
        <v>224.56</v>
      </c>
    </row>
    <row r="1973" spans="1:4" s="476" customFormat="1" ht="13.5" x14ac:dyDescent="0.25">
      <c r="A1973" s="479">
        <v>102167</v>
      </c>
      <c r="B1973" s="479" t="s">
        <v>12722</v>
      </c>
      <c r="C1973" s="479" t="s">
        <v>913</v>
      </c>
      <c r="D1973" s="480">
        <v>281.33999999999997</v>
      </c>
    </row>
    <row r="1974" spans="1:4" s="476" customFormat="1" ht="13.5" x14ac:dyDescent="0.25">
      <c r="A1974" s="479">
        <v>102168</v>
      </c>
      <c r="B1974" s="479" t="s">
        <v>12723</v>
      </c>
      <c r="C1974" s="479" t="s">
        <v>913</v>
      </c>
      <c r="D1974" s="480">
        <v>265.42</v>
      </c>
    </row>
    <row r="1975" spans="1:4" s="476" customFormat="1" ht="13.5" x14ac:dyDescent="0.25">
      <c r="A1975" s="479">
        <v>102169</v>
      </c>
      <c r="B1975" s="479" t="s">
        <v>12724</v>
      </c>
      <c r="C1975" s="479" t="s">
        <v>913</v>
      </c>
      <c r="D1975" s="480">
        <v>299.38</v>
      </c>
    </row>
    <row r="1976" spans="1:4" s="476" customFormat="1" ht="13.5" x14ac:dyDescent="0.25">
      <c r="A1976" s="479">
        <v>102170</v>
      </c>
      <c r="B1976" s="479" t="s">
        <v>12725</v>
      </c>
      <c r="C1976" s="479" t="s">
        <v>913</v>
      </c>
      <c r="D1976" s="480">
        <v>219.18</v>
      </c>
    </row>
    <row r="1977" spans="1:4" s="476" customFormat="1" ht="13.5" x14ac:dyDescent="0.25">
      <c r="A1977" s="479">
        <v>102171</v>
      </c>
      <c r="B1977" s="479" t="s">
        <v>12726</v>
      </c>
      <c r="C1977" s="479" t="s">
        <v>913</v>
      </c>
      <c r="D1977" s="480">
        <v>355.57</v>
      </c>
    </row>
    <row r="1978" spans="1:4" s="476" customFormat="1" ht="13.5" x14ac:dyDescent="0.25">
      <c r="A1978" s="479">
        <v>102172</v>
      </c>
      <c r="B1978" s="479" t="s">
        <v>12727</v>
      </c>
      <c r="C1978" s="479" t="s">
        <v>913</v>
      </c>
      <c r="D1978" s="480">
        <v>338.12</v>
      </c>
    </row>
    <row r="1979" spans="1:4" s="476" customFormat="1" ht="13.5" x14ac:dyDescent="0.25">
      <c r="A1979" s="479">
        <v>102176</v>
      </c>
      <c r="B1979" s="479" t="s">
        <v>12728</v>
      </c>
      <c r="C1979" s="479" t="s">
        <v>913</v>
      </c>
      <c r="D1979" s="480">
        <v>621.73</v>
      </c>
    </row>
    <row r="1980" spans="1:4" s="476" customFormat="1" ht="13.5" x14ac:dyDescent="0.25">
      <c r="A1980" s="479">
        <v>102177</v>
      </c>
      <c r="B1980" s="479" t="s">
        <v>12729</v>
      </c>
      <c r="C1980" s="479" t="s">
        <v>913</v>
      </c>
      <c r="D1980" s="481">
        <v>1192.6600000000001</v>
      </c>
    </row>
    <row r="1981" spans="1:4" s="476" customFormat="1" ht="13.5" x14ac:dyDescent="0.25">
      <c r="A1981" s="479">
        <v>102178</v>
      </c>
      <c r="B1981" s="479" t="s">
        <v>12730</v>
      </c>
      <c r="C1981" s="479" t="s">
        <v>913</v>
      </c>
      <c r="D1981" s="481">
        <v>1357.56</v>
      </c>
    </row>
    <row r="1982" spans="1:4" s="476" customFormat="1" ht="13.5" x14ac:dyDescent="0.25">
      <c r="A1982" s="479">
        <v>102179</v>
      </c>
      <c r="B1982" s="479" t="s">
        <v>12731</v>
      </c>
      <c r="C1982" s="479" t="s">
        <v>913</v>
      </c>
      <c r="D1982" s="480">
        <v>238.02</v>
      </c>
    </row>
    <row r="1983" spans="1:4" s="476" customFormat="1" ht="13.5" x14ac:dyDescent="0.25">
      <c r="A1983" s="479">
        <v>102180</v>
      </c>
      <c r="B1983" s="479" t="s">
        <v>12732</v>
      </c>
      <c r="C1983" s="479" t="s">
        <v>913</v>
      </c>
      <c r="D1983" s="480">
        <v>264.70999999999998</v>
      </c>
    </row>
    <row r="1984" spans="1:4" s="476" customFormat="1" ht="13.5" x14ac:dyDescent="0.25">
      <c r="A1984" s="479">
        <v>102181</v>
      </c>
      <c r="B1984" s="479" t="s">
        <v>12733</v>
      </c>
      <c r="C1984" s="479" t="s">
        <v>913</v>
      </c>
      <c r="D1984" s="480">
        <v>302.75</v>
      </c>
    </row>
    <row r="1985" spans="1:4" s="476" customFormat="1" ht="13.5" x14ac:dyDescent="0.25">
      <c r="A1985" s="479">
        <v>102182</v>
      </c>
      <c r="B1985" s="479" t="s">
        <v>12734</v>
      </c>
      <c r="C1985" s="479" t="s">
        <v>925</v>
      </c>
      <c r="D1985" s="480">
        <v>618.41</v>
      </c>
    </row>
    <row r="1986" spans="1:4" s="476" customFormat="1" ht="13.5" x14ac:dyDescent="0.25">
      <c r="A1986" s="479">
        <v>102183</v>
      </c>
      <c r="B1986" s="479" t="s">
        <v>12735</v>
      </c>
      <c r="C1986" s="479" t="s">
        <v>925</v>
      </c>
      <c r="D1986" s="481">
        <v>1247.08</v>
      </c>
    </row>
    <row r="1987" spans="1:4" s="476" customFormat="1" ht="13.5" x14ac:dyDescent="0.25">
      <c r="A1987" s="479">
        <v>102184</v>
      </c>
      <c r="B1987" s="479" t="s">
        <v>12736</v>
      </c>
      <c r="C1987" s="479" t="s">
        <v>925</v>
      </c>
      <c r="D1987" s="481">
        <v>1347.37</v>
      </c>
    </row>
    <row r="1988" spans="1:4" s="476" customFormat="1" ht="13.5" x14ac:dyDescent="0.25">
      <c r="A1988" s="479">
        <v>102185</v>
      </c>
      <c r="B1988" s="479" t="s">
        <v>12737</v>
      </c>
      <c r="C1988" s="479" t="s">
        <v>925</v>
      </c>
      <c r="D1988" s="481">
        <v>2704.72</v>
      </c>
    </row>
    <row r="1989" spans="1:4" s="476" customFormat="1" ht="13.5" x14ac:dyDescent="0.25">
      <c r="A1989" s="479">
        <v>102190</v>
      </c>
      <c r="B1989" s="479" t="s">
        <v>12738</v>
      </c>
      <c r="C1989" s="479" t="s">
        <v>913</v>
      </c>
      <c r="D1989" s="480">
        <v>15.75</v>
      </c>
    </row>
    <row r="1990" spans="1:4" s="476" customFormat="1" ht="13.5" x14ac:dyDescent="0.25">
      <c r="A1990" s="479">
        <v>102191</v>
      </c>
      <c r="B1990" s="479" t="s">
        <v>12739</v>
      </c>
      <c r="C1990" s="479" t="s">
        <v>913</v>
      </c>
      <c r="D1990" s="480">
        <v>19.14</v>
      </c>
    </row>
    <row r="1991" spans="1:4" s="476" customFormat="1" ht="13.5" x14ac:dyDescent="0.25">
      <c r="A1991" s="479">
        <v>102192</v>
      </c>
      <c r="B1991" s="479" t="s">
        <v>12740</v>
      </c>
      <c r="C1991" s="479" t="s">
        <v>913</v>
      </c>
      <c r="D1991" s="480">
        <v>13.67</v>
      </c>
    </row>
    <row r="1992" spans="1:4" s="476" customFormat="1" ht="13.5" x14ac:dyDescent="0.25">
      <c r="A1992" s="479">
        <v>94569</v>
      </c>
      <c r="B1992" s="479" t="s">
        <v>3653</v>
      </c>
      <c r="C1992" s="479" t="s">
        <v>913</v>
      </c>
      <c r="D1992" s="480">
        <v>513.98</v>
      </c>
    </row>
    <row r="1993" spans="1:4" s="476" customFormat="1" ht="13.5" x14ac:dyDescent="0.25">
      <c r="A1993" s="479">
        <v>94570</v>
      </c>
      <c r="B1993" s="479" t="s">
        <v>3654</v>
      </c>
      <c r="C1993" s="479" t="s">
        <v>913</v>
      </c>
      <c r="D1993" s="480">
        <v>323.37</v>
      </c>
    </row>
    <row r="1994" spans="1:4" s="476" customFormat="1" ht="13.5" x14ac:dyDescent="0.25">
      <c r="A1994" s="479">
        <v>94572</v>
      </c>
      <c r="B1994" s="479" t="s">
        <v>3655</v>
      </c>
      <c r="C1994" s="479" t="s">
        <v>913</v>
      </c>
      <c r="D1994" s="480">
        <v>460.45</v>
      </c>
    </row>
    <row r="1995" spans="1:4" s="476" customFormat="1" ht="13.5" x14ac:dyDescent="0.25">
      <c r="A1995" s="479">
        <v>94573</v>
      </c>
      <c r="B1995" s="479" t="s">
        <v>1230</v>
      </c>
      <c r="C1995" s="479" t="s">
        <v>913</v>
      </c>
      <c r="D1995" s="480">
        <v>356.74</v>
      </c>
    </row>
    <row r="1996" spans="1:4" s="476" customFormat="1" ht="13.5" x14ac:dyDescent="0.25">
      <c r="A1996" s="479">
        <v>94580</v>
      </c>
      <c r="B1996" s="479" t="s">
        <v>3656</v>
      </c>
      <c r="C1996" s="479" t="s">
        <v>913</v>
      </c>
      <c r="D1996" s="480">
        <v>522.36</v>
      </c>
    </row>
    <row r="1997" spans="1:4" s="476" customFormat="1" ht="13.5" x14ac:dyDescent="0.25">
      <c r="A1997" s="479">
        <v>100674</v>
      </c>
      <c r="B1997" s="479" t="s">
        <v>3657</v>
      </c>
      <c r="C1997" s="479" t="s">
        <v>913</v>
      </c>
      <c r="D1997" s="480">
        <v>338.22</v>
      </c>
    </row>
    <row r="1998" spans="1:4" s="476" customFormat="1" ht="13.5" x14ac:dyDescent="0.25">
      <c r="A1998" s="479">
        <v>101096</v>
      </c>
      <c r="B1998" s="479" t="s">
        <v>3658</v>
      </c>
      <c r="C1998" s="479" t="s">
        <v>932</v>
      </c>
      <c r="D1998" s="481">
        <v>1116.5</v>
      </c>
    </row>
    <row r="1999" spans="1:4" s="476" customFormat="1" ht="13.5" x14ac:dyDescent="0.25">
      <c r="A1999" s="479">
        <v>101097</v>
      </c>
      <c r="B1999" s="479" t="s">
        <v>3659</v>
      </c>
      <c r="C1999" s="479" t="s">
        <v>932</v>
      </c>
      <c r="D1999" s="481">
        <v>1068.06</v>
      </c>
    </row>
    <row r="2000" spans="1:4" s="476" customFormat="1" ht="13.5" x14ac:dyDescent="0.25">
      <c r="A2000" s="479">
        <v>101098</v>
      </c>
      <c r="B2000" s="479" t="s">
        <v>3660</v>
      </c>
      <c r="C2000" s="479" t="s">
        <v>932</v>
      </c>
      <c r="D2000" s="481">
        <v>1012.83</v>
      </c>
    </row>
    <row r="2001" spans="1:4" s="476" customFormat="1" ht="13.5" x14ac:dyDescent="0.25">
      <c r="A2001" s="479">
        <v>101099</v>
      </c>
      <c r="B2001" s="479" t="s">
        <v>3661</v>
      </c>
      <c r="C2001" s="479" t="s">
        <v>932</v>
      </c>
      <c r="D2001" s="480">
        <v>930.14</v>
      </c>
    </row>
    <row r="2002" spans="1:4" s="476" customFormat="1" ht="13.5" x14ac:dyDescent="0.25">
      <c r="A2002" s="479">
        <v>101100</v>
      </c>
      <c r="B2002" s="479" t="s">
        <v>3662</v>
      </c>
      <c r="C2002" s="479" t="s">
        <v>932</v>
      </c>
      <c r="D2002" s="480">
        <v>871.57</v>
      </c>
    </row>
    <row r="2003" spans="1:4" s="476" customFormat="1" ht="13.5" x14ac:dyDescent="0.25">
      <c r="A2003" s="479">
        <v>101101</v>
      </c>
      <c r="B2003" s="479" t="s">
        <v>3663</v>
      </c>
      <c r="C2003" s="479" t="s">
        <v>932</v>
      </c>
      <c r="D2003" s="480">
        <v>856.25</v>
      </c>
    </row>
    <row r="2004" spans="1:4" s="476" customFormat="1" ht="13.5" x14ac:dyDescent="0.25">
      <c r="A2004" s="479">
        <v>101102</v>
      </c>
      <c r="B2004" s="479" t="s">
        <v>3664</v>
      </c>
      <c r="C2004" s="479" t="s">
        <v>932</v>
      </c>
      <c r="D2004" s="480">
        <v>846.72</v>
      </c>
    </row>
    <row r="2005" spans="1:4" s="476" customFormat="1" ht="13.5" x14ac:dyDescent="0.25">
      <c r="A2005" s="479">
        <v>101103</v>
      </c>
      <c r="B2005" s="479" t="s">
        <v>3665</v>
      </c>
      <c r="C2005" s="479" t="s">
        <v>932</v>
      </c>
      <c r="D2005" s="480">
        <v>793.68</v>
      </c>
    </row>
    <row r="2006" spans="1:4" s="476" customFormat="1" ht="13.5" x14ac:dyDescent="0.25">
      <c r="A2006" s="479">
        <v>101104</v>
      </c>
      <c r="B2006" s="479" t="s">
        <v>3666</v>
      </c>
      <c r="C2006" s="479" t="s">
        <v>932</v>
      </c>
      <c r="D2006" s="480">
        <v>965.07</v>
      </c>
    </row>
    <row r="2007" spans="1:4" s="476" customFormat="1" ht="13.5" x14ac:dyDescent="0.25">
      <c r="A2007" s="479">
        <v>101105</v>
      </c>
      <c r="B2007" s="479" t="s">
        <v>3667</v>
      </c>
      <c r="C2007" s="479" t="s">
        <v>932</v>
      </c>
      <c r="D2007" s="480">
        <v>919.26</v>
      </c>
    </row>
    <row r="2008" spans="1:4" s="476" customFormat="1" ht="13.5" x14ac:dyDescent="0.25">
      <c r="A2008" s="479">
        <v>101106</v>
      </c>
      <c r="B2008" s="479" t="s">
        <v>3668</v>
      </c>
      <c r="C2008" s="479" t="s">
        <v>932</v>
      </c>
      <c r="D2008" s="480">
        <v>868.37</v>
      </c>
    </row>
    <row r="2009" spans="1:4" s="476" customFormat="1" ht="13.5" x14ac:dyDescent="0.25">
      <c r="A2009" s="479">
        <v>101107</v>
      </c>
      <c r="B2009" s="479" t="s">
        <v>3669</v>
      </c>
      <c r="C2009" s="479" t="s">
        <v>932</v>
      </c>
      <c r="D2009" s="480">
        <v>790.99</v>
      </c>
    </row>
    <row r="2010" spans="1:4" s="476" customFormat="1" ht="13.5" x14ac:dyDescent="0.25">
      <c r="A2010" s="479">
        <v>101108</v>
      </c>
      <c r="B2010" s="479" t="s">
        <v>3670</v>
      </c>
      <c r="C2010" s="479" t="s">
        <v>932</v>
      </c>
      <c r="D2010" s="480">
        <v>716.04</v>
      </c>
    </row>
    <row r="2011" spans="1:4" s="476" customFormat="1" ht="13.5" x14ac:dyDescent="0.25">
      <c r="A2011" s="479">
        <v>101109</v>
      </c>
      <c r="B2011" s="479" t="s">
        <v>3671</v>
      </c>
      <c r="C2011" s="479" t="s">
        <v>932</v>
      </c>
      <c r="D2011" s="480">
        <v>703.56</v>
      </c>
    </row>
    <row r="2012" spans="1:4" s="476" customFormat="1" ht="13.5" x14ac:dyDescent="0.25">
      <c r="A2012" s="479">
        <v>101110</v>
      </c>
      <c r="B2012" s="479" t="s">
        <v>3672</v>
      </c>
      <c r="C2012" s="479" t="s">
        <v>932</v>
      </c>
      <c r="D2012" s="480">
        <v>698.84</v>
      </c>
    </row>
    <row r="2013" spans="1:4" s="476" customFormat="1" ht="13.5" x14ac:dyDescent="0.25">
      <c r="A2013" s="479">
        <v>101111</v>
      </c>
      <c r="B2013" s="479" t="s">
        <v>3673</v>
      </c>
      <c r="C2013" s="479" t="s">
        <v>932</v>
      </c>
      <c r="D2013" s="480">
        <v>651.58000000000004</v>
      </c>
    </row>
    <row r="2014" spans="1:4" s="476" customFormat="1" ht="13.5" x14ac:dyDescent="0.25">
      <c r="A2014" s="479">
        <v>101112</v>
      </c>
      <c r="B2014" s="479" t="s">
        <v>3674</v>
      </c>
      <c r="C2014" s="479" t="s">
        <v>932</v>
      </c>
      <c r="D2014" s="480">
        <v>767.32</v>
      </c>
    </row>
    <row r="2015" spans="1:4" s="476" customFormat="1" ht="13.5" x14ac:dyDescent="0.25">
      <c r="A2015" s="479">
        <v>101113</v>
      </c>
      <c r="B2015" s="479" t="s">
        <v>3675</v>
      </c>
      <c r="C2015" s="479" t="s">
        <v>932</v>
      </c>
      <c r="D2015" s="480">
        <v>617.26</v>
      </c>
    </row>
    <row r="2016" spans="1:4" s="476" customFormat="1" ht="13.5" x14ac:dyDescent="0.25">
      <c r="A2016" s="479">
        <v>95601</v>
      </c>
      <c r="B2016" s="479" t="s">
        <v>16287</v>
      </c>
      <c r="C2016" s="479" t="s">
        <v>925</v>
      </c>
      <c r="D2016" s="480">
        <v>13.89</v>
      </c>
    </row>
    <row r="2017" spans="1:4" s="476" customFormat="1" ht="13.5" x14ac:dyDescent="0.25">
      <c r="A2017" s="479">
        <v>95602</v>
      </c>
      <c r="B2017" s="479" t="s">
        <v>16288</v>
      </c>
      <c r="C2017" s="479" t="s">
        <v>925</v>
      </c>
      <c r="D2017" s="480">
        <v>22.23</v>
      </c>
    </row>
    <row r="2018" spans="1:4" s="476" customFormat="1" ht="13.5" x14ac:dyDescent="0.25">
      <c r="A2018" s="479">
        <v>95603</v>
      </c>
      <c r="B2018" s="479" t="s">
        <v>16289</v>
      </c>
      <c r="C2018" s="479" t="s">
        <v>925</v>
      </c>
      <c r="D2018" s="480">
        <v>37.94</v>
      </c>
    </row>
    <row r="2019" spans="1:4" s="476" customFormat="1" ht="13.5" x14ac:dyDescent="0.25">
      <c r="A2019" s="479">
        <v>95604</v>
      </c>
      <c r="B2019" s="479" t="s">
        <v>16290</v>
      </c>
      <c r="C2019" s="479" t="s">
        <v>925</v>
      </c>
      <c r="D2019" s="480">
        <v>58.88</v>
      </c>
    </row>
    <row r="2020" spans="1:4" s="476" customFormat="1" ht="13.5" x14ac:dyDescent="0.25">
      <c r="A2020" s="479">
        <v>95605</v>
      </c>
      <c r="B2020" s="479" t="s">
        <v>16291</v>
      </c>
      <c r="C2020" s="479" t="s">
        <v>925</v>
      </c>
      <c r="D2020" s="480">
        <v>108.12</v>
      </c>
    </row>
    <row r="2021" spans="1:4" s="476" customFormat="1" ht="13.5" x14ac:dyDescent="0.25">
      <c r="A2021" s="479">
        <v>95607</v>
      </c>
      <c r="B2021" s="479" t="s">
        <v>16292</v>
      </c>
      <c r="C2021" s="479" t="s">
        <v>925</v>
      </c>
      <c r="D2021" s="480">
        <v>12.28</v>
      </c>
    </row>
    <row r="2022" spans="1:4" s="476" customFormat="1" ht="13.5" x14ac:dyDescent="0.25">
      <c r="A2022" s="479">
        <v>95608</v>
      </c>
      <c r="B2022" s="479" t="s">
        <v>16293</v>
      </c>
      <c r="C2022" s="479" t="s">
        <v>925</v>
      </c>
      <c r="D2022" s="480">
        <v>17.82</v>
      </c>
    </row>
    <row r="2023" spans="1:4" s="476" customFormat="1" ht="13.5" x14ac:dyDescent="0.25">
      <c r="A2023" s="479">
        <v>95609</v>
      </c>
      <c r="B2023" s="479" t="s">
        <v>16294</v>
      </c>
      <c r="C2023" s="479" t="s">
        <v>925</v>
      </c>
      <c r="D2023" s="480">
        <v>22.61</v>
      </c>
    </row>
    <row r="2024" spans="1:4" s="476" customFormat="1" ht="13.5" x14ac:dyDescent="0.25">
      <c r="A2024" s="479">
        <v>100651</v>
      </c>
      <c r="B2024" s="479" t="s">
        <v>12741</v>
      </c>
      <c r="C2024" s="479" t="s">
        <v>934</v>
      </c>
      <c r="D2024" s="480">
        <v>106.69</v>
      </c>
    </row>
    <row r="2025" spans="1:4" s="476" customFormat="1" ht="13.5" x14ac:dyDescent="0.25">
      <c r="A2025" s="479">
        <v>100652</v>
      </c>
      <c r="B2025" s="479" t="s">
        <v>12742</v>
      </c>
      <c r="C2025" s="479" t="s">
        <v>934</v>
      </c>
      <c r="D2025" s="480">
        <v>196.44</v>
      </c>
    </row>
    <row r="2026" spans="1:4" s="476" customFormat="1" ht="13.5" x14ac:dyDescent="0.25">
      <c r="A2026" s="479">
        <v>100653</v>
      </c>
      <c r="B2026" s="479" t="s">
        <v>12743</v>
      </c>
      <c r="C2026" s="479" t="s">
        <v>934</v>
      </c>
      <c r="D2026" s="480">
        <v>324.56</v>
      </c>
    </row>
    <row r="2027" spans="1:4" s="476" customFormat="1" ht="13.5" x14ac:dyDescent="0.25">
      <c r="A2027" s="479">
        <v>100654</v>
      </c>
      <c r="B2027" s="479" t="s">
        <v>12744</v>
      </c>
      <c r="C2027" s="479" t="s">
        <v>934</v>
      </c>
      <c r="D2027" s="480">
        <v>463.81</v>
      </c>
    </row>
    <row r="2028" spans="1:4" s="476" customFormat="1" ht="13.5" x14ac:dyDescent="0.25">
      <c r="A2028" s="479">
        <v>100655</v>
      </c>
      <c r="B2028" s="479" t="s">
        <v>12745</v>
      </c>
      <c r="C2028" s="479" t="s">
        <v>934</v>
      </c>
      <c r="D2028" s="480">
        <v>525.62</v>
      </c>
    </row>
    <row r="2029" spans="1:4" s="476" customFormat="1" ht="13.5" x14ac:dyDescent="0.25">
      <c r="A2029" s="479">
        <v>100656</v>
      </c>
      <c r="B2029" s="479" t="s">
        <v>3676</v>
      </c>
      <c r="C2029" s="479" t="s">
        <v>934</v>
      </c>
      <c r="D2029" s="480">
        <v>69.66</v>
      </c>
    </row>
    <row r="2030" spans="1:4" s="476" customFormat="1" ht="13.5" x14ac:dyDescent="0.25">
      <c r="A2030" s="479">
        <v>100657</v>
      </c>
      <c r="B2030" s="479" t="s">
        <v>3677</v>
      </c>
      <c r="C2030" s="479" t="s">
        <v>934</v>
      </c>
      <c r="D2030" s="480">
        <v>88.63</v>
      </c>
    </row>
    <row r="2031" spans="1:4" s="476" customFormat="1" ht="13.5" x14ac:dyDescent="0.25">
      <c r="A2031" s="479">
        <v>100658</v>
      </c>
      <c r="B2031" s="479" t="s">
        <v>3678</v>
      </c>
      <c r="C2031" s="479" t="s">
        <v>934</v>
      </c>
      <c r="D2031" s="480">
        <v>198.52</v>
      </c>
    </row>
    <row r="2032" spans="1:4" s="476" customFormat="1" ht="13.5" x14ac:dyDescent="0.25">
      <c r="A2032" s="479">
        <v>100889</v>
      </c>
      <c r="B2032" s="479" t="s">
        <v>3679</v>
      </c>
      <c r="C2032" s="479" t="s">
        <v>997</v>
      </c>
      <c r="D2032" s="480">
        <v>16.350000000000001</v>
      </c>
    </row>
    <row r="2033" spans="1:4" s="476" customFormat="1" ht="13.5" x14ac:dyDescent="0.25">
      <c r="A2033" s="479">
        <v>100890</v>
      </c>
      <c r="B2033" s="479" t="s">
        <v>3680</v>
      </c>
      <c r="C2033" s="479" t="s">
        <v>997</v>
      </c>
      <c r="D2033" s="480">
        <v>16.190000000000001</v>
      </c>
    </row>
    <row r="2034" spans="1:4" s="476" customFormat="1" ht="13.5" x14ac:dyDescent="0.25">
      <c r="A2034" s="479">
        <v>100892</v>
      </c>
      <c r="B2034" s="479" t="s">
        <v>3681</v>
      </c>
      <c r="C2034" s="479" t="s">
        <v>997</v>
      </c>
      <c r="D2034" s="480">
        <v>15.39</v>
      </c>
    </row>
    <row r="2035" spans="1:4" s="476" customFormat="1" ht="13.5" x14ac:dyDescent="0.25">
      <c r="A2035" s="479">
        <v>100893</v>
      </c>
      <c r="B2035" s="479" t="s">
        <v>3682</v>
      </c>
      <c r="C2035" s="479" t="s">
        <v>997</v>
      </c>
      <c r="D2035" s="480">
        <v>15.24</v>
      </c>
    </row>
    <row r="2036" spans="1:4" s="476" customFormat="1" ht="13.5" x14ac:dyDescent="0.25">
      <c r="A2036" s="479">
        <v>100894</v>
      </c>
      <c r="B2036" s="479" t="s">
        <v>3683</v>
      </c>
      <c r="C2036" s="479" t="s">
        <v>997</v>
      </c>
      <c r="D2036" s="480">
        <v>15.14</v>
      </c>
    </row>
    <row r="2037" spans="1:4" s="476" customFormat="1" ht="13.5" x14ac:dyDescent="0.25">
      <c r="A2037" s="479">
        <v>100896</v>
      </c>
      <c r="B2037" s="479" t="s">
        <v>3684</v>
      </c>
      <c r="C2037" s="479" t="s">
        <v>934</v>
      </c>
      <c r="D2037" s="480">
        <v>47</v>
      </c>
    </row>
    <row r="2038" spans="1:4" s="476" customFormat="1" ht="13.5" x14ac:dyDescent="0.25">
      <c r="A2038" s="479">
        <v>100897</v>
      </c>
      <c r="B2038" s="479" t="s">
        <v>1074</v>
      </c>
      <c r="C2038" s="479" t="s">
        <v>934</v>
      </c>
      <c r="D2038" s="480">
        <v>88.2</v>
      </c>
    </row>
    <row r="2039" spans="1:4" s="476" customFormat="1" ht="13.5" x14ac:dyDescent="0.25">
      <c r="A2039" s="479">
        <v>100898</v>
      </c>
      <c r="B2039" s="479" t="s">
        <v>3685</v>
      </c>
      <c r="C2039" s="479" t="s">
        <v>934</v>
      </c>
      <c r="D2039" s="480">
        <v>166.91</v>
      </c>
    </row>
    <row r="2040" spans="1:4" s="476" customFormat="1" ht="13.5" x14ac:dyDescent="0.25">
      <c r="A2040" s="479">
        <v>100899</v>
      </c>
      <c r="B2040" s="479" t="s">
        <v>3686</v>
      </c>
      <c r="C2040" s="479" t="s">
        <v>934</v>
      </c>
      <c r="D2040" s="480">
        <v>67.17</v>
      </c>
    </row>
    <row r="2041" spans="1:4" s="476" customFormat="1" ht="13.5" x14ac:dyDescent="0.25">
      <c r="A2041" s="479">
        <v>100900</v>
      </c>
      <c r="B2041" s="479" t="s">
        <v>3687</v>
      </c>
      <c r="C2041" s="479" t="s">
        <v>934</v>
      </c>
      <c r="D2041" s="480">
        <v>189.52</v>
      </c>
    </row>
    <row r="2042" spans="1:4" s="476" customFormat="1" ht="13.5" x14ac:dyDescent="0.25">
      <c r="A2042" s="479">
        <v>101173</v>
      </c>
      <c r="B2042" s="479" t="s">
        <v>3688</v>
      </c>
      <c r="C2042" s="479" t="s">
        <v>934</v>
      </c>
      <c r="D2042" s="480">
        <v>59.49</v>
      </c>
    </row>
    <row r="2043" spans="1:4" s="476" customFormat="1" ht="13.5" x14ac:dyDescent="0.25">
      <c r="A2043" s="479">
        <v>101174</v>
      </c>
      <c r="B2043" s="479" t="s">
        <v>3689</v>
      </c>
      <c r="C2043" s="479" t="s">
        <v>934</v>
      </c>
      <c r="D2043" s="480">
        <v>80.61</v>
      </c>
    </row>
    <row r="2044" spans="1:4" s="476" customFormat="1" ht="13.5" x14ac:dyDescent="0.25">
      <c r="A2044" s="479">
        <v>101175</v>
      </c>
      <c r="B2044" s="479" t="s">
        <v>3690</v>
      </c>
      <c r="C2044" s="479" t="s">
        <v>934</v>
      </c>
      <c r="D2044" s="480">
        <v>110.01</v>
      </c>
    </row>
    <row r="2045" spans="1:4" s="476" customFormat="1" ht="13.5" x14ac:dyDescent="0.25">
      <c r="A2045" s="479">
        <v>101176</v>
      </c>
      <c r="B2045" s="479" t="s">
        <v>3691</v>
      </c>
      <c r="C2045" s="479" t="s">
        <v>934</v>
      </c>
      <c r="D2045" s="480">
        <v>144.71</v>
      </c>
    </row>
    <row r="2046" spans="1:4" s="476" customFormat="1" ht="13.5" x14ac:dyDescent="0.25">
      <c r="A2046" s="479">
        <v>102521</v>
      </c>
      <c r="B2046" s="479" t="s">
        <v>16295</v>
      </c>
      <c r="C2046" s="479" t="s">
        <v>925</v>
      </c>
      <c r="D2046" s="480">
        <v>89.18</v>
      </c>
    </row>
    <row r="2047" spans="1:4" s="476" customFormat="1" ht="13.5" x14ac:dyDescent="0.25">
      <c r="A2047" s="479">
        <v>102522</v>
      </c>
      <c r="B2047" s="479" t="s">
        <v>16296</v>
      </c>
      <c r="C2047" s="479" t="s">
        <v>925</v>
      </c>
      <c r="D2047" s="480">
        <v>130.83000000000001</v>
      </c>
    </row>
    <row r="2048" spans="1:4" s="476" customFormat="1" ht="13.5" x14ac:dyDescent="0.25">
      <c r="A2048" s="479">
        <v>102523</v>
      </c>
      <c r="B2048" s="479" t="s">
        <v>16297</v>
      </c>
      <c r="C2048" s="479" t="s">
        <v>925</v>
      </c>
      <c r="D2048" s="480">
        <v>172.49</v>
      </c>
    </row>
    <row r="2049" spans="1:4" s="476" customFormat="1" ht="13.5" x14ac:dyDescent="0.25">
      <c r="A2049" s="479">
        <v>95240</v>
      </c>
      <c r="B2049" s="479" t="s">
        <v>12746</v>
      </c>
      <c r="C2049" s="479" t="s">
        <v>913</v>
      </c>
      <c r="D2049" s="480">
        <v>16.77</v>
      </c>
    </row>
    <row r="2050" spans="1:4" s="476" customFormat="1" ht="13.5" x14ac:dyDescent="0.25">
      <c r="A2050" s="479">
        <v>95241</v>
      </c>
      <c r="B2050" s="479" t="s">
        <v>12747</v>
      </c>
      <c r="C2050" s="479" t="s">
        <v>913</v>
      </c>
      <c r="D2050" s="480">
        <v>27.96</v>
      </c>
    </row>
    <row r="2051" spans="1:4" s="476" customFormat="1" ht="13.5" x14ac:dyDescent="0.25">
      <c r="A2051" s="479">
        <v>96616</v>
      </c>
      <c r="B2051" s="479" t="s">
        <v>3692</v>
      </c>
      <c r="C2051" s="479" t="s">
        <v>932</v>
      </c>
      <c r="D2051" s="480">
        <v>581.76</v>
      </c>
    </row>
    <row r="2052" spans="1:4" s="476" customFormat="1" ht="13.5" x14ac:dyDescent="0.25">
      <c r="A2052" s="479">
        <v>96617</v>
      </c>
      <c r="B2052" s="479" t="s">
        <v>3693</v>
      </c>
      <c r="C2052" s="479" t="s">
        <v>913</v>
      </c>
      <c r="D2052" s="480">
        <v>17.440000000000001</v>
      </c>
    </row>
    <row r="2053" spans="1:4" s="476" customFormat="1" ht="13.5" x14ac:dyDescent="0.25">
      <c r="A2053" s="479">
        <v>96619</v>
      </c>
      <c r="B2053" s="479" t="s">
        <v>1093</v>
      </c>
      <c r="C2053" s="479" t="s">
        <v>913</v>
      </c>
      <c r="D2053" s="480">
        <v>29.08</v>
      </c>
    </row>
    <row r="2054" spans="1:4" s="476" customFormat="1" ht="13.5" x14ac:dyDescent="0.25">
      <c r="A2054" s="479">
        <v>96620</v>
      </c>
      <c r="B2054" s="479" t="s">
        <v>12748</v>
      </c>
      <c r="C2054" s="479" t="s">
        <v>932</v>
      </c>
      <c r="D2054" s="480">
        <v>559.52</v>
      </c>
    </row>
    <row r="2055" spans="1:4" s="476" customFormat="1" ht="13.5" x14ac:dyDescent="0.25">
      <c r="A2055" s="479">
        <v>96621</v>
      </c>
      <c r="B2055" s="479" t="s">
        <v>3694</v>
      </c>
      <c r="C2055" s="479" t="s">
        <v>932</v>
      </c>
      <c r="D2055" s="480">
        <v>255.58</v>
      </c>
    </row>
    <row r="2056" spans="1:4" s="476" customFormat="1" ht="13.5" x14ac:dyDescent="0.25">
      <c r="A2056" s="479">
        <v>96622</v>
      </c>
      <c r="B2056" s="479" t="s">
        <v>12749</v>
      </c>
      <c r="C2056" s="479" t="s">
        <v>932</v>
      </c>
      <c r="D2056" s="480">
        <v>190.18</v>
      </c>
    </row>
    <row r="2057" spans="1:4" s="476" customFormat="1" ht="13.5" x14ac:dyDescent="0.25">
      <c r="A2057" s="479">
        <v>96623</v>
      </c>
      <c r="B2057" s="479" t="s">
        <v>3695</v>
      </c>
      <c r="C2057" s="479" t="s">
        <v>932</v>
      </c>
      <c r="D2057" s="480">
        <v>240.36</v>
      </c>
    </row>
    <row r="2058" spans="1:4" s="476" customFormat="1" ht="13.5" x14ac:dyDescent="0.25">
      <c r="A2058" s="479">
        <v>96624</v>
      </c>
      <c r="B2058" s="479" t="s">
        <v>12750</v>
      </c>
      <c r="C2058" s="479" t="s">
        <v>932</v>
      </c>
      <c r="D2058" s="480">
        <v>184.82</v>
      </c>
    </row>
    <row r="2059" spans="1:4" s="476" customFormat="1" ht="13.5" x14ac:dyDescent="0.25">
      <c r="A2059" s="479">
        <v>97082</v>
      </c>
      <c r="B2059" s="479" t="s">
        <v>16298</v>
      </c>
      <c r="C2059" s="479" t="s">
        <v>932</v>
      </c>
      <c r="D2059" s="480">
        <v>51.13</v>
      </c>
    </row>
    <row r="2060" spans="1:4" s="476" customFormat="1" ht="13.5" x14ac:dyDescent="0.25">
      <c r="A2060" s="479">
        <v>97083</v>
      </c>
      <c r="B2060" s="479" t="s">
        <v>16299</v>
      </c>
      <c r="C2060" s="479" t="s">
        <v>913</v>
      </c>
      <c r="D2060" s="480">
        <v>2.82</v>
      </c>
    </row>
    <row r="2061" spans="1:4" s="476" customFormat="1" ht="13.5" x14ac:dyDescent="0.25">
      <c r="A2061" s="479">
        <v>97084</v>
      </c>
      <c r="B2061" s="479" t="s">
        <v>16300</v>
      </c>
      <c r="C2061" s="479" t="s">
        <v>913</v>
      </c>
      <c r="D2061" s="480">
        <v>0.59</v>
      </c>
    </row>
    <row r="2062" spans="1:4" s="476" customFormat="1" ht="13.5" x14ac:dyDescent="0.25">
      <c r="A2062" s="479">
        <v>97086</v>
      </c>
      <c r="B2062" s="479" t="s">
        <v>16301</v>
      </c>
      <c r="C2062" s="479" t="s">
        <v>913</v>
      </c>
      <c r="D2062" s="480">
        <v>120.09</v>
      </c>
    </row>
    <row r="2063" spans="1:4" s="476" customFormat="1" ht="13.5" x14ac:dyDescent="0.25">
      <c r="A2063" s="479">
        <v>97087</v>
      </c>
      <c r="B2063" s="479" t="s">
        <v>16302</v>
      </c>
      <c r="C2063" s="479" t="s">
        <v>913</v>
      </c>
      <c r="D2063" s="480">
        <v>1.67</v>
      </c>
    </row>
    <row r="2064" spans="1:4" s="476" customFormat="1" ht="13.5" x14ac:dyDescent="0.25">
      <c r="A2064" s="479">
        <v>97088</v>
      </c>
      <c r="B2064" s="479" t="s">
        <v>16303</v>
      </c>
      <c r="C2064" s="479" t="s">
        <v>997</v>
      </c>
      <c r="D2064" s="480">
        <v>27.23</v>
      </c>
    </row>
    <row r="2065" spans="1:4" s="476" customFormat="1" ht="13.5" x14ac:dyDescent="0.25">
      <c r="A2065" s="479">
        <v>97089</v>
      </c>
      <c r="B2065" s="479" t="s">
        <v>16304</v>
      </c>
      <c r="C2065" s="479" t="s">
        <v>997</v>
      </c>
      <c r="D2065" s="480">
        <v>24.92</v>
      </c>
    </row>
    <row r="2066" spans="1:4" s="476" customFormat="1" ht="13.5" x14ac:dyDescent="0.25">
      <c r="A2066" s="479">
        <v>97090</v>
      </c>
      <c r="B2066" s="479" t="s">
        <v>16305</v>
      </c>
      <c r="C2066" s="479" t="s">
        <v>997</v>
      </c>
      <c r="D2066" s="480">
        <v>24.57</v>
      </c>
    </row>
    <row r="2067" spans="1:4" s="476" customFormat="1" ht="13.5" x14ac:dyDescent="0.25">
      <c r="A2067" s="479">
        <v>97091</v>
      </c>
      <c r="B2067" s="479" t="s">
        <v>16306</v>
      </c>
      <c r="C2067" s="479" t="s">
        <v>997</v>
      </c>
      <c r="D2067" s="480">
        <v>23.84</v>
      </c>
    </row>
    <row r="2068" spans="1:4" s="476" customFormat="1" ht="13.5" x14ac:dyDescent="0.25">
      <c r="A2068" s="479">
        <v>97092</v>
      </c>
      <c r="B2068" s="479" t="s">
        <v>16307</v>
      </c>
      <c r="C2068" s="479" t="s">
        <v>997</v>
      </c>
      <c r="D2068" s="480">
        <v>23.15</v>
      </c>
    </row>
    <row r="2069" spans="1:4" s="476" customFormat="1" ht="13.5" x14ac:dyDescent="0.25">
      <c r="A2069" s="479">
        <v>97093</v>
      </c>
      <c r="B2069" s="479" t="s">
        <v>16308</v>
      </c>
      <c r="C2069" s="479" t="s">
        <v>997</v>
      </c>
      <c r="D2069" s="480">
        <v>21.77</v>
      </c>
    </row>
    <row r="2070" spans="1:4" s="476" customFormat="1" ht="13.5" x14ac:dyDescent="0.25">
      <c r="A2070" s="479">
        <v>97096</v>
      </c>
      <c r="B2070" s="479" t="s">
        <v>16309</v>
      </c>
      <c r="C2070" s="479" t="s">
        <v>932</v>
      </c>
      <c r="D2070" s="480">
        <v>394.41</v>
      </c>
    </row>
    <row r="2071" spans="1:4" s="476" customFormat="1" ht="13.5" x14ac:dyDescent="0.25">
      <c r="A2071" s="479">
        <v>97097</v>
      </c>
      <c r="B2071" s="479" t="s">
        <v>16310</v>
      </c>
      <c r="C2071" s="479" t="s">
        <v>913</v>
      </c>
      <c r="D2071" s="480">
        <v>38.29</v>
      </c>
    </row>
    <row r="2072" spans="1:4" s="476" customFormat="1" ht="13.5" x14ac:dyDescent="0.25">
      <c r="A2072" s="479">
        <v>97101</v>
      </c>
      <c r="B2072" s="479" t="s">
        <v>16311</v>
      </c>
      <c r="C2072" s="479" t="s">
        <v>913</v>
      </c>
      <c r="D2072" s="480">
        <v>177.7</v>
      </c>
    </row>
    <row r="2073" spans="1:4" s="476" customFormat="1" ht="13.5" x14ac:dyDescent="0.25">
      <c r="A2073" s="479">
        <v>97102</v>
      </c>
      <c r="B2073" s="479" t="s">
        <v>16312</v>
      </c>
      <c r="C2073" s="479" t="s">
        <v>913</v>
      </c>
      <c r="D2073" s="480">
        <v>218.21</v>
      </c>
    </row>
    <row r="2074" spans="1:4" s="476" customFormat="1" ht="13.5" x14ac:dyDescent="0.25">
      <c r="A2074" s="479">
        <v>97103</v>
      </c>
      <c r="B2074" s="479" t="s">
        <v>16313</v>
      </c>
      <c r="C2074" s="479" t="s">
        <v>913</v>
      </c>
      <c r="D2074" s="480">
        <v>252.39</v>
      </c>
    </row>
    <row r="2075" spans="1:4" s="476" customFormat="1" ht="13.5" x14ac:dyDescent="0.25">
      <c r="A2075" s="479">
        <v>100322</v>
      </c>
      <c r="B2075" s="479" t="s">
        <v>12751</v>
      </c>
      <c r="C2075" s="479" t="s">
        <v>932</v>
      </c>
      <c r="D2075" s="480">
        <v>175.54</v>
      </c>
    </row>
    <row r="2076" spans="1:4" s="476" customFormat="1" ht="13.5" x14ac:dyDescent="0.25">
      <c r="A2076" s="479">
        <v>100323</v>
      </c>
      <c r="B2076" s="479" t="s">
        <v>12752</v>
      </c>
      <c r="C2076" s="479" t="s">
        <v>932</v>
      </c>
      <c r="D2076" s="480">
        <v>149.63</v>
      </c>
    </row>
    <row r="2077" spans="1:4" s="476" customFormat="1" ht="13.5" x14ac:dyDescent="0.25">
      <c r="A2077" s="479">
        <v>100324</v>
      </c>
      <c r="B2077" s="479" t="s">
        <v>12753</v>
      </c>
      <c r="C2077" s="479" t="s">
        <v>932</v>
      </c>
      <c r="D2077" s="480">
        <v>184.41</v>
      </c>
    </row>
    <row r="2078" spans="1:4" s="476" customFormat="1" ht="13.5" x14ac:dyDescent="0.25">
      <c r="A2078" s="479">
        <v>103072</v>
      </c>
      <c r="B2078" s="479" t="s">
        <v>16314</v>
      </c>
      <c r="C2078" s="479" t="s">
        <v>913</v>
      </c>
      <c r="D2078" s="480">
        <v>298.35000000000002</v>
      </c>
    </row>
    <row r="2079" spans="1:4" s="476" customFormat="1" ht="13.5" x14ac:dyDescent="0.25">
      <c r="A2079" s="479">
        <v>103073</v>
      </c>
      <c r="B2079" s="479" t="s">
        <v>16315</v>
      </c>
      <c r="C2079" s="479" t="s">
        <v>913</v>
      </c>
      <c r="D2079" s="480">
        <v>371.53</v>
      </c>
    </row>
    <row r="2080" spans="1:4" s="476" customFormat="1" ht="13.5" x14ac:dyDescent="0.25">
      <c r="A2080" s="479">
        <v>103074</v>
      </c>
      <c r="B2080" s="479" t="s">
        <v>16316</v>
      </c>
      <c r="C2080" s="479" t="s">
        <v>913</v>
      </c>
      <c r="D2080" s="480">
        <v>166.12</v>
      </c>
    </row>
    <row r="2081" spans="1:4" s="476" customFormat="1" ht="13.5" x14ac:dyDescent="0.25">
      <c r="A2081" s="479">
        <v>103075</v>
      </c>
      <c r="B2081" s="479" t="s">
        <v>16317</v>
      </c>
      <c r="C2081" s="479" t="s">
        <v>913</v>
      </c>
      <c r="D2081" s="480">
        <v>204.41</v>
      </c>
    </row>
    <row r="2082" spans="1:4" s="476" customFormat="1" ht="13.5" x14ac:dyDescent="0.25">
      <c r="A2082" s="479">
        <v>103076</v>
      </c>
      <c r="B2082" s="479" t="s">
        <v>16318</v>
      </c>
      <c r="C2082" s="479" t="s">
        <v>913</v>
      </c>
      <c r="D2082" s="480">
        <v>161.72</v>
      </c>
    </row>
    <row r="2083" spans="1:4" s="476" customFormat="1" ht="13.5" x14ac:dyDescent="0.25">
      <c r="A2083" s="479">
        <v>103077</v>
      </c>
      <c r="B2083" s="479" t="s">
        <v>16319</v>
      </c>
      <c r="C2083" s="479" t="s">
        <v>913</v>
      </c>
      <c r="D2083" s="480">
        <v>202.23</v>
      </c>
    </row>
    <row r="2084" spans="1:4" s="476" customFormat="1" ht="13.5" x14ac:dyDescent="0.25">
      <c r="A2084" s="479">
        <v>103078</v>
      </c>
      <c r="B2084" s="479" t="s">
        <v>16320</v>
      </c>
      <c r="C2084" s="479" t="s">
        <v>913</v>
      </c>
      <c r="D2084" s="480">
        <v>236.41</v>
      </c>
    </row>
    <row r="2085" spans="1:4" s="476" customFormat="1" ht="13.5" x14ac:dyDescent="0.25">
      <c r="A2085" s="479">
        <v>103079</v>
      </c>
      <c r="B2085" s="479" t="s">
        <v>16321</v>
      </c>
      <c r="C2085" s="479" t="s">
        <v>913</v>
      </c>
      <c r="D2085" s="480">
        <v>282.37</v>
      </c>
    </row>
    <row r="2086" spans="1:4" s="476" customFormat="1" ht="13.5" x14ac:dyDescent="0.25">
      <c r="A2086" s="479">
        <v>103080</v>
      </c>
      <c r="B2086" s="479" t="s">
        <v>16322</v>
      </c>
      <c r="C2086" s="479" t="s">
        <v>913</v>
      </c>
      <c r="D2086" s="480">
        <v>355.55</v>
      </c>
    </row>
    <row r="2087" spans="1:4" s="476" customFormat="1" ht="13.5" x14ac:dyDescent="0.25">
      <c r="A2087" s="479">
        <v>92263</v>
      </c>
      <c r="B2087" s="479" t="s">
        <v>3696</v>
      </c>
      <c r="C2087" s="479" t="s">
        <v>913</v>
      </c>
      <c r="D2087" s="480">
        <v>161.93</v>
      </c>
    </row>
    <row r="2088" spans="1:4" s="476" customFormat="1" ht="13.5" x14ac:dyDescent="0.25">
      <c r="A2088" s="479">
        <v>92264</v>
      </c>
      <c r="B2088" s="479" t="s">
        <v>3697</v>
      </c>
      <c r="C2088" s="479" t="s">
        <v>913</v>
      </c>
      <c r="D2088" s="480">
        <v>215.25</v>
      </c>
    </row>
    <row r="2089" spans="1:4" s="476" customFormat="1" ht="13.5" x14ac:dyDescent="0.25">
      <c r="A2089" s="479">
        <v>92265</v>
      </c>
      <c r="B2089" s="479" t="s">
        <v>3698</v>
      </c>
      <c r="C2089" s="479" t="s">
        <v>913</v>
      </c>
      <c r="D2089" s="480">
        <v>118.63</v>
      </c>
    </row>
    <row r="2090" spans="1:4" s="476" customFormat="1" ht="13.5" x14ac:dyDescent="0.25">
      <c r="A2090" s="479">
        <v>92266</v>
      </c>
      <c r="B2090" s="479" t="s">
        <v>3699</v>
      </c>
      <c r="C2090" s="479" t="s">
        <v>913</v>
      </c>
      <c r="D2090" s="480">
        <v>164.36</v>
      </c>
    </row>
    <row r="2091" spans="1:4" s="476" customFormat="1" ht="13.5" x14ac:dyDescent="0.25">
      <c r="A2091" s="479">
        <v>92267</v>
      </c>
      <c r="B2091" s="479" t="s">
        <v>3700</v>
      </c>
      <c r="C2091" s="479" t="s">
        <v>913</v>
      </c>
      <c r="D2091" s="480">
        <v>57.16</v>
      </c>
    </row>
    <row r="2092" spans="1:4" s="476" customFormat="1" ht="13.5" x14ac:dyDescent="0.25">
      <c r="A2092" s="479">
        <v>92268</v>
      </c>
      <c r="B2092" s="479" t="s">
        <v>3701</v>
      </c>
      <c r="C2092" s="479" t="s">
        <v>913</v>
      </c>
      <c r="D2092" s="480">
        <v>99.06</v>
      </c>
    </row>
    <row r="2093" spans="1:4" s="476" customFormat="1" ht="13.5" x14ac:dyDescent="0.25">
      <c r="A2093" s="479">
        <v>92269</v>
      </c>
      <c r="B2093" s="479" t="s">
        <v>3702</v>
      </c>
      <c r="C2093" s="479" t="s">
        <v>913</v>
      </c>
      <c r="D2093" s="480">
        <v>236.75</v>
      </c>
    </row>
    <row r="2094" spans="1:4" s="476" customFormat="1" ht="13.5" x14ac:dyDescent="0.25">
      <c r="A2094" s="479">
        <v>92270</v>
      </c>
      <c r="B2094" s="479" t="s">
        <v>3703</v>
      </c>
      <c r="C2094" s="479" t="s">
        <v>913</v>
      </c>
      <c r="D2094" s="480">
        <v>179.17</v>
      </c>
    </row>
    <row r="2095" spans="1:4" s="476" customFormat="1" ht="13.5" x14ac:dyDescent="0.25">
      <c r="A2095" s="479">
        <v>92271</v>
      </c>
      <c r="B2095" s="479" t="s">
        <v>3704</v>
      </c>
      <c r="C2095" s="479" t="s">
        <v>913</v>
      </c>
      <c r="D2095" s="480">
        <v>118.06</v>
      </c>
    </row>
    <row r="2096" spans="1:4" s="476" customFormat="1" ht="13.5" x14ac:dyDescent="0.25">
      <c r="A2096" s="479">
        <v>92272</v>
      </c>
      <c r="B2096" s="479" t="s">
        <v>3705</v>
      </c>
      <c r="C2096" s="479" t="s">
        <v>934</v>
      </c>
      <c r="D2096" s="480">
        <v>37.6</v>
      </c>
    </row>
    <row r="2097" spans="1:4" s="476" customFormat="1" ht="13.5" x14ac:dyDescent="0.25">
      <c r="A2097" s="479">
        <v>92273</v>
      </c>
      <c r="B2097" s="479" t="s">
        <v>3706</v>
      </c>
      <c r="C2097" s="479" t="s">
        <v>934</v>
      </c>
      <c r="D2097" s="480">
        <v>14.75</v>
      </c>
    </row>
    <row r="2098" spans="1:4" s="476" customFormat="1" ht="13.5" x14ac:dyDescent="0.25">
      <c r="A2098" s="479">
        <v>92409</v>
      </c>
      <c r="B2098" s="479" t="s">
        <v>3707</v>
      </c>
      <c r="C2098" s="479" t="s">
        <v>913</v>
      </c>
      <c r="D2098" s="480">
        <v>324.97000000000003</v>
      </c>
    </row>
    <row r="2099" spans="1:4" s="476" customFormat="1" ht="13.5" x14ac:dyDescent="0.25">
      <c r="A2099" s="479">
        <v>92411</v>
      </c>
      <c r="B2099" s="479" t="s">
        <v>3708</v>
      </c>
      <c r="C2099" s="479" t="s">
        <v>913</v>
      </c>
      <c r="D2099" s="480">
        <v>199.26</v>
      </c>
    </row>
    <row r="2100" spans="1:4" s="476" customFormat="1" ht="13.5" x14ac:dyDescent="0.25">
      <c r="A2100" s="479">
        <v>92413</v>
      </c>
      <c r="B2100" s="479" t="s">
        <v>3709</v>
      </c>
      <c r="C2100" s="479" t="s">
        <v>913</v>
      </c>
      <c r="D2100" s="480">
        <v>122.05</v>
      </c>
    </row>
    <row r="2101" spans="1:4" s="476" customFormat="1" ht="13.5" x14ac:dyDescent="0.25">
      <c r="A2101" s="479">
        <v>92415</v>
      </c>
      <c r="B2101" s="479" t="s">
        <v>3710</v>
      </c>
      <c r="C2101" s="479" t="s">
        <v>913</v>
      </c>
      <c r="D2101" s="480">
        <v>126.01</v>
      </c>
    </row>
    <row r="2102" spans="1:4" s="476" customFormat="1" ht="13.5" x14ac:dyDescent="0.25">
      <c r="A2102" s="479">
        <v>92417</v>
      </c>
      <c r="B2102" s="479" t="s">
        <v>3711</v>
      </c>
      <c r="C2102" s="479" t="s">
        <v>913</v>
      </c>
      <c r="D2102" s="480">
        <v>145.88999999999999</v>
      </c>
    </row>
    <row r="2103" spans="1:4" s="476" customFormat="1" ht="13.5" x14ac:dyDescent="0.25">
      <c r="A2103" s="479">
        <v>92419</v>
      </c>
      <c r="B2103" s="479" t="s">
        <v>3712</v>
      </c>
      <c r="C2103" s="479" t="s">
        <v>913</v>
      </c>
      <c r="D2103" s="480">
        <v>76.5</v>
      </c>
    </row>
    <row r="2104" spans="1:4" s="476" customFormat="1" ht="13.5" x14ac:dyDescent="0.25">
      <c r="A2104" s="479">
        <v>92421</v>
      </c>
      <c r="B2104" s="479" t="s">
        <v>3713</v>
      </c>
      <c r="C2104" s="479" t="s">
        <v>913</v>
      </c>
      <c r="D2104" s="480">
        <v>91.75</v>
      </c>
    </row>
    <row r="2105" spans="1:4" s="476" customFormat="1" ht="13.5" x14ac:dyDescent="0.25">
      <c r="A2105" s="479">
        <v>92423</v>
      </c>
      <c r="B2105" s="479" t="s">
        <v>3714</v>
      </c>
      <c r="C2105" s="479" t="s">
        <v>913</v>
      </c>
      <c r="D2105" s="480">
        <v>61.24</v>
      </c>
    </row>
    <row r="2106" spans="1:4" s="476" customFormat="1" ht="13.5" x14ac:dyDescent="0.25">
      <c r="A2106" s="479">
        <v>92425</v>
      </c>
      <c r="B2106" s="479" t="s">
        <v>3715</v>
      </c>
      <c r="C2106" s="479" t="s">
        <v>913</v>
      </c>
      <c r="D2106" s="480">
        <v>74.510000000000005</v>
      </c>
    </row>
    <row r="2107" spans="1:4" s="476" customFormat="1" ht="13.5" x14ac:dyDescent="0.25">
      <c r="A2107" s="479">
        <v>92427</v>
      </c>
      <c r="B2107" s="479" t="s">
        <v>3716</v>
      </c>
      <c r="C2107" s="479" t="s">
        <v>913</v>
      </c>
      <c r="D2107" s="480">
        <v>53.51</v>
      </c>
    </row>
    <row r="2108" spans="1:4" s="476" customFormat="1" ht="13.5" x14ac:dyDescent="0.25">
      <c r="A2108" s="479">
        <v>92429</v>
      </c>
      <c r="B2108" s="479" t="s">
        <v>3717</v>
      </c>
      <c r="C2108" s="479" t="s">
        <v>913</v>
      </c>
      <c r="D2108" s="480">
        <v>65.8</v>
      </c>
    </row>
    <row r="2109" spans="1:4" s="476" customFormat="1" ht="13.5" x14ac:dyDescent="0.25">
      <c r="A2109" s="479">
        <v>92431</v>
      </c>
      <c r="B2109" s="479" t="s">
        <v>3718</v>
      </c>
      <c r="C2109" s="479" t="s">
        <v>913</v>
      </c>
      <c r="D2109" s="480">
        <v>50.86</v>
      </c>
    </row>
    <row r="2110" spans="1:4" s="476" customFormat="1" ht="13.5" x14ac:dyDescent="0.25">
      <c r="A2110" s="479">
        <v>92433</v>
      </c>
      <c r="B2110" s="479" t="s">
        <v>3719</v>
      </c>
      <c r="C2110" s="479" t="s">
        <v>913</v>
      </c>
      <c r="D2110" s="480">
        <v>62.53</v>
      </c>
    </row>
    <row r="2111" spans="1:4" s="476" customFormat="1" ht="13.5" x14ac:dyDescent="0.25">
      <c r="A2111" s="479">
        <v>92435</v>
      </c>
      <c r="B2111" s="479" t="s">
        <v>3720</v>
      </c>
      <c r="C2111" s="479" t="s">
        <v>913</v>
      </c>
      <c r="D2111" s="480">
        <v>47.86</v>
      </c>
    </row>
    <row r="2112" spans="1:4" s="476" customFormat="1" ht="13.5" x14ac:dyDescent="0.25">
      <c r="A2112" s="479">
        <v>92437</v>
      </c>
      <c r="B2112" s="479" t="s">
        <v>3721</v>
      </c>
      <c r="C2112" s="479" t="s">
        <v>913</v>
      </c>
      <c r="D2112" s="480">
        <v>59.14</v>
      </c>
    </row>
    <row r="2113" spans="1:4" s="476" customFormat="1" ht="13.5" x14ac:dyDescent="0.25">
      <c r="A2113" s="479">
        <v>92439</v>
      </c>
      <c r="B2113" s="479" t="s">
        <v>3722</v>
      </c>
      <c r="C2113" s="479" t="s">
        <v>913</v>
      </c>
      <c r="D2113" s="480">
        <v>45.7</v>
      </c>
    </row>
    <row r="2114" spans="1:4" s="476" customFormat="1" ht="13.5" x14ac:dyDescent="0.25">
      <c r="A2114" s="479">
        <v>92441</v>
      </c>
      <c r="B2114" s="479" t="s">
        <v>3723</v>
      </c>
      <c r="C2114" s="479" t="s">
        <v>913</v>
      </c>
      <c r="D2114" s="480">
        <v>56.7</v>
      </c>
    </row>
    <row r="2115" spans="1:4" s="476" customFormat="1" ht="13.5" x14ac:dyDescent="0.25">
      <c r="A2115" s="479">
        <v>92443</v>
      </c>
      <c r="B2115" s="479" t="s">
        <v>3724</v>
      </c>
      <c r="C2115" s="479" t="s">
        <v>913</v>
      </c>
      <c r="D2115" s="480">
        <v>41.01</v>
      </c>
    </row>
    <row r="2116" spans="1:4" s="476" customFormat="1" ht="13.5" x14ac:dyDescent="0.25">
      <c r="A2116" s="479">
        <v>92445</v>
      </c>
      <c r="B2116" s="479" t="s">
        <v>3725</v>
      </c>
      <c r="C2116" s="479" t="s">
        <v>913</v>
      </c>
      <c r="D2116" s="480">
        <v>51.62</v>
      </c>
    </row>
    <row r="2117" spans="1:4" s="476" customFormat="1" ht="13.5" x14ac:dyDescent="0.25">
      <c r="A2117" s="479">
        <v>92446</v>
      </c>
      <c r="B2117" s="479" t="s">
        <v>3726</v>
      </c>
      <c r="C2117" s="479" t="s">
        <v>913</v>
      </c>
      <c r="D2117" s="480">
        <v>296.42</v>
      </c>
    </row>
    <row r="2118" spans="1:4" s="476" customFormat="1" ht="13.5" x14ac:dyDescent="0.25">
      <c r="A2118" s="479">
        <v>92447</v>
      </c>
      <c r="B2118" s="479" t="s">
        <v>3727</v>
      </c>
      <c r="C2118" s="479" t="s">
        <v>913</v>
      </c>
      <c r="D2118" s="480">
        <v>203.54</v>
      </c>
    </row>
    <row r="2119" spans="1:4" s="476" customFormat="1" ht="13.5" x14ac:dyDescent="0.25">
      <c r="A2119" s="479">
        <v>92448</v>
      </c>
      <c r="B2119" s="479" t="s">
        <v>3728</v>
      </c>
      <c r="C2119" s="479" t="s">
        <v>913</v>
      </c>
      <c r="D2119" s="480">
        <v>157.66</v>
      </c>
    </row>
    <row r="2120" spans="1:4" s="476" customFormat="1" ht="13.5" x14ac:dyDescent="0.25">
      <c r="A2120" s="479">
        <v>92449</v>
      </c>
      <c r="B2120" s="479" t="s">
        <v>3729</v>
      </c>
      <c r="C2120" s="479" t="s">
        <v>913</v>
      </c>
      <c r="D2120" s="480">
        <v>271.52999999999997</v>
      </c>
    </row>
    <row r="2121" spans="1:4" s="476" customFormat="1" ht="13.5" x14ac:dyDescent="0.25">
      <c r="A2121" s="479">
        <v>92450</v>
      </c>
      <c r="B2121" s="479" t="s">
        <v>3730</v>
      </c>
      <c r="C2121" s="479" t="s">
        <v>913</v>
      </c>
      <c r="D2121" s="480">
        <v>257.38</v>
      </c>
    </row>
    <row r="2122" spans="1:4" s="476" customFormat="1" ht="13.5" x14ac:dyDescent="0.25">
      <c r="A2122" s="479">
        <v>92451</v>
      </c>
      <c r="B2122" s="479" t="s">
        <v>3731</v>
      </c>
      <c r="C2122" s="479" t="s">
        <v>913</v>
      </c>
      <c r="D2122" s="480">
        <v>183.89</v>
      </c>
    </row>
    <row r="2123" spans="1:4" s="476" customFormat="1" ht="13.5" x14ac:dyDescent="0.25">
      <c r="A2123" s="479">
        <v>92452</v>
      </c>
      <c r="B2123" s="479" t="s">
        <v>3732</v>
      </c>
      <c r="C2123" s="479" t="s">
        <v>913</v>
      </c>
      <c r="D2123" s="480">
        <v>146.74</v>
      </c>
    </row>
    <row r="2124" spans="1:4" s="476" customFormat="1" ht="13.5" x14ac:dyDescent="0.25">
      <c r="A2124" s="479">
        <v>92453</v>
      </c>
      <c r="B2124" s="479" t="s">
        <v>3733</v>
      </c>
      <c r="C2124" s="479" t="s">
        <v>913</v>
      </c>
      <c r="D2124" s="480">
        <v>232.55</v>
      </c>
    </row>
    <row r="2125" spans="1:4" s="476" customFormat="1" ht="13.5" x14ac:dyDescent="0.25">
      <c r="A2125" s="479">
        <v>92454</v>
      </c>
      <c r="B2125" s="479" t="s">
        <v>3734</v>
      </c>
      <c r="C2125" s="479" t="s">
        <v>913</v>
      </c>
      <c r="D2125" s="480">
        <v>227.97</v>
      </c>
    </row>
    <row r="2126" spans="1:4" s="476" customFormat="1" ht="13.5" x14ac:dyDescent="0.25">
      <c r="A2126" s="479">
        <v>92455</v>
      </c>
      <c r="B2126" s="479" t="s">
        <v>3735</v>
      </c>
      <c r="C2126" s="479" t="s">
        <v>913</v>
      </c>
      <c r="D2126" s="480">
        <v>150.69</v>
      </c>
    </row>
    <row r="2127" spans="1:4" s="476" customFormat="1" ht="13.5" x14ac:dyDescent="0.25">
      <c r="A2127" s="479">
        <v>92456</v>
      </c>
      <c r="B2127" s="479" t="s">
        <v>3736</v>
      </c>
      <c r="C2127" s="479" t="s">
        <v>913</v>
      </c>
      <c r="D2127" s="480">
        <v>116.81</v>
      </c>
    </row>
    <row r="2128" spans="1:4" s="476" customFormat="1" ht="13.5" x14ac:dyDescent="0.25">
      <c r="A2128" s="479">
        <v>92457</v>
      </c>
      <c r="B2128" s="479" t="s">
        <v>3737</v>
      </c>
      <c r="C2128" s="479" t="s">
        <v>913</v>
      </c>
      <c r="D2128" s="480">
        <v>202.09</v>
      </c>
    </row>
    <row r="2129" spans="1:4" s="476" customFormat="1" ht="13.5" x14ac:dyDescent="0.25">
      <c r="A2129" s="479">
        <v>92458</v>
      </c>
      <c r="B2129" s="479" t="s">
        <v>3738</v>
      </c>
      <c r="C2129" s="479" t="s">
        <v>913</v>
      </c>
      <c r="D2129" s="480">
        <v>209.57</v>
      </c>
    </row>
    <row r="2130" spans="1:4" s="476" customFormat="1" ht="13.5" x14ac:dyDescent="0.25">
      <c r="A2130" s="479">
        <v>92459</v>
      </c>
      <c r="B2130" s="479" t="s">
        <v>3739</v>
      </c>
      <c r="C2130" s="479" t="s">
        <v>913</v>
      </c>
      <c r="D2130" s="480">
        <v>127.97</v>
      </c>
    </row>
    <row r="2131" spans="1:4" s="476" customFormat="1" ht="13.5" x14ac:dyDescent="0.25">
      <c r="A2131" s="479">
        <v>92460</v>
      </c>
      <c r="B2131" s="479" t="s">
        <v>3740</v>
      </c>
      <c r="C2131" s="479" t="s">
        <v>913</v>
      </c>
      <c r="D2131" s="480">
        <v>94.74</v>
      </c>
    </row>
    <row r="2132" spans="1:4" s="476" customFormat="1" ht="13.5" x14ac:dyDescent="0.25">
      <c r="A2132" s="479">
        <v>92461</v>
      </c>
      <c r="B2132" s="479" t="s">
        <v>3741</v>
      </c>
      <c r="C2132" s="479" t="s">
        <v>913</v>
      </c>
      <c r="D2132" s="480">
        <v>186.76</v>
      </c>
    </row>
    <row r="2133" spans="1:4" s="476" customFormat="1" ht="13.5" x14ac:dyDescent="0.25">
      <c r="A2133" s="479">
        <v>92462</v>
      </c>
      <c r="B2133" s="479" t="s">
        <v>3742</v>
      </c>
      <c r="C2133" s="479" t="s">
        <v>913</v>
      </c>
      <c r="D2133" s="480">
        <v>198.14</v>
      </c>
    </row>
    <row r="2134" spans="1:4" s="476" customFormat="1" ht="13.5" x14ac:dyDescent="0.25">
      <c r="A2134" s="479">
        <v>92463</v>
      </c>
      <c r="B2134" s="479" t="s">
        <v>3743</v>
      </c>
      <c r="C2134" s="479" t="s">
        <v>913</v>
      </c>
      <c r="D2134" s="480">
        <v>116.15</v>
      </c>
    </row>
    <row r="2135" spans="1:4" s="476" customFormat="1" ht="13.5" x14ac:dyDescent="0.25">
      <c r="A2135" s="479">
        <v>92464</v>
      </c>
      <c r="B2135" s="479" t="s">
        <v>3744</v>
      </c>
      <c r="C2135" s="479" t="s">
        <v>913</v>
      </c>
      <c r="D2135" s="480">
        <v>87.32</v>
      </c>
    </row>
    <row r="2136" spans="1:4" s="476" customFormat="1" ht="13.5" x14ac:dyDescent="0.25">
      <c r="A2136" s="479">
        <v>92465</v>
      </c>
      <c r="B2136" s="479" t="s">
        <v>3745</v>
      </c>
      <c r="C2136" s="479" t="s">
        <v>913</v>
      </c>
      <c r="D2136" s="480">
        <v>149.69999999999999</v>
      </c>
    </row>
    <row r="2137" spans="1:4" s="476" customFormat="1" ht="13.5" x14ac:dyDescent="0.25">
      <c r="A2137" s="479">
        <v>92466</v>
      </c>
      <c r="B2137" s="479" t="s">
        <v>3746</v>
      </c>
      <c r="C2137" s="479" t="s">
        <v>913</v>
      </c>
      <c r="D2137" s="480">
        <v>193.37</v>
      </c>
    </row>
    <row r="2138" spans="1:4" s="476" customFormat="1" ht="13.5" x14ac:dyDescent="0.25">
      <c r="A2138" s="479">
        <v>92467</v>
      </c>
      <c r="B2138" s="479" t="s">
        <v>3747</v>
      </c>
      <c r="C2138" s="479" t="s">
        <v>913</v>
      </c>
      <c r="D2138" s="480">
        <v>96.69</v>
      </c>
    </row>
    <row r="2139" spans="1:4" s="476" customFormat="1" ht="13.5" x14ac:dyDescent="0.25">
      <c r="A2139" s="479">
        <v>92468</v>
      </c>
      <c r="B2139" s="479" t="s">
        <v>3748</v>
      </c>
      <c r="C2139" s="479" t="s">
        <v>913</v>
      </c>
      <c r="D2139" s="480">
        <v>82.78</v>
      </c>
    </row>
    <row r="2140" spans="1:4" s="476" customFormat="1" ht="13.5" x14ac:dyDescent="0.25">
      <c r="A2140" s="479">
        <v>92469</v>
      </c>
      <c r="B2140" s="479" t="s">
        <v>3749</v>
      </c>
      <c r="C2140" s="479" t="s">
        <v>913</v>
      </c>
      <c r="D2140" s="480">
        <v>136.35</v>
      </c>
    </row>
    <row r="2141" spans="1:4" s="476" customFormat="1" ht="13.5" x14ac:dyDescent="0.25">
      <c r="A2141" s="479">
        <v>92470</v>
      </c>
      <c r="B2141" s="479" t="s">
        <v>3750</v>
      </c>
      <c r="C2141" s="479" t="s">
        <v>913</v>
      </c>
      <c r="D2141" s="480">
        <v>187.03</v>
      </c>
    </row>
    <row r="2142" spans="1:4" s="476" customFormat="1" ht="13.5" x14ac:dyDescent="0.25">
      <c r="A2142" s="479">
        <v>92471</v>
      </c>
      <c r="B2142" s="479" t="s">
        <v>3751</v>
      </c>
      <c r="C2142" s="479" t="s">
        <v>913</v>
      </c>
      <c r="D2142" s="480">
        <v>88.19</v>
      </c>
    </row>
    <row r="2143" spans="1:4" s="476" customFormat="1" ht="13.5" x14ac:dyDescent="0.25">
      <c r="A2143" s="479">
        <v>92472</v>
      </c>
      <c r="B2143" s="479" t="s">
        <v>3752</v>
      </c>
      <c r="C2143" s="479" t="s">
        <v>913</v>
      </c>
      <c r="D2143" s="480">
        <v>77.13</v>
      </c>
    </row>
    <row r="2144" spans="1:4" s="476" customFormat="1" ht="13.5" x14ac:dyDescent="0.25">
      <c r="A2144" s="479">
        <v>92473</v>
      </c>
      <c r="B2144" s="479" t="s">
        <v>3753</v>
      </c>
      <c r="C2144" s="479" t="s">
        <v>913</v>
      </c>
      <c r="D2144" s="480">
        <v>125.59</v>
      </c>
    </row>
    <row r="2145" spans="1:4" s="476" customFormat="1" ht="13.5" x14ac:dyDescent="0.25">
      <c r="A2145" s="479">
        <v>92474</v>
      </c>
      <c r="B2145" s="479" t="s">
        <v>3754</v>
      </c>
      <c r="C2145" s="479" t="s">
        <v>913</v>
      </c>
      <c r="D2145" s="480">
        <v>181.6</v>
      </c>
    </row>
    <row r="2146" spans="1:4" s="476" customFormat="1" ht="13.5" x14ac:dyDescent="0.25">
      <c r="A2146" s="479">
        <v>92475</v>
      </c>
      <c r="B2146" s="479" t="s">
        <v>3755</v>
      </c>
      <c r="C2146" s="479" t="s">
        <v>913</v>
      </c>
      <c r="D2146" s="480">
        <v>81.319999999999993</v>
      </c>
    </row>
    <row r="2147" spans="1:4" s="476" customFormat="1" ht="13.5" x14ac:dyDescent="0.25">
      <c r="A2147" s="479">
        <v>92476</v>
      </c>
      <c r="B2147" s="479" t="s">
        <v>3756</v>
      </c>
      <c r="C2147" s="479" t="s">
        <v>913</v>
      </c>
      <c r="D2147" s="480">
        <v>72.36</v>
      </c>
    </row>
    <row r="2148" spans="1:4" s="476" customFormat="1" ht="13.5" x14ac:dyDescent="0.25">
      <c r="A2148" s="479">
        <v>92477</v>
      </c>
      <c r="B2148" s="479" t="s">
        <v>3757</v>
      </c>
      <c r="C2148" s="479" t="s">
        <v>913</v>
      </c>
      <c r="D2148" s="480">
        <v>102.43</v>
      </c>
    </row>
    <row r="2149" spans="1:4" s="476" customFormat="1" ht="13.5" x14ac:dyDescent="0.25">
      <c r="A2149" s="479">
        <v>92478</v>
      </c>
      <c r="B2149" s="479" t="s">
        <v>3758</v>
      </c>
      <c r="C2149" s="479" t="s">
        <v>913</v>
      </c>
      <c r="D2149" s="480">
        <v>170.79</v>
      </c>
    </row>
    <row r="2150" spans="1:4" s="476" customFormat="1" ht="13.5" x14ac:dyDescent="0.25">
      <c r="A2150" s="479">
        <v>92479</v>
      </c>
      <c r="B2150" s="479" t="s">
        <v>3759</v>
      </c>
      <c r="C2150" s="479" t="s">
        <v>913</v>
      </c>
      <c r="D2150" s="480">
        <v>66.53</v>
      </c>
    </row>
    <row r="2151" spans="1:4" s="476" customFormat="1" ht="13.5" x14ac:dyDescent="0.25">
      <c r="A2151" s="479">
        <v>92480</v>
      </c>
      <c r="B2151" s="479" t="s">
        <v>3760</v>
      </c>
      <c r="C2151" s="479" t="s">
        <v>913</v>
      </c>
      <c r="D2151" s="480">
        <v>62.74</v>
      </c>
    </row>
    <row r="2152" spans="1:4" s="476" customFormat="1" ht="13.5" x14ac:dyDescent="0.25">
      <c r="A2152" s="479">
        <v>92482</v>
      </c>
      <c r="B2152" s="479" t="s">
        <v>3761</v>
      </c>
      <c r="C2152" s="479" t="s">
        <v>913</v>
      </c>
      <c r="D2152" s="480">
        <v>331.45</v>
      </c>
    </row>
    <row r="2153" spans="1:4" s="476" customFormat="1" ht="13.5" x14ac:dyDescent="0.25">
      <c r="A2153" s="479">
        <v>92484</v>
      </c>
      <c r="B2153" s="479" t="s">
        <v>3762</v>
      </c>
      <c r="C2153" s="479" t="s">
        <v>913</v>
      </c>
      <c r="D2153" s="480">
        <v>230.99</v>
      </c>
    </row>
    <row r="2154" spans="1:4" s="476" customFormat="1" ht="13.5" x14ac:dyDescent="0.25">
      <c r="A2154" s="479">
        <v>92486</v>
      </c>
      <c r="B2154" s="479" t="s">
        <v>3763</v>
      </c>
      <c r="C2154" s="479" t="s">
        <v>913</v>
      </c>
      <c r="D2154" s="480">
        <v>157.44</v>
      </c>
    </row>
    <row r="2155" spans="1:4" s="476" customFormat="1" ht="13.5" x14ac:dyDescent="0.25">
      <c r="A2155" s="479">
        <v>92488</v>
      </c>
      <c r="B2155" s="479" t="s">
        <v>3764</v>
      </c>
      <c r="C2155" s="479" t="s">
        <v>913</v>
      </c>
      <c r="D2155" s="480">
        <v>78.97</v>
      </c>
    </row>
    <row r="2156" spans="1:4" s="476" customFormat="1" ht="13.5" x14ac:dyDescent="0.25">
      <c r="A2156" s="479">
        <v>92490</v>
      </c>
      <c r="B2156" s="479" t="s">
        <v>3765</v>
      </c>
      <c r="C2156" s="479" t="s">
        <v>913</v>
      </c>
      <c r="D2156" s="480">
        <v>48.47</v>
      </c>
    </row>
    <row r="2157" spans="1:4" s="476" customFormat="1" ht="13.5" x14ac:dyDescent="0.25">
      <c r="A2157" s="479">
        <v>92492</v>
      </c>
      <c r="B2157" s="479" t="s">
        <v>3766</v>
      </c>
      <c r="C2157" s="479" t="s">
        <v>913</v>
      </c>
      <c r="D2157" s="480">
        <v>75.290000000000006</v>
      </c>
    </row>
    <row r="2158" spans="1:4" s="476" customFormat="1" ht="13.5" x14ac:dyDescent="0.25">
      <c r="A2158" s="479">
        <v>92494</v>
      </c>
      <c r="B2158" s="479" t="s">
        <v>3767</v>
      </c>
      <c r="C2158" s="479" t="s">
        <v>913</v>
      </c>
      <c r="D2158" s="480">
        <v>45.24</v>
      </c>
    </row>
    <row r="2159" spans="1:4" s="476" customFormat="1" ht="13.5" x14ac:dyDescent="0.25">
      <c r="A2159" s="479">
        <v>92496</v>
      </c>
      <c r="B2159" s="479" t="s">
        <v>3768</v>
      </c>
      <c r="C2159" s="479" t="s">
        <v>913</v>
      </c>
      <c r="D2159" s="480">
        <v>72.8</v>
      </c>
    </row>
    <row r="2160" spans="1:4" s="476" customFormat="1" ht="13.5" x14ac:dyDescent="0.25">
      <c r="A2160" s="479">
        <v>92498</v>
      </c>
      <c r="B2160" s="479" t="s">
        <v>3769</v>
      </c>
      <c r="C2160" s="479" t="s">
        <v>913</v>
      </c>
      <c r="D2160" s="480">
        <v>43.04</v>
      </c>
    </row>
    <row r="2161" spans="1:4" s="476" customFormat="1" ht="13.5" x14ac:dyDescent="0.25">
      <c r="A2161" s="479">
        <v>92500</v>
      </c>
      <c r="B2161" s="479" t="s">
        <v>3770</v>
      </c>
      <c r="C2161" s="479" t="s">
        <v>913</v>
      </c>
      <c r="D2161" s="480">
        <v>71.41</v>
      </c>
    </row>
    <row r="2162" spans="1:4" s="476" customFormat="1" ht="13.5" x14ac:dyDescent="0.25">
      <c r="A2162" s="479">
        <v>92502</v>
      </c>
      <c r="B2162" s="479" t="s">
        <v>3771</v>
      </c>
      <c r="C2162" s="479" t="s">
        <v>913</v>
      </c>
      <c r="D2162" s="480">
        <v>41.86</v>
      </c>
    </row>
    <row r="2163" spans="1:4" s="476" customFormat="1" ht="13.5" x14ac:dyDescent="0.25">
      <c r="A2163" s="479">
        <v>92504</v>
      </c>
      <c r="B2163" s="479" t="s">
        <v>3772</v>
      </c>
      <c r="C2163" s="479" t="s">
        <v>913</v>
      </c>
      <c r="D2163" s="480">
        <v>47.81</v>
      </c>
    </row>
    <row r="2164" spans="1:4" s="476" customFormat="1" ht="13.5" x14ac:dyDescent="0.25">
      <c r="A2164" s="479">
        <v>92506</v>
      </c>
      <c r="B2164" s="479" t="s">
        <v>3773</v>
      </c>
      <c r="C2164" s="479" t="s">
        <v>913</v>
      </c>
      <c r="D2164" s="480">
        <v>39.75</v>
      </c>
    </row>
    <row r="2165" spans="1:4" s="476" customFormat="1" ht="13.5" x14ac:dyDescent="0.25">
      <c r="A2165" s="479">
        <v>92508</v>
      </c>
      <c r="B2165" s="479" t="s">
        <v>3774</v>
      </c>
      <c r="C2165" s="479" t="s">
        <v>913</v>
      </c>
      <c r="D2165" s="480">
        <v>91.88</v>
      </c>
    </row>
    <row r="2166" spans="1:4" s="476" customFormat="1" ht="13.5" x14ac:dyDescent="0.25">
      <c r="A2166" s="479">
        <v>92510</v>
      </c>
      <c r="B2166" s="479" t="s">
        <v>3775</v>
      </c>
      <c r="C2166" s="479" t="s">
        <v>913</v>
      </c>
      <c r="D2166" s="480">
        <v>57.08</v>
      </c>
    </row>
    <row r="2167" spans="1:4" s="476" customFormat="1" ht="13.5" x14ac:dyDescent="0.25">
      <c r="A2167" s="479">
        <v>92512</v>
      </c>
      <c r="B2167" s="479" t="s">
        <v>3776</v>
      </c>
      <c r="C2167" s="479" t="s">
        <v>913</v>
      </c>
      <c r="D2167" s="480">
        <v>70.900000000000006</v>
      </c>
    </row>
    <row r="2168" spans="1:4" s="476" customFormat="1" ht="13.5" x14ac:dyDescent="0.25">
      <c r="A2168" s="479">
        <v>92514</v>
      </c>
      <c r="B2168" s="479" t="s">
        <v>3777</v>
      </c>
      <c r="C2168" s="479" t="s">
        <v>913</v>
      </c>
      <c r="D2168" s="480">
        <v>39.25</v>
      </c>
    </row>
    <row r="2169" spans="1:4" s="476" customFormat="1" ht="13.5" x14ac:dyDescent="0.25">
      <c r="A2169" s="479">
        <v>92515</v>
      </c>
      <c r="B2169" s="479" t="s">
        <v>3778</v>
      </c>
      <c r="C2169" s="479" t="s">
        <v>913</v>
      </c>
      <c r="D2169" s="480">
        <v>62.13</v>
      </c>
    </row>
    <row r="2170" spans="1:4" s="476" customFormat="1" ht="13.5" x14ac:dyDescent="0.25">
      <c r="A2170" s="479">
        <v>92518</v>
      </c>
      <c r="B2170" s="479" t="s">
        <v>3779</v>
      </c>
      <c r="C2170" s="479" t="s">
        <v>913</v>
      </c>
      <c r="D2170" s="480">
        <v>31.86</v>
      </c>
    </row>
    <row r="2171" spans="1:4" s="476" customFormat="1" ht="13.5" x14ac:dyDescent="0.25">
      <c r="A2171" s="479">
        <v>92520</v>
      </c>
      <c r="B2171" s="479" t="s">
        <v>3780</v>
      </c>
      <c r="C2171" s="479" t="s">
        <v>913</v>
      </c>
      <c r="D2171" s="480">
        <v>57.63</v>
      </c>
    </row>
    <row r="2172" spans="1:4" s="476" customFormat="1" ht="13.5" x14ac:dyDescent="0.25">
      <c r="A2172" s="479">
        <v>92522</v>
      </c>
      <c r="B2172" s="479" t="s">
        <v>3781</v>
      </c>
      <c r="C2172" s="479" t="s">
        <v>913</v>
      </c>
      <c r="D2172" s="480">
        <v>28.06</v>
      </c>
    </row>
    <row r="2173" spans="1:4" s="476" customFormat="1" ht="13.5" x14ac:dyDescent="0.25">
      <c r="A2173" s="479">
        <v>92524</v>
      </c>
      <c r="B2173" s="479" t="s">
        <v>3782</v>
      </c>
      <c r="C2173" s="479" t="s">
        <v>913</v>
      </c>
      <c r="D2173" s="480">
        <v>58.91</v>
      </c>
    </row>
    <row r="2174" spans="1:4" s="476" customFormat="1" ht="13.5" x14ac:dyDescent="0.25">
      <c r="A2174" s="479">
        <v>92526</v>
      </c>
      <c r="B2174" s="479" t="s">
        <v>3783</v>
      </c>
      <c r="C2174" s="479" t="s">
        <v>913</v>
      </c>
      <c r="D2174" s="480">
        <v>29.76</v>
      </c>
    </row>
    <row r="2175" spans="1:4" s="476" customFormat="1" ht="13.5" x14ac:dyDescent="0.25">
      <c r="A2175" s="479">
        <v>92528</v>
      </c>
      <c r="B2175" s="479" t="s">
        <v>3784</v>
      </c>
      <c r="C2175" s="479" t="s">
        <v>913</v>
      </c>
      <c r="D2175" s="480">
        <v>56.88</v>
      </c>
    </row>
    <row r="2176" spans="1:4" s="476" customFormat="1" ht="13.5" x14ac:dyDescent="0.25">
      <c r="A2176" s="479">
        <v>92530</v>
      </c>
      <c r="B2176" s="479" t="s">
        <v>3785</v>
      </c>
      <c r="C2176" s="479" t="s">
        <v>913</v>
      </c>
      <c r="D2176" s="480">
        <v>27.98</v>
      </c>
    </row>
    <row r="2177" spans="1:4" s="476" customFormat="1" ht="13.5" x14ac:dyDescent="0.25">
      <c r="A2177" s="479">
        <v>92532</v>
      </c>
      <c r="B2177" s="479" t="s">
        <v>3786</v>
      </c>
      <c r="C2177" s="479" t="s">
        <v>913</v>
      </c>
      <c r="D2177" s="480">
        <v>55.3</v>
      </c>
    </row>
    <row r="2178" spans="1:4" s="476" customFormat="1" ht="13.5" x14ac:dyDescent="0.25">
      <c r="A2178" s="479">
        <v>92534</v>
      </c>
      <c r="B2178" s="479" t="s">
        <v>3787</v>
      </c>
      <c r="C2178" s="479" t="s">
        <v>913</v>
      </c>
      <c r="D2178" s="480">
        <v>26.65</v>
      </c>
    </row>
    <row r="2179" spans="1:4" s="476" customFormat="1" ht="13.5" x14ac:dyDescent="0.25">
      <c r="A2179" s="479">
        <v>92536</v>
      </c>
      <c r="B2179" s="479" t="s">
        <v>3788</v>
      </c>
      <c r="C2179" s="479" t="s">
        <v>913</v>
      </c>
      <c r="D2179" s="480">
        <v>52.3</v>
      </c>
    </row>
    <row r="2180" spans="1:4" s="476" customFormat="1" ht="13.5" x14ac:dyDescent="0.25">
      <c r="A2180" s="479">
        <v>92538</v>
      </c>
      <c r="B2180" s="479" t="s">
        <v>3789</v>
      </c>
      <c r="C2180" s="479" t="s">
        <v>913</v>
      </c>
      <c r="D2180" s="480">
        <v>23.88</v>
      </c>
    </row>
    <row r="2181" spans="1:4" s="476" customFormat="1" ht="13.5" x14ac:dyDescent="0.25">
      <c r="A2181" s="479">
        <v>96252</v>
      </c>
      <c r="B2181" s="479" t="s">
        <v>3790</v>
      </c>
      <c r="C2181" s="479" t="s">
        <v>913</v>
      </c>
      <c r="D2181" s="480">
        <v>247.46</v>
      </c>
    </row>
    <row r="2182" spans="1:4" s="476" customFormat="1" ht="13.5" x14ac:dyDescent="0.25">
      <c r="A2182" s="479">
        <v>96257</v>
      </c>
      <c r="B2182" s="479" t="s">
        <v>3791</v>
      </c>
      <c r="C2182" s="479" t="s">
        <v>913</v>
      </c>
      <c r="D2182" s="480">
        <v>192.98</v>
      </c>
    </row>
    <row r="2183" spans="1:4" s="476" customFormat="1" ht="13.5" x14ac:dyDescent="0.25">
      <c r="A2183" s="479">
        <v>96258</v>
      </c>
      <c r="B2183" s="479" t="s">
        <v>3792</v>
      </c>
      <c r="C2183" s="479" t="s">
        <v>913</v>
      </c>
      <c r="D2183" s="480">
        <v>182.22</v>
      </c>
    </row>
    <row r="2184" spans="1:4" s="476" customFormat="1" ht="13.5" x14ac:dyDescent="0.25">
      <c r="A2184" s="479">
        <v>96259</v>
      </c>
      <c r="B2184" s="479" t="s">
        <v>3793</v>
      </c>
      <c r="C2184" s="479" t="s">
        <v>913</v>
      </c>
      <c r="D2184" s="480">
        <v>214.37</v>
      </c>
    </row>
    <row r="2185" spans="1:4" s="476" customFormat="1" ht="13.5" x14ac:dyDescent="0.25">
      <c r="A2185" s="479">
        <v>96529</v>
      </c>
      <c r="B2185" s="479" t="s">
        <v>3794</v>
      </c>
      <c r="C2185" s="479" t="s">
        <v>913</v>
      </c>
      <c r="D2185" s="480">
        <v>341.04</v>
      </c>
    </row>
    <row r="2186" spans="1:4" s="476" customFormat="1" ht="13.5" x14ac:dyDescent="0.25">
      <c r="A2186" s="479">
        <v>96530</v>
      </c>
      <c r="B2186" s="479" t="s">
        <v>3795</v>
      </c>
      <c r="C2186" s="479" t="s">
        <v>913</v>
      </c>
      <c r="D2186" s="480">
        <v>192.67</v>
      </c>
    </row>
    <row r="2187" spans="1:4" s="476" customFormat="1" ht="13.5" x14ac:dyDescent="0.25">
      <c r="A2187" s="479">
        <v>96531</v>
      </c>
      <c r="B2187" s="479" t="s">
        <v>3796</v>
      </c>
      <c r="C2187" s="479" t="s">
        <v>913</v>
      </c>
      <c r="D2187" s="480">
        <v>130.02000000000001</v>
      </c>
    </row>
    <row r="2188" spans="1:4" s="476" customFormat="1" ht="13.5" x14ac:dyDescent="0.25">
      <c r="A2188" s="479">
        <v>96532</v>
      </c>
      <c r="B2188" s="479" t="s">
        <v>3797</v>
      </c>
      <c r="C2188" s="479" t="s">
        <v>913</v>
      </c>
      <c r="D2188" s="480">
        <v>211.45</v>
      </c>
    </row>
    <row r="2189" spans="1:4" s="476" customFormat="1" ht="13.5" x14ac:dyDescent="0.25">
      <c r="A2189" s="479">
        <v>96533</v>
      </c>
      <c r="B2189" s="479" t="s">
        <v>3798</v>
      </c>
      <c r="C2189" s="479" t="s">
        <v>913</v>
      </c>
      <c r="D2189" s="480">
        <v>116.07</v>
      </c>
    </row>
    <row r="2190" spans="1:4" s="476" customFormat="1" ht="13.5" x14ac:dyDescent="0.25">
      <c r="A2190" s="479">
        <v>96534</v>
      </c>
      <c r="B2190" s="479" t="s">
        <v>1098</v>
      </c>
      <c r="C2190" s="479" t="s">
        <v>913</v>
      </c>
      <c r="D2190" s="480">
        <v>87.66</v>
      </c>
    </row>
    <row r="2191" spans="1:4" s="476" customFormat="1" ht="13.5" x14ac:dyDescent="0.25">
      <c r="A2191" s="479">
        <v>96535</v>
      </c>
      <c r="B2191" s="479" t="s">
        <v>3799</v>
      </c>
      <c r="C2191" s="479" t="s">
        <v>913</v>
      </c>
      <c r="D2191" s="480">
        <v>143.94999999999999</v>
      </c>
    </row>
    <row r="2192" spans="1:4" s="476" customFormat="1" ht="13.5" x14ac:dyDescent="0.25">
      <c r="A2192" s="479">
        <v>96536</v>
      </c>
      <c r="B2192" s="479" t="s">
        <v>1144</v>
      </c>
      <c r="C2192" s="479" t="s">
        <v>913</v>
      </c>
      <c r="D2192" s="480">
        <v>76.22</v>
      </c>
    </row>
    <row r="2193" spans="1:4" s="476" customFormat="1" ht="13.5" x14ac:dyDescent="0.25">
      <c r="A2193" s="479">
        <v>96537</v>
      </c>
      <c r="B2193" s="479" t="s">
        <v>3800</v>
      </c>
      <c r="C2193" s="479" t="s">
        <v>913</v>
      </c>
      <c r="D2193" s="480">
        <v>187.97</v>
      </c>
    </row>
    <row r="2194" spans="1:4" s="476" customFormat="1" ht="13.5" x14ac:dyDescent="0.25">
      <c r="A2194" s="479">
        <v>96538</v>
      </c>
      <c r="B2194" s="479" t="s">
        <v>3801</v>
      </c>
      <c r="C2194" s="479" t="s">
        <v>913</v>
      </c>
      <c r="D2194" s="480">
        <v>255.79</v>
      </c>
    </row>
    <row r="2195" spans="1:4" s="476" customFormat="1" ht="13.5" x14ac:dyDescent="0.25">
      <c r="A2195" s="479">
        <v>96539</v>
      </c>
      <c r="B2195" s="479" t="s">
        <v>3802</v>
      </c>
      <c r="C2195" s="479" t="s">
        <v>913</v>
      </c>
      <c r="D2195" s="480">
        <v>118.9</v>
      </c>
    </row>
    <row r="2196" spans="1:4" s="476" customFormat="1" ht="13.5" x14ac:dyDescent="0.25">
      <c r="A2196" s="479">
        <v>96540</v>
      </c>
      <c r="B2196" s="479" t="s">
        <v>3803</v>
      </c>
      <c r="C2196" s="479" t="s">
        <v>913</v>
      </c>
      <c r="D2196" s="480">
        <v>127.56</v>
      </c>
    </row>
    <row r="2197" spans="1:4" s="476" customFormat="1" ht="13.5" x14ac:dyDescent="0.25">
      <c r="A2197" s="479">
        <v>96541</v>
      </c>
      <c r="B2197" s="479" t="s">
        <v>3804</v>
      </c>
      <c r="C2197" s="479" t="s">
        <v>913</v>
      </c>
      <c r="D2197" s="480">
        <v>177.72</v>
      </c>
    </row>
    <row r="2198" spans="1:4" s="476" customFormat="1" ht="13.5" x14ac:dyDescent="0.25">
      <c r="A2198" s="479">
        <v>96542</v>
      </c>
      <c r="B2198" s="479" t="s">
        <v>1121</v>
      </c>
      <c r="C2198" s="479" t="s">
        <v>913</v>
      </c>
      <c r="D2198" s="480">
        <v>86.72</v>
      </c>
    </row>
    <row r="2199" spans="1:4" s="476" customFormat="1" ht="13.5" x14ac:dyDescent="0.25">
      <c r="A2199" s="479">
        <v>96543</v>
      </c>
      <c r="B2199" s="479" t="s">
        <v>1125</v>
      </c>
      <c r="C2199" s="479" t="s">
        <v>997</v>
      </c>
      <c r="D2199" s="480">
        <v>20.82</v>
      </c>
    </row>
    <row r="2200" spans="1:4" s="476" customFormat="1" ht="13.5" x14ac:dyDescent="0.25">
      <c r="A2200" s="479">
        <v>97747</v>
      </c>
      <c r="B2200" s="479" t="s">
        <v>3805</v>
      </c>
      <c r="C2200" s="479" t="s">
        <v>913</v>
      </c>
      <c r="D2200" s="480">
        <v>200.62</v>
      </c>
    </row>
    <row r="2201" spans="1:4" s="476" customFormat="1" ht="13.5" x14ac:dyDescent="0.25">
      <c r="A2201" s="479">
        <v>101791</v>
      </c>
      <c r="B2201" s="479" t="s">
        <v>3806</v>
      </c>
      <c r="C2201" s="479" t="s">
        <v>934</v>
      </c>
      <c r="D2201" s="480">
        <v>26.04</v>
      </c>
    </row>
    <row r="2202" spans="1:4" s="476" customFormat="1" ht="13.5" x14ac:dyDescent="0.25">
      <c r="A2202" s="479">
        <v>101792</v>
      </c>
      <c r="B2202" s="479" t="s">
        <v>3807</v>
      </c>
      <c r="C2202" s="479" t="s">
        <v>932</v>
      </c>
      <c r="D2202" s="480">
        <v>16.11</v>
      </c>
    </row>
    <row r="2203" spans="1:4" s="476" customFormat="1" ht="13.5" x14ac:dyDescent="0.25">
      <c r="A2203" s="479">
        <v>101793</v>
      </c>
      <c r="B2203" s="479" t="s">
        <v>3808</v>
      </c>
      <c r="C2203" s="479" t="s">
        <v>932</v>
      </c>
      <c r="D2203" s="480">
        <v>24.69</v>
      </c>
    </row>
    <row r="2204" spans="1:4" s="476" customFormat="1" ht="13.5" x14ac:dyDescent="0.25">
      <c r="A2204" s="479">
        <v>101969</v>
      </c>
      <c r="B2204" s="479" t="s">
        <v>12754</v>
      </c>
      <c r="C2204" s="479" t="s">
        <v>913</v>
      </c>
      <c r="D2204" s="480">
        <v>197.72</v>
      </c>
    </row>
    <row r="2205" spans="1:4" s="476" customFormat="1" ht="13.5" x14ac:dyDescent="0.25">
      <c r="A2205" s="479">
        <v>101971</v>
      </c>
      <c r="B2205" s="479" t="s">
        <v>12755</v>
      </c>
      <c r="C2205" s="479" t="s">
        <v>913</v>
      </c>
      <c r="D2205" s="480">
        <v>149.91</v>
      </c>
    </row>
    <row r="2206" spans="1:4" s="476" customFormat="1" ht="13.5" x14ac:dyDescent="0.25">
      <c r="A2206" s="479">
        <v>101973</v>
      </c>
      <c r="B2206" s="479" t="s">
        <v>12756</v>
      </c>
      <c r="C2206" s="479" t="s">
        <v>913</v>
      </c>
      <c r="D2206" s="480">
        <v>220.19</v>
      </c>
    </row>
    <row r="2207" spans="1:4" s="476" customFormat="1" ht="13.5" x14ac:dyDescent="0.25">
      <c r="A2207" s="479">
        <v>101974</v>
      </c>
      <c r="B2207" s="479" t="s">
        <v>12757</v>
      </c>
      <c r="C2207" s="479" t="s">
        <v>913</v>
      </c>
      <c r="D2207" s="480">
        <v>471.68</v>
      </c>
    </row>
    <row r="2208" spans="1:4" s="476" customFormat="1" ht="13.5" x14ac:dyDescent="0.25">
      <c r="A2208" s="479">
        <v>101975</v>
      </c>
      <c r="B2208" s="479" t="s">
        <v>12758</v>
      </c>
      <c r="C2208" s="479" t="s">
        <v>913</v>
      </c>
      <c r="D2208" s="480">
        <v>403.57</v>
      </c>
    </row>
    <row r="2209" spans="1:4" s="476" customFormat="1" ht="13.5" x14ac:dyDescent="0.25">
      <c r="A2209" s="479">
        <v>101977</v>
      </c>
      <c r="B2209" s="479" t="s">
        <v>12759</v>
      </c>
      <c r="C2209" s="479" t="s">
        <v>913</v>
      </c>
      <c r="D2209" s="480">
        <v>269.14</v>
      </c>
    </row>
    <row r="2210" spans="1:4" s="476" customFormat="1" ht="13.5" x14ac:dyDescent="0.25">
      <c r="A2210" s="479">
        <v>101980</v>
      </c>
      <c r="B2210" s="479" t="s">
        <v>12760</v>
      </c>
      <c r="C2210" s="479" t="s">
        <v>913</v>
      </c>
      <c r="D2210" s="480">
        <v>242.62</v>
      </c>
    </row>
    <row r="2211" spans="1:4" s="476" customFormat="1" ht="13.5" x14ac:dyDescent="0.25">
      <c r="A2211" s="479">
        <v>101981</v>
      </c>
      <c r="B2211" s="479" t="s">
        <v>12761</v>
      </c>
      <c r="C2211" s="479" t="s">
        <v>913</v>
      </c>
      <c r="D2211" s="480">
        <v>208.89</v>
      </c>
    </row>
    <row r="2212" spans="1:4" s="476" customFormat="1" ht="13.5" x14ac:dyDescent="0.25">
      <c r="A2212" s="479">
        <v>101982</v>
      </c>
      <c r="B2212" s="479" t="s">
        <v>12762</v>
      </c>
      <c r="C2212" s="479" t="s">
        <v>913</v>
      </c>
      <c r="D2212" s="480">
        <v>182.4</v>
      </c>
    </row>
    <row r="2213" spans="1:4" s="476" customFormat="1" ht="13.5" x14ac:dyDescent="0.25">
      <c r="A2213" s="479">
        <v>101983</v>
      </c>
      <c r="B2213" s="479" t="s">
        <v>12763</v>
      </c>
      <c r="C2213" s="479" t="s">
        <v>913</v>
      </c>
      <c r="D2213" s="480">
        <v>165.71</v>
      </c>
    </row>
    <row r="2214" spans="1:4" s="476" customFormat="1" ht="13.5" x14ac:dyDescent="0.25">
      <c r="A2214" s="479">
        <v>101985</v>
      </c>
      <c r="B2214" s="479" t="s">
        <v>12764</v>
      </c>
      <c r="C2214" s="479" t="s">
        <v>913</v>
      </c>
      <c r="D2214" s="480">
        <v>207.9</v>
      </c>
    </row>
    <row r="2215" spans="1:4" s="476" customFormat="1" ht="13.5" x14ac:dyDescent="0.25">
      <c r="A2215" s="479">
        <v>101986</v>
      </c>
      <c r="B2215" s="479" t="s">
        <v>12765</v>
      </c>
      <c r="C2215" s="479" t="s">
        <v>913</v>
      </c>
      <c r="D2215" s="480">
        <v>147.11000000000001</v>
      </c>
    </row>
    <row r="2216" spans="1:4" s="476" customFormat="1" ht="13.5" x14ac:dyDescent="0.25">
      <c r="A2216" s="479">
        <v>101987</v>
      </c>
      <c r="B2216" s="479" t="s">
        <v>12766</v>
      </c>
      <c r="C2216" s="479" t="s">
        <v>913</v>
      </c>
      <c r="D2216" s="480">
        <v>260.31</v>
      </c>
    </row>
    <row r="2217" spans="1:4" s="476" customFormat="1" ht="13.5" x14ac:dyDescent="0.25">
      <c r="A2217" s="479">
        <v>101988</v>
      </c>
      <c r="B2217" s="479" t="s">
        <v>12767</v>
      </c>
      <c r="C2217" s="479" t="s">
        <v>913</v>
      </c>
      <c r="D2217" s="480">
        <v>204.26</v>
      </c>
    </row>
    <row r="2218" spans="1:4" s="476" customFormat="1" ht="13.5" x14ac:dyDescent="0.25">
      <c r="A2218" s="479">
        <v>101989</v>
      </c>
      <c r="B2218" s="479" t="s">
        <v>12768</v>
      </c>
      <c r="C2218" s="479" t="s">
        <v>913</v>
      </c>
      <c r="D2218" s="480">
        <v>157.04</v>
      </c>
    </row>
    <row r="2219" spans="1:4" s="476" customFormat="1" ht="13.5" x14ac:dyDescent="0.25">
      <c r="A2219" s="479">
        <v>101990</v>
      </c>
      <c r="B2219" s="479" t="s">
        <v>12769</v>
      </c>
      <c r="C2219" s="479" t="s">
        <v>913</v>
      </c>
      <c r="D2219" s="480">
        <v>236.89</v>
      </c>
    </row>
    <row r="2220" spans="1:4" s="476" customFormat="1" ht="13.5" x14ac:dyDescent="0.25">
      <c r="A2220" s="479">
        <v>101991</v>
      </c>
      <c r="B2220" s="479" t="s">
        <v>12770</v>
      </c>
      <c r="C2220" s="479" t="s">
        <v>913</v>
      </c>
      <c r="D2220" s="480">
        <v>206.95</v>
      </c>
    </row>
    <row r="2221" spans="1:4" s="476" customFormat="1" ht="13.5" x14ac:dyDescent="0.25">
      <c r="A2221" s="479">
        <v>101992</v>
      </c>
      <c r="B2221" s="479" t="s">
        <v>12771</v>
      </c>
      <c r="C2221" s="479" t="s">
        <v>913</v>
      </c>
      <c r="D2221" s="480">
        <v>148.84</v>
      </c>
    </row>
    <row r="2222" spans="1:4" s="476" customFormat="1" ht="13.5" x14ac:dyDescent="0.25">
      <c r="A2222" s="479">
        <v>101993</v>
      </c>
      <c r="B2222" s="479" t="s">
        <v>12772</v>
      </c>
      <c r="C2222" s="479" t="s">
        <v>913</v>
      </c>
      <c r="D2222" s="480">
        <v>306.32</v>
      </c>
    </row>
    <row r="2223" spans="1:4" s="476" customFormat="1" ht="13.5" x14ac:dyDescent="0.25">
      <c r="A2223" s="479">
        <v>101994</v>
      </c>
      <c r="B2223" s="479" t="s">
        <v>12773</v>
      </c>
      <c r="C2223" s="479" t="s">
        <v>913</v>
      </c>
      <c r="D2223" s="480">
        <v>217.92</v>
      </c>
    </row>
    <row r="2224" spans="1:4" s="476" customFormat="1" ht="13.5" x14ac:dyDescent="0.25">
      <c r="A2224" s="479">
        <v>101995</v>
      </c>
      <c r="B2224" s="479" t="s">
        <v>12774</v>
      </c>
      <c r="C2224" s="479" t="s">
        <v>913</v>
      </c>
      <c r="D2224" s="480">
        <v>164.92</v>
      </c>
    </row>
    <row r="2225" spans="1:4" s="476" customFormat="1" ht="13.5" x14ac:dyDescent="0.25">
      <c r="A2225" s="479">
        <v>101996</v>
      </c>
      <c r="B2225" s="479" t="s">
        <v>12775</v>
      </c>
      <c r="C2225" s="479" t="s">
        <v>913</v>
      </c>
      <c r="D2225" s="480">
        <v>255.24</v>
      </c>
    </row>
    <row r="2226" spans="1:4" s="476" customFormat="1" ht="13.5" x14ac:dyDescent="0.25">
      <c r="A2226" s="479">
        <v>101997</v>
      </c>
      <c r="B2226" s="479" t="s">
        <v>12776</v>
      </c>
      <c r="C2226" s="479" t="s">
        <v>913</v>
      </c>
      <c r="D2226" s="480">
        <v>206.97</v>
      </c>
    </row>
    <row r="2227" spans="1:4" s="476" customFormat="1" ht="13.5" x14ac:dyDescent="0.25">
      <c r="A2227" s="479">
        <v>101998</v>
      </c>
      <c r="B2227" s="479" t="s">
        <v>12777</v>
      </c>
      <c r="C2227" s="479" t="s">
        <v>913</v>
      </c>
      <c r="D2227" s="480">
        <v>147.54</v>
      </c>
    </row>
    <row r="2228" spans="1:4" s="476" customFormat="1" ht="13.5" x14ac:dyDescent="0.25">
      <c r="A2228" s="479">
        <v>101999</v>
      </c>
      <c r="B2228" s="479" t="s">
        <v>12778</v>
      </c>
      <c r="C2228" s="479" t="s">
        <v>913</v>
      </c>
      <c r="D2228" s="480">
        <v>328.63</v>
      </c>
    </row>
    <row r="2229" spans="1:4" s="476" customFormat="1" ht="13.5" x14ac:dyDescent="0.25">
      <c r="A2229" s="479">
        <v>102000</v>
      </c>
      <c r="B2229" s="479" t="s">
        <v>12779</v>
      </c>
      <c r="C2229" s="479" t="s">
        <v>913</v>
      </c>
      <c r="D2229" s="480">
        <v>485.59</v>
      </c>
    </row>
    <row r="2230" spans="1:4" s="476" customFormat="1" ht="13.5" x14ac:dyDescent="0.25">
      <c r="A2230" s="479">
        <v>102001</v>
      </c>
      <c r="B2230" s="479" t="s">
        <v>12780</v>
      </c>
      <c r="C2230" s="479" t="s">
        <v>913</v>
      </c>
      <c r="D2230" s="480">
        <v>421.17</v>
      </c>
    </row>
    <row r="2231" spans="1:4" s="476" customFormat="1" ht="13.5" x14ac:dyDescent="0.25">
      <c r="A2231" s="479">
        <v>102002</v>
      </c>
      <c r="B2231" s="479" t="s">
        <v>12781</v>
      </c>
      <c r="C2231" s="479" t="s">
        <v>913</v>
      </c>
      <c r="D2231" s="480">
        <v>267.13</v>
      </c>
    </row>
    <row r="2232" spans="1:4" s="476" customFormat="1" ht="13.5" x14ac:dyDescent="0.25">
      <c r="A2232" s="479">
        <v>102003</v>
      </c>
      <c r="B2232" s="479" t="s">
        <v>12782</v>
      </c>
      <c r="C2232" s="479" t="s">
        <v>913</v>
      </c>
      <c r="D2232" s="480">
        <v>242.41</v>
      </c>
    </row>
    <row r="2233" spans="1:4" s="476" customFormat="1" ht="13.5" x14ac:dyDescent="0.25">
      <c r="A2233" s="479">
        <v>102004</v>
      </c>
      <c r="B2233" s="479" t="s">
        <v>12783</v>
      </c>
      <c r="C2233" s="479" t="s">
        <v>913</v>
      </c>
      <c r="D2233" s="480">
        <v>215.17</v>
      </c>
    </row>
    <row r="2234" spans="1:4" s="476" customFormat="1" ht="13.5" x14ac:dyDescent="0.25">
      <c r="A2234" s="479">
        <v>102005</v>
      </c>
      <c r="B2234" s="479" t="s">
        <v>12784</v>
      </c>
      <c r="C2234" s="479" t="s">
        <v>913</v>
      </c>
      <c r="D2234" s="480">
        <v>187.56</v>
      </c>
    </row>
    <row r="2235" spans="1:4" s="476" customFormat="1" ht="13.5" x14ac:dyDescent="0.25">
      <c r="A2235" s="479">
        <v>102006</v>
      </c>
      <c r="B2235" s="479" t="s">
        <v>12785</v>
      </c>
      <c r="C2235" s="479" t="s">
        <v>913</v>
      </c>
      <c r="D2235" s="480">
        <v>170.16</v>
      </c>
    </row>
    <row r="2236" spans="1:4" s="476" customFormat="1" ht="13.5" x14ac:dyDescent="0.25">
      <c r="A2236" s="479">
        <v>102007</v>
      </c>
      <c r="B2236" s="479" t="s">
        <v>12786</v>
      </c>
      <c r="C2236" s="479" t="s">
        <v>913</v>
      </c>
      <c r="D2236" s="480">
        <v>467.9</v>
      </c>
    </row>
    <row r="2237" spans="1:4" s="476" customFormat="1" ht="13.5" x14ac:dyDescent="0.25">
      <c r="A2237" s="479">
        <v>102008</v>
      </c>
      <c r="B2237" s="479" t="s">
        <v>12787</v>
      </c>
      <c r="C2237" s="479" t="s">
        <v>913</v>
      </c>
      <c r="D2237" s="480">
        <v>392.95</v>
      </c>
    </row>
    <row r="2238" spans="1:4" s="476" customFormat="1" ht="13.5" x14ac:dyDescent="0.25">
      <c r="A2238" s="479">
        <v>102009</v>
      </c>
      <c r="B2238" s="479" t="s">
        <v>12788</v>
      </c>
      <c r="C2238" s="479" t="s">
        <v>913</v>
      </c>
      <c r="D2238" s="480">
        <v>271.94</v>
      </c>
    </row>
    <row r="2239" spans="1:4" s="476" customFormat="1" ht="13.5" x14ac:dyDescent="0.25">
      <c r="A2239" s="479">
        <v>102010</v>
      </c>
      <c r="B2239" s="479" t="s">
        <v>12789</v>
      </c>
      <c r="C2239" s="479" t="s">
        <v>913</v>
      </c>
      <c r="D2239" s="480">
        <v>243.43</v>
      </c>
    </row>
    <row r="2240" spans="1:4" s="476" customFormat="1" ht="13.5" x14ac:dyDescent="0.25">
      <c r="A2240" s="479">
        <v>102011</v>
      </c>
      <c r="B2240" s="479" t="s">
        <v>12790</v>
      </c>
      <c r="C2240" s="479" t="s">
        <v>913</v>
      </c>
      <c r="D2240" s="480">
        <v>207.57</v>
      </c>
    </row>
    <row r="2241" spans="1:4" s="476" customFormat="1" ht="13.5" x14ac:dyDescent="0.25">
      <c r="A2241" s="479">
        <v>102012</v>
      </c>
      <c r="B2241" s="479" t="s">
        <v>12791</v>
      </c>
      <c r="C2241" s="479" t="s">
        <v>913</v>
      </c>
      <c r="D2241" s="480">
        <v>180.36</v>
      </c>
    </row>
    <row r="2242" spans="1:4" s="476" customFormat="1" ht="13.5" x14ac:dyDescent="0.25">
      <c r="A2242" s="479">
        <v>102013</v>
      </c>
      <c r="B2242" s="479" t="s">
        <v>12792</v>
      </c>
      <c r="C2242" s="479" t="s">
        <v>913</v>
      </c>
      <c r="D2242" s="480">
        <v>165.25</v>
      </c>
    </row>
    <row r="2243" spans="1:4" s="476" customFormat="1" ht="13.5" x14ac:dyDescent="0.25">
      <c r="A2243" s="479">
        <v>102014</v>
      </c>
      <c r="B2243" s="479" t="s">
        <v>12793</v>
      </c>
      <c r="C2243" s="479" t="s">
        <v>913</v>
      </c>
      <c r="D2243" s="480">
        <v>531.70000000000005</v>
      </c>
    </row>
    <row r="2244" spans="1:4" s="476" customFormat="1" ht="13.5" x14ac:dyDescent="0.25">
      <c r="A2244" s="479">
        <v>102015</v>
      </c>
      <c r="B2244" s="479" t="s">
        <v>12794</v>
      </c>
      <c r="C2244" s="479" t="s">
        <v>913</v>
      </c>
      <c r="D2244" s="480">
        <v>447.4</v>
      </c>
    </row>
    <row r="2245" spans="1:4" s="476" customFormat="1" ht="13.5" x14ac:dyDescent="0.25">
      <c r="A2245" s="479">
        <v>102016</v>
      </c>
      <c r="B2245" s="479" t="s">
        <v>12795</v>
      </c>
      <c r="C2245" s="479" t="s">
        <v>913</v>
      </c>
      <c r="D2245" s="480">
        <v>265.58999999999997</v>
      </c>
    </row>
    <row r="2246" spans="1:4" s="476" customFormat="1" ht="13.5" x14ac:dyDescent="0.25">
      <c r="A2246" s="479">
        <v>102017</v>
      </c>
      <c r="B2246" s="479" t="s">
        <v>12796</v>
      </c>
      <c r="C2246" s="479" t="s">
        <v>913</v>
      </c>
      <c r="D2246" s="480">
        <v>239.2</v>
      </c>
    </row>
    <row r="2247" spans="1:4" s="476" customFormat="1" ht="13.5" x14ac:dyDescent="0.25">
      <c r="A2247" s="479">
        <v>102036</v>
      </c>
      <c r="B2247" s="479" t="s">
        <v>12797</v>
      </c>
      <c r="C2247" s="479" t="s">
        <v>913</v>
      </c>
      <c r="D2247" s="480">
        <v>210.11</v>
      </c>
    </row>
    <row r="2248" spans="1:4" s="476" customFormat="1" ht="13.5" x14ac:dyDescent="0.25">
      <c r="A2248" s="479">
        <v>102037</v>
      </c>
      <c r="B2248" s="479" t="s">
        <v>12798</v>
      </c>
      <c r="C2248" s="479" t="s">
        <v>913</v>
      </c>
      <c r="D2248" s="480">
        <v>182.6</v>
      </c>
    </row>
    <row r="2249" spans="1:4" s="476" customFormat="1" ht="13.5" x14ac:dyDescent="0.25">
      <c r="A2249" s="479">
        <v>102038</v>
      </c>
      <c r="B2249" s="479" t="s">
        <v>12799</v>
      </c>
      <c r="C2249" s="479" t="s">
        <v>913</v>
      </c>
      <c r="D2249" s="480">
        <v>167.34</v>
      </c>
    </row>
    <row r="2250" spans="1:4" s="476" customFormat="1" ht="13.5" x14ac:dyDescent="0.25">
      <c r="A2250" s="479">
        <v>102039</v>
      </c>
      <c r="B2250" s="479" t="s">
        <v>12800</v>
      </c>
      <c r="C2250" s="479" t="s">
        <v>913</v>
      </c>
      <c r="D2250" s="480">
        <v>490.26</v>
      </c>
    </row>
    <row r="2251" spans="1:4" s="476" customFormat="1" ht="13.5" x14ac:dyDescent="0.25">
      <c r="A2251" s="479">
        <v>102040</v>
      </c>
      <c r="B2251" s="479" t="s">
        <v>12801</v>
      </c>
      <c r="C2251" s="479" t="s">
        <v>913</v>
      </c>
      <c r="D2251" s="480">
        <v>410.25</v>
      </c>
    </row>
    <row r="2252" spans="1:4" s="476" customFormat="1" ht="13.5" x14ac:dyDescent="0.25">
      <c r="A2252" s="479">
        <v>102041</v>
      </c>
      <c r="B2252" s="479" t="s">
        <v>12802</v>
      </c>
      <c r="C2252" s="479" t="s">
        <v>913</v>
      </c>
      <c r="D2252" s="480">
        <v>275.13</v>
      </c>
    </row>
    <row r="2253" spans="1:4" s="476" customFormat="1" ht="13.5" x14ac:dyDescent="0.25">
      <c r="A2253" s="479">
        <v>102042</v>
      </c>
      <c r="B2253" s="479" t="s">
        <v>12803</v>
      </c>
      <c r="C2253" s="479" t="s">
        <v>913</v>
      </c>
      <c r="D2253" s="480">
        <v>244.46</v>
      </c>
    </row>
    <row r="2254" spans="1:4" s="476" customFormat="1" ht="13.5" x14ac:dyDescent="0.25">
      <c r="A2254" s="479">
        <v>102043</v>
      </c>
      <c r="B2254" s="479" t="s">
        <v>12804</v>
      </c>
      <c r="C2254" s="479" t="s">
        <v>913</v>
      </c>
      <c r="D2254" s="480">
        <v>209.7</v>
      </c>
    </row>
    <row r="2255" spans="1:4" s="476" customFormat="1" ht="13.5" x14ac:dyDescent="0.25">
      <c r="A2255" s="479">
        <v>102044</v>
      </c>
      <c r="B2255" s="479" t="s">
        <v>12805</v>
      </c>
      <c r="C2255" s="479" t="s">
        <v>913</v>
      </c>
      <c r="D2255" s="480">
        <v>183.17</v>
      </c>
    </row>
    <row r="2256" spans="1:4" s="476" customFormat="1" ht="13.5" x14ac:dyDescent="0.25">
      <c r="A2256" s="479">
        <v>102045</v>
      </c>
      <c r="B2256" s="479" t="s">
        <v>12806</v>
      </c>
      <c r="C2256" s="479" t="s">
        <v>913</v>
      </c>
      <c r="D2256" s="480">
        <v>167.25</v>
      </c>
    </row>
    <row r="2257" spans="1:4" s="476" customFormat="1" ht="13.5" x14ac:dyDescent="0.25">
      <c r="A2257" s="479">
        <v>102046</v>
      </c>
      <c r="B2257" s="479" t="s">
        <v>12807</v>
      </c>
      <c r="C2257" s="479" t="s">
        <v>913</v>
      </c>
      <c r="D2257" s="480">
        <v>543.45000000000005</v>
      </c>
    </row>
    <row r="2258" spans="1:4" s="476" customFormat="1" ht="13.5" x14ac:dyDescent="0.25">
      <c r="A2258" s="479">
        <v>102047</v>
      </c>
      <c r="B2258" s="479" t="s">
        <v>12808</v>
      </c>
      <c r="C2258" s="479" t="s">
        <v>913</v>
      </c>
      <c r="D2258" s="480">
        <v>466.16</v>
      </c>
    </row>
    <row r="2259" spans="1:4" s="476" customFormat="1" ht="13.5" x14ac:dyDescent="0.25">
      <c r="A2259" s="479">
        <v>102048</v>
      </c>
      <c r="B2259" s="479" t="s">
        <v>12809</v>
      </c>
      <c r="C2259" s="479" t="s">
        <v>913</v>
      </c>
      <c r="D2259" s="480">
        <v>261.64999999999998</v>
      </c>
    </row>
    <row r="2260" spans="1:4" s="476" customFormat="1" ht="13.5" x14ac:dyDescent="0.25">
      <c r="A2260" s="479">
        <v>102049</v>
      </c>
      <c r="B2260" s="479" t="s">
        <v>12810</v>
      </c>
      <c r="C2260" s="479" t="s">
        <v>913</v>
      </c>
      <c r="D2260" s="480">
        <v>233.12</v>
      </c>
    </row>
    <row r="2261" spans="1:4" s="476" customFormat="1" ht="13.5" x14ac:dyDescent="0.25">
      <c r="A2261" s="479">
        <v>102050</v>
      </c>
      <c r="B2261" s="479" t="s">
        <v>12811</v>
      </c>
      <c r="C2261" s="479" t="s">
        <v>913</v>
      </c>
      <c r="D2261" s="480">
        <v>206.1</v>
      </c>
    </row>
    <row r="2262" spans="1:4" s="476" customFormat="1" ht="13.5" x14ac:dyDescent="0.25">
      <c r="A2262" s="479">
        <v>102051</v>
      </c>
      <c r="B2262" s="479" t="s">
        <v>12812</v>
      </c>
      <c r="C2262" s="479" t="s">
        <v>913</v>
      </c>
      <c r="D2262" s="480">
        <v>178.59</v>
      </c>
    </row>
    <row r="2263" spans="1:4" s="476" customFormat="1" ht="13.5" x14ac:dyDescent="0.25">
      <c r="A2263" s="479">
        <v>102052</v>
      </c>
      <c r="B2263" s="479" t="s">
        <v>12813</v>
      </c>
      <c r="C2263" s="479" t="s">
        <v>913</v>
      </c>
      <c r="D2263" s="480">
        <v>163.32</v>
      </c>
    </row>
    <row r="2264" spans="1:4" s="476" customFormat="1" ht="13.5" x14ac:dyDescent="0.25">
      <c r="A2264" s="479">
        <v>102059</v>
      </c>
      <c r="B2264" s="479" t="s">
        <v>12814</v>
      </c>
      <c r="C2264" s="479" t="s">
        <v>913</v>
      </c>
      <c r="D2264" s="480">
        <v>458.88</v>
      </c>
    </row>
    <row r="2265" spans="1:4" s="476" customFormat="1" ht="13.5" x14ac:dyDescent="0.25">
      <c r="A2265" s="479">
        <v>102060</v>
      </c>
      <c r="B2265" s="479" t="s">
        <v>12815</v>
      </c>
      <c r="C2265" s="479" t="s">
        <v>913</v>
      </c>
      <c r="D2265" s="480">
        <v>387.51</v>
      </c>
    </row>
    <row r="2266" spans="1:4" s="476" customFormat="1" ht="13.5" x14ac:dyDescent="0.25">
      <c r="A2266" s="479">
        <v>102061</v>
      </c>
      <c r="B2266" s="479" t="s">
        <v>12816</v>
      </c>
      <c r="C2266" s="479" t="s">
        <v>913</v>
      </c>
      <c r="D2266" s="480">
        <v>253.76</v>
      </c>
    </row>
    <row r="2267" spans="1:4" s="476" customFormat="1" ht="13.5" x14ac:dyDescent="0.25">
      <c r="A2267" s="479">
        <v>102062</v>
      </c>
      <c r="B2267" s="479" t="s">
        <v>12817</v>
      </c>
      <c r="C2267" s="479" t="s">
        <v>913</v>
      </c>
      <c r="D2267" s="480">
        <v>229.84</v>
      </c>
    </row>
    <row r="2268" spans="1:4" s="476" customFormat="1" ht="13.5" x14ac:dyDescent="0.25">
      <c r="A2268" s="479">
        <v>102063</v>
      </c>
      <c r="B2268" s="479" t="s">
        <v>12818</v>
      </c>
      <c r="C2268" s="479" t="s">
        <v>913</v>
      </c>
      <c r="D2268" s="480">
        <v>196.15</v>
      </c>
    </row>
    <row r="2269" spans="1:4" s="476" customFormat="1" ht="13.5" x14ac:dyDescent="0.25">
      <c r="A2269" s="479">
        <v>102064</v>
      </c>
      <c r="B2269" s="479" t="s">
        <v>12819</v>
      </c>
      <c r="C2269" s="479" t="s">
        <v>913</v>
      </c>
      <c r="D2269" s="480">
        <v>169.23</v>
      </c>
    </row>
    <row r="2270" spans="1:4" s="476" customFormat="1" ht="13.5" x14ac:dyDescent="0.25">
      <c r="A2270" s="479">
        <v>102065</v>
      </c>
      <c r="B2270" s="479" t="s">
        <v>12820</v>
      </c>
      <c r="C2270" s="479" t="s">
        <v>913</v>
      </c>
      <c r="D2270" s="480">
        <v>154.33000000000001</v>
      </c>
    </row>
    <row r="2271" spans="1:4" s="476" customFormat="1" ht="13.5" x14ac:dyDescent="0.25">
      <c r="A2271" s="479">
        <v>102066</v>
      </c>
      <c r="B2271" s="479" t="s">
        <v>12821</v>
      </c>
      <c r="C2271" s="479" t="s">
        <v>913</v>
      </c>
      <c r="D2271" s="480">
        <v>481.83</v>
      </c>
    </row>
    <row r="2272" spans="1:4" s="476" customFormat="1" ht="13.5" x14ac:dyDescent="0.25">
      <c r="A2272" s="479">
        <v>102067</v>
      </c>
      <c r="B2272" s="479" t="s">
        <v>12822</v>
      </c>
      <c r="C2272" s="479" t="s">
        <v>913</v>
      </c>
      <c r="D2272" s="480">
        <v>415.22</v>
      </c>
    </row>
    <row r="2273" spans="1:4" s="476" customFormat="1" ht="13.5" x14ac:dyDescent="0.25">
      <c r="A2273" s="479">
        <v>102068</v>
      </c>
      <c r="B2273" s="479" t="s">
        <v>12823</v>
      </c>
      <c r="C2273" s="479" t="s">
        <v>913</v>
      </c>
      <c r="D2273" s="480">
        <v>238.06</v>
      </c>
    </row>
    <row r="2274" spans="1:4" s="476" customFormat="1" ht="13.5" x14ac:dyDescent="0.25">
      <c r="A2274" s="479">
        <v>102069</v>
      </c>
      <c r="B2274" s="479" t="s">
        <v>12824</v>
      </c>
      <c r="C2274" s="479" t="s">
        <v>913</v>
      </c>
      <c r="D2274" s="480">
        <v>216.31</v>
      </c>
    </row>
    <row r="2275" spans="1:4" s="476" customFormat="1" ht="13.5" x14ac:dyDescent="0.25">
      <c r="A2275" s="479">
        <v>102070</v>
      </c>
      <c r="B2275" s="479" t="s">
        <v>12825</v>
      </c>
      <c r="C2275" s="479" t="s">
        <v>913</v>
      </c>
      <c r="D2275" s="480">
        <v>190.64</v>
      </c>
    </row>
    <row r="2276" spans="1:4" s="476" customFormat="1" ht="13.5" x14ac:dyDescent="0.25">
      <c r="A2276" s="479">
        <v>102071</v>
      </c>
      <c r="B2276" s="479" t="s">
        <v>12826</v>
      </c>
      <c r="C2276" s="479" t="s">
        <v>913</v>
      </c>
      <c r="D2276" s="480">
        <v>165.02</v>
      </c>
    </row>
    <row r="2277" spans="1:4" s="476" customFormat="1" ht="13.5" x14ac:dyDescent="0.25">
      <c r="A2277" s="479">
        <v>102072</v>
      </c>
      <c r="B2277" s="479" t="s">
        <v>12827</v>
      </c>
      <c r="C2277" s="479" t="s">
        <v>913</v>
      </c>
      <c r="D2277" s="480">
        <v>155.22999999999999</v>
      </c>
    </row>
    <row r="2278" spans="1:4" s="476" customFormat="1" ht="13.5" x14ac:dyDescent="0.25">
      <c r="A2278" s="479">
        <v>102073</v>
      </c>
      <c r="B2278" s="479" t="s">
        <v>12828</v>
      </c>
      <c r="C2278" s="479" t="s">
        <v>932</v>
      </c>
      <c r="D2278" s="481">
        <v>3357.68</v>
      </c>
    </row>
    <row r="2279" spans="1:4" s="476" customFormat="1" ht="13.5" x14ac:dyDescent="0.25">
      <c r="A2279" s="479">
        <v>102074</v>
      </c>
      <c r="B2279" s="479" t="s">
        <v>12829</v>
      </c>
      <c r="C2279" s="479" t="s">
        <v>932</v>
      </c>
      <c r="D2279" s="481">
        <v>4216.76</v>
      </c>
    </row>
    <row r="2280" spans="1:4" s="476" customFormat="1" ht="13.5" x14ac:dyDescent="0.25">
      <c r="A2280" s="479">
        <v>102075</v>
      </c>
      <c r="B2280" s="479" t="s">
        <v>12830</v>
      </c>
      <c r="C2280" s="479" t="s">
        <v>932</v>
      </c>
      <c r="D2280" s="481">
        <v>4487.16</v>
      </c>
    </row>
    <row r="2281" spans="1:4" s="476" customFormat="1" ht="13.5" x14ac:dyDescent="0.25">
      <c r="A2281" s="479">
        <v>102076</v>
      </c>
      <c r="B2281" s="479" t="s">
        <v>12831</v>
      </c>
      <c r="C2281" s="479" t="s">
        <v>932</v>
      </c>
      <c r="D2281" s="481">
        <v>4598.04</v>
      </c>
    </row>
    <row r="2282" spans="1:4" s="476" customFormat="1" ht="13.5" x14ac:dyDescent="0.25">
      <c r="A2282" s="479">
        <v>102077</v>
      </c>
      <c r="B2282" s="479" t="s">
        <v>12832</v>
      </c>
      <c r="C2282" s="479" t="s">
        <v>932</v>
      </c>
      <c r="D2282" s="481">
        <v>5025.91</v>
      </c>
    </row>
    <row r="2283" spans="1:4" s="476" customFormat="1" ht="13.5" x14ac:dyDescent="0.25">
      <c r="A2283" s="479">
        <v>102078</v>
      </c>
      <c r="B2283" s="479" t="s">
        <v>12833</v>
      </c>
      <c r="C2283" s="479" t="s">
        <v>932</v>
      </c>
      <c r="D2283" s="481">
        <v>5043.93</v>
      </c>
    </row>
    <row r="2284" spans="1:4" s="476" customFormat="1" ht="13.5" x14ac:dyDescent="0.25">
      <c r="A2284" s="479">
        <v>102079</v>
      </c>
      <c r="B2284" s="479" t="s">
        <v>12834</v>
      </c>
      <c r="C2284" s="479" t="s">
        <v>932</v>
      </c>
      <c r="D2284" s="481">
        <v>4915.8900000000003</v>
      </c>
    </row>
    <row r="2285" spans="1:4" s="476" customFormat="1" ht="13.5" x14ac:dyDescent="0.25">
      <c r="A2285" s="479">
        <v>102080</v>
      </c>
      <c r="B2285" s="479" t="s">
        <v>12835</v>
      </c>
      <c r="C2285" s="479" t="s">
        <v>932</v>
      </c>
      <c r="D2285" s="481">
        <v>4367.05</v>
      </c>
    </row>
    <row r="2286" spans="1:4" s="476" customFormat="1" ht="13.5" x14ac:dyDescent="0.25">
      <c r="A2286" s="479">
        <v>102086</v>
      </c>
      <c r="B2286" s="479" t="s">
        <v>12836</v>
      </c>
      <c r="C2286" s="479" t="s">
        <v>913</v>
      </c>
      <c r="D2286" s="480">
        <v>208.55</v>
      </c>
    </row>
    <row r="2287" spans="1:4" s="476" customFormat="1" ht="13.5" x14ac:dyDescent="0.25">
      <c r="A2287" s="479">
        <v>102087</v>
      </c>
      <c r="B2287" s="479" t="s">
        <v>12837</v>
      </c>
      <c r="C2287" s="479" t="s">
        <v>913</v>
      </c>
      <c r="D2287" s="480">
        <v>158.97999999999999</v>
      </c>
    </row>
    <row r="2288" spans="1:4" s="476" customFormat="1" ht="13.5" x14ac:dyDescent="0.25">
      <c r="A2288" s="479">
        <v>102088</v>
      </c>
      <c r="B2288" s="479" t="s">
        <v>12838</v>
      </c>
      <c r="C2288" s="479" t="s">
        <v>913</v>
      </c>
      <c r="D2288" s="480">
        <v>237.12</v>
      </c>
    </row>
    <row r="2289" spans="1:4" s="476" customFormat="1" ht="13.5" x14ac:dyDescent="0.25">
      <c r="A2289" s="479">
        <v>102089</v>
      </c>
      <c r="B2289" s="479" t="s">
        <v>12839</v>
      </c>
      <c r="C2289" s="479" t="s">
        <v>913</v>
      </c>
      <c r="D2289" s="480">
        <v>196.71</v>
      </c>
    </row>
    <row r="2290" spans="1:4" s="476" customFormat="1" ht="13.5" x14ac:dyDescent="0.25">
      <c r="A2290" s="479">
        <v>102090</v>
      </c>
      <c r="B2290" s="479" t="s">
        <v>12840</v>
      </c>
      <c r="C2290" s="479" t="s">
        <v>913</v>
      </c>
      <c r="D2290" s="480">
        <v>140.47999999999999</v>
      </c>
    </row>
    <row r="2291" spans="1:4" s="476" customFormat="1" ht="13.5" x14ac:dyDescent="0.25">
      <c r="A2291" s="479">
        <v>102091</v>
      </c>
      <c r="B2291" s="479" t="s">
        <v>12841</v>
      </c>
      <c r="C2291" s="479" t="s">
        <v>913</v>
      </c>
      <c r="D2291" s="480">
        <v>277.02</v>
      </c>
    </row>
    <row r="2292" spans="1:4" s="476" customFormat="1" ht="13.5" x14ac:dyDescent="0.25">
      <c r="A2292" s="479">
        <v>89996</v>
      </c>
      <c r="B2292" s="479" t="s">
        <v>16323</v>
      </c>
      <c r="C2292" s="479" t="s">
        <v>997</v>
      </c>
      <c r="D2292" s="480">
        <v>14.1</v>
      </c>
    </row>
    <row r="2293" spans="1:4" s="476" customFormat="1" ht="13.5" x14ac:dyDescent="0.25">
      <c r="A2293" s="479">
        <v>89997</v>
      </c>
      <c r="B2293" s="479" t="s">
        <v>16324</v>
      </c>
      <c r="C2293" s="479" t="s">
        <v>997</v>
      </c>
      <c r="D2293" s="480">
        <v>11.71</v>
      </c>
    </row>
    <row r="2294" spans="1:4" s="476" customFormat="1" ht="13.5" x14ac:dyDescent="0.25">
      <c r="A2294" s="479">
        <v>89998</v>
      </c>
      <c r="B2294" s="479" t="s">
        <v>16325</v>
      </c>
      <c r="C2294" s="479" t="s">
        <v>997</v>
      </c>
      <c r="D2294" s="480">
        <v>13.64</v>
      </c>
    </row>
    <row r="2295" spans="1:4" s="476" customFormat="1" ht="13.5" x14ac:dyDescent="0.25">
      <c r="A2295" s="479">
        <v>89999</v>
      </c>
      <c r="B2295" s="479" t="s">
        <v>16326</v>
      </c>
      <c r="C2295" s="479" t="s">
        <v>997</v>
      </c>
      <c r="D2295" s="480">
        <v>19.079999999999998</v>
      </c>
    </row>
    <row r="2296" spans="1:4" s="476" customFormat="1" ht="13.5" x14ac:dyDescent="0.25">
      <c r="A2296" s="479">
        <v>90000</v>
      </c>
      <c r="B2296" s="479" t="s">
        <v>16327</v>
      </c>
      <c r="C2296" s="479" t="s">
        <v>997</v>
      </c>
      <c r="D2296" s="480">
        <v>16.02</v>
      </c>
    </row>
    <row r="2297" spans="1:4" s="476" customFormat="1" ht="13.5" x14ac:dyDescent="0.25">
      <c r="A2297" s="479">
        <v>91593</v>
      </c>
      <c r="B2297" s="479" t="s">
        <v>3809</v>
      </c>
      <c r="C2297" s="479" t="s">
        <v>997</v>
      </c>
      <c r="D2297" s="480">
        <v>17.05</v>
      </c>
    </row>
    <row r="2298" spans="1:4" s="476" customFormat="1" ht="13.5" x14ac:dyDescent="0.25">
      <c r="A2298" s="479">
        <v>91594</v>
      </c>
      <c r="B2298" s="479" t="s">
        <v>3810</v>
      </c>
      <c r="C2298" s="479" t="s">
        <v>997</v>
      </c>
      <c r="D2298" s="480">
        <v>17.43</v>
      </c>
    </row>
    <row r="2299" spans="1:4" s="476" customFormat="1" ht="13.5" x14ac:dyDescent="0.25">
      <c r="A2299" s="479">
        <v>91595</v>
      </c>
      <c r="B2299" s="479" t="s">
        <v>3811</v>
      </c>
      <c r="C2299" s="479" t="s">
        <v>997</v>
      </c>
      <c r="D2299" s="480">
        <v>17.96</v>
      </c>
    </row>
    <row r="2300" spans="1:4" s="476" customFormat="1" ht="13.5" x14ac:dyDescent="0.25">
      <c r="A2300" s="479">
        <v>91596</v>
      </c>
      <c r="B2300" s="479" t="s">
        <v>3812</v>
      </c>
      <c r="C2300" s="479" t="s">
        <v>997</v>
      </c>
      <c r="D2300" s="480">
        <v>17.329999999999998</v>
      </c>
    </row>
    <row r="2301" spans="1:4" s="476" customFormat="1" ht="13.5" x14ac:dyDescent="0.25">
      <c r="A2301" s="479">
        <v>91597</v>
      </c>
      <c r="B2301" s="479" t="s">
        <v>3813</v>
      </c>
      <c r="C2301" s="479" t="s">
        <v>997</v>
      </c>
      <c r="D2301" s="480">
        <v>12.06</v>
      </c>
    </row>
    <row r="2302" spans="1:4" s="476" customFormat="1" ht="13.5" x14ac:dyDescent="0.25">
      <c r="A2302" s="479">
        <v>91598</v>
      </c>
      <c r="B2302" s="479" t="s">
        <v>3814</v>
      </c>
      <c r="C2302" s="479" t="s">
        <v>997</v>
      </c>
      <c r="D2302" s="480">
        <v>16.82</v>
      </c>
    </row>
    <row r="2303" spans="1:4" s="476" customFormat="1" ht="13.5" x14ac:dyDescent="0.25">
      <c r="A2303" s="479">
        <v>91599</v>
      </c>
      <c r="B2303" s="479" t="s">
        <v>3815</v>
      </c>
      <c r="C2303" s="479" t="s">
        <v>997</v>
      </c>
      <c r="D2303" s="480">
        <v>12.46</v>
      </c>
    </row>
    <row r="2304" spans="1:4" s="476" customFormat="1" ht="13.5" x14ac:dyDescent="0.25">
      <c r="A2304" s="479">
        <v>91600</v>
      </c>
      <c r="B2304" s="479" t="s">
        <v>3816</v>
      </c>
      <c r="C2304" s="479" t="s">
        <v>997</v>
      </c>
      <c r="D2304" s="480">
        <v>19.62</v>
      </c>
    </row>
    <row r="2305" spans="1:4" s="476" customFormat="1" ht="13.5" x14ac:dyDescent="0.25">
      <c r="A2305" s="479">
        <v>91601</v>
      </c>
      <c r="B2305" s="479" t="s">
        <v>3817</v>
      </c>
      <c r="C2305" s="479" t="s">
        <v>997</v>
      </c>
      <c r="D2305" s="480">
        <v>16.45</v>
      </c>
    </row>
    <row r="2306" spans="1:4" s="476" customFormat="1" ht="13.5" x14ac:dyDescent="0.25">
      <c r="A2306" s="479">
        <v>91602</v>
      </c>
      <c r="B2306" s="479" t="s">
        <v>3818</v>
      </c>
      <c r="C2306" s="479" t="s">
        <v>997</v>
      </c>
      <c r="D2306" s="480">
        <v>15.62</v>
      </c>
    </row>
    <row r="2307" spans="1:4" s="476" customFormat="1" ht="13.5" x14ac:dyDescent="0.25">
      <c r="A2307" s="479">
        <v>91603</v>
      </c>
      <c r="B2307" s="479" t="s">
        <v>3819</v>
      </c>
      <c r="C2307" s="479" t="s">
        <v>997</v>
      </c>
      <c r="D2307" s="480">
        <v>14.74</v>
      </c>
    </row>
    <row r="2308" spans="1:4" s="476" customFormat="1" ht="13.5" x14ac:dyDescent="0.25">
      <c r="A2308" s="479">
        <v>92759</v>
      </c>
      <c r="B2308" s="479" t="s">
        <v>3820</v>
      </c>
      <c r="C2308" s="479" t="s">
        <v>997</v>
      </c>
      <c r="D2308" s="480">
        <v>18.18</v>
      </c>
    </row>
    <row r="2309" spans="1:4" s="476" customFormat="1" ht="13.5" x14ac:dyDescent="0.25">
      <c r="A2309" s="479">
        <v>92760</v>
      </c>
      <c r="B2309" s="479" t="s">
        <v>3821</v>
      </c>
      <c r="C2309" s="479" t="s">
        <v>997</v>
      </c>
      <c r="D2309" s="480">
        <v>17.809999999999999</v>
      </c>
    </row>
    <row r="2310" spans="1:4" s="476" customFormat="1" ht="13.5" x14ac:dyDescent="0.25">
      <c r="A2310" s="479">
        <v>92761</v>
      </c>
      <c r="B2310" s="479" t="s">
        <v>3822</v>
      </c>
      <c r="C2310" s="479" t="s">
        <v>997</v>
      </c>
      <c r="D2310" s="480">
        <v>17.2</v>
      </c>
    </row>
    <row r="2311" spans="1:4" s="476" customFormat="1" ht="13.5" x14ac:dyDescent="0.25">
      <c r="A2311" s="479">
        <v>92762</v>
      </c>
      <c r="B2311" s="479" t="s">
        <v>3823</v>
      </c>
      <c r="C2311" s="479" t="s">
        <v>997</v>
      </c>
      <c r="D2311" s="480">
        <v>15.6</v>
      </c>
    </row>
    <row r="2312" spans="1:4" s="476" customFormat="1" ht="13.5" x14ac:dyDescent="0.25">
      <c r="A2312" s="479">
        <v>92763</v>
      </c>
      <c r="B2312" s="479" t="s">
        <v>3824</v>
      </c>
      <c r="C2312" s="479" t="s">
        <v>997</v>
      </c>
      <c r="D2312" s="480">
        <v>13.27</v>
      </c>
    </row>
    <row r="2313" spans="1:4" s="476" customFormat="1" ht="13.5" x14ac:dyDescent="0.25">
      <c r="A2313" s="479">
        <v>92764</v>
      </c>
      <c r="B2313" s="479" t="s">
        <v>3825</v>
      </c>
      <c r="C2313" s="479" t="s">
        <v>997</v>
      </c>
      <c r="D2313" s="480">
        <v>12.82</v>
      </c>
    </row>
    <row r="2314" spans="1:4" s="476" customFormat="1" ht="13.5" x14ac:dyDescent="0.25">
      <c r="A2314" s="479">
        <v>92765</v>
      </c>
      <c r="B2314" s="479" t="s">
        <v>3826</v>
      </c>
      <c r="C2314" s="479" t="s">
        <v>997</v>
      </c>
      <c r="D2314" s="480">
        <v>14.63</v>
      </c>
    </row>
    <row r="2315" spans="1:4" s="476" customFormat="1" ht="13.5" x14ac:dyDescent="0.25">
      <c r="A2315" s="479">
        <v>92766</v>
      </c>
      <c r="B2315" s="479" t="s">
        <v>3827</v>
      </c>
      <c r="C2315" s="479" t="s">
        <v>997</v>
      </c>
      <c r="D2315" s="480">
        <v>14.4</v>
      </c>
    </row>
    <row r="2316" spans="1:4" s="476" customFormat="1" ht="13.5" x14ac:dyDescent="0.25">
      <c r="A2316" s="479">
        <v>92767</v>
      </c>
      <c r="B2316" s="479" t="s">
        <v>3828</v>
      </c>
      <c r="C2316" s="479" t="s">
        <v>997</v>
      </c>
      <c r="D2316" s="480">
        <v>18.45</v>
      </c>
    </row>
    <row r="2317" spans="1:4" s="476" customFormat="1" ht="13.5" x14ac:dyDescent="0.25">
      <c r="A2317" s="479">
        <v>92768</v>
      </c>
      <c r="B2317" s="479" t="s">
        <v>3829</v>
      </c>
      <c r="C2317" s="479" t="s">
        <v>997</v>
      </c>
      <c r="D2317" s="480">
        <v>16.86</v>
      </c>
    </row>
    <row r="2318" spans="1:4" s="476" customFormat="1" ht="13.5" x14ac:dyDescent="0.25">
      <c r="A2318" s="479">
        <v>92769</v>
      </c>
      <c r="B2318" s="479" t="s">
        <v>3830</v>
      </c>
      <c r="C2318" s="479" t="s">
        <v>997</v>
      </c>
      <c r="D2318" s="480">
        <v>16.79</v>
      </c>
    </row>
    <row r="2319" spans="1:4" s="476" customFormat="1" ht="13.5" x14ac:dyDescent="0.25">
      <c r="A2319" s="479">
        <v>92770</v>
      </c>
      <c r="B2319" s="479" t="s">
        <v>3831</v>
      </c>
      <c r="C2319" s="479" t="s">
        <v>997</v>
      </c>
      <c r="D2319" s="480">
        <v>16.41</v>
      </c>
    </row>
    <row r="2320" spans="1:4" s="476" customFormat="1" ht="13.5" x14ac:dyDescent="0.25">
      <c r="A2320" s="479">
        <v>92771</v>
      </c>
      <c r="B2320" s="479" t="s">
        <v>3832</v>
      </c>
      <c r="C2320" s="479" t="s">
        <v>997</v>
      </c>
      <c r="D2320" s="480">
        <v>14.98</v>
      </c>
    </row>
    <row r="2321" spans="1:4" s="476" customFormat="1" ht="13.5" x14ac:dyDescent="0.25">
      <c r="A2321" s="479">
        <v>92772</v>
      </c>
      <c r="B2321" s="479" t="s">
        <v>3833</v>
      </c>
      <c r="C2321" s="479" t="s">
        <v>997</v>
      </c>
      <c r="D2321" s="480">
        <v>12.81</v>
      </c>
    </row>
    <row r="2322" spans="1:4" s="476" customFormat="1" ht="13.5" x14ac:dyDescent="0.25">
      <c r="A2322" s="479">
        <v>92773</v>
      </c>
      <c r="B2322" s="479" t="s">
        <v>3834</v>
      </c>
      <c r="C2322" s="479" t="s">
        <v>997</v>
      </c>
      <c r="D2322" s="480">
        <v>12.47</v>
      </c>
    </row>
    <row r="2323" spans="1:4" s="476" customFormat="1" ht="13.5" x14ac:dyDescent="0.25">
      <c r="A2323" s="479">
        <v>92774</v>
      </c>
      <c r="B2323" s="479" t="s">
        <v>3835</v>
      </c>
      <c r="C2323" s="479" t="s">
        <v>997</v>
      </c>
      <c r="D2323" s="480">
        <v>14.39</v>
      </c>
    </row>
    <row r="2324" spans="1:4" s="476" customFormat="1" ht="13.5" x14ac:dyDescent="0.25">
      <c r="A2324" s="479">
        <v>92775</v>
      </c>
      <c r="B2324" s="479" t="s">
        <v>1173</v>
      </c>
      <c r="C2324" s="479" t="s">
        <v>997</v>
      </c>
      <c r="D2324" s="480">
        <v>20.86</v>
      </c>
    </row>
    <row r="2325" spans="1:4" s="476" customFormat="1" ht="13.5" x14ac:dyDescent="0.25">
      <c r="A2325" s="479">
        <v>92776</v>
      </c>
      <c r="B2325" s="479" t="s">
        <v>3836</v>
      </c>
      <c r="C2325" s="479" t="s">
        <v>997</v>
      </c>
      <c r="D2325" s="480">
        <v>19.86</v>
      </c>
    </row>
    <row r="2326" spans="1:4" s="476" customFormat="1" ht="13.5" x14ac:dyDescent="0.25">
      <c r="A2326" s="479">
        <v>92777</v>
      </c>
      <c r="B2326" s="479" t="s">
        <v>3837</v>
      </c>
      <c r="C2326" s="479" t="s">
        <v>997</v>
      </c>
      <c r="D2326" s="480">
        <v>18.72</v>
      </c>
    </row>
    <row r="2327" spans="1:4" s="476" customFormat="1" ht="13.5" x14ac:dyDescent="0.25">
      <c r="A2327" s="479">
        <v>92778</v>
      </c>
      <c r="B2327" s="479" t="s">
        <v>1174</v>
      </c>
      <c r="C2327" s="479" t="s">
        <v>997</v>
      </c>
      <c r="D2327" s="480">
        <v>16.75</v>
      </c>
    </row>
    <row r="2328" spans="1:4" s="476" customFormat="1" ht="13.5" x14ac:dyDescent="0.25">
      <c r="A2328" s="479">
        <v>92779</v>
      </c>
      <c r="B2328" s="479" t="s">
        <v>3838</v>
      </c>
      <c r="C2328" s="479" t="s">
        <v>997</v>
      </c>
      <c r="D2328" s="480">
        <v>14.11</v>
      </c>
    </row>
    <row r="2329" spans="1:4" s="476" customFormat="1" ht="13.5" x14ac:dyDescent="0.25">
      <c r="A2329" s="479">
        <v>92780</v>
      </c>
      <c r="B2329" s="479" t="s">
        <v>3839</v>
      </c>
      <c r="C2329" s="479" t="s">
        <v>997</v>
      </c>
      <c r="D2329" s="480">
        <v>13.39</v>
      </c>
    </row>
    <row r="2330" spans="1:4" s="476" customFormat="1" ht="13.5" x14ac:dyDescent="0.25">
      <c r="A2330" s="479">
        <v>92781</v>
      </c>
      <c r="B2330" s="479" t="s">
        <v>3840</v>
      </c>
      <c r="C2330" s="479" t="s">
        <v>997</v>
      </c>
      <c r="D2330" s="480">
        <v>15.01</v>
      </c>
    </row>
    <row r="2331" spans="1:4" s="476" customFormat="1" ht="13.5" x14ac:dyDescent="0.25">
      <c r="A2331" s="479">
        <v>92782</v>
      </c>
      <c r="B2331" s="479" t="s">
        <v>3841</v>
      </c>
      <c r="C2331" s="479" t="s">
        <v>997</v>
      </c>
      <c r="D2331" s="480">
        <v>14.62</v>
      </c>
    </row>
    <row r="2332" spans="1:4" s="476" customFormat="1" ht="13.5" x14ac:dyDescent="0.25">
      <c r="A2332" s="479">
        <v>92783</v>
      </c>
      <c r="B2332" s="479" t="s">
        <v>1547</v>
      </c>
      <c r="C2332" s="479" t="s">
        <v>997</v>
      </c>
      <c r="D2332" s="480">
        <v>20.72</v>
      </c>
    </row>
    <row r="2333" spans="1:4" s="476" customFormat="1" ht="13.5" x14ac:dyDescent="0.25">
      <c r="A2333" s="479">
        <v>92784</v>
      </c>
      <c r="B2333" s="479" t="s">
        <v>3842</v>
      </c>
      <c r="C2333" s="479" t="s">
        <v>997</v>
      </c>
      <c r="D2333" s="480">
        <v>18.71</v>
      </c>
    </row>
    <row r="2334" spans="1:4" s="476" customFormat="1" ht="13.5" x14ac:dyDescent="0.25">
      <c r="A2334" s="479">
        <v>92785</v>
      </c>
      <c r="B2334" s="479" t="s">
        <v>1175</v>
      </c>
      <c r="C2334" s="479" t="s">
        <v>997</v>
      </c>
      <c r="D2334" s="480">
        <v>18.190000000000001</v>
      </c>
    </row>
    <row r="2335" spans="1:4" s="476" customFormat="1" ht="13.5" x14ac:dyDescent="0.25">
      <c r="A2335" s="479">
        <v>92786</v>
      </c>
      <c r="B2335" s="479" t="s">
        <v>1177</v>
      </c>
      <c r="C2335" s="479" t="s">
        <v>997</v>
      </c>
      <c r="D2335" s="480">
        <v>17.440000000000001</v>
      </c>
    </row>
    <row r="2336" spans="1:4" s="476" customFormat="1" ht="13.5" x14ac:dyDescent="0.25">
      <c r="A2336" s="479">
        <v>92787</v>
      </c>
      <c r="B2336" s="479" t="s">
        <v>1179</v>
      </c>
      <c r="C2336" s="479" t="s">
        <v>997</v>
      </c>
      <c r="D2336" s="480">
        <v>15.73</v>
      </c>
    </row>
    <row r="2337" spans="1:4" s="476" customFormat="1" ht="13.5" x14ac:dyDescent="0.25">
      <c r="A2337" s="479">
        <v>92788</v>
      </c>
      <c r="B2337" s="479" t="s">
        <v>3843</v>
      </c>
      <c r="C2337" s="479" t="s">
        <v>997</v>
      </c>
      <c r="D2337" s="480">
        <v>13.35</v>
      </c>
    </row>
    <row r="2338" spans="1:4" s="476" customFormat="1" ht="13.5" x14ac:dyDescent="0.25">
      <c r="A2338" s="479">
        <v>92789</v>
      </c>
      <c r="B2338" s="479" t="s">
        <v>3844</v>
      </c>
      <c r="C2338" s="479" t="s">
        <v>997</v>
      </c>
      <c r="D2338" s="480">
        <v>12.81</v>
      </c>
    </row>
    <row r="2339" spans="1:4" s="476" customFormat="1" ht="13.5" x14ac:dyDescent="0.25">
      <c r="A2339" s="479">
        <v>92790</v>
      </c>
      <c r="B2339" s="479" t="s">
        <v>3845</v>
      </c>
      <c r="C2339" s="479" t="s">
        <v>997</v>
      </c>
      <c r="D2339" s="480">
        <v>14.6</v>
      </c>
    </row>
    <row r="2340" spans="1:4" s="476" customFormat="1" ht="13.5" x14ac:dyDescent="0.25">
      <c r="A2340" s="479">
        <v>92791</v>
      </c>
      <c r="B2340" s="479" t="s">
        <v>1126</v>
      </c>
      <c r="C2340" s="479" t="s">
        <v>997</v>
      </c>
      <c r="D2340" s="480">
        <v>14.04</v>
      </c>
    </row>
    <row r="2341" spans="1:4" s="476" customFormat="1" ht="13.5" x14ac:dyDescent="0.25">
      <c r="A2341" s="479">
        <v>92792</v>
      </c>
      <c r="B2341" s="479" t="s">
        <v>1104</v>
      </c>
      <c r="C2341" s="479" t="s">
        <v>997</v>
      </c>
      <c r="D2341" s="480">
        <v>14.5</v>
      </c>
    </row>
    <row r="2342" spans="1:4" s="476" customFormat="1" ht="13.5" x14ac:dyDescent="0.25">
      <c r="A2342" s="479">
        <v>92793</v>
      </c>
      <c r="B2342" s="479" t="s">
        <v>1107</v>
      </c>
      <c r="C2342" s="479" t="s">
        <v>997</v>
      </c>
      <c r="D2342" s="480">
        <v>14.58</v>
      </c>
    </row>
    <row r="2343" spans="1:4" s="476" customFormat="1" ht="13.5" x14ac:dyDescent="0.25">
      <c r="A2343" s="479">
        <v>92794</v>
      </c>
      <c r="B2343" s="479" t="s">
        <v>1128</v>
      </c>
      <c r="C2343" s="479" t="s">
        <v>997</v>
      </c>
      <c r="D2343" s="480">
        <v>13.51</v>
      </c>
    </row>
    <row r="2344" spans="1:4" s="476" customFormat="1" ht="13.5" x14ac:dyDescent="0.25">
      <c r="A2344" s="479">
        <v>92795</v>
      </c>
      <c r="B2344" s="479" t="s">
        <v>1084</v>
      </c>
      <c r="C2344" s="479" t="s">
        <v>997</v>
      </c>
      <c r="D2344" s="480">
        <v>11.6</v>
      </c>
    </row>
    <row r="2345" spans="1:4" s="476" customFormat="1" ht="13.5" x14ac:dyDescent="0.25">
      <c r="A2345" s="479">
        <v>92796</v>
      </c>
      <c r="B2345" s="479" t="s">
        <v>1110</v>
      </c>
      <c r="C2345" s="479" t="s">
        <v>997</v>
      </c>
      <c r="D2345" s="480">
        <v>11.51</v>
      </c>
    </row>
    <row r="2346" spans="1:4" s="476" customFormat="1" ht="13.5" x14ac:dyDescent="0.25">
      <c r="A2346" s="479">
        <v>92797</v>
      </c>
      <c r="B2346" s="479" t="s">
        <v>1130</v>
      </c>
      <c r="C2346" s="479" t="s">
        <v>997</v>
      </c>
      <c r="D2346" s="480">
        <v>13.58</v>
      </c>
    </row>
    <row r="2347" spans="1:4" s="476" customFormat="1" ht="13.5" x14ac:dyDescent="0.25">
      <c r="A2347" s="479">
        <v>92798</v>
      </c>
      <c r="B2347" s="479" t="s">
        <v>1156</v>
      </c>
      <c r="C2347" s="479" t="s">
        <v>997</v>
      </c>
      <c r="D2347" s="480">
        <v>13.56</v>
      </c>
    </row>
    <row r="2348" spans="1:4" s="476" customFormat="1" ht="13.5" x14ac:dyDescent="0.25">
      <c r="A2348" s="479">
        <v>92799</v>
      </c>
      <c r="B2348" s="479" t="s">
        <v>3846</v>
      </c>
      <c r="C2348" s="479" t="s">
        <v>997</v>
      </c>
      <c r="D2348" s="480">
        <v>14.48</v>
      </c>
    </row>
    <row r="2349" spans="1:4" s="476" customFormat="1" ht="13.5" x14ac:dyDescent="0.25">
      <c r="A2349" s="479">
        <v>92800</v>
      </c>
      <c r="B2349" s="479" t="s">
        <v>3847</v>
      </c>
      <c r="C2349" s="479" t="s">
        <v>997</v>
      </c>
      <c r="D2349" s="480">
        <v>13.56</v>
      </c>
    </row>
    <row r="2350" spans="1:4" s="476" customFormat="1" ht="13.5" x14ac:dyDescent="0.25">
      <c r="A2350" s="479">
        <v>92801</v>
      </c>
      <c r="B2350" s="479" t="s">
        <v>1176</v>
      </c>
      <c r="C2350" s="479" t="s">
        <v>997</v>
      </c>
      <c r="D2350" s="480">
        <v>14.22</v>
      </c>
    </row>
    <row r="2351" spans="1:4" s="476" customFormat="1" ht="13.5" x14ac:dyDescent="0.25">
      <c r="A2351" s="479">
        <v>92802</v>
      </c>
      <c r="B2351" s="479" t="s">
        <v>1178</v>
      </c>
      <c r="C2351" s="479" t="s">
        <v>997</v>
      </c>
      <c r="D2351" s="480">
        <v>14.42</v>
      </c>
    </row>
    <row r="2352" spans="1:4" s="476" customFormat="1" ht="13.5" x14ac:dyDescent="0.25">
      <c r="A2352" s="479">
        <v>92803</v>
      </c>
      <c r="B2352" s="479" t="s">
        <v>1180</v>
      </c>
      <c r="C2352" s="479" t="s">
        <v>997</v>
      </c>
      <c r="D2352" s="480">
        <v>13.41</v>
      </c>
    </row>
    <row r="2353" spans="1:4" s="476" customFormat="1" ht="13.5" x14ac:dyDescent="0.25">
      <c r="A2353" s="479">
        <v>92804</v>
      </c>
      <c r="B2353" s="479" t="s">
        <v>3848</v>
      </c>
      <c r="C2353" s="479" t="s">
        <v>997</v>
      </c>
      <c r="D2353" s="480">
        <v>11.55</v>
      </c>
    </row>
    <row r="2354" spans="1:4" s="476" customFormat="1" ht="13.5" x14ac:dyDescent="0.25">
      <c r="A2354" s="479">
        <v>92805</v>
      </c>
      <c r="B2354" s="479" t="s">
        <v>3849</v>
      </c>
      <c r="C2354" s="479" t="s">
        <v>997</v>
      </c>
      <c r="D2354" s="480">
        <v>11.48</v>
      </c>
    </row>
    <row r="2355" spans="1:4" s="476" customFormat="1" ht="13.5" x14ac:dyDescent="0.25">
      <c r="A2355" s="479">
        <v>92806</v>
      </c>
      <c r="B2355" s="479" t="s">
        <v>3850</v>
      </c>
      <c r="C2355" s="479" t="s">
        <v>997</v>
      </c>
      <c r="D2355" s="480">
        <v>13.57</v>
      </c>
    </row>
    <row r="2356" spans="1:4" s="476" customFormat="1" ht="13.5" x14ac:dyDescent="0.25">
      <c r="A2356" s="479">
        <v>92875</v>
      </c>
      <c r="B2356" s="479" t="s">
        <v>3851</v>
      </c>
      <c r="C2356" s="479" t="s">
        <v>997</v>
      </c>
      <c r="D2356" s="480">
        <v>13.29</v>
      </c>
    </row>
    <row r="2357" spans="1:4" s="476" customFormat="1" ht="13.5" x14ac:dyDescent="0.25">
      <c r="A2357" s="479">
        <v>92876</v>
      </c>
      <c r="B2357" s="479" t="s">
        <v>3852</v>
      </c>
      <c r="C2357" s="479" t="s">
        <v>997</v>
      </c>
      <c r="D2357" s="480">
        <v>13.24</v>
      </c>
    </row>
    <row r="2358" spans="1:4" s="476" customFormat="1" ht="13.5" x14ac:dyDescent="0.25">
      <c r="A2358" s="479">
        <v>92877</v>
      </c>
      <c r="B2358" s="479" t="s">
        <v>1989</v>
      </c>
      <c r="C2358" s="479" t="s">
        <v>997</v>
      </c>
      <c r="D2358" s="480">
        <v>14.5</v>
      </c>
    </row>
    <row r="2359" spans="1:4" s="476" customFormat="1" ht="13.5" x14ac:dyDescent="0.25">
      <c r="A2359" s="479">
        <v>92878</v>
      </c>
      <c r="B2359" s="479" t="s">
        <v>3853</v>
      </c>
      <c r="C2359" s="479" t="s">
        <v>997</v>
      </c>
      <c r="D2359" s="480">
        <v>14.35</v>
      </c>
    </row>
    <row r="2360" spans="1:4" s="476" customFormat="1" ht="13.5" x14ac:dyDescent="0.25">
      <c r="A2360" s="479">
        <v>92879</v>
      </c>
      <c r="B2360" s="479" t="s">
        <v>3854</v>
      </c>
      <c r="C2360" s="479" t="s">
        <v>997</v>
      </c>
      <c r="D2360" s="480">
        <v>14.26</v>
      </c>
    </row>
    <row r="2361" spans="1:4" s="476" customFormat="1" ht="13.5" x14ac:dyDescent="0.25">
      <c r="A2361" s="479">
        <v>92880</v>
      </c>
      <c r="B2361" s="479" t="s">
        <v>3855</v>
      </c>
      <c r="C2361" s="479" t="s">
        <v>997</v>
      </c>
      <c r="D2361" s="480">
        <v>14.6</v>
      </c>
    </row>
    <row r="2362" spans="1:4" s="476" customFormat="1" ht="13.5" x14ac:dyDescent="0.25">
      <c r="A2362" s="479">
        <v>92881</v>
      </c>
      <c r="B2362" s="479" t="s">
        <v>3856</v>
      </c>
      <c r="C2362" s="479" t="s">
        <v>997</v>
      </c>
      <c r="D2362" s="480">
        <v>14.58</v>
      </c>
    </row>
    <row r="2363" spans="1:4" s="476" customFormat="1" ht="13.5" x14ac:dyDescent="0.25">
      <c r="A2363" s="479">
        <v>92882</v>
      </c>
      <c r="B2363" s="479" t="s">
        <v>3857</v>
      </c>
      <c r="C2363" s="479" t="s">
        <v>997</v>
      </c>
      <c r="D2363" s="480">
        <v>16.600000000000001</v>
      </c>
    </row>
    <row r="2364" spans="1:4" s="476" customFormat="1" ht="13.5" x14ac:dyDescent="0.25">
      <c r="A2364" s="479">
        <v>92883</v>
      </c>
      <c r="B2364" s="479" t="s">
        <v>3858</v>
      </c>
      <c r="C2364" s="479" t="s">
        <v>997</v>
      </c>
      <c r="D2364" s="480">
        <v>15.86</v>
      </c>
    </row>
    <row r="2365" spans="1:4" s="476" customFormat="1" ht="13.5" x14ac:dyDescent="0.25">
      <c r="A2365" s="479">
        <v>92884</v>
      </c>
      <c r="B2365" s="479" t="s">
        <v>3859</v>
      </c>
      <c r="C2365" s="479" t="s">
        <v>997</v>
      </c>
      <c r="D2365" s="480">
        <v>16.59</v>
      </c>
    </row>
    <row r="2366" spans="1:4" s="476" customFormat="1" ht="13.5" x14ac:dyDescent="0.25">
      <c r="A2366" s="479">
        <v>92885</v>
      </c>
      <c r="B2366" s="479" t="s">
        <v>3860</v>
      </c>
      <c r="C2366" s="479" t="s">
        <v>997</v>
      </c>
      <c r="D2366" s="480">
        <v>16.02</v>
      </c>
    </row>
    <row r="2367" spans="1:4" s="476" customFormat="1" ht="13.5" x14ac:dyDescent="0.25">
      <c r="A2367" s="479">
        <v>92886</v>
      </c>
      <c r="B2367" s="479" t="s">
        <v>3861</v>
      </c>
      <c r="C2367" s="479" t="s">
        <v>997</v>
      </c>
      <c r="D2367" s="480">
        <v>15.57</v>
      </c>
    </row>
    <row r="2368" spans="1:4" s="476" customFormat="1" ht="13.5" x14ac:dyDescent="0.25">
      <c r="A2368" s="479">
        <v>92887</v>
      </c>
      <c r="B2368" s="479" t="s">
        <v>3862</v>
      </c>
      <c r="C2368" s="479" t="s">
        <v>997</v>
      </c>
      <c r="D2368" s="480">
        <v>15.65</v>
      </c>
    </row>
    <row r="2369" spans="1:4" s="476" customFormat="1" ht="13.5" x14ac:dyDescent="0.25">
      <c r="A2369" s="479">
        <v>92888</v>
      </c>
      <c r="B2369" s="479" t="s">
        <v>3863</v>
      </c>
      <c r="C2369" s="479" t="s">
        <v>997</v>
      </c>
      <c r="D2369" s="480">
        <v>15.42</v>
      </c>
    </row>
    <row r="2370" spans="1:4" s="476" customFormat="1" ht="13.5" x14ac:dyDescent="0.25">
      <c r="A2370" s="479">
        <v>92915</v>
      </c>
      <c r="B2370" s="479" t="s">
        <v>3864</v>
      </c>
      <c r="C2370" s="479" t="s">
        <v>997</v>
      </c>
      <c r="D2370" s="480">
        <v>19.52</v>
      </c>
    </row>
    <row r="2371" spans="1:4" s="476" customFormat="1" ht="13.5" x14ac:dyDescent="0.25">
      <c r="A2371" s="479">
        <v>92916</v>
      </c>
      <c r="B2371" s="479" t="s">
        <v>3865</v>
      </c>
      <c r="C2371" s="479" t="s">
        <v>997</v>
      </c>
      <c r="D2371" s="480">
        <v>18.84</v>
      </c>
    </row>
    <row r="2372" spans="1:4" s="476" customFormat="1" ht="13.5" x14ac:dyDescent="0.25">
      <c r="A2372" s="479">
        <v>92917</v>
      </c>
      <c r="B2372" s="479" t="s">
        <v>3866</v>
      </c>
      <c r="C2372" s="479" t="s">
        <v>997</v>
      </c>
      <c r="D2372" s="480">
        <v>17.96</v>
      </c>
    </row>
    <row r="2373" spans="1:4" s="476" customFormat="1" ht="13.5" x14ac:dyDescent="0.25">
      <c r="A2373" s="479">
        <v>92919</v>
      </c>
      <c r="B2373" s="479" t="s">
        <v>3867</v>
      </c>
      <c r="C2373" s="479" t="s">
        <v>997</v>
      </c>
      <c r="D2373" s="480">
        <v>16.18</v>
      </c>
    </row>
    <row r="2374" spans="1:4" s="476" customFormat="1" ht="13.5" x14ac:dyDescent="0.25">
      <c r="A2374" s="479">
        <v>92921</v>
      </c>
      <c r="B2374" s="479" t="s">
        <v>3868</v>
      </c>
      <c r="C2374" s="479" t="s">
        <v>997</v>
      </c>
      <c r="D2374" s="480">
        <v>13.69</v>
      </c>
    </row>
    <row r="2375" spans="1:4" s="476" customFormat="1" ht="13.5" x14ac:dyDescent="0.25">
      <c r="A2375" s="479">
        <v>92922</v>
      </c>
      <c r="B2375" s="479" t="s">
        <v>3869</v>
      </c>
      <c r="C2375" s="479" t="s">
        <v>997</v>
      </c>
      <c r="D2375" s="480">
        <v>13.11</v>
      </c>
    </row>
    <row r="2376" spans="1:4" s="476" customFormat="1" ht="13.5" x14ac:dyDescent="0.25">
      <c r="A2376" s="479">
        <v>92923</v>
      </c>
      <c r="B2376" s="479" t="s">
        <v>3870</v>
      </c>
      <c r="C2376" s="479" t="s">
        <v>997</v>
      </c>
      <c r="D2376" s="480">
        <v>14.82</v>
      </c>
    </row>
    <row r="2377" spans="1:4" s="476" customFormat="1" ht="13.5" x14ac:dyDescent="0.25">
      <c r="A2377" s="479">
        <v>92924</v>
      </c>
      <c r="B2377" s="479" t="s">
        <v>3871</v>
      </c>
      <c r="C2377" s="479" t="s">
        <v>997</v>
      </c>
      <c r="D2377" s="480">
        <v>14.51</v>
      </c>
    </row>
    <row r="2378" spans="1:4" s="476" customFormat="1" ht="13.5" x14ac:dyDescent="0.25">
      <c r="A2378" s="479">
        <v>95445</v>
      </c>
      <c r="B2378" s="479" t="s">
        <v>16328</v>
      </c>
      <c r="C2378" s="479" t="s">
        <v>997</v>
      </c>
      <c r="D2378" s="480">
        <v>12.63</v>
      </c>
    </row>
    <row r="2379" spans="1:4" s="476" customFormat="1" ht="13.5" x14ac:dyDescent="0.25">
      <c r="A2379" s="479">
        <v>95446</v>
      </c>
      <c r="B2379" s="479" t="s">
        <v>16329</v>
      </c>
      <c r="C2379" s="479" t="s">
        <v>997</v>
      </c>
      <c r="D2379" s="480">
        <v>13.73</v>
      </c>
    </row>
    <row r="2380" spans="1:4" s="476" customFormat="1" ht="13.5" x14ac:dyDescent="0.25">
      <c r="A2380" s="479">
        <v>95448</v>
      </c>
      <c r="B2380" s="479" t="s">
        <v>3872</v>
      </c>
      <c r="C2380" s="479" t="s">
        <v>997</v>
      </c>
      <c r="D2380" s="480">
        <v>14.89</v>
      </c>
    </row>
    <row r="2381" spans="1:4" s="476" customFormat="1" ht="13.5" x14ac:dyDescent="0.25">
      <c r="A2381" s="479">
        <v>95576</v>
      </c>
      <c r="B2381" s="479" t="s">
        <v>16330</v>
      </c>
      <c r="C2381" s="479" t="s">
        <v>997</v>
      </c>
      <c r="D2381" s="480">
        <v>16.8</v>
      </c>
    </row>
    <row r="2382" spans="1:4" s="476" customFormat="1" ht="13.5" x14ac:dyDescent="0.25">
      <c r="A2382" s="479">
        <v>95577</v>
      </c>
      <c r="B2382" s="479" t="s">
        <v>16331</v>
      </c>
      <c r="C2382" s="479" t="s">
        <v>997</v>
      </c>
      <c r="D2382" s="480">
        <v>14.8</v>
      </c>
    </row>
    <row r="2383" spans="1:4" s="476" customFormat="1" ht="13.5" x14ac:dyDescent="0.25">
      <c r="A2383" s="479">
        <v>95578</v>
      </c>
      <c r="B2383" s="479" t="s">
        <v>16332</v>
      </c>
      <c r="C2383" s="479" t="s">
        <v>997</v>
      </c>
      <c r="D2383" s="480">
        <v>12.51</v>
      </c>
    </row>
    <row r="2384" spans="1:4" s="476" customFormat="1" ht="13.5" x14ac:dyDescent="0.25">
      <c r="A2384" s="479">
        <v>95579</v>
      </c>
      <c r="B2384" s="479" t="s">
        <v>16333</v>
      </c>
      <c r="C2384" s="479" t="s">
        <v>997</v>
      </c>
      <c r="D2384" s="480">
        <v>12.25</v>
      </c>
    </row>
    <row r="2385" spans="1:4" s="476" customFormat="1" ht="13.5" x14ac:dyDescent="0.25">
      <c r="A2385" s="479">
        <v>95580</v>
      </c>
      <c r="B2385" s="479" t="s">
        <v>16334</v>
      </c>
      <c r="C2385" s="479" t="s">
        <v>997</v>
      </c>
      <c r="D2385" s="480">
        <v>14.27</v>
      </c>
    </row>
    <row r="2386" spans="1:4" s="476" customFormat="1" ht="13.5" x14ac:dyDescent="0.25">
      <c r="A2386" s="479">
        <v>95581</v>
      </c>
      <c r="B2386" s="479" t="s">
        <v>16335</v>
      </c>
      <c r="C2386" s="479" t="s">
        <v>997</v>
      </c>
      <c r="D2386" s="480">
        <v>14.22</v>
      </c>
    </row>
    <row r="2387" spans="1:4" s="476" customFormat="1" ht="13.5" x14ac:dyDescent="0.25">
      <c r="A2387" s="479">
        <v>95582</v>
      </c>
      <c r="B2387" s="479" t="s">
        <v>16336</v>
      </c>
      <c r="C2387" s="479" t="s">
        <v>997</v>
      </c>
      <c r="D2387" s="480">
        <v>15.54</v>
      </c>
    </row>
    <row r="2388" spans="1:4" s="476" customFormat="1" ht="13.5" x14ac:dyDescent="0.25">
      <c r="A2388" s="479">
        <v>95583</v>
      </c>
      <c r="B2388" s="479" t="s">
        <v>16337</v>
      </c>
      <c r="C2388" s="479" t="s">
        <v>997</v>
      </c>
      <c r="D2388" s="480">
        <v>17.61</v>
      </c>
    </row>
    <row r="2389" spans="1:4" s="476" customFormat="1" ht="13.5" x14ac:dyDescent="0.25">
      <c r="A2389" s="479">
        <v>95584</v>
      </c>
      <c r="B2389" s="479" t="s">
        <v>16338</v>
      </c>
      <c r="C2389" s="479" t="s">
        <v>997</v>
      </c>
      <c r="D2389" s="480">
        <v>17.04</v>
      </c>
    </row>
    <row r="2390" spans="1:4" s="476" customFormat="1" ht="13.5" x14ac:dyDescent="0.25">
      <c r="A2390" s="479">
        <v>95592</v>
      </c>
      <c r="B2390" s="479" t="s">
        <v>16339</v>
      </c>
      <c r="C2390" s="479" t="s">
        <v>997</v>
      </c>
      <c r="D2390" s="480">
        <v>19.02</v>
      </c>
    </row>
    <row r="2391" spans="1:4" s="476" customFormat="1" ht="13.5" x14ac:dyDescent="0.25">
      <c r="A2391" s="479">
        <v>95593</v>
      </c>
      <c r="B2391" s="479" t="s">
        <v>16340</v>
      </c>
      <c r="C2391" s="479" t="s">
        <v>997</v>
      </c>
      <c r="D2391" s="480">
        <v>17.809999999999999</v>
      </c>
    </row>
    <row r="2392" spans="1:4" s="476" customFormat="1" ht="13.5" x14ac:dyDescent="0.25">
      <c r="A2392" s="479">
        <v>95943</v>
      </c>
      <c r="B2392" s="479" t="s">
        <v>12842</v>
      </c>
      <c r="C2392" s="479" t="s">
        <v>997</v>
      </c>
      <c r="D2392" s="480">
        <v>24.11</v>
      </c>
    </row>
    <row r="2393" spans="1:4" s="476" customFormat="1" ht="13.5" x14ac:dyDescent="0.25">
      <c r="A2393" s="479">
        <v>95944</v>
      </c>
      <c r="B2393" s="479" t="s">
        <v>12843</v>
      </c>
      <c r="C2393" s="479" t="s">
        <v>997</v>
      </c>
      <c r="D2393" s="480">
        <v>22.89</v>
      </c>
    </row>
    <row r="2394" spans="1:4" s="476" customFormat="1" ht="13.5" x14ac:dyDescent="0.25">
      <c r="A2394" s="479">
        <v>95945</v>
      </c>
      <c r="B2394" s="479" t="s">
        <v>12844</v>
      </c>
      <c r="C2394" s="479" t="s">
        <v>997</v>
      </c>
      <c r="D2394" s="480">
        <v>19.79</v>
      </c>
    </row>
    <row r="2395" spans="1:4" s="476" customFormat="1" ht="13.5" x14ac:dyDescent="0.25">
      <c r="A2395" s="479">
        <v>95946</v>
      </c>
      <c r="B2395" s="479" t="s">
        <v>12845</v>
      </c>
      <c r="C2395" s="479" t="s">
        <v>997</v>
      </c>
      <c r="D2395" s="480">
        <v>16.579999999999998</v>
      </c>
    </row>
    <row r="2396" spans="1:4" s="476" customFormat="1" ht="13.5" x14ac:dyDescent="0.25">
      <c r="A2396" s="479">
        <v>95947</v>
      </c>
      <c r="B2396" s="479" t="s">
        <v>12846</v>
      </c>
      <c r="C2396" s="479" t="s">
        <v>997</v>
      </c>
      <c r="D2396" s="480">
        <v>13.29</v>
      </c>
    </row>
    <row r="2397" spans="1:4" s="476" customFormat="1" ht="13.5" x14ac:dyDescent="0.25">
      <c r="A2397" s="479">
        <v>95948</v>
      </c>
      <c r="B2397" s="479" t="s">
        <v>12847</v>
      </c>
      <c r="C2397" s="479" t="s">
        <v>997</v>
      </c>
      <c r="D2397" s="480">
        <v>12.26</v>
      </c>
    </row>
    <row r="2398" spans="1:4" s="476" customFormat="1" ht="13.5" x14ac:dyDescent="0.25">
      <c r="A2398" s="479">
        <v>96544</v>
      </c>
      <c r="B2398" s="479" t="s">
        <v>1103</v>
      </c>
      <c r="C2398" s="479" t="s">
        <v>997</v>
      </c>
      <c r="D2398" s="480">
        <v>19.809999999999999</v>
      </c>
    </row>
    <row r="2399" spans="1:4" s="476" customFormat="1" ht="13.5" x14ac:dyDescent="0.25">
      <c r="A2399" s="479">
        <v>96545</v>
      </c>
      <c r="B2399" s="479" t="s">
        <v>1106</v>
      </c>
      <c r="C2399" s="479" t="s">
        <v>997</v>
      </c>
      <c r="D2399" s="480">
        <v>18.739999999999998</v>
      </c>
    </row>
    <row r="2400" spans="1:4" s="476" customFormat="1" ht="13.5" x14ac:dyDescent="0.25">
      <c r="A2400" s="479">
        <v>96546</v>
      </c>
      <c r="B2400" s="479" t="s">
        <v>1127</v>
      </c>
      <c r="C2400" s="479" t="s">
        <v>997</v>
      </c>
      <c r="D2400" s="480">
        <v>16.82</v>
      </c>
    </row>
    <row r="2401" spans="1:4" s="476" customFormat="1" ht="13.5" x14ac:dyDescent="0.25">
      <c r="A2401" s="479">
        <v>96547</v>
      </c>
      <c r="B2401" s="479" t="s">
        <v>1108</v>
      </c>
      <c r="C2401" s="479" t="s">
        <v>997</v>
      </c>
      <c r="D2401" s="480">
        <v>14.25</v>
      </c>
    </row>
    <row r="2402" spans="1:4" s="476" customFormat="1" ht="13.5" x14ac:dyDescent="0.25">
      <c r="A2402" s="479">
        <v>96548</v>
      </c>
      <c r="B2402" s="479" t="s">
        <v>1109</v>
      </c>
      <c r="C2402" s="479" t="s">
        <v>997</v>
      </c>
      <c r="D2402" s="480">
        <v>13.59</v>
      </c>
    </row>
    <row r="2403" spans="1:4" s="476" customFormat="1" ht="13.5" x14ac:dyDescent="0.25">
      <c r="A2403" s="479">
        <v>96549</v>
      </c>
      <c r="B2403" s="479" t="s">
        <v>1129</v>
      </c>
      <c r="C2403" s="479" t="s">
        <v>997</v>
      </c>
      <c r="D2403" s="480">
        <v>15.26</v>
      </c>
    </row>
    <row r="2404" spans="1:4" s="476" customFormat="1" ht="13.5" x14ac:dyDescent="0.25">
      <c r="A2404" s="479">
        <v>96550</v>
      </c>
      <c r="B2404" s="479" t="s">
        <v>3875</v>
      </c>
      <c r="C2404" s="479" t="s">
        <v>997</v>
      </c>
      <c r="D2404" s="480">
        <v>14.92</v>
      </c>
    </row>
    <row r="2405" spans="1:4" s="476" customFormat="1" ht="13.5" x14ac:dyDescent="0.25">
      <c r="A2405" s="479">
        <v>100064</v>
      </c>
      <c r="B2405" s="479" t="s">
        <v>16341</v>
      </c>
      <c r="C2405" s="479" t="s">
        <v>997</v>
      </c>
      <c r="D2405" s="480">
        <v>17.309999999999999</v>
      </c>
    </row>
    <row r="2406" spans="1:4" s="476" customFormat="1" ht="13.5" x14ac:dyDescent="0.25">
      <c r="A2406" s="479">
        <v>100066</v>
      </c>
      <c r="B2406" s="479" t="s">
        <v>3876</v>
      </c>
      <c r="C2406" s="479" t="s">
        <v>997</v>
      </c>
      <c r="D2406" s="480">
        <v>17.329999999999998</v>
      </c>
    </row>
    <row r="2407" spans="1:4" s="476" customFormat="1" ht="13.5" x14ac:dyDescent="0.25">
      <c r="A2407" s="479">
        <v>100067</v>
      </c>
      <c r="B2407" s="479" t="s">
        <v>3877</v>
      </c>
      <c r="C2407" s="479" t="s">
        <v>997</v>
      </c>
      <c r="D2407" s="480">
        <v>15.6</v>
      </c>
    </row>
    <row r="2408" spans="1:4" s="476" customFormat="1" ht="13.5" x14ac:dyDescent="0.25">
      <c r="A2408" s="479">
        <v>100068</v>
      </c>
      <c r="B2408" s="479" t="s">
        <v>3878</v>
      </c>
      <c r="C2408" s="479" t="s">
        <v>997</v>
      </c>
      <c r="D2408" s="480">
        <v>12.69</v>
      </c>
    </row>
    <row r="2409" spans="1:4" s="476" customFormat="1" ht="13.5" x14ac:dyDescent="0.25">
      <c r="A2409" s="479">
        <v>102920</v>
      </c>
      <c r="B2409" s="479" t="s">
        <v>16342</v>
      </c>
      <c r="C2409" s="479" t="s">
        <v>997</v>
      </c>
      <c r="D2409" s="480">
        <v>11.42</v>
      </c>
    </row>
    <row r="2410" spans="1:4" s="476" customFormat="1" ht="13.5" x14ac:dyDescent="0.25">
      <c r="A2410" s="479">
        <v>102921</v>
      </c>
      <c r="B2410" s="479" t="s">
        <v>16343</v>
      </c>
      <c r="C2410" s="479" t="s">
        <v>997</v>
      </c>
      <c r="D2410" s="480">
        <v>11.16</v>
      </c>
    </row>
    <row r="2411" spans="1:4" s="476" customFormat="1" ht="13.5" x14ac:dyDescent="0.25">
      <c r="A2411" s="479">
        <v>102922</v>
      </c>
      <c r="B2411" s="479" t="s">
        <v>16344</v>
      </c>
      <c r="C2411" s="479" t="s">
        <v>997</v>
      </c>
      <c r="D2411" s="480">
        <v>11.91</v>
      </c>
    </row>
    <row r="2412" spans="1:4" s="476" customFormat="1" ht="13.5" x14ac:dyDescent="0.25">
      <c r="A2412" s="479">
        <v>102923</v>
      </c>
      <c r="B2412" s="479" t="s">
        <v>16345</v>
      </c>
      <c r="C2412" s="479" t="s">
        <v>997</v>
      </c>
      <c r="D2412" s="480">
        <v>10.98</v>
      </c>
    </row>
    <row r="2413" spans="1:4" s="476" customFormat="1" ht="13.5" x14ac:dyDescent="0.25">
      <c r="A2413" s="479">
        <v>103088</v>
      </c>
      <c r="B2413" s="479" t="s">
        <v>16346</v>
      </c>
      <c r="C2413" s="479" t="s">
        <v>997</v>
      </c>
      <c r="D2413" s="480">
        <v>12.94</v>
      </c>
    </row>
    <row r="2414" spans="1:4" s="476" customFormat="1" ht="13.5" x14ac:dyDescent="0.25">
      <c r="A2414" s="479">
        <v>89993</v>
      </c>
      <c r="B2414" s="479" t="s">
        <v>16347</v>
      </c>
      <c r="C2414" s="479" t="s">
        <v>932</v>
      </c>
      <c r="D2414" s="480">
        <v>906.31</v>
      </c>
    </row>
    <row r="2415" spans="1:4" s="476" customFormat="1" ht="13.5" x14ac:dyDescent="0.25">
      <c r="A2415" s="479">
        <v>89994</v>
      </c>
      <c r="B2415" s="479" t="s">
        <v>16348</v>
      </c>
      <c r="C2415" s="479" t="s">
        <v>932</v>
      </c>
      <c r="D2415" s="480">
        <v>783.35</v>
      </c>
    </row>
    <row r="2416" spans="1:4" s="476" customFormat="1" ht="13.5" x14ac:dyDescent="0.25">
      <c r="A2416" s="479">
        <v>89995</v>
      </c>
      <c r="B2416" s="479" t="s">
        <v>16349</v>
      </c>
      <c r="C2416" s="479" t="s">
        <v>932</v>
      </c>
      <c r="D2416" s="480">
        <v>874.86</v>
      </c>
    </row>
    <row r="2417" spans="1:4" s="476" customFormat="1" ht="13.5" x14ac:dyDescent="0.25">
      <c r="A2417" s="479">
        <v>90278</v>
      </c>
      <c r="B2417" s="479" t="s">
        <v>16350</v>
      </c>
      <c r="C2417" s="479" t="s">
        <v>932</v>
      </c>
      <c r="D2417" s="480">
        <v>468.03</v>
      </c>
    </row>
    <row r="2418" spans="1:4" s="476" customFormat="1" ht="13.5" x14ac:dyDescent="0.25">
      <c r="A2418" s="479">
        <v>90279</v>
      </c>
      <c r="B2418" s="479" t="s">
        <v>16351</v>
      </c>
      <c r="C2418" s="479" t="s">
        <v>932</v>
      </c>
      <c r="D2418" s="480">
        <v>507.58</v>
      </c>
    </row>
    <row r="2419" spans="1:4" s="476" customFormat="1" ht="13.5" x14ac:dyDescent="0.25">
      <c r="A2419" s="479">
        <v>90280</v>
      </c>
      <c r="B2419" s="479" t="s">
        <v>16352</v>
      </c>
      <c r="C2419" s="479" t="s">
        <v>932</v>
      </c>
      <c r="D2419" s="480">
        <v>551.6</v>
      </c>
    </row>
    <row r="2420" spans="1:4" s="476" customFormat="1" ht="13.5" x14ac:dyDescent="0.25">
      <c r="A2420" s="479">
        <v>90281</v>
      </c>
      <c r="B2420" s="479" t="s">
        <v>16353</v>
      </c>
      <c r="C2420" s="479" t="s">
        <v>932</v>
      </c>
      <c r="D2420" s="480">
        <v>625.84</v>
      </c>
    </row>
    <row r="2421" spans="1:4" s="476" customFormat="1" ht="13.5" x14ac:dyDescent="0.25">
      <c r="A2421" s="479">
        <v>90282</v>
      </c>
      <c r="B2421" s="479" t="s">
        <v>16354</v>
      </c>
      <c r="C2421" s="479" t="s">
        <v>932</v>
      </c>
      <c r="D2421" s="480">
        <v>459.2</v>
      </c>
    </row>
    <row r="2422" spans="1:4" s="476" customFormat="1" ht="13.5" x14ac:dyDescent="0.25">
      <c r="A2422" s="479">
        <v>90283</v>
      </c>
      <c r="B2422" s="479" t="s">
        <v>16355</v>
      </c>
      <c r="C2422" s="479" t="s">
        <v>932</v>
      </c>
      <c r="D2422" s="480">
        <v>499.08</v>
      </c>
    </row>
    <row r="2423" spans="1:4" s="476" customFormat="1" ht="13.5" x14ac:dyDescent="0.25">
      <c r="A2423" s="479">
        <v>90284</v>
      </c>
      <c r="B2423" s="479" t="s">
        <v>16356</v>
      </c>
      <c r="C2423" s="479" t="s">
        <v>932</v>
      </c>
      <c r="D2423" s="480">
        <v>546.99</v>
      </c>
    </row>
    <row r="2424" spans="1:4" s="476" customFormat="1" ht="13.5" x14ac:dyDescent="0.25">
      <c r="A2424" s="479">
        <v>90285</v>
      </c>
      <c r="B2424" s="479" t="s">
        <v>16357</v>
      </c>
      <c r="C2424" s="479" t="s">
        <v>932</v>
      </c>
      <c r="D2424" s="480">
        <v>627.32000000000005</v>
      </c>
    </row>
    <row r="2425" spans="1:4" s="476" customFormat="1" ht="13.5" x14ac:dyDescent="0.25">
      <c r="A2425" s="479">
        <v>92718</v>
      </c>
      <c r="B2425" s="479" t="s">
        <v>3879</v>
      </c>
      <c r="C2425" s="479" t="s">
        <v>932</v>
      </c>
      <c r="D2425" s="480">
        <v>538.37</v>
      </c>
    </row>
    <row r="2426" spans="1:4" s="476" customFormat="1" ht="13.5" x14ac:dyDescent="0.25">
      <c r="A2426" s="479">
        <v>92719</v>
      </c>
      <c r="B2426" s="479" t="s">
        <v>3880</v>
      </c>
      <c r="C2426" s="479" t="s">
        <v>932</v>
      </c>
      <c r="D2426" s="480">
        <v>387.26</v>
      </c>
    </row>
    <row r="2427" spans="1:4" s="476" customFormat="1" ht="13.5" x14ac:dyDescent="0.25">
      <c r="A2427" s="479">
        <v>92720</v>
      </c>
      <c r="B2427" s="479" t="s">
        <v>3881</v>
      </c>
      <c r="C2427" s="479" t="s">
        <v>932</v>
      </c>
      <c r="D2427" s="480">
        <v>411.45</v>
      </c>
    </row>
    <row r="2428" spans="1:4" s="476" customFormat="1" ht="13.5" x14ac:dyDescent="0.25">
      <c r="A2428" s="479">
        <v>92721</v>
      </c>
      <c r="B2428" s="479" t="s">
        <v>3882</v>
      </c>
      <c r="C2428" s="479" t="s">
        <v>932</v>
      </c>
      <c r="D2428" s="480">
        <v>378.03</v>
      </c>
    </row>
    <row r="2429" spans="1:4" s="476" customFormat="1" ht="13.5" x14ac:dyDescent="0.25">
      <c r="A2429" s="479">
        <v>92722</v>
      </c>
      <c r="B2429" s="479" t="s">
        <v>3883</v>
      </c>
      <c r="C2429" s="479" t="s">
        <v>932</v>
      </c>
      <c r="D2429" s="480">
        <v>407.65</v>
      </c>
    </row>
    <row r="2430" spans="1:4" s="476" customFormat="1" ht="13.5" x14ac:dyDescent="0.25">
      <c r="A2430" s="479">
        <v>92723</v>
      </c>
      <c r="B2430" s="479" t="s">
        <v>3884</v>
      </c>
      <c r="C2430" s="479" t="s">
        <v>932</v>
      </c>
      <c r="D2430" s="480">
        <v>401.07</v>
      </c>
    </row>
    <row r="2431" spans="1:4" s="476" customFormat="1" ht="13.5" x14ac:dyDescent="0.25">
      <c r="A2431" s="479">
        <v>92724</v>
      </c>
      <c r="B2431" s="479" t="s">
        <v>3885</v>
      </c>
      <c r="C2431" s="479" t="s">
        <v>932</v>
      </c>
      <c r="D2431" s="480">
        <v>397.64</v>
      </c>
    </row>
    <row r="2432" spans="1:4" s="476" customFormat="1" ht="13.5" x14ac:dyDescent="0.25">
      <c r="A2432" s="479">
        <v>92725</v>
      </c>
      <c r="B2432" s="479" t="s">
        <v>3886</v>
      </c>
      <c r="C2432" s="479" t="s">
        <v>932</v>
      </c>
      <c r="D2432" s="480">
        <v>396.21</v>
      </c>
    </row>
    <row r="2433" spans="1:4" s="476" customFormat="1" ht="13.5" x14ac:dyDescent="0.25">
      <c r="A2433" s="479">
        <v>92726</v>
      </c>
      <c r="B2433" s="479" t="s">
        <v>3887</v>
      </c>
      <c r="C2433" s="479" t="s">
        <v>932</v>
      </c>
      <c r="D2433" s="480">
        <v>393.79</v>
      </c>
    </row>
    <row r="2434" spans="1:4" s="476" customFormat="1" ht="13.5" x14ac:dyDescent="0.25">
      <c r="A2434" s="479">
        <v>92727</v>
      </c>
      <c r="B2434" s="479" t="s">
        <v>3888</v>
      </c>
      <c r="C2434" s="479" t="s">
        <v>932</v>
      </c>
      <c r="D2434" s="480">
        <v>472.26</v>
      </c>
    </row>
    <row r="2435" spans="1:4" s="476" customFormat="1" ht="13.5" x14ac:dyDescent="0.25">
      <c r="A2435" s="479">
        <v>92728</v>
      </c>
      <c r="B2435" s="479" t="s">
        <v>3889</v>
      </c>
      <c r="C2435" s="479" t="s">
        <v>932</v>
      </c>
      <c r="D2435" s="480">
        <v>448.32</v>
      </c>
    </row>
    <row r="2436" spans="1:4" s="476" customFormat="1" ht="13.5" x14ac:dyDescent="0.25">
      <c r="A2436" s="479">
        <v>92729</v>
      </c>
      <c r="B2436" s="479" t="s">
        <v>3890</v>
      </c>
      <c r="C2436" s="479" t="s">
        <v>932</v>
      </c>
      <c r="D2436" s="480">
        <v>438.19</v>
      </c>
    </row>
    <row r="2437" spans="1:4" s="476" customFormat="1" ht="13.5" x14ac:dyDescent="0.25">
      <c r="A2437" s="479">
        <v>92730</v>
      </c>
      <c r="B2437" s="479" t="s">
        <v>3891</v>
      </c>
      <c r="C2437" s="479" t="s">
        <v>932</v>
      </c>
      <c r="D2437" s="480">
        <v>421.28</v>
      </c>
    </row>
    <row r="2438" spans="1:4" s="476" customFormat="1" ht="13.5" x14ac:dyDescent="0.25">
      <c r="A2438" s="479">
        <v>92731</v>
      </c>
      <c r="B2438" s="479" t="s">
        <v>3892</v>
      </c>
      <c r="C2438" s="479" t="s">
        <v>932</v>
      </c>
      <c r="D2438" s="480">
        <v>440.66</v>
      </c>
    </row>
    <row r="2439" spans="1:4" s="476" customFormat="1" ht="13.5" x14ac:dyDescent="0.25">
      <c r="A2439" s="479">
        <v>92732</v>
      </c>
      <c r="B2439" s="479" t="s">
        <v>3893</v>
      </c>
      <c r="C2439" s="479" t="s">
        <v>932</v>
      </c>
      <c r="D2439" s="480">
        <v>424.29</v>
      </c>
    </row>
    <row r="2440" spans="1:4" s="476" customFormat="1" ht="13.5" x14ac:dyDescent="0.25">
      <c r="A2440" s="479">
        <v>92733</v>
      </c>
      <c r="B2440" s="479" t="s">
        <v>3894</v>
      </c>
      <c r="C2440" s="479" t="s">
        <v>932</v>
      </c>
      <c r="D2440" s="480">
        <v>417.31</v>
      </c>
    </row>
    <row r="2441" spans="1:4" s="476" customFormat="1" ht="13.5" x14ac:dyDescent="0.25">
      <c r="A2441" s="479">
        <v>92734</v>
      </c>
      <c r="B2441" s="479" t="s">
        <v>3895</v>
      </c>
      <c r="C2441" s="479" t="s">
        <v>932</v>
      </c>
      <c r="D2441" s="480">
        <v>405.76</v>
      </c>
    </row>
    <row r="2442" spans="1:4" s="476" customFormat="1" ht="13.5" x14ac:dyDescent="0.25">
      <c r="A2442" s="479">
        <v>92735</v>
      </c>
      <c r="B2442" s="479" t="s">
        <v>3896</v>
      </c>
      <c r="C2442" s="479" t="s">
        <v>932</v>
      </c>
      <c r="D2442" s="480">
        <v>414.19</v>
      </c>
    </row>
    <row r="2443" spans="1:4" s="476" customFormat="1" ht="13.5" x14ac:dyDescent="0.25">
      <c r="A2443" s="479">
        <v>92736</v>
      </c>
      <c r="B2443" s="479" t="s">
        <v>3897</v>
      </c>
      <c r="C2443" s="479" t="s">
        <v>932</v>
      </c>
      <c r="D2443" s="480">
        <v>401.39</v>
      </c>
    </row>
    <row r="2444" spans="1:4" s="476" customFormat="1" ht="13.5" x14ac:dyDescent="0.25">
      <c r="A2444" s="479">
        <v>92739</v>
      </c>
      <c r="B2444" s="479" t="s">
        <v>3898</v>
      </c>
      <c r="C2444" s="479" t="s">
        <v>932</v>
      </c>
      <c r="D2444" s="480">
        <v>382.81</v>
      </c>
    </row>
    <row r="2445" spans="1:4" s="476" customFormat="1" ht="13.5" x14ac:dyDescent="0.25">
      <c r="A2445" s="479">
        <v>92740</v>
      </c>
      <c r="B2445" s="479" t="s">
        <v>3899</v>
      </c>
      <c r="C2445" s="479" t="s">
        <v>932</v>
      </c>
      <c r="D2445" s="480">
        <v>376.45</v>
      </c>
    </row>
    <row r="2446" spans="1:4" s="476" customFormat="1" ht="13.5" x14ac:dyDescent="0.25">
      <c r="A2446" s="479">
        <v>92741</v>
      </c>
      <c r="B2446" s="479" t="s">
        <v>3900</v>
      </c>
      <c r="C2446" s="479" t="s">
        <v>932</v>
      </c>
      <c r="D2446" s="480">
        <v>604.65</v>
      </c>
    </row>
    <row r="2447" spans="1:4" s="476" customFormat="1" ht="13.5" x14ac:dyDescent="0.25">
      <c r="A2447" s="479">
        <v>92742</v>
      </c>
      <c r="B2447" s="479" t="s">
        <v>3901</v>
      </c>
      <c r="C2447" s="479" t="s">
        <v>932</v>
      </c>
      <c r="D2447" s="480">
        <v>845.25</v>
      </c>
    </row>
    <row r="2448" spans="1:4" s="476" customFormat="1" ht="13.5" x14ac:dyDescent="0.25">
      <c r="A2448" s="479">
        <v>92873</v>
      </c>
      <c r="B2448" s="479" t="s">
        <v>3902</v>
      </c>
      <c r="C2448" s="479" t="s">
        <v>932</v>
      </c>
      <c r="D2448" s="480">
        <v>186.82</v>
      </c>
    </row>
    <row r="2449" spans="1:4" s="476" customFormat="1" ht="13.5" x14ac:dyDescent="0.25">
      <c r="A2449" s="479">
        <v>92874</v>
      </c>
      <c r="B2449" s="479" t="s">
        <v>1113</v>
      </c>
      <c r="C2449" s="479" t="s">
        <v>932</v>
      </c>
      <c r="D2449" s="480">
        <v>30.59</v>
      </c>
    </row>
    <row r="2450" spans="1:4" s="476" customFormat="1" ht="13.5" x14ac:dyDescent="0.25">
      <c r="A2450" s="479">
        <v>94962</v>
      </c>
      <c r="B2450" s="479" t="s">
        <v>16358</v>
      </c>
      <c r="C2450" s="479" t="s">
        <v>932</v>
      </c>
      <c r="D2450" s="480">
        <v>359.33</v>
      </c>
    </row>
    <row r="2451" spans="1:4" s="476" customFormat="1" ht="13.5" x14ac:dyDescent="0.25">
      <c r="A2451" s="479">
        <v>94963</v>
      </c>
      <c r="B2451" s="479" t="s">
        <v>16359</v>
      </c>
      <c r="C2451" s="479" t="s">
        <v>932</v>
      </c>
      <c r="D2451" s="480">
        <v>392.63</v>
      </c>
    </row>
    <row r="2452" spans="1:4" s="476" customFormat="1" ht="13.5" x14ac:dyDescent="0.25">
      <c r="A2452" s="479">
        <v>94964</v>
      </c>
      <c r="B2452" s="479" t="s">
        <v>16360</v>
      </c>
      <c r="C2452" s="479" t="s">
        <v>932</v>
      </c>
      <c r="D2452" s="480">
        <v>424.21</v>
      </c>
    </row>
    <row r="2453" spans="1:4" s="476" customFormat="1" ht="13.5" x14ac:dyDescent="0.25">
      <c r="A2453" s="479">
        <v>94965</v>
      </c>
      <c r="B2453" s="479" t="s">
        <v>16361</v>
      </c>
      <c r="C2453" s="479" t="s">
        <v>932</v>
      </c>
      <c r="D2453" s="480">
        <v>438.45</v>
      </c>
    </row>
    <row r="2454" spans="1:4" s="476" customFormat="1" ht="13.5" x14ac:dyDescent="0.25">
      <c r="A2454" s="479">
        <v>94966</v>
      </c>
      <c r="B2454" s="479" t="s">
        <v>16362</v>
      </c>
      <c r="C2454" s="479" t="s">
        <v>932</v>
      </c>
      <c r="D2454" s="480">
        <v>451.22</v>
      </c>
    </row>
    <row r="2455" spans="1:4" s="476" customFormat="1" ht="13.5" x14ac:dyDescent="0.25">
      <c r="A2455" s="479">
        <v>94967</v>
      </c>
      <c r="B2455" s="479" t="s">
        <v>16363</v>
      </c>
      <c r="C2455" s="479" t="s">
        <v>932</v>
      </c>
      <c r="D2455" s="480">
        <v>505.97</v>
      </c>
    </row>
    <row r="2456" spans="1:4" s="476" customFormat="1" ht="13.5" x14ac:dyDescent="0.25">
      <c r="A2456" s="479">
        <v>94968</v>
      </c>
      <c r="B2456" s="479" t="s">
        <v>16364</v>
      </c>
      <c r="C2456" s="479" t="s">
        <v>932</v>
      </c>
      <c r="D2456" s="480">
        <v>357.06</v>
      </c>
    </row>
    <row r="2457" spans="1:4" s="476" customFormat="1" ht="13.5" x14ac:dyDescent="0.25">
      <c r="A2457" s="479">
        <v>94969</v>
      </c>
      <c r="B2457" s="479" t="s">
        <v>16365</v>
      </c>
      <c r="C2457" s="479" t="s">
        <v>932</v>
      </c>
      <c r="D2457" s="480">
        <v>387.67</v>
      </c>
    </row>
    <row r="2458" spans="1:4" s="476" customFormat="1" ht="13.5" x14ac:dyDescent="0.25">
      <c r="A2458" s="479">
        <v>94970</v>
      </c>
      <c r="B2458" s="479" t="s">
        <v>16366</v>
      </c>
      <c r="C2458" s="479" t="s">
        <v>932</v>
      </c>
      <c r="D2458" s="480">
        <v>414.15</v>
      </c>
    </row>
    <row r="2459" spans="1:4" s="476" customFormat="1" ht="13.5" x14ac:dyDescent="0.25">
      <c r="A2459" s="479">
        <v>94971</v>
      </c>
      <c r="B2459" s="479" t="s">
        <v>16367</v>
      </c>
      <c r="C2459" s="479" t="s">
        <v>932</v>
      </c>
      <c r="D2459" s="480">
        <v>433.52</v>
      </c>
    </row>
    <row r="2460" spans="1:4" s="476" customFormat="1" ht="13.5" x14ac:dyDescent="0.25">
      <c r="A2460" s="479">
        <v>94972</v>
      </c>
      <c r="B2460" s="479" t="s">
        <v>16368</v>
      </c>
      <c r="C2460" s="479" t="s">
        <v>932</v>
      </c>
      <c r="D2460" s="480">
        <v>446.25</v>
      </c>
    </row>
    <row r="2461" spans="1:4" s="476" customFormat="1" ht="13.5" x14ac:dyDescent="0.25">
      <c r="A2461" s="479">
        <v>94973</v>
      </c>
      <c r="B2461" s="479" t="s">
        <v>16369</v>
      </c>
      <c r="C2461" s="479" t="s">
        <v>932</v>
      </c>
      <c r="D2461" s="480">
        <v>499.54</v>
      </c>
    </row>
    <row r="2462" spans="1:4" s="476" customFormat="1" ht="13.5" x14ac:dyDescent="0.25">
      <c r="A2462" s="479">
        <v>94974</v>
      </c>
      <c r="B2462" s="479" t="s">
        <v>16370</v>
      </c>
      <c r="C2462" s="479" t="s">
        <v>932</v>
      </c>
      <c r="D2462" s="480">
        <v>410.35</v>
      </c>
    </row>
    <row r="2463" spans="1:4" s="476" customFormat="1" ht="13.5" x14ac:dyDescent="0.25">
      <c r="A2463" s="479">
        <v>94975</v>
      </c>
      <c r="B2463" s="479" t="s">
        <v>16371</v>
      </c>
      <c r="C2463" s="479" t="s">
        <v>932</v>
      </c>
      <c r="D2463" s="480">
        <v>438.99</v>
      </c>
    </row>
    <row r="2464" spans="1:4" s="476" customFormat="1" ht="13.5" x14ac:dyDescent="0.25">
      <c r="A2464" s="479">
        <v>96555</v>
      </c>
      <c r="B2464" s="479" t="s">
        <v>3903</v>
      </c>
      <c r="C2464" s="479" t="s">
        <v>932</v>
      </c>
      <c r="D2464" s="480">
        <v>614.15</v>
      </c>
    </row>
    <row r="2465" spans="1:4" s="476" customFormat="1" ht="13.5" x14ac:dyDescent="0.25">
      <c r="A2465" s="479">
        <v>96556</v>
      </c>
      <c r="B2465" s="479" t="s">
        <v>3904</v>
      </c>
      <c r="C2465" s="479" t="s">
        <v>932</v>
      </c>
      <c r="D2465" s="480">
        <v>689.57</v>
      </c>
    </row>
    <row r="2466" spans="1:4" s="476" customFormat="1" ht="13.5" x14ac:dyDescent="0.25">
      <c r="A2466" s="479">
        <v>96557</v>
      </c>
      <c r="B2466" s="479" t="s">
        <v>3905</v>
      </c>
      <c r="C2466" s="479" t="s">
        <v>932</v>
      </c>
      <c r="D2466" s="480">
        <v>427.7</v>
      </c>
    </row>
    <row r="2467" spans="1:4" s="476" customFormat="1" ht="13.5" x14ac:dyDescent="0.25">
      <c r="A2467" s="479">
        <v>96558</v>
      </c>
      <c r="B2467" s="479" t="s">
        <v>3906</v>
      </c>
      <c r="C2467" s="479" t="s">
        <v>932</v>
      </c>
      <c r="D2467" s="480">
        <v>434.33</v>
      </c>
    </row>
    <row r="2468" spans="1:4" s="476" customFormat="1" ht="13.5" x14ac:dyDescent="0.25">
      <c r="A2468" s="479">
        <v>99235</v>
      </c>
      <c r="B2468" s="479" t="s">
        <v>3907</v>
      </c>
      <c r="C2468" s="479" t="s">
        <v>932</v>
      </c>
      <c r="D2468" s="480">
        <v>418.24</v>
      </c>
    </row>
    <row r="2469" spans="1:4" s="476" customFormat="1" ht="13.5" x14ac:dyDescent="0.25">
      <c r="A2469" s="479">
        <v>99431</v>
      </c>
      <c r="B2469" s="479" t="s">
        <v>3908</v>
      </c>
      <c r="C2469" s="479" t="s">
        <v>932</v>
      </c>
      <c r="D2469" s="480">
        <v>438.6</v>
      </c>
    </row>
    <row r="2470" spans="1:4" s="476" customFormat="1" ht="13.5" x14ac:dyDescent="0.25">
      <c r="A2470" s="479">
        <v>99432</v>
      </c>
      <c r="B2470" s="479" t="s">
        <v>3909</v>
      </c>
      <c r="C2470" s="479" t="s">
        <v>932</v>
      </c>
      <c r="D2470" s="480">
        <v>424.98</v>
      </c>
    </row>
    <row r="2471" spans="1:4" s="476" customFormat="1" ht="13.5" x14ac:dyDescent="0.25">
      <c r="A2471" s="479">
        <v>99433</v>
      </c>
      <c r="B2471" s="479" t="s">
        <v>3910</v>
      </c>
      <c r="C2471" s="479" t="s">
        <v>932</v>
      </c>
      <c r="D2471" s="480">
        <v>466.95</v>
      </c>
    </row>
    <row r="2472" spans="1:4" s="476" customFormat="1" ht="13.5" x14ac:dyDescent="0.25">
      <c r="A2472" s="479">
        <v>99434</v>
      </c>
      <c r="B2472" s="479" t="s">
        <v>3911</v>
      </c>
      <c r="C2472" s="479" t="s">
        <v>932</v>
      </c>
      <c r="D2472" s="480">
        <v>442.78</v>
      </c>
    </row>
    <row r="2473" spans="1:4" s="476" customFormat="1" ht="13.5" x14ac:dyDescent="0.25">
      <c r="A2473" s="479">
        <v>99435</v>
      </c>
      <c r="B2473" s="479" t="s">
        <v>3912</v>
      </c>
      <c r="C2473" s="479" t="s">
        <v>932</v>
      </c>
      <c r="D2473" s="480">
        <v>427.75</v>
      </c>
    </row>
    <row r="2474" spans="1:4" s="476" customFormat="1" ht="13.5" x14ac:dyDescent="0.25">
      <c r="A2474" s="479">
        <v>99436</v>
      </c>
      <c r="B2474" s="479" t="s">
        <v>3913</v>
      </c>
      <c r="C2474" s="479" t="s">
        <v>932</v>
      </c>
      <c r="D2474" s="480">
        <v>486.1</v>
      </c>
    </row>
    <row r="2475" spans="1:4" s="476" customFormat="1" ht="13.5" x14ac:dyDescent="0.25">
      <c r="A2475" s="479">
        <v>99437</v>
      </c>
      <c r="B2475" s="479" t="s">
        <v>3914</v>
      </c>
      <c r="C2475" s="479" t="s">
        <v>932</v>
      </c>
      <c r="D2475" s="480">
        <v>445.4</v>
      </c>
    </row>
    <row r="2476" spans="1:4" s="476" customFormat="1" ht="13.5" x14ac:dyDescent="0.25">
      <c r="A2476" s="479">
        <v>99438</v>
      </c>
      <c r="B2476" s="479" t="s">
        <v>3915</v>
      </c>
      <c r="C2476" s="479" t="s">
        <v>932</v>
      </c>
      <c r="D2476" s="480">
        <v>451.18</v>
      </c>
    </row>
    <row r="2477" spans="1:4" s="476" customFormat="1" ht="13.5" x14ac:dyDescent="0.25">
      <c r="A2477" s="479">
        <v>99439</v>
      </c>
      <c r="B2477" s="479" t="s">
        <v>3916</v>
      </c>
      <c r="C2477" s="479" t="s">
        <v>932</v>
      </c>
      <c r="D2477" s="480">
        <v>431.84</v>
      </c>
    </row>
    <row r="2478" spans="1:4" s="476" customFormat="1" ht="13.5" x14ac:dyDescent="0.25">
      <c r="A2478" s="479">
        <v>102473</v>
      </c>
      <c r="B2478" s="479" t="s">
        <v>16372</v>
      </c>
      <c r="C2478" s="479" t="s">
        <v>932</v>
      </c>
      <c r="D2478" s="480">
        <v>390.41</v>
      </c>
    </row>
    <row r="2479" spans="1:4" s="476" customFormat="1" ht="13.5" x14ac:dyDescent="0.25">
      <c r="A2479" s="479">
        <v>102474</v>
      </c>
      <c r="B2479" s="479" t="s">
        <v>16373</v>
      </c>
      <c r="C2479" s="479" t="s">
        <v>932</v>
      </c>
      <c r="D2479" s="480">
        <v>422.44</v>
      </c>
    </row>
    <row r="2480" spans="1:4" s="476" customFormat="1" ht="13.5" x14ac:dyDescent="0.25">
      <c r="A2480" s="479">
        <v>102475</v>
      </c>
      <c r="B2480" s="479" t="s">
        <v>16374</v>
      </c>
      <c r="C2480" s="479" t="s">
        <v>932</v>
      </c>
      <c r="D2480" s="480">
        <v>456.16</v>
      </c>
    </row>
    <row r="2481" spans="1:4" s="476" customFormat="1" ht="13.5" x14ac:dyDescent="0.25">
      <c r="A2481" s="479">
        <v>102476</v>
      </c>
      <c r="B2481" s="479" t="s">
        <v>16375</v>
      </c>
      <c r="C2481" s="479" t="s">
        <v>932</v>
      </c>
      <c r="D2481" s="480">
        <v>470.53</v>
      </c>
    </row>
    <row r="2482" spans="1:4" s="476" customFormat="1" ht="13.5" x14ac:dyDescent="0.25">
      <c r="A2482" s="479">
        <v>102477</v>
      </c>
      <c r="B2482" s="479" t="s">
        <v>16376</v>
      </c>
      <c r="C2482" s="479" t="s">
        <v>932</v>
      </c>
      <c r="D2482" s="480">
        <v>497.55</v>
      </c>
    </row>
    <row r="2483" spans="1:4" s="476" customFormat="1" ht="13.5" x14ac:dyDescent="0.25">
      <c r="A2483" s="479">
        <v>102478</v>
      </c>
      <c r="B2483" s="479" t="s">
        <v>16377</v>
      </c>
      <c r="C2483" s="479" t="s">
        <v>932</v>
      </c>
      <c r="D2483" s="480">
        <v>539.03</v>
      </c>
    </row>
    <row r="2484" spans="1:4" s="476" customFormat="1" ht="13.5" x14ac:dyDescent="0.25">
      <c r="A2484" s="479">
        <v>102479</v>
      </c>
      <c r="B2484" s="479" t="s">
        <v>16378</v>
      </c>
      <c r="C2484" s="479" t="s">
        <v>932</v>
      </c>
      <c r="D2484" s="480">
        <v>388.05</v>
      </c>
    </row>
    <row r="2485" spans="1:4" s="476" customFormat="1" ht="13.5" x14ac:dyDescent="0.25">
      <c r="A2485" s="479">
        <v>102480</v>
      </c>
      <c r="B2485" s="479" t="s">
        <v>16379</v>
      </c>
      <c r="C2485" s="479" t="s">
        <v>932</v>
      </c>
      <c r="D2485" s="480">
        <v>417.57</v>
      </c>
    </row>
    <row r="2486" spans="1:4" s="476" customFormat="1" ht="13.5" x14ac:dyDescent="0.25">
      <c r="A2486" s="479">
        <v>102481</v>
      </c>
      <c r="B2486" s="479" t="s">
        <v>16380</v>
      </c>
      <c r="C2486" s="479" t="s">
        <v>932</v>
      </c>
      <c r="D2486" s="480">
        <v>445.9</v>
      </c>
    </row>
    <row r="2487" spans="1:4" s="476" customFormat="1" ht="13.5" x14ac:dyDescent="0.25">
      <c r="A2487" s="479">
        <v>102482</v>
      </c>
      <c r="B2487" s="479" t="s">
        <v>16381</v>
      </c>
      <c r="C2487" s="479" t="s">
        <v>932</v>
      </c>
      <c r="D2487" s="480">
        <v>468.34</v>
      </c>
    </row>
    <row r="2488" spans="1:4" s="476" customFormat="1" ht="13.5" x14ac:dyDescent="0.25">
      <c r="A2488" s="479">
        <v>102483</v>
      </c>
      <c r="B2488" s="479" t="s">
        <v>16382</v>
      </c>
      <c r="C2488" s="479" t="s">
        <v>932</v>
      </c>
      <c r="D2488" s="480">
        <v>491.74</v>
      </c>
    </row>
    <row r="2489" spans="1:4" s="476" customFormat="1" ht="13.5" x14ac:dyDescent="0.25">
      <c r="A2489" s="479">
        <v>102484</v>
      </c>
      <c r="B2489" s="479" t="s">
        <v>16383</v>
      </c>
      <c r="C2489" s="479" t="s">
        <v>932</v>
      </c>
      <c r="D2489" s="480">
        <v>538.42999999999995</v>
      </c>
    </row>
    <row r="2490" spans="1:4" s="476" customFormat="1" ht="13.5" x14ac:dyDescent="0.25">
      <c r="A2490" s="479">
        <v>102485</v>
      </c>
      <c r="B2490" s="479" t="s">
        <v>16384</v>
      </c>
      <c r="C2490" s="479" t="s">
        <v>932</v>
      </c>
      <c r="D2490" s="480">
        <v>441.14</v>
      </c>
    </row>
    <row r="2491" spans="1:4" s="476" customFormat="1" ht="13.5" x14ac:dyDescent="0.25">
      <c r="A2491" s="479">
        <v>102486</v>
      </c>
      <c r="B2491" s="479" t="s">
        <v>16385</v>
      </c>
      <c r="C2491" s="479" t="s">
        <v>932</v>
      </c>
      <c r="D2491" s="480">
        <v>468.22</v>
      </c>
    </row>
    <row r="2492" spans="1:4" s="476" customFormat="1" ht="13.5" x14ac:dyDescent="0.25">
      <c r="A2492" s="479">
        <v>102487</v>
      </c>
      <c r="B2492" s="479" t="s">
        <v>16386</v>
      </c>
      <c r="C2492" s="479" t="s">
        <v>932</v>
      </c>
      <c r="D2492" s="480">
        <v>528.26</v>
      </c>
    </row>
    <row r="2493" spans="1:4" s="476" customFormat="1" ht="13.5" x14ac:dyDescent="0.25">
      <c r="A2493" s="479">
        <v>101963</v>
      </c>
      <c r="B2493" s="479" t="s">
        <v>12848</v>
      </c>
      <c r="C2493" s="479" t="s">
        <v>913</v>
      </c>
      <c r="D2493" s="480">
        <v>174.39</v>
      </c>
    </row>
    <row r="2494" spans="1:4" s="476" customFormat="1" ht="13.5" x14ac:dyDescent="0.25">
      <c r="A2494" s="479">
        <v>101964</v>
      </c>
      <c r="B2494" s="479" t="s">
        <v>12849</v>
      </c>
      <c r="C2494" s="479" t="s">
        <v>913</v>
      </c>
      <c r="D2494" s="480">
        <v>163.77000000000001</v>
      </c>
    </row>
    <row r="2495" spans="1:4" s="476" customFormat="1" ht="13.5" x14ac:dyDescent="0.25">
      <c r="A2495" s="479">
        <v>101165</v>
      </c>
      <c r="B2495" s="479" t="s">
        <v>931</v>
      </c>
      <c r="C2495" s="479" t="s">
        <v>932</v>
      </c>
      <c r="D2495" s="480">
        <v>833.08</v>
      </c>
    </row>
    <row r="2496" spans="1:4" s="476" customFormat="1" ht="13.5" x14ac:dyDescent="0.25">
      <c r="A2496" s="479">
        <v>101166</v>
      </c>
      <c r="B2496" s="479" t="s">
        <v>3917</v>
      </c>
      <c r="C2496" s="479" t="s">
        <v>932</v>
      </c>
      <c r="D2496" s="480">
        <v>643.15</v>
      </c>
    </row>
    <row r="2497" spans="1:4" s="476" customFormat="1" ht="13.5" x14ac:dyDescent="0.25">
      <c r="A2497" s="479">
        <v>98575</v>
      </c>
      <c r="B2497" s="479" t="s">
        <v>16387</v>
      </c>
      <c r="C2497" s="479" t="s">
        <v>934</v>
      </c>
      <c r="D2497" s="480">
        <v>95.8</v>
      </c>
    </row>
    <row r="2498" spans="1:4" s="476" customFormat="1" ht="13.5" x14ac:dyDescent="0.25">
      <c r="A2498" s="479">
        <v>98576</v>
      </c>
      <c r="B2498" s="479" t="s">
        <v>3918</v>
      </c>
      <c r="C2498" s="479" t="s">
        <v>934</v>
      </c>
      <c r="D2498" s="480">
        <v>17.14</v>
      </c>
    </row>
    <row r="2499" spans="1:4" s="476" customFormat="1" ht="13.5" x14ac:dyDescent="0.25">
      <c r="A2499" s="479">
        <v>98577</v>
      </c>
      <c r="B2499" s="479" t="s">
        <v>16388</v>
      </c>
      <c r="C2499" s="479" t="s">
        <v>934</v>
      </c>
      <c r="D2499" s="480">
        <v>42.82</v>
      </c>
    </row>
    <row r="2500" spans="1:4" s="476" customFormat="1" ht="13.5" x14ac:dyDescent="0.25">
      <c r="A2500" s="479">
        <v>93182</v>
      </c>
      <c r="B2500" s="479" t="s">
        <v>3919</v>
      </c>
      <c r="C2500" s="479" t="s">
        <v>934</v>
      </c>
      <c r="D2500" s="480">
        <v>50.97</v>
      </c>
    </row>
    <row r="2501" spans="1:4" s="476" customFormat="1" ht="13.5" x14ac:dyDescent="0.25">
      <c r="A2501" s="479">
        <v>93183</v>
      </c>
      <c r="B2501" s="479" t="s">
        <v>3920</v>
      </c>
      <c r="C2501" s="479" t="s">
        <v>934</v>
      </c>
      <c r="D2501" s="480">
        <v>65.760000000000005</v>
      </c>
    </row>
    <row r="2502" spans="1:4" s="476" customFormat="1" ht="13.5" x14ac:dyDescent="0.25">
      <c r="A2502" s="479">
        <v>93184</v>
      </c>
      <c r="B2502" s="479" t="s">
        <v>3921</v>
      </c>
      <c r="C2502" s="479" t="s">
        <v>934</v>
      </c>
      <c r="D2502" s="480">
        <v>37.42</v>
      </c>
    </row>
    <row r="2503" spans="1:4" s="476" customFormat="1" ht="13.5" x14ac:dyDescent="0.25">
      <c r="A2503" s="479">
        <v>93185</v>
      </c>
      <c r="B2503" s="479" t="s">
        <v>3922</v>
      </c>
      <c r="C2503" s="479" t="s">
        <v>934</v>
      </c>
      <c r="D2503" s="480">
        <v>64.849999999999994</v>
      </c>
    </row>
    <row r="2504" spans="1:4" s="476" customFormat="1" ht="13.5" x14ac:dyDescent="0.25">
      <c r="A2504" s="479">
        <v>93186</v>
      </c>
      <c r="B2504" s="479" t="s">
        <v>3923</v>
      </c>
      <c r="C2504" s="479" t="s">
        <v>934</v>
      </c>
      <c r="D2504" s="480">
        <v>93.77</v>
      </c>
    </row>
    <row r="2505" spans="1:4" s="476" customFormat="1" ht="13.5" x14ac:dyDescent="0.25">
      <c r="A2505" s="479">
        <v>93187</v>
      </c>
      <c r="B2505" s="479" t="s">
        <v>3924</v>
      </c>
      <c r="C2505" s="479" t="s">
        <v>934</v>
      </c>
      <c r="D2505" s="480">
        <v>107.99</v>
      </c>
    </row>
    <row r="2506" spans="1:4" s="476" customFormat="1" ht="13.5" x14ac:dyDescent="0.25">
      <c r="A2506" s="479">
        <v>93188</v>
      </c>
      <c r="B2506" s="479" t="s">
        <v>3925</v>
      </c>
      <c r="C2506" s="479" t="s">
        <v>934</v>
      </c>
      <c r="D2506" s="480">
        <v>87.12</v>
      </c>
    </row>
    <row r="2507" spans="1:4" s="476" customFormat="1" ht="13.5" x14ac:dyDescent="0.25">
      <c r="A2507" s="479">
        <v>93189</v>
      </c>
      <c r="B2507" s="479" t="s">
        <v>3926</v>
      </c>
      <c r="C2507" s="479" t="s">
        <v>934</v>
      </c>
      <c r="D2507" s="480">
        <v>109</v>
      </c>
    </row>
    <row r="2508" spans="1:4" s="476" customFormat="1" ht="13.5" x14ac:dyDescent="0.25">
      <c r="A2508" s="479">
        <v>93190</v>
      </c>
      <c r="B2508" s="479" t="s">
        <v>3927</v>
      </c>
      <c r="C2508" s="479" t="s">
        <v>934</v>
      </c>
      <c r="D2508" s="480">
        <v>45.94</v>
      </c>
    </row>
    <row r="2509" spans="1:4" s="476" customFormat="1" ht="13.5" x14ac:dyDescent="0.25">
      <c r="A2509" s="479">
        <v>93191</v>
      </c>
      <c r="B2509" s="479" t="s">
        <v>3928</v>
      </c>
      <c r="C2509" s="479" t="s">
        <v>934</v>
      </c>
      <c r="D2509" s="480">
        <v>48.87</v>
      </c>
    </row>
    <row r="2510" spans="1:4" s="476" customFormat="1" ht="13.5" x14ac:dyDescent="0.25">
      <c r="A2510" s="479">
        <v>93192</v>
      </c>
      <c r="B2510" s="479" t="s">
        <v>3929</v>
      </c>
      <c r="C2510" s="479" t="s">
        <v>934</v>
      </c>
      <c r="D2510" s="480">
        <v>50.64</v>
      </c>
    </row>
    <row r="2511" spans="1:4" s="476" customFormat="1" ht="13.5" x14ac:dyDescent="0.25">
      <c r="A2511" s="479">
        <v>93193</v>
      </c>
      <c r="B2511" s="479" t="s">
        <v>3930</v>
      </c>
      <c r="C2511" s="479" t="s">
        <v>934</v>
      </c>
      <c r="D2511" s="480">
        <v>50.03</v>
      </c>
    </row>
    <row r="2512" spans="1:4" s="476" customFormat="1" ht="13.5" x14ac:dyDescent="0.25">
      <c r="A2512" s="479">
        <v>93194</v>
      </c>
      <c r="B2512" s="479" t="s">
        <v>3931</v>
      </c>
      <c r="C2512" s="479" t="s">
        <v>934</v>
      </c>
      <c r="D2512" s="480">
        <v>49.9</v>
      </c>
    </row>
    <row r="2513" spans="1:4" s="476" customFormat="1" ht="13.5" x14ac:dyDescent="0.25">
      <c r="A2513" s="479">
        <v>93195</v>
      </c>
      <c r="B2513" s="479" t="s">
        <v>3932</v>
      </c>
      <c r="C2513" s="479" t="s">
        <v>934</v>
      </c>
      <c r="D2513" s="480">
        <v>60.64</v>
      </c>
    </row>
    <row r="2514" spans="1:4" s="476" customFormat="1" ht="13.5" x14ac:dyDescent="0.25">
      <c r="A2514" s="479">
        <v>93196</v>
      </c>
      <c r="B2514" s="479" t="s">
        <v>3933</v>
      </c>
      <c r="C2514" s="479" t="s">
        <v>934</v>
      </c>
      <c r="D2514" s="480">
        <v>90.84</v>
      </c>
    </row>
    <row r="2515" spans="1:4" s="476" customFormat="1" ht="13.5" x14ac:dyDescent="0.25">
      <c r="A2515" s="479">
        <v>93197</v>
      </c>
      <c r="B2515" s="479" t="s">
        <v>3934</v>
      </c>
      <c r="C2515" s="479" t="s">
        <v>934</v>
      </c>
      <c r="D2515" s="480">
        <v>101.75</v>
      </c>
    </row>
    <row r="2516" spans="1:4" s="476" customFormat="1" ht="13.5" x14ac:dyDescent="0.25">
      <c r="A2516" s="479">
        <v>93198</v>
      </c>
      <c r="B2516" s="479" t="s">
        <v>3935</v>
      </c>
      <c r="C2516" s="479" t="s">
        <v>934</v>
      </c>
      <c r="D2516" s="480">
        <v>39.33</v>
      </c>
    </row>
    <row r="2517" spans="1:4" s="476" customFormat="1" ht="13.5" x14ac:dyDescent="0.25">
      <c r="A2517" s="479">
        <v>93199</v>
      </c>
      <c r="B2517" s="479" t="s">
        <v>3936</v>
      </c>
      <c r="C2517" s="479" t="s">
        <v>934</v>
      </c>
      <c r="D2517" s="480">
        <v>38.81</v>
      </c>
    </row>
    <row r="2518" spans="1:4" s="476" customFormat="1" ht="13.5" x14ac:dyDescent="0.25">
      <c r="A2518" s="479">
        <v>93200</v>
      </c>
      <c r="B2518" s="479" t="s">
        <v>3937</v>
      </c>
      <c r="C2518" s="479" t="s">
        <v>934</v>
      </c>
      <c r="D2518" s="480">
        <v>2.8</v>
      </c>
    </row>
    <row r="2519" spans="1:4" s="476" customFormat="1" ht="13.5" x14ac:dyDescent="0.25">
      <c r="A2519" s="479">
        <v>93201</v>
      </c>
      <c r="B2519" s="479" t="s">
        <v>3938</v>
      </c>
      <c r="C2519" s="479" t="s">
        <v>934</v>
      </c>
      <c r="D2519" s="480">
        <v>5.73</v>
      </c>
    </row>
    <row r="2520" spans="1:4" s="476" customFormat="1" ht="13.5" x14ac:dyDescent="0.25">
      <c r="A2520" s="479">
        <v>93202</v>
      </c>
      <c r="B2520" s="479" t="s">
        <v>3939</v>
      </c>
      <c r="C2520" s="479" t="s">
        <v>934</v>
      </c>
      <c r="D2520" s="480">
        <v>25.54</v>
      </c>
    </row>
    <row r="2521" spans="1:4" s="476" customFormat="1" ht="13.5" x14ac:dyDescent="0.25">
      <c r="A2521" s="479">
        <v>93203</v>
      </c>
      <c r="B2521" s="479" t="s">
        <v>3940</v>
      </c>
      <c r="C2521" s="479" t="s">
        <v>934</v>
      </c>
      <c r="D2521" s="480">
        <v>13.22</v>
      </c>
    </row>
    <row r="2522" spans="1:4" s="476" customFormat="1" ht="13.5" x14ac:dyDescent="0.25">
      <c r="A2522" s="479">
        <v>93204</v>
      </c>
      <c r="B2522" s="479" t="s">
        <v>3941</v>
      </c>
      <c r="C2522" s="479" t="s">
        <v>934</v>
      </c>
      <c r="D2522" s="480">
        <v>66.75</v>
      </c>
    </row>
    <row r="2523" spans="1:4" s="476" customFormat="1" ht="13.5" x14ac:dyDescent="0.25">
      <c r="A2523" s="479">
        <v>93205</v>
      </c>
      <c r="B2523" s="479" t="s">
        <v>3942</v>
      </c>
      <c r="C2523" s="479" t="s">
        <v>934</v>
      </c>
      <c r="D2523" s="480">
        <v>39.11</v>
      </c>
    </row>
    <row r="2524" spans="1:4" s="476" customFormat="1" ht="13.5" x14ac:dyDescent="0.25">
      <c r="A2524" s="479">
        <v>95952</v>
      </c>
      <c r="B2524" s="479" t="s">
        <v>3943</v>
      </c>
      <c r="C2524" s="479" t="s">
        <v>932</v>
      </c>
      <c r="D2524" s="481">
        <v>2215.6799999999998</v>
      </c>
    </row>
    <row r="2525" spans="1:4" s="476" customFormat="1" ht="13.5" x14ac:dyDescent="0.25">
      <c r="A2525" s="479">
        <v>95953</v>
      </c>
      <c r="B2525" s="479" t="s">
        <v>3944</v>
      </c>
      <c r="C2525" s="479" t="s">
        <v>932</v>
      </c>
      <c r="D2525" s="481">
        <v>3662.22</v>
      </c>
    </row>
    <row r="2526" spans="1:4" s="476" customFormat="1" ht="13.5" x14ac:dyDescent="0.25">
      <c r="A2526" s="479">
        <v>95954</v>
      </c>
      <c r="B2526" s="479" t="s">
        <v>3945</v>
      </c>
      <c r="C2526" s="479" t="s">
        <v>932</v>
      </c>
      <c r="D2526" s="481">
        <v>2587.81</v>
      </c>
    </row>
    <row r="2527" spans="1:4" s="476" customFormat="1" ht="13.5" x14ac:dyDescent="0.25">
      <c r="A2527" s="479">
        <v>95955</v>
      </c>
      <c r="B2527" s="479" t="s">
        <v>3946</v>
      </c>
      <c r="C2527" s="479" t="s">
        <v>932</v>
      </c>
      <c r="D2527" s="481">
        <v>3249.22</v>
      </c>
    </row>
    <row r="2528" spans="1:4" s="476" customFormat="1" ht="13.5" x14ac:dyDescent="0.25">
      <c r="A2528" s="479">
        <v>95956</v>
      </c>
      <c r="B2528" s="479" t="s">
        <v>3947</v>
      </c>
      <c r="C2528" s="479" t="s">
        <v>932</v>
      </c>
      <c r="D2528" s="481">
        <v>2533.2199999999998</v>
      </c>
    </row>
    <row r="2529" spans="1:4" s="476" customFormat="1" ht="13.5" x14ac:dyDescent="0.25">
      <c r="A2529" s="479">
        <v>95957</v>
      </c>
      <c r="B2529" s="479" t="s">
        <v>3948</v>
      </c>
      <c r="C2529" s="479" t="s">
        <v>932</v>
      </c>
      <c r="D2529" s="481">
        <v>3359.71</v>
      </c>
    </row>
    <row r="2530" spans="1:4" s="476" customFormat="1" ht="13.5" x14ac:dyDescent="0.25">
      <c r="A2530" s="479">
        <v>95969</v>
      </c>
      <c r="B2530" s="479" t="s">
        <v>3949</v>
      </c>
      <c r="C2530" s="479" t="s">
        <v>932</v>
      </c>
      <c r="D2530" s="481">
        <v>3063.81</v>
      </c>
    </row>
    <row r="2531" spans="1:4" s="476" customFormat="1" ht="13.5" x14ac:dyDescent="0.25">
      <c r="A2531" s="479">
        <v>97733</v>
      </c>
      <c r="B2531" s="479" t="s">
        <v>1546</v>
      </c>
      <c r="C2531" s="479" t="s">
        <v>932</v>
      </c>
      <c r="D2531" s="481">
        <v>3221.18</v>
      </c>
    </row>
    <row r="2532" spans="1:4" s="476" customFormat="1" ht="13.5" x14ac:dyDescent="0.25">
      <c r="A2532" s="479">
        <v>97734</v>
      </c>
      <c r="B2532" s="479" t="s">
        <v>1485</v>
      </c>
      <c r="C2532" s="479" t="s">
        <v>932</v>
      </c>
      <c r="D2532" s="481">
        <v>2745.5</v>
      </c>
    </row>
    <row r="2533" spans="1:4" s="476" customFormat="1" ht="13.5" x14ac:dyDescent="0.25">
      <c r="A2533" s="479">
        <v>97735</v>
      </c>
      <c r="B2533" s="479" t="s">
        <v>1778</v>
      </c>
      <c r="C2533" s="479" t="s">
        <v>932</v>
      </c>
      <c r="D2533" s="481">
        <v>2304.19</v>
      </c>
    </row>
    <row r="2534" spans="1:4" s="476" customFormat="1" ht="13.5" x14ac:dyDescent="0.25">
      <c r="A2534" s="479">
        <v>97736</v>
      </c>
      <c r="B2534" s="479" t="s">
        <v>1784</v>
      </c>
      <c r="C2534" s="479" t="s">
        <v>932</v>
      </c>
      <c r="D2534" s="481">
        <v>1538.56</v>
      </c>
    </row>
    <row r="2535" spans="1:4" s="476" customFormat="1" ht="13.5" x14ac:dyDescent="0.25">
      <c r="A2535" s="479">
        <v>97737</v>
      </c>
      <c r="B2535" s="479" t="s">
        <v>3950</v>
      </c>
      <c r="C2535" s="479" t="s">
        <v>932</v>
      </c>
      <c r="D2535" s="481">
        <v>3355.93</v>
      </c>
    </row>
    <row r="2536" spans="1:4" s="476" customFormat="1" ht="13.5" x14ac:dyDescent="0.25">
      <c r="A2536" s="479">
        <v>97738</v>
      </c>
      <c r="B2536" s="479" t="s">
        <v>1785</v>
      </c>
      <c r="C2536" s="479" t="s">
        <v>932</v>
      </c>
      <c r="D2536" s="481">
        <v>4711.6499999999996</v>
      </c>
    </row>
    <row r="2537" spans="1:4" s="476" customFormat="1" ht="13.5" x14ac:dyDescent="0.25">
      <c r="A2537" s="479">
        <v>97739</v>
      </c>
      <c r="B2537" s="479" t="s">
        <v>3951</v>
      </c>
      <c r="C2537" s="479" t="s">
        <v>932</v>
      </c>
      <c r="D2537" s="481">
        <v>2731.45</v>
      </c>
    </row>
    <row r="2538" spans="1:4" s="476" customFormat="1" ht="13.5" x14ac:dyDescent="0.25">
      <c r="A2538" s="479">
        <v>97740</v>
      </c>
      <c r="B2538" s="479" t="s">
        <v>3952</v>
      </c>
      <c r="C2538" s="479" t="s">
        <v>932</v>
      </c>
      <c r="D2538" s="481">
        <v>2107.73</v>
      </c>
    </row>
    <row r="2539" spans="1:4" s="476" customFormat="1" ht="13.5" x14ac:dyDescent="0.25">
      <c r="A2539" s="479">
        <v>98615</v>
      </c>
      <c r="B2539" s="479" t="s">
        <v>3953</v>
      </c>
      <c r="C2539" s="479" t="s">
        <v>913</v>
      </c>
      <c r="D2539" s="480">
        <v>100.72</v>
      </c>
    </row>
    <row r="2540" spans="1:4" s="476" customFormat="1" ht="13.5" x14ac:dyDescent="0.25">
      <c r="A2540" s="479">
        <v>98616</v>
      </c>
      <c r="B2540" s="479" t="s">
        <v>3954</v>
      </c>
      <c r="C2540" s="479" t="s">
        <v>913</v>
      </c>
      <c r="D2540" s="480">
        <v>77.34</v>
      </c>
    </row>
    <row r="2541" spans="1:4" s="476" customFormat="1" ht="13.5" x14ac:dyDescent="0.25">
      <c r="A2541" s="479">
        <v>98617</v>
      </c>
      <c r="B2541" s="479" t="s">
        <v>3955</v>
      </c>
      <c r="C2541" s="479" t="s">
        <v>913</v>
      </c>
      <c r="D2541" s="480">
        <v>70.94</v>
      </c>
    </row>
    <row r="2542" spans="1:4" s="476" customFormat="1" ht="13.5" x14ac:dyDescent="0.25">
      <c r="A2542" s="479">
        <v>98618</v>
      </c>
      <c r="B2542" s="479" t="s">
        <v>3956</v>
      </c>
      <c r="C2542" s="479" t="s">
        <v>913</v>
      </c>
      <c r="D2542" s="480">
        <v>97.66</v>
      </c>
    </row>
    <row r="2543" spans="1:4" s="476" customFormat="1" ht="13.5" x14ac:dyDescent="0.25">
      <c r="A2543" s="479">
        <v>98619</v>
      </c>
      <c r="B2543" s="479" t="s">
        <v>3957</v>
      </c>
      <c r="C2543" s="479" t="s">
        <v>913</v>
      </c>
      <c r="D2543" s="480">
        <v>87.97</v>
      </c>
    </row>
    <row r="2544" spans="1:4" s="476" customFormat="1" ht="13.5" x14ac:dyDescent="0.25">
      <c r="A2544" s="479">
        <v>98620</v>
      </c>
      <c r="B2544" s="479" t="s">
        <v>3958</v>
      </c>
      <c r="C2544" s="479" t="s">
        <v>913</v>
      </c>
      <c r="D2544" s="480">
        <v>83.1</v>
      </c>
    </row>
    <row r="2545" spans="1:4" s="476" customFormat="1" ht="13.5" x14ac:dyDescent="0.25">
      <c r="A2545" s="479">
        <v>98621</v>
      </c>
      <c r="B2545" s="479" t="s">
        <v>3959</v>
      </c>
      <c r="C2545" s="479" t="s">
        <v>913</v>
      </c>
      <c r="D2545" s="480">
        <v>109.56</v>
      </c>
    </row>
    <row r="2546" spans="1:4" s="476" customFormat="1" ht="13.5" x14ac:dyDescent="0.25">
      <c r="A2546" s="479">
        <v>98622</v>
      </c>
      <c r="B2546" s="479" t="s">
        <v>3960</v>
      </c>
      <c r="C2546" s="479" t="s">
        <v>913</v>
      </c>
      <c r="D2546" s="480">
        <v>101.79</v>
      </c>
    </row>
    <row r="2547" spans="1:4" s="476" customFormat="1" ht="13.5" x14ac:dyDescent="0.25">
      <c r="A2547" s="479">
        <v>98623</v>
      </c>
      <c r="B2547" s="479" t="s">
        <v>3961</v>
      </c>
      <c r="C2547" s="479" t="s">
        <v>913</v>
      </c>
      <c r="D2547" s="480">
        <v>97.82</v>
      </c>
    </row>
    <row r="2548" spans="1:4" s="476" customFormat="1" ht="13.5" x14ac:dyDescent="0.25">
      <c r="A2548" s="479">
        <v>98624</v>
      </c>
      <c r="B2548" s="479" t="s">
        <v>3962</v>
      </c>
      <c r="C2548" s="479" t="s">
        <v>913</v>
      </c>
      <c r="D2548" s="480">
        <v>122.75</v>
      </c>
    </row>
    <row r="2549" spans="1:4" s="476" customFormat="1" ht="13.5" x14ac:dyDescent="0.25">
      <c r="A2549" s="479">
        <v>98625</v>
      </c>
      <c r="B2549" s="479" t="s">
        <v>3963</v>
      </c>
      <c r="C2549" s="479" t="s">
        <v>913</v>
      </c>
      <c r="D2549" s="480">
        <v>116.19</v>
      </c>
    </row>
    <row r="2550" spans="1:4" s="476" customFormat="1" ht="13.5" x14ac:dyDescent="0.25">
      <c r="A2550" s="479">
        <v>98626</v>
      </c>
      <c r="B2550" s="479" t="s">
        <v>3964</v>
      </c>
      <c r="C2550" s="479" t="s">
        <v>913</v>
      </c>
      <c r="D2550" s="480">
        <v>112.81</v>
      </c>
    </row>
    <row r="2551" spans="1:4" s="476" customFormat="1" ht="13.5" x14ac:dyDescent="0.25">
      <c r="A2551" s="479">
        <v>98655</v>
      </c>
      <c r="B2551" s="479" t="s">
        <v>3965</v>
      </c>
      <c r="C2551" s="479" t="s">
        <v>934</v>
      </c>
      <c r="D2551" s="480">
        <v>670.68</v>
      </c>
    </row>
    <row r="2552" spans="1:4" s="476" customFormat="1" ht="13.5" x14ac:dyDescent="0.25">
      <c r="A2552" s="479">
        <v>98656</v>
      </c>
      <c r="B2552" s="479" t="s">
        <v>3966</v>
      </c>
      <c r="C2552" s="479" t="s">
        <v>934</v>
      </c>
      <c r="D2552" s="480">
        <v>679.73</v>
      </c>
    </row>
    <row r="2553" spans="1:4" s="476" customFormat="1" ht="13.5" x14ac:dyDescent="0.25">
      <c r="A2553" s="479">
        <v>98657</v>
      </c>
      <c r="B2553" s="479" t="s">
        <v>3967</v>
      </c>
      <c r="C2553" s="479" t="s">
        <v>934</v>
      </c>
      <c r="D2553" s="480">
        <v>688.79</v>
      </c>
    </row>
    <row r="2554" spans="1:4" s="476" customFormat="1" ht="13.5" x14ac:dyDescent="0.25">
      <c r="A2554" s="479">
        <v>98658</v>
      </c>
      <c r="B2554" s="479" t="s">
        <v>3968</v>
      </c>
      <c r="C2554" s="479" t="s">
        <v>934</v>
      </c>
      <c r="D2554" s="480">
        <v>697.84</v>
      </c>
    </row>
    <row r="2555" spans="1:4" s="476" customFormat="1" ht="13.5" x14ac:dyDescent="0.25">
      <c r="A2555" s="479">
        <v>98659</v>
      </c>
      <c r="B2555" s="479" t="s">
        <v>3969</v>
      </c>
      <c r="C2555" s="479" t="s">
        <v>934</v>
      </c>
      <c r="D2555" s="480">
        <v>715.93</v>
      </c>
    </row>
    <row r="2556" spans="1:4" s="476" customFormat="1" ht="13.5" x14ac:dyDescent="0.25">
      <c r="A2556" s="479">
        <v>98746</v>
      </c>
      <c r="B2556" s="479" t="s">
        <v>1187</v>
      </c>
      <c r="C2556" s="479" t="s">
        <v>934</v>
      </c>
      <c r="D2556" s="480">
        <v>52.64</v>
      </c>
    </row>
    <row r="2557" spans="1:4" s="476" customFormat="1" ht="13.5" x14ac:dyDescent="0.25">
      <c r="A2557" s="479">
        <v>98749</v>
      </c>
      <c r="B2557" s="479" t="s">
        <v>3970</v>
      </c>
      <c r="C2557" s="479" t="s">
        <v>934</v>
      </c>
      <c r="D2557" s="480">
        <v>61.5</v>
      </c>
    </row>
    <row r="2558" spans="1:4" s="476" customFormat="1" ht="13.5" x14ac:dyDescent="0.25">
      <c r="A2558" s="479">
        <v>98750</v>
      </c>
      <c r="B2558" s="479" t="s">
        <v>3971</v>
      </c>
      <c r="C2558" s="479" t="s">
        <v>934</v>
      </c>
      <c r="D2558" s="480">
        <v>72.069999999999993</v>
      </c>
    </row>
    <row r="2559" spans="1:4" s="476" customFormat="1" ht="13.5" x14ac:dyDescent="0.25">
      <c r="A2559" s="479">
        <v>98751</v>
      </c>
      <c r="B2559" s="479" t="s">
        <v>3972</v>
      </c>
      <c r="C2559" s="479" t="s">
        <v>934</v>
      </c>
      <c r="D2559" s="480">
        <v>99.62</v>
      </c>
    </row>
    <row r="2560" spans="1:4" s="476" customFormat="1" ht="13.5" x14ac:dyDescent="0.25">
      <c r="A2560" s="479">
        <v>98752</v>
      </c>
      <c r="B2560" s="479" t="s">
        <v>3973</v>
      </c>
      <c r="C2560" s="479" t="s">
        <v>934</v>
      </c>
      <c r="D2560" s="480">
        <v>132.6</v>
      </c>
    </row>
    <row r="2561" spans="1:4" s="476" customFormat="1" ht="13.5" x14ac:dyDescent="0.25">
      <c r="A2561" s="479">
        <v>98753</v>
      </c>
      <c r="B2561" s="479" t="s">
        <v>3974</v>
      </c>
      <c r="C2561" s="479" t="s">
        <v>934</v>
      </c>
      <c r="D2561" s="480">
        <v>173.45</v>
      </c>
    </row>
    <row r="2562" spans="1:4" s="476" customFormat="1" ht="13.5" x14ac:dyDescent="0.25">
      <c r="A2562" s="479">
        <v>100763</v>
      </c>
      <c r="B2562" s="479" t="s">
        <v>3975</v>
      </c>
      <c r="C2562" s="479" t="s">
        <v>997</v>
      </c>
      <c r="D2562" s="480">
        <v>17.399999999999999</v>
      </c>
    </row>
    <row r="2563" spans="1:4" s="476" customFormat="1" ht="13.5" x14ac:dyDescent="0.25">
      <c r="A2563" s="479">
        <v>100764</v>
      </c>
      <c r="B2563" s="479" t="s">
        <v>3976</v>
      </c>
      <c r="C2563" s="479" t="s">
        <v>997</v>
      </c>
      <c r="D2563" s="480">
        <v>17.32</v>
      </c>
    </row>
    <row r="2564" spans="1:4" s="476" customFormat="1" ht="13.5" x14ac:dyDescent="0.25">
      <c r="A2564" s="479">
        <v>100765</v>
      </c>
      <c r="B2564" s="479" t="s">
        <v>3977</v>
      </c>
      <c r="C2564" s="479" t="s">
        <v>997</v>
      </c>
      <c r="D2564" s="480">
        <v>17.13</v>
      </c>
    </row>
    <row r="2565" spans="1:4" s="476" customFormat="1" ht="13.5" x14ac:dyDescent="0.25">
      <c r="A2565" s="479">
        <v>100766</v>
      </c>
      <c r="B2565" s="479" t="s">
        <v>16389</v>
      </c>
      <c r="C2565" s="479" t="s">
        <v>997</v>
      </c>
      <c r="D2565" s="480">
        <v>17.39</v>
      </c>
    </row>
    <row r="2566" spans="1:4" s="476" customFormat="1" ht="13.5" x14ac:dyDescent="0.25">
      <c r="A2566" s="479">
        <v>100767</v>
      </c>
      <c r="B2566" s="479" t="s">
        <v>3978</v>
      </c>
      <c r="C2566" s="479" t="s">
        <v>997</v>
      </c>
      <c r="D2566" s="480">
        <v>17.03</v>
      </c>
    </row>
    <row r="2567" spans="1:4" s="476" customFormat="1" ht="13.5" x14ac:dyDescent="0.25">
      <c r="A2567" s="479">
        <v>100768</v>
      </c>
      <c r="B2567" s="479" t="s">
        <v>16390</v>
      </c>
      <c r="C2567" s="479" t="s">
        <v>997</v>
      </c>
      <c r="D2567" s="480">
        <v>20.46</v>
      </c>
    </row>
    <row r="2568" spans="1:4" s="476" customFormat="1" ht="13.5" x14ac:dyDescent="0.25">
      <c r="A2568" s="479">
        <v>100769</v>
      </c>
      <c r="B2568" s="479" t="s">
        <v>3979</v>
      </c>
      <c r="C2568" s="479" t="s">
        <v>997</v>
      </c>
      <c r="D2568" s="480">
        <v>23.57</v>
      </c>
    </row>
    <row r="2569" spans="1:4" s="476" customFormat="1" ht="13.5" x14ac:dyDescent="0.25">
      <c r="A2569" s="479">
        <v>100770</v>
      </c>
      <c r="B2569" s="479" t="s">
        <v>16391</v>
      </c>
      <c r="C2569" s="479" t="s">
        <v>997</v>
      </c>
      <c r="D2569" s="480">
        <v>23.07</v>
      </c>
    </row>
    <row r="2570" spans="1:4" s="476" customFormat="1" ht="13.5" x14ac:dyDescent="0.25">
      <c r="A2570" s="479">
        <v>100771</v>
      </c>
      <c r="B2570" s="479" t="s">
        <v>3980</v>
      </c>
      <c r="C2570" s="479" t="s">
        <v>997</v>
      </c>
      <c r="D2570" s="480">
        <v>27.1</v>
      </c>
    </row>
    <row r="2571" spans="1:4" s="476" customFormat="1" ht="13.5" x14ac:dyDescent="0.25">
      <c r="A2571" s="479">
        <v>100772</v>
      </c>
      <c r="B2571" s="479" t="s">
        <v>16392</v>
      </c>
      <c r="C2571" s="479" t="s">
        <v>997</v>
      </c>
      <c r="D2571" s="480">
        <v>17.28</v>
      </c>
    </row>
    <row r="2572" spans="1:4" s="476" customFormat="1" ht="13.5" x14ac:dyDescent="0.25">
      <c r="A2572" s="479">
        <v>100773</v>
      </c>
      <c r="B2572" s="479" t="s">
        <v>3981</v>
      </c>
      <c r="C2572" s="479" t="s">
        <v>997</v>
      </c>
      <c r="D2572" s="480">
        <v>20.47</v>
      </c>
    </row>
    <row r="2573" spans="1:4" s="476" customFormat="1" ht="13.5" x14ac:dyDescent="0.25">
      <c r="A2573" s="479">
        <v>100774</v>
      </c>
      <c r="B2573" s="479" t="s">
        <v>3982</v>
      </c>
      <c r="C2573" s="479" t="s">
        <v>997</v>
      </c>
      <c r="D2573" s="480">
        <v>12.91</v>
      </c>
    </row>
    <row r="2574" spans="1:4" s="476" customFormat="1" ht="13.5" x14ac:dyDescent="0.25">
      <c r="A2574" s="479">
        <v>100775</v>
      </c>
      <c r="B2574" s="479" t="s">
        <v>3983</v>
      </c>
      <c r="C2574" s="479" t="s">
        <v>997</v>
      </c>
      <c r="D2574" s="480">
        <v>14.7</v>
      </c>
    </row>
    <row r="2575" spans="1:4" s="476" customFormat="1" ht="13.5" x14ac:dyDescent="0.25">
      <c r="A2575" s="479">
        <v>100776</v>
      </c>
      <c r="B2575" s="479" t="s">
        <v>3984</v>
      </c>
      <c r="C2575" s="479" t="s">
        <v>997</v>
      </c>
      <c r="D2575" s="480">
        <v>20.5</v>
      </c>
    </row>
    <row r="2576" spans="1:4" s="476" customFormat="1" ht="13.5" x14ac:dyDescent="0.25">
      <c r="A2576" s="479">
        <v>100777</v>
      </c>
      <c r="B2576" s="479" t="s">
        <v>3985</v>
      </c>
      <c r="C2576" s="479" t="s">
        <v>997</v>
      </c>
      <c r="D2576" s="480">
        <v>15.55</v>
      </c>
    </row>
    <row r="2577" spans="1:4" s="476" customFormat="1" ht="13.5" x14ac:dyDescent="0.25">
      <c r="A2577" s="479">
        <v>100778</v>
      </c>
      <c r="B2577" s="479" t="s">
        <v>3986</v>
      </c>
      <c r="C2577" s="479" t="s">
        <v>997</v>
      </c>
      <c r="D2577" s="480">
        <v>11.46</v>
      </c>
    </row>
    <row r="2578" spans="1:4" s="476" customFormat="1" ht="13.5" x14ac:dyDescent="0.25">
      <c r="A2578" s="479">
        <v>98560</v>
      </c>
      <c r="B2578" s="479" t="s">
        <v>3987</v>
      </c>
      <c r="C2578" s="479" t="s">
        <v>913</v>
      </c>
      <c r="D2578" s="480">
        <v>42.64</v>
      </c>
    </row>
    <row r="2579" spans="1:4" s="476" customFormat="1" ht="13.5" x14ac:dyDescent="0.25">
      <c r="A2579" s="479">
        <v>98561</v>
      </c>
      <c r="B2579" s="479" t="s">
        <v>3988</v>
      </c>
      <c r="C2579" s="479" t="s">
        <v>913</v>
      </c>
      <c r="D2579" s="480">
        <v>38.799999999999997</v>
      </c>
    </row>
    <row r="2580" spans="1:4" s="476" customFormat="1" ht="13.5" x14ac:dyDescent="0.25">
      <c r="A2580" s="479">
        <v>98562</v>
      </c>
      <c r="B2580" s="479" t="s">
        <v>3989</v>
      </c>
      <c r="C2580" s="479" t="s">
        <v>913</v>
      </c>
      <c r="D2580" s="480">
        <v>37.97</v>
      </c>
    </row>
    <row r="2581" spans="1:4" s="476" customFormat="1" ht="13.5" x14ac:dyDescent="0.25">
      <c r="A2581" s="479">
        <v>98555</v>
      </c>
      <c r="B2581" s="479" t="s">
        <v>3990</v>
      </c>
      <c r="C2581" s="479" t="s">
        <v>913</v>
      </c>
      <c r="D2581" s="480">
        <v>25.72</v>
      </c>
    </row>
    <row r="2582" spans="1:4" s="476" customFormat="1" ht="13.5" x14ac:dyDescent="0.25">
      <c r="A2582" s="479">
        <v>98556</v>
      </c>
      <c r="B2582" s="479" t="s">
        <v>3991</v>
      </c>
      <c r="C2582" s="479" t="s">
        <v>913</v>
      </c>
      <c r="D2582" s="480">
        <v>46.23</v>
      </c>
    </row>
    <row r="2583" spans="1:4" s="476" customFormat="1" ht="13.5" x14ac:dyDescent="0.25">
      <c r="A2583" s="479">
        <v>98558</v>
      </c>
      <c r="B2583" s="479" t="s">
        <v>3992</v>
      </c>
      <c r="C2583" s="479" t="s">
        <v>925</v>
      </c>
      <c r="D2583" s="480">
        <v>7.04</v>
      </c>
    </row>
    <row r="2584" spans="1:4" s="476" customFormat="1" ht="13.5" x14ac:dyDescent="0.25">
      <c r="A2584" s="479">
        <v>98559</v>
      </c>
      <c r="B2584" s="479" t="s">
        <v>3993</v>
      </c>
      <c r="C2584" s="479" t="s">
        <v>934</v>
      </c>
      <c r="D2584" s="480">
        <v>3.81</v>
      </c>
    </row>
    <row r="2585" spans="1:4" s="476" customFormat="1" ht="13.5" x14ac:dyDescent="0.25">
      <c r="A2585" s="479">
        <v>98546</v>
      </c>
      <c r="B2585" s="479" t="s">
        <v>1181</v>
      </c>
      <c r="C2585" s="479" t="s">
        <v>913</v>
      </c>
      <c r="D2585" s="480">
        <v>84.57</v>
      </c>
    </row>
    <row r="2586" spans="1:4" s="476" customFormat="1" ht="13.5" x14ac:dyDescent="0.25">
      <c r="A2586" s="479">
        <v>98547</v>
      </c>
      <c r="B2586" s="479" t="s">
        <v>3994</v>
      </c>
      <c r="C2586" s="479" t="s">
        <v>913</v>
      </c>
      <c r="D2586" s="480">
        <v>155.83000000000001</v>
      </c>
    </row>
    <row r="2587" spans="1:4" s="476" customFormat="1" ht="13.5" x14ac:dyDescent="0.25">
      <c r="A2587" s="479">
        <v>98553</v>
      </c>
      <c r="B2587" s="479" t="s">
        <v>3995</v>
      </c>
      <c r="C2587" s="479" t="s">
        <v>913</v>
      </c>
      <c r="D2587" s="480">
        <v>135.47999999999999</v>
      </c>
    </row>
    <row r="2588" spans="1:4" s="476" customFormat="1" ht="13.5" x14ac:dyDescent="0.25">
      <c r="A2588" s="479">
        <v>98554</v>
      </c>
      <c r="B2588" s="479" t="s">
        <v>3996</v>
      </c>
      <c r="C2588" s="479" t="s">
        <v>913</v>
      </c>
      <c r="D2588" s="480">
        <v>44.62</v>
      </c>
    </row>
    <row r="2589" spans="1:4" s="476" customFormat="1" ht="13.5" x14ac:dyDescent="0.25">
      <c r="A2589" s="479">
        <v>98557</v>
      </c>
      <c r="B2589" s="479" t="s">
        <v>1116</v>
      </c>
      <c r="C2589" s="479" t="s">
        <v>913</v>
      </c>
      <c r="D2589" s="480">
        <v>36.020000000000003</v>
      </c>
    </row>
    <row r="2590" spans="1:4" s="476" customFormat="1" ht="13.5" x14ac:dyDescent="0.25">
      <c r="A2590" s="479">
        <v>98563</v>
      </c>
      <c r="B2590" s="479" t="s">
        <v>3997</v>
      </c>
      <c r="C2590" s="479" t="s">
        <v>913</v>
      </c>
      <c r="D2590" s="480">
        <v>29.89</v>
      </c>
    </row>
    <row r="2591" spans="1:4" s="476" customFormat="1" ht="13.5" x14ac:dyDescent="0.25">
      <c r="A2591" s="479">
        <v>98564</v>
      </c>
      <c r="B2591" s="479" t="s">
        <v>3998</v>
      </c>
      <c r="C2591" s="479" t="s">
        <v>913</v>
      </c>
      <c r="D2591" s="480">
        <v>42.83</v>
      </c>
    </row>
    <row r="2592" spans="1:4" s="476" customFormat="1" ht="13.5" x14ac:dyDescent="0.25">
      <c r="A2592" s="479">
        <v>98565</v>
      </c>
      <c r="B2592" s="479" t="s">
        <v>3999</v>
      </c>
      <c r="C2592" s="479" t="s">
        <v>913</v>
      </c>
      <c r="D2592" s="480">
        <v>43.17</v>
      </c>
    </row>
    <row r="2593" spans="1:4" s="476" customFormat="1" ht="13.5" x14ac:dyDescent="0.25">
      <c r="A2593" s="479">
        <v>98566</v>
      </c>
      <c r="B2593" s="479" t="s">
        <v>4000</v>
      </c>
      <c r="C2593" s="479" t="s">
        <v>913</v>
      </c>
      <c r="D2593" s="480">
        <v>56.09</v>
      </c>
    </row>
    <row r="2594" spans="1:4" s="476" customFormat="1" ht="13.5" x14ac:dyDescent="0.25">
      <c r="A2594" s="479">
        <v>98567</v>
      </c>
      <c r="B2594" s="479" t="s">
        <v>4001</v>
      </c>
      <c r="C2594" s="479" t="s">
        <v>913</v>
      </c>
      <c r="D2594" s="480">
        <v>55.78</v>
      </c>
    </row>
    <row r="2595" spans="1:4" s="476" customFormat="1" ht="13.5" x14ac:dyDescent="0.25">
      <c r="A2595" s="479">
        <v>98568</v>
      </c>
      <c r="B2595" s="479" t="s">
        <v>4002</v>
      </c>
      <c r="C2595" s="479" t="s">
        <v>913</v>
      </c>
      <c r="D2595" s="480">
        <v>68.69</v>
      </c>
    </row>
    <row r="2596" spans="1:4" s="476" customFormat="1" ht="13.5" x14ac:dyDescent="0.25">
      <c r="A2596" s="479">
        <v>98569</v>
      </c>
      <c r="B2596" s="479" t="s">
        <v>4003</v>
      </c>
      <c r="C2596" s="479" t="s">
        <v>913</v>
      </c>
      <c r="D2596" s="480">
        <v>69.03</v>
      </c>
    </row>
    <row r="2597" spans="1:4" s="476" customFormat="1" ht="13.5" x14ac:dyDescent="0.25">
      <c r="A2597" s="479">
        <v>98570</v>
      </c>
      <c r="B2597" s="479" t="s">
        <v>4004</v>
      </c>
      <c r="C2597" s="479" t="s">
        <v>913</v>
      </c>
      <c r="D2597" s="480">
        <v>81.98</v>
      </c>
    </row>
    <row r="2598" spans="1:4" s="476" customFormat="1" ht="13.5" x14ac:dyDescent="0.25">
      <c r="A2598" s="479">
        <v>98571</v>
      </c>
      <c r="B2598" s="479" t="s">
        <v>4005</v>
      </c>
      <c r="C2598" s="479" t="s">
        <v>913</v>
      </c>
      <c r="D2598" s="480">
        <v>32.24</v>
      </c>
    </row>
    <row r="2599" spans="1:4" s="476" customFormat="1" ht="13.5" x14ac:dyDescent="0.25">
      <c r="A2599" s="479">
        <v>98572</v>
      </c>
      <c r="B2599" s="479" t="s">
        <v>4006</v>
      </c>
      <c r="C2599" s="479" t="s">
        <v>913</v>
      </c>
      <c r="D2599" s="480">
        <v>39.83</v>
      </c>
    </row>
    <row r="2600" spans="1:4" s="476" customFormat="1" ht="13.5" x14ac:dyDescent="0.25">
      <c r="A2600" s="479">
        <v>98573</v>
      </c>
      <c r="B2600" s="479" t="s">
        <v>4007</v>
      </c>
      <c r="C2600" s="479" t="s">
        <v>913</v>
      </c>
      <c r="D2600" s="480">
        <v>52.4</v>
      </c>
    </row>
    <row r="2601" spans="1:4" s="476" customFormat="1" ht="13.5" x14ac:dyDescent="0.25">
      <c r="A2601" s="479">
        <v>91831</v>
      </c>
      <c r="B2601" s="479" t="s">
        <v>4008</v>
      </c>
      <c r="C2601" s="479" t="s">
        <v>934</v>
      </c>
      <c r="D2601" s="480">
        <v>7.68</v>
      </c>
    </row>
    <row r="2602" spans="1:4" s="476" customFormat="1" ht="13.5" x14ac:dyDescent="0.25">
      <c r="A2602" s="479">
        <v>91833</v>
      </c>
      <c r="B2602" s="479" t="s">
        <v>4009</v>
      </c>
      <c r="C2602" s="479" t="s">
        <v>934</v>
      </c>
      <c r="D2602" s="480">
        <v>8.25</v>
      </c>
    </row>
    <row r="2603" spans="1:4" s="476" customFormat="1" ht="13.5" x14ac:dyDescent="0.25">
      <c r="A2603" s="479">
        <v>91834</v>
      </c>
      <c r="B2603" s="479" t="s">
        <v>1869</v>
      </c>
      <c r="C2603" s="479" t="s">
        <v>934</v>
      </c>
      <c r="D2603" s="480">
        <v>8.5399999999999991</v>
      </c>
    </row>
    <row r="2604" spans="1:4" s="476" customFormat="1" ht="13.5" x14ac:dyDescent="0.25">
      <c r="A2604" s="479">
        <v>91835</v>
      </c>
      <c r="B2604" s="479" t="s">
        <v>4010</v>
      </c>
      <c r="C2604" s="479" t="s">
        <v>934</v>
      </c>
      <c r="D2604" s="480">
        <v>10.02</v>
      </c>
    </row>
    <row r="2605" spans="1:4" s="476" customFormat="1" ht="13.5" x14ac:dyDescent="0.25">
      <c r="A2605" s="479">
        <v>91836</v>
      </c>
      <c r="B2605" s="479" t="s">
        <v>1871</v>
      </c>
      <c r="C2605" s="479" t="s">
        <v>934</v>
      </c>
      <c r="D2605" s="480">
        <v>11.39</v>
      </c>
    </row>
    <row r="2606" spans="1:4" s="476" customFormat="1" ht="13.5" x14ac:dyDescent="0.25">
      <c r="A2606" s="479">
        <v>91837</v>
      </c>
      <c r="B2606" s="479" t="s">
        <v>4011</v>
      </c>
      <c r="C2606" s="479" t="s">
        <v>934</v>
      </c>
      <c r="D2606" s="480">
        <v>14.84</v>
      </c>
    </row>
    <row r="2607" spans="1:4" s="476" customFormat="1" ht="13.5" x14ac:dyDescent="0.25">
      <c r="A2607" s="479">
        <v>91839</v>
      </c>
      <c r="B2607" s="479" t="s">
        <v>4012</v>
      </c>
      <c r="C2607" s="479" t="s">
        <v>934</v>
      </c>
      <c r="D2607" s="480">
        <v>9.57</v>
      </c>
    </row>
    <row r="2608" spans="1:4" s="476" customFormat="1" ht="13.5" x14ac:dyDescent="0.25">
      <c r="A2608" s="479">
        <v>91840</v>
      </c>
      <c r="B2608" s="479" t="s">
        <v>4013</v>
      </c>
      <c r="C2608" s="479" t="s">
        <v>934</v>
      </c>
      <c r="D2608" s="480">
        <v>12.09</v>
      </c>
    </row>
    <row r="2609" spans="1:4" s="476" customFormat="1" ht="13.5" x14ac:dyDescent="0.25">
      <c r="A2609" s="479">
        <v>91841</v>
      </c>
      <c r="B2609" s="479" t="s">
        <v>4014</v>
      </c>
      <c r="C2609" s="479" t="s">
        <v>934</v>
      </c>
      <c r="D2609" s="480">
        <v>11.4</v>
      </c>
    </row>
    <row r="2610" spans="1:4" s="476" customFormat="1" ht="13.5" x14ac:dyDescent="0.25">
      <c r="A2610" s="479">
        <v>91842</v>
      </c>
      <c r="B2610" s="479" t="s">
        <v>4015</v>
      </c>
      <c r="C2610" s="479" t="s">
        <v>934</v>
      </c>
      <c r="D2610" s="480">
        <v>5.69</v>
      </c>
    </row>
    <row r="2611" spans="1:4" s="476" customFormat="1" ht="13.5" x14ac:dyDescent="0.25">
      <c r="A2611" s="479">
        <v>91843</v>
      </c>
      <c r="B2611" s="479" t="s">
        <v>4016</v>
      </c>
      <c r="C2611" s="479" t="s">
        <v>934</v>
      </c>
      <c r="D2611" s="480">
        <v>6.26</v>
      </c>
    </row>
    <row r="2612" spans="1:4" s="476" customFormat="1" ht="13.5" x14ac:dyDescent="0.25">
      <c r="A2612" s="479">
        <v>91844</v>
      </c>
      <c r="B2612" s="479" t="s">
        <v>4017</v>
      </c>
      <c r="C2612" s="479" t="s">
        <v>934</v>
      </c>
      <c r="D2612" s="480">
        <v>6.57</v>
      </c>
    </row>
    <row r="2613" spans="1:4" s="476" customFormat="1" ht="13.5" x14ac:dyDescent="0.25">
      <c r="A2613" s="479">
        <v>91845</v>
      </c>
      <c r="B2613" s="479" t="s">
        <v>4018</v>
      </c>
      <c r="C2613" s="479" t="s">
        <v>934</v>
      </c>
      <c r="D2613" s="480">
        <v>8.0500000000000007</v>
      </c>
    </row>
    <row r="2614" spans="1:4" s="476" customFormat="1" ht="13.5" x14ac:dyDescent="0.25">
      <c r="A2614" s="479">
        <v>91846</v>
      </c>
      <c r="B2614" s="479" t="s">
        <v>4019</v>
      </c>
      <c r="C2614" s="479" t="s">
        <v>934</v>
      </c>
      <c r="D2614" s="480">
        <v>9.42</v>
      </c>
    </row>
    <row r="2615" spans="1:4" s="476" customFormat="1" ht="13.5" x14ac:dyDescent="0.25">
      <c r="A2615" s="479">
        <v>91847</v>
      </c>
      <c r="B2615" s="479" t="s">
        <v>4020</v>
      </c>
      <c r="C2615" s="479" t="s">
        <v>934</v>
      </c>
      <c r="D2615" s="480">
        <v>12.87</v>
      </c>
    </row>
    <row r="2616" spans="1:4" s="476" customFormat="1" ht="13.5" x14ac:dyDescent="0.25">
      <c r="A2616" s="479">
        <v>91849</v>
      </c>
      <c r="B2616" s="479" t="s">
        <v>4021</v>
      </c>
      <c r="C2616" s="479" t="s">
        <v>934</v>
      </c>
      <c r="D2616" s="480">
        <v>7.6</v>
      </c>
    </row>
    <row r="2617" spans="1:4" s="476" customFormat="1" ht="13.5" x14ac:dyDescent="0.25">
      <c r="A2617" s="479">
        <v>91850</v>
      </c>
      <c r="B2617" s="479" t="s">
        <v>4022</v>
      </c>
      <c r="C2617" s="479" t="s">
        <v>934</v>
      </c>
      <c r="D2617" s="480">
        <v>10.17</v>
      </c>
    </row>
    <row r="2618" spans="1:4" s="476" customFormat="1" ht="13.5" x14ac:dyDescent="0.25">
      <c r="A2618" s="479">
        <v>91851</v>
      </c>
      <c r="B2618" s="479" t="s">
        <v>4023</v>
      </c>
      <c r="C2618" s="479" t="s">
        <v>934</v>
      </c>
      <c r="D2618" s="480">
        <v>9.48</v>
      </c>
    </row>
    <row r="2619" spans="1:4" s="476" customFormat="1" ht="13.5" x14ac:dyDescent="0.25">
      <c r="A2619" s="479">
        <v>91852</v>
      </c>
      <c r="B2619" s="479" t="s">
        <v>988</v>
      </c>
      <c r="C2619" s="479" t="s">
        <v>934</v>
      </c>
      <c r="D2619" s="480">
        <v>7.91</v>
      </c>
    </row>
    <row r="2620" spans="1:4" s="476" customFormat="1" ht="13.5" x14ac:dyDescent="0.25">
      <c r="A2620" s="479">
        <v>91853</v>
      </c>
      <c r="B2620" s="479" t="s">
        <v>4024</v>
      </c>
      <c r="C2620" s="479" t="s">
        <v>934</v>
      </c>
      <c r="D2620" s="480">
        <v>8.43</v>
      </c>
    </row>
    <row r="2621" spans="1:4" s="476" customFormat="1" ht="13.5" x14ac:dyDescent="0.25">
      <c r="A2621" s="479">
        <v>91854</v>
      </c>
      <c r="B2621" s="479" t="s">
        <v>4025</v>
      </c>
      <c r="C2621" s="479" t="s">
        <v>934</v>
      </c>
      <c r="D2621" s="480">
        <v>8.76</v>
      </c>
    </row>
    <row r="2622" spans="1:4" s="476" customFormat="1" ht="13.5" x14ac:dyDescent="0.25">
      <c r="A2622" s="479">
        <v>91855</v>
      </c>
      <c r="B2622" s="479" t="s">
        <v>4026</v>
      </c>
      <c r="C2622" s="479" t="s">
        <v>934</v>
      </c>
      <c r="D2622" s="480">
        <v>10.119999999999999</v>
      </c>
    </row>
    <row r="2623" spans="1:4" s="476" customFormat="1" ht="13.5" x14ac:dyDescent="0.25">
      <c r="A2623" s="479">
        <v>91856</v>
      </c>
      <c r="B2623" s="479" t="s">
        <v>4027</v>
      </c>
      <c r="C2623" s="479" t="s">
        <v>934</v>
      </c>
      <c r="D2623" s="480">
        <v>11.47</v>
      </c>
    </row>
    <row r="2624" spans="1:4" s="476" customFormat="1" ht="13.5" x14ac:dyDescent="0.25">
      <c r="A2624" s="479">
        <v>91857</v>
      </c>
      <c r="B2624" s="479" t="s">
        <v>4028</v>
      </c>
      <c r="C2624" s="479" t="s">
        <v>934</v>
      </c>
      <c r="D2624" s="480">
        <v>14.65</v>
      </c>
    </row>
    <row r="2625" spans="1:4" s="476" customFormat="1" ht="13.5" x14ac:dyDescent="0.25">
      <c r="A2625" s="479">
        <v>91859</v>
      </c>
      <c r="B2625" s="479" t="s">
        <v>4029</v>
      </c>
      <c r="C2625" s="479" t="s">
        <v>934</v>
      </c>
      <c r="D2625" s="480">
        <v>9.7799999999999994</v>
      </c>
    </row>
    <row r="2626" spans="1:4" s="476" customFormat="1" ht="13.5" x14ac:dyDescent="0.25">
      <c r="A2626" s="479">
        <v>91860</v>
      </c>
      <c r="B2626" s="479" t="s">
        <v>1873</v>
      </c>
      <c r="C2626" s="479" t="s">
        <v>934</v>
      </c>
      <c r="D2626" s="480">
        <v>12.22</v>
      </c>
    </row>
    <row r="2627" spans="1:4" s="476" customFormat="1" ht="13.5" x14ac:dyDescent="0.25">
      <c r="A2627" s="479">
        <v>91861</v>
      </c>
      <c r="B2627" s="479" t="s">
        <v>4030</v>
      </c>
      <c r="C2627" s="479" t="s">
        <v>934</v>
      </c>
      <c r="D2627" s="480">
        <v>11.59</v>
      </c>
    </row>
    <row r="2628" spans="1:4" s="476" customFormat="1" ht="13.5" x14ac:dyDescent="0.25">
      <c r="A2628" s="479">
        <v>91862</v>
      </c>
      <c r="B2628" s="479" t="s">
        <v>933</v>
      </c>
      <c r="C2628" s="479" t="s">
        <v>934</v>
      </c>
      <c r="D2628" s="480">
        <v>9.48</v>
      </c>
    </row>
    <row r="2629" spans="1:4" s="476" customFormat="1" ht="13.5" x14ac:dyDescent="0.25">
      <c r="A2629" s="479">
        <v>91863</v>
      </c>
      <c r="B2629" s="479" t="s">
        <v>1006</v>
      </c>
      <c r="C2629" s="479" t="s">
        <v>934</v>
      </c>
      <c r="D2629" s="480">
        <v>11.19</v>
      </c>
    </row>
    <row r="2630" spans="1:4" s="476" customFormat="1" ht="13.5" x14ac:dyDescent="0.25">
      <c r="A2630" s="479">
        <v>91864</v>
      </c>
      <c r="B2630" s="479" t="s">
        <v>4031</v>
      </c>
      <c r="C2630" s="479" t="s">
        <v>934</v>
      </c>
      <c r="D2630" s="480">
        <v>15</v>
      </c>
    </row>
    <row r="2631" spans="1:4" s="476" customFormat="1" ht="13.5" x14ac:dyDescent="0.25">
      <c r="A2631" s="479">
        <v>91865</v>
      </c>
      <c r="B2631" s="479" t="s">
        <v>4032</v>
      </c>
      <c r="C2631" s="479" t="s">
        <v>934</v>
      </c>
      <c r="D2631" s="480">
        <v>18.77</v>
      </c>
    </row>
    <row r="2632" spans="1:4" s="476" customFormat="1" ht="13.5" x14ac:dyDescent="0.25">
      <c r="A2632" s="479">
        <v>91866</v>
      </c>
      <c r="B2632" s="479" t="s">
        <v>4033</v>
      </c>
      <c r="C2632" s="479" t="s">
        <v>934</v>
      </c>
      <c r="D2632" s="480">
        <v>7.63</v>
      </c>
    </row>
    <row r="2633" spans="1:4" s="476" customFormat="1" ht="13.5" x14ac:dyDescent="0.25">
      <c r="A2633" s="479">
        <v>91867</v>
      </c>
      <c r="B2633" s="479" t="s">
        <v>4034</v>
      </c>
      <c r="C2633" s="479" t="s">
        <v>934</v>
      </c>
      <c r="D2633" s="480">
        <v>9.35</v>
      </c>
    </row>
    <row r="2634" spans="1:4" s="476" customFormat="1" ht="13.5" x14ac:dyDescent="0.25">
      <c r="A2634" s="479">
        <v>91868</v>
      </c>
      <c r="B2634" s="479" t="s">
        <v>4035</v>
      </c>
      <c r="C2634" s="479" t="s">
        <v>934</v>
      </c>
      <c r="D2634" s="480">
        <v>13.16</v>
      </c>
    </row>
    <row r="2635" spans="1:4" s="476" customFormat="1" ht="13.5" x14ac:dyDescent="0.25">
      <c r="A2635" s="479">
        <v>91869</v>
      </c>
      <c r="B2635" s="479" t="s">
        <v>4036</v>
      </c>
      <c r="C2635" s="479" t="s">
        <v>934</v>
      </c>
      <c r="D2635" s="480">
        <v>16.940000000000001</v>
      </c>
    </row>
    <row r="2636" spans="1:4" s="476" customFormat="1" ht="13.5" x14ac:dyDescent="0.25">
      <c r="A2636" s="479">
        <v>91870</v>
      </c>
      <c r="B2636" s="479" t="s">
        <v>935</v>
      </c>
      <c r="C2636" s="479" t="s">
        <v>934</v>
      </c>
      <c r="D2636" s="480">
        <v>10.47</v>
      </c>
    </row>
    <row r="2637" spans="1:4" s="476" customFormat="1" ht="13.5" x14ac:dyDescent="0.25">
      <c r="A2637" s="479">
        <v>91871</v>
      </c>
      <c r="B2637" s="479" t="s">
        <v>1007</v>
      </c>
      <c r="C2637" s="479" t="s">
        <v>934</v>
      </c>
      <c r="D2637" s="480">
        <v>12.22</v>
      </c>
    </row>
    <row r="2638" spans="1:4" s="476" customFormat="1" ht="13.5" x14ac:dyDescent="0.25">
      <c r="A2638" s="479">
        <v>91872</v>
      </c>
      <c r="B2638" s="479" t="s">
        <v>4037</v>
      </c>
      <c r="C2638" s="479" t="s">
        <v>934</v>
      </c>
      <c r="D2638" s="480">
        <v>16.03</v>
      </c>
    </row>
    <row r="2639" spans="1:4" s="476" customFormat="1" ht="13.5" x14ac:dyDescent="0.25">
      <c r="A2639" s="479">
        <v>91873</v>
      </c>
      <c r="B2639" s="479" t="s">
        <v>4038</v>
      </c>
      <c r="C2639" s="479" t="s">
        <v>934</v>
      </c>
      <c r="D2639" s="480">
        <v>19.760000000000002</v>
      </c>
    </row>
    <row r="2640" spans="1:4" s="476" customFormat="1" ht="13.5" x14ac:dyDescent="0.25">
      <c r="A2640" s="479">
        <v>93008</v>
      </c>
      <c r="B2640" s="479" t="s">
        <v>4039</v>
      </c>
      <c r="C2640" s="479" t="s">
        <v>934</v>
      </c>
      <c r="D2640" s="480">
        <v>17.02</v>
      </c>
    </row>
    <row r="2641" spans="1:4" s="476" customFormat="1" ht="13.5" x14ac:dyDescent="0.25">
      <c r="A2641" s="479">
        <v>93009</v>
      </c>
      <c r="B2641" s="479" t="s">
        <v>4040</v>
      </c>
      <c r="C2641" s="479" t="s">
        <v>934</v>
      </c>
      <c r="D2641" s="480">
        <v>25.51</v>
      </c>
    </row>
    <row r="2642" spans="1:4" s="476" customFormat="1" ht="13.5" x14ac:dyDescent="0.25">
      <c r="A2642" s="479">
        <v>93010</v>
      </c>
      <c r="B2642" s="479" t="s">
        <v>4041</v>
      </c>
      <c r="C2642" s="479" t="s">
        <v>934</v>
      </c>
      <c r="D2642" s="480">
        <v>35.78</v>
      </c>
    </row>
    <row r="2643" spans="1:4" s="476" customFormat="1" ht="13.5" x14ac:dyDescent="0.25">
      <c r="A2643" s="479">
        <v>93011</v>
      </c>
      <c r="B2643" s="479" t="s">
        <v>4042</v>
      </c>
      <c r="C2643" s="479" t="s">
        <v>934</v>
      </c>
      <c r="D2643" s="480">
        <v>43.93</v>
      </c>
    </row>
    <row r="2644" spans="1:4" s="476" customFormat="1" ht="13.5" x14ac:dyDescent="0.25">
      <c r="A2644" s="479">
        <v>93012</v>
      </c>
      <c r="B2644" s="479" t="s">
        <v>4043</v>
      </c>
      <c r="C2644" s="479" t="s">
        <v>934</v>
      </c>
      <c r="D2644" s="480">
        <v>66.81</v>
      </c>
    </row>
    <row r="2645" spans="1:4" s="476" customFormat="1" ht="13.5" x14ac:dyDescent="0.25">
      <c r="A2645" s="479">
        <v>95726</v>
      </c>
      <c r="B2645" s="479" t="s">
        <v>4044</v>
      </c>
      <c r="C2645" s="479" t="s">
        <v>934</v>
      </c>
      <c r="D2645" s="480">
        <v>6.42</v>
      </c>
    </row>
    <row r="2646" spans="1:4" s="476" customFormat="1" ht="13.5" x14ac:dyDescent="0.25">
      <c r="A2646" s="479">
        <v>95727</v>
      </c>
      <c r="B2646" s="479" t="s">
        <v>4045</v>
      </c>
      <c r="C2646" s="479" t="s">
        <v>934</v>
      </c>
      <c r="D2646" s="480">
        <v>7.38</v>
      </c>
    </row>
    <row r="2647" spans="1:4" s="476" customFormat="1" ht="13.5" x14ac:dyDescent="0.25">
      <c r="A2647" s="479">
        <v>95728</v>
      </c>
      <c r="B2647" s="479" t="s">
        <v>4046</v>
      </c>
      <c r="C2647" s="479" t="s">
        <v>934</v>
      </c>
      <c r="D2647" s="480">
        <v>9.49</v>
      </c>
    </row>
    <row r="2648" spans="1:4" s="476" customFormat="1" ht="13.5" x14ac:dyDescent="0.25">
      <c r="A2648" s="479">
        <v>95729</v>
      </c>
      <c r="B2648" s="479" t="s">
        <v>4047</v>
      </c>
      <c r="C2648" s="479" t="s">
        <v>934</v>
      </c>
      <c r="D2648" s="480">
        <v>8.24</v>
      </c>
    </row>
    <row r="2649" spans="1:4" s="476" customFormat="1" ht="13.5" x14ac:dyDescent="0.25">
      <c r="A2649" s="479">
        <v>95730</v>
      </c>
      <c r="B2649" s="479" t="s">
        <v>4048</v>
      </c>
      <c r="C2649" s="479" t="s">
        <v>934</v>
      </c>
      <c r="D2649" s="480">
        <v>9.19</v>
      </c>
    </row>
    <row r="2650" spans="1:4" s="476" customFormat="1" ht="13.5" x14ac:dyDescent="0.25">
      <c r="A2650" s="479">
        <v>95731</v>
      </c>
      <c r="B2650" s="479" t="s">
        <v>4049</v>
      </c>
      <c r="C2650" s="479" t="s">
        <v>934</v>
      </c>
      <c r="D2650" s="480">
        <v>11.32</v>
      </c>
    </row>
    <row r="2651" spans="1:4" s="476" customFormat="1" ht="13.5" x14ac:dyDescent="0.25">
      <c r="A2651" s="479">
        <v>95732</v>
      </c>
      <c r="B2651" s="479" t="s">
        <v>4050</v>
      </c>
      <c r="C2651" s="479" t="s">
        <v>925</v>
      </c>
      <c r="D2651" s="480">
        <v>4.03</v>
      </c>
    </row>
    <row r="2652" spans="1:4" s="476" customFormat="1" ht="13.5" x14ac:dyDescent="0.25">
      <c r="A2652" s="479">
        <v>95745</v>
      </c>
      <c r="B2652" s="479" t="s">
        <v>4051</v>
      </c>
      <c r="C2652" s="479" t="s">
        <v>934</v>
      </c>
      <c r="D2652" s="480">
        <v>19.350000000000001</v>
      </c>
    </row>
    <row r="2653" spans="1:4" s="476" customFormat="1" ht="13.5" x14ac:dyDescent="0.25">
      <c r="A2653" s="479">
        <v>95746</v>
      </c>
      <c r="B2653" s="479" t="s">
        <v>4052</v>
      </c>
      <c r="C2653" s="479" t="s">
        <v>934</v>
      </c>
      <c r="D2653" s="480">
        <v>24.02</v>
      </c>
    </row>
    <row r="2654" spans="1:4" s="476" customFormat="1" ht="13.5" x14ac:dyDescent="0.25">
      <c r="A2654" s="479">
        <v>95747</v>
      </c>
      <c r="B2654" s="479" t="s">
        <v>4053</v>
      </c>
      <c r="C2654" s="479" t="s">
        <v>934</v>
      </c>
      <c r="D2654" s="480">
        <v>39.57</v>
      </c>
    </row>
    <row r="2655" spans="1:4" s="476" customFormat="1" ht="13.5" x14ac:dyDescent="0.25">
      <c r="A2655" s="479">
        <v>95748</v>
      </c>
      <c r="B2655" s="479" t="s">
        <v>4054</v>
      </c>
      <c r="C2655" s="479" t="s">
        <v>934</v>
      </c>
      <c r="D2655" s="480">
        <v>42.77</v>
      </c>
    </row>
    <row r="2656" spans="1:4" s="476" customFormat="1" ht="13.5" x14ac:dyDescent="0.25">
      <c r="A2656" s="479">
        <v>95749</v>
      </c>
      <c r="B2656" s="479" t="s">
        <v>4055</v>
      </c>
      <c r="C2656" s="479" t="s">
        <v>934</v>
      </c>
      <c r="D2656" s="480">
        <v>25.27</v>
      </c>
    </row>
    <row r="2657" spans="1:4" s="476" customFormat="1" ht="13.5" x14ac:dyDescent="0.25">
      <c r="A2657" s="479">
        <v>95750</v>
      </c>
      <c r="B2657" s="479" t="s">
        <v>4056</v>
      </c>
      <c r="C2657" s="479" t="s">
        <v>934</v>
      </c>
      <c r="D2657" s="480">
        <v>29.8</v>
      </c>
    </row>
    <row r="2658" spans="1:4" s="476" customFormat="1" ht="13.5" x14ac:dyDescent="0.25">
      <c r="A2658" s="479">
        <v>95751</v>
      </c>
      <c r="B2658" s="479" t="s">
        <v>4057</v>
      </c>
      <c r="C2658" s="479" t="s">
        <v>934</v>
      </c>
      <c r="D2658" s="480">
        <v>45.18</v>
      </c>
    </row>
    <row r="2659" spans="1:4" s="476" customFormat="1" ht="13.5" x14ac:dyDescent="0.25">
      <c r="A2659" s="479">
        <v>95752</v>
      </c>
      <c r="B2659" s="479" t="s">
        <v>4058</v>
      </c>
      <c r="C2659" s="479" t="s">
        <v>934</v>
      </c>
      <c r="D2659" s="480">
        <v>48.16</v>
      </c>
    </row>
    <row r="2660" spans="1:4" s="476" customFormat="1" ht="13.5" x14ac:dyDescent="0.25">
      <c r="A2660" s="479">
        <v>97667</v>
      </c>
      <c r="B2660" s="479" t="s">
        <v>4059</v>
      </c>
      <c r="C2660" s="479" t="s">
        <v>934</v>
      </c>
      <c r="D2660" s="480">
        <v>7.84</v>
      </c>
    </row>
    <row r="2661" spans="1:4" s="476" customFormat="1" ht="13.5" x14ac:dyDescent="0.25">
      <c r="A2661" s="479">
        <v>97668</v>
      </c>
      <c r="B2661" s="479" t="s">
        <v>1875</v>
      </c>
      <c r="C2661" s="479" t="s">
        <v>934</v>
      </c>
      <c r="D2661" s="480">
        <v>11.94</v>
      </c>
    </row>
    <row r="2662" spans="1:4" s="476" customFormat="1" ht="13.5" x14ac:dyDescent="0.25">
      <c r="A2662" s="479">
        <v>97669</v>
      </c>
      <c r="B2662" s="479" t="s">
        <v>4060</v>
      </c>
      <c r="C2662" s="479" t="s">
        <v>934</v>
      </c>
      <c r="D2662" s="480">
        <v>18.84</v>
      </c>
    </row>
    <row r="2663" spans="1:4" s="476" customFormat="1" ht="13.5" x14ac:dyDescent="0.25">
      <c r="A2663" s="479">
        <v>97670</v>
      </c>
      <c r="B2663" s="479" t="s">
        <v>4061</v>
      </c>
      <c r="C2663" s="479" t="s">
        <v>934</v>
      </c>
      <c r="D2663" s="480">
        <v>24.41</v>
      </c>
    </row>
    <row r="2664" spans="1:4" s="476" customFormat="1" ht="13.5" x14ac:dyDescent="0.25">
      <c r="A2664" s="479">
        <v>91874</v>
      </c>
      <c r="B2664" s="479" t="s">
        <v>1925</v>
      </c>
      <c r="C2664" s="479" t="s">
        <v>925</v>
      </c>
      <c r="D2664" s="480">
        <v>4.37</v>
      </c>
    </row>
    <row r="2665" spans="1:4" s="476" customFormat="1" ht="13.5" x14ac:dyDescent="0.25">
      <c r="A2665" s="479">
        <v>91875</v>
      </c>
      <c r="B2665" s="479" t="s">
        <v>1008</v>
      </c>
      <c r="C2665" s="479" t="s">
        <v>925</v>
      </c>
      <c r="D2665" s="480">
        <v>5.78</v>
      </c>
    </row>
    <row r="2666" spans="1:4" s="476" customFormat="1" ht="13.5" x14ac:dyDescent="0.25">
      <c r="A2666" s="479">
        <v>91876</v>
      </c>
      <c r="B2666" s="479" t="s">
        <v>1927</v>
      </c>
      <c r="C2666" s="479" t="s">
        <v>925</v>
      </c>
      <c r="D2666" s="480">
        <v>7.62</v>
      </c>
    </row>
    <row r="2667" spans="1:4" s="476" customFormat="1" ht="13.5" x14ac:dyDescent="0.25">
      <c r="A2667" s="479">
        <v>91877</v>
      </c>
      <c r="B2667" s="479" t="s">
        <v>4062</v>
      </c>
      <c r="C2667" s="479" t="s">
        <v>925</v>
      </c>
      <c r="D2667" s="480">
        <v>10.15</v>
      </c>
    </row>
    <row r="2668" spans="1:4" s="476" customFormat="1" ht="13.5" x14ac:dyDescent="0.25">
      <c r="A2668" s="479">
        <v>91878</v>
      </c>
      <c r="B2668" s="479" t="s">
        <v>4063</v>
      </c>
      <c r="C2668" s="479" t="s">
        <v>925</v>
      </c>
      <c r="D2668" s="480">
        <v>5.6</v>
      </c>
    </row>
    <row r="2669" spans="1:4" s="476" customFormat="1" ht="13.5" x14ac:dyDescent="0.25">
      <c r="A2669" s="479">
        <v>91879</v>
      </c>
      <c r="B2669" s="479" t="s">
        <v>4064</v>
      </c>
      <c r="C2669" s="479" t="s">
        <v>925</v>
      </c>
      <c r="D2669" s="480">
        <v>6.98</v>
      </c>
    </row>
    <row r="2670" spans="1:4" s="476" customFormat="1" ht="13.5" x14ac:dyDescent="0.25">
      <c r="A2670" s="479">
        <v>91880</v>
      </c>
      <c r="B2670" s="479" t="s">
        <v>4065</v>
      </c>
      <c r="C2670" s="479" t="s">
        <v>925</v>
      </c>
      <c r="D2670" s="480">
        <v>8.86</v>
      </c>
    </row>
    <row r="2671" spans="1:4" s="476" customFormat="1" ht="13.5" x14ac:dyDescent="0.25">
      <c r="A2671" s="479">
        <v>91881</v>
      </c>
      <c r="B2671" s="479" t="s">
        <v>4066</v>
      </c>
      <c r="C2671" s="479" t="s">
        <v>925</v>
      </c>
      <c r="D2671" s="480">
        <v>11.4</v>
      </c>
    </row>
    <row r="2672" spans="1:4" s="476" customFormat="1" ht="13.5" x14ac:dyDescent="0.25">
      <c r="A2672" s="479">
        <v>91882</v>
      </c>
      <c r="B2672" s="479" t="s">
        <v>1009</v>
      </c>
      <c r="C2672" s="479" t="s">
        <v>925</v>
      </c>
      <c r="D2672" s="480">
        <v>6.93</v>
      </c>
    </row>
    <row r="2673" spans="1:4" s="476" customFormat="1" ht="13.5" x14ac:dyDescent="0.25">
      <c r="A2673" s="479">
        <v>91884</v>
      </c>
      <c r="B2673" s="479" t="s">
        <v>4067</v>
      </c>
      <c r="C2673" s="479" t="s">
        <v>925</v>
      </c>
      <c r="D2673" s="480">
        <v>8.01</v>
      </c>
    </row>
    <row r="2674" spans="1:4" s="476" customFormat="1" ht="13.5" x14ac:dyDescent="0.25">
      <c r="A2674" s="479">
        <v>91885</v>
      </c>
      <c r="B2674" s="479" t="s">
        <v>4068</v>
      </c>
      <c r="C2674" s="479" t="s">
        <v>925</v>
      </c>
      <c r="D2674" s="480">
        <v>9.4700000000000006</v>
      </c>
    </row>
    <row r="2675" spans="1:4" s="476" customFormat="1" ht="13.5" x14ac:dyDescent="0.25">
      <c r="A2675" s="479">
        <v>91886</v>
      </c>
      <c r="B2675" s="479" t="s">
        <v>4069</v>
      </c>
      <c r="C2675" s="479" t="s">
        <v>925</v>
      </c>
      <c r="D2675" s="480">
        <v>11.52</v>
      </c>
    </row>
    <row r="2676" spans="1:4" s="476" customFormat="1" ht="13.5" x14ac:dyDescent="0.25">
      <c r="A2676" s="479">
        <v>91887</v>
      </c>
      <c r="B2676" s="479" t="s">
        <v>1922</v>
      </c>
      <c r="C2676" s="479" t="s">
        <v>925</v>
      </c>
      <c r="D2676" s="480">
        <v>8.1</v>
      </c>
    </row>
    <row r="2677" spans="1:4" s="476" customFormat="1" ht="13.5" x14ac:dyDescent="0.25">
      <c r="A2677" s="479">
        <v>91889</v>
      </c>
      <c r="B2677" s="479" t="s">
        <v>4070</v>
      </c>
      <c r="C2677" s="479" t="s">
        <v>925</v>
      </c>
      <c r="D2677" s="480">
        <v>7.8</v>
      </c>
    </row>
    <row r="2678" spans="1:4" s="476" customFormat="1" ht="13.5" x14ac:dyDescent="0.25">
      <c r="A2678" s="479">
        <v>91890</v>
      </c>
      <c r="B2678" s="479" t="s">
        <v>1010</v>
      </c>
      <c r="C2678" s="479" t="s">
        <v>925</v>
      </c>
      <c r="D2678" s="480">
        <v>9.6199999999999992</v>
      </c>
    </row>
    <row r="2679" spans="1:4" s="476" customFormat="1" ht="13.5" x14ac:dyDescent="0.25">
      <c r="A2679" s="479">
        <v>91892</v>
      </c>
      <c r="B2679" s="479" t="s">
        <v>4071</v>
      </c>
      <c r="C2679" s="479" t="s">
        <v>925</v>
      </c>
      <c r="D2679" s="480">
        <v>11.62</v>
      </c>
    </row>
    <row r="2680" spans="1:4" s="476" customFormat="1" ht="13.5" x14ac:dyDescent="0.25">
      <c r="A2680" s="479">
        <v>91893</v>
      </c>
      <c r="B2680" s="479" t="s">
        <v>4072</v>
      </c>
      <c r="C2680" s="479" t="s">
        <v>925</v>
      </c>
      <c r="D2680" s="480">
        <v>13.16</v>
      </c>
    </row>
    <row r="2681" spans="1:4" s="476" customFormat="1" ht="13.5" x14ac:dyDescent="0.25">
      <c r="A2681" s="479">
        <v>91895</v>
      </c>
      <c r="B2681" s="479" t="s">
        <v>4073</v>
      </c>
      <c r="C2681" s="479" t="s">
        <v>925</v>
      </c>
      <c r="D2681" s="480">
        <v>15.18</v>
      </c>
    </row>
    <row r="2682" spans="1:4" s="476" customFormat="1" ht="13.5" x14ac:dyDescent="0.25">
      <c r="A2682" s="479">
        <v>91896</v>
      </c>
      <c r="B2682" s="479" t="s">
        <v>4074</v>
      </c>
      <c r="C2682" s="479" t="s">
        <v>925</v>
      </c>
      <c r="D2682" s="480">
        <v>16.059999999999999</v>
      </c>
    </row>
    <row r="2683" spans="1:4" s="476" customFormat="1" ht="13.5" x14ac:dyDescent="0.25">
      <c r="A2683" s="479">
        <v>91898</v>
      </c>
      <c r="B2683" s="479" t="s">
        <v>4075</v>
      </c>
      <c r="C2683" s="479" t="s">
        <v>925</v>
      </c>
      <c r="D2683" s="480">
        <v>18.23</v>
      </c>
    </row>
    <row r="2684" spans="1:4" s="476" customFormat="1" ht="13.5" x14ac:dyDescent="0.25">
      <c r="A2684" s="479">
        <v>91899</v>
      </c>
      <c r="B2684" s="479" t="s">
        <v>4076</v>
      </c>
      <c r="C2684" s="479" t="s">
        <v>925</v>
      </c>
      <c r="D2684" s="480">
        <v>9.89</v>
      </c>
    </row>
    <row r="2685" spans="1:4" s="476" customFormat="1" ht="13.5" x14ac:dyDescent="0.25">
      <c r="A2685" s="479">
        <v>91901</v>
      </c>
      <c r="B2685" s="479" t="s">
        <v>4077</v>
      </c>
      <c r="C2685" s="479" t="s">
        <v>925</v>
      </c>
      <c r="D2685" s="480">
        <v>9.59</v>
      </c>
    </row>
    <row r="2686" spans="1:4" s="476" customFormat="1" ht="13.5" x14ac:dyDescent="0.25">
      <c r="A2686" s="479">
        <v>91902</v>
      </c>
      <c r="B2686" s="479" t="s">
        <v>4078</v>
      </c>
      <c r="C2686" s="479" t="s">
        <v>925</v>
      </c>
      <c r="D2686" s="480">
        <v>11.42</v>
      </c>
    </row>
    <row r="2687" spans="1:4" s="476" customFormat="1" ht="13.5" x14ac:dyDescent="0.25">
      <c r="A2687" s="479">
        <v>91904</v>
      </c>
      <c r="B2687" s="479" t="s">
        <v>4079</v>
      </c>
      <c r="C2687" s="479" t="s">
        <v>925</v>
      </c>
      <c r="D2687" s="480">
        <v>13.42</v>
      </c>
    </row>
    <row r="2688" spans="1:4" s="476" customFormat="1" ht="13.5" x14ac:dyDescent="0.25">
      <c r="A2688" s="479">
        <v>91905</v>
      </c>
      <c r="B2688" s="479" t="s">
        <v>4080</v>
      </c>
      <c r="C2688" s="479" t="s">
        <v>925</v>
      </c>
      <c r="D2688" s="480">
        <v>14.96</v>
      </c>
    </row>
    <row r="2689" spans="1:4" s="476" customFormat="1" ht="13.5" x14ac:dyDescent="0.25">
      <c r="A2689" s="479">
        <v>91907</v>
      </c>
      <c r="B2689" s="479" t="s">
        <v>4081</v>
      </c>
      <c r="C2689" s="479" t="s">
        <v>925</v>
      </c>
      <c r="D2689" s="480">
        <v>16.98</v>
      </c>
    </row>
    <row r="2690" spans="1:4" s="476" customFormat="1" ht="13.5" x14ac:dyDescent="0.25">
      <c r="A2690" s="479">
        <v>91908</v>
      </c>
      <c r="B2690" s="479" t="s">
        <v>4082</v>
      </c>
      <c r="C2690" s="479" t="s">
        <v>925</v>
      </c>
      <c r="D2690" s="480">
        <v>17.899999999999999</v>
      </c>
    </row>
    <row r="2691" spans="1:4" s="476" customFormat="1" ht="13.5" x14ac:dyDescent="0.25">
      <c r="A2691" s="479">
        <v>91910</v>
      </c>
      <c r="B2691" s="479" t="s">
        <v>4083</v>
      </c>
      <c r="C2691" s="479" t="s">
        <v>925</v>
      </c>
      <c r="D2691" s="480">
        <v>20.07</v>
      </c>
    </row>
    <row r="2692" spans="1:4" s="476" customFormat="1" ht="13.5" x14ac:dyDescent="0.25">
      <c r="A2692" s="479">
        <v>91911</v>
      </c>
      <c r="B2692" s="479" t="s">
        <v>936</v>
      </c>
      <c r="C2692" s="479" t="s">
        <v>925</v>
      </c>
      <c r="D2692" s="480">
        <v>11.95</v>
      </c>
    </row>
    <row r="2693" spans="1:4" s="476" customFormat="1" ht="13.5" x14ac:dyDescent="0.25">
      <c r="A2693" s="479">
        <v>91913</v>
      </c>
      <c r="B2693" s="479" t="s">
        <v>4084</v>
      </c>
      <c r="C2693" s="479" t="s">
        <v>925</v>
      </c>
      <c r="D2693" s="480">
        <v>11.65</v>
      </c>
    </row>
    <row r="2694" spans="1:4" s="476" customFormat="1" ht="13.5" x14ac:dyDescent="0.25">
      <c r="A2694" s="479">
        <v>91914</v>
      </c>
      <c r="B2694" s="479" t="s">
        <v>4085</v>
      </c>
      <c r="C2694" s="479" t="s">
        <v>925</v>
      </c>
      <c r="D2694" s="480">
        <v>13</v>
      </c>
    </row>
    <row r="2695" spans="1:4" s="476" customFormat="1" ht="13.5" x14ac:dyDescent="0.25">
      <c r="A2695" s="479">
        <v>91916</v>
      </c>
      <c r="B2695" s="479" t="s">
        <v>4086</v>
      </c>
      <c r="C2695" s="479" t="s">
        <v>925</v>
      </c>
      <c r="D2695" s="480">
        <v>15</v>
      </c>
    </row>
    <row r="2696" spans="1:4" s="476" customFormat="1" ht="13.5" x14ac:dyDescent="0.25">
      <c r="A2696" s="479">
        <v>91917</v>
      </c>
      <c r="B2696" s="479" t="s">
        <v>4087</v>
      </c>
      <c r="C2696" s="479" t="s">
        <v>925</v>
      </c>
      <c r="D2696" s="480">
        <v>15.9</v>
      </c>
    </row>
    <row r="2697" spans="1:4" s="476" customFormat="1" ht="13.5" x14ac:dyDescent="0.25">
      <c r="A2697" s="479">
        <v>91919</v>
      </c>
      <c r="B2697" s="479" t="s">
        <v>4088</v>
      </c>
      <c r="C2697" s="479" t="s">
        <v>925</v>
      </c>
      <c r="D2697" s="480">
        <v>17.920000000000002</v>
      </c>
    </row>
    <row r="2698" spans="1:4" s="476" customFormat="1" ht="13.5" x14ac:dyDescent="0.25">
      <c r="A2698" s="479">
        <v>91920</v>
      </c>
      <c r="B2698" s="479" t="s">
        <v>4089</v>
      </c>
      <c r="C2698" s="479" t="s">
        <v>925</v>
      </c>
      <c r="D2698" s="480">
        <v>18.11</v>
      </c>
    </row>
    <row r="2699" spans="1:4" s="476" customFormat="1" ht="13.5" x14ac:dyDescent="0.25">
      <c r="A2699" s="479">
        <v>91922</v>
      </c>
      <c r="B2699" s="479" t="s">
        <v>4090</v>
      </c>
      <c r="C2699" s="479" t="s">
        <v>925</v>
      </c>
      <c r="D2699" s="480">
        <v>20.28</v>
      </c>
    </row>
    <row r="2700" spans="1:4" s="476" customFormat="1" ht="13.5" x14ac:dyDescent="0.25">
      <c r="A2700" s="479">
        <v>93013</v>
      </c>
      <c r="B2700" s="479" t="s">
        <v>4091</v>
      </c>
      <c r="C2700" s="479" t="s">
        <v>925</v>
      </c>
      <c r="D2700" s="480">
        <v>13.18</v>
      </c>
    </row>
    <row r="2701" spans="1:4" s="476" customFormat="1" ht="13.5" x14ac:dyDescent="0.25">
      <c r="A2701" s="479">
        <v>93014</v>
      </c>
      <c r="B2701" s="479" t="s">
        <v>4092</v>
      </c>
      <c r="C2701" s="479" t="s">
        <v>925</v>
      </c>
      <c r="D2701" s="480">
        <v>16.25</v>
      </c>
    </row>
    <row r="2702" spans="1:4" s="476" customFormat="1" ht="13.5" x14ac:dyDescent="0.25">
      <c r="A2702" s="479">
        <v>93015</v>
      </c>
      <c r="B2702" s="479" t="s">
        <v>4093</v>
      </c>
      <c r="C2702" s="479" t="s">
        <v>925</v>
      </c>
      <c r="D2702" s="480">
        <v>24.77</v>
      </c>
    </row>
    <row r="2703" spans="1:4" s="476" customFormat="1" ht="13.5" x14ac:dyDescent="0.25">
      <c r="A2703" s="479">
        <v>93016</v>
      </c>
      <c r="B2703" s="479" t="s">
        <v>4094</v>
      </c>
      <c r="C2703" s="479" t="s">
        <v>925</v>
      </c>
      <c r="D2703" s="480">
        <v>30.19</v>
      </c>
    </row>
    <row r="2704" spans="1:4" s="476" customFormat="1" ht="13.5" x14ac:dyDescent="0.25">
      <c r="A2704" s="479">
        <v>93017</v>
      </c>
      <c r="B2704" s="479" t="s">
        <v>4095</v>
      </c>
      <c r="C2704" s="479" t="s">
        <v>925</v>
      </c>
      <c r="D2704" s="480">
        <v>45.58</v>
      </c>
    </row>
    <row r="2705" spans="1:4" s="476" customFormat="1" ht="13.5" x14ac:dyDescent="0.25">
      <c r="A2705" s="479">
        <v>93018</v>
      </c>
      <c r="B2705" s="479" t="s">
        <v>4096</v>
      </c>
      <c r="C2705" s="479" t="s">
        <v>925</v>
      </c>
      <c r="D2705" s="480">
        <v>20.149999999999999</v>
      </c>
    </row>
    <row r="2706" spans="1:4" s="476" customFormat="1" ht="13.5" x14ac:dyDescent="0.25">
      <c r="A2706" s="479">
        <v>93020</v>
      </c>
      <c r="B2706" s="479" t="s">
        <v>4097</v>
      </c>
      <c r="C2706" s="479" t="s">
        <v>925</v>
      </c>
      <c r="D2706" s="480">
        <v>25.94</v>
      </c>
    </row>
    <row r="2707" spans="1:4" s="476" customFormat="1" ht="13.5" x14ac:dyDescent="0.25">
      <c r="A2707" s="479">
        <v>93022</v>
      </c>
      <c r="B2707" s="479" t="s">
        <v>4098</v>
      </c>
      <c r="C2707" s="479" t="s">
        <v>925</v>
      </c>
      <c r="D2707" s="480">
        <v>43.73</v>
      </c>
    </row>
    <row r="2708" spans="1:4" s="476" customFormat="1" ht="13.5" x14ac:dyDescent="0.25">
      <c r="A2708" s="479">
        <v>93024</v>
      </c>
      <c r="B2708" s="479" t="s">
        <v>4099</v>
      </c>
      <c r="C2708" s="479" t="s">
        <v>925</v>
      </c>
      <c r="D2708" s="480">
        <v>45.91</v>
      </c>
    </row>
    <row r="2709" spans="1:4" s="476" customFormat="1" ht="13.5" x14ac:dyDescent="0.25">
      <c r="A2709" s="479">
        <v>93026</v>
      </c>
      <c r="B2709" s="479" t="s">
        <v>4100</v>
      </c>
      <c r="C2709" s="479" t="s">
        <v>925</v>
      </c>
      <c r="D2709" s="480">
        <v>75.459999999999994</v>
      </c>
    </row>
    <row r="2710" spans="1:4" s="476" customFormat="1" ht="13.5" x14ac:dyDescent="0.25">
      <c r="A2710" s="479">
        <v>95733</v>
      </c>
      <c r="B2710" s="479" t="s">
        <v>4101</v>
      </c>
      <c r="C2710" s="479" t="s">
        <v>925</v>
      </c>
      <c r="D2710" s="480">
        <v>5.27</v>
      </c>
    </row>
    <row r="2711" spans="1:4" s="476" customFormat="1" ht="13.5" x14ac:dyDescent="0.25">
      <c r="A2711" s="479">
        <v>95734</v>
      </c>
      <c r="B2711" s="479" t="s">
        <v>4102</v>
      </c>
      <c r="C2711" s="479" t="s">
        <v>925</v>
      </c>
      <c r="D2711" s="480">
        <v>7.02</v>
      </c>
    </row>
    <row r="2712" spans="1:4" s="476" customFormat="1" ht="13.5" x14ac:dyDescent="0.25">
      <c r="A2712" s="479">
        <v>95735</v>
      </c>
      <c r="B2712" s="479" t="s">
        <v>4103</v>
      </c>
      <c r="C2712" s="479" t="s">
        <v>925</v>
      </c>
      <c r="D2712" s="480">
        <v>5.93</v>
      </c>
    </row>
    <row r="2713" spans="1:4" s="476" customFormat="1" ht="13.5" x14ac:dyDescent="0.25">
      <c r="A2713" s="479">
        <v>95736</v>
      </c>
      <c r="B2713" s="479" t="s">
        <v>4104</v>
      </c>
      <c r="C2713" s="479" t="s">
        <v>925</v>
      </c>
      <c r="D2713" s="480">
        <v>6.95</v>
      </c>
    </row>
    <row r="2714" spans="1:4" s="476" customFormat="1" ht="13.5" x14ac:dyDescent="0.25">
      <c r="A2714" s="479">
        <v>95738</v>
      </c>
      <c r="B2714" s="479" t="s">
        <v>4105</v>
      </c>
      <c r="C2714" s="479" t="s">
        <v>925</v>
      </c>
      <c r="D2714" s="480">
        <v>8.3800000000000008</v>
      </c>
    </row>
    <row r="2715" spans="1:4" s="476" customFormat="1" ht="13.5" x14ac:dyDescent="0.25">
      <c r="A2715" s="479">
        <v>95753</v>
      </c>
      <c r="B2715" s="479" t="s">
        <v>1879</v>
      </c>
      <c r="C2715" s="479" t="s">
        <v>925</v>
      </c>
      <c r="D2715" s="480">
        <v>6.44</v>
      </c>
    </row>
    <row r="2716" spans="1:4" s="476" customFormat="1" ht="13.5" x14ac:dyDescent="0.25">
      <c r="A2716" s="479">
        <v>95754</v>
      </c>
      <c r="B2716" s="479" t="s">
        <v>1881</v>
      </c>
      <c r="C2716" s="479" t="s">
        <v>925</v>
      </c>
      <c r="D2716" s="480">
        <v>8.02</v>
      </c>
    </row>
    <row r="2717" spans="1:4" s="476" customFormat="1" ht="13.5" x14ac:dyDescent="0.25">
      <c r="A2717" s="479">
        <v>95755</v>
      </c>
      <c r="B2717" s="479" t="s">
        <v>4106</v>
      </c>
      <c r="C2717" s="479" t="s">
        <v>925</v>
      </c>
      <c r="D2717" s="480">
        <v>11.53</v>
      </c>
    </row>
    <row r="2718" spans="1:4" s="476" customFormat="1" ht="13.5" x14ac:dyDescent="0.25">
      <c r="A2718" s="479">
        <v>95756</v>
      </c>
      <c r="B2718" s="479" t="s">
        <v>1930</v>
      </c>
      <c r="C2718" s="479" t="s">
        <v>925</v>
      </c>
      <c r="D2718" s="480">
        <v>15.34</v>
      </c>
    </row>
    <row r="2719" spans="1:4" s="476" customFormat="1" ht="13.5" x14ac:dyDescent="0.25">
      <c r="A2719" s="479">
        <v>95757</v>
      </c>
      <c r="B2719" s="479" t="s">
        <v>4107</v>
      </c>
      <c r="C2719" s="479" t="s">
        <v>925</v>
      </c>
      <c r="D2719" s="480">
        <v>9.74</v>
      </c>
    </row>
    <row r="2720" spans="1:4" s="476" customFormat="1" ht="13.5" x14ac:dyDescent="0.25">
      <c r="A2720" s="479">
        <v>95758</v>
      </c>
      <c r="B2720" s="479" t="s">
        <v>4108</v>
      </c>
      <c r="C2720" s="479" t="s">
        <v>925</v>
      </c>
      <c r="D2720" s="480">
        <v>10.92</v>
      </c>
    </row>
    <row r="2721" spans="1:4" s="476" customFormat="1" ht="13.5" x14ac:dyDescent="0.25">
      <c r="A2721" s="479">
        <v>95759</v>
      </c>
      <c r="B2721" s="479" t="s">
        <v>4109</v>
      </c>
      <c r="C2721" s="479" t="s">
        <v>925</v>
      </c>
      <c r="D2721" s="480">
        <v>13.9</v>
      </c>
    </row>
    <row r="2722" spans="1:4" s="476" customFormat="1" ht="13.5" x14ac:dyDescent="0.25">
      <c r="A2722" s="479">
        <v>95760</v>
      </c>
      <c r="B2722" s="479" t="s">
        <v>4110</v>
      </c>
      <c r="C2722" s="479" t="s">
        <v>925</v>
      </c>
      <c r="D2722" s="480">
        <v>17.07</v>
      </c>
    </row>
    <row r="2723" spans="1:4" s="476" customFormat="1" ht="13.5" x14ac:dyDescent="0.25">
      <c r="A2723" s="479">
        <v>97559</v>
      </c>
      <c r="B2723" s="479" t="s">
        <v>4111</v>
      </c>
      <c r="C2723" s="479" t="s">
        <v>925</v>
      </c>
      <c r="D2723" s="480">
        <v>9.4</v>
      </c>
    </row>
    <row r="2724" spans="1:4" s="476" customFormat="1" ht="13.5" x14ac:dyDescent="0.25">
      <c r="A2724" s="479">
        <v>97562</v>
      </c>
      <c r="B2724" s="479" t="s">
        <v>4112</v>
      </c>
      <c r="C2724" s="479" t="s">
        <v>925</v>
      </c>
      <c r="D2724" s="480">
        <v>11.2</v>
      </c>
    </row>
    <row r="2725" spans="1:4" s="476" customFormat="1" ht="13.5" x14ac:dyDescent="0.25">
      <c r="A2725" s="479">
        <v>97564</v>
      </c>
      <c r="B2725" s="479" t="s">
        <v>4113</v>
      </c>
      <c r="C2725" s="479" t="s">
        <v>925</v>
      </c>
      <c r="D2725" s="480">
        <v>12.78</v>
      </c>
    </row>
    <row r="2726" spans="1:4" s="476" customFormat="1" ht="13.5" x14ac:dyDescent="0.25">
      <c r="A2726" s="479">
        <v>91924</v>
      </c>
      <c r="B2726" s="479" t="s">
        <v>937</v>
      </c>
      <c r="C2726" s="479" t="s">
        <v>934</v>
      </c>
      <c r="D2726" s="480">
        <v>2.88</v>
      </c>
    </row>
    <row r="2727" spans="1:4" s="476" customFormat="1" ht="13.5" x14ac:dyDescent="0.25">
      <c r="A2727" s="479">
        <v>91925</v>
      </c>
      <c r="B2727" s="479" t="s">
        <v>4114</v>
      </c>
      <c r="C2727" s="479" t="s">
        <v>934</v>
      </c>
      <c r="D2727" s="480">
        <v>4.1900000000000004</v>
      </c>
    </row>
    <row r="2728" spans="1:4" s="476" customFormat="1" ht="13.5" x14ac:dyDescent="0.25">
      <c r="A2728" s="479">
        <v>91926</v>
      </c>
      <c r="B2728" s="479" t="s">
        <v>938</v>
      </c>
      <c r="C2728" s="479" t="s">
        <v>934</v>
      </c>
      <c r="D2728" s="480">
        <v>4.26</v>
      </c>
    </row>
    <row r="2729" spans="1:4" s="476" customFormat="1" ht="13.5" x14ac:dyDescent="0.25">
      <c r="A2729" s="479">
        <v>91927</v>
      </c>
      <c r="B2729" s="479" t="s">
        <v>4115</v>
      </c>
      <c r="C2729" s="479" t="s">
        <v>934</v>
      </c>
      <c r="D2729" s="480">
        <v>5.68</v>
      </c>
    </row>
    <row r="2730" spans="1:4" s="476" customFormat="1" ht="13.5" x14ac:dyDescent="0.25">
      <c r="A2730" s="479">
        <v>91928</v>
      </c>
      <c r="B2730" s="479" t="s">
        <v>939</v>
      </c>
      <c r="C2730" s="479" t="s">
        <v>934</v>
      </c>
      <c r="D2730" s="480">
        <v>7</v>
      </c>
    </row>
    <row r="2731" spans="1:4" s="476" customFormat="1" ht="13.5" x14ac:dyDescent="0.25">
      <c r="A2731" s="479">
        <v>91929</v>
      </c>
      <c r="B2731" s="479" t="s">
        <v>4116</v>
      </c>
      <c r="C2731" s="479" t="s">
        <v>934</v>
      </c>
      <c r="D2731" s="480">
        <v>8.01</v>
      </c>
    </row>
    <row r="2732" spans="1:4" s="476" customFormat="1" ht="13.5" x14ac:dyDescent="0.25">
      <c r="A2732" s="479">
        <v>91930</v>
      </c>
      <c r="B2732" s="479" t="s">
        <v>1889</v>
      </c>
      <c r="C2732" s="479" t="s">
        <v>934</v>
      </c>
      <c r="D2732" s="480">
        <v>9.6199999999999992</v>
      </c>
    </row>
    <row r="2733" spans="1:4" s="476" customFormat="1" ht="13.5" x14ac:dyDescent="0.25">
      <c r="A2733" s="479">
        <v>91931</v>
      </c>
      <c r="B2733" s="479" t="s">
        <v>1895</v>
      </c>
      <c r="C2733" s="479" t="s">
        <v>934</v>
      </c>
      <c r="D2733" s="480">
        <v>10.82</v>
      </c>
    </row>
    <row r="2734" spans="1:4" s="476" customFormat="1" ht="13.5" x14ac:dyDescent="0.25">
      <c r="A2734" s="479">
        <v>91932</v>
      </c>
      <c r="B2734" s="479" t="s">
        <v>1891</v>
      </c>
      <c r="C2734" s="479" t="s">
        <v>934</v>
      </c>
      <c r="D2734" s="480">
        <v>15.92</v>
      </c>
    </row>
    <row r="2735" spans="1:4" s="476" customFormat="1" ht="13.5" x14ac:dyDescent="0.25">
      <c r="A2735" s="479">
        <v>91933</v>
      </c>
      <c r="B2735" s="479" t="s">
        <v>4117</v>
      </c>
      <c r="C2735" s="479" t="s">
        <v>934</v>
      </c>
      <c r="D2735" s="480">
        <v>17.059999999999999</v>
      </c>
    </row>
    <row r="2736" spans="1:4" s="476" customFormat="1" ht="13.5" x14ac:dyDescent="0.25">
      <c r="A2736" s="479">
        <v>91934</v>
      </c>
      <c r="B2736" s="479" t="s">
        <v>1893</v>
      </c>
      <c r="C2736" s="479" t="s">
        <v>934</v>
      </c>
      <c r="D2736" s="480">
        <v>24.37</v>
      </c>
    </row>
    <row r="2737" spans="1:4" s="476" customFormat="1" ht="13.5" x14ac:dyDescent="0.25">
      <c r="A2737" s="479">
        <v>91935</v>
      </c>
      <c r="B2737" s="479" t="s">
        <v>4118</v>
      </c>
      <c r="C2737" s="479" t="s">
        <v>934</v>
      </c>
      <c r="D2737" s="480">
        <v>26.02</v>
      </c>
    </row>
    <row r="2738" spans="1:4" s="476" customFormat="1" ht="13.5" x14ac:dyDescent="0.25">
      <c r="A2738" s="479">
        <v>92979</v>
      </c>
      <c r="B2738" s="479" t="s">
        <v>4119</v>
      </c>
      <c r="C2738" s="479" t="s">
        <v>934</v>
      </c>
      <c r="D2738" s="480">
        <v>11.27</v>
      </c>
    </row>
    <row r="2739" spans="1:4" s="476" customFormat="1" ht="13.5" x14ac:dyDescent="0.25">
      <c r="A2739" s="479">
        <v>92980</v>
      </c>
      <c r="B2739" s="479" t="s">
        <v>4120</v>
      </c>
      <c r="C2739" s="479" t="s">
        <v>934</v>
      </c>
      <c r="D2739" s="480">
        <v>12.26</v>
      </c>
    </row>
    <row r="2740" spans="1:4" s="476" customFormat="1" ht="13.5" x14ac:dyDescent="0.25">
      <c r="A2740" s="479">
        <v>92981</v>
      </c>
      <c r="B2740" s="479" t="s">
        <v>945</v>
      </c>
      <c r="C2740" s="479" t="s">
        <v>934</v>
      </c>
      <c r="D2740" s="480">
        <v>17.34</v>
      </c>
    </row>
    <row r="2741" spans="1:4" s="476" customFormat="1" ht="13.5" x14ac:dyDescent="0.25">
      <c r="A2741" s="479">
        <v>92982</v>
      </c>
      <c r="B2741" s="479" t="s">
        <v>4121</v>
      </c>
      <c r="C2741" s="479" t="s">
        <v>934</v>
      </c>
      <c r="D2741" s="480">
        <v>18.760000000000002</v>
      </c>
    </row>
    <row r="2742" spans="1:4" s="476" customFormat="1" ht="13.5" x14ac:dyDescent="0.25">
      <c r="A2742" s="479">
        <v>92983</v>
      </c>
      <c r="B2742" s="479" t="s">
        <v>4122</v>
      </c>
      <c r="C2742" s="479" t="s">
        <v>934</v>
      </c>
      <c r="D2742" s="480">
        <v>29.33</v>
      </c>
    </row>
    <row r="2743" spans="1:4" s="476" customFormat="1" ht="13.5" x14ac:dyDescent="0.25">
      <c r="A2743" s="479">
        <v>92984</v>
      </c>
      <c r="B2743" s="479" t="s">
        <v>1897</v>
      </c>
      <c r="C2743" s="479" t="s">
        <v>934</v>
      </c>
      <c r="D2743" s="480">
        <v>30.12</v>
      </c>
    </row>
    <row r="2744" spans="1:4" s="476" customFormat="1" ht="13.5" x14ac:dyDescent="0.25">
      <c r="A2744" s="479">
        <v>92985</v>
      </c>
      <c r="B2744" s="479" t="s">
        <v>4123</v>
      </c>
      <c r="C2744" s="479" t="s">
        <v>934</v>
      </c>
      <c r="D2744" s="480">
        <v>39.68</v>
      </c>
    </row>
    <row r="2745" spans="1:4" s="476" customFormat="1" ht="13.5" x14ac:dyDescent="0.25">
      <c r="A2745" s="479">
        <v>92986</v>
      </c>
      <c r="B2745" s="479" t="s">
        <v>1899</v>
      </c>
      <c r="C2745" s="479" t="s">
        <v>934</v>
      </c>
      <c r="D2745" s="480">
        <v>40.86</v>
      </c>
    </row>
    <row r="2746" spans="1:4" s="476" customFormat="1" ht="13.5" x14ac:dyDescent="0.25">
      <c r="A2746" s="479">
        <v>92987</v>
      </c>
      <c r="B2746" s="479" t="s">
        <v>4124</v>
      </c>
      <c r="C2746" s="479" t="s">
        <v>934</v>
      </c>
      <c r="D2746" s="480">
        <v>57.38</v>
      </c>
    </row>
    <row r="2747" spans="1:4" s="476" customFormat="1" ht="13.5" x14ac:dyDescent="0.25">
      <c r="A2747" s="479">
        <v>92988</v>
      </c>
      <c r="B2747" s="479" t="s">
        <v>4125</v>
      </c>
      <c r="C2747" s="479" t="s">
        <v>934</v>
      </c>
      <c r="D2747" s="480">
        <v>57.52</v>
      </c>
    </row>
    <row r="2748" spans="1:4" s="476" customFormat="1" ht="13.5" x14ac:dyDescent="0.25">
      <c r="A2748" s="479">
        <v>92989</v>
      </c>
      <c r="B2748" s="479" t="s">
        <v>4126</v>
      </c>
      <c r="C2748" s="479" t="s">
        <v>934</v>
      </c>
      <c r="D2748" s="480">
        <v>79.94</v>
      </c>
    </row>
    <row r="2749" spans="1:4" s="476" customFormat="1" ht="13.5" x14ac:dyDescent="0.25">
      <c r="A2749" s="479">
        <v>92990</v>
      </c>
      <c r="B2749" s="479" t="s">
        <v>1901</v>
      </c>
      <c r="C2749" s="479" t="s">
        <v>934</v>
      </c>
      <c r="D2749" s="480">
        <v>79.010000000000005</v>
      </c>
    </row>
    <row r="2750" spans="1:4" s="476" customFormat="1" ht="13.5" x14ac:dyDescent="0.25">
      <c r="A2750" s="479">
        <v>92991</v>
      </c>
      <c r="B2750" s="479" t="s">
        <v>4127</v>
      </c>
      <c r="C2750" s="479" t="s">
        <v>934</v>
      </c>
      <c r="D2750" s="480">
        <v>104.38</v>
      </c>
    </row>
    <row r="2751" spans="1:4" s="476" customFormat="1" ht="13.5" x14ac:dyDescent="0.25">
      <c r="A2751" s="479">
        <v>92992</v>
      </c>
      <c r="B2751" s="479" t="s">
        <v>4128</v>
      </c>
      <c r="C2751" s="479" t="s">
        <v>934</v>
      </c>
      <c r="D2751" s="480">
        <v>104.45</v>
      </c>
    </row>
    <row r="2752" spans="1:4" s="476" customFormat="1" ht="13.5" x14ac:dyDescent="0.25">
      <c r="A2752" s="479">
        <v>92993</v>
      </c>
      <c r="B2752" s="479" t="s">
        <v>4129</v>
      </c>
      <c r="C2752" s="479" t="s">
        <v>934</v>
      </c>
      <c r="D2752" s="480">
        <v>133.97999999999999</v>
      </c>
    </row>
    <row r="2753" spans="1:4" s="476" customFormat="1" ht="13.5" x14ac:dyDescent="0.25">
      <c r="A2753" s="479">
        <v>92994</v>
      </c>
      <c r="B2753" s="479" t="s">
        <v>1903</v>
      </c>
      <c r="C2753" s="479" t="s">
        <v>934</v>
      </c>
      <c r="D2753" s="480">
        <v>135.33000000000001</v>
      </c>
    </row>
    <row r="2754" spans="1:4" s="476" customFormat="1" ht="13.5" x14ac:dyDescent="0.25">
      <c r="A2754" s="479">
        <v>92995</v>
      </c>
      <c r="B2754" s="479" t="s">
        <v>4130</v>
      </c>
      <c r="C2754" s="479" t="s">
        <v>934</v>
      </c>
      <c r="D2754" s="480">
        <v>166.82</v>
      </c>
    </row>
    <row r="2755" spans="1:4" s="476" customFormat="1" ht="13.5" x14ac:dyDescent="0.25">
      <c r="A2755" s="479">
        <v>92996</v>
      </c>
      <c r="B2755" s="479" t="s">
        <v>4131</v>
      </c>
      <c r="C2755" s="479" t="s">
        <v>934</v>
      </c>
      <c r="D2755" s="480">
        <v>167.28</v>
      </c>
    </row>
    <row r="2756" spans="1:4" s="476" customFormat="1" ht="13.5" x14ac:dyDescent="0.25">
      <c r="A2756" s="479">
        <v>92997</v>
      </c>
      <c r="B2756" s="479" t="s">
        <v>4132</v>
      </c>
      <c r="C2756" s="479" t="s">
        <v>934</v>
      </c>
      <c r="D2756" s="480">
        <v>202.76</v>
      </c>
    </row>
    <row r="2757" spans="1:4" s="476" customFormat="1" ht="13.5" x14ac:dyDescent="0.25">
      <c r="A2757" s="479">
        <v>92998</v>
      </c>
      <c r="B2757" s="479" t="s">
        <v>4133</v>
      </c>
      <c r="C2757" s="479" t="s">
        <v>934</v>
      </c>
      <c r="D2757" s="480">
        <v>204.74</v>
      </c>
    </row>
    <row r="2758" spans="1:4" s="476" customFormat="1" ht="13.5" x14ac:dyDescent="0.25">
      <c r="A2758" s="479">
        <v>92999</v>
      </c>
      <c r="B2758" s="479" t="s">
        <v>4134</v>
      </c>
      <c r="C2758" s="479" t="s">
        <v>934</v>
      </c>
      <c r="D2758" s="480">
        <v>267.24</v>
      </c>
    </row>
    <row r="2759" spans="1:4" s="476" customFormat="1" ht="13.5" x14ac:dyDescent="0.25">
      <c r="A2759" s="479">
        <v>93000</v>
      </c>
      <c r="B2759" s="479" t="s">
        <v>4135</v>
      </c>
      <c r="C2759" s="479" t="s">
        <v>934</v>
      </c>
      <c r="D2759" s="480">
        <v>268.89</v>
      </c>
    </row>
    <row r="2760" spans="1:4" s="476" customFormat="1" ht="13.5" x14ac:dyDescent="0.25">
      <c r="A2760" s="479">
        <v>93001</v>
      </c>
      <c r="B2760" s="479" t="s">
        <v>4136</v>
      </c>
      <c r="C2760" s="479" t="s">
        <v>934</v>
      </c>
      <c r="D2760" s="480">
        <v>326.52</v>
      </c>
    </row>
    <row r="2761" spans="1:4" s="476" customFormat="1" ht="13.5" x14ac:dyDescent="0.25">
      <c r="A2761" s="479">
        <v>93002</v>
      </c>
      <c r="B2761" s="479" t="s">
        <v>4137</v>
      </c>
      <c r="C2761" s="479" t="s">
        <v>934</v>
      </c>
      <c r="D2761" s="480">
        <v>335.73</v>
      </c>
    </row>
    <row r="2762" spans="1:4" s="476" customFormat="1" ht="13.5" x14ac:dyDescent="0.25">
      <c r="A2762" s="479">
        <v>101884</v>
      </c>
      <c r="B2762" s="479" t="s">
        <v>4138</v>
      </c>
      <c r="C2762" s="479" t="s">
        <v>934</v>
      </c>
      <c r="D2762" s="480">
        <v>11.06</v>
      </c>
    </row>
    <row r="2763" spans="1:4" s="476" customFormat="1" ht="13.5" x14ac:dyDescent="0.25">
      <c r="A2763" s="479">
        <v>101885</v>
      </c>
      <c r="B2763" s="479" t="s">
        <v>4139</v>
      </c>
      <c r="C2763" s="479" t="s">
        <v>934</v>
      </c>
      <c r="D2763" s="480">
        <v>12.05</v>
      </c>
    </row>
    <row r="2764" spans="1:4" s="476" customFormat="1" ht="13.5" x14ac:dyDescent="0.25">
      <c r="A2764" s="479">
        <v>101886</v>
      </c>
      <c r="B2764" s="479" t="s">
        <v>4140</v>
      </c>
      <c r="C2764" s="479" t="s">
        <v>934</v>
      </c>
      <c r="D2764" s="480">
        <v>17.09</v>
      </c>
    </row>
    <row r="2765" spans="1:4" s="476" customFormat="1" ht="13.5" x14ac:dyDescent="0.25">
      <c r="A2765" s="479">
        <v>101887</v>
      </c>
      <c r="B2765" s="479" t="s">
        <v>4141</v>
      </c>
      <c r="C2765" s="479" t="s">
        <v>934</v>
      </c>
      <c r="D2765" s="480">
        <v>18.510000000000002</v>
      </c>
    </row>
    <row r="2766" spans="1:4" s="476" customFormat="1" ht="13.5" x14ac:dyDescent="0.25">
      <c r="A2766" s="479">
        <v>101888</v>
      </c>
      <c r="B2766" s="479" t="s">
        <v>4142</v>
      </c>
      <c r="C2766" s="479" t="s">
        <v>934</v>
      </c>
      <c r="D2766" s="480">
        <v>27.41</v>
      </c>
    </row>
    <row r="2767" spans="1:4" s="476" customFormat="1" ht="13.5" x14ac:dyDescent="0.25">
      <c r="A2767" s="479">
        <v>101889</v>
      </c>
      <c r="B2767" s="479" t="s">
        <v>4143</v>
      </c>
      <c r="C2767" s="479" t="s">
        <v>934</v>
      </c>
      <c r="D2767" s="480">
        <v>28.21</v>
      </c>
    </row>
    <row r="2768" spans="1:4" s="476" customFormat="1" ht="13.5" x14ac:dyDescent="0.25">
      <c r="A2768" s="479">
        <v>91936</v>
      </c>
      <c r="B2768" s="479" t="s">
        <v>4144</v>
      </c>
      <c r="C2768" s="479" t="s">
        <v>925</v>
      </c>
      <c r="D2768" s="480">
        <v>12.32</v>
      </c>
    </row>
    <row r="2769" spans="1:4" s="476" customFormat="1" ht="13.5" x14ac:dyDescent="0.25">
      <c r="A2769" s="479">
        <v>91937</v>
      </c>
      <c r="B2769" s="479" t="s">
        <v>940</v>
      </c>
      <c r="C2769" s="479" t="s">
        <v>925</v>
      </c>
      <c r="D2769" s="480">
        <v>10.41</v>
      </c>
    </row>
    <row r="2770" spans="1:4" s="476" customFormat="1" ht="13.5" x14ac:dyDescent="0.25">
      <c r="A2770" s="479">
        <v>91939</v>
      </c>
      <c r="B2770" s="479" t="s">
        <v>4145</v>
      </c>
      <c r="C2770" s="479" t="s">
        <v>925</v>
      </c>
      <c r="D2770" s="480">
        <v>25.11</v>
      </c>
    </row>
    <row r="2771" spans="1:4" s="476" customFormat="1" ht="13.5" x14ac:dyDescent="0.25">
      <c r="A2771" s="479">
        <v>91940</v>
      </c>
      <c r="B2771" s="479" t="s">
        <v>1905</v>
      </c>
      <c r="C2771" s="479" t="s">
        <v>925</v>
      </c>
      <c r="D2771" s="480">
        <v>13.46</v>
      </c>
    </row>
    <row r="2772" spans="1:4" s="476" customFormat="1" ht="13.5" x14ac:dyDescent="0.25">
      <c r="A2772" s="479">
        <v>91941</v>
      </c>
      <c r="B2772" s="479" t="s">
        <v>4146</v>
      </c>
      <c r="C2772" s="479" t="s">
        <v>925</v>
      </c>
      <c r="D2772" s="480">
        <v>9.09</v>
      </c>
    </row>
    <row r="2773" spans="1:4" s="476" customFormat="1" ht="13.5" x14ac:dyDescent="0.25">
      <c r="A2773" s="479">
        <v>91942</v>
      </c>
      <c r="B2773" s="479" t="s">
        <v>4147</v>
      </c>
      <c r="C2773" s="479" t="s">
        <v>925</v>
      </c>
      <c r="D2773" s="480">
        <v>30.95</v>
      </c>
    </row>
    <row r="2774" spans="1:4" s="476" customFormat="1" ht="13.5" x14ac:dyDescent="0.25">
      <c r="A2774" s="479">
        <v>91943</v>
      </c>
      <c r="B2774" s="479" t="s">
        <v>2019</v>
      </c>
      <c r="C2774" s="479" t="s">
        <v>925</v>
      </c>
      <c r="D2774" s="480">
        <v>17.55</v>
      </c>
    </row>
    <row r="2775" spans="1:4" s="476" customFormat="1" ht="13.5" x14ac:dyDescent="0.25">
      <c r="A2775" s="479">
        <v>91944</v>
      </c>
      <c r="B2775" s="479" t="s">
        <v>4148</v>
      </c>
      <c r="C2775" s="479" t="s">
        <v>925</v>
      </c>
      <c r="D2775" s="480">
        <v>12.54</v>
      </c>
    </row>
    <row r="2776" spans="1:4" s="476" customFormat="1" ht="13.5" x14ac:dyDescent="0.25">
      <c r="A2776" s="479">
        <v>92865</v>
      </c>
      <c r="B2776" s="479" t="s">
        <v>4149</v>
      </c>
      <c r="C2776" s="479" t="s">
        <v>925</v>
      </c>
      <c r="D2776" s="480">
        <v>12.09</v>
      </c>
    </row>
    <row r="2777" spans="1:4" s="476" customFormat="1" ht="13.5" x14ac:dyDescent="0.25">
      <c r="A2777" s="479">
        <v>92866</v>
      </c>
      <c r="B2777" s="479" t="s">
        <v>4150</v>
      </c>
      <c r="C2777" s="479" t="s">
        <v>925</v>
      </c>
      <c r="D2777" s="480">
        <v>8.85</v>
      </c>
    </row>
    <row r="2778" spans="1:4" s="476" customFormat="1" ht="13.5" x14ac:dyDescent="0.25">
      <c r="A2778" s="479">
        <v>92867</v>
      </c>
      <c r="B2778" s="479" t="s">
        <v>4151</v>
      </c>
      <c r="C2778" s="479" t="s">
        <v>925</v>
      </c>
      <c r="D2778" s="480">
        <v>25.54</v>
      </c>
    </row>
    <row r="2779" spans="1:4" s="476" customFormat="1" ht="13.5" x14ac:dyDescent="0.25">
      <c r="A2779" s="479">
        <v>92868</v>
      </c>
      <c r="B2779" s="479" t="s">
        <v>4152</v>
      </c>
      <c r="C2779" s="479" t="s">
        <v>925</v>
      </c>
      <c r="D2779" s="480">
        <v>13.89</v>
      </c>
    </row>
    <row r="2780" spans="1:4" s="476" customFormat="1" ht="13.5" x14ac:dyDescent="0.25">
      <c r="A2780" s="479">
        <v>92869</v>
      </c>
      <c r="B2780" s="479" t="s">
        <v>4153</v>
      </c>
      <c r="C2780" s="479" t="s">
        <v>925</v>
      </c>
      <c r="D2780" s="480">
        <v>9.52</v>
      </c>
    </row>
    <row r="2781" spans="1:4" s="476" customFormat="1" ht="13.5" x14ac:dyDescent="0.25">
      <c r="A2781" s="479">
        <v>92870</v>
      </c>
      <c r="B2781" s="479" t="s">
        <v>4154</v>
      </c>
      <c r="C2781" s="479" t="s">
        <v>925</v>
      </c>
      <c r="D2781" s="480">
        <v>32.15</v>
      </c>
    </row>
    <row r="2782" spans="1:4" s="476" customFormat="1" ht="13.5" x14ac:dyDescent="0.25">
      <c r="A2782" s="479">
        <v>92871</v>
      </c>
      <c r="B2782" s="479" t="s">
        <v>4155</v>
      </c>
      <c r="C2782" s="479" t="s">
        <v>925</v>
      </c>
      <c r="D2782" s="480">
        <v>18.75</v>
      </c>
    </row>
    <row r="2783" spans="1:4" s="476" customFormat="1" ht="13.5" x14ac:dyDescent="0.25">
      <c r="A2783" s="479">
        <v>92872</v>
      </c>
      <c r="B2783" s="479" t="s">
        <v>4156</v>
      </c>
      <c r="C2783" s="479" t="s">
        <v>925</v>
      </c>
      <c r="D2783" s="480">
        <v>13.74</v>
      </c>
    </row>
    <row r="2784" spans="1:4" s="476" customFormat="1" ht="13.5" x14ac:dyDescent="0.25">
      <c r="A2784" s="479">
        <v>95777</v>
      </c>
      <c r="B2784" s="479" t="s">
        <v>4157</v>
      </c>
      <c r="C2784" s="479" t="s">
        <v>925</v>
      </c>
      <c r="D2784" s="480">
        <v>22.15</v>
      </c>
    </row>
    <row r="2785" spans="1:4" s="476" customFormat="1" ht="13.5" x14ac:dyDescent="0.25">
      <c r="A2785" s="479">
        <v>95778</v>
      </c>
      <c r="B2785" s="479" t="s">
        <v>4158</v>
      </c>
      <c r="C2785" s="479" t="s">
        <v>925</v>
      </c>
      <c r="D2785" s="480">
        <v>22.56</v>
      </c>
    </row>
    <row r="2786" spans="1:4" s="476" customFormat="1" ht="13.5" x14ac:dyDescent="0.25">
      <c r="A2786" s="479">
        <v>95779</v>
      </c>
      <c r="B2786" s="479" t="s">
        <v>4159</v>
      </c>
      <c r="C2786" s="479" t="s">
        <v>925</v>
      </c>
      <c r="D2786" s="480">
        <v>21.19</v>
      </c>
    </row>
    <row r="2787" spans="1:4" s="476" customFormat="1" ht="13.5" x14ac:dyDescent="0.25">
      <c r="A2787" s="479">
        <v>95780</v>
      </c>
      <c r="B2787" s="479" t="s">
        <v>4160</v>
      </c>
      <c r="C2787" s="479" t="s">
        <v>925</v>
      </c>
      <c r="D2787" s="480">
        <v>24.65</v>
      </c>
    </row>
    <row r="2788" spans="1:4" s="476" customFormat="1" ht="13.5" x14ac:dyDescent="0.25">
      <c r="A2788" s="479">
        <v>95781</v>
      </c>
      <c r="B2788" s="479" t="s">
        <v>4161</v>
      </c>
      <c r="C2788" s="479" t="s">
        <v>925</v>
      </c>
      <c r="D2788" s="480">
        <v>24.95</v>
      </c>
    </row>
    <row r="2789" spans="1:4" s="476" customFormat="1" ht="13.5" x14ac:dyDescent="0.25">
      <c r="A2789" s="479">
        <v>95782</v>
      </c>
      <c r="B2789" s="479" t="s">
        <v>4162</v>
      </c>
      <c r="C2789" s="479" t="s">
        <v>925</v>
      </c>
      <c r="D2789" s="480">
        <v>25.74</v>
      </c>
    </row>
    <row r="2790" spans="1:4" s="476" customFormat="1" ht="13.5" x14ac:dyDescent="0.25">
      <c r="A2790" s="479">
        <v>95785</v>
      </c>
      <c r="B2790" s="479" t="s">
        <v>4163</v>
      </c>
      <c r="C2790" s="479" t="s">
        <v>925</v>
      </c>
      <c r="D2790" s="480">
        <v>28.77</v>
      </c>
    </row>
    <row r="2791" spans="1:4" s="476" customFormat="1" ht="13.5" x14ac:dyDescent="0.25">
      <c r="A2791" s="479">
        <v>95787</v>
      </c>
      <c r="B2791" s="479" t="s">
        <v>1907</v>
      </c>
      <c r="C2791" s="479" t="s">
        <v>925</v>
      </c>
      <c r="D2791" s="480">
        <v>22.82</v>
      </c>
    </row>
    <row r="2792" spans="1:4" s="476" customFormat="1" ht="13.5" x14ac:dyDescent="0.25">
      <c r="A2792" s="479">
        <v>95789</v>
      </c>
      <c r="B2792" s="479" t="s">
        <v>1909</v>
      </c>
      <c r="C2792" s="479" t="s">
        <v>925</v>
      </c>
      <c r="D2792" s="480">
        <v>27.16</v>
      </c>
    </row>
    <row r="2793" spans="1:4" s="476" customFormat="1" ht="13.5" x14ac:dyDescent="0.25">
      <c r="A2793" s="479">
        <v>95791</v>
      </c>
      <c r="B2793" s="479" t="s">
        <v>4164</v>
      </c>
      <c r="C2793" s="479" t="s">
        <v>925</v>
      </c>
      <c r="D2793" s="480">
        <v>33.61</v>
      </c>
    </row>
    <row r="2794" spans="1:4" s="476" customFormat="1" ht="13.5" x14ac:dyDescent="0.25">
      <c r="A2794" s="479">
        <v>95795</v>
      </c>
      <c r="B2794" s="479" t="s">
        <v>1911</v>
      </c>
      <c r="C2794" s="479" t="s">
        <v>925</v>
      </c>
      <c r="D2794" s="480">
        <v>26.31</v>
      </c>
    </row>
    <row r="2795" spans="1:4" s="476" customFormat="1" ht="13.5" x14ac:dyDescent="0.25">
      <c r="A2795" s="479">
        <v>95796</v>
      </c>
      <c r="B2795" s="479" t="s">
        <v>1913</v>
      </c>
      <c r="C2795" s="479" t="s">
        <v>925</v>
      </c>
      <c r="D2795" s="480">
        <v>31.9</v>
      </c>
    </row>
    <row r="2796" spans="1:4" s="476" customFormat="1" ht="13.5" x14ac:dyDescent="0.25">
      <c r="A2796" s="479">
        <v>95797</v>
      </c>
      <c r="B2796" s="479" t="s">
        <v>4165</v>
      </c>
      <c r="C2796" s="479" t="s">
        <v>925</v>
      </c>
      <c r="D2796" s="480">
        <v>39.21</v>
      </c>
    </row>
    <row r="2797" spans="1:4" s="476" customFormat="1" ht="13.5" x14ac:dyDescent="0.25">
      <c r="A2797" s="479">
        <v>95801</v>
      </c>
      <c r="B2797" s="479" t="s">
        <v>1915</v>
      </c>
      <c r="C2797" s="479" t="s">
        <v>925</v>
      </c>
      <c r="D2797" s="480">
        <v>31.1</v>
      </c>
    </row>
    <row r="2798" spans="1:4" s="476" customFormat="1" ht="13.5" x14ac:dyDescent="0.25">
      <c r="A2798" s="479">
        <v>95802</v>
      </c>
      <c r="B2798" s="479" t="s">
        <v>4166</v>
      </c>
      <c r="C2798" s="479" t="s">
        <v>925</v>
      </c>
      <c r="D2798" s="480">
        <v>34.43</v>
      </c>
    </row>
    <row r="2799" spans="1:4" s="476" customFormat="1" ht="13.5" x14ac:dyDescent="0.25">
      <c r="A2799" s="479">
        <v>95803</v>
      </c>
      <c r="B2799" s="479" t="s">
        <v>4167</v>
      </c>
      <c r="C2799" s="479" t="s">
        <v>925</v>
      </c>
      <c r="D2799" s="480">
        <v>43.81</v>
      </c>
    </row>
    <row r="2800" spans="1:4" s="476" customFormat="1" ht="13.5" x14ac:dyDescent="0.25">
      <c r="A2800" s="479">
        <v>95804</v>
      </c>
      <c r="B2800" s="479" t="s">
        <v>4168</v>
      </c>
      <c r="C2800" s="479" t="s">
        <v>925</v>
      </c>
      <c r="D2800" s="480">
        <v>22.92</v>
      </c>
    </row>
    <row r="2801" spans="1:4" s="476" customFormat="1" ht="13.5" x14ac:dyDescent="0.25">
      <c r="A2801" s="479">
        <v>95805</v>
      </c>
      <c r="B2801" s="479" t="s">
        <v>946</v>
      </c>
      <c r="C2801" s="479" t="s">
        <v>925</v>
      </c>
      <c r="D2801" s="480">
        <v>23.13</v>
      </c>
    </row>
    <row r="2802" spans="1:4" s="476" customFormat="1" ht="13.5" x14ac:dyDescent="0.25">
      <c r="A2802" s="479">
        <v>95806</v>
      </c>
      <c r="B2802" s="479" t="s">
        <v>4169</v>
      </c>
      <c r="C2802" s="479" t="s">
        <v>925</v>
      </c>
      <c r="D2802" s="480">
        <v>23.87</v>
      </c>
    </row>
    <row r="2803" spans="1:4" s="476" customFormat="1" ht="13.5" x14ac:dyDescent="0.25">
      <c r="A2803" s="479">
        <v>95807</v>
      </c>
      <c r="B2803" s="479" t="s">
        <v>4170</v>
      </c>
      <c r="C2803" s="479" t="s">
        <v>925</v>
      </c>
      <c r="D2803" s="480">
        <v>26.27</v>
      </c>
    </row>
    <row r="2804" spans="1:4" s="476" customFormat="1" ht="13.5" x14ac:dyDescent="0.25">
      <c r="A2804" s="479">
        <v>95808</v>
      </c>
      <c r="B2804" s="479" t="s">
        <v>4171</v>
      </c>
      <c r="C2804" s="479" t="s">
        <v>925</v>
      </c>
      <c r="D2804" s="480">
        <v>26.88</v>
      </c>
    </row>
    <row r="2805" spans="1:4" s="476" customFormat="1" ht="13.5" x14ac:dyDescent="0.25">
      <c r="A2805" s="479">
        <v>95809</v>
      </c>
      <c r="B2805" s="479" t="s">
        <v>4172</v>
      </c>
      <c r="C2805" s="479" t="s">
        <v>925</v>
      </c>
      <c r="D2805" s="480">
        <v>29.56</v>
      </c>
    </row>
    <row r="2806" spans="1:4" s="476" customFormat="1" ht="13.5" x14ac:dyDescent="0.25">
      <c r="A2806" s="479">
        <v>95810</v>
      </c>
      <c r="B2806" s="479" t="s">
        <v>4173</v>
      </c>
      <c r="C2806" s="479" t="s">
        <v>925</v>
      </c>
      <c r="D2806" s="480">
        <v>14.59</v>
      </c>
    </row>
    <row r="2807" spans="1:4" s="476" customFormat="1" ht="13.5" x14ac:dyDescent="0.25">
      <c r="A2807" s="479">
        <v>95811</v>
      </c>
      <c r="B2807" s="479" t="s">
        <v>947</v>
      </c>
      <c r="C2807" s="479" t="s">
        <v>925</v>
      </c>
      <c r="D2807" s="480">
        <v>15.2</v>
      </c>
    </row>
    <row r="2808" spans="1:4" s="476" customFormat="1" ht="13.5" x14ac:dyDescent="0.25">
      <c r="A2808" s="479">
        <v>95812</v>
      </c>
      <c r="B2808" s="479" t="s">
        <v>4174</v>
      </c>
      <c r="C2808" s="479" t="s">
        <v>925</v>
      </c>
      <c r="D2808" s="480">
        <v>17.88</v>
      </c>
    </row>
    <row r="2809" spans="1:4" s="476" customFormat="1" ht="13.5" x14ac:dyDescent="0.25">
      <c r="A2809" s="479">
        <v>95813</v>
      </c>
      <c r="B2809" s="479" t="s">
        <v>4175</v>
      </c>
      <c r="C2809" s="479" t="s">
        <v>925</v>
      </c>
      <c r="D2809" s="480">
        <v>17.48</v>
      </c>
    </row>
    <row r="2810" spans="1:4" s="476" customFormat="1" ht="13.5" x14ac:dyDescent="0.25">
      <c r="A2810" s="479">
        <v>95814</v>
      </c>
      <c r="B2810" s="479" t="s">
        <v>4176</v>
      </c>
      <c r="C2810" s="479" t="s">
        <v>925</v>
      </c>
      <c r="D2810" s="480">
        <v>18.39</v>
      </c>
    </row>
    <row r="2811" spans="1:4" s="476" customFormat="1" ht="13.5" x14ac:dyDescent="0.25">
      <c r="A2811" s="479">
        <v>95815</v>
      </c>
      <c r="B2811" s="479" t="s">
        <v>4177</v>
      </c>
      <c r="C2811" s="479" t="s">
        <v>925</v>
      </c>
      <c r="D2811" s="480">
        <v>23.57</v>
      </c>
    </row>
    <row r="2812" spans="1:4" s="476" customFormat="1" ht="13.5" x14ac:dyDescent="0.25">
      <c r="A2812" s="479">
        <v>95816</v>
      </c>
      <c r="B2812" s="479" t="s">
        <v>4178</v>
      </c>
      <c r="C2812" s="479" t="s">
        <v>925</v>
      </c>
      <c r="D2812" s="480">
        <v>32.28</v>
      </c>
    </row>
    <row r="2813" spans="1:4" s="476" customFormat="1" ht="13.5" x14ac:dyDescent="0.25">
      <c r="A2813" s="479">
        <v>95817</v>
      </c>
      <c r="B2813" s="479" t="s">
        <v>4179</v>
      </c>
      <c r="C2813" s="479" t="s">
        <v>925</v>
      </c>
      <c r="D2813" s="480">
        <v>33.04</v>
      </c>
    </row>
    <row r="2814" spans="1:4" s="476" customFormat="1" ht="13.5" x14ac:dyDescent="0.25">
      <c r="A2814" s="479">
        <v>95818</v>
      </c>
      <c r="B2814" s="479" t="s">
        <v>4180</v>
      </c>
      <c r="C2814" s="479" t="s">
        <v>925</v>
      </c>
      <c r="D2814" s="480">
        <v>40.03</v>
      </c>
    </row>
    <row r="2815" spans="1:4" s="476" customFormat="1" ht="13.5" x14ac:dyDescent="0.25">
      <c r="A2815" s="479">
        <v>97881</v>
      </c>
      <c r="B2815" s="479" t="s">
        <v>12850</v>
      </c>
      <c r="C2815" s="479" t="s">
        <v>925</v>
      </c>
      <c r="D2815" s="480">
        <v>126.98</v>
      </c>
    </row>
    <row r="2816" spans="1:4" s="476" customFormat="1" ht="13.5" x14ac:dyDescent="0.25">
      <c r="A2816" s="479">
        <v>97882</v>
      </c>
      <c r="B2816" s="479" t="s">
        <v>12851</v>
      </c>
      <c r="C2816" s="479" t="s">
        <v>925</v>
      </c>
      <c r="D2816" s="480">
        <v>198.64</v>
      </c>
    </row>
    <row r="2817" spans="1:4" s="476" customFormat="1" ht="13.5" x14ac:dyDescent="0.25">
      <c r="A2817" s="479">
        <v>97883</v>
      </c>
      <c r="B2817" s="479" t="s">
        <v>12852</v>
      </c>
      <c r="C2817" s="479" t="s">
        <v>925</v>
      </c>
      <c r="D2817" s="480">
        <v>379.29</v>
      </c>
    </row>
    <row r="2818" spans="1:4" s="476" customFormat="1" ht="13.5" x14ac:dyDescent="0.25">
      <c r="A2818" s="479">
        <v>97884</v>
      </c>
      <c r="B2818" s="479" t="s">
        <v>12853</v>
      </c>
      <c r="C2818" s="479" t="s">
        <v>925</v>
      </c>
      <c r="D2818" s="480">
        <v>739.39</v>
      </c>
    </row>
    <row r="2819" spans="1:4" s="476" customFormat="1" ht="13.5" x14ac:dyDescent="0.25">
      <c r="A2819" s="479">
        <v>97885</v>
      </c>
      <c r="B2819" s="479" t="s">
        <v>12854</v>
      </c>
      <c r="C2819" s="479" t="s">
        <v>925</v>
      </c>
      <c r="D2819" s="481">
        <v>1144.44</v>
      </c>
    </row>
    <row r="2820" spans="1:4" s="476" customFormat="1" ht="13.5" x14ac:dyDescent="0.25">
      <c r="A2820" s="479">
        <v>97886</v>
      </c>
      <c r="B2820" s="479" t="s">
        <v>12855</v>
      </c>
      <c r="C2820" s="479" t="s">
        <v>925</v>
      </c>
      <c r="D2820" s="480">
        <v>173.12</v>
      </c>
    </row>
    <row r="2821" spans="1:4" s="476" customFormat="1" ht="13.5" x14ac:dyDescent="0.25">
      <c r="A2821" s="479">
        <v>97887</v>
      </c>
      <c r="B2821" s="479" t="s">
        <v>12856</v>
      </c>
      <c r="C2821" s="479" t="s">
        <v>925</v>
      </c>
      <c r="D2821" s="480">
        <v>273.44</v>
      </c>
    </row>
    <row r="2822" spans="1:4" s="476" customFormat="1" ht="13.5" x14ac:dyDescent="0.25">
      <c r="A2822" s="479">
        <v>97888</v>
      </c>
      <c r="B2822" s="479" t="s">
        <v>12857</v>
      </c>
      <c r="C2822" s="479" t="s">
        <v>925</v>
      </c>
      <c r="D2822" s="480">
        <v>530.52</v>
      </c>
    </row>
    <row r="2823" spans="1:4" s="476" customFormat="1" ht="13.5" x14ac:dyDescent="0.25">
      <c r="A2823" s="479">
        <v>97889</v>
      </c>
      <c r="B2823" s="479" t="s">
        <v>12858</v>
      </c>
      <c r="C2823" s="479" t="s">
        <v>925</v>
      </c>
      <c r="D2823" s="480">
        <v>710.55</v>
      </c>
    </row>
    <row r="2824" spans="1:4" s="476" customFormat="1" ht="13.5" x14ac:dyDescent="0.25">
      <c r="A2824" s="479">
        <v>97890</v>
      </c>
      <c r="B2824" s="479" t="s">
        <v>12859</v>
      </c>
      <c r="C2824" s="479" t="s">
        <v>925</v>
      </c>
      <c r="D2824" s="480">
        <v>829.42</v>
      </c>
    </row>
    <row r="2825" spans="1:4" s="476" customFormat="1" ht="13.5" x14ac:dyDescent="0.25">
      <c r="A2825" s="479">
        <v>97891</v>
      </c>
      <c r="B2825" s="479" t="s">
        <v>12860</v>
      </c>
      <c r="C2825" s="479" t="s">
        <v>925</v>
      </c>
      <c r="D2825" s="480">
        <v>193.02</v>
      </c>
    </row>
    <row r="2826" spans="1:4" s="476" customFormat="1" ht="13.5" x14ac:dyDescent="0.25">
      <c r="A2826" s="479">
        <v>97892</v>
      </c>
      <c r="B2826" s="479" t="s">
        <v>12861</v>
      </c>
      <c r="C2826" s="479" t="s">
        <v>925</v>
      </c>
      <c r="D2826" s="480">
        <v>360.47</v>
      </c>
    </row>
    <row r="2827" spans="1:4" s="476" customFormat="1" ht="13.5" x14ac:dyDescent="0.25">
      <c r="A2827" s="479">
        <v>97893</v>
      </c>
      <c r="B2827" s="479" t="s">
        <v>12862</v>
      </c>
      <c r="C2827" s="479" t="s">
        <v>925</v>
      </c>
      <c r="D2827" s="480">
        <v>493.71</v>
      </c>
    </row>
    <row r="2828" spans="1:4" s="476" customFormat="1" ht="13.5" x14ac:dyDescent="0.25">
      <c r="A2828" s="479">
        <v>97894</v>
      </c>
      <c r="B2828" s="479" t="s">
        <v>12863</v>
      </c>
      <c r="C2828" s="479" t="s">
        <v>925</v>
      </c>
      <c r="D2828" s="480">
        <v>566.63</v>
      </c>
    </row>
    <row r="2829" spans="1:4" s="476" customFormat="1" ht="13.5" x14ac:dyDescent="0.25">
      <c r="A2829" s="479">
        <v>93653</v>
      </c>
      <c r="B2829" s="479" t="s">
        <v>4181</v>
      </c>
      <c r="C2829" s="479" t="s">
        <v>925</v>
      </c>
      <c r="D2829" s="480">
        <v>11.9</v>
      </c>
    </row>
    <row r="2830" spans="1:4" s="476" customFormat="1" ht="13.5" x14ac:dyDescent="0.25">
      <c r="A2830" s="479">
        <v>93654</v>
      </c>
      <c r="B2830" s="479" t="s">
        <v>4182</v>
      </c>
      <c r="C2830" s="479" t="s">
        <v>925</v>
      </c>
      <c r="D2830" s="480">
        <v>12.44</v>
      </c>
    </row>
    <row r="2831" spans="1:4" s="476" customFormat="1" ht="13.5" x14ac:dyDescent="0.25">
      <c r="A2831" s="479">
        <v>93655</v>
      </c>
      <c r="B2831" s="479" t="s">
        <v>4183</v>
      </c>
      <c r="C2831" s="479" t="s">
        <v>925</v>
      </c>
      <c r="D2831" s="480">
        <v>13.5</v>
      </c>
    </row>
    <row r="2832" spans="1:4" s="476" customFormat="1" ht="13.5" x14ac:dyDescent="0.25">
      <c r="A2832" s="479">
        <v>93656</v>
      </c>
      <c r="B2832" s="479" t="s">
        <v>4184</v>
      </c>
      <c r="C2832" s="479" t="s">
        <v>925</v>
      </c>
      <c r="D2832" s="480">
        <v>13.5</v>
      </c>
    </row>
    <row r="2833" spans="1:4" s="476" customFormat="1" ht="13.5" x14ac:dyDescent="0.25">
      <c r="A2833" s="479">
        <v>93657</v>
      </c>
      <c r="B2833" s="479" t="s">
        <v>4185</v>
      </c>
      <c r="C2833" s="479" t="s">
        <v>925</v>
      </c>
      <c r="D2833" s="480">
        <v>14.79</v>
      </c>
    </row>
    <row r="2834" spans="1:4" s="476" customFormat="1" ht="13.5" x14ac:dyDescent="0.25">
      <c r="A2834" s="479">
        <v>93658</v>
      </c>
      <c r="B2834" s="479" t="s">
        <v>4186</v>
      </c>
      <c r="C2834" s="479" t="s">
        <v>925</v>
      </c>
      <c r="D2834" s="480">
        <v>21.4</v>
      </c>
    </row>
    <row r="2835" spans="1:4" s="476" customFormat="1" ht="13.5" x14ac:dyDescent="0.25">
      <c r="A2835" s="479">
        <v>93659</v>
      </c>
      <c r="B2835" s="479" t="s">
        <v>4187</v>
      </c>
      <c r="C2835" s="479" t="s">
        <v>925</v>
      </c>
      <c r="D2835" s="480">
        <v>23.98</v>
      </c>
    </row>
    <row r="2836" spans="1:4" s="476" customFormat="1" ht="13.5" x14ac:dyDescent="0.25">
      <c r="A2836" s="479">
        <v>93660</v>
      </c>
      <c r="B2836" s="479" t="s">
        <v>4188</v>
      </c>
      <c r="C2836" s="479" t="s">
        <v>925</v>
      </c>
      <c r="D2836" s="480">
        <v>59.42</v>
      </c>
    </row>
    <row r="2837" spans="1:4" s="476" customFormat="1" ht="13.5" x14ac:dyDescent="0.25">
      <c r="A2837" s="479">
        <v>93661</v>
      </c>
      <c r="B2837" s="479" t="s">
        <v>4189</v>
      </c>
      <c r="C2837" s="479" t="s">
        <v>925</v>
      </c>
      <c r="D2837" s="480">
        <v>60.49</v>
      </c>
    </row>
    <row r="2838" spans="1:4" s="476" customFormat="1" ht="13.5" x14ac:dyDescent="0.25">
      <c r="A2838" s="479">
        <v>93662</v>
      </c>
      <c r="B2838" s="479" t="s">
        <v>4190</v>
      </c>
      <c r="C2838" s="479" t="s">
        <v>925</v>
      </c>
      <c r="D2838" s="480">
        <v>62.61</v>
      </c>
    </row>
    <row r="2839" spans="1:4" s="476" customFormat="1" ht="13.5" x14ac:dyDescent="0.25">
      <c r="A2839" s="479">
        <v>93663</v>
      </c>
      <c r="B2839" s="479" t="s">
        <v>4191</v>
      </c>
      <c r="C2839" s="479" t="s">
        <v>925</v>
      </c>
      <c r="D2839" s="480">
        <v>62.61</v>
      </c>
    </row>
    <row r="2840" spans="1:4" s="476" customFormat="1" ht="13.5" x14ac:dyDescent="0.25">
      <c r="A2840" s="479">
        <v>93664</v>
      </c>
      <c r="B2840" s="479" t="s">
        <v>4192</v>
      </c>
      <c r="C2840" s="479" t="s">
        <v>925</v>
      </c>
      <c r="D2840" s="480">
        <v>65.2</v>
      </c>
    </row>
    <row r="2841" spans="1:4" s="476" customFormat="1" ht="13.5" x14ac:dyDescent="0.25">
      <c r="A2841" s="479">
        <v>93665</v>
      </c>
      <c r="B2841" s="479" t="s">
        <v>4193</v>
      </c>
      <c r="C2841" s="479" t="s">
        <v>925</v>
      </c>
      <c r="D2841" s="480">
        <v>68.349999999999994</v>
      </c>
    </row>
    <row r="2842" spans="1:4" s="476" customFormat="1" ht="13.5" x14ac:dyDescent="0.25">
      <c r="A2842" s="479">
        <v>93666</v>
      </c>
      <c r="B2842" s="479" t="s">
        <v>4194</v>
      </c>
      <c r="C2842" s="479" t="s">
        <v>925</v>
      </c>
      <c r="D2842" s="480">
        <v>73.52</v>
      </c>
    </row>
    <row r="2843" spans="1:4" s="476" customFormat="1" ht="13.5" x14ac:dyDescent="0.25">
      <c r="A2843" s="479">
        <v>93667</v>
      </c>
      <c r="B2843" s="479" t="s">
        <v>4195</v>
      </c>
      <c r="C2843" s="479" t="s">
        <v>925</v>
      </c>
      <c r="D2843" s="480">
        <v>74.12</v>
      </c>
    </row>
    <row r="2844" spans="1:4" s="476" customFormat="1" ht="13.5" x14ac:dyDescent="0.25">
      <c r="A2844" s="479">
        <v>93668</v>
      </c>
      <c r="B2844" s="479" t="s">
        <v>4196</v>
      </c>
      <c r="C2844" s="479" t="s">
        <v>925</v>
      </c>
      <c r="D2844" s="480">
        <v>75.72</v>
      </c>
    </row>
    <row r="2845" spans="1:4" s="476" customFormat="1" ht="13.5" x14ac:dyDescent="0.25">
      <c r="A2845" s="479">
        <v>93669</v>
      </c>
      <c r="B2845" s="479" t="s">
        <v>4197</v>
      </c>
      <c r="C2845" s="479" t="s">
        <v>925</v>
      </c>
      <c r="D2845" s="480">
        <v>78.900000000000006</v>
      </c>
    </row>
    <row r="2846" spans="1:4" s="476" customFormat="1" ht="13.5" x14ac:dyDescent="0.25">
      <c r="A2846" s="479">
        <v>93670</v>
      </c>
      <c r="B2846" s="479" t="s">
        <v>4198</v>
      </c>
      <c r="C2846" s="479" t="s">
        <v>925</v>
      </c>
      <c r="D2846" s="480">
        <v>78.900000000000006</v>
      </c>
    </row>
    <row r="2847" spans="1:4" s="476" customFormat="1" ht="13.5" x14ac:dyDescent="0.25">
      <c r="A2847" s="479">
        <v>93671</v>
      </c>
      <c r="B2847" s="479" t="s">
        <v>4199</v>
      </c>
      <c r="C2847" s="479" t="s">
        <v>925</v>
      </c>
      <c r="D2847" s="480">
        <v>82.78</v>
      </c>
    </row>
    <row r="2848" spans="1:4" s="476" customFormat="1" ht="13.5" x14ac:dyDescent="0.25">
      <c r="A2848" s="479">
        <v>93672</v>
      </c>
      <c r="B2848" s="479" t="s">
        <v>4200</v>
      </c>
      <c r="C2848" s="479" t="s">
        <v>925</v>
      </c>
      <c r="D2848" s="480">
        <v>88.78</v>
      </c>
    </row>
    <row r="2849" spans="1:4" s="476" customFormat="1" ht="13.5" x14ac:dyDescent="0.25">
      <c r="A2849" s="479">
        <v>93673</v>
      </c>
      <c r="B2849" s="479" t="s">
        <v>4201</v>
      </c>
      <c r="C2849" s="479" t="s">
        <v>925</v>
      </c>
      <c r="D2849" s="480">
        <v>96.53</v>
      </c>
    </row>
    <row r="2850" spans="1:4" s="476" customFormat="1" ht="13.5" x14ac:dyDescent="0.25">
      <c r="A2850" s="479">
        <v>97359</v>
      </c>
      <c r="B2850" s="479" t="s">
        <v>4202</v>
      </c>
      <c r="C2850" s="479" t="s">
        <v>925</v>
      </c>
      <c r="D2850" s="481">
        <v>4391.67</v>
      </c>
    </row>
    <row r="2851" spans="1:4" s="476" customFormat="1" ht="13.5" x14ac:dyDescent="0.25">
      <c r="A2851" s="479">
        <v>97360</v>
      </c>
      <c r="B2851" s="479" t="s">
        <v>4203</v>
      </c>
      <c r="C2851" s="479" t="s">
        <v>925</v>
      </c>
      <c r="D2851" s="481">
        <v>8493.19</v>
      </c>
    </row>
    <row r="2852" spans="1:4" s="476" customFormat="1" ht="13.5" x14ac:dyDescent="0.25">
      <c r="A2852" s="479">
        <v>97361</v>
      </c>
      <c r="B2852" s="479" t="s">
        <v>4204</v>
      </c>
      <c r="C2852" s="479" t="s">
        <v>925</v>
      </c>
      <c r="D2852" s="481">
        <v>11324.26</v>
      </c>
    </row>
    <row r="2853" spans="1:4" s="476" customFormat="1" ht="13.5" x14ac:dyDescent="0.25">
      <c r="A2853" s="479">
        <v>97362</v>
      </c>
      <c r="B2853" s="479" t="s">
        <v>4205</v>
      </c>
      <c r="C2853" s="479" t="s">
        <v>925</v>
      </c>
      <c r="D2853" s="481">
        <v>3199.65</v>
      </c>
    </row>
    <row r="2854" spans="1:4" s="476" customFormat="1" ht="13.5" x14ac:dyDescent="0.25">
      <c r="A2854" s="479">
        <v>101875</v>
      </c>
      <c r="B2854" s="479" t="s">
        <v>978</v>
      </c>
      <c r="C2854" s="479" t="s">
        <v>925</v>
      </c>
      <c r="D2854" s="480">
        <v>668.35</v>
      </c>
    </row>
    <row r="2855" spans="1:4" s="476" customFormat="1" ht="13.5" x14ac:dyDescent="0.25">
      <c r="A2855" s="479">
        <v>101876</v>
      </c>
      <c r="B2855" s="479" t="s">
        <v>4206</v>
      </c>
      <c r="C2855" s="479" t="s">
        <v>925</v>
      </c>
      <c r="D2855" s="480">
        <v>93.14</v>
      </c>
    </row>
    <row r="2856" spans="1:4" s="476" customFormat="1" ht="13.5" x14ac:dyDescent="0.25">
      <c r="A2856" s="479">
        <v>101877</v>
      </c>
      <c r="B2856" s="479" t="s">
        <v>4207</v>
      </c>
      <c r="C2856" s="479" t="s">
        <v>925</v>
      </c>
      <c r="D2856" s="480">
        <v>62.97</v>
      </c>
    </row>
    <row r="2857" spans="1:4" s="476" customFormat="1" ht="13.5" x14ac:dyDescent="0.25">
      <c r="A2857" s="479">
        <v>101878</v>
      </c>
      <c r="B2857" s="479" t="s">
        <v>4208</v>
      </c>
      <c r="C2857" s="479" t="s">
        <v>925</v>
      </c>
      <c r="D2857" s="480">
        <v>896.51</v>
      </c>
    </row>
    <row r="2858" spans="1:4" s="476" customFormat="1" ht="13.5" x14ac:dyDescent="0.25">
      <c r="A2858" s="479">
        <v>101879</v>
      </c>
      <c r="B2858" s="479" t="s">
        <v>4209</v>
      </c>
      <c r="C2858" s="479" t="s">
        <v>925</v>
      </c>
      <c r="D2858" s="480">
        <v>975.18</v>
      </c>
    </row>
    <row r="2859" spans="1:4" s="476" customFormat="1" ht="13.5" x14ac:dyDescent="0.25">
      <c r="A2859" s="479">
        <v>101880</v>
      </c>
      <c r="B2859" s="479" t="s">
        <v>4210</v>
      </c>
      <c r="C2859" s="479" t="s">
        <v>925</v>
      </c>
      <c r="D2859" s="481">
        <v>1120.81</v>
      </c>
    </row>
    <row r="2860" spans="1:4" s="476" customFormat="1" ht="13.5" x14ac:dyDescent="0.25">
      <c r="A2860" s="479">
        <v>101881</v>
      </c>
      <c r="B2860" s="479" t="s">
        <v>4211</v>
      </c>
      <c r="C2860" s="479" t="s">
        <v>925</v>
      </c>
      <c r="D2860" s="481">
        <v>1626.71</v>
      </c>
    </row>
    <row r="2861" spans="1:4" s="476" customFormat="1" ht="13.5" x14ac:dyDescent="0.25">
      <c r="A2861" s="479">
        <v>101882</v>
      </c>
      <c r="B2861" s="479" t="s">
        <v>4212</v>
      </c>
      <c r="C2861" s="479" t="s">
        <v>925</v>
      </c>
      <c r="D2861" s="481">
        <v>2323.9</v>
      </c>
    </row>
    <row r="2862" spans="1:4" s="476" customFormat="1" ht="13.5" x14ac:dyDescent="0.25">
      <c r="A2862" s="479">
        <v>101883</v>
      </c>
      <c r="B2862" s="479" t="s">
        <v>4213</v>
      </c>
      <c r="C2862" s="479" t="s">
        <v>925</v>
      </c>
      <c r="D2862" s="480">
        <v>928.83</v>
      </c>
    </row>
    <row r="2863" spans="1:4" s="476" customFormat="1" ht="13.5" x14ac:dyDescent="0.25">
      <c r="A2863" s="479">
        <v>101890</v>
      </c>
      <c r="B2863" s="479" t="s">
        <v>4214</v>
      </c>
      <c r="C2863" s="479" t="s">
        <v>925</v>
      </c>
      <c r="D2863" s="480">
        <v>16.32</v>
      </c>
    </row>
    <row r="2864" spans="1:4" s="476" customFormat="1" ht="13.5" x14ac:dyDescent="0.25">
      <c r="A2864" s="479">
        <v>101891</v>
      </c>
      <c r="B2864" s="479" t="s">
        <v>979</v>
      </c>
      <c r="C2864" s="479" t="s">
        <v>925</v>
      </c>
      <c r="D2864" s="480">
        <v>27.98</v>
      </c>
    </row>
    <row r="2865" spans="1:4" s="476" customFormat="1" ht="13.5" x14ac:dyDescent="0.25">
      <c r="A2865" s="479">
        <v>101892</v>
      </c>
      <c r="B2865" s="479" t="s">
        <v>4215</v>
      </c>
      <c r="C2865" s="479" t="s">
        <v>925</v>
      </c>
      <c r="D2865" s="480">
        <v>74.41</v>
      </c>
    </row>
    <row r="2866" spans="1:4" s="476" customFormat="1" ht="13.5" x14ac:dyDescent="0.25">
      <c r="A2866" s="479">
        <v>101893</v>
      </c>
      <c r="B2866" s="479" t="s">
        <v>4216</v>
      </c>
      <c r="C2866" s="479" t="s">
        <v>925</v>
      </c>
      <c r="D2866" s="480">
        <v>94.83</v>
      </c>
    </row>
    <row r="2867" spans="1:4" s="476" customFormat="1" ht="13.5" x14ac:dyDescent="0.25">
      <c r="A2867" s="479">
        <v>101894</v>
      </c>
      <c r="B2867" s="479" t="s">
        <v>4217</v>
      </c>
      <c r="C2867" s="479" t="s">
        <v>925</v>
      </c>
      <c r="D2867" s="480">
        <v>157.63</v>
      </c>
    </row>
    <row r="2868" spans="1:4" s="476" customFormat="1" ht="13.5" x14ac:dyDescent="0.25">
      <c r="A2868" s="479">
        <v>101895</v>
      </c>
      <c r="B2868" s="479" t="s">
        <v>4218</v>
      </c>
      <c r="C2868" s="479" t="s">
        <v>925</v>
      </c>
      <c r="D2868" s="480">
        <v>436.2</v>
      </c>
    </row>
    <row r="2869" spans="1:4" s="476" customFormat="1" ht="13.5" x14ac:dyDescent="0.25">
      <c r="A2869" s="479">
        <v>101896</v>
      </c>
      <c r="B2869" s="479" t="s">
        <v>4219</v>
      </c>
      <c r="C2869" s="479" t="s">
        <v>925</v>
      </c>
      <c r="D2869" s="480">
        <v>660.11</v>
      </c>
    </row>
    <row r="2870" spans="1:4" s="476" customFormat="1" ht="13.5" x14ac:dyDescent="0.25">
      <c r="A2870" s="479">
        <v>101897</v>
      </c>
      <c r="B2870" s="479" t="s">
        <v>4220</v>
      </c>
      <c r="C2870" s="479" t="s">
        <v>925</v>
      </c>
      <c r="D2870" s="481">
        <v>1061.3399999999999</v>
      </c>
    </row>
    <row r="2871" spans="1:4" s="476" customFormat="1" ht="13.5" x14ac:dyDescent="0.25">
      <c r="A2871" s="479">
        <v>101898</v>
      </c>
      <c r="B2871" s="479" t="s">
        <v>4221</v>
      </c>
      <c r="C2871" s="479" t="s">
        <v>925</v>
      </c>
      <c r="D2871" s="481">
        <v>1425.23</v>
      </c>
    </row>
    <row r="2872" spans="1:4" s="476" customFormat="1" ht="13.5" x14ac:dyDescent="0.25">
      <c r="A2872" s="479">
        <v>101899</v>
      </c>
      <c r="B2872" s="479" t="s">
        <v>4222</v>
      </c>
      <c r="C2872" s="479" t="s">
        <v>925</v>
      </c>
      <c r="D2872" s="481">
        <v>2290.7800000000002</v>
      </c>
    </row>
    <row r="2873" spans="1:4" s="476" customFormat="1" ht="13.5" x14ac:dyDescent="0.25">
      <c r="A2873" s="479">
        <v>101900</v>
      </c>
      <c r="B2873" s="479" t="s">
        <v>4223</v>
      </c>
      <c r="C2873" s="479" t="s">
        <v>925</v>
      </c>
      <c r="D2873" s="481">
        <v>4797.8100000000004</v>
      </c>
    </row>
    <row r="2874" spans="1:4" s="476" customFormat="1" ht="13.5" x14ac:dyDescent="0.25">
      <c r="A2874" s="479">
        <v>101901</v>
      </c>
      <c r="B2874" s="479" t="s">
        <v>4224</v>
      </c>
      <c r="C2874" s="479" t="s">
        <v>925</v>
      </c>
      <c r="D2874" s="480">
        <v>113.87</v>
      </c>
    </row>
    <row r="2875" spans="1:4" s="476" customFormat="1" ht="13.5" x14ac:dyDescent="0.25">
      <c r="A2875" s="479">
        <v>101902</v>
      </c>
      <c r="B2875" s="479" t="s">
        <v>4225</v>
      </c>
      <c r="C2875" s="479" t="s">
        <v>925</v>
      </c>
      <c r="D2875" s="480">
        <v>140.83000000000001</v>
      </c>
    </row>
    <row r="2876" spans="1:4" s="476" customFormat="1" ht="13.5" x14ac:dyDescent="0.25">
      <c r="A2876" s="479">
        <v>101903</v>
      </c>
      <c r="B2876" s="479" t="s">
        <v>4226</v>
      </c>
      <c r="C2876" s="479" t="s">
        <v>925</v>
      </c>
      <c r="D2876" s="480">
        <v>293.35000000000002</v>
      </c>
    </row>
    <row r="2877" spans="1:4" s="476" customFormat="1" ht="13.5" x14ac:dyDescent="0.25">
      <c r="A2877" s="479">
        <v>101904</v>
      </c>
      <c r="B2877" s="479" t="s">
        <v>4227</v>
      </c>
      <c r="C2877" s="479" t="s">
        <v>925</v>
      </c>
      <c r="D2877" s="481">
        <v>1073.71</v>
      </c>
    </row>
    <row r="2878" spans="1:4" s="476" customFormat="1" ht="13.5" x14ac:dyDescent="0.25">
      <c r="A2878" s="479">
        <v>101938</v>
      </c>
      <c r="B2878" s="479" t="s">
        <v>12864</v>
      </c>
      <c r="C2878" s="479" t="s">
        <v>925</v>
      </c>
      <c r="D2878" s="480">
        <v>125.15</v>
      </c>
    </row>
    <row r="2879" spans="1:4" s="476" customFormat="1" ht="13.5" x14ac:dyDescent="0.25">
      <c r="A2879" s="479">
        <v>101946</v>
      </c>
      <c r="B2879" s="479" t="s">
        <v>12865</v>
      </c>
      <c r="C2879" s="479" t="s">
        <v>925</v>
      </c>
      <c r="D2879" s="480">
        <v>169.79</v>
      </c>
    </row>
    <row r="2880" spans="1:4" s="476" customFormat="1" ht="13.5" x14ac:dyDescent="0.25">
      <c r="A2880" s="479">
        <v>91945</v>
      </c>
      <c r="B2880" s="479" t="s">
        <v>941</v>
      </c>
      <c r="C2880" s="479" t="s">
        <v>925</v>
      </c>
      <c r="D2880" s="480">
        <v>8.66</v>
      </c>
    </row>
    <row r="2881" spans="1:4" s="476" customFormat="1" ht="13.5" x14ac:dyDescent="0.25">
      <c r="A2881" s="479">
        <v>91946</v>
      </c>
      <c r="B2881" s="479" t="s">
        <v>1965</v>
      </c>
      <c r="C2881" s="479" t="s">
        <v>925</v>
      </c>
      <c r="D2881" s="480">
        <v>7.26</v>
      </c>
    </row>
    <row r="2882" spans="1:4" s="476" customFormat="1" ht="13.5" x14ac:dyDescent="0.25">
      <c r="A2882" s="479">
        <v>91947</v>
      </c>
      <c r="B2882" s="479" t="s">
        <v>4228</v>
      </c>
      <c r="C2882" s="479" t="s">
        <v>925</v>
      </c>
      <c r="D2882" s="480">
        <v>6.4</v>
      </c>
    </row>
    <row r="2883" spans="1:4" s="476" customFormat="1" ht="13.5" x14ac:dyDescent="0.25">
      <c r="A2883" s="479">
        <v>91949</v>
      </c>
      <c r="B2883" s="479" t="s">
        <v>4229</v>
      </c>
      <c r="C2883" s="479" t="s">
        <v>925</v>
      </c>
      <c r="D2883" s="480">
        <v>13.32</v>
      </c>
    </row>
    <row r="2884" spans="1:4" s="476" customFormat="1" ht="13.5" x14ac:dyDescent="0.25">
      <c r="A2884" s="479">
        <v>91950</v>
      </c>
      <c r="B2884" s="479" t="s">
        <v>4230</v>
      </c>
      <c r="C2884" s="479" t="s">
        <v>925</v>
      </c>
      <c r="D2884" s="480">
        <v>11.63</v>
      </c>
    </row>
    <row r="2885" spans="1:4" s="476" customFormat="1" ht="13.5" x14ac:dyDescent="0.25">
      <c r="A2885" s="479">
        <v>91951</v>
      </c>
      <c r="B2885" s="479" t="s">
        <v>4231</v>
      </c>
      <c r="C2885" s="479" t="s">
        <v>925</v>
      </c>
      <c r="D2885" s="480">
        <v>10.62</v>
      </c>
    </row>
    <row r="2886" spans="1:4" s="476" customFormat="1" ht="13.5" x14ac:dyDescent="0.25">
      <c r="A2886" s="479">
        <v>91952</v>
      </c>
      <c r="B2886" s="479" t="s">
        <v>1966</v>
      </c>
      <c r="C2886" s="479" t="s">
        <v>925</v>
      </c>
      <c r="D2886" s="480">
        <v>16.28</v>
      </c>
    </row>
    <row r="2887" spans="1:4" s="476" customFormat="1" ht="13.5" x14ac:dyDescent="0.25">
      <c r="A2887" s="479">
        <v>91953</v>
      </c>
      <c r="B2887" s="479" t="s">
        <v>1964</v>
      </c>
      <c r="C2887" s="479" t="s">
        <v>925</v>
      </c>
      <c r="D2887" s="480">
        <v>23.54</v>
      </c>
    </row>
    <row r="2888" spans="1:4" s="476" customFormat="1" ht="13.5" x14ac:dyDescent="0.25">
      <c r="A2888" s="479">
        <v>91954</v>
      </c>
      <c r="B2888" s="479" t="s">
        <v>1968</v>
      </c>
      <c r="C2888" s="479" t="s">
        <v>925</v>
      </c>
      <c r="D2888" s="480">
        <v>21.86</v>
      </c>
    </row>
    <row r="2889" spans="1:4" s="476" customFormat="1" ht="13.5" x14ac:dyDescent="0.25">
      <c r="A2889" s="479">
        <v>91955</v>
      </c>
      <c r="B2889" s="479" t="s">
        <v>1967</v>
      </c>
      <c r="C2889" s="479" t="s">
        <v>925</v>
      </c>
      <c r="D2889" s="480">
        <v>29.12</v>
      </c>
    </row>
    <row r="2890" spans="1:4" s="476" customFormat="1" ht="13.5" x14ac:dyDescent="0.25">
      <c r="A2890" s="479">
        <v>91956</v>
      </c>
      <c r="B2890" s="479" t="s">
        <v>4232</v>
      </c>
      <c r="C2890" s="479" t="s">
        <v>925</v>
      </c>
      <c r="D2890" s="480">
        <v>35.53</v>
      </c>
    </row>
    <row r="2891" spans="1:4" s="476" customFormat="1" ht="13.5" x14ac:dyDescent="0.25">
      <c r="A2891" s="479">
        <v>91957</v>
      </c>
      <c r="B2891" s="479" t="s">
        <v>4233</v>
      </c>
      <c r="C2891" s="479" t="s">
        <v>925</v>
      </c>
      <c r="D2891" s="480">
        <v>42.79</v>
      </c>
    </row>
    <row r="2892" spans="1:4" s="476" customFormat="1" ht="13.5" x14ac:dyDescent="0.25">
      <c r="A2892" s="479">
        <v>91958</v>
      </c>
      <c r="B2892" s="479" t="s">
        <v>4234</v>
      </c>
      <c r="C2892" s="479" t="s">
        <v>925</v>
      </c>
      <c r="D2892" s="480">
        <v>29.99</v>
      </c>
    </row>
    <row r="2893" spans="1:4" s="476" customFormat="1" ht="13.5" x14ac:dyDescent="0.25">
      <c r="A2893" s="479">
        <v>91959</v>
      </c>
      <c r="B2893" s="479" t="s">
        <v>990</v>
      </c>
      <c r="C2893" s="479" t="s">
        <v>925</v>
      </c>
      <c r="D2893" s="480">
        <v>37.25</v>
      </c>
    </row>
    <row r="2894" spans="1:4" s="476" customFormat="1" ht="13.5" x14ac:dyDescent="0.25">
      <c r="A2894" s="479">
        <v>91960</v>
      </c>
      <c r="B2894" s="479" t="s">
        <v>4235</v>
      </c>
      <c r="C2894" s="479" t="s">
        <v>925</v>
      </c>
      <c r="D2894" s="480">
        <v>41.11</v>
      </c>
    </row>
    <row r="2895" spans="1:4" s="476" customFormat="1" ht="13.5" x14ac:dyDescent="0.25">
      <c r="A2895" s="479">
        <v>91961</v>
      </c>
      <c r="B2895" s="479" t="s">
        <v>4236</v>
      </c>
      <c r="C2895" s="479" t="s">
        <v>925</v>
      </c>
      <c r="D2895" s="480">
        <v>48.37</v>
      </c>
    </row>
    <row r="2896" spans="1:4" s="476" customFormat="1" ht="13.5" x14ac:dyDescent="0.25">
      <c r="A2896" s="479">
        <v>91962</v>
      </c>
      <c r="B2896" s="479" t="s">
        <v>4237</v>
      </c>
      <c r="C2896" s="479" t="s">
        <v>925</v>
      </c>
      <c r="D2896" s="480">
        <v>54.83</v>
      </c>
    </row>
    <row r="2897" spans="1:4" s="476" customFormat="1" ht="13.5" x14ac:dyDescent="0.25">
      <c r="A2897" s="479">
        <v>91963</v>
      </c>
      <c r="B2897" s="479" t="s">
        <v>4238</v>
      </c>
      <c r="C2897" s="479" t="s">
        <v>925</v>
      </c>
      <c r="D2897" s="480">
        <v>62.09</v>
      </c>
    </row>
    <row r="2898" spans="1:4" s="476" customFormat="1" ht="13.5" x14ac:dyDescent="0.25">
      <c r="A2898" s="479">
        <v>91964</v>
      </c>
      <c r="B2898" s="479" t="s">
        <v>4239</v>
      </c>
      <c r="C2898" s="479" t="s">
        <v>925</v>
      </c>
      <c r="D2898" s="480">
        <v>49.25</v>
      </c>
    </row>
    <row r="2899" spans="1:4" s="476" customFormat="1" ht="13.5" x14ac:dyDescent="0.25">
      <c r="A2899" s="479">
        <v>91965</v>
      </c>
      <c r="B2899" s="479" t="s">
        <v>4240</v>
      </c>
      <c r="C2899" s="479" t="s">
        <v>925</v>
      </c>
      <c r="D2899" s="480">
        <v>56.51</v>
      </c>
    </row>
    <row r="2900" spans="1:4" s="476" customFormat="1" ht="13.5" x14ac:dyDescent="0.25">
      <c r="A2900" s="479">
        <v>91966</v>
      </c>
      <c r="B2900" s="479" t="s">
        <v>4241</v>
      </c>
      <c r="C2900" s="479" t="s">
        <v>925</v>
      </c>
      <c r="D2900" s="480">
        <v>43.72</v>
      </c>
    </row>
    <row r="2901" spans="1:4" s="476" customFormat="1" ht="13.5" x14ac:dyDescent="0.25">
      <c r="A2901" s="479">
        <v>91967</v>
      </c>
      <c r="B2901" s="479" t="s">
        <v>1011</v>
      </c>
      <c r="C2901" s="479" t="s">
        <v>925</v>
      </c>
      <c r="D2901" s="480">
        <v>50.98</v>
      </c>
    </row>
    <row r="2902" spans="1:4" s="476" customFormat="1" ht="13.5" x14ac:dyDescent="0.25">
      <c r="A2902" s="479">
        <v>91968</v>
      </c>
      <c r="B2902" s="479" t="s">
        <v>4242</v>
      </c>
      <c r="C2902" s="479" t="s">
        <v>925</v>
      </c>
      <c r="D2902" s="480">
        <v>60.35</v>
      </c>
    </row>
    <row r="2903" spans="1:4" s="476" customFormat="1" ht="13.5" x14ac:dyDescent="0.25">
      <c r="A2903" s="479">
        <v>91969</v>
      </c>
      <c r="B2903" s="479" t="s">
        <v>4243</v>
      </c>
      <c r="C2903" s="479" t="s">
        <v>925</v>
      </c>
      <c r="D2903" s="480">
        <v>67.61</v>
      </c>
    </row>
    <row r="2904" spans="1:4" s="476" customFormat="1" ht="13.5" x14ac:dyDescent="0.25">
      <c r="A2904" s="479">
        <v>91970</v>
      </c>
      <c r="B2904" s="479" t="s">
        <v>4244</v>
      </c>
      <c r="C2904" s="479" t="s">
        <v>925</v>
      </c>
      <c r="D2904" s="480">
        <v>63.27</v>
      </c>
    </row>
    <row r="2905" spans="1:4" s="476" customFormat="1" ht="13.5" x14ac:dyDescent="0.25">
      <c r="A2905" s="479">
        <v>91971</v>
      </c>
      <c r="B2905" s="479" t="s">
        <v>4245</v>
      </c>
      <c r="C2905" s="479" t="s">
        <v>925</v>
      </c>
      <c r="D2905" s="480">
        <v>74.900000000000006</v>
      </c>
    </row>
    <row r="2906" spans="1:4" s="476" customFormat="1" ht="13.5" x14ac:dyDescent="0.25">
      <c r="A2906" s="479">
        <v>91972</v>
      </c>
      <c r="B2906" s="479" t="s">
        <v>4246</v>
      </c>
      <c r="C2906" s="479" t="s">
        <v>925</v>
      </c>
      <c r="D2906" s="480">
        <v>68.84</v>
      </c>
    </row>
    <row r="2907" spans="1:4" s="476" customFormat="1" ht="13.5" x14ac:dyDescent="0.25">
      <c r="A2907" s="479">
        <v>91973</v>
      </c>
      <c r="B2907" s="479" t="s">
        <v>4247</v>
      </c>
      <c r="C2907" s="479" t="s">
        <v>925</v>
      </c>
      <c r="D2907" s="480">
        <v>80.47</v>
      </c>
    </row>
    <row r="2908" spans="1:4" s="476" customFormat="1" ht="13.5" x14ac:dyDescent="0.25">
      <c r="A2908" s="479">
        <v>91974</v>
      </c>
      <c r="B2908" s="479" t="s">
        <v>4248</v>
      </c>
      <c r="C2908" s="479" t="s">
        <v>925</v>
      </c>
      <c r="D2908" s="480">
        <v>57.69</v>
      </c>
    </row>
    <row r="2909" spans="1:4" s="476" customFormat="1" ht="13.5" x14ac:dyDescent="0.25">
      <c r="A2909" s="479">
        <v>91975</v>
      </c>
      <c r="B2909" s="479" t="s">
        <v>4249</v>
      </c>
      <c r="C2909" s="479" t="s">
        <v>925</v>
      </c>
      <c r="D2909" s="480">
        <v>69.319999999999993</v>
      </c>
    </row>
    <row r="2910" spans="1:4" s="476" customFormat="1" ht="13.5" x14ac:dyDescent="0.25">
      <c r="A2910" s="479">
        <v>91976</v>
      </c>
      <c r="B2910" s="479" t="s">
        <v>4250</v>
      </c>
      <c r="C2910" s="479" t="s">
        <v>925</v>
      </c>
      <c r="D2910" s="480">
        <v>85.21</v>
      </c>
    </row>
    <row r="2911" spans="1:4" s="476" customFormat="1" ht="13.5" x14ac:dyDescent="0.25">
      <c r="A2911" s="479">
        <v>91977</v>
      </c>
      <c r="B2911" s="479" t="s">
        <v>4251</v>
      </c>
      <c r="C2911" s="479" t="s">
        <v>925</v>
      </c>
      <c r="D2911" s="480">
        <v>96.84</v>
      </c>
    </row>
    <row r="2912" spans="1:4" s="476" customFormat="1" ht="13.5" x14ac:dyDescent="0.25">
      <c r="A2912" s="479">
        <v>91978</v>
      </c>
      <c r="B2912" s="479" t="s">
        <v>4252</v>
      </c>
      <c r="C2912" s="479" t="s">
        <v>925</v>
      </c>
      <c r="D2912" s="480">
        <v>35.1</v>
      </c>
    </row>
    <row r="2913" spans="1:4" s="476" customFormat="1" ht="13.5" x14ac:dyDescent="0.25">
      <c r="A2913" s="479">
        <v>91979</v>
      </c>
      <c r="B2913" s="479" t="s">
        <v>4253</v>
      </c>
      <c r="C2913" s="479" t="s">
        <v>925</v>
      </c>
      <c r="D2913" s="480">
        <v>42.36</v>
      </c>
    </row>
    <row r="2914" spans="1:4" s="476" customFormat="1" ht="13.5" x14ac:dyDescent="0.25">
      <c r="A2914" s="479">
        <v>91980</v>
      </c>
      <c r="B2914" s="479" t="s">
        <v>4254</v>
      </c>
      <c r="C2914" s="479" t="s">
        <v>925</v>
      </c>
      <c r="D2914" s="480">
        <v>33.93</v>
      </c>
    </row>
    <row r="2915" spans="1:4" s="476" customFormat="1" ht="13.5" x14ac:dyDescent="0.25">
      <c r="A2915" s="479">
        <v>91981</v>
      </c>
      <c r="B2915" s="479" t="s">
        <v>4255</v>
      </c>
      <c r="C2915" s="479" t="s">
        <v>925</v>
      </c>
      <c r="D2915" s="480">
        <v>41.19</v>
      </c>
    </row>
    <row r="2916" spans="1:4" s="476" customFormat="1" ht="13.5" x14ac:dyDescent="0.25">
      <c r="A2916" s="479">
        <v>91982</v>
      </c>
      <c r="B2916" s="479" t="s">
        <v>4256</v>
      </c>
      <c r="C2916" s="479" t="s">
        <v>925</v>
      </c>
      <c r="D2916" s="480">
        <v>83.71</v>
      </c>
    </row>
    <row r="2917" spans="1:4" s="476" customFormat="1" ht="13.5" x14ac:dyDescent="0.25">
      <c r="A2917" s="479">
        <v>91983</v>
      </c>
      <c r="B2917" s="479" t="s">
        <v>4257</v>
      </c>
      <c r="C2917" s="479" t="s">
        <v>925</v>
      </c>
      <c r="D2917" s="480">
        <v>90.97</v>
      </c>
    </row>
    <row r="2918" spans="1:4" s="476" customFormat="1" ht="13.5" x14ac:dyDescent="0.25">
      <c r="A2918" s="479">
        <v>91984</v>
      </c>
      <c r="B2918" s="479" t="s">
        <v>4258</v>
      </c>
      <c r="C2918" s="479" t="s">
        <v>925</v>
      </c>
      <c r="D2918" s="480">
        <v>15.2</v>
      </c>
    </row>
    <row r="2919" spans="1:4" s="476" customFormat="1" ht="13.5" x14ac:dyDescent="0.25">
      <c r="A2919" s="479">
        <v>91985</v>
      </c>
      <c r="B2919" s="479" t="s">
        <v>4259</v>
      </c>
      <c r="C2919" s="479" t="s">
        <v>925</v>
      </c>
      <c r="D2919" s="480">
        <v>22.46</v>
      </c>
    </row>
    <row r="2920" spans="1:4" s="476" customFormat="1" ht="13.5" x14ac:dyDescent="0.25">
      <c r="A2920" s="479">
        <v>91986</v>
      </c>
      <c r="B2920" s="479" t="s">
        <v>4260</v>
      </c>
      <c r="C2920" s="479" t="s">
        <v>925</v>
      </c>
      <c r="D2920" s="480">
        <v>32.85</v>
      </c>
    </row>
    <row r="2921" spans="1:4" s="476" customFormat="1" ht="13.5" x14ac:dyDescent="0.25">
      <c r="A2921" s="479">
        <v>91987</v>
      </c>
      <c r="B2921" s="479" t="s">
        <v>4261</v>
      </c>
      <c r="C2921" s="479" t="s">
        <v>925</v>
      </c>
      <c r="D2921" s="480">
        <v>40.11</v>
      </c>
    </row>
    <row r="2922" spans="1:4" s="476" customFormat="1" ht="13.5" x14ac:dyDescent="0.25">
      <c r="A2922" s="479">
        <v>91988</v>
      </c>
      <c r="B2922" s="479" t="s">
        <v>4262</v>
      </c>
      <c r="C2922" s="479" t="s">
        <v>925</v>
      </c>
      <c r="D2922" s="480">
        <v>19.12</v>
      </c>
    </row>
    <row r="2923" spans="1:4" s="476" customFormat="1" ht="13.5" x14ac:dyDescent="0.25">
      <c r="A2923" s="479">
        <v>91989</v>
      </c>
      <c r="B2923" s="479" t="s">
        <v>4263</v>
      </c>
      <c r="C2923" s="479" t="s">
        <v>925</v>
      </c>
      <c r="D2923" s="480">
        <v>26.38</v>
      </c>
    </row>
    <row r="2924" spans="1:4" s="476" customFormat="1" ht="13.5" x14ac:dyDescent="0.25">
      <c r="A2924" s="479">
        <v>91990</v>
      </c>
      <c r="B2924" s="479" t="s">
        <v>4264</v>
      </c>
      <c r="C2924" s="479" t="s">
        <v>925</v>
      </c>
      <c r="D2924" s="480">
        <v>28.81</v>
      </c>
    </row>
    <row r="2925" spans="1:4" s="476" customFormat="1" ht="13.5" x14ac:dyDescent="0.25">
      <c r="A2925" s="479">
        <v>91991</v>
      </c>
      <c r="B2925" s="479" t="s">
        <v>4265</v>
      </c>
      <c r="C2925" s="479" t="s">
        <v>925</v>
      </c>
      <c r="D2925" s="480">
        <v>30.93</v>
      </c>
    </row>
    <row r="2926" spans="1:4" s="476" customFormat="1" ht="13.5" x14ac:dyDescent="0.25">
      <c r="A2926" s="479">
        <v>91992</v>
      </c>
      <c r="B2926" s="479" t="s">
        <v>4266</v>
      </c>
      <c r="C2926" s="479" t="s">
        <v>925</v>
      </c>
      <c r="D2926" s="480">
        <v>36.07</v>
      </c>
    </row>
    <row r="2927" spans="1:4" s="476" customFormat="1" ht="13.5" x14ac:dyDescent="0.25">
      <c r="A2927" s="479">
        <v>91993</v>
      </c>
      <c r="B2927" s="479" t="s">
        <v>4267</v>
      </c>
      <c r="C2927" s="479" t="s">
        <v>925</v>
      </c>
      <c r="D2927" s="480">
        <v>38.19</v>
      </c>
    </row>
    <row r="2928" spans="1:4" s="476" customFormat="1" ht="13.5" x14ac:dyDescent="0.25">
      <c r="A2928" s="479">
        <v>91994</v>
      </c>
      <c r="B2928" s="479" t="s">
        <v>4268</v>
      </c>
      <c r="C2928" s="479" t="s">
        <v>925</v>
      </c>
      <c r="D2928" s="480">
        <v>20.76</v>
      </c>
    </row>
    <row r="2929" spans="1:4" s="476" customFormat="1" ht="13.5" x14ac:dyDescent="0.25">
      <c r="A2929" s="479">
        <v>91995</v>
      </c>
      <c r="B2929" s="479" t="s">
        <v>4269</v>
      </c>
      <c r="C2929" s="479" t="s">
        <v>925</v>
      </c>
      <c r="D2929" s="480">
        <v>22.88</v>
      </c>
    </row>
    <row r="2930" spans="1:4" s="476" customFormat="1" ht="13.5" x14ac:dyDescent="0.25">
      <c r="A2930" s="479">
        <v>91996</v>
      </c>
      <c r="B2930" s="479" t="s">
        <v>1971</v>
      </c>
      <c r="C2930" s="479" t="s">
        <v>925</v>
      </c>
      <c r="D2930" s="480">
        <v>28.02</v>
      </c>
    </row>
    <row r="2931" spans="1:4" s="476" customFormat="1" ht="13.5" x14ac:dyDescent="0.25">
      <c r="A2931" s="479">
        <v>91997</v>
      </c>
      <c r="B2931" s="479" t="s">
        <v>4270</v>
      </c>
      <c r="C2931" s="479" t="s">
        <v>925</v>
      </c>
      <c r="D2931" s="480">
        <v>30.14</v>
      </c>
    </row>
    <row r="2932" spans="1:4" s="476" customFormat="1" ht="13.5" x14ac:dyDescent="0.25">
      <c r="A2932" s="479">
        <v>91998</v>
      </c>
      <c r="B2932" s="479" t="s">
        <v>4271</v>
      </c>
      <c r="C2932" s="479" t="s">
        <v>925</v>
      </c>
      <c r="D2932" s="480">
        <v>17.63</v>
      </c>
    </row>
    <row r="2933" spans="1:4" s="476" customFormat="1" ht="13.5" x14ac:dyDescent="0.25">
      <c r="A2933" s="479">
        <v>91999</v>
      </c>
      <c r="B2933" s="479" t="s">
        <v>4272</v>
      </c>
      <c r="C2933" s="479" t="s">
        <v>925</v>
      </c>
      <c r="D2933" s="480">
        <v>19.75</v>
      </c>
    </row>
    <row r="2934" spans="1:4" s="476" customFormat="1" ht="13.5" x14ac:dyDescent="0.25">
      <c r="A2934" s="479">
        <v>92000</v>
      </c>
      <c r="B2934" s="479" t="s">
        <v>942</v>
      </c>
      <c r="C2934" s="479" t="s">
        <v>925</v>
      </c>
      <c r="D2934" s="480">
        <v>24.89</v>
      </c>
    </row>
    <row r="2935" spans="1:4" s="476" customFormat="1" ht="13.5" x14ac:dyDescent="0.25">
      <c r="A2935" s="479">
        <v>92001</v>
      </c>
      <c r="B2935" s="479" t="s">
        <v>991</v>
      </c>
      <c r="C2935" s="479" t="s">
        <v>925</v>
      </c>
      <c r="D2935" s="480">
        <v>27.01</v>
      </c>
    </row>
    <row r="2936" spans="1:4" s="476" customFormat="1" ht="13.5" x14ac:dyDescent="0.25">
      <c r="A2936" s="479">
        <v>92002</v>
      </c>
      <c r="B2936" s="479" t="s">
        <v>4273</v>
      </c>
      <c r="C2936" s="479" t="s">
        <v>925</v>
      </c>
      <c r="D2936" s="480">
        <v>38.909999999999997</v>
      </c>
    </row>
    <row r="2937" spans="1:4" s="476" customFormat="1" ht="13.5" x14ac:dyDescent="0.25">
      <c r="A2937" s="479">
        <v>92003</v>
      </c>
      <c r="B2937" s="479" t="s">
        <v>4274</v>
      </c>
      <c r="C2937" s="479" t="s">
        <v>925</v>
      </c>
      <c r="D2937" s="480">
        <v>43.15</v>
      </c>
    </row>
    <row r="2938" spans="1:4" s="476" customFormat="1" ht="13.5" x14ac:dyDescent="0.25">
      <c r="A2938" s="479">
        <v>92004</v>
      </c>
      <c r="B2938" s="479" t="s">
        <v>1972</v>
      </c>
      <c r="C2938" s="479" t="s">
        <v>925</v>
      </c>
      <c r="D2938" s="480">
        <v>46.17</v>
      </c>
    </row>
    <row r="2939" spans="1:4" s="476" customFormat="1" ht="13.5" x14ac:dyDescent="0.25">
      <c r="A2939" s="479">
        <v>92005</v>
      </c>
      <c r="B2939" s="479" t="s">
        <v>4275</v>
      </c>
      <c r="C2939" s="479" t="s">
        <v>925</v>
      </c>
      <c r="D2939" s="480">
        <v>50.41</v>
      </c>
    </row>
    <row r="2940" spans="1:4" s="476" customFormat="1" ht="13.5" x14ac:dyDescent="0.25">
      <c r="A2940" s="479">
        <v>92006</v>
      </c>
      <c r="B2940" s="479" t="s">
        <v>4276</v>
      </c>
      <c r="C2940" s="479" t="s">
        <v>925</v>
      </c>
      <c r="D2940" s="480">
        <v>32.65</v>
      </c>
    </row>
    <row r="2941" spans="1:4" s="476" customFormat="1" ht="13.5" x14ac:dyDescent="0.25">
      <c r="A2941" s="479">
        <v>92007</v>
      </c>
      <c r="B2941" s="479" t="s">
        <v>4277</v>
      </c>
      <c r="C2941" s="479" t="s">
        <v>925</v>
      </c>
      <c r="D2941" s="480">
        <v>36.89</v>
      </c>
    </row>
    <row r="2942" spans="1:4" s="476" customFormat="1" ht="13.5" x14ac:dyDescent="0.25">
      <c r="A2942" s="479">
        <v>92008</v>
      </c>
      <c r="B2942" s="479" t="s">
        <v>943</v>
      </c>
      <c r="C2942" s="479" t="s">
        <v>925</v>
      </c>
      <c r="D2942" s="480">
        <v>39.909999999999997</v>
      </c>
    </row>
    <row r="2943" spans="1:4" s="476" customFormat="1" ht="13.5" x14ac:dyDescent="0.25">
      <c r="A2943" s="479">
        <v>92009</v>
      </c>
      <c r="B2943" s="479" t="s">
        <v>4278</v>
      </c>
      <c r="C2943" s="479" t="s">
        <v>925</v>
      </c>
      <c r="D2943" s="480">
        <v>44.15</v>
      </c>
    </row>
    <row r="2944" spans="1:4" s="476" customFormat="1" ht="13.5" x14ac:dyDescent="0.25">
      <c r="A2944" s="479">
        <v>92010</v>
      </c>
      <c r="B2944" s="479" t="s">
        <v>4279</v>
      </c>
      <c r="C2944" s="479" t="s">
        <v>925</v>
      </c>
      <c r="D2944" s="480">
        <v>57.05</v>
      </c>
    </row>
    <row r="2945" spans="1:4" s="476" customFormat="1" ht="13.5" x14ac:dyDescent="0.25">
      <c r="A2945" s="479">
        <v>92011</v>
      </c>
      <c r="B2945" s="479" t="s">
        <v>4280</v>
      </c>
      <c r="C2945" s="479" t="s">
        <v>925</v>
      </c>
      <c r="D2945" s="480">
        <v>63.41</v>
      </c>
    </row>
    <row r="2946" spans="1:4" s="476" customFormat="1" ht="13.5" x14ac:dyDescent="0.25">
      <c r="A2946" s="479">
        <v>92012</v>
      </c>
      <c r="B2946" s="479" t="s">
        <v>4281</v>
      </c>
      <c r="C2946" s="479" t="s">
        <v>925</v>
      </c>
      <c r="D2946" s="480">
        <v>64.31</v>
      </c>
    </row>
    <row r="2947" spans="1:4" s="476" customFormat="1" ht="13.5" x14ac:dyDescent="0.25">
      <c r="A2947" s="479">
        <v>92013</v>
      </c>
      <c r="B2947" s="479" t="s">
        <v>4282</v>
      </c>
      <c r="C2947" s="479" t="s">
        <v>925</v>
      </c>
      <c r="D2947" s="480">
        <v>70.67</v>
      </c>
    </row>
    <row r="2948" spans="1:4" s="476" customFormat="1" ht="13.5" x14ac:dyDescent="0.25">
      <c r="A2948" s="479">
        <v>92014</v>
      </c>
      <c r="B2948" s="479" t="s">
        <v>4283</v>
      </c>
      <c r="C2948" s="479" t="s">
        <v>925</v>
      </c>
      <c r="D2948" s="480">
        <v>47.68</v>
      </c>
    </row>
    <row r="2949" spans="1:4" s="476" customFormat="1" ht="13.5" x14ac:dyDescent="0.25">
      <c r="A2949" s="479">
        <v>92015</v>
      </c>
      <c r="B2949" s="479" t="s">
        <v>4284</v>
      </c>
      <c r="C2949" s="479" t="s">
        <v>925</v>
      </c>
      <c r="D2949" s="480">
        <v>54.04</v>
      </c>
    </row>
    <row r="2950" spans="1:4" s="476" customFormat="1" ht="13.5" x14ac:dyDescent="0.25">
      <c r="A2950" s="479">
        <v>92016</v>
      </c>
      <c r="B2950" s="479" t="s">
        <v>4285</v>
      </c>
      <c r="C2950" s="479" t="s">
        <v>925</v>
      </c>
      <c r="D2950" s="480">
        <v>54.94</v>
      </c>
    </row>
    <row r="2951" spans="1:4" s="476" customFormat="1" ht="13.5" x14ac:dyDescent="0.25">
      <c r="A2951" s="479">
        <v>92017</v>
      </c>
      <c r="B2951" s="479" t="s">
        <v>4286</v>
      </c>
      <c r="C2951" s="479" t="s">
        <v>925</v>
      </c>
      <c r="D2951" s="480">
        <v>61.3</v>
      </c>
    </row>
    <row r="2952" spans="1:4" s="476" customFormat="1" ht="13.5" x14ac:dyDescent="0.25">
      <c r="A2952" s="479">
        <v>92018</v>
      </c>
      <c r="B2952" s="479" t="s">
        <v>4287</v>
      </c>
      <c r="C2952" s="479" t="s">
        <v>925</v>
      </c>
      <c r="D2952" s="480">
        <v>63.13</v>
      </c>
    </row>
    <row r="2953" spans="1:4" s="476" customFormat="1" ht="13.5" x14ac:dyDescent="0.25">
      <c r="A2953" s="479">
        <v>92019</v>
      </c>
      <c r="B2953" s="479" t="s">
        <v>4288</v>
      </c>
      <c r="C2953" s="479" t="s">
        <v>925</v>
      </c>
      <c r="D2953" s="480">
        <v>74.760000000000005</v>
      </c>
    </row>
    <row r="2954" spans="1:4" s="476" customFormat="1" ht="13.5" x14ac:dyDescent="0.25">
      <c r="A2954" s="479">
        <v>92020</v>
      </c>
      <c r="B2954" s="479" t="s">
        <v>4289</v>
      </c>
      <c r="C2954" s="479" t="s">
        <v>925</v>
      </c>
      <c r="D2954" s="480">
        <v>93.39</v>
      </c>
    </row>
    <row r="2955" spans="1:4" s="476" customFormat="1" ht="13.5" x14ac:dyDescent="0.25">
      <c r="A2955" s="479">
        <v>92021</v>
      </c>
      <c r="B2955" s="479" t="s">
        <v>4290</v>
      </c>
      <c r="C2955" s="479" t="s">
        <v>925</v>
      </c>
      <c r="D2955" s="480">
        <v>105.02</v>
      </c>
    </row>
    <row r="2956" spans="1:4" s="476" customFormat="1" ht="13.5" x14ac:dyDescent="0.25">
      <c r="A2956" s="479">
        <v>92022</v>
      </c>
      <c r="B2956" s="479" t="s">
        <v>1969</v>
      </c>
      <c r="C2956" s="479" t="s">
        <v>925</v>
      </c>
      <c r="D2956" s="480">
        <v>34.43</v>
      </c>
    </row>
    <row r="2957" spans="1:4" s="476" customFormat="1" ht="13.5" x14ac:dyDescent="0.25">
      <c r="A2957" s="479">
        <v>92023</v>
      </c>
      <c r="B2957" s="479" t="s">
        <v>944</v>
      </c>
      <c r="C2957" s="479" t="s">
        <v>925</v>
      </c>
      <c r="D2957" s="480">
        <v>41.69</v>
      </c>
    </row>
    <row r="2958" spans="1:4" s="476" customFormat="1" ht="13.5" x14ac:dyDescent="0.25">
      <c r="A2958" s="479">
        <v>92024</v>
      </c>
      <c r="B2958" s="479" t="s">
        <v>4291</v>
      </c>
      <c r="C2958" s="479" t="s">
        <v>925</v>
      </c>
      <c r="D2958" s="480">
        <v>52.63</v>
      </c>
    </row>
    <row r="2959" spans="1:4" s="476" customFormat="1" ht="13.5" x14ac:dyDescent="0.25">
      <c r="A2959" s="479">
        <v>92025</v>
      </c>
      <c r="B2959" s="479" t="s">
        <v>984</v>
      </c>
      <c r="C2959" s="479" t="s">
        <v>925</v>
      </c>
      <c r="D2959" s="480">
        <v>59.89</v>
      </c>
    </row>
    <row r="2960" spans="1:4" s="476" customFormat="1" ht="13.5" x14ac:dyDescent="0.25">
      <c r="A2960" s="479">
        <v>92026</v>
      </c>
      <c r="B2960" s="479" t="s">
        <v>4292</v>
      </c>
      <c r="C2960" s="479" t="s">
        <v>925</v>
      </c>
      <c r="D2960" s="480">
        <v>48.15</v>
      </c>
    </row>
    <row r="2961" spans="1:4" s="476" customFormat="1" ht="13.5" x14ac:dyDescent="0.25">
      <c r="A2961" s="479">
        <v>92027</v>
      </c>
      <c r="B2961" s="479" t="s">
        <v>4293</v>
      </c>
      <c r="C2961" s="479" t="s">
        <v>925</v>
      </c>
      <c r="D2961" s="480">
        <v>55.41</v>
      </c>
    </row>
    <row r="2962" spans="1:4" s="476" customFormat="1" ht="13.5" x14ac:dyDescent="0.25">
      <c r="A2962" s="479">
        <v>92028</v>
      </c>
      <c r="B2962" s="479" t="s">
        <v>4294</v>
      </c>
      <c r="C2962" s="479" t="s">
        <v>925</v>
      </c>
      <c r="D2962" s="480">
        <v>40.01</v>
      </c>
    </row>
    <row r="2963" spans="1:4" s="476" customFormat="1" ht="13.5" x14ac:dyDescent="0.25">
      <c r="A2963" s="479">
        <v>92029</v>
      </c>
      <c r="B2963" s="479" t="s">
        <v>1970</v>
      </c>
      <c r="C2963" s="479" t="s">
        <v>925</v>
      </c>
      <c r="D2963" s="480">
        <v>47.27</v>
      </c>
    </row>
    <row r="2964" spans="1:4" s="476" customFormat="1" ht="13.5" x14ac:dyDescent="0.25">
      <c r="A2964" s="479">
        <v>92030</v>
      </c>
      <c r="B2964" s="479" t="s">
        <v>4295</v>
      </c>
      <c r="C2964" s="479" t="s">
        <v>925</v>
      </c>
      <c r="D2964" s="480">
        <v>58.15</v>
      </c>
    </row>
    <row r="2965" spans="1:4" s="476" customFormat="1" ht="13.5" x14ac:dyDescent="0.25">
      <c r="A2965" s="479">
        <v>92031</v>
      </c>
      <c r="B2965" s="479" t="s">
        <v>4296</v>
      </c>
      <c r="C2965" s="479" t="s">
        <v>925</v>
      </c>
      <c r="D2965" s="480">
        <v>65.41</v>
      </c>
    </row>
    <row r="2966" spans="1:4" s="476" customFormat="1" ht="13.5" x14ac:dyDescent="0.25">
      <c r="A2966" s="479">
        <v>92032</v>
      </c>
      <c r="B2966" s="479" t="s">
        <v>4297</v>
      </c>
      <c r="C2966" s="479" t="s">
        <v>925</v>
      </c>
      <c r="D2966" s="480">
        <v>59.25</v>
      </c>
    </row>
    <row r="2967" spans="1:4" s="476" customFormat="1" ht="13.5" x14ac:dyDescent="0.25">
      <c r="A2967" s="479">
        <v>92033</v>
      </c>
      <c r="B2967" s="479" t="s">
        <v>4298</v>
      </c>
      <c r="C2967" s="479" t="s">
        <v>925</v>
      </c>
      <c r="D2967" s="480">
        <v>66.510000000000005</v>
      </c>
    </row>
    <row r="2968" spans="1:4" s="476" customFormat="1" ht="13.5" x14ac:dyDescent="0.25">
      <c r="A2968" s="479">
        <v>92034</v>
      </c>
      <c r="B2968" s="479" t="s">
        <v>4299</v>
      </c>
      <c r="C2968" s="479" t="s">
        <v>925</v>
      </c>
      <c r="D2968" s="480">
        <v>53.73</v>
      </c>
    </row>
    <row r="2969" spans="1:4" s="476" customFormat="1" ht="13.5" x14ac:dyDescent="0.25">
      <c r="A2969" s="479">
        <v>92035</v>
      </c>
      <c r="B2969" s="479" t="s">
        <v>4300</v>
      </c>
      <c r="C2969" s="479" t="s">
        <v>925</v>
      </c>
      <c r="D2969" s="480">
        <v>60.99</v>
      </c>
    </row>
    <row r="2970" spans="1:4" s="476" customFormat="1" ht="13.5" x14ac:dyDescent="0.25">
      <c r="A2970" s="479">
        <v>97583</v>
      </c>
      <c r="B2970" s="479" t="s">
        <v>4301</v>
      </c>
      <c r="C2970" s="479" t="s">
        <v>925</v>
      </c>
      <c r="D2970" s="480">
        <v>55.55</v>
      </c>
    </row>
    <row r="2971" spans="1:4" s="476" customFormat="1" ht="13.5" x14ac:dyDescent="0.25">
      <c r="A2971" s="479">
        <v>97584</v>
      </c>
      <c r="B2971" s="479" t="s">
        <v>4302</v>
      </c>
      <c r="C2971" s="479" t="s">
        <v>925</v>
      </c>
      <c r="D2971" s="480">
        <v>76.44</v>
      </c>
    </row>
    <row r="2972" spans="1:4" s="476" customFormat="1" ht="13.5" x14ac:dyDescent="0.25">
      <c r="A2972" s="479">
        <v>97585</v>
      </c>
      <c r="B2972" s="479" t="s">
        <v>4303</v>
      </c>
      <c r="C2972" s="479" t="s">
        <v>925</v>
      </c>
      <c r="D2972" s="480">
        <v>74.09</v>
      </c>
    </row>
    <row r="2973" spans="1:4" s="476" customFormat="1" ht="13.5" x14ac:dyDescent="0.25">
      <c r="A2973" s="479">
        <v>97586</v>
      </c>
      <c r="B2973" s="479" t="s">
        <v>948</v>
      </c>
      <c r="C2973" s="479" t="s">
        <v>925</v>
      </c>
      <c r="D2973" s="480">
        <v>99.32</v>
      </c>
    </row>
    <row r="2974" spans="1:4" s="476" customFormat="1" ht="13.5" x14ac:dyDescent="0.25">
      <c r="A2974" s="479">
        <v>97587</v>
      </c>
      <c r="B2974" s="479" t="s">
        <v>4304</v>
      </c>
      <c r="C2974" s="479" t="s">
        <v>925</v>
      </c>
      <c r="D2974" s="480">
        <v>177.71</v>
      </c>
    </row>
    <row r="2975" spans="1:4" s="476" customFormat="1" ht="13.5" x14ac:dyDescent="0.25">
      <c r="A2975" s="479">
        <v>97589</v>
      </c>
      <c r="B2975" s="479" t="s">
        <v>4305</v>
      </c>
      <c r="C2975" s="479" t="s">
        <v>925</v>
      </c>
      <c r="D2975" s="480">
        <v>37.28</v>
      </c>
    </row>
    <row r="2976" spans="1:4" s="476" customFormat="1" ht="13.5" x14ac:dyDescent="0.25">
      <c r="A2976" s="479">
        <v>97590</v>
      </c>
      <c r="B2976" s="479" t="s">
        <v>4306</v>
      </c>
      <c r="C2976" s="479" t="s">
        <v>925</v>
      </c>
      <c r="D2976" s="480">
        <v>72.13</v>
      </c>
    </row>
    <row r="2977" spans="1:4" s="476" customFormat="1" ht="13.5" x14ac:dyDescent="0.25">
      <c r="A2977" s="479">
        <v>97591</v>
      </c>
      <c r="B2977" s="479" t="s">
        <v>4307</v>
      </c>
      <c r="C2977" s="479" t="s">
        <v>925</v>
      </c>
      <c r="D2977" s="480">
        <v>99.35</v>
      </c>
    </row>
    <row r="2978" spans="1:4" s="476" customFormat="1" ht="13.5" x14ac:dyDescent="0.25">
      <c r="A2978" s="479">
        <v>97592</v>
      </c>
      <c r="B2978" s="479" t="s">
        <v>4308</v>
      </c>
      <c r="C2978" s="479" t="s">
        <v>925</v>
      </c>
      <c r="D2978" s="480">
        <v>38.119999999999997</v>
      </c>
    </row>
    <row r="2979" spans="1:4" s="476" customFormat="1" ht="13.5" x14ac:dyDescent="0.25">
      <c r="A2979" s="479">
        <v>97593</v>
      </c>
      <c r="B2979" s="479" t="s">
        <v>949</v>
      </c>
      <c r="C2979" s="479" t="s">
        <v>925</v>
      </c>
      <c r="D2979" s="480">
        <v>98.08</v>
      </c>
    </row>
    <row r="2980" spans="1:4" s="476" customFormat="1" ht="13.5" x14ac:dyDescent="0.25">
      <c r="A2980" s="479">
        <v>97594</v>
      </c>
      <c r="B2980" s="479" t="s">
        <v>4309</v>
      </c>
      <c r="C2980" s="479" t="s">
        <v>925</v>
      </c>
      <c r="D2980" s="480">
        <v>98.75</v>
      </c>
    </row>
    <row r="2981" spans="1:4" s="476" customFormat="1" ht="13.5" x14ac:dyDescent="0.25">
      <c r="A2981" s="479">
        <v>97595</v>
      </c>
      <c r="B2981" s="479" t="s">
        <v>4310</v>
      </c>
      <c r="C2981" s="479" t="s">
        <v>925</v>
      </c>
      <c r="D2981" s="480">
        <v>67.34</v>
      </c>
    </row>
    <row r="2982" spans="1:4" s="476" customFormat="1" ht="13.5" x14ac:dyDescent="0.25">
      <c r="A2982" s="479">
        <v>97596</v>
      </c>
      <c r="B2982" s="479" t="s">
        <v>4311</v>
      </c>
      <c r="C2982" s="479" t="s">
        <v>925</v>
      </c>
      <c r="D2982" s="480">
        <v>48.51</v>
      </c>
    </row>
    <row r="2983" spans="1:4" s="476" customFormat="1" ht="13.5" x14ac:dyDescent="0.25">
      <c r="A2983" s="479">
        <v>97597</v>
      </c>
      <c r="B2983" s="479" t="s">
        <v>4312</v>
      </c>
      <c r="C2983" s="479" t="s">
        <v>925</v>
      </c>
      <c r="D2983" s="480">
        <v>46.32</v>
      </c>
    </row>
    <row r="2984" spans="1:4" s="476" customFormat="1" ht="13.5" x14ac:dyDescent="0.25">
      <c r="A2984" s="479">
        <v>97598</v>
      </c>
      <c r="B2984" s="479" t="s">
        <v>4313</v>
      </c>
      <c r="C2984" s="479" t="s">
        <v>925</v>
      </c>
      <c r="D2984" s="480">
        <v>43.92</v>
      </c>
    </row>
    <row r="2985" spans="1:4" s="476" customFormat="1" ht="13.5" x14ac:dyDescent="0.25">
      <c r="A2985" s="479">
        <v>97599</v>
      </c>
      <c r="B2985" s="479" t="s">
        <v>4314</v>
      </c>
      <c r="C2985" s="479" t="s">
        <v>925</v>
      </c>
      <c r="D2985" s="480">
        <v>28.73</v>
      </c>
    </row>
    <row r="2986" spans="1:4" s="476" customFormat="1" ht="13.5" x14ac:dyDescent="0.25">
      <c r="A2986" s="479">
        <v>97609</v>
      </c>
      <c r="B2986" s="479" t="s">
        <v>4315</v>
      </c>
      <c r="C2986" s="479" t="s">
        <v>925</v>
      </c>
      <c r="D2986" s="480">
        <v>15.92</v>
      </c>
    </row>
    <row r="2987" spans="1:4" s="476" customFormat="1" ht="13.5" x14ac:dyDescent="0.25">
      <c r="A2987" s="479">
        <v>97610</v>
      </c>
      <c r="B2987" s="479" t="s">
        <v>4316</v>
      </c>
      <c r="C2987" s="479" t="s">
        <v>925</v>
      </c>
      <c r="D2987" s="480">
        <v>17.12</v>
      </c>
    </row>
    <row r="2988" spans="1:4" s="476" customFormat="1" ht="13.5" x14ac:dyDescent="0.25">
      <c r="A2988" s="479">
        <v>97611</v>
      </c>
      <c r="B2988" s="479" t="s">
        <v>950</v>
      </c>
      <c r="C2988" s="479" t="s">
        <v>925</v>
      </c>
      <c r="D2988" s="480">
        <v>24.03</v>
      </c>
    </row>
    <row r="2989" spans="1:4" s="476" customFormat="1" ht="13.5" x14ac:dyDescent="0.25">
      <c r="A2989" s="479">
        <v>97612</v>
      </c>
      <c r="B2989" s="479" t="s">
        <v>951</v>
      </c>
      <c r="C2989" s="479" t="s">
        <v>925</v>
      </c>
      <c r="D2989" s="480">
        <v>26.29</v>
      </c>
    </row>
    <row r="2990" spans="1:4" s="476" customFormat="1" ht="13.5" x14ac:dyDescent="0.25">
      <c r="A2990" s="479">
        <v>97613</v>
      </c>
      <c r="B2990" s="479" t="s">
        <v>4317</v>
      </c>
      <c r="C2990" s="479" t="s">
        <v>925</v>
      </c>
      <c r="D2990" s="480">
        <v>33.82</v>
      </c>
    </row>
    <row r="2991" spans="1:4" s="476" customFormat="1" ht="13.5" x14ac:dyDescent="0.25">
      <c r="A2991" s="479">
        <v>97614</v>
      </c>
      <c r="B2991" s="479" t="s">
        <v>4318</v>
      </c>
      <c r="C2991" s="479" t="s">
        <v>925</v>
      </c>
      <c r="D2991" s="480">
        <v>60.98</v>
      </c>
    </row>
    <row r="2992" spans="1:4" s="476" customFormat="1" ht="13.5" x14ac:dyDescent="0.25">
      <c r="A2992" s="479">
        <v>97615</v>
      </c>
      <c r="B2992" s="479" t="s">
        <v>4319</v>
      </c>
      <c r="C2992" s="479" t="s">
        <v>925</v>
      </c>
      <c r="D2992" s="480">
        <v>40.93</v>
      </c>
    </row>
    <row r="2993" spans="1:4" s="476" customFormat="1" ht="13.5" x14ac:dyDescent="0.25">
      <c r="A2993" s="479">
        <v>97616</v>
      </c>
      <c r="B2993" s="479" t="s">
        <v>4320</v>
      </c>
      <c r="C2993" s="479" t="s">
        <v>925</v>
      </c>
      <c r="D2993" s="480">
        <v>46</v>
      </c>
    </row>
    <row r="2994" spans="1:4" s="476" customFormat="1" ht="13.5" x14ac:dyDescent="0.25">
      <c r="A2994" s="479">
        <v>97617</v>
      </c>
      <c r="B2994" s="479" t="s">
        <v>4321</v>
      </c>
      <c r="C2994" s="479" t="s">
        <v>925</v>
      </c>
      <c r="D2994" s="480">
        <v>45.65</v>
      </c>
    </row>
    <row r="2995" spans="1:4" s="476" customFormat="1" ht="13.5" x14ac:dyDescent="0.25">
      <c r="A2995" s="479">
        <v>97618</v>
      </c>
      <c r="B2995" s="479" t="s">
        <v>4322</v>
      </c>
      <c r="C2995" s="479" t="s">
        <v>925</v>
      </c>
      <c r="D2995" s="480">
        <v>44.11</v>
      </c>
    </row>
    <row r="2996" spans="1:4" s="476" customFormat="1" ht="13.5" x14ac:dyDescent="0.25">
      <c r="A2996" s="479">
        <v>100902</v>
      </c>
      <c r="B2996" s="479" t="s">
        <v>4323</v>
      </c>
      <c r="C2996" s="479" t="s">
        <v>925</v>
      </c>
      <c r="D2996" s="480">
        <v>25.52</v>
      </c>
    </row>
    <row r="2997" spans="1:4" s="476" customFormat="1" ht="13.5" x14ac:dyDescent="0.25">
      <c r="A2997" s="479">
        <v>100903</v>
      </c>
      <c r="B2997" s="479" t="s">
        <v>4324</v>
      </c>
      <c r="C2997" s="479" t="s">
        <v>925</v>
      </c>
      <c r="D2997" s="480">
        <v>30.84</v>
      </c>
    </row>
    <row r="2998" spans="1:4" s="476" customFormat="1" ht="13.5" x14ac:dyDescent="0.25">
      <c r="A2998" s="479">
        <v>100904</v>
      </c>
      <c r="B2998" s="479" t="s">
        <v>4325</v>
      </c>
      <c r="C2998" s="479" t="s">
        <v>925</v>
      </c>
      <c r="D2998" s="480">
        <v>55.55</v>
      </c>
    </row>
    <row r="2999" spans="1:4" s="476" customFormat="1" ht="13.5" x14ac:dyDescent="0.25">
      <c r="A2999" s="479">
        <v>100905</v>
      </c>
      <c r="B2999" s="479" t="s">
        <v>4326</v>
      </c>
      <c r="C2999" s="479" t="s">
        <v>925</v>
      </c>
      <c r="D2999" s="480">
        <v>148.19999999999999</v>
      </c>
    </row>
    <row r="3000" spans="1:4" s="476" customFormat="1" ht="13.5" x14ac:dyDescent="0.25">
      <c r="A3000" s="479">
        <v>100906</v>
      </c>
      <c r="B3000" s="479" t="s">
        <v>4327</v>
      </c>
      <c r="C3000" s="479" t="s">
        <v>925</v>
      </c>
      <c r="D3000" s="480">
        <v>198.66</v>
      </c>
    </row>
    <row r="3001" spans="1:4" s="476" customFormat="1" ht="13.5" x14ac:dyDescent="0.25">
      <c r="A3001" s="479">
        <v>100919</v>
      </c>
      <c r="B3001" s="479" t="s">
        <v>4328</v>
      </c>
      <c r="C3001" s="479" t="s">
        <v>925</v>
      </c>
      <c r="D3001" s="480">
        <v>69.86</v>
      </c>
    </row>
    <row r="3002" spans="1:4" s="476" customFormat="1" ht="13.5" x14ac:dyDescent="0.25">
      <c r="A3002" s="479">
        <v>100920</v>
      </c>
      <c r="B3002" s="479" t="s">
        <v>4329</v>
      </c>
      <c r="C3002" s="479" t="s">
        <v>925</v>
      </c>
      <c r="D3002" s="480">
        <v>119.96</v>
      </c>
    </row>
    <row r="3003" spans="1:4" s="476" customFormat="1" ht="13.5" x14ac:dyDescent="0.25">
      <c r="A3003" s="479">
        <v>100921</v>
      </c>
      <c r="B3003" s="479" t="s">
        <v>4330</v>
      </c>
      <c r="C3003" s="479" t="s">
        <v>925</v>
      </c>
      <c r="D3003" s="480">
        <v>46.51</v>
      </c>
    </row>
    <row r="3004" spans="1:4" s="476" customFormat="1" ht="13.5" x14ac:dyDescent="0.25">
      <c r="A3004" s="479">
        <v>100922</v>
      </c>
      <c r="B3004" s="479" t="s">
        <v>4331</v>
      </c>
      <c r="C3004" s="479" t="s">
        <v>925</v>
      </c>
      <c r="D3004" s="480">
        <v>33.200000000000003</v>
      </c>
    </row>
    <row r="3005" spans="1:4" s="476" customFormat="1" ht="13.5" x14ac:dyDescent="0.25">
      <c r="A3005" s="479">
        <v>100923</v>
      </c>
      <c r="B3005" s="479" t="s">
        <v>4332</v>
      </c>
      <c r="C3005" s="479" t="s">
        <v>925</v>
      </c>
      <c r="D3005" s="480">
        <v>37.700000000000003</v>
      </c>
    </row>
    <row r="3006" spans="1:4" s="476" customFormat="1" ht="13.5" x14ac:dyDescent="0.25">
      <c r="A3006" s="479">
        <v>101489</v>
      </c>
      <c r="B3006" s="479" t="s">
        <v>4333</v>
      </c>
      <c r="C3006" s="479" t="s">
        <v>925</v>
      </c>
      <c r="D3006" s="481">
        <v>1254.6099999999999</v>
      </c>
    </row>
    <row r="3007" spans="1:4" s="476" customFormat="1" ht="13.5" x14ac:dyDescent="0.25">
      <c r="A3007" s="479">
        <v>101490</v>
      </c>
      <c r="B3007" s="479" t="s">
        <v>4334</v>
      </c>
      <c r="C3007" s="479" t="s">
        <v>925</v>
      </c>
      <c r="D3007" s="481">
        <v>1353.17</v>
      </c>
    </row>
    <row r="3008" spans="1:4" s="476" customFormat="1" ht="13.5" x14ac:dyDescent="0.25">
      <c r="A3008" s="479">
        <v>101491</v>
      </c>
      <c r="B3008" s="479" t="s">
        <v>4335</v>
      </c>
      <c r="C3008" s="479" t="s">
        <v>925</v>
      </c>
      <c r="D3008" s="481">
        <v>1398.27</v>
      </c>
    </row>
    <row r="3009" spans="1:4" s="476" customFormat="1" ht="13.5" x14ac:dyDescent="0.25">
      <c r="A3009" s="479">
        <v>101492</v>
      </c>
      <c r="B3009" s="479" t="s">
        <v>4336</v>
      </c>
      <c r="C3009" s="479" t="s">
        <v>925</v>
      </c>
      <c r="D3009" s="481">
        <v>1545.59</v>
      </c>
    </row>
    <row r="3010" spans="1:4" s="476" customFormat="1" ht="13.5" x14ac:dyDescent="0.25">
      <c r="A3010" s="479">
        <v>101493</v>
      </c>
      <c r="B3010" s="479" t="s">
        <v>4337</v>
      </c>
      <c r="C3010" s="479" t="s">
        <v>925</v>
      </c>
      <c r="D3010" s="481">
        <v>1240.6500000000001</v>
      </c>
    </row>
    <row r="3011" spans="1:4" s="476" customFormat="1" ht="13.5" x14ac:dyDescent="0.25">
      <c r="A3011" s="479">
        <v>101494</v>
      </c>
      <c r="B3011" s="479" t="s">
        <v>4338</v>
      </c>
      <c r="C3011" s="479" t="s">
        <v>925</v>
      </c>
      <c r="D3011" s="481">
        <v>1339.21</v>
      </c>
    </row>
    <row r="3012" spans="1:4" s="476" customFormat="1" ht="13.5" x14ac:dyDescent="0.25">
      <c r="A3012" s="479">
        <v>101495</v>
      </c>
      <c r="B3012" s="479" t="s">
        <v>4339</v>
      </c>
      <c r="C3012" s="479" t="s">
        <v>925</v>
      </c>
      <c r="D3012" s="481">
        <v>1384.31</v>
      </c>
    </row>
    <row r="3013" spans="1:4" s="476" customFormat="1" ht="13.5" x14ac:dyDescent="0.25">
      <c r="A3013" s="479">
        <v>101496</v>
      </c>
      <c r="B3013" s="479" t="s">
        <v>4340</v>
      </c>
      <c r="C3013" s="479" t="s">
        <v>925</v>
      </c>
      <c r="D3013" s="481">
        <v>1531.63</v>
      </c>
    </row>
    <row r="3014" spans="1:4" s="476" customFormat="1" ht="13.5" x14ac:dyDescent="0.25">
      <c r="A3014" s="479">
        <v>101497</v>
      </c>
      <c r="B3014" s="479" t="s">
        <v>4341</v>
      </c>
      <c r="C3014" s="479" t="s">
        <v>925</v>
      </c>
      <c r="D3014" s="481">
        <v>1542.13</v>
      </c>
    </row>
    <row r="3015" spans="1:4" s="476" customFormat="1" ht="13.5" x14ac:dyDescent="0.25">
      <c r="A3015" s="479">
        <v>101498</v>
      </c>
      <c r="B3015" s="479" t="s">
        <v>4342</v>
      </c>
      <c r="C3015" s="479" t="s">
        <v>925</v>
      </c>
      <c r="D3015" s="481">
        <v>1691.32</v>
      </c>
    </row>
    <row r="3016" spans="1:4" s="476" customFormat="1" ht="13.5" x14ac:dyDescent="0.25">
      <c r="A3016" s="479">
        <v>101499</v>
      </c>
      <c r="B3016" s="479" t="s">
        <v>4343</v>
      </c>
      <c r="C3016" s="479" t="s">
        <v>925</v>
      </c>
      <c r="D3016" s="481">
        <v>1759.58</v>
      </c>
    </row>
    <row r="3017" spans="1:4" s="476" customFormat="1" ht="13.5" x14ac:dyDescent="0.25">
      <c r="A3017" s="479">
        <v>101500</v>
      </c>
      <c r="B3017" s="479" t="s">
        <v>4344</v>
      </c>
      <c r="C3017" s="479" t="s">
        <v>925</v>
      </c>
      <c r="D3017" s="481">
        <v>1967.58</v>
      </c>
    </row>
    <row r="3018" spans="1:4" s="476" customFormat="1" ht="13.5" x14ac:dyDescent="0.25">
      <c r="A3018" s="479">
        <v>101501</v>
      </c>
      <c r="B3018" s="479" t="s">
        <v>4345</v>
      </c>
      <c r="C3018" s="479" t="s">
        <v>925</v>
      </c>
      <c r="D3018" s="481">
        <v>1534.88</v>
      </c>
    </row>
    <row r="3019" spans="1:4" s="476" customFormat="1" ht="13.5" x14ac:dyDescent="0.25">
      <c r="A3019" s="479">
        <v>101502</v>
      </c>
      <c r="B3019" s="479" t="s">
        <v>4346</v>
      </c>
      <c r="C3019" s="479" t="s">
        <v>925</v>
      </c>
      <c r="D3019" s="481">
        <v>1684.07</v>
      </c>
    </row>
    <row r="3020" spans="1:4" s="476" customFormat="1" ht="13.5" x14ac:dyDescent="0.25">
      <c r="A3020" s="479">
        <v>101503</v>
      </c>
      <c r="B3020" s="479" t="s">
        <v>4347</v>
      </c>
      <c r="C3020" s="479" t="s">
        <v>925</v>
      </c>
      <c r="D3020" s="481">
        <v>1752.33</v>
      </c>
    </row>
    <row r="3021" spans="1:4" s="476" customFormat="1" ht="13.5" x14ac:dyDescent="0.25">
      <c r="A3021" s="479">
        <v>101504</v>
      </c>
      <c r="B3021" s="479" t="s">
        <v>4348</v>
      </c>
      <c r="C3021" s="479" t="s">
        <v>925</v>
      </c>
      <c r="D3021" s="481">
        <v>1960.33</v>
      </c>
    </row>
    <row r="3022" spans="1:4" s="476" customFormat="1" ht="13.5" x14ac:dyDescent="0.25">
      <c r="A3022" s="479">
        <v>101505</v>
      </c>
      <c r="B3022" s="479" t="s">
        <v>4349</v>
      </c>
      <c r="C3022" s="479" t="s">
        <v>925</v>
      </c>
      <c r="D3022" s="481">
        <v>1659.83</v>
      </c>
    </row>
    <row r="3023" spans="1:4" s="476" customFormat="1" ht="13.5" x14ac:dyDescent="0.25">
      <c r="A3023" s="479">
        <v>101506</v>
      </c>
      <c r="B3023" s="479" t="s">
        <v>4350</v>
      </c>
      <c r="C3023" s="479" t="s">
        <v>925</v>
      </c>
      <c r="D3023" s="481">
        <v>1858.74</v>
      </c>
    </row>
    <row r="3024" spans="1:4" s="476" customFormat="1" ht="13.5" x14ac:dyDescent="0.25">
      <c r="A3024" s="479">
        <v>101507</v>
      </c>
      <c r="B3024" s="479" t="s">
        <v>4351</v>
      </c>
      <c r="C3024" s="479" t="s">
        <v>925</v>
      </c>
      <c r="D3024" s="481">
        <v>1949.76</v>
      </c>
    </row>
    <row r="3025" spans="1:4" s="476" customFormat="1" ht="13.5" x14ac:dyDescent="0.25">
      <c r="A3025" s="479">
        <v>101508</v>
      </c>
      <c r="B3025" s="479" t="s">
        <v>4352</v>
      </c>
      <c r="C3025" s="479" t="s">
        <v>925</v>
      </c>
      <c r="D3025" s="481">
        <v>2217.37</v>
      </c>
    </row>
    <row r="3026" spans="1:4" s="476" customFormat="1" ht="13.5" x14ac:dyDescent="0.25">
      <c r="A3026" s="479">
        <v>101509</v>
      </c>
      <c r="B3026" s="479" t="s">
        <v>4353</v>
      </c>
      <c r="C3026" s="479" t="s">
        <v>925</v>
      </c>
      <c r="D3026" s="481">
        <v>1888.98</v>
      </c>
    </row>
    <row r="3027" spans="1:4" s="476" customFormat="1" ht="13.5" x14ac:dyDescent="0.25">
      <c r="A3027" s="479">
        <v>101510</v>
      </c>
      <c r="B3027" s="479" t="s">
        <v>4354</v>
      </c>
      <c r="C3027" s="479" t="s">
        <v>925</v>
      </c>
      <c r="D3027" s="481">
        <v>2087.89</v>
      </c>
    </row>
    <row r="3028" spans="1:4" s="476" customFormat="1" ht="13.5" x14ac:dyDescent="0.25">
      <c r="A3028" s="479">
        <v>101511</v>
      </c>
      <c r="B3028" s="479" t="s">
        <v>4355</v>
      </c>
      <c r="C3028" s="479" t="s">
        <v>925</v>
      </c>
      <c r="D3028" s="481">
        <v>2178.91</v>
      </c>
    </row>
    <row r="3029" spans="1:4" s="476" customFormat="1" ht="13.5" x14ac:dyDescent="0.25">
      <c r="A3029" s="479">
        <v>101512</v>
      </c>
      <c r="B3029" s="479" t="s">
        <v>4356</v>
      </c>
      <c r="C3029" s="479" t="s">
        <v>925</v>
      </c>
      <c r="D3029" s="481">
        <v>2446.52</v>
      </c>
    </row>
    <row r="3030" spans="1:4" s="476" customFormat="1" ht="13.5" x14ac:dyDescent="0.25">
      <c r="A3030" s="479">
        <v>101513</v>
      </c>
      <c r="B3030" s="479" t="s">
        <v>4357</v>
      </c>
      <c r="C3030" s="479" t="s">
        <v>925</v>
      </c>
      <c r="D3030" s="480">
        <v>774.04</v>
      </c>
    </row>
    <row r="3031" spans="1:4" s="476" customFormat="1" ht="13.5" x14ac:dyDescent="0.25">
      <c r="A3031" s="479">
        <v>101514</v>
      </c>
      <c r="B3031" s="479" t="s">
        <v>4358</v>
      </c>
      <c r="C3031" s="479" t="s">
        <v>925</v>
      </c>
      <c r="D3031" s="480">
        <v>892.31</v>
      </c>
    </row>
    <row r="3032" spans="1:4" s="476" customFormat="1" ht="13.5" x14ac:dyDescent="0.25">
      <c r="A3032" s="479">
        <v>101515</v>
      </c>
      <c r="B3032" s="479" t="s">
        <v>4359</v>
      </c>
      <c r="C3032" s="479" t="s">
        <v>925</v>
      </c>
      <c r="D3032" s="480">
        <v>946.43</v>
      </c>
    </row>
    <row r="3033" spans="1:4" s="476" customFormat="1" ht="13.5" x14ac:dyDescent="0.25">
      <c r="A3033" s="479">
        <v>101516</v>
      </c>
      <c r="B3033" s="479" t="s">
        <v>4360</v>
      </c>
      <c r="C3033" s="479" t="s">
        <v>925</v>
      </c>
      <c r="D3033" s="481">
        <v>1088.2</v>
      </c>
    </row>
    <row r="3034" spans="1:4" s="476" customFormat="1" ht="13.5" x14ac:dyDescent="0.25">
      <c r="A3034" s="479">
        <v>101517</v>
      </c>
      <c r="B3034" s="479" t="s">
        <v>4361</v>
      </c>
      <c r="C3034" s="479" t="s">
        <v>925</v>
      </c>
      <c r="D3034" s="480">
        <v>760.09</v>
      </c>
    </row>
    <row r="3035" spans="1:4" s="476" customFormat="1" ht="13.5" x14ac:dyDescent="0.25">
      <c r="A3035" s="479">
        <v>101518</v>
      </c>
      <c r="B3035" s="479" t="s">
        <v>4362</v>
      </c>
      <c r="C3035" s="479" t="s">
        <v>925</v>
      </c>
      <c r="D3035" s="480">
        <v>878.36</v>
      </c>
    </row>
    <row r="3036" spans="1:4" s="476" customFormat="1" ht="13.5" x14ac:dyDescent="0.25">
      <c r="A3036" s="479">
        <v>101519</v>
      </c>
      <c r="B3036" s="479" t="s">
        <v>4363</v>
      </c>
      <c r="C3036" s="479" t="s">
        <v>925</v>
      </c>
      <c r="D3036" s="480">
        <v>932.48</v>
      </c>
    </row>
    <row r="3037" spans="1:4" s="476" customFormat="1" ht="13.5" x14ac:dyDescent="0.25">
      <c r="A3037" s="479">
        <v>101520</v>
      </c>
      <c r="B3037" s="479" t="s">
        <v>4364</v>
      </c>
      <c r="C3037" s="479" t="s">
        <v>925</v>
      </c>
      <c r="D3037" s="481">
        <v>1074.25</v>
      </c>
    </row>
    <row r="3038" spans="1:4" s="476" customFormat="1" ht="13.5" x14ac:dyDescent="0.25">
      <c r="A3038" s="479">
        <v>101521</v>
      </c>
      <c r="B3038" s="479" t="s">
        <v>4365</v>
      </c>
      <c r="C3038" s="479" t="s">
        <v>925</v>
      </c>
      <c r="D3038" s="481">
        <v>1077.77</v>
      </c>
    </row>
    <row r="3039" spans="1:4" s="476" customFormat="1" ht="13.5" x14ac:dyDescent="0.25">
      <c r="A3039" s="479">
        <v>101522</v>
      </c>
      <c r="B3039" s="479" t="s">
        <v>4366</v>
      </c>
      <c r="C3039" s="479" t="s">
        <v>925</v>
      </c>
      <c r="D3039" s="481">
        <v>1255.18</v>
      </c>
    </row>
    <row r="3040" spans="1:4" s="476" customFormat="1" ht="13.5" x14ac:dyDescent="0.25">
      <c r="A3040" s="479">
        <v>101523</v>
      </c>
      <c r="B3040" s="479" t="s">
        <v>4367</v>
      </c>
      <c r="C3040" s="479" t="s">
        <v>925</v>
      </c>
      <c r="D3040" s="481">
        <v>1336.36</v>
      </c>
    </row>
    <row r="3041" spans="1:4" s="476" customFormat="1" ht="13.5" x14ac:dyDescent="0.25">
      <c r="A3041" s="479">
        <v>101524</v>
      </c>
      <c r="B3041" s="479" t="s">
        <v>4368</v>
      </c>
      <c r="C3041" s="479" t="s">
        <v>925</v>
      </c>
      <c r="D3041" s="481">
        <v>1549.01</v>
      </c>
    </row>
    <row r="3042" spans="1:4" s="476" customFormat="1" ht="13.5" x14ac:dyDescent="0.25">
      <c r="A3042" s="479">
        <v>101525</v>
      </c>
      <c r="B3042" s="479" t="s">
        <v>4369</v>
      </c>
      <c r="C3042" s="479" t="s">
        <v>925</v>
      </c>
      <c r="D3042" s="481">
        <v>1070.53</v>
      </c>
    </row>
    <row r="3043" spans="1:4" s="476" customFormat="1" ht="13.5" x14ac:dyDescent="0.25">
      <c r="A3043" s="479">
        <v>101526</v>
      </c>
      <c r="B3043" s="479" t="s">
        <v>4370</v>
      </c>
      <c r="C3043" s="479" t="s">
        <v>925</v>
      </c>
      <c r="D3043" s="481">
        <v>1247.94</v>
      </c>
    </row>
    <row r="3044" spans="1:4" s="476" customFormat="1" ht="13.5" x14ac:dyDescent="0.25">
      <c r="A3044" s="479">
        <v>101527</v>
      </c>
      <c r="B3044" s="479" t="s">
        <v>4371</v>
      </c>
      <c r="C3044" s="479" t="s">
        <v>925</v>
      </c>
      <c r="D3044" s="481">
        <v>1329.12</v>
      </c>
    </row>
    <row r="3045" spans="1:4" s="476" customFormat="1" ht="13.5" x14ac:dyDescent="0.25">
      <c r="A3045" s="479">
        <v>101528</v>
      </c>
      <c r="B3045" s="479" t="s">
        <v>4372</v>
      </c>
      <c r="C3045" s="479" t="s">
        <v>925</v>
      </c>
      <c r="D3045" s="481">
        <v>1541.77</v>
      </c>
    </row>
    <row r="3046" spans="1:4" s="476" customFormat="1" ht="13.5" x14ac:dyDescent="0.25">
      <c r="A3046" s="479">
        <v>101529</v>
      </c>
      <c r="B3046" s="479" t="s">
        <v>4373</v>
      </c>
      <c r="C3046" s="479" t="s">
        <v>925</v>
      </c>
      <c r="D3046" s="481">
        <v>1213.3800000000001</v>
      </c>
    </row>
    <row r="3047" spans="1:4" s="476" customFormat="1" ht="13.5" x14ac:dyDescent="0.25">
      <c r="A3047" s="479">
        <v>101530</v>
      </c>
      <c r="B3047" s="479" t="s">
        <v>4374</v>
      </c>
      <c r="C3047" s="479" t="s">
        <v>925</v>
      </c>
      <c r="D3047" s="481">
        <v>1449.92</v>
      </c>
    </row>
    <row r="3048" spans="1:4" s="476" customFormat="1" ht="13.5" x14ac:dyDescent="0.25">
      <c r="A3048" s="479">
        <v>101531</v>
      </c>
      <c r="B3048" s="479" t="s">
        <v>4375</v>
      </c>
      <c r="C3048" s="479" t="s">
        <v>925</v>
      </c>
      <c r="D3048" s="481">
        <v>1558.16</v>
      </c>
    </row>
    <row r="3049" spans="1:4" s="476" customFormat="1" ht="13.5" x14ac:dyDescent="0.25">
      <c r="A3049" s="479">
        <v>101532</v>
      </c>
      <c r="B3049" s="479" t="s">
        <v>4376</v>
      </c>
      <c r="C3049" s="479" t="s">
        <v>925</v>
      </c>
      <c r="D3049" s="481">
        <v>1841.7</v>
      </c>
    </row>
    <row r="3050" spans="1:4" s="476" customFormat="1" ht="13.5" x14ac:dyDescent="0.25">
      <c r="A3050" s="479">
        <v>101533</v>
      </c>
      <c r="B3050" s="479" t="s">
        <v>4377</v>
      </c>
      <c r="C3050" s="479" t="s">
        <v>925</v>
      </c>
      <c r="D3050" s="481">
        <v>1442.54</v>
      </c>
    </row>
    <row r="3051" spans="1:4" s="476" customFormat="1" ht="13.5" x14ac:dyDescent="0.25">
      <c r="A3051" s="479">
        <v>101534</v>
      </c>
      <c r="B3051" s="479" t="s">
        <v>4378</v>
      </c>
      <c r="C3051" s="479" t="s">
        <v>925</v>
      </c>
      <c r="D3051" s="481">
        <v>1679.08</v>
      </c>
    </row>
    <row r="3052" spans="1:4" s="476" customFormat="1" ht="13.5" x14ac:dyDescent="0.25">
      <c r="A3052" s="479">
        <v>101535</v>
      </c>
      <c r="B3052" s="479" t="s">
        <v>4379</v>
      </c>
      <c r="C3052" s="479" t="s">
        <v>925</v>
      </c>
      <c r="D3052" s="481">
        <v>1787.32</v>
      </c>
    </row>
    <row r="3053" spans="1:4" s="476" customFormat="1" ht="13.5" x14ac:dyDescent="0.25">
      <c r="A3053" s="479">
        <v>101536</v>
      </c>
      <c r="B3053" s="479" t="s">
        <v>4380</v>
      </c>
      <c r="C3053" s="479" t="s">
        <v>925</v>
      </c>
      <c r="D3053" s="481">
        <v>2070.86</v>
      </c>
    </row>
    <row r="3054" spans="1:4" s="476" customFormat="1" ht="13.5" x14ac:dyDescent="0.25">
      <c r="A3054" s="479">
        <v>101537</v>
      </c>
      <c r="B3054" s="479" t="s">
        <v>4381</v>
      </c>
      <c r="C3054" s="479" t="s">
        <v>925</v>
      </c>
      <c r="D3054" s="480">
        <v>136.13</v>
      </c>
    </row>
    <row r="3055" spans="1:4" s="476" customFormat="1" ht="13.5" x14ac:dyDescent="0.25">
      <c r="A3055" s="479">
        <v>101538</v>
      </c>
      <c r="B3055" s="479" t="s">
        <v>4382</v>
      </c>
      <c r="C3055" s="479" t="s">
        <v>925</v>
      </c>
      <c r="D3055" s="480">
        <v>46.3</v>
      </c>
    </row>
    <row r="3056" spans="1:4" s="476" customFormat="1" ht="13.5" x14ac:dyDescent="0.25">
      <c r="A3056" s="479">
        <v>101539</v>
      </c>
      <c r="B3056" s="479" t="s">
        <v>4383</v>
      </c>
      <c r="C3056" s="479" t="s">
        <v>925</v>
      </c>
      <c r="D3056" s="480">
        <v>75.319999999999993</v>
      </c>
    </row>
    <row r="3057" spans="1:4" s="476" customFormat="1" ht="13.5" x14ac:dyDescent="0.25">
      <c r="A3057" s="479">
        <v>101540</v>
      </c>
      <c r="B3057" s="479" t="s">
        <v>4384</v>
      </c>
      <c r="C3057" s="479" t="s">
        <v>925</v>
      </c>
      <c r="D3057" s="480">
        <v>128.38</v>
      </c>
    </row>
    <row r="3058" spans="1:4" s="476" customFormat="1" ht="13.5" x14ac:dyDescent="0.25">
      <c r="A3058" s="479">
        <v>101541</v>
      </c>
      <c r="B3058" s="479" t="s">
        <v>4385</v>
      </c>
      <c r="C3058" s="479" t="s">
        <v>925</v>
      </c>
      <c r="D3058" s="480">
        <v>167.11</v>
      </c>
    </row>
    <row r="3059" spans="1:4" s="476" customFormat="1" ht="13.5" x14ac:dyDescent="0.25">
      <c r="A3059" s="479">
        <v>101542</v>
      </c>
      <c r="B3059" s="479" t="s">
        <v>4386</v>
      </c>
      <c r="C3059" s="479" t="s">
        <v>925</v>
      </c>
      <c r="D3059" s="480">
        <v>34.549999999999997</v>
      </c>
    </row>
    <row r="3060" spans="1:4" s="476" customFormat="1" ht="13.5" x14ac:dyDescent="0.25">
      <c r="A3060" s="479">
        <v>101543</v>
      </c>
      <c r="B3060" s="479" t="s">
        <v>4387</v>
      </c>
      <c r="C3060" s="479" t="s">
        <v>925</v>
      </c>
      <c r="D3060" s="480">
        <v>60.74</v>
      </c>
    </row>
    <row r="3061" spans="1:4" s="476" customFormat="1" ht="13.5" x14ac:dyDescent="0.25">
      <c r="A3061" s="479">
        <v>101544</v>
      </c>
      <c r="B3061" s="479" t="s">
        <v>4388</v>
      </c>
      <c r="C3061" s="479" t="s">
        <v>925</v>
      </c>
      <c r="D3061" s="480">
        <v>97.8</v>
      </c>
    </row>
    <row r="3062" spans="1:4" s="476" customFormat="1" ht="13.5" x14ac:dyDescent="0.25">
      <c r="A3062" s="479">
        <v>101545</v>
      </c>
      <c r="B3062" s="479" t="s">
        <v>4389</v>
      </c>
      <c r="C3062" s="479" t="s">
        <v>925</v>
      </c>
      <c r="D3062" s="480">
        <v>143.01</v>
      </c>
    </row>
    <row r="3063" spans="1:4" s="476" customFormat="1" ht="13.5" x14ac:dyDescent="0.25">
      <c r="A3063" s="479">
        <v>101546</v>
      </c>
      <c r="B3063" s="479" t="s">
        <v>4390</v>
      </c>
      <c r="C3063" s="479" t="s">
        <v>925</v>
      </c>
      <c r="D3063" s="480">
        <v>28.3</v>
      </c>
    </row>
    <row r="3064" spans="1:4" s="476" customFormat="1" ht="13.5" x14ac:dyDescent="0.25">
      <c r="A3064" s="479">
        <v>101547</v>
      </c>
      <c r="B3064" s="479" t="s">
        <v>4391</v>
      </c>
      <c r="C3064" s="479" t="s">
        <v>925</v>
      </c>
      <c r="D3064" s="480">
        <v>88.8</v>
      </c>
    </row>
    <row r="3065" spans="1:4" s="476" customFormat="1" ht="13.5" x14ac:dyDescent="0.25">
      <c r="A3065" s="479">
        <v>101548</v>
      </c>
      <c r="B3065" s="479" t="s">
        <v>4392</v>
      </c>
      <c r="C3065" s="479" t="s">
        <v>925</v>
      </c>
      <c r="D3065" s="480">
        <v>6.96</v>
      </c>
    </row>
    <row r="3066" spans="1:4" s="476" customFormat="1" ht="13.5" x14ac:dyDescent="0.25">
      <c r="A3066" s="479">
        <v>101549</v>
      </c>
      <c r="B3066" s="479" t="s">
        <v>4393</v>
      </c>
      <c r="C3066" s="479" t="s">
        <v>925</v>
      </c>
      <c r="D3066" s="480">
        <v>18.649999999999999</v>
      </c>
    </row>
    <row r="3067" spans="1:4" s="476" customFormat="1" ht="13.5" x14ac:dyDescent="0.25">
      <c r="A3067" s="479">
        <v>101553</v>
      </c>
      <c r="B3067" s="479" t="s">
        <v>4394</v>
      </c>
      <c r="C3067" s="479" t="s">
        <v>925</v>
      </c>
      <c r="D3067" s="480">
        <v>16.48</v>
      </c>
    </row>
    <row r="3068" spans="1:4" s="476" customFormat="1" ht="13.5" x14ac:dyDescent="0.25">
      <c r="A3068" s="479">
        <v>101554</v>
      </c>
      <c r="B3068" s="479" t="s">
        <v>4395</v>
      </c>
      <c r="C3068" s="479" t="s">
        <v>925</v>
      </c>
      <c r="D3068" s="480">
        <v>11.57</v>
      </c>
    </row>
    <row r="3069" spans="1:4" s="476" customFormat="1" ht="13.5" x14ac:dyDescent="0.25">
      <c r="A3069" s="479">
        <v>101555</v>
      </c>
      <c r="B3069" s="479" t="s">
        <v>4396</v>
      </c>
      <c r="C3069" s="479" t="s">
        <v>925</v>
      </c>
      <c r="D3069" s="480">
        <v>7.1</v>
      </c>
    </row>
    <row r="3070" spans="1:4" s="476" customFormat="1" ht="13.5" x14ac:dyDescent="0.25">
      <c r="A3070" s="479">
        <v>101556</v>
      </c>
      <c r="B3070" s="479" t="s">
        <v>4397</v>
      </c>
      <c r="C3070" s="479" t="s">
        <v>925</v>
      </c>
      <c r="D3070" s="480">
        <v>6.38</v>
      </c>
    </row>
    <row r="3071" spans="1:4" s="476" customFormat="1" ht="13.5" x14ac:dyDescent="0.25">
      <c r="A3071" s="479">
        <v>101560</v>
      </c>
      <c r="B3071" s="479" t="s">
        <v>4398</v>
      </c>
      <c r="C3071" s="479" t="s">
        <v>934</v>
      </c>
      <c r="D3071" s="480">
        <v>12.07</v>
      </c>
    </row>
    <row r="3072" spans="1:4" s="476" customFormat="1" ht="13.5" x14ac:dyDescent="0.25">
      <c r="A3072" s="479">
        <v>101561</v>
      </c>
      <c r="B3072" s="479" t="s">
        <v>4399</v>
      </c>
      <c r="C3072" s="479" t="s">
        <v>934</v>
      </c>
      <c r="D3072" s="480">
        <v>18.48</v>
      </c>
    </row>
    <row r="3073" spans="1:4" s="476" customFormat="1" ht="13.5" x14ac:dyDescent="0.25">
      <c r="A3073" s="479">
        <v>101562</v>
      </c>
      <c r="B3073" s="479" t="s">
        <v>4400</v>
      </c>
      <c r="C3073" s="479" t="s">
        <v>934</v>
      </c>
      <c r="D3073" s="480">
        <v>28.1</v>
      </c>
    </row>
    <row r="3074" spans="1:4" s="476" customFormat="1" ht="13.5" x14ac:dyDescent="0.25">
      <c r="A3074" s="479">
        <v>101563</v>
      </c>
      <c r="B3074" s="479" t="s">
        <v>4401</v>
      </c>
      <c r="C3074" s="479" t="s">
        <v>934</v>
      </c>
      <c r="D3074" s="480">
        <v>38.729999999999997</v>
      </c>
    </row>
    <row r="3075" spans="1:4" s="476" customFormat="1" ht="13.5" x14ac:dyDescent="0.25">
      <c r="A3075" s="479">
        <v>101564</v>
      </c>
      <c r="B3075" s="479" t="s">
        <v>4402</v>
      </c>
      <c r="C3075" s="479" t="s">
        <v>934</v>
      </c>
      <c r="D3075" s="480">
        <v>55.17</v>
      </c>
    </row>
    <row r="3076" spans="1:4" s="476" customFormat="1" ht="13.5" x14ac:dyDescent="0.25">
      <c r="A3076" s="479">
        <v>101565</v>
      </c>
      <c r="B3076" s="479" t="s">
        <v>4403</v>
      </c>
      <c r="C3076" s="479" t="s">
        <v>934</v>
      </c>
      <c r="D3076" s="480">
        <v>76.400000000000006</v>
      </c>
    </row>
    <row r="3077" spans="1:4" s="476" customFormat="1" ht="13.5" x14ac:dyDescent="0.25">
      <c r="A3077" s="479">
        <v>101567</v>
      </c>
      <c r="B3077" s="479" t="s">
        <v>4404</v>
      </c>
      <c r="C3077" s="479" t="s">
        <v>934</v>
      </c>
      <c r="D3077" s="480">
        <v>101.46</v>
      </c>
    </row>
    <row r="3078" spans="1:4" s="476" customFormat="1" ht="13.5" x14ac:dyDescent="0.25">
      <c r="A3078" s="479">
        <v>101568</v>
      </c>
      <c r="B3078" s="479" t="s">
        <v>4405</v>
      </c>
      <c r="C3078" s="479" t="s">
        <v>934</v>
      </c>
      <c r="D3078" s="480">
        <v>132.05000000000001</v>
      </c>
    </row>
    <row r="3079" spans="1:4" s="476" customFormat="1" ht="13.5" x14ac:dyDescent="0.25">
      <c r="A3079" s="479">
        <v>101626</v>
      </c>
      <c r="B3079" s="479" t="s">
        <v>4406</v>
      </c>
      <c r="C3079" s="479" t="s">
        <v>925</v>
      </c>
      <c r="D3079" s="480">
        <v>105.51</v>
      </c>
    </row>
    <row r="3080" spans="1:4" s="476" customFormat="1" ht="13.5" x14ac:dyDescent="0.25">
      <c r="A3080" s="479">
        <v>101627</v>
      </c>
      <c r="B3080" s="479" t="s">
        <v>4407</v>
      </c>
      <c r="C3080" s="479" t="s">
        <v>925</v>
      </c>
      <c r="D3080" s="480">
        <v>162.62</v>
      </c>
    </row>
    <row r="3081" spans="1:4" s="476" customFormat="1" ht="13.5" x14ac:dyDescent="0.25">
      <c r="A3081" s="479">
        <v>101628</v>
      </c>
      <c r="B3081" s="479" t="s">
        <v>4408</v>
      </c>
      <c r="C3081" s="479" t="s">
        <v>925</v>
      </c>
      <c r="D3081" s="480">
        <v>79.09</v>
      </c>
    </row>
    <row r="3082" spans="1:4" s="476" customFormat="1" ht="13.5" x14ac:dyDescent="0.25">
      <c r="A3082" s="479">
        <v>101629</v>
      </c>
      <c r="B3082" s="479" t="s">
        <v>4409</v>
      </c>
      <c r="C3082" s="479" t="s">
        <v>925</v>
      </c>
      <c r="D3082" s="480">
        <v>92.7</v>
      </c>
    </row>
    <row r="3083" spans="1:4" s="476" customFormat="1" ht="13.5" x14ac:dyDescent="0.25">
      <c r="A3083" s="479">
        <v>101630</v>
      </c>
      <c r="B3083" s="479" t="s">
        <v>4410</v>
      </c>
      <c r="C3083" s="479" t="s">
        <v>925</v>
      </c>
      <c r="D3083" s="480">
        <v>57.24</v>
      </c>
    </row>
    <row r="3084" spans="1:4" s="476" customFormat="1" ht="13.5" x14ac:dyDescent="0.25">
      <c r="A3084" s="479">
        <v>101631</v>
      </c>
      <c r="B3084" s="479" t="s">
        <v>4411</v>
      </c>
      <c r="C3084" s="479" t="s">
        <v>925</v>
      </c>
      <c r="D3084" s="480">
        <v>21.14</v>
      </c>
    </row>
    <row r="3085" spans="1:4" s="476" customFormat="1" ht="13.5" x14ac:dyDescent="0.25">
      <c r="A3085" s="479">
        <v>101632</v>
      </c>
      <c r="B3085" s="479" t="s">
        <v>4412</v>
      </c>
      <c r="C3085" s="479" t="s">
        <v>925</v>
      </c>
      <c r="D3085" s="480">
        <v>23.12</v>
      </c>
    </row>
    <row r="3086" spans="1:4" s="476" customFormat="1" ht="13.5" x14ac:dyDescent="0.25">
      <c r="A3086" s="479">
        <v>101633</v>
      </c>
      <c r="B3086" s="479" t="s">
        <v>4413</v>
      </c>
      <c r="C3086" s="479" t="s">
        <v>925</v>
      </c>
      <c r="D3086" s="480">
        <v>69.180000000000007</v>
      </c>
    </row>
    <row r="3087" spans="1:4" s="476" customFormat="1" ht="13.5" x14ac:dyDescent="0.25">
      <c r="A3087" s="479">
        <v>101636</v>
      </c>
      <c r="B3087" s="479" t="s">
        <v>4414</v>
      </c>
      <c r="C3087" s="479" t="s">
        <v>925</v>
      </c>
      <c r="D3087" s="480">
        <v>117.13</v>
      </c>
    </row>
    <row r="3088" spans="1:4" s="476" customFormat="1" ht="13.5" x14ac:dyDescent="0.25">
      <c r="A3088" s="479">
        <v>101637</v>
      </c>
      <c r="B3088" s="479" t="s">
        <v>4415</v>
      </c>
      <c r="C3088" s="479" t="s">
        <v>925</v>
      </c>
      <c r="D3088" s="480">
        <v>109.77</v>
      </c>
    </row>
    <row r="3089" spans="1:4" s="476" customFormat="1" ht="13.5" x14ac:dyDescent="0.25">
      <c r="A3089" s="479">
        <v>101640</v>
      </c>
      <c r="B3089" s="479" t="s">
        <v>4416</v>
      </c>
      <c r="C3089" s="479" t="s">
        <v>925</v>
      </c>
      <c r="D3089" s="480">
        <v>104.93</v>
      </c>
    </row>
    <row r="3090" spans="1:4" s="476" customFormat="1" ht="13.5" x14ac:dyDescent="0.25">
      <c r="A3090" s="479">
        <v>101641</v>
      </c>
      <c r="B3090" s="479" t="s">
        <v>4417</v>
      </c>
      <c r="C3090" s="479" t="s">
        <v>925</v>
      </c>
      <c r="D3090" s="480">
        <v>54.19</v>
      </c>
    </row>
    <row r="3091" spans="1:4" s="476" customFormat="1" ht="13.5" x14ac:dyDescent="0.25">
      <c r="A3091" s="479">
        <v>101642</v>
      </c>
      <c r="B3091" s="479" t="s">
        <v>4418</v>
      </c>
      <c r="C3091" s="479" t="s">
        <v>925</v>
      </c>
      <c r="D3091" s="480">
        <v>27.03</v>
      </c>
    </row>
    <row r="3092" spans="1:4" s="476" customFormat="1" ht="13.5" x14ac:dyDescent="0.25">
      <c r="A3092" s="479">
        <v>101643</v>
      </c>
      <c r="B3092" s="479" t="s">
        <v>4419</v>
      </c>
      <c r="C3092" s="479" t="s">
        <v>925</v>
      </c>
      <c r="D3092" s="480">
        <v>47.26</v>
      </c>
    </row>
    <row r="3093" spans="1:4" s="476" customFormat="1" ht="13.5" x14ac:dyDescent="0.25">
      <c r="A3093" s="479">
        <v>101644</v>
      </c>
      <c r="B3093" s="479" t="s">
        <v>4420</v>
      </c>
      <c r="C3093" s="479" t="s">
        <v>925</v>
      </c>
      <c r="D3093" s="480">
        <v>64.069999999999993</v>
      </c>
    </row>
    <row r="3094" spans="1:4" s="476" customFormat="1" ht="13.5" x14ac:dyDescent="0.25">
      <c r="A3094" s="479">
        <v>101645</v>
      </c>
      <c r="B3094" s="479" t="s">
        <v>4421</v>
      </c>
      <c r="C3094" s="479" t="s">
        <v>925</v>
      </c>
      <c r="D3094" s="480">
        <v>30.16</v>
      </c>
    </row>
    <row r="3095" spans="1:4" s="476" customFormat="1" ht="13.5" x14ac:dyDescent="0.25">
      <c r="A3095" s="479">
        <v>101646</v>
      </c>
      <c r="B3095" s="479" t="s">
        <v>4422</v>
      </c>
      <c r="C3095" s="479" t="s">
        <v>925</v>
      </c>
      <c r="D3095" s="480">
        <v>40.159999999999997</v>
      </c>
    </row>
    <row r="3096" spans="1:4" s="476" customFormat="1" ht="13.5" x14ac:dyDescent="0.25">
      <c r="A3096" s="479">
        <v>101647</v>
      </c>
      <c r="B3096" s="479" t="s">
        <v>4423</v>
      </c>
      <c r="C3096" s="479" t="s">
        <v>925</v>
      </c>
      <c r="D3096" s="480">
        <v>74.02</v>
      </c>
    </row>
    <row r="3097" spans="1:4" s="476" customFormat="1" ht="13.5" x14ac:dyDescent="0.25">
      <c r="A3097" s="479">
        <v>101648</v>
      </c>
      <c r="B3097" s="479" t="s">
        <v>4424</v>
      </c>
      <c r="C3097" s="479" t="s">
        <v>925</v>
      </c>
      <c r="D3097" s="480">
        <v>57.18</v>
      </c>
    </row>
    <row r="3098" spans="1:4" s="476" customFormat="1" ht="13.5" x14ac:dyDescent="0.25">
      <c r="A3098" s="479">
        <v>101649</v>
      </c>
      <c r="B3098" s="479" t="s">
        <v>4425</v>
      </c>
      <c r="C3098" s="479" t="s">
        <v>925</v>
      </c>
      <c r="D3098" s="480">
        <v>65.94</v>
      </c>
    </row>
    <row r="3099" spans="1:4" s="476" customFormat="1" ht="13.5" x14ac:dyDescent="0.25">
      <c r="A3099" s="479">
        <v>101650</v>
      </c>
      <c r="B3099" s="479" t="s">
        <v>4426</v>
      </c>
      <c r="C3099" s="479" t="s">
        <v>925</v>
      </c>
      <c r="D3099" s="480">
        <v>76.69</v>
      </c>
    </row>
    <row r="3100" spans="1:4" s="476" customFormat="1" ht="13.5" x14ac:dyDescent="0.25">
      <c r="A3100" s="479">
        <v>101651</v>
      </c>
      <c r="B3100" s="479" t="s">
        <v>4427</v>
      </c>
      <c r="C3100" s="479" t="s">
        <v>925</v>
      </c>
      <c r="D3100" s="480">
        <v>47.84</v>
      </c>
    </row>
    <row r="3101" spans="1:4" s="476" customFormat="1" ht="13.5" x14ac:dyDescent="0.25">
      <c r="A3101" s="479">
        <v>101652</v>
      </c>
      <c r="B3101" s="479" t="s">
        <v>4428</v>
      </c>
      <c r="C3101" s="479" t="s">
        <v>925</v>
      </c>
      <c r="D3101" s="480">
        <v>325.79000000000002</v>
      </c>
    </row>
    <row r="3102" spans="1:4" s="476" customFormat="1" ht="13.5" x14ac:dyDescent="0.25">
      <c r="A3102" s="479">
        <v>101653</v>
      </c>
      <c r="B3102" s="479" t="s">
        <v>4429</v>
      </c>
      <c r="C3102" s="479" t="s">
        <v>925</v>
      </c>
      <c r="D3102" s="480">
        <v>204.55</v>
      </c>
    </row>
    <row r="3103" spans="1:4" s="476" customFormat="1" ht="13.5" x14ac:dyDescent="0.25">
      <c r="A3103" s="479">
        <v>101654</v>
      </c>
      <c r="B3103" s="479" t="s">
        <v>4430</v>
      </c>
      <c r="C3103" s="479" t="s">
        <v>925</v>
      </c>
      <c r="D3103" s="480">
        <v>291.64</v>
      </c>
    </row>
    <row r="3104" spans="1:4" s="476" customFormat="1" ht="13.5" x14ac:dyDescent="0.25">
      <c r="A3104" s="479">
        <v>101655</v>
      </c>
      <c r="B3104" s="479" t="s">
        <v>4431</v>
      </c>
      <c r="C3104" s="479" t="s">
        <v>925</v>
      </c>
      <c r="D3104" s="480">
        <v>491.17</v>
      </c>
    </row>
    <row r="3105" spans="1:4" s="476" customFormat="1" ht="13.5" x14ac:dyDescent="0.25">
      <c r="A3105" s="479">
        <v>101656</v>
      </c>
      <c r="B3105" s="479" t="s">
        <v>4432</v>
      </c>
      <c r="C3105" s="479" t="s">
        <v>925</v>
      </c>
      <c r="D3105" s="480">
        <v>537.76</v>
      </c>
    </row>
    <row r="3106" spans="1:4" s="476" customFormat="1" ht="13.5" x14ac:dyDescent="0.25">
      <c r="A3106" s="479">
        <v>101657</v>
      </c>
      <c r="B3106" s="479" t="s">
        <v>4433</v>
      </c>
      <c r="C3106" s="479" t="s">
        <v>925</v>
      </c>
      <c r="D3106" s="480">
        <v>636.99</v>
      </c>
    </row>
    <row r="3107" spans="1:4" s="476" customFormat="1" ht="13.5" x14ac:dyDescent="0.25">
      <c r="A3107" s="479">
        <v>101658</v>
      </c>
      <c r="B3107" s="479" t="s">
        <v>4434</v>
      </c>
      <c r="C3107" s="479" t="s">
        <v>925</v>
      </c>
      <c r="D3107" s="480">
        <v>841.05</v>
      </c>
    </row>
    <row r="3108" spans="1:4" s="476" customFormat="1" ht="13.5" x14ac:dyDescent="0.25">
      <c r="A3108" s="479">
        <v>101659</v>
      </c>
      <c r="B3108" s="479" t="s">
        <v>4435</v>
      </c>
      <c r="C3108" s="479" t="s">
        <v>925</v>
      </c>
      <c r="D3108" s="480">
        <v>967.96</v>
      </c>
    </row>
    <row r="3109" spans="1:4" s="476" customFormat="1" ht="13.5" x14ac:dyDescent="0.25">
      <c r="A3109" s="479">
        <v>101660</v>
      </c>
      <c r="B3109" s="479" t="s">
        <v>4436</v>
      </c>
      <c r="C3109" s="479" t="s">
        <v>925</v>
      </c>
      <c r="D3109" s="481">
        <v>1567.06</v>
      </c>
    </row>
    <row r="3110" spans="1:4" s="476" customFormat="1" ht="13.5" x14ac:dyDescent="0.25">
      <c r="A3110" s="479">
        <v>101661</v>
      </c>
      <c r="B3110" s="479" t="s">
        <v>4437</v>
      </c>
      <c r="C3110" s="479" t="s">
        <v>925</v>
      </c>
      <c r="D3110" s="480">
        <v>90.27</v>
      </c>
    </row>
    <row r="3111" spans="1:4" s="476" customFormat="1" ht="13.5" x14ac:dyDescent="0.25">
      <c r="A3111" s="479">
        <v>101662</v>
      </c>
      <c r="B3111" s="479" t="s">
        <v>4438</v>
      </c>
      <c r="C3111" s="479" t="s">
        <v>925</v>
      </c>
      <c r="D3111" s="480">
        <v>465.76</v>
      </c>
    </row>
    <row r="3112" spans="1:4" s="476" customFormat="1" ht="13.5" x14ac:dyDescent="0.25">
      <c r="A3112" s="479">
        <v>101663</v>
      </c>
      <c r="B3112" s="479" t="s">
        <v>4439</v>
      </c>
      <c r="C3112" s="479" t="s">
        <v>925</v>
      </c>
      <c r="D3112" s="480">
        <v>21.28</v>
      </c>
    </row>
    <row r="3113" spans="1:4" s="476" customFormat="1" ht="13.5" x14ac:dyDescent="0.25">
      <c r="A3113" s="479">
        <v>101664</v>
      </c>
      <c r="B3113" s="479" t="s">
        <v>4440</v>
      </c>
      <c r="C3113" s="479" t="s">
        <v>925</v>
      </c>
      <c r="D3113" s="480">
        <v>22.09</v>
      </c>
    </row>
    <row r="3114" spans="1:4" s="476" customFormat="1" ht="13.5" x14ac:dyDescent="0.25">
      <c r="A3114" s="479">
        <v>101665</v>
      </c>
      <c r="B3114" s="479" t="s">
        <v>4441</v>
      </c>
      <c r="C3114" s="479" t="s">
        <v>925</v>
      </c>
      <c r="D3114" s="480">
        <v>25.56</v>
      </c>
    </row>
    <row r="3115" spans="1:4" s="476" customFormat="1" ht="13.5" x14ac:dyDescent="0.25">
      <c r="A3115" s="479">
        <v>101666</v>
      </c>
      <c r="B3115" s="479" t="s">
        <v>4442</v>
      </c>
      <c r="C3115" s="479" t="s">
        <v>925</v>
      </c>
      <c r="D3115" s="480">
        <v>294.25</v>
      </c>
    </row>
    <row r="3116" spans="1:4" s="476" customFormat="1" ht="13.5" x14ac:dyDescent="0.25">
      <c r="A3116" s="479">
        <v>102085</v>
      </c>
      <c r="B3116" s="479" t="s">
        <v>12866</v>
      </c>
      <c r="C3116" s="479" t="s">
        <v>925</v>
      </c>
      <c r="D3116" s="480">
        <v>128.69999999999999</v>
      </c>
    </row>
    <row r="3117" spans="1:4" s="476" customFormat="1" ht="13.5" x14ac:dyDescent="0.25">
      <c r="A3117" s="479">
        <v>100578</v>
      </c>
      <c r="B3117" s="479" t="s">
        <v>4443</v>
      </c>
      <c r="C3117" s="479" t="s">
        <v>925</v>
      </c>
      <c r="D3117" s="480">
        <v>375.87</v>
      </c>
    </row>
    <row r="3118" spans="1:4" s="476" customFormat="1" ht="13.5" x14ac:dyDescent="0.25">
      <c r="A3118" s="479">
        <v>100579</v>
      </c>
      <c r="B3118" s="479" t="s">
        <v>4444</v>
      </c>
      <c r="C3118" s="479" t="s">
        <v>925</v>
      </c>
      <c r="D3118" s="480">
        <v>411.98</v>
      </c>
    </row>
    <row r="3119" spans="1:4" s="476" customFormat="1" ht="13.5" x14ac:dyDescent="0.25">
      <c r="A3119" s="479">
        <v>100580</v>
      </c>
      <c r="B3119" s="479" t="s">
        <v>4445</v>
      </c>
      <c r="C3119" s="479" t="s">
        <v>925</v>
      </c>
      <c r="D3119" s="480">
        <v>453.28</v>
      </c>
    </row>
    <row r="3120" spans="1:4" s="476" customFormat="1" ht="13.5" x14ac:dyDescent="0.25">
      <c r="A3120" s="479">
        <v>100581</v>
      </c>
      <c r="B3120" s="479" t="s">
        <v>4446</v>
      </c>
      <c r="C3120" s="479" t="s">
        <v>925</v>
      </c>
      <c r="D3120" s="480">
        <v>429.89</v>
      </c>
    </row>
    <row r="3121" spans="1:4" s="476" customFormat="1" ht="13.5" x14ac:dyDescent="0.25">
      <c r="A3121" s="479">
        <v>100582</v>
      </c>
      <c r="B3121" s="479" t="s">
        <v>4447</v>
      </c>
      <c r="C3121" s="479" t="s">
        <v>925</v>
      </c>
      <c r="D3121" s="480">
        <v>504.37</v>
      </c>
    </row>
    <row r="3122" spans="1:4" s="476" customFormat="1" ht="13.5" x14ac:dyDescent="0.25">
      <c r="A3122" s="479">
        <v>100583</v>
      </c>
      <c r="B3122" s="479" t="s">
        <v>4448</v>
      </c>
      <c r="C3122" s="479" t="s">
        <v>925</v>
      </c>
      <c r="D3122" s="480">
        <v>449.11</v>
      </c>
    </row>
    <row r="3123" spans="1:4" s="476" customFormat="1" ht="13.5" x14ac:dyDescent="0.25">
      <c r="A3123" s="479">
        <v>100584</v>
      </c>
      <c r="B3123" s="479" t="s">
        <v>4449</v>
      </c>
      <c r="C3123" s="479" t="s">
        <v>925</v>
      </c>
      <c r="D3123" s="480">
        <v>493.87</v>
      </c>
    </row>
    <row r="3124" spans="1:4" s="476" customFormat="1" ht="13.5" x14ac:dyDescent="0.25">
      <c r="A3124" s="479">
        <v>100585</v>
      </c>
      <c r="B3124" s="479" t="s">
        <v>4450</v>
      </c>
      <c r="C3124" s="479" t="s">
        <v>925</v>
      </c>
      <c r="D3124" s="480">
        <v>486.44</v>
      </c>
    </row>
    <row r="3125" spans="1:4" s="476" customFormat="1" ht="13.5" x14ac:dyDescent="0.25">
      <c r="A3125" s="479">
        <v>100586</v>
      </c>
      <c r="B3125" s="479" t="s">
        <v>4451</v>
      </c>
      <c r="C3125" s="479" t="s">
        <v>925</v>
      </c>
      <c r="D3125" s="480">
        <v>557.73</v>
      </c>
    </row>
    <row r="3126" spans="1:4" s="476" customFormat="1" ht="13.5" x14ac:dyDescent="0.25">
      <c r="A3126" s="479">
        <v>100587</v>
      </c>
      <c r="B3126" s="479" t="s">
        <v>4452</v>
      </c>
      <c r="C3126" s="479" t="s">
        <v>925</v>
      </c>
      <c r="D3126" s="480">
        <v>525.19000000000005</v>
      </c>
    </row>
    <row r="3127" spans="1:4" s="476" customFormat="1" ht="13.5" x14ac:dyDescent="0.25">
      <c r="A3127" s="479">
        <v>100588</v>
      </c>
      <c r="B3127" s="479" t="s">
        <v>4453</v>
      </c>
      <c r="C3127" s="479" t="s">
        <v>925</v>
      </c>
      <c r="D3127" s="480">
        <v>580.59</v>
      </c>
    </row>
    <row r="3128" spans="1:4" s="476" customFormat="1" ht="13.5" x14ac:dyDescent="0.25">
      <c r="A3128" s="479">
        <v>100589</v>
      </c>
      <c r="B3128" s="479" t="s">
        <v>4454</v>
      </c>
      <c r="C3128" s="479" t="s">
        <v>925</v>
      </c>
      <c r="D3128" s="480">
        <v>583.09</v>
      </c>
    </row>
    <row r="3129" spans="1:4" s="476" customFormat="1" ht="13.5" x14ac:dyDescent="0.25">
      <c r="A3129" s="479">
        <v>100590</v>
      </c>
      <c r="B3129" s="479" t="s">
        <v>4455</v>
      </c>
      <c r="C3129" s="479" t="s">
        <v>925</v>
      </c>
      <c r="D3129" s="480">
        <v>637.95000000000005</v>
      </c>
    </row>
    <row r="3130" spans="1:4" s="476" customFormat="1" ht="13.5" x14ac:dyDescent="0.25">
      <c r="A3130" s="479">
        <v>100591</v>
      </c>
      <c r="B3130" s="479" t="s">
        <v>4456</v>
      </c>
      <c r="C3130" s="479" t="s">
        <v>925</v>
      </c>
      <c r="D3130" s="480">
        <v>578.41</v>
      </c>
    </row>
    <row r="3131" spans="1:4" s="476" customFormat="1" ht="13.5" x14ac:dyDescent="0.25">
      <c r="A3131" s="479">
        <v>100592</v>
      </c>
      <c r="B3131" s="479" t="s">
        <v>4457</v>
      </c>
      <c r="C3131" s="479" t="s">
        <v>925</v>
      </c>
      <c r="D3131" s="480">
        <v>623.85</v>
      </c>
    </row>
    <row r="3132" spans="1:4" s="476" customFormat="1" ht="13.5" x14ac:dyDescent="0.25">
      <c r="A3132" s="479">
        <v>100593</v>
      </c>
      <c r="B3132" s="479" t="s">
        <v>4458</v>
      </c>
      <c r="C3132" s="479" t="s">
        <v>925</v>
      </c>
      <c r="D3132" s="480">
        <v>619.63</v>
      </c>
    </row>
    <row r="3133" spans="1:4" s="476" customFormat="1" ht="13.5" x14ac:dyDescent="0.25">
      <c r="A3133" s="479">
        <v>100594</v>
      </c>
      <c r="B3133" s="479" t="s">
        <v>4459</v>
      </c>
      <c r="C3133" s="479" t="s">
        <v>925</v>
      </c>
      <c r="D3133" s="480">
        <v>696.59</v>
      </c>
    </row>
    <row r="3134" spans="1:4" s="476" customFormat="1" ht="13.5" x14ac:dyDescent="0.25">
      <c r="A3134" s="479">
        <v>100595</v>
      </c>
      <c r="B3134" s="479" t="s">
        <v>4460</v>
      </c>
      <c r="C3134" s="479" t="s">
        <v>925</v>
      </c>
      <c r="D3134" s="480">
        <v>743.35</v>
      </c>
    </row>
    <row r="3135" spans="1:4" s="476" customFormat="1" ht="13.5" x14ac:dyDescent="0.25">
      <c r="A3135" s="479">
        <v>100596</v>
      </c>
      <c r="B3135" s="479" t="s">
        <v>4461</v>
      </c>
      <c r="C3135" s="479" t="s">
        <v>925</v>
      </c>
      <c r="D3135" s="480">
        <v>847.1</v>
      </c>
    </row>
    <row r="3136" spans="1:4" s="476" customFormat="1" ht="13.5" x14ac:dyDescent="0.25">
      <c r="A3136" s="479">
        <v>100597</v>
      </c>
      <c r="B3136" s="479" t="s">
        <v>4462</v>
      </c>
      <c r="C3136" s="479" t="s">
        <v>925</v>
      </c>
      <c r="D3136" s="480">
        <v>861.14</v>
      </c>
    </row>
    <row r="3137" spans="1:4" s="476" customFormat="1" ht="13.5" x14ac:dyDescent="0.25">
      <c r="A3137" s="479">
        <v>100598</v>
      </c>
      <c r="B3137" s="479" t="s">
        <v>4463</v>
      </c>
      <c r="C3137" s="479" t="s">
        <v>925</v>
      </c>
      <c r="D3137" s="480">
        <v>946.66</v>
      </c>
    </row>
    <row r="3138" spans="1:4" s="476" customFormat="1" ht="13.5" x14ac:dyDescent="0.25">
      <c r="A3138" s="479">
        <v>100599</v>
      </c>
      <c r="B3138" s="479" t="s">
        <v>4464</v>
      </c>
      <c r="C3138" s="479" t="s">
        <v>925</v>
      </c>
      <c r="D3138" s="480">
        <v>397.56</v>
      </c>
    </row>
    <row r="3139" spans="1:4" s="476" customFormat="1" ht="13.5" x14ac:dyDescent="0.25">
      <c r="A3139" s="479">
        <v>100600</v>
      </c>
      <c r="B3139" s="479" t="s">
        <v>4465</v>
      </c>
      <c r="C3139" s="479" t="s">
        <v>925</v>
      </c>
      <c r="D3139" s="480">
        <v>480.93</v>
      </c>
    </row>
    <row r="3140" spans="1:4" s="476" customFormat="1" ht="13.5" x14ac:dyDescent="0.25">
      <c r="A3140" s="479">
        <v>100601</v>
      </c>
      <c r="B3140" s="479" t="s">
        <v>4466</v>
      </c>
      <c r="C3140" s="479" t="s">
        <v>925</v>
      </c>
      <c r="D3140" s="480">
        <v>624.21</v>
      </c>
    </row>
    <row r="3141" spans="1:4" s="476" customFormat="1" ht="13.5" x14ac:dyDescent="0.25">
      <c r="A3141" s="479">
        <v>100602</v>
      </c>
      <c r="B3141" s="479" t="s">
        <v>4467</v>
      </c>
      <c r="C3141" s="479" t="s">
        <v>925</v>
      </c>
      <c r="D3141" s="480">
        <v>802.89</v>
      </c>
    </row>
    <row r="3142" spans="1:4" s="476" customFormat="1" ht="13.5" x14ac:dyDescent="0.25">
      <c r="A3142" s="479">
        <v>100603</v>
      </c>
      <c r="B3142" s="479" t="s">
        <v>4468</v>
      </c>
      <c r="C3142" s="479" t="s">
        <v>925</v>
      </c>
      <c r="D3142" s="481">
        <v>1261.6500000000001</v>
      </c>
    </row>
    <row r="3143" spans="1:4" s="476" customFormat="1" ht="13.5" x14ac:dyDescent="0.25">
      <c r="A3143" s="479">
        <v>100604</v>
      </c>
      <c r="B3143" s="479" t="s">
        <v>4469</v>
      </c>
      <c r="C3143" s="479" t="s">
        <v>925</v>
      </c>
      <c r="D3143" s="480">
        <v>508.4</v>
      </c>
    </row>
    <row r="3144" spans="1:4" s="476" customFormat="1" ht="13.5" x14ac:dyDescent="0.25">
      <c r="A3144" s="479">
        <v>100605</v>
      </c>
      <c r="B3144" s="479" t="s">
        <v>4470</v>
      </c>
      <c r="C3144" s="479" t="s">
        <v>925</v>
      </c>
      <c r="D3144" s="480">
        <v>837.89</v>
      </c>
    </row>
    <row r="3145" spans="1:4" s="476" customFormat="1" ht="13.5" x14ac:dyDescent="0.25">
      <c r="A3145" s="479">
        <v>100606</v>
      </c>
      <c r="B3145" s="479" t="s">
        <v>4471</v>
      </c>
      <c r="C3145" s="479" t="s">
        <v>925</v>
      </c>
      <c r="D3145" s="481">
        <v>1306.3599999999999</v>
      </c>
    </row>
    <row r="3146" spans="1:4" s="476" customFormat="1" ht="13.5" x14ac:dyDescent="0.25">
      <c r="A3146" s="479">
        <v>100607</v>
      </c>
      <c r="B3146" s="479" t="s">
        <v>4472</v>
      </c>
      <c r="C3146" s="479" t="s">
        <v>925</v>
      </c>
      <c r="D3146" s="480">
        <v>521.35</v>
      </c>
    </row>
    <row r="3147" spans="1:4" s="476" customFormat="1" ht="13.5" x14ac:dyDescent="0.25">
      <c r="A3147" s="479">
        <v>100608</v>
      </c>
      <c r="B3147" s="479" t="s">
        <v>4473</v>
      </c>
      <c r="C3147" s="479" t="s">
        <v>925</v>
      </c>
      <c r="D3147" s="480">
        <v>855.15</v>
      </c>
    </row>
    <row r="3148" spans="1:4" s="476" customFormat="1" ht="13.5" x14ac:dyDescent="0.25">
      <c r="A3148" s="479">
        <v>100609</v>
      </c>
      <c r="B3148" s="479" t="s">
        <v>4474</v>
      </c>
      <c r="C3148" s="479" t="s">
        <v>925</v>
      </c>
      <c r="D3148" s="481">
        <v>1330.32</v>
      </c>
    </row>
    <row r="3149" spans="1:4" s="476" customFormat="1" ht="13.5" x14ac:dyDescent="0.25">
      <c r="A3149" s="479">
        <v>100610</v>
      </c>
      <c r="B3149" s="479" t="s">
        <v>4475</v>
      </c>
      <c r="C3149" s="479" t="s">
        <v>925</v>
      </c>
      <c r="D3149" s="480">
        <v>534.23</v>
      </c>
    </row>
    <row r="3150" spans="1:4" s="476" customFormat="1" ht="13.5" x14ac:dyDescent="0.25">
      <c r="A3150" s="479">
        <v>100611</v>
      </c>
      <c r="B3150" s="479" t="s">
        <v>4476</v>
      </c>
      <c r="C3150" s="479" t="s">
        <v>925</v>
      </c>
      <c r="D3150" s="480">
        <v>684.14</v>
      </c>
    </row>
    <row r="3151" spans="1:4" s="476" customFormat="1" ht="13.5" x14ac:dyDescent="0.25">
      <c r="A3151" s="479">
        <v>100612</v>
      </c>
      <c r="B3151" s="479" t="s">
        <v>4477</v>
      </c>
      <c r="C3151" s="479" t="s">
        <v>925</v>
      </c>
      <c r="D3151" s="480">
        <v>871.99</v>
      </c>
    </row>
    <row r="3152" spans="1:4" s="476" customFormat="1" ht="13.5" x14ac:dyDescent="0.25">
      <c r="A3152" s="479">
        <v>100613</v>
      </c>
      <c r="B3152" s="479" t="s">
        <v>4478</v>
      </c>
      <c r="C3152" s="479" t="s">
        <v>925</v>
      </c>
      <c r="D3152" s="481">
        <v>1353.69</v>
      </c>
    </row>
    <row r="3153" spans="1:4" s="476" customFormat="1" ht="13.5" x14ac:dyDescent="0.25">
      <c r="A3153" s="479">
        <v>100614</v>
      </c>
      <c r="B3153" s="479" t="s">
        <v>4479</v>
      </c>
      <c r="C3153" s="479" t="s">
        <v>925</v>
      </c>
      <c r="D3153" s="480">
        <v>713.46</v>
      </c>
    </row>
    <row r="3154" spans="1:4" s="476" customFormat="1" ht="13.5" x14ac:dyDescent="0.25">
      <c r="A3154" s="479">
        <v>100615</v>
      </c>
      <c r="B3154" s="479" t="s">
        <v>4480</v>
      </c>
      <c r="C3154" s="479" t="s">
        <v>925</v>
      </c>
      <c r="D3154" s="480">
        <v>905.33</v>
      </c>
    </row>
    <row r="3155" spans="1:4" s="476" customFormat="1" ht="13.5" x14ac:dyDescent="0.25">
      <c r="A3155" s="479">
        <v>100616</v>
      </c>
      <c r="B3155" s="479" t="s">
        <v>4481</v>
      </c>
      <c r="C3155" s="479" t="s">
        <v>925</v>
      </c>
      <c r="D3155" s="481">
        <v>1402.82</v>
      </c>
    </row>
    <row r="3156" spans="1:4" s="476" customFormat="1" ht="13.5" x14ac:dyDescent="0.25">
      <c r="A3156" s="479">
        <v>100617</v>
      </c>
      <c r="B3156" s="479" t="s">
        <v>4482</v>
      </c>
      <c r="C3156" s="479" t="s">
        <v>925</v>
      </c>
      <c r="D3156" s="480">
        <v>938.47</v>
      </c>
    </row>
    <row r="3157" spans="1:4" s="476" customFormat="1" ht="13.5" x14ac:dyDescent="0.25">
      <c r="A3157" s="479">
        <v>100618</v>
      </c>
      <c r="B3157" s="479" t="s">
        <v>4483</v>
      </c>
      <c r="C3157" s="479" t="s">
        <v>925</v>
      </c>
      <c r="D3157" s="481">
        <v>1457.69</v>
      </c>
    </row>
    <row r="3158" spans="1:4" s="476" customFormat="1" ht="13.5" x14ac:dyDescent="0.25">
      <c r="A3158" s="479">
        <v>100619</v>
      </c>
      <c r="B3158" s="479" t="s">
        <v>4484</v>
      </c>
      <c r="C3158" s="479" t="s">
        <v>925</v>
      </c>
      <c r="D3158" s="480">
        <v>555.05999999999995</v>
      </c>
    </row>
    <row r="3159" spans="1:4" s="476" customFormat="1" ht="13.5" x14ac:dyDescent="0.25">
      <c r="A3159" s="479">
        <v>100620</v>
      </c>
      <c r="B3159" s="479" t="s">
        <v>4485</v>
      </c>
      <c r="C3159" s="479" t="s">
        <v>925</v>
      </c>
      <c r="D3159" s="481">
        <v>3313.01</v>
      </c>
    </row>
    <row r="3160" spans="1:4" s="476" customFormat="1" ht="13.5" x14ac:dyDescent="0.25">
      <c r="A3160" s="479">
        <v>100621</v>
      </c>
      <c r="B3160" s="479" t="s">
        <v>4486</v>
      </c>
      <c r="C3160" s="479" t="s">
        <v>925</v>
      </c>
      <c r="D3160" s="481">
        <v>3779.51</v>
      </c>
    </row>
    <row r="3161" spans="1:4" s="476" customFormat="1" ht="13.5" x14ac:dyDescent="0.25">
      <c r="A3161" s="479">
        <v>100622</v>
      </c>
      <c r="B3161" s="479" t="s">
        <v>1974</v>
      </c>
      <c r="C3161" s="479" t="s">
        <v>925</v>
      </c>
      <c r="D3161" s="481">
        <v>2600.6799999999998</v>
      </c>
    </row>
    <row r="3162" spans="1:4" s="476" customFormat="1" ht="13.5" x14ac:dyDescent="0.25">
      <c r="A3162" s="479">
        <v>100623</v>
      </c>
      <c r="B3162" s="479" t="s">
        <v>4487</v>
      </c>
      <c r="C3162" s="479" t="s">
        <v>925</v>
      </c>
      <c r="D3162" s="481">
        <v>2756.52</v>
      </c>
    </row>
    <row r="3163" spans="1:4" s="476" customFormat="1" ht="13.5" x14ac:dyDescent="0.25">
      <c r="A3163" s="479">
        <v>97600</v>
      </c>
      <c r="B3163" s="479" t="s">
        <v>4488</v>
      </c>
      <c r="C3163" s="479" t="s">
        <v>925</v>
      </c>
      <c r="D3163" s="480">
        <v>323.55</v>
      </c>
    </row>
    <row r="3164" spans="1:4" s="476" customFormat="1" ht="13.5" x14ac:dyDescent="0.25">
      <c r="A3164" s="479">
        <v>97601</v>
      </c>
      <c r="B3164" s="479" t="s">
        <v>4489</v>
      </c>
      <c r="C3164" s="479" t="s">
        <v>925</v>
      </c>
      <c r="D3164" s="480">
        <v>343.78</v>
      </c>
    </row>
    <row r="3165" spans="1:4" s="476" customFormat="1" ht="13.5" x14ac:dyDescent="0.25">
      <c r="A3165" s="479">
        <v>97605</v>
      </c>
      <c r="B3165" s="479" t="s">
        <v>4490</v>
      </c>
      <c r="C3165" s="479" t="s">
        <v>925</v>
      </c>
      <c r="D3165" s="480">
        <v>64.16</v>
      </c>
    </row>
    <row r="3166" spans="1:4" s="476" customFormat="1" ht="13.5" x14ac:dyDescent="0.25">
      <c r="A3166" s="479">
        <v>97606</v>
      </c>
      <c r="B3166" s="479" t="s">
        <v>4491</v>
      </c>
      <c r="C3166" s="479" t="s">
        <v>925</v>
      </c>
      <c r="D3166" s="480">
        <v>72.27</v>
      </c>
    </row>
    <row r="3167" spans="1:4" s="476" customFormat="1" ht="13.5" x14ac:dyDescent="0.25">
      <c r="A3167" s="479">
        <v>97607</v>
      </c>
      <c r="B3167" s="479" t="s">
        <v>4492</v>
      </c>
      <c r="C3167" s="479" t="s">
        <v>925</v>
      </c>
      <c r="D3167" s="480">
        <v>76.44</v>
      </c>
    </row>
    <row r="3168" spans="1:4" s="476" customFormat="1" ht="13.5" x14ac:dyDescent="0.25">
      <c r="A3168" s="479">
        <v>97608</v>
      </c>
      <c r="B3168" s="479" t="s">
        <v>4493</v>
      </c>
      <c r="C3168" s="479" t="s">
        <v>925</v>
      </c>
      <c r="D3168" s="480">
        <v>84.55</v>
      </c>
    </row>
    <row r="3169" spans="1:4" s="476" customFormat="1" ht="13.5" x14ac:dyDescent="0.25">
      <c r="A3169" s="479">
        <v>102102</v>
      </c>
      <c r="B3169" s="479" t="s">
        <v>12867</v>
      </c>
      <c r="C3169" s="479" t="s">
        <v>925</v>
      </c>
      <c r="D3169" s="481">
        <v>8104.7</v>
      </c>
    </row>
    <row r="3170" spans="1:4" s="476" customFormat="1" ht="13.5" x14ac:dyDescent="0.25">
      <c r="A3170" s="479">
        <v>102103</v>
      </c>
      <c r="B3170" s="479" t="s">
        <v>12868</v>
      </c>
      <c r="C3170" s="479" t="s">
        <v>925</v>
      </c>
      <c r="D3170" s="481">
        <v>9015.7099999999991</v>
      </c>
    </row>
    <row r="3171" spans="1:4" s="476" customFormat="1" ht="13.5" x14ac:dyDescent="0.25">
      <c r="A3171" s="479">
        <v>102104</v>
      </c>
      <c r="B3171" s="479" t="s">
        <v>12869</v>
      </c>
      <c r="C3171" s="479" t="s">
        <v>925</v>
      </c>
      <c r="D3171" s="481">
        <v>11555.45</v>
      </c>
    </row>
    <row r="3172" spans="1:4" s="476" customFormat="1" ht="13.5" x14ac:dyDescent="0.25">
      <c r="A3172" s="479">
        <v>102105</v>
      </c>
      <c r="B3172" s="479" t="s">
        <v>12870</v>
      </c>
      <c r="C3172" s="479" t="s">
        <v>925</v>
      </c>
      <c r="D3172" s="481">
        <v>14194.29</v>
      </c>
    </row>
    <row r="3173" spans="1:4" s="476" customFormat="1" ht="13.5" x14ac:dyDescent="0.25">
      <c r="A3173" s="479">
        <v>102106</v>
      </c>
      <c r="B3173" s="479" t="s">
        <v>12871</v>
      </c>
      <c r="C3173" s="479" t="s">
        <v>925</v>
      </c>
      <c r="D3173" s="481">
        <v>17795.57</v>
      </c>
    </row>
    <row r="3174" spans="1:4" s="476" customFormat="1" ht="13.5" x14ac:dyDescent="0.25">
      <c r="A3174" s="479">
        <v>102107</v>
      </c>
      <c r="B3174" s="479" t="s">
        <v>12872</v>
      </c>
      <c r="C3174" s="479" t="s">
        <v>925</v>
      </c>
      <c r="D3174" s="481">
        <v>24817.89</v>
      </c>
    </row>
    <row r="3175" spans="1:4" s="476" customFormat="1" ht="13.5" x14ac:dyDescent="0.25">
      <c r="A3175" s="479">
        <v>102108</v>
      </c>
      <c r="B3175" s="479" t="s">
        <v>12873</v>
      </c>
      <c r="C3175" s="479" t="s">
        <v>925</v>
      </c>
      <c r="D3175" s="481">
        <v>28894.84</v>
      </c>
    </row>
    <row r="3176" spans="1:4" s="476" customFormat="1" ht="13.5" x14ac:dyDescent="0.25">
      <c r="A3176" s="479">
        <v>102109</v>
      </c>
      <c r="B3176" s="479" t="s">
        <v>12874</v>
      </c>
      <c r="C3176" s="479" t="s">
        <v>925</v>
      </c>
      <c r="D3176" s="480">
        <v>60.89</v>
      </c>
    </row>
    <row r="3177" spans="1:4" s="476" customFormat="1" ht="13.5" x14ac:dyDescent="0.25">
      <c r="A3177" s="479">
        <v>102110</v>
      </c>
      <c r="B3177" s="479" t="s">
        <v>12875</v>
      </c>
      <c r="C3177" s="479" t="s">
        <v>925</v>
      </c>
      <c r="D3177" s="480">
        <v>201.66</v>
      </c>
    </row>
    <row r="3178" spans="1:4" s="476" customFormat="1" ht="13.5" x14ac:dyDescent="0.25">
      <c r="A3178" s="479">
        <v>93128</v>
      </c>
      <c r="B3178" s="479" t="s">
        <v>4494</v>
      </c>
      <c r="C3178" s="479" t="s">
        <v>925</v>
      </c>
      <c r="D3178" s="480">
        <v>136.4</v>
      </c>
    </row>
    <row r="3179" spans="1:4" s="476" customFormat="1" ht="13.5" x14ac:dyDescent="0.25">
      <c r="A3179" s="479">
        <v>93137</v>
      </c>
      <c r="B3179" s="479" t="s">
        <v>4495</v>
      </c>
      <c r="C3179" s="479" t="s">
        <v>925</v>
      </c>
      <c r="D3179" s="480">
        <v>162.19999999999999</v>
      </c>
    </row>
    <row r="3180" spans="1:4" s="476" customFormat="1" ht="13.5" x14ac:dyDescent="0.25">
      <c r="A3180" s="479">
        <v>93138</v>
      </c>
      <c r="B3180" s="479" t="s">
        <v>4496</v>
      </c>
      <c r="C3180" s="479" t="s">
        <v>925</v>
      </c>
      <c r="D3180" s="480">
        <v>154.07</v>
      </c>
    </row>
    <row r="3181" spans="1:4" s="476" customFormat="1" ht="13.5" x14ac:dyDescent="0.25">
      <c r="A3181" s="479">
        <v>93139</v>
      </c>
      <c r="B3181" s="479" t="s">
        <v>4497</v>
      </c>
      <c r="C3181" s="479" t="s">
        <v>925</v>
      </c>
      <c r="D3181" s="480">
        <v>197.52</v>
      </c>
    </row>
    <row r="3182" spans="1:4" s="476" customFormat="1" ht="13.5" x14ac:dyDescent="0.25">
      <c r="A3182" s="479">
        <v>93140</v>
      </c>
      <c r="B3182" s="479" t="s">
        <v>4498</v>
      </c>
      <c r="C3182" s="479" t="s">
        <v>925</v>
      </c>
      <c r="D3182" s="480">
        <v>185.89</v>
      </c>
    </row>
    <row r="3183" spans="1:4" s="476" customFormat="1" ht="13.5" x14ac:dyDescent="0.25">
      <c r="A3183" s="479">
        <v>93141</v>
      </c>
      <c r="B3183" s="479" t="s">
        <v>4499</v>
      </c>
      <c r="C3183" s="479" t="s">
        <v>925</v>
      </c>
      <c r="D3183" s="480">
        <v>170.36</v>
      </c>
    </row>
    <row r="3184" spans="1:4" s="476" customFormat="1" ht="13.5" x14ac:dyDescent="0.25">
      <c r="A3184" s="479">
        <v>93142</v>
      </c>
      <c r="B3184" s="479" t="s">
        <v>4500</v>
      </c>
      <c r="C3184" s="479" t="s">
        <v>925</v>
      </c>
      <c r="D3184" s="480">
        <v>188.51</v>
      </c>
    </row>
    <row r="3185" spans="1:4" s="476" customFormat="1" ht="13.5" x14ac:dyDescent="0.25">
      <c r="A3185" s="479">
        <v>93143</v>
      </c>
      <c r="B3185" s="479" t="s">
        <v>4501</v>
      </c>
      <c r="C3185" s="479" t="s">
        <v>925</v>
      </c>
      <c r="D3185" s="480">
        <v>172.48</v>
      </c>
    </row>
    <row r="3186" spans="1:4" s="476" customFormat="1" ht="13.5" x14ac:dyDescent="0.25">
      <c r="A3186" s="479">
        <v>93144</v>
      </c>
      <c r="B3186" s="479" t="s">
        <v>4502</v>
      </c>
      <c r="C3186" s="479" t="s">
        <v>925</v>
      </c>
      <c r="D3186" s="480">
        <v>234.71</v>
      </c>
    </row>
    <row r="3187" spans="1:4" s="476" customFormat="1" ht="13.5" x14ac:dyDescent="0.25">
      <c r="A3187" s="479">
        <v>93145</v>
      </c>
      <c r="B3187" s="479" t="s">
        <v>4503</v>
      </c>
      <c r="C3187" s="479" t="s">
        <v>925</v>
      </c>
      <c r="D3187" s="480">
        <v>208.22</v>
      </c>
    </row>
    <row r="3188" spans="1:4" s="476" customFormat="1" ht="13.5" x14ac:dyDescent="0.25">
      <c r="A3188" s="479">
        <v>93146</v>
      </c>
      <c r="B3188" s="479" t="s">
        <v>4504</v>
      </c>
      <c r="C3188" s="479" t="s">
        <v>925</v>
      </c>
      <c r="D3188" s="480">
        <v>225.89</v>
      </c>
    </row>
    <row r="3189" spans="1:4" s="476" customFormat="1" ht="13.5" x14ac:dyDescent="0.25">
      <c r="A3189" s="479">
        <v>93147</v>
      </c>
      <c r="B3189" s="479" t="s">
        <v>4505</v>
      </c>
      <c r="C3189" s="479" t="s">
        <v>925</v>
      </c>
      <c r="D3189" s="480">
        <v>257.76</v>
      </c>
    </row>
    <row r="3190" spans="1:4" s="476" customFormat="1" ht="13.5" x14ac:dyDescent="0.25">
      <c r="A3190" s="479">
        <v>96971</v>
      </c>
      <c r="B3190" s="479" t="s">
        <v>4506</v>
      </c>
      <c r="C3190" s="479" t="s">
        <v>934</v>
      </c>
      <c r="D3190" s="480">
        <v>27.23</v>
      </c>
    </row>
    <row r="3191" spans="1:4" s="476" customFormat="1" ht="13.5" x14ac:dyDescent="0.25">
      <c r="A3191" s="479">
        <v>96972</v>
      </c>
      <c r="B3191" s="479" t="s">
        <v>4507</v>
      </c>
      <c r="C3191" s="479" t="s">
        <v>934</v>
      </c>
      <c r="D3191" s="480">
        <v>38.28</v>
      </c>
    </row>
    <row r="3192" spans="1:4" s="476" customFormat="1" ht="13.5" x14ac:dyDescent="0.25">
      <c r="A3192" s="479">
        <v>96973</v>
      </c>
      <c r="B3192" s="479" t="s">
        <v>1985</v>
      </c>
      <c r="C3192" s="479" t="s">
        <v>934</v>
      </c>
      <c r="D3192" s="480">
        <v>48.96</v>
      </c>
    </row>
    <row r="3193" spans="1:4" s="476" customFormat="1" ht="13.5" x14ac:dyDescent="0.25">
      <c r="A3193" s="479">
        <v>96974</v>
      </c>
      <c r="B3193" s="479" t="s">
        <v>4508</v>
      </c>
      <c r="C3193" s="479" t="s">
        <v>934</v>
      </c>
      <c r="D3193" s="480">
        <v>63.1</v>
      </c>
    </row>
    <row r="3194" spans="1:4" s="476" customFormat="1" ht="13.5" x14ac:dyDescent="0.25">
      <c r="A3194" s="479">
        <v>96975</v>
      </c>
      <c r="B3194" s="479" t="s">
        <v>4509</v>
      </c>
      <c r="C3194" s="479" t="s">
        <v>934</v>
      </c>
      <c r="D3194" s="480">
        <v>82.05</v>
      </c>
    </row>
    <row r="3195" spans="1:4" s="476" customFormat="1" ht="13.5" x14ac:dyDescent="0.25">
      <c r="A3195" s="479">
        <v>96976</v>
      </c>
      <c r="B3195" s="479" t="s">
        <v>4510</v>
      </c>
      <c r="C3195" s="479" t="s">
        <v>934</v>
      </c>
      <c r="D3195" s="480">
        <v>107.27</v>
      </c>
    </row>
    <row r="3196" spans="1:4" s="476" customFormat="1" ht="13.5" x14ac:dyDescent="0.25">
      <c r="A3196" s="479">
        <v>96977</v>
      </c>
      <c r="B3196" s="479" t="s">
        <v>1987</v>
      </c>
      <c r="C3196" s="479" t="s">
        <v>934</v>
      </c>
      <c r="D3196" s="480">
        <v>42.55</v>
      </c>
    </row>
    <row r="3197" spans="1:4" s="476" customFormat="1" ht="13.5" x14ac:dyDescent="0.25">
      <c r="A3197" s="479">
        <v>96978</v>
      </c>
      <c r="B3197" s="479" t="s">
        <v>4511</v>
      </c>
      <c r="C3197" s="479" t="s">
        <v>934</v>
      </c>
      <c r="D3197" s="480">
        <v>59.66</v>
      </c>
    </row>
    <row r="3198" spans="1:4" s="476" customFormat="1" ht="13.5" x14ac:dyDescent="0.25">
      <c r="A3198" s="479">
        <v>96979</v>
      </c>
      <c r="B3198" s="479" t="s">
        <v>4512</v>
      </c>
      <c r="C3198" s="479" t="s">
        <v>934</v>
      </c>
      <c r="D3198" s="480">
        <v>83.6</v>
      </c>
    </row>
    <row r="3199" spans="1:4" s="476" customFormat="1" ht="13.5" x14ac:dyDescent="0.25">
      <c r="A3199" s="479">
        <v>96984</v>
      </c>
      <c r="B3199" s="479" t="s">
        <v>4513</v>
      </c>
      <c r="C3199" s="479" t="s">
        <v>925</v>
      </c>
      <c r="D3199" s="480">
        <v>55.16</v>
      </c>
    </row>
    <row r="3200" spans="1:4" s="476" customFormat="1" ht="13.5" x14ac:dyDescent="0.25">
      <c r="A3200" s="479">
        <v>96985</v>
      </c>
      <c r="B3200" s="479" t="s">
        <v>952</v>
      </c>
      <c r="C3200" s="479" t="s">
        <v>925</v>
      </c>
      <c r="D3200" s="480">
        <v>79.77</v>
      </c>
    </row>
    <row r="3201" spans="1:4" s="476" customFormat="1" ht="13.5" x14ac:dyDescent="0.25">
      <c r="A3201" s="479">
        <v>96986</v>
      </c>
      <c r="B3201" s="479" t="s">
        <v>4514</v>
      </c>
      <c r="C3201" s="479" t="s">
        <v>925</v>
      </c>
      <c r="D3201" s="480">
        <v>118.95</v>
      </c>
    </row>
    <row r="3202" spans="1:4" s="476" customFormat="1" ht="13.5" x14ac:dyDescent="0.25">
      <c r="A3202" s="479">
        <v>96987</v>
      </c>
      <c r="B3202" s="479" t="s">
        <v>4515</v>
      </c>
      <c r="C3202" s="479" t="s">
        <v>925</v>
      </c>
      <c r="D3202" s="480">
        <v>90.01</v>
      </c>
    </row>
    <row r="3203" spans="1:4" s="476" customFormat="1" ht="13.5" x14ac:dyDescent="0.25">
      <c r="A3203" s="479">
        <v>96988</v>
      </c>
      <c r="B3203" s="479" t="s">
        <v>1980</v>
      </c>
      <c r="C3203" s="479" t="s">
        <v>925</v>
      </c>
      <c r="D3203" s="480">
        <v>129.35</v>
      </c>
    </row>
    <row r="3204" spans="1:4" s="476" customFormat="1" ht="13.5" x14ac:dyDescent="0.25">
      <c r="A3204" s="479">
        <v>96989</v>
      </c>
      <c r="B3204" s="479" t="s">
        <v>1978</v>
      </c>
      <c r="C3204" s="479" t="s">
        <v>925</v>
      </c>
      <c r="D3204" s="480">
        <v>108.22</v>
      </c>
    </row>
    <row r="3205" spans="1:4" s="476" customFormat="1" ht="13.5" x14ac:dyDescent="0.25">
      <c r="A3205" s="479">
        <v>98463</v>
      </c>
      <c r="B3205" s="479" t="s">
        <v>1986</v>
      </c>
      <c r="C3205" s="479" t="s">
        <v>925</v>
      </c>
      <c r="D3205" s="480">
        <v>19.89</v>
      </c>
    </row>
    <row r="3206" spans="1:4" s="476" customFormat="1" ht="13.5" x14ac:dyDescent="0.25">
      <c r="A3206" s="479">
        <v>96765</v>
      </c>
      <c r="B3206" s="479" t="s">
        <v>4516</v>
      </c>
      <c r="C3206" s="479" t="s">
        <v>925</v>
      </c>
      <c r="D3206" s="481">
        <v>1192.29</v>
      </c>
    </row>
    <row r="3207" spans="1:4" s="476" customFormat="1" ht="13.5" x14ac:dyDescent="0.25">
      <c r="A3207" s="479">
        <v>101905</v>
      </c>
      <c r="B3207" s="479" t="s">
        <v>4517</v>
      </c>
      <c r="C3207" s="479" t="s">
        <v>925</v>
      </c>
      <c r="D3207" s="480">
        <v>186.18</v>
      </c>
    </row>
    <row r="3208" spans="1:4" s="476" customFormat="1" ht="13.5" x14ac:dyDescent="0.25">
      <c r="A3208" s="479">
        <v>101906</v>
      </c>
      <c r="B3208" s="479" t="s">
        <v>4518</v>
      </c>
      <c r="C3208" s="479" t="s">
        <v>925</v>
      </c>
      <c r="D3208" s="480">
        <v>546.08000000000004</v>
      </c>
    </row>
    <row r="3209" spans="1:4" s="476" customFormat="1" ht="13.5" x14ac:dyDescent="0.25">
      <c r="A3209" s="479">
        <v>101907</v>
      </c>
      <c r="B3209" s="479" t="s">
        <v>4519</v>
      </c>
      <c r="C3209" s="479" t="s">
        <v>925</v>
      </c>
      <c r="D3209" s="480">
        <v>589.92999999999995</v>
      </c>
    </row>
    <row r="3210" spans="1:4" s="476" customFormat="1" ht="13.5" x14ac:dyDescent="0.25">
      <c r="A3210" s="479">
        <v>101908</v>
      </c>
      <c r="B3210" s="479" t="s">
        <v>4520</v>
      </c>
      <c r="C3210" s="479" t="s">
        <v>925</v>
      </c>
      <c r="D3210" s="480">
        <v>180.69</v>
      </c>
    </row>
    <row r="3211" spans="1:4" s="476" customFormat="1" ht="13.5" x14ac:dyDescent="0.25">
      <c r="A3211" s="479">
        <v>101909</v>
      </c>
      <c r="B3211" s="479" t="s">
        <v>4521</v>
      </c>
      <c r="C3211" s="479" t="s">
        <v>925</v>
      </c>
      <c r="D3211" s="480">
        <v>209.93</v>
      </c>
    </row>
    <row r="3212" spans="1:4" s="476" customFormat="1" ht="13.5" x14ac:dyDescent="0.25">
      <c r="A3212" s="479">
        <v>101910</v>
      </c>
      <c r="B3212" s="479" t="s">
        <v>4522</v>
      </c>
      <c r="C3212" s="479" t="s">
        <v>925</v>
      </c>
      <c r="D3212" s="480">
        <v>246.46</v>
      </c>
    </row>
    <row r="3213" spans="1:4" s="476" customFormat="1" ht="13.5" x14ac:dyDescent="0.25">
      <c r="A3213" s="479">
        <v>101911</v>
      </c>
      <c r="B3213" s="479" t="s">
        <v>4523</v>
      </c>
      <c r="C3213" s="479" t="s">
        <v>925</v>
      </c>
      <c r="D3213" s="480">
        <v>283</v>
      </c>
    </row>
    <row r="3214" spans="1:4" s="476" customFormat="1" ht="13.5" x14ac:dyDescent="0.25">
      <c r="A3214" s="479">
        <v>101912</v>
      </c>
      <c r="B3214" s="479" t="s">
        <v>4524</v>
      </c>
      <c r="C3214" s="479" t="s">
        <v>925</v>
      </c>
      <c r="D3214" s="481">
        <v>1189.68</v>
      </c>
    </row>
    <row r="3215" spans="1:4" s="476" customFormat="1" ht="13.5" x14ac:dyDescent="0.25">
      <c r="A3215" s="479">
        <v>101913</v>
      </c>
      <c r="B3215" s="479" t="s">
        <v>4525</v>
      </c>
      <c r="C3215" s="479" t="s">
        <v>925</v>
      </c>
      <c r="D3215" s="480">
        <v>445.58</v>
      </c>
    </row>
    <row r="3216" spans="1:4" s="476" customFormat="1" ht="13.5" x14ac:dyDescent="0.25">
      <c r="A3216" s="479">
        <v>101914</v>
      </c>
      <c r="B3216" s="479" t="s">
        <v>4526</v>
      </c>
      <c r="C3216" s="479" t="s">
        <v>925</v>
      </c>
      <c r="D3216" s="480">
        <v>369.98</v>
      </c>
    </row>
    <row r="3217" spans="1:4" s="476" customFormat="1" ht="13.5" x14ac:dyDescent="0.25">
      <c r="A3217" s="479">
        <v>101915</v>
      </c>
      <c r="B3217" s="479" t="s">
        <v>4527</v>
      </c>
      <c r="C3217" s="479" t="s">
        <v>925</v>
      </c>
      <c r="D3217" s="480">
        <v>265.89</v>
      </c>
    </row>
    <row r="3218" spans="1:4" s="476" customFormat="1" ht="13.5" x14ac:dyDescent="0.25">
      <c r="A3218" s="479">
        <v>101916</v>
      </c>
      <c r="B3218" s="479" t="s">
        <v>4528</v>
      </c>
      <c r="C3218" s="479" t="s">
        <v>925</v>
      </c>
      <c r="D3218" s="481">
        <v>2792.91</v>
      </c>
    </row>
    <row r="3219" spans="1:4" s="476" customFormat="1" ht="13.5" x14ac:dyDescent="0.25">
      <c r="A3219" s="479">
        <v>101917</v>
      </c>
      <c r="B3219" s="479" t="s">
        <v>4529</v>
      </c>
      <c r="C3219" s="479" t="s">
        <v>925</v>
      </c>
      <c r="D3219" s="480">
        <v>123.39</v>
      </c>
    </row>
    <row r="3220" spans="1:4" s="476" customFormat="1" ht="13.5" x14ac:dyDescent="0.25">
      <c r="A3220" s="479">
        <v>98261</v>
      </c>
      <c r="B3220" s="479" t="s">
        <v>4530</v>
      </c>
      <c r="C3220" s="479" t="s">
        <v>934</v>
      </c>
      <c r="D3220" s="480">
        <v>3.34</v>
      </c>
    </row>
    <row r="3221" spans="1:4" s="476" customFormat="1" ht="13.5" x14ac:dyDescent="0.25">
      <c r="A3221" s="479">
        <v>98262</v>
      </c>
      <c r="B3221" s="479" t="s">
        <v>4531</v>
      </c>
      <c r="C3221" s="479" t="s">
        <v>934</v>
      </c>
      <c r="D3221" s="480">
        <v>4.0199999999999996</v>
      </c>
    </row>
    <row r="3222" spans="1:4" s="476" customFormat="1" ht="13.5" x14ac:dyDescent="0.25">
      <c r="A3222" s="479">
        <v>98263</v>
      </c>
      <c r="B3222" s="479" t="s">
        <v>4532</v>
      </c>
      <c r="C3222" s="479" t="s">
        <v>934</v>
      </c>
      <c r="D3222" s="480">
        <v>4.8099999999999996</v>
      </c>
    </row>
    <row r="3223" spans="1:4" s="476" customFormat="1" ht="13.5" x14ac:dyDescent="0.25">
      <c r="A3223" s="479">
        <v>98264</v>
      </c>
      <c r="B3223" s="479" t="s">
        <v>4533</v>
      </c>
      <c r="C3223" s="479" t="s">
        <v>934</v>
      </c>
      <c r="D3223" s="480">
        <v>5.45</v>
      </c>
    </row>
    <row r="3224" spans="1:4" s="476" customFormat="1" ht="13.5" x14ac:dyDescent="0.25">
      <c r="A3224" s="479">
        <v>98265</v>
      </c>
      <c r="B3224" s="479" t="s">
        <v>4534</v>
      </c>
      <c r="C3224" s="479" t="s">
        <v>934</v>
      </c>
      <c r="D3224" s="480">
        <v>6.39</v>
      </c>
    </row>
    <row r="3225" spans="1:4" s="476" customFormat="1" ht="13.5" x14ac:dyDescent="0.25">
      <c r="A3225" s="479">
        <v>98266</v>
      </c>
      <c r="B3225" s="479" t="s">
        <v>4535</v>
      </c>
      <c r="C3225" s="479" t="s">
        <v>934</v>
      </c>
      <c r="D3225" s="480">
        <v>6.93</v>
      </c>
    </row>
    <row r="3226" spans="1:4" s="476" customFormat="1" ht="13.5" x14ac:dyDescent="0.25">
      <c r="A3226" s="479">
        <v>98267</v>
      </c>
      <c r="B3226" s="479" t="s">
        <v>4536</v>
      </c>
      <c r="C3226" s="479" t="s">
        <v>934</v>
      </c>
      <c r="D3226" s="480">
        <v>11.58</v>
      </c>
    </row>
    <row r="3227" spans="1:4" s="476" customFormat="1" ht="13.5" x14ac:dyDescent="0.25">
      <c r="A3227" s="479">
        <v>98268</v>
      </c>
      <c r="B3227" s="479" t="s">
        <v>4537</v>
      </c>
      <c r="C3227" s="479" t="s">
        <v>934</v>
      </c>
      <c r="D3227" s="480">
        <v>19.27</v>
      </c>
    </row>
    <row r="3228" spans="1:4" s="476" customFormat="1" ht="13.5" x14ac:dyDescent="0.25">
      <c r="A3228" s="479">
        <v>98269</v>
      </c>
      <c r="B3228" s="479" t="s">
        <v>4538</v>
      </c>
      <c r="C3228" s="479" t="s">
        <v>934</v>
      </c>
      <c r="D3228" s="480">
        <v>25.08</v>
      </c>
    </row>
    <row r="3229" spans="1:4" s="476" customFormat="1" ht="13.5" x14ac:dyDescent="0.25">
      <c r="A3229" s="479">
        <v>98270</v>
      </c>
      <c r="B3229" s="479" t="s">
        <v>4539</v>
      </c>
      <c r="C3229" s="479" t="s">
        <v>934</v>
      </c>
      <c r="D3229" s="480">
        <v>41.26</v>
      </c>
    </row>
    <row r="3230" spans="1:4" s="476" customFormat="1" ht="13.5" x14ac:dyDescent="0.25">
      <c r="A3230" s="479">
        <v>98271</v>
      </c>
      <c r="B3230" s="479" t="s">
        <v>4540</v>
      </c>
      <c r="C3230" s="479" t="s">
        <v>934</v>
      </c>
      <c r="D3230" s="480">
        <v>64.48</v>
      </c>
    </row>
    <row r="3231" spans="1:4" s="476" customFormat="1" ht="13.5" x14ac:dyDescent="0.25">
      <c r="A3231" s="479">
        <v>98272</v>
      </c>
      <c r="B3231" s="479" t="s">
        <v>4541</v>
      </c>
      <c r="C3231" s="479" t="s">
        <v>934</v>
      </c>
      <c r="D3231" s="480">
        <v>152.35</v>
      </c>
    </row>
    <row r="3232" spans="1:4" s="476" customFormat="1" ht="13.5" x14ac:dyDescent="0.25">
      <c r="A3232" s="479">
        <v>98273</v>
      </c>
      <c r="B3232" s="479" t="s">
        <v>4542</v>
      </c>
      <c r="C3232" s="479" t="s">
        <v>934</v>
      </c>
      <c r="D3232" s="480">
        <v>2.87</v>
      </c>
    </row>
    <row r="3233" spans="1:4" s="476" customFormat="1" ht="13.5" x14ac:dyDescent="0.25">
      <c r="A3233" s="479">
        <v>98274</v>
      </c>
      <c r="B3233" s="479" t="s">
        <v>4543</v>
      </c>
      <c r="C3233" s="479" t="s">
        <v>934</v>
      </c>
      <c r="D3233" s="480">
        <v>3.81</v>
      </c>
    </row>
    <row r="3234" spans="1:4" s="476" customFormat="1" ht="13.5" x14ac:dyDescent="0.25">
      <c r="A3234" s="479">
        <v>98275</v>
      </c>
      <c r="B3234" s="479" t="s">
        <v>4544</v>
      </c>
      <c r="C3234" s="479" t="s">
        <v>934</v>
      </c>
      <c r="D3234" s="480">
        <v>4.3499999999999996</v>
      </c>
    </row>
    <row r="3235" spans="1:4" s="476" customFormat="1" ht="13.5" x14ac:dyDescent="0.25">
      <c r="A3235" s="479">
        <v>98276</v>
      </c>
      <c r="B3235" s="479" t="s">
        <v>4545</v>
      </c>
      <c r="C3235" s="479" t="s">
        <v>934</v>
      </c>
      <c r="D3235" s="480">
        <v>9</v>
      </c>
    </row>
    <row r="3236" spans="1:4" s="476" customFormat="1" ht="13.5" x14ac:dyDescent="0.25">
      <c r="A3236" s="479">
        <v>98277</v>
      </c>
      <c r="B3236" s="479" t="s">
        <v>4546</v>
      </c>
      <c r="C3236" s="479" t="s">
        <v>934</v>
      </c>
      <c r="D3236" s="480">
        <v>16.690000000000001</v>
      </c>
    </row>
    <row r="3237" spans="1:4" s="476" customFormat="1" ht="13.5" x14ac:dyDescent="0.25">
      <c r="A3237" s="479">
        <v>98278</v>
      </c>
      <c r="B3237" s="479" t="s">
        <v>4547</v>
      </c>
      <c r="C3237" s="479" t="s">
        <v>934</v>
      </c>
      <c r="D3237" s="480">
        <v>22.5</v>
      </c>
    </row>
    <row r="3238" spans="1:4" s="476" customFormat="1" ht="13.5" x14ac:dyDescent="0.25">
      <c r="A3238" s="479">
        <v>98279</v>
      </c>
      <c r="B3238" s="479" t="s">
        <v>4548</v>
      </c>
      <c r="C3238" s="479" t="s">
        <v>934</v>
      </c>
      <c r="D3238" s="480">
        <v>38.67</v>
      </c>
    </row>
    <row r="3239" spans="1:4" s="476" customFormat="1" ht="13.5" x14ac:dyDescent="0.25">
      <c r="A3239" s="479">
        <v>98280</v>
      </c>
      <c r="B3239" s="479" t="s">
        <v>4549</v>
      </c>
      <c r="C3239" s="479" t="s">
        <v>934</v>
      </c>
      <c r="D3239" s="480">
        <v>6.67</v>
      </c>
    </row>
    <row r="3240" spans="1:4" s="476" customFormat="1" ht="13.5" x14ac:dyDescent="0.25">
      <c r="A3240" s="479">
        <v>98281</v>
      </c>
      <c r="B3240" s="479" t="s">
        <v>2003</v>
      </c>
      <c r="C3240" s="479" t="s">
        <v>934</v>
      </c>
      <c r="D3240" s="480">
        <v>7.34</v>
      </c>
    </row>
    <row r="3241" spans="1:4" s="476" customFormat="1" ht="13.5" x14ac:dyDescent="0.25">
      <c r="A3241" s="479">
        <v>98282</v>
      </c>
      <c r="B3241" s="479" t="s">
        <v>4550</v>
      </c>
      <c r="C3241" s="479" t="s">
        <v>934</v>
      </c>
      <c r="D3241" s="480">
        <v>8.14</v>
      </c>
    </row>
    <row r="3242" spans="1:4" s="476" customFormat="1" ht="13.5" x14ac:dyDescent="0.25">
      <c r="A3242" s="479">
        <v>98283</v>
      </c>
      <c r="B3242" s="479" t="s">
        <v>954</v>
      </c>
      <c r="C3242" s="479" t="s">
        <v>934</v>
      </c>
      <c r="D3242" s="480">
        <v>8.77</v>
      </c>
    </row>
    <row r="3243" spans="1:4" s="476" customFormat="1" ht="13.5" x14ac:dyDescent="0.25">
      <c r="A3243" s="479">
        <v>98284</v>
      </c>
      <c r="B3243" s="479" t="s">
        <v>4551</v>
      </c>
      <c r="C3243" s="479" t="s">
        <v>934</v>
      </c>
      <c r="D3243" s="480">
        <v>9.6999999999999993</v>
      </c>
    </row>
    <row r="3244" spans="1:4" s="476" customFormat="1" ht="13.5" x14ac:dyDescent="0.25">
      <c r="A3244" s="479">
        <v>98285</v>
      </c>
      <c r="B3244" s="479" t="s">
        <v>4552</v>
      </c>
      <c r="C3244" s="479" t="s">
        <v>934</v>
      </c>
      <c r="D3244" s="480">
        <v>10.25</v>
      </c>
    </row>
    <row r="3245" spans="1:4" s="476" customFormat="1" ht="13.5" x14ac:dyDescent="0.25">
      <c r="A3245" s="479">
        <v>98286</v>
      </c>
      <c r="B3245" s="479" t="s">
        <v>4553</v>
      </c>
      <c r="C3245" s="479" t="s">
        <v>934</v>
      </c>
      <c r="D3245" s="480">
        <v>14.9</v>
      </c>
    </row>
    <row r="3246" spans="1:4" s="476" customFormat="1" ht="13.5" x14ac:dyDescent="0.25">
      <c r="A3246" s="479">
        <v>98287</v>
      </c>
      <c r="B3246" s="479" t="s">
        <v>4554</v>
      </c>
      <c r="C3246" s="479" t="s">
        <v>934</v>
      </c>
      <c r="D3246" s="480">
        <v>1.35</v>
      </c>
    </row>
    <row r="3247" spans="1:4" s="476" customFormat="1" ht="13.5" x14ac:dyDescent="0.25">
      <c r="A3247" s="479">
        <v>98288</v>
      </c>
      <c r="B3247" s="479" t="s">
        <v>4555</v>
      </c>
      <c r="C3247" s="479" t="s">
        <v>934</v>
      </c>
      <c r="D3247" s="480">
        <v>2.02</v>
      </c>
    </row>
    <row r="3248" spans="1:4" s="476" customFormat="1" ht="13.5" x14ac:dyDescent="0.25">
      <c r="A3248" s="479">
        <v>98289</v>
      </c>
      <c r="B3248" s="479" t="s">
        <v>4556</v>
      </c>
      <c r="C3248" s="479" t="s">
        <v>934</v>
      </c>
      <c r="D3248" s="480">
        <v>2.82</v>
      </c>
    </row>
    <row r="3249" spans="1:4" s="476" customFormat="1" ht="13.5" x14ac:dyDescent="0.25">
      <c r="A3249" s="479">
        <v>98290</v>
      </c>
      <c r="B3249" s="479" t="s">
        <v>4557</v>
      </c>
      <c r="C3249" s="479" t="s">
        <v>934</v>
      </c>
      <c r="D3249" s="480">
        <v>3.46</v>
      </c>
    </row>
    <row r="3250" spans="1:4" s="476" customFormat="1" ht="13.5" x14ac:dyDescent="0.25">
      <c r="A3250" s="479">
        <v>98291</v>
      </c>
      <c r="B3250" s="479" t="s">
        <v>4558</v>
      </c>
      <c r="C3250" s="479" t="s">
        <v>934</v>
      </c>
      <c r="D3250" s="480">
        <v>4.4000000000000004</v>
      </c>
    </row>
    <row r="3251" spans="1:4" s="476" customFormat="1" ht="13.5" x14ac:dyDescent="0.25">
      <c r="A3251" s="479">
        <v>98292</v>
      </c>
      <c r="B3251" s="479" t="s">
        <v>4559</v>
      </c>
      <c r="C3251" s="479" t="s">
        <v>934</v>
      </c>
      <c r="D3251" s="480">
        <v>4.9400000000000004</v>
      </c>
    </row>
    <row r="3252" spans="1:4" s="476" customFormat="1" ht="13.5" x14ac:dyDescent="0.25">
      <c r="A3252" s="479">
        <v>98293</v>
      </c>
      <c r="B3252" s="479" t="s">
        <v>4560</v>
      </c>
      <c r="C3252" s="479" t="s">
        <v>934</v>
      </c>
      <c r="D3252" s="480">
        <v>9.59</v>
      </c>
    </row>
    <row r="3253" spans="1:4" s="476" customFormat="1" ht="13.5" x14ac:dyDescent="0.25">
      <c r="A3253" s="479">
        <v>98400</v>
      </c>
      <c r="B3253" s="479" t="s">
        <v>2005</v>
      </c>
      <c r="C3253" s="479" t="s">
        <v>934</v>
      </c>
      <c r="D3253" s="480">
        <v>13.86</v>
      </c>
    </row>
    <row r="3254" spans="1:4" s="476" customFormat="1" ht="13.5" x14ac:dyDescent="0.25">
      <c r="A3254" s="479">
        <v>98401</v>
      </c>
      <c r="B3254" s="479" t="s">
        <v>4561</v>
      </c>
      <c r="C3254" s="479" t="s">
        <v>934</v>
      </c>
      <c r="D3254" s="480">
        <v>21.74</v>
      </c>
    </row>
    <row r="3255" spans="1:4" s="476" customFormat="1" ht="13.5" x14ac:dyDescent="0.25">
      <c r="A3255" s="479">
        <v>98402</v>
      </c>
      <c r="B3255" s="479" t="s">
        <v>4562</v>
      </c>
      <c r="C3255" s="479" t="s">
        <v>934</v>
      </c>
      <c r="D3255" s="480">
        <v>28.34</v>
      </c>
    </row>
    <row r="3256" spans="1:4" s="476" customFormat="1" ht="13.5" x14ac:dyDescent="0.25">
      <c r="A3256" s="479">
        <v>100556</v>
      </c>
      <c r="B3256" s="479" t="s">
        <v>955</v>
      </c>
      <c r="C3256" s="479" t="s">
        <v>925</v>
      </c>
      <c r="D3256" s="480">
        <v>55.11</v>
      </c>
    </row>
    <row r="3257" spans="1:4" s="476" customFormat="1" ht="13.5" x14ac:dyDescent="0.25">
      <c r="A3257" s="479">
        <v>100557</v>
      </c>
      <c r="B3257" s="479" t="s">
        <v>4563</v>
      </c>
      <c r="C3257" s="479" t="s">
        <v>925</v>
      </c>
      <c r="D3257" s="480">
        <v>797.29</v>
      </c>
    </row>
    <row r="3258" spans="1:4" s="476" customFormat="1" ht="13.5" x14ac:dyDescent="0.25">
      <c r="A3258" s="479">
        <v>100560</v>
      </c>
      <c r="B3258" s="479" t="s">
        <v>4564</v>
      </c>
      <c r="C3258" s="479" t="s">
        <v>925</v>
      </c>
      <c r="D3258" s="480">
        <v>149.75</v>
      </c>
    </row>
    <row r="3259" spans="1:4" s="476" customFormat="1" ht="13.5" x14ac:dyDescent="0.25">
      <c r="A3259" s="479">
        <v>100561</v>
      </c>
      <c r="B3259" s="479" t="s">
        <v>2016</v>
      </c>
      <c r="C3259" s="479" t="s">
        <v>925</v>
      </c>
      <c r="D3259" s="480">
        <v>292.19</v>
      </c>
    </row>
    <row r="3260" spans="1:4" s="476" customFormat="1" ht="13.5" x14ac:dyDescent="0.25">
      <c r="A3260" s="479">
        <v>100562</v>
      </c>
      <c r="B3260" s="479" t="s">
        <v>4565</v>
      </c>
      <c r="C3260" s="479" t="s">
        <v>925</v>
      </c>
      <c r="D3260" s="480">
        <v>463.83</v>
      </c>
    </row>
    <row r="3261" spans="1:4" s="476" customFormat="1" ht="13.5" x14ac:dyDescent="0.25">
      <c r="A3261" s="479">
        <v>100563</v>
      </c>
      <c r="B3261" s="479" t="s">
        <v>4566</v>
      </c>
      <c r="C3261" s="479" t="s">
        <v>925</v>
      </c>
      <c r="D3261" s="480">
        <v>677.95</v>
      </c>
    </row>
    <row r="3262" spans="1:4" s="476" customFormat="1" ht="13.5" x14ac:dyDescent="0.25">
      <c r="A3262" s="479">
        <v>101795</v>
      </c>
      <c r="B3262" s="479" t="s">
        <v>12876</v>
      </c>
      <c r="C3262" s="479" t="s">
        <v>925</v>
      </c>
      <c r="D3262" s="480">
        <v>511.12</v>
      </c>
    </row>
    <row r="3263" spans="1:4" s="476" customFormat="1" ht="13.5" x14ac:dyDescent="0.25">
      <c r="A3263" s="479">
        <v>101798</v>
      </c>
      <c r="B3263" s="479" t="s">
        <v>12877</v>
      </c>
      <c r="C3263" s="479" t="s">
        <v>925</v>
      </c>
      <c r="D3263" s="480">
        <v>377.75</v>
      </c>
    </row>
    <row r="3264" spans="1:4" s="476" customFormat="1" ht="13.5" x14ac:dyDescent="0.25">
      <c r="A3264" s="479">
        <v>101799</v>
      </c>
      <c r="B3264" s="479" t="s">
        <v>12878</v>
      </c>
      <c r="C3264" s="479" t="s">
        <v>925</v>
      </c>
      <c r="D3264" s="480">
        <v>922.86</v>
      </c>
    </row>
    <row r="3265" spans="1:4" s="476" customFormat="1" ht="13.5" x14ac:dyDescent="0.25">
      <c r="A3265" s="479">
        <v>98397</v>
      </c>
      <c r="B3265" s="479" t="s">
        <v>4567</v>
      </c>
      <c r="C3265" s="479" t="s">
        <v>913</v>
      </c>
      <c r="D3265" s="480">
        <v>10.91</v>
      </c>
    </row>
    <row r="3266" spans="1:4" s="476" customFormat="1" ht="13.5" x14ac:dyDescent="0.25">
      <c r="A3266" s="479">
        <v>101936</v>
      </c>
      <c r="B3266" s="479" t="s">
        <v>4568</v>
      </c>
      <c r="C3266" s="479" t="s">
        <v>925</v>
      </c>
      <c r="D3266" s="481">
        <v>7340.22</v>
      </c>
    </row>
    <row r="3267" spans="1:4" s="476" customFormat="1" ht="13.5" x14ac:dyDescent="0.25">
      <c r="A3267" s="479">
        <v>101937</v>
      </c>
      <c r="B3267" s="479" t="s">
        <v>4569</v>
      </c>
      <c r="C3267" s="479" t="s">
        <v>925</v>
      </c>
      <c r="D3267" s="481">
        <v>13152.37</v>
      </c>
    </row>
    <row r="3268" spans="1:4" s="476" customFormat="1" ht="13.5" x14ac:dyDescent="0.25">
      <c r="A3268" s="479">
        <v>98294</v>
      </c>
      <c r="B3268" s="479" t="s">
        <v>4570</v>
      </c>
      <c r="C3268" s="479" t="s">
        <v>934</v>
      </c>
      <c r="D3268" s="480">
        <v>2.65</v>
      </c>
    </row>
    <row r="3269" spans="1:4" s="476" customFormat="1" ht="13.5" x14ac:dyDescent="0.25">
      <c r="A3269" s="479">
        <v>98295</v>
      </c>
      <c r="B3269" s="479" t="s">
        <v>4571</v>
      </c>
      <c r="C3269" s="479" t="s">
        <v>934</v>
      </c>
      <c r="D3269" s="480">
        <v>2.0499999999999998</v>
      </c>
    </row>
    <row r="3270" spans="1:4" s="476" customFormat="1" ht="13.5" x14ac:dyDescent="0.25">
      <c r="A3270" s="479">
        <v>98296</v>
      </c>
      <c r="B3270" s="479" t="s">
        <v>4572</v>
      </c>
      <c r="C3270" s="479" t="s">
        <v>934</v>
      </c>
      <c r="D3270" s="480">
        <v>4.0599999999999996</v>
      </c>
    </row>
    <row r="3271" spans="1:4" s="476" customFormat="1" ht="13.5" x14ac:dyDescent="0.25">
      <c r="A3271" s="479">
        <v>98297</v>
      </c>
      <c r="B3271" s="479" t="s">
        <v>2001</v>
      </c>
      <c r="C3271" s="479" t="s">
        <v>934</v>
      </c>
      <c r="D3271" s="480">
        <v>3.1</v>
      </c>
    </row>
    <row r="3272" spans="1:4" s="476" customFormat="1" ht="13.5" x14ac:dyDescent="0.25">
      <c r="A3272" s="479">
        <v>98301</v>
      </c>
      <c r="B3272" s="479" t="s">
        <v>4573</v>
      </c>
      <c r="C3272" s="479" t="s">
        <v>925</v>
      </c>
      <c r="D3272" s="480">
        <v>564.49</v>
      </c>
    </row>
    <row r="3273" spans="1:4" s="476" customFormat="1" ht="13.5" x14ac:dyDescent="0.25">
      <c r="A3273" s="479">
        <v>98302</v>
      </c>
      <c r="B3273" s="479" t="s">
        <v>1993</v>
      </c>
      <c r="C3273" s="479" t="s">
        <v>925</v>
      </c>
      <c r="D3273" s="480">
        <v>786.53</v>
      </c>
    </row>
    <row r="3274" spans="1:4" s="476" customFormat="1" ht="13.5" x14ac:dyDescent="0.25">
      <c r="A3274" s="479">
        <v>98304</v>
      </c>
      <c r="B3274" s="479" t="s">
        <v>4574</v>
      </c>
      <c r="C3274" s="479" t="s">
        <v>925</v>
      </c>
      <c r="D3274" s="481">
        <v>1230.3900000000001</v>
      </c>
    </row>
    <row r="3275" spans="1:4" s="476" customFormat="1" ht="13.5" x14ac:dyDescent="0.25">
      <c r="A3275" s="479">
        <v>98307</v>
      </c>
      <c r="B3275" s="479" t="s">
        <v>4575</v>
      </c>
      <c r="C3275" s="479" t="s">
        <v>925</v>
      </c>
      <c r="D3275" s="480">
        <v>43.44</v>
      </c>
    </row>
    <row r="3276" spans="1:4" s="476" customFormat="1" ht="13.5" x14ac:dyDescent="0.25">
      <c r="A3276" s="479">
        <v>98308</v>
      </c>
      <c r="B3276" s="479" t="s">
        <v>2012</v>
      </c>
      <c r="C3276" s="479" t="s">
        <v>925</v>
      </c>
      <c r="D3276" s="480">
        <v>28.44</v>
      </c>
    </row>
    <row r="3277" spans="1:4" s="476" customFormat="1" ht="13.5" x14ac:dyDescent="0.25">
      <c r="A3277" s="479">
        <v>98593</v>
      </c>
      <c r="B3277" s="479" t="s">
        <v>4576</v>
      </c>
      <c r="C3277" s="479" t="s">
        <v>925</v>
      </c>
      <c r="D3277" s="480">
        <v>965.18</v>
      </c>
    </row>
    <row r="3278" spans="1:4" s="476" customFormat="1" ht="13.5" x14ac:dyDescent="0.25">
      <c r="A3278" s="479">
        <v>89355</v>
      </c>
      <c r="B3278" s="479" t="s">
        <v>4577</v>
      </c>
      <c r="C3278" s="479" t="s">
        <v>934</v>
      </c>
      <c r="D3278" s="480">
        <v>16.82</v>
      </c>
    </row>
    <row r="3279" spans="1:4" s="476" customFormat="1" ht="13.5" x14ac:dyDescent="0.25">
      <c r="A3279" s="479">
        <v>89356</v>
      </c>
      <c r="B3279" s="479" t="s">
        <v>1551</v>
      </c>
      <c r="C3279" s="479" t="s">
        <v>934</v>
      </c>
      <c r="D3279" s="480">
        <v>19.87</v>
      </c>
    </row>
    <row r="3280" spans="1:4" s="476" customFormat="1" ht="13.5" x14ac:dyDescent="0.25">
      <c r="A3280" s="479">
        <v>89357</v>
      </c>
      <c r="B3280" s="479" t="s">
        <v>1553</v>
      </c>
      <c r="C3280" s="479" t="s">
        <v>934</v>
      </c>
      <c r="D3280" s="480">
        <v>28.18</v>
      </c>
    </row>
    <row r="3281" spans="1:4" s="476" customFormat="1" ht="13.5" x14ac:dyDescent="0.25">
      <c r="A3281" s="479">
        <v>89401</v>
      </c>
      <c r="B3281" s="479" t="s">
        <v>4578</v>
      </c>
      <c r="C3281" s="479" t="s">
        <v>934</v>
      </c>
      <c r="D3281" s="480">
        <v>7.41</v>
      </c>
    </row>
    <row r="3282" spans="1:4" s="476" customFormat="1" ht="13.5" x14ac:dyDescent="0.25">
      <c r="A3282" s="479">
        <v>89402</v>
      </c>
      <c r="B3282" s="479" t="s">
        <v>4579</v>
      </c>
      <c r="C3282" s="479" t="s">
        <v>934</v>
      </c>
      <c r="D3282" s="480">
        <v>9.01</v>
      </c>
    </row>
    <row r="3283" spans="1:4" s="476" customFormat="1" ht="13.5" x14ac:dyDescent="0.25">
      <c r="A3283" s="479">
        <v>89403</v>
      </c>
      <c r="B3283" s="479" t="s">
        <v>4580</v>
      </c>
      <c r="C3283" s="479" t="s">
        <v>934</v>
      </c>
      <c r="D3283" s="480">
        <v>15.19</v>
      </c>
    </row>
    <row r="3284" spans="1:4" s="476" customFormat="1" ht="13.5" x14ac:dyDescent="0.25">
      <c r="A3284" s="479">
        <v>89446</v>
      </c>
      <c r="B3284" s="479" t="s">
        <v>4581</v>
      </c>
      <c r="C3284" s="479" t="s">
        <v>934</v>
      </c>
      <c r="D3284" s="480">
        <v>4.9000000000000004</v>
      </c>
    </row>
    <row r="3285" spans="1:4" s="476" customFormat="1" ht="13.5" x14ac:dyDescent="0.25">
      <c r="A3285" s="479">
        <v>89447</v>
      </c>
      <c r="B3285" s="479" t="s">
        <v>4582</v>
      </c>
      <c r="C3285" s="479" t="s">
        <v>934</v>
      </c>
      <c r="D3285" s="480">
        <v>10.34</v>
      </c>
    </row>
    <row r="3286" spans="1:4" s="476" customFormat="1" ht="13.5" x14ac:dyDescent="0.25">
      <c r="A3286" s="479">
        <v>89448</v>
      </c>
      <c r="B3286" s="479" t="s">
        <v>1554</v>
      </c>
      <c r="C3286" s="479" t="s">
        <v>934</v>
      </c>
      <c r="D3286" s="480">
        <v>14.86</v>
      </c>
    </row>
    <row r="3287" spans="1:4" s="476" customFormat="1" ht="13.5" x14ac:dyDescent="0.25">
      <c r="A3287" s="479">
        <v>89449</v>
      </c>
      <c r="B3287" s="479" t="s">
        <v>1556</v>
      </c>
      <c r="C3287" s="479" t="s">
        <v>934</v>
      </c>
      <c r="D3287" s="480">
        <v>17.100000000000001</v>
      </c>
    </row>
    <row r="3288" spans="1:4" s="476" customFormat="1" ht="13.5" x14ac:dyDescent="0.25">
      <c r="A3288" s="479">
        <v>89450</v>
      </c>
      <c r="B3288" s="479" t="s">
        <v>1558</v>
      </c>
      <c r="C3288" s="479" t="s">
        <v>934</v>
      </c>
      <c r="D3288" s="480">
        <v>28.23</v>
      </c>
    </row>
    <row r="3289" spans="1:4" s="476" customFormat="1" ht="13.5" x14ac:dyDescent="0.25">
      <c r="A3289" s="479">
        <v>89451</v>
      </c>
      <c r="B3289" s="479" t="s">
        <v>1560</v>
      </c>
      <c r="C3289" s="479" t="s">
        <v>934</v>
      </c>
      <c r="D3289" s="480">
        <v>46.68</v>
      </c>
    </row>
    <row r="3290" spans="1:4" s="476" customFormat="1" ht="13.5" x14ac:dyDescent="0.25">
      <c r="A3290" s="479">
        <v>89452</v>
      </c>
      <c r="B3290" s="479" t="s">
        <v>1562</v>
      </c>
      <c r="C3290" s="479" t="s">
        <v>934</v>
      </c>
      <c r="D3290" s="480">
        <v>58.09</v>
      </c>
    </row>
    <row r="3291" spans="1:4" s="476" customFormat="1" ht="13.5" x14ac:dyDescent="0.25">
      <c r="A3291" s="479">
        <v>89508</v>
      </c>
      <c r="B3291" s="479" t="s">
        <v>4583</v>
      </c>
      <c r="C3291" s="479" t="s">
        <v>934</v>
      </c>
      <c r="D3291" s="480">
        <v>19.32</v>
      </c>
    </row>
    <row r="3292" spans="1:4" s="476" customFormat="1" ht="13.5" x14ac:dyDescent="0.25">
      <c r="A3292" s="479">
        <v>89509</v>
      </c>
      <c r="B3292" s="479" t="s">
        <v>4584</v>
      </c>
      <c r="C3292" s="479" t="s">
        <v>934</v>
      </c>
      <c r="D3292" s="480">
        <v>26.56</v>
      </c>
    </row>
    <row r="3293" spans="1:4" s="476" customFormat="1" ht="13.5" x14ac:dyDescent="0.25">
      <c r="A3293" s="479">
        <v>89511</v>
      </c>
      <c r="B3293" s="479" t="s">
        <v>4585</v>
      </c>
      <c r="C3293" s="479" t="s">
        <v>934</v>
      </c>
      <c r="D3293" s="480">
        <v>39.42</v>
      </c>
    </row>
    <row r="3294" spans="1:4" s="476" customFormat="1" ht="13.5" x14ac:dyDescent="0.25">
      <c r="A3294" s="479">
        <v>89512</v>
      </c>
      <c r="B3294" s="479" t="s">
        <v>4586</v>
      </c>
      <c r="C3294" s="479" t="s">
        <v>934</v>
      </c>
      <c r="D3294" s="480">
        <v>62.51</v>
      </c>
    </row>
    <row r="3295" spans="1:4" s="476" customFormat="1" ht="13.5" x14ac:dyDescent="0.25">
      <c r="A3295" s="479">
        <v>89576</v>
      </c>
      <c r="B3295" s="479" t="s">
        <v>4587</v>
      </c>
      <c r="C3295" s="479" t="s">
        <v>934</v>
      </c>
      <c r="D3295" s="480">
        <v>23.79</v>
      </c>
    </row>
    <row r="3296" spans="1:4" s="476" customFormat="1" ht="13.5" x14ac:dyDescent="0.25">
      <c r="A3296" s="479">
        <v>89578</v>
      </c>
      <c r="B3296" s="479" t="s">
        <v>4588</v>
      </c>
      <c r="C3296" s="479" t="s">
        <v>934</v>
      </c>
      <c r="D3296" s="480">
        <v>41.04</v>
      </c>
    </row>
    <row r="3297" spans="1:4" s="476" customFormat="1" ht="13.5" x14ac:dyDescent="0.25">
      <c r="A3297" s="479">
        <v>89580</v>
      </c>
      <c r="B3297" s="479" t="s">
        <v>4589</v>
      </c>
      <c r="C3297" s="479" t="s">
        <v>934</v>
      </c>
      <c r="D3297" s="480">
        <v>80.84</v>
      </c>
    </row>
    <row r="3298" spans="1:4" s="476" customFormat="1" ht="13.5" x14ac:dyDescent="0.25">
      <c r="A3298" s="479">
        <v>89633</v>
      </c>
      <c r="B3298" s="479" t="s">
        <v>4590</v>
      </c>
      <c r="C3298" s="479" t="s">
        <v>934</v>
      </c>
      <c r="D3298" s="480">
        <v>22.19</v>
      </c>
    </row>
    <row r="3299" spans="1:4" s="476" customFormat="1" ht="13.5" x14ac:dyDescent="0.25">
      <c r="A3299" s="479">
        <v>89634</v>
      </c>
      <c r="B3299" s="479" t="s">
        <v>4591</v>
      </c>
      <c r="C3299" s="479" t="s">
        <v>934</v>
      </c>
      <c r="D3299" s="480">
        <v>33.68</v>
      </c>
    </row>
    <row r="3300" spans="1:4" s="476" customFormat="1" ht="13.5" x14ac:dyDescent="0.25">
      <c r="A3300" s="479">
        <v>89635</v>
      </c>
      <c r="B3300" s="479" t="s">
        <v>4592</v>
      </c>
      <c r="C3300" s="479" t="s">
        <v>934</v>
      </c>
      <c r="D3300" s="480">
        <v>48.07</v>
      </c>
    </row>
    <row r="3301" spans="1:4" s="476" customFormat="1" ht="13.5" x14ac:dyDescent="0.25">
      <c r="A3301" s="479">
        <v>89636</v>
      </c>
      <c r="B3301" s="479" t="s">
        <v>4593</v>
      </c>
      <c r="C3301" s="479" t="s">
        <v>934</v>
      </c>
      <c r="D3301" s="480">
        <v>58.51</v>
      </c>
    </row>
    <row r="3302" spans="1:4" s="476" customFormat="1" ht="13.5" x14ac:dyDescent="0.25">
      <c r="A3302" s="479">
        <v>89711</v>
      </c>
      <c r="B3302" s="479" t="s">
        <v>959</v>
      </c>
      <c r="C3302" s="479" t="s">
        <v>934</v>
      </c>
      <c r="D3302" s="480">
        <v>17.93</v>
      </c>
    </row>
    <row r="3303" spans="1:4" s="476" customFormat="1" ht="13.5" x14ac:dyDescent="0.25">
      <c r="A3303" s="479">
        <v>89712</v>
      </c>
      <c r="B3303" s="479" t="s">
        <v>960</v>
      </c>
      <c r="C3303" s="479" t="s">
        <v>934</v>
      </c>
      <c r="D3303" s="480">
        <v>26.95</v>
      </c>
    </row>
    <row r="3304" spans="1:4" s="476" customFormat="1" ht="13.5" x14ac:dyDescent="0.25">
      <c r="A3304" s="479">
        <v>89713</v>
      </c>
      <c r="B3304" s="479" t="s">
        <v>1726</v>
      </c>
      <c r="C3304" s="479" t="s">
        <v>934</v>
      </c>
      <c r="D3304" s="480">
        <v>41.15</v>
      </c>
    </row>
    <row r="3305" spans="1:4" s="476" customFormat="1" ht="13.5" x14ac:dyDescent="0.25">
      <c r="A3305" s="479">
        <v>89714</v>
      </c>
      <c r="B3305" s="479" t="s">
        <v>961</v>
      </c>
      <c r="C3305" s="479" t="s">
        <v>934</v>
      </c>
      <c r="D3305" s="480">
        <v>52.8</v>
      </c>
    </row>
    <row r="3306" spans="1:4" s="476" customFormat="1" ht="13.5" x14ac:dyDescent="0.25">
      <c r="A3306" s="479">
        <v>89716</v>
      </c>
      <c r="B3306" s="479" t="s">
        <v>4594</v>
      </c>
      <c r="C3306" s="479" t="s">
        <v>934</v>
      </c>
      <c r="D3306" s="480">
        <v>23.86</v>
      </c>
    </row>
    <row r="3307" spans="1:4" s="476" customFormat="1" ht="13.5" x14ac:dyDescent="0.25">
      <c r="A3307" s="479">
        <v>89717</v>
      </c>
      <c r="B3307" s="479" t="s">
        <v>4595</v>
      </c>
      <c r="C3307" s="479" t="s">
        <v>934</v>
      </c>
      <c r="D3307" s="480">
        <v>36.49</v>
      </c>
    </row>
    <row r="3308" spans="1:4" s="476" customFormat="1" ht="13.5" x14ac:dyDescent="0.25">
      <c r="A3308" s="479">
        <v>89770</v>
      </c>
      <c r="B3308" s="479" t="s">
        <v>4596</v>
      </c>
      <c r="C3308" s="479" t="s">
        <v>934</v>
      </c>
      <c r="D3308" s="480">
        <v>39.78</v>
      </c>
    </row>
    <row r="3309" spans="1:4" s="476" customFormat="1" ht="13.5" x14ac:dyDescent="0.25">
      <c r="A3309" s="479">
        <v>89771</v>
      </c>
      <c r="B3309" s="479" t="s">
        <v>4597</v>
      </c>
      <c r="C3309" s="479" t="s">
        <v>934</v>
      </c>
      <c r="D3309" s="480">
        <v>54.36</v>
      </c>
    </row>
    <row r="3310" spans="1:4" s="476" customFormat="1" ht="13.5" x14ac:dyDescent="0.25">
      <c r="A3310" s="479">
        <v>89773</v>
      </c>
      <c r="B3310" s="479" t="s">
        <v>4598</v>
      </c>
      <c r="C3310" s="479" t="s">
        <v>934</v>
      </c>
      <c r="D3310" s="480">
        <v>126.58</v>
      </c>
    </row>
    <row r="3311" spans="1:4" s="476" customFormat="1" ht="13.5" x14ac:dyDescent="0.25">
      <c r="A3311" s="479">
        <v>89775</v>
      </c>
      <c r="B3311" s="479" t="s">
        <v>4599</v>
      </c>
      <c r="C3311" s="479" t="s">
        <v>934</v>
      </c>
      <c r="D3311" s="480">
        <v>199.92</v>
      </c>
    </row>
    <row r="3312" spans="1:4" s="476" customFormat="1" ht="13.5" x14ac:dyDescent="0.25">
      <c r="A3312" s="479">
        <v>89798</v>
      </c>
      <c r="B3312" s="479" t="s">
        <v>4600</v>
      </c>
      <c r="C3312" s="479" t="s">
        <v>934</v>
      </c>
      <c r="D3312" s="480">
        <v>11.6</v>
      </c>
    </row>
    <row r="3313" spans="1:4" s="476" customFormat="1" ht="13.5" x14ac:dyDescent="0.25">
      <c r="A3313" s="479">
        <v>89799</v>
      </c>
      <c r="B3313" s="479" t="s">
        <v>4601</v>
      </c>
      <c r="C3313" s="479" t="s">
        <v>934</v>
      </c>
      <c r="D3313" s="480">
        <v>18.98</v>
      </c>
    </row>
    <row r="3314" spans="1:4" s="476" customFormat="1" ht="13.5" x14ac:dyDescent="0.25">
      <c r="A3314" s="479">
        <v>89800</v>
      </c>
      <c r="B3314" s="479" t="s">
        <v>4602</v>
      </c>
      <c r="C3314" s="479" t="s">
        <v>934</v>
      </c>
      <c r="D3314" s="480">
        <v>23.5</v>
      </c>
    </row>
    <row r="3315" spans="1:4" s="476" customFormat="1" ht="13.5" x14ac:dyDescent="0.25">
      <c r="A3315" s="479">
        <v>89848</v>
      </c>
      <c r="B3315" s="479" t="s">
        <v>4603</v>
      </c>
      <c r="C3315" s="479" t="s">
        <v>934</v>
      </c>
      <c r="D3315" s="480">
        <v>28.58</v>
      </c>
    </row>
    <row r="3316" spans="1:4" s="476" customFormat="1" ht="13.5" x14ac:dyDescent="0.25">
      <c r="A3316" s="479">
        <v>89849</v>
      </c>
      <c r="B3316" s="479" t="s">
        <v>1794</v>
      </c>
      <c r="C3316" s="479" t="s">
        <v>934</v>
      </c>
      <c r="D3316" s="480">
        <v>56.07</v>
      </c>
    </row>
    <row r="3317" spans="1:4" s="476" customFormat="1" ht="13.5" x14ac:dyDescent="0.25">
      <c r="A3317" s="479">
        <v>89865</v>
      </c>
      <c r="B3317" s="479" t="s">
        <v>4604</v>
      </c>
      <c r="C3317" s="479" t="s">
        <v>934</v>
      </c>
      <c r="D3317" s="480">
        <v>12.24</v>
      </c>
    </row>
    <row r="3318" spans="1:4" s="476" customFormat="1" ht="13.5" x14ac:dyDescent="0.25">
      <c r="A3318" s="479">
        <v>91784</v>
      </c>
      <c r="B3318" s="479" t="s">
        <v>4605</v>
      </c>
      <c r="C3318" s="479" t="s">
        <v>934</v>
      </c>
      <c r="D3318" s="480">
        <v>40.229999999999997</v>
      </c>
    </row>
    <row r="3319" spans="1:4" s="476" customFormat="1" ht="13.5" x14ac:dyDescent="0.25">
      <c r="A3319" s="479">
        <v>91785</v>
      </c>
      <c r="B3319" s="479" t="s">
        <v>4606</v>
      </c>
      <c r="C3319" s="479" t="s">
        <v>934</v>
      </c>
      <c r="D3319" s="480">
        <v>39.840000000000003</v>
      </c>
    </row>
    <row r="3320" spans="1:4" s="476" customFormat="1" ht="13.5" x14ac:dyDescent="0.25">
      <c r="A3320" s="479">
        <v>91786</v>
      </c>
      <c r="B3320" s="479" t="s">
        <v>4607</v>
      </c>
      <c r="C3320" s="479" t="s">
        <v>934</v>
      </c>
      <c r="D3320" s="480">
        <v>27.89</v>
      </c>
    </row>
    <row r="3321" spans="1:4" s="476" customFormat="1" ht="13.5" x14ac:dyDescent="0.25">
      <c r="A3321" s="479">
        <v>91787</v>
      </c>
      <c r="B3321" s="479" t="s">
        <v>4608</v>
      </c>
      <c r="C3321" s="479" t="s">
        <v>934</v>
      </c>
      <c r="D3321" s="480">
        <v>31.65</v>
      </c>
    </row>
    <row r="3322" spans="1:4" s="476" customFormat="1" ht="13.5" x14ac:dyDescent="0.25">
      <c r="A3322" s="479">
        <v>91788</v>
      </c>
      <c r="B3322" s="479" t="s">
        <v>4609</v>
      </c>
      <c r="C3322" s="479" t="s">
        <v>934</v>
      </c>
      <c r="D3322" s="480">
        <v>40.25</v>
      </c>
    </row>
    <row r="3323" spans="1:4" s="476" customFormat="1" ht="13.5" x14ac:dyDescent="0.25">
      <c r="A3323" s="479">
        <v>91789</v>
      </c>
      <c r="B3323" s="479" t="s">
        <v>4610</v>
      </c>
      <c r="C3323" s="479" t="s">
        <v>934</v>
      </c>
      <c r="D3323" s="480">
        <v>42.78</v>
      </c>
    </row>
    <row r="3324" spans="1:4" s="476" customFormat="1" ht="13.5" x14ac:dyDescent="0.25">
      <c r="A3324" s="479">
        <v>91790</v>
      </c>
      <c r="B3324" s="479" t="s">
        <v>4611</v>
      </c>
      <c r="C3324" s="479" t="s">
        <v>934</v>
      </c>
      <c r="D3324" s="480">
        <v>64.849999999999994</v>
      </c>
    </row>
    <row r="3325" spans="1:4" s="476" customFormat="1" ht="13.5" x14ac:dyDescent="0.25">
      <c r="A3325" s="479">
        <v>91791</v>
      </c>
      <c r="B3325" s="479" t="s">
        <v>4612</v>
      </c>
      <c r="C3325" s="479" t="s">
        <v>934</v>
      </c>
      <c r="D3325" s="480">
        <v>86.08</v>
      </c>
    </row>
    <row r="3326" spans="1:4" s="476" customFormat="1" ht="13.5" x14ac:dyDescent="0.25">
      <c r="A3326" s="479">
        <v>91792</v>
      </c>
      <c r="B3326" s="479" t="s">
        <v>4613</v>
      </c>
      <c r="C3326" s="479" t="s">
        <v>934</v>
      </c>
      <c r="D3326" s="480">
        <v>53</v>
      </c>
    </row>
    <row r="3327" spans="1:4" s="476" customFormat="1" ht="13.5" x14ac:dyDescent="0.25">
      <c r="A3327" s="479">
        <v>91793</v>
      </c>
      <c r="B3327" s="479" t="s">
        <v>4614</v>
      </c>
      <c r="C3327" s="479" t="s">
        <v>934</v>
      </c>
      <c r="D3327" s="480">
        <v>80.67</v>
      </c>
    </row>
    <row r="3328" spans="1:4" s="476" customFormat="1" ht="13.5" x14ac:dyDescent="0.25">
      <c r="A3328" s="479">
        <v>91794</v>
      </c>
      <c r="B3328" s="479" t="s">
        <v>4615</v>
      </c>
      <c r="C3328" s="479" t="s">
        <v>934</v>
      </c>
      <c r="D3328" s="480">
        <v>38.15</v>
      </c>
    </row>
    <row r="3329" spans="1:4" s="476" customFormat="1" ht="13.5" x14ac:dyDescent="0.25">
      <c r="A3329" s="479">
        <v>91795</v>
      </c>
      <c r="B3329" s="479" t="s">
        <v>4616</v>
      </c>
      <c r="C3329" s="479" t="s">
        <v>934</v>
      </c>
      <c r="D3329" s="480">
        <v>64.069999999999993</v>
      </c>
    </row>
    <row r="3330" spans="1:4" s="476" customFormat="1" ht="13.5" x14ac:dyDescent="0.25">
      <c r="A3330" s="479">
        <v>91796</v>
      </c>
      <c r="B3330" s="479" t="s">
        <v>4617</v>
      </c>
      <c r="C3330" s="479" t="s">
        <v>934</v>
      </c>
      <c r="D3330" s="480">
        <v>69.63</v>
      </c>
    </row>
    <row r="3331" spans="1:4" s="476" customFormat="1" ht="13.5" x14ac:dyDescent="0.25">
      <c r="A3331" s="479">
        <v>92275</v>
      </c>
      <c r="B3331" s="479" t="s">
        <v>4618</v>
      </c>
      <c r="C3331" s="479" t="s">
        <v>934</v>
      </c>
      <c r="D3331" s="480">
        <v>60.6</v>
      </c>
    </row>
    <row r="3332" spans="1:4" s="476" customFormat="1" ht="13.5" x14ac:dyDescent="0.25">
      <c r="A3332" s="479">
        <v>92276</v>
      </c>
      <c r="B3332" s="479" t="s">
        <v>4619</v>
      </c>
      <c r="C3332" s="479" t="s">
        <v>934</v>
      </c>
      <c r="D3332" s="480">
        <v>76.760000000000005</v>
      </c>
    </row>
    <row r="3333" spans="1:4" s="476" customFormat="1" ht="13.5" x14ac:dyDescent="0.25">
      <c r="A3333" s="479">
        <v>92277</v>
      </c>
      <c r="B3333" s="479" t="s">
        <v>4620</v>
      </c>
      <c r="C3333" s="479" t="s">
        <v>934</v>
      </c>
      <c r="D3333" s="480">
        <v>110.83</v>
      </c>
    </row>
    <row r="3334" spans="1:4" s="476" customFormat="1" ht="13.5" x14ac:dyDescent="0.25">
      <c r="A3334" s="479">
        <v>92278</v>
      </c>
      <c r="B3334" s="479" t="s">
        <v>4621</v>
      </c>
      <c r="C3334" s="479" t="s">
        <v>934</v>
      </c>
      <c r="D3334" s="480">
        <v>149.11000000000001</v>
      </c>
    </row>
    <row r="3335" spans="1:4" s="476" customFormat="1" ht="13.5" x14ac:dyDescent="0.25">
      <c r="A3335" s="479">
        <v>92279</v>
      </c>
      <c r="B3335" s="479" t="s">
        <v>4622</v>
      </c>
      <c r="C3335" s="479" t="s">
        <v>934</v>
      </c>
      <c r="D3335" s="480">
        <v>215.59</v>
      </c>
    </row>
    <row r="3336" spans="1:4" s="476" customFormat="1" ht="13.5" x14ac:dyDescent="0.25">
      <c r="A3336" s="479">
        <v>92280</v>
      </c>
      <c r="B3336" s="479" t="s">
        <v>4623</v>
      </c>
      <c r="C3336" s="479" t="s">
        <v>934</v>
      </c>
      <c r="D3336" s="480">
        <v>302.83999999999997</v>
      </c>
    </row>
    <row r="3337" spans="1:4" s="476" customFormat="1" ht="13.5" x14ac:dyDescent="0.25">
      <c r="A3337" s="479">
        <v>92281</v>
      </c>
      <c r="B3337" s="479" t="s">
        <v>4624</v>
      </c>
      <c r="C3337" s="479" t="s">
        <v>934</v>
      </c>
      <c r="D3337" s="480">
        <v>146.63</v>
      </c>
    </row>
    <row r="3338" spans="1:4" s="476" customFormat="1" ht="13.5" x14ac:dyDescent="0.25">
      <c r="A3338" s="479">
        <v>92282</v>
      </c>
      <c r="B3338" s="479" t="s">
        <v>4625</v>
      </c>
      <c r="C3338" s="479" t="s">
        <v>934</v>
      </c>
      <c r="D3338" s="480">
        <v>166.28</v>
      </c>
    </row>
    <row r="3339" spans="1:4" s="476" customFormat="1" ht="13.5" x14ac:dyDescent="0.25">
      <c r="A3339" s="479">
        <v>92283</v>
      </c>
      <c r="B3339" s="479" t="s">
        <v>4626</v>
      </c>
      <c r="C3339" s="479" t="s">
        <v>934</v>
      </c>
      <c r="D3339" s="480">
        <v>224.03</v>
      </c>
    </row>
    <row r="3340" spans="1:4" s="476" customFormat="1" ht="13.5" x14ac:dyDescent="0.25">
      <c r="A3340" s="479">
        <v>92284</v>
      </c>
      <c r="B3340" s="479" t="s">
        <v>4627</v>
      </c>
      <c r="C3340" s="479" t="s">
        <v>934</v>
      </c>
      <c r="D3340" s="480">
        <v>278.22000000000003</v>
      </c>
    </row>
    <row r="3341" spans="1:4" s="476" customFormat="1" ht="13.5" x14ac:dyDescent="0.25">
      <c r="A3341" s="479">
        <v>92285</v>
      </c>
      <c r="B3341" s="479" t="s">
        <v>4628</v>
      </c>
      <c r="C3341" s="479" t="s">
        <v>934</v>
      </c>
      <c r="D3341" s="480">
        <v>369.87</v>
      </c>
    </row>
    <row r="3342" spans="1:4" s="476" customFormat="1" ht="13.5" x14ac:dyDescent="0.25">
      <c r="A3342" s="479">
        <v>92286</v>
      </c>
      <c r="B3342" s="479" t="s">
        <v>4629</v>
      </c>
      <c r="C3342" s="479" t="s">
        <v>934</v>
      </c>
      <c r="D3342" s="480">
        <v>459.3</v>
      </c>
    </row>
    <row r="3343" spans="1:4" s="476" customFormat="1" ht="13.5" x14ac:dyDescent="0.25">
      <c r="A3343" s="479">
        <v>92305</v>
      </c>
      <c r="B3343" s="479" t="s">
        <v>4630</v>
      </c>
      <c r="C3343" s="479" t="s">
        <v>934</v>
      </c>
      <c r="D3343" s="480">
        <v>39.28</v>
      </c>
    </row>
    <row r="3344" spans="1:4" s="476" customFormat="1" ht="13.5" x14ac:dyDescent="0.25">
      <c r="A3344" s="479">
        <v>92306</v>
      </c>
      <c r="B3344" s="479" t="s">
        <v>4631</v>
      </c>
      <c r="C3344" s="479" t="s">
        <v>934</v>
      </c>
      <c r="D3344" s="480">
        <v>64.64</v>
      </c>
    </row>
    <row r="3345" spans="1:4" s="476" customFormat="1" ht="13.5" x14ac:dyDescent="0.25">
      <c r="A3345" s="479">
        <v>92307</v>
      </c>
      <c r="B3345" s="479" t="s">
        <v>4632</v>
      </c>
      <c r="C3345" s="479" t="s">
        <v>934</v>
      </c>
      <c r="D3345" s="480">
        <v>81.08</v>
      </c>
    </row>
    <row r="3346" spans="1:4" s="476" customFormat="1" ht="13.5" x14ac:dyDescent="0.25">
      <c r="A3346" s="479">
        <v>92308</v>
      </c>
      <c r="B3346" s="479" t="s">
        <v>4633</v>
      </c>
      <c r="C3346" s="479" t="s">
        <v>934</v>
      </c>
      <c r="D3346" s="480">
        <v>59.44</v>
      </c>
    </row>
    <row r="3347" spans="1:4" s="476" customFormat="1" ht="13.5" x14ac:dyDescent="0.25">
      <c r="A3347" s="479">
        <v>92309</v>
      </c>
      <c r="B3347" s="479" t="s">
        <v>4634</v>
      </c>
      <c r="C3347" s="479" t="s">
        <v>934</v>
      </c>
      <c r="D3347" s="480">
        <v>152.71</v>
      </c>
    </row>
    <row r="3348" spans="1:4" s="476" customFormat="1" ht="13.5" x14ac:dyDescent="0.25">
      <c r="A3348" s="479">
        <v>92310</v>
      </c>
      <c r="B3348" s="479" t="s">
        <v>4635</v>
      </c>
      <c r="C3348" s="479" t="s">
        <v>934</v>
      </c>
      <c r="D3348" s="480">
        <v>172.69</v>
      </c>
    </row>
    <row r="3349" spans="1:4" s="476" customFormat="1" ht="13.5" x14ac:dyDescent="0.25">
      <c r="A3349" s="479">
        <v>92320</v>
      </c>
      <c r="B3349" s="479" t="s">
        <v>4636</v>
      </c>
      <c r="C3349" s="479" t="s">
        <v>934</v>
      </c>
      <c r="D3349" s="480">
        <v>48.16</v>
      </c>
    </row>
    <row r="3350" spans="1:4" s="476" customFormat="1" ht="13.5" x14ac:dyDescent="0.25">
      <c r="A3350" s="479">
        <v>92321</v>
      </c>
      <c r="B3350" s="479" t="s">
        <v>4637</v>
      </c>
      <c r="C3350" s="479" t="s">
        <v>934</v>
      </c>
      <c r="D3350" s="480">
        <v>79.87</v>
      </c>
    </row>
    <row r="3351" spans="1:4" s="476" customFormat="1" ht="13.5" x14ac:dyDescent="0.25">
      <c r="A3351" s="479">
        <v>92322</v>
      </c>
      <c r="B3351" s="479" t="s">
        <v>4638</v>
      </c>
      <c r="C3351" s="479" t="s">
        <v>934</v>
      </c>
      <c r="D3351" s="480">
        <v>101.86</v>
      </c>
    </row>
    <row r="3352" spans="1:4" s="476" customFormat="1" ht="13.5" x14ac:dyDescent="0.25">
      <c r="A3352" s="479">
        <v>92323</v>
      </c>
      <c r="B3352" s="479" t="s">
        <v>4639</v>
      </c>
      <c r="C3352" s="479" t="s">
        <v>934</v>
      </c>
      <c r="D3352" s="480">
        <v>66.180000000000007</v>
      </c>
    </row>
    <row r="3353" spans="1:4" s="476" customFormat="1" ht="13.5" x14ac:dyDescent="0.25">
      <c r="A3353" s="479">
        <v>92324</v>
      </c>
      <c r="B3353" s="479" t="s">
        <v>4640</v>
      </c>
      <c r="C3353" s="479" t="s">
        <v>934</v>
      </c>
      <c r="D3353" s="480">
        <v>165.83</v>
      </c>
    </row>
    <row r="3354" spans="1:4" s="476" customFormat="1" ht="13.5" x14ac:dyDescent="0.25">
      <c r="A3354" s="479">
        <v>92325</v>
      </c>
      <c r="B3354" s="479" t="s">
        <v>4641</v>
      </c>
      <c r="C3354" s="479" t="s">
        <v>934</v>
      </c>
      <c r="D3354" s="480">
        <v>191.3</v>
      </c>
    </row>
    <row r="3355" spans="1:4" s="476" customFormat="1" ht="13.5" x14ac:dyDescent="0.25">
      <c r="A3355" s="479">
        <v>92335</v>
      </c>
      <c r="B3355" s="479" t="s">
        <v>4642</v>
      </c>
      <c r="C3355" s="479" t="s">
        <v>934</v>
      </c>
      <c r="D3355" s="480">
        <v>116.92</v>
      </c>
    </row>
    <row r="3356" spans="1:4" s="476" customFormat="1" ht="13.5" x14ac:dyDescent="0.25">
      <c r="A3356" s="479">
        <v>92336</v>
      </c>
      <c r="B3356" s="479" t="s">
        <v>4643</v>
      </c>
      <c r="C3356" s="479" t="s">
        <v>934</v>
      </c>
      <c r="D3356" s="480">
        <v>144.12</v>
      </c>
    </row>
    <row r="3357" spans="1:4" s="476" customFormat="1" ht="13.5" x14ac:dyDescent="0.25">
      <c r="A3357" s="479">
        <v>92337</v>
      </c>
      <c r="B3357" s="479" t="s">
        <v>4644</v>
      </c>
      <c r="C3357" s="479" t="s">
        <v>934</v>
      </c>
      <c r="D3357" s="480">
        <v>191.19</v>
      </c>
    </row>
    <row r="3358" spans="1:4" s="476" customFormat="1" ht="13.5" x14ac:dyDescent="0.25">
      <c r="A3358" s="479">
        <v>92338</v>
      </c>
      <c r="B3358" s="479" t="s">
        <v>4645</v>
      </c>
      <c r="C3358" s="479" t="s">
        <v>934</v>
      </c>
      <c r="D3358" s="480">
        <v>122.67</v>
      </c>
    </row>
    <row r="3359" spans="1:4" s="476" customFormat="1" ht="13.5" x14ac:dyDescent="0.25">
      <c r="A3359" s="479">
        <v>92339</v>
      </c>
      <c r="B3359" s="479" t="s">
        <v>4646</v>
      </c>
      <c r="C3359" s="479" t="s">
        <v>934</v>
      </c>
      <c r="D3359" s="480">
        <v>185.99</v>
      </c>
    </row>
    <row r="3360" spans="1:4" s="476" customFormat="1" ht="13.5" x14ac:dyDescent="0.25">
      <c r="A3360" s="479">
        <v>92341</v>
      </c>
      <c r="B3360" s="479" t="s">
        <v>4647</v>
      </c>
      <c r="C3360" s="479" t="s">
        <v>934</v>
      </c>
      <c r="D3360" s="480">
        <v>125.76</v>
      </c>
    </row>
    <row r="3361" spans="1:4" s="476" customFormat="1" ht="13.5" x14ac:dyDescent="0.25">
      <c r="A3361" s="479">
        <v>92342</v>
      </c>
      <c r="B3361" s="479" t="s">
        <v>4648</v>
      </c>
      <c r="C3361" s="479" t="s">
        <v>934</v>
      </c>
      <c r="D3361" s="480">
        <v>153.03</v>
      </c>
    </row>
    <row r="3362" spans="1:4" s="476" customFormat="1" ht="13.5" x14ac:dyDescent="0.25">
      <c r="A3362" s="479">
        <v>92343</v>
      </c>
      <c r="B3362" s="479" t="s">
        <v>4649</v>
      </c>
      <c r="C3362" s="479" t="s">
        <v>934</v>
      </c>
      <c r="D3362" s="480">
        <v>200.19</v>
      </c>
    </row>
    <row r="3363" spans="1:4" s="476" customFormat="1" ht="13.5" x14ac:dyDescent="0.25">
      <c r="A3363" s="479">
        <v>92359</v>
      </c>
      <c r="B3363" s="479" t="s">
        <v>4650</v>
      </c>
      <c r="C3363" s="479" t="s">
        <v>934</v>
      </c>
      <c r="D3363" s="480">
        <v>57.82</v>
      </c>
    </row>
    <row r="3364" spans="1:4" s="476" customFormat="1" ht="13.5" x14ac:dyDescent="0.25">
      <c r="A3364" s="479">
        <v>92360</v>
      </c>
      <c r="B3364" s="479" t="s">
        <v>4651</v>
      </c>
      <c r="C3364" s="479" t="s">
        <v>934</v>
      </c>
      <c r="D3364" s="480">
        <v>77.28</v>
      </c>
    </row>
    <row r="3365" spans="1:4" s="476" customFormat="1" ht="13.5" x14ac:dyDescent="0.25">
      <c r="A3365" s="479">
        <v>92361</v>
      </c>
      <c r="B3365" s="479" t="s">
        <v>4652</v>
      </c>
      <c r="C3365" s="479" t="s">
        <v>934</v>
      </c>
      <c r="D3365" s="480">
        <v>104.31</v>
      </c>
    </row>
    <row r="3366" spans="1:4" s="476" customFormat="1" ht="13.5" x14ac:dyDescent="0.25">
      <c r="A3366" s="479">
        <v>92362</v>
      </c>
      <c r="B3366" s="479" t="s">
        <v>4653</v>
      </c>
      <c r="C3366" s="479" t="s">
        <v>934</v>
      </c>
      <c r="D3366" s="480">
        <v>166.89</v>
      </c>
    </row>
    <row r="3367" spans="1:4" s="476" customFormat="1" ht="13.5" x14ac:dyDescent="0.25">
      <c r="A3367" s="479">
        <v>92364</v>
      </c>
      <c r="B3367" s="479" t="s">
        <v>4654</v>
      </c>
      <c r="C3367" s="479" t="s">
        <v>934</v>
      </c>
      <c r="D3367" s="480">
        <v>70.599999999999994</v>
      </c>
    </row>
    <row r="3368" spans="1:4" s="476" customFormat="1" ht="13.5" x14ac:dyDescent="0.25">
      <c r="A3368" s="479">
        <v>92365</v>
      </c>
      <c r="B3368" s="479" t="s">
        <v>4655</v>
      </c>
      <c r="C3368" s="479" t="s">
        <v>934</v>
      </c>
      <c r="D3368" s="480">
        <v>81.48</v>
      </c>
    </row>
    <row r="3369" spans="1:4" s="476" customFormat="1" ht="13.5" x14ac:dyDescent="0.25">
      <c r="A3369" s="479">
        <v>92366</v>
      </c>
      <c r="B3369" s="479" t="s">
        <v>4656</v>
      </c>
      <c r="C3369" s="479" t="s">
        <v>934</v>
      </c>
      <c r="D3369" s="480">
        <v>114.81</v>
      </c>
    </row>
    <row r="3370" spans="1:4" s="476" customFormat="1" ht="13.5" x14ac:dyDescent="0.25">
      <c r="A3370" s="479">
        <v>92367</v>
      </c>
      <c r="B3370" s="479" t="s">
        <v>4657</v>
      </c>
      <c r="C3370" s="479" t="s">
        <v>934</v>
      </c>
      <c r="D3370" s="480">
        <v>141.58000000000001</v>
      </c>
    </row>
    <row r="3371" spans="1:4" s="476" customFormat="1" ht="13.5" x14ac:dyDescent="0.25">
      <c r="A3371" s="479">
        <v>92368</v>
      </c>
      <c r="B3371" s="479" t="s">
        <v>4658</v>
      </c>
      <c r="C3371" s="479" t="s">
        <v>934</v>
      </c>
      <c r="D3371" s="480">
        <v>188.29</v>
      </c>
    </row>
    <row r="3372" spans="1:4" s="476" customFormat="1" ht="13.5" x14ac:dyDescent="0.25">
      <c r="A3372" s="479">
        <v>92645</v>
      </c>
      <c r="B3372" s="479" t="s">
        <v>4659</v>
      </c>
      <c r="C3372" s="479" t="s">
        <v>934</v>
      </c>
      <c r="D3372" s="480">
        <v>61.12</v>
      </c>
    </row>
    <row r="3373" spans="1:4" s="476" customFormat="1" ht="13.5" x14ac:dyDescent="0.25">
      <c r="A3373" s="479">
        <v>92646</v>
      </c>
      <c r="B3373" s="479" t="s">
        <v>4660</v>
      </c>
      <c r="C3373" s="479" t="s">
        <v>934</v>
      </c>
      <c r="D3373" s="480">
        <v>80.58</v>
      </c>
    </row>
    <row r="3374" spans="1:4" s="476" customFormat="1" ht="13.5" x14ac:dyDescent="0.25">
      <c r="A3374" s="479">
        <v>92648</v>
      </c>
      <c r="B3374" s="479" t="s">
        <v>4661</v>
      </c>
      <c r="C3374" s="479" t="s">
        <v>934</v>
      </c>
      <c r="D3374" s="480">
        <v>88.19</v>
      </c>
    </row>
    <row r="3375" spans="1:4" s="476" customFormat="1" ht="13.5" x14ac:dyDescent="0.25">
      <c r="A3375" s="479">
        <v>92649</v>
      </c>
      <c r="B3375" s="479" t="s">
        <v>4662</v>
      </c>
      <c r="C3375" s="479" t="s">
        <v>934</v>
      </c>
      <c r="D3375" s="480">
        <v>107.61</v>
      </c>
    </row>
    <row r="3376" spans="1:4" s="476" customFormat="1" ht="13.5" x14ac:dyDescent="0.25">
      <c r="A3376" s="479">
        <v>92650</v>
      </c>
      <c r="B3376" s="479" t="s">
        <v>4663</v>
      </c>
      <c r="C3376" s="479" t="s">
        <v>934</v>
      </c>
      <c r="D3376" s="480">
        <v>170.2</v>
      </c>
    </row>
    <row r="3377" spans="1:4" s="476" customFormat="1" ht="13.5" x14ac:dyDescent="0.25">
      <c r="A3377" s="479">
        <v>92652</v>
      </c>
      <c r="B3377" s="479" t="s">
        <v>4664</v>
      </c>
      <c r="C3377" s="479" t="s">
        <v>934</v>
      </c>
      <c r="D3377" s="480">
        <v>74.64</v>
      </c>
    </row>
    <row r="3378" spans="1:4" s="476" customFormat="1" ht="13.5" x14ac:dyDescent="0.25">
      <c r="A3378" s="479">
        <v>92653</v>
      </c>
      <c r="B3378" s="479" t="s">
        <v>4665</v>
      </c>
      <c r="C3378" s="479" t="s">
        <v>934</v>
      </c>
      <c r="D3378" s="480">
        <v>85.56</v>
      </c>
    </row>
    <row r="3379" spans="1:4" s="476" customFormat="1" ht="13.5" x14ac:dyDescent="0.25">
      <c r="A3379" s="479">
        <v>92654</v>
      </c>
      <c r="B3379" s="479" t="s">
        <v>4666</v>
      </c>
      <c r="C3379" s="479" t="s">
        <v>934</v>
      </c>
      <c r="D3379" s="480">
        <v>118.89</v>
      </c>
    </row>
    <row r="3380" spans="1:4" s="476" customFormat="1" ht="13.5" x14ac:dyDescent="0.25">
      <c r="A3380" s="479">
        <v>92655</v>
      </c>
      <c r="B3380" s="479" t="s">
        <v>4667</v>
      </c>
      <c r="C3380" s="479" t="s">
        <v>934</v>
      </c>
      <c r="D3380" s="480">
        <v>145.74</v>
      </c>
    </row>
    <row r="3381" spans="1:4" s="476" customFormat="1" ht="13.5" x14ac:dyDescent="0.25">
      <c r="A3381" s="479">
        <v>92656</v>
      </c>
      <c r="B3381" s="479" t="s">
        <v>4668</v>
      </c>
      <c r="C3381" s="479" t="s">
        <v>934</v>
      </c>
      <c r="D3381" s="480">
        <v>192.45</v>
      </c>
    </row>
    <row r="3382" spans="1:4" s="476" customFormat="1" ht="13.5" x14ac:dyDescent="0.25">
      <c r="A3382" s="479">
        <v>92687</v>
      </c>
      <c r="B3382" s="479" t="s">
        <v>4669</v>
      </c>
      <c r="C3382" s="479" t="s">
        <v>934</v>
      </c>
      <c r="D3382" s="480">
        <v>33.89</v>
      </c>
    </row>
    <row r="3383" spans="1:4" s="476" customFormat="1" ht="13.5" x14ac:dyDescent="0.25">
      <c r="A3383" s="479">
        <v>92688</v>
      </c>
      <c r="B3383" s="479" t="s">
        <v>4670</v>
      </c>
      <c r="C3383" s="479" t="s">
        <v>934</v>
      </c>
      <c r="D3383" s="480">
        <v>46.13</v>
      </c>
    </row>
    <row r="3384" spans="1:4" s="476" customFormat="1" ht="13.5" x14ac:dyDescent="0.25">
      <c r="A3384" s="479">
        <v>92689</v>
      </c>
      <c r="B3384" s="479" t="s">
        <v>4671</v>
      </c>
      <c r="C3384" s="479" t="s">
        <v>934</v>
      </c>
      <c r="D3384" s="480">
        <v>43.02</v>
      </c>
    </row>
    <row r="3385" spans="1:4" s="476" customFormat="1" ht="13.5" x14ac:dyDescent="0.25">
      <c r="A3385" s="479">
        <v>92690</v>
      </c>
      <c r="B3385" s="479" t="s">
        <v>4672</v>
      </c>
      <c r="C3385" s="479" t="s">
        <v>934</v>
      </c>
      <c r="D3385" s="480">
        <v>61.38</v>
      </c>
    </row>
    <row r="3386" spans="1:4" s="476" customFormat="1" ht="13.5" x14ac:dyDescent="0.25">
      <c r="A3386" s="479">
        <v>92691</v>
      </c>
      <c r="B3386" s="479" t="s">
        <v>12879</v>
      </c>
      <c r="C3386" s="479" t="s">
        <v>934</v>
      </c>
      <c r="D3386" s="480">
        <v>79.75</v>
      </c>
    </row>
    <row r="3387" spans="1:4" s="476" customFormat="1" ht="13.5" x14ac:dyDescent="0.25">
      <c r="A3387" s="479">
        <v>94462</v>
      </c>
      <c r="B3387" s="479" t="s">
        <v>4673</v>
      </c>
      <c r="C3387" s="479" t="s">
        <v>934</v>
      </c>
      <c r="D3387" s="480">
        <v>121.76</v>
      </c>
    </row>
    <row r="3388" spans="1:4" s="476" customFormat="1" ht="13.5" x14ac:dyDescent="0.25">
      <c r="A3388" s="479">
        <v>94463</v>
      </c>
      <c r="B3388" s="479" t="s">
        <v>4674</v>
      </c>
      <c r="C3388" s="479" t="s">
        <v>934</v>
      </c>
      <c r="D3388" s="480">
        <v>145.28</v>
      </c>
    </row>
    <row r="3389" spans="1:4" s="476" customFormat="1" ht="13.5" x14ac:dyDescent="0.25">
      <c r="A3389" s="479">
        <v>94464</v>
      </c>
      <c r="B3389" s="479" t="s">
        <v>4675</v>
      </c>
      <c r="C3389" s="479" t="s">
        <v>934</v>
      </c>
      <c r="D3389" s="480">
        <v>206.98</v>
      </c>
    </row>
    <row r="3390" spans="1:4" s="476" customFormat="1" ht="13.5" x14ac:dyDescent="0.25">
      <c r="A3390" s="479">
        <v>94602</v>
      </c>
      <c r="B3390" s="479" t="s">
        <v>4676</v>
      </c>
      <c r="C3390" s="479" t="s">
        <v>934</v>
      </c>
      <c r="D3390" s="480">
        <v>225.74</v>
      </c>
    </row>
    <row r="3391" spans="1:4" s="476" customFormat="1" ht="13.5" x14ac:dyDescent="0.25">
      <c r="A3391" s="479">
        <v>94603</v>
      </c>
      <c r="B3391" s="479" t="s">
        <v>4677</v>
      </c>
      <c r="C3391" s="479" t="s">
        <v>934</v>
      </c>
      <c r="D3391" s="480">
        <v>306.44</v>
      </c>
    </row>
    <row r="3392" spans="1:4" s="476" customFormat="1" ht="13.5" x14ac:dyDescent="0.25">
      <c r="A3392" s="479">
        <v>94604</v>
      </c>
      <c r="B3392" s="479" t="s">
        <v>4678</v>
      </c>
      <c r="C3392" s="479" t="s">
        <v>934</v>
      </c>
      <c r="D3392" s="480">
        <v>421.16</v>
      </c>
    </row>
    <row r="3393" spans="1:4" s="476" customFormat="1" ht="13.5" x14ac:dyDescent="0.25">
      <c r="A3393" s="479">
        <v>94605</v>
      </c>
      <c r="B3393" s="479" t="s">
        <v>4679</v>
      </c>
      <c r="C3393" s="479" t="s">
        <v>934</v>
      </c>
      <c r="D3393" s="480">
        <v>606.35</v>
      </c>
    </row>
    <row r="3394" spans="1:4" s="476" customFormat="1" ht="13.5" x14ac:dyDescent="0.25">
      <c r="A3394" s="479">
        <v>94648</v>
      </c>
      <c r="B3394" s="479" t="s">
        <v>4680</v>
      </c>
      <c r="C3394" s="479" t="s">
        <v>934</v>
      </c>
      <c r="D3394" s="480">
        <v>9.6999999999999993</v>
      </c>
    </row>
    <row r="3395" spans="1:4" s="476" customFormat="1" ht="13.5" x14ac:dyDescent="0.25">
      <c r="A3395" s="479">
        <v>94649</v>
      </c>
      <c r="B3395" s="479" t="s">
        <v>4681</v>
      </c>
      <c r="C3395" s="479" t="s">
        <v>934</v>
      </c>
      <c r="D3395" s="480">
        <v>14.89</v>
      </c>
    </row>
    <row r="3396" spans="1:4" s="476" customFormat="1" ht="13.5" x14ac:dyDescent="0.25">
      <c r="A3396" s="479">
        <v>94650</v>
      </c>
      <c r="B3396" s="479" t="s">
        <v>4682</v>
      </c>
      <c r="C3396" s="479" t="s">
        <v>934</v>
      </c>
      <c r="D3396" s="480">
        <v>21.3</v>
      </c>
    </row>
    <row r="3397" spans="1:4" s="476" customFormat="1" ht="13.5" x14ac:dyDescent="0.25">
      <c r="A3397" s="479">
        <v>94651</v>
      </c>
      <c r="B3397" s="479" t="s">
        <v>4683</v>
      </c>
      <c r="C3397" s="479" t="s">
        <v>934</v>
      </c>
      <c r="D3397" s="480">
        <v>23.26</v>
      </c>
    </row>
    <row r="3398" spans="1:4" s="476" customFormat="1" ht="13.5" x14ac:dyDescent="0.25">
      <c r="A3398" s="479">
        <v>94652</v>
      </c>
      <c r="B3398" s="479" t="s">
        <v>4684</v>
      </c>
      <c r="C3398" s="479" t="s">
        <v>934</v>
      </c>
      <c r="D3398" s="480">
        <v>37.840000000000003</v>
      </c>
    </row>
    <row r="3399" spans="1:4" s="476" customFormat="1" ht="13.5" x14ac:dyDescent="0.25">
      <c r="A3399" s="479">
        <v>94653</v>
      </c>
      <c r="B3399" s="479" t="s">
        <v>4685</v>
      </c>
      <c r="C3399" s="479" t="s">
        <v>934</v>
      </c>
      <c r="D3399" s="480">
        <v>54.74</v>
      </c>
    </row>
    <row r="3400" spans="1:4" s="476" customFormat="1" ht="13.5" x14ac:dyDescent="0.25">
      <c r="A3400" s="479">
        <v>94654</v>
      </c>
      <c r="B3400" s="479" t="s">
        <v>4686</v>
      </c>
      <c r="C3400" s="479" t="s">
        <v>934</v>
      </c>
      <c r="D3400" s="480">
        <v>72.28</v>
      </c>
    </row>
    <row r="3401" spans="1:4" s="476" customFormat="1" ht="13.5" x14ac:dyDescent="0.25">
      <c r="A3401" s="479">
        <v>94655</v>
      </c>
      <c r="B3401" s="479" t="s">
        <v>4687</v>
      </c>
      <c r="C3401" s="479" t="s">
        <v>934</v>
      </c>
      <c r="D3401" s="480">
        <v>102.39</v>
      </c>
    </row>
    <row r="3402" spans="1:4" s="476" customFormat="1" ht="13.5" x14ac:dyDescent="0.25">
      <c r="A3402" s="479">
        <v>94716</v>
      </c>
      <c r="B3402" s="479" t="s">
        <v>4688</v>
      </c>
      <c r="C3402" s="479" t="s">
        <v>934</v>
      </c>
      <c r="D3402" s="480">
        <v>24.11</v>
      </c>
    </row>
    <row r="3403" spans="1:4" s="476" customFormat="1" ht="13.5" x14ac:dyDescent="0.25">
      <c r="A3403" s="479">
        <v>94717</v>
      </c>
      <c r="B3403" s="479" t="s">
        <v>4689</v>
      </c>
      <c r="C3403" s="479" t="s">
        <v>934</v>
      </c>
      <c r="D3403" s="480">
        <v>35.57</v>
      </c>
    </row>
    <row r="3404" spans="1:4" s="476" customFormat="1" ht="13.5" x14ac:dyDescent="0.25">
      <c r="A3404" s="479">
        <v>94718</v>
      </c>
      <c r="B3404" s="479" t="s">
        <v>4690</v>
      </c>
      <c r="C3404" s="479" t="s">
        <v>934</v>
      </c>
      <c r="D3404" s="480">
        <v>43.96</v>
      </c>
    </row>
    <row r="3405" spans="1:4" s="476" customFormat="1" ht="13.5" x14ac:dyDescent="0.25">
      <c r="A3405" s="479">
        <v>94719</v>
      </c>
      <c r="B3405" s="479" t="s">
        <v>4691</v>
      </c>
      <c r="C3405" s="479" t="s">
        <v>934</v>
      </c>
      <c r="D3405" s="480">
        <v>57.73</v>
      </c>
    </row>
    <row r="3406" spans="1:4" s="476" customFormat="1" ht="13.5" x14ac:dyDescent="0.25">
      <c r="A3406" s="479">
        <v>94720</v>
      </c>
      <c r="B3406" s="479" t="s">
        <v>4692</v>
      </c>
      <c r="C3406" s="479" t="s">
        <v>934</v>
      </c>
      <c r="D3406" s="480">
        <v>87.06</v>
      </c>
    </row>
    <row r="3407" spans="1:4" s="476" customFormat="1" ht="13.5" x14ac:dyDescent="0.25">
      <c r="A3407" s="479">
        <v>94721</v>
      </c>
      <c r="B3407" s="479" t="s">
        <v>4693</v>
      </c>
      <c r="C3407" s="479" t="s">
        <v>934</v>
      </c>
      <c r="D3407" s="480">
        <v>127.4</v>
      </c>
    </row>
    <row r="3408" spans="1:4" s="476" customFormat="1" ht="13.5" x14ac:dyDescent="0.25">
      <c r="A3408" s="479">
        <v>94722</v>
      </c>
      <c r="B3408" s="479" t="s">
        <v>4694</v>
      </c>
      <c r="C3408" s="479" t="s">
        <v>934</v>
      </c>
      <c r="D3408" s="480">
        <v>221.83</v>
      </c>
    </row>
    <row r="3409" spans="1:4" s="476" customFormat="1" ht="13.5" x14ac:dyDescent="0.25">
      <c r="A3409" s="479">
        <v>95697</v>
      </c>
      <c r="B3409" s="479" t="s">
        <v>4695</v>
      </c>
      <c r="C3409" s="479" t="s">
        <v>934</v>
      </c>
      <c r="D3409" s="480">
        <v>84.89</v>
      </c>
    </row>
    <row r="3410" spans="1:4" s="476" customFormat="1" ht="13.5" x14ac:dyDescent="0.25">
      <c r="A3410" s="479">
        <v>96635</v>
      </c>
      <c r="B3410" s="479" t="s">
        <v>4696</v>
      </c>
      <c r="C3410" s="479" t="s">
        <v>934</v>
      </c>
      <c r="D3410" s="480">
        <v>29.13</v>
      </c>
    </row>
    <row r="3411" spans="1:4" s="476" customFormat="1" ht="13.5" x14ac:dyDescent="0.25">
      <c r="A3411" s="479">
        <v>96636</v>
      </c>
      <c r="B3411" s="479" t="s">
        <v>4697</v>
      </c>
      <c r="C3411" s="479" t="s">
        <v>934</v>
      </c>
      <c r="D3411" s="480">
        <v>30.62</v>
      </c>
    </row>
    <row r="3412" spans="1:4" s="476" customFormat="1" ht="13.5" x14ac:dyDescent="0.25">
      <c r="A3412" s="479">
        <v>96644</v>
      </c>
      <c r="B3412" s="479" t="s">
        <v>4698</v>
      </c>
      <c r="C3412" s="479" t="s">
        <v>934</v>
      </c>
      <c r="D3412" s="480">
        <v>19.93</v>
      </c>
    </row>
    <row r="3413" spans="1:4" s="476" customFormat="1" ht="13.5" x14ac:dyDescent="0.25">
      <c r="A3413" s="479">
        <v>96645</v>
      </c>
      <c r="B3413" s="479" t="s">
        <v>4699</v>
      </c>
      <c r="C3413" s="479" t="s">
        <v>934</v>
      </c>
      <c r="D3413" s="480">
        <v>25.68</v>
      </c>
    </row>
    <row r="3414" spans="1:4" s="476" customFormat="1" ht="13.5" x14ac:dyDescent="0.25">
      <c r="A3414" s="479">
        <v>96646</v>
      </c>
      <c r="B3414" s="479" t="s">
        <v>4700</v>
      </c>
      <c r="C3414" s="479" t="s">
        <v>934</v>
      </c>
      <c r="D3414" s="480">
        <v>39.76</v>
      </c>
    </row>
    <row r="3415" spans="1:4" s="476" customFormat="1" ht="13.5" x14ac:dyDescent="0.25">
      <c r="A3415" s="479">
        <v>96647</v>
      </c>
      <c r="B3415" s="479" t="s">
        <v>4701</v>
      </c>
      <c r="C3415" s="479" t="s">
        <v>934</v>
      </c>
      <c r="D3415" s="480">
        <v>18.260000000000002</v>
      </c>
    </row>
    <row r="3416" spans="1:4" s="476" customFormat="1" ht="13.5" x14ac:dyDescent="0.25">
      <c r="A3416" s="479">
        <v>96648</v>
      </c>
      <c r="B3416" s="479" t="s">
        <v>4702</v>
      </c>
      <c r="C3416" s="479" t="s">
        <v>934</v>
      </c>
      <c r="D3416" s="480">
        <v>32.85</v>
      </c>
    </row>
    <row r="3417" spans="1:4" s="476" customFormat="1" ht="13.5" x14ac:dyDescent="0.25">
      <c r="A3417" s="479">
        <v>96649</v>
      </c>
      <c r="B3417" s="479" t="s">
        <v>4703</v>
      </c>
      <c r="C3417" s="479" t="s">
        <v>934</v>
      </c>
      <c r="D3417" s="480">
        <v>48.01</v>
      </c>
    </row>
    <row r="3418" spans="1:4" s="476" customFormat="1" ht="13.5" x14ac:dyDescent="0.25">
      <c r="A3418" s="479">
        <v>96668</v>
      </c>
      <c r="B3418" s="479" t="s">
        <v>4704</v>
      </c>
      <c r="C3418" s="479" t="s">
        <v>934</v>
      </c>
      <c r="D3418" s="480">
        <v>13.51</v>
      </c>
    </row>
    <row r="3419" spans="1:4" s="476" customFormat="1" ht="13.5" x14ac:dyDescent="0.25">
      <c r="A3419" s="479">
        <v>96669</v>
      </c>
      <c r="B3419" s="479" t="s">
        <v>4705</v>
      </c>
      <c r="C3419" s="479" t="s">
        <v>934</v>
      </c>
      <c r="D3419" s="480">
        <v>16.82</v>
      </c>
    </row>
    <row r="3420" spans="1:4" s="476" customFormat="1" ht="13.5" x14ac:dyDescent="0.25">
      <c r="A3420" s="479">
        <v>96670</v>
      </c>
      <c r="B3420" s="479" t="s">
        <v>4706</v>
      </c>
      <c r="C3420" s="479" t="s">
        <v>934</v>
      </c>
      <c r="D3420" s="480">
        <v>25.56</v>
      </c>
    </row>
    <row r="3421" spans="1:4" s="476" customFormat="1" ht="13.5" x14ac:dyDescent="0.25">
      <c r="A3421" s="479">
        <v>96671</v>
      </c>
      <c r="B3421" s="479" t="s">
        <v>4707</v>
      </c>
      <c r="C3421" s="479" t="s">
        <v>934</v>
      </c>
      <c r="D3421" s="480">
        <v>34.14</v>
      </c>
    </row>
    <row r="3422" spans="1:4" s="476" customFormat="1" ht="13.5" x14ac:dyDescent="0.25">
      <c r="A3422" s="479">
        <v>96672</v>
      </c>
      <c r="B3422" s="479" t="s">
        <v>4708</v>
      </c>
      <c r="C3422" s="479" t="s">
        <v>934</v>
      </c>
      <c r="D3422" s="480">
        <v>50.05</v>
      </c>
    </row>
    <row r="3423" spans="1:4" s="476" customFormat="1" ht="13.5" x14ac:dyDescent="0.25">
      <c r="A3423" s="479">
        <v>96673</v>
      </c>
      <c r="B3423" s="479" t="s">
        <v>4709</v>
      </c>
      <c r="C3423" s="479" t="s">
        <v>934</v>
      </c>
      <c r="D3423" s="480">
        <v>82.05</v>
      </c>
    </row>
    <row r="3424" spans="1:4" s="476" customFormat="1" ht="13.5" x14ac:dyDescent="0.25">
      <c r="A3424" s="479">
        <v>96674</v>
      </c>
      <c r="B3424" s="479" t="s">
        <v>4710</v>
      </c>
      <c r="C3424" s="479" t="s">
        <v>934</v>
      </c>
      <c r="D3424" s="480">
        <v>115.23</v>
      </c>
    </row>
    <row r="3425" spans="1:4" s="476" customFormat="1" ht="13.5" x14ac:dyDescent="0.25">
      <c r="A3425" s="479">
        <v>96675</v>
      </c>
      <c r="B3425" s="479" t="s">
        <v>4711</v>
      </c>
      <c r="C3425" s="479" t="s">
        <v>934</v>
      </c>
      <c r="D3425" s="480">
        <v>200.86</v>
      </c>
    </row>
    <row r="3426" spans="1:4" s="476" customFormat="1" ht="13.5" x14ac:dyDescent="0.25">
      <c r="A3426" s="479">
        <v>96676</v>
      </c>
      <c r="B3426" s="479" t="s">
        <v>4712</v>
      </c>
      <c r="C3426" s="479" t="s">
        <v>934</v>
      </c>
      <c r="D3426" s="480">
        <v>13.47</v>
      </c>
    </row>
    <row r="3427" spans="1:4" s="476" customFormat="1" ht="13.5" x14ac:dyDescent="0.25">
      <c r="A3427" s="479">
        <v>96677</v>
      </c>
      <c r="B3427" s="479" t="s">
        <v>4713</v>
      </c>
      <c r="C3427" s="479" t="s">
        <v>934</v>
      </c>
      <c r="D3427" s="480">
        <v>22.28</v>
      </c>
    </row>
    <row r="3428" spans="1:4" s="476" customFormat="1" ht="13.5" x14ac:dyDescent="0.25">
      <c r="A3428" s="479">
        <v>96678</v>
      </c>
      <c r="B3428" s="479" t="s">
        <v>4714</v>
      </c>
      <c r="C3428" s="479" t="s">
        <v>934</v>
      </c>
      <c r="D3428" s="480">
        <v>30.93</v>
      </c>
    </row>
    <row r="3429" spans="1:4" s="476" customFormat="1" ht="13.5" x14ac:dyDescent="0.25">
      <c r="A3429" s="479">
        <v>96679</v>
      </c>
      <c r="B3429" s="479" t="s">
        <v>4715</v>
      </c>
      <c r="C3429" s="479" t="s">
        <v>934</v>
      </c>
      <c r="D3429" s="480">
        <v>45.13</v>
      </c>
    </row>
    <row r="3430" spans="1:4" s="476" customFormat="1" ht="13.5" x14ac:dyDescent="0.25">
      <c r="A3430" s="479">
        <v>96680</v>
      </c>
      <c r="B3430" s="479" t="s">
        <v>4716</v>
      </c>
      <c r="C3430" s="479" t="s">
        <v>934</v>
      </c>
      <c r="D3430" s="480">
        <v>60.64</v>
      </c>
    </row>
    <row r="3431" spans="1:4" s="476" customFormat="1" ht="13.5" x14ac:dyDescent="0.25">
      <c r="A3431" s="479">
        <v>96681</v>
      </c>
      <c r="B3431" s="479" t="s">
        <v>4717</v>
      </c>
      <c r="C3431" s="479" t="s">
        <v>934</v>
      </c>
      <c r="D3431" s="480">
        <v>113.77</v>
      </c>
    </row>
    <row r="3432" spans="1:4" s="476" customFormat="1" ht="13.5" x14ac:dyDescent="0.25">
      <c r="A3432" s="479">
        <v>96682</v>
      </c>
      <c r="B3432" s="479" t="s">
        <v>4718</v>
      </c>
      <c r="C3432" s="479" t="s">
        <v>934</v>
      </c>
      <c r="D3432" s="480">
        <v>167.9</v>
      </c>
    </row>
    <row r="3433" spans="1:4" s="476" customFormat="1" ht="13.5" x14ac:dyDescent="0.25">
      <c r="A3433" s="479">
        <v>96683</v>
      </c>
      <c r="B3433" s="479" t="s">
        <v>4719</v>
      </c>
      <c r="C3433" s="479" t="s">
        <v>934</v>
      </c>
      <c r="D3433" s="480">
        <v>229.54</v>
      </c>
    </row>
    <row r="3434" spans="1:4" s="476" customFormat="1" ht="13.5" x14ac:dyDescent="0.25">
      <c r="A3434" s="479">
        <v>96718</v>
      </c>
      <c r="B3434" s="479" t="s">
        <v>4720</v>
      </c>
      <c r="C3434" s="479" t="s">
        <v>934</v>
      </c>
      <c r="D3434" s="480">
        <v>8.98</v>
      </c>
    </row>
    <row r="3435" spans="1:4" s="476" customFormat="1" ht="13.5" x14ac:dyDescent="0.25">
      <c r="A3435" s="479">
        <v>96719</v>
      </c>
      <c r="B3435" s="479" t="s">
        <v>4721</v>
      </c>
      <c r="C3435" s="479" t="s">
        <v>934</v>
      </c>
      <c r="D3435" s="480">
        <v>17.25</v>
      </c>
    </row>
    <row r="3436" spans="1:4" s="476" customFormat="1" ht="13.5" x14ac:dyDescent="0.25">
      <c r="A3436" s="479">
        <v>96720</v>
      </c>
      <c r="B3436" s="479" t="s">
        <v>4722</v>
      </c>
      <c r="C3436" s="479" t="s">
        <v>934</v>
      </c>
      <c r="D3436" s="480">
        <v>21.01</v>
      </c>
    </row>
    <row r="3437" spans="1:4" s="476" customFormat="1" ht="13.5" x14ac:dyDescent="0.25">
      <c r="A3437" s="479">
        <v>96721</v>
      </c>
      <c r="B3437" s="479" t="s">
        <v>4723</v>
      </c>
      <c r="C3437" s="479" t="s">
        <v>934</v>
      </c>
      <c r="D3437" s="480">
        <v>28.69</v>
      </c>
    </row>
    <row r="3438" spans="1:4" s="476" customFormat="1" ht="13.5" x14ac:dyDescent="0.25">
      <c r="A3438" s="479">
        <v>96722</v>
      </c>
      <c r="B3438" s="479" t="s">
        <v>4724</v>
      </c>
      <c r="C3438" s="479" t="s">
        <v>934</v>
      </c>
      <c r="D3438" s="480">
        <v>38.97</v>
      </c>
    </row>
    <row r="3439" spans="1:4" s="476" customFormat="1" ht="13.5" x14ac:dyDescent="0.25">
      <c r="A3439" s="479">
        <v>96723</v>
      </c>
      <c r="B3439" s="479" t="s">
        <v>4725</v>
      </c>
      <c r="C3439" s="479" t="s">
        <v>934</v>
      </c>
      <c r="D3439" s="480">
        <v>52.39</v>
      </c>
    </row>
    <row r="3440" spans="1:4" s="476" customFormat="1" ht="13.5" x14ac:dyDescent="0.25">
      <c r="A3440" s="479">
        <v>96724</v>
      </c>
      <c r="B3440" s="479" t="s">
        <v>4726</v>
      </c>
      <c r="C3440" s="479" t="s">
        <v>934</v>
      </c>
      <c r="D3440" s="480">
        <v>85.52</v>
      </c>
    </row>
    <row r="3441" spans="1:4" s="476" customFormat="1" ht="13.5" x14ac:dyDescent="0.25">
      <c r="A3441" s="479">
        <v>96725</v>
      </c>
      <c r="B3441" s="479" t="s">
        <v>4727</v>
      </c>
      <c r="C3441" s="479" t="s">
        <v>934</v>
      </c>
      <c r="D3441" s="480">
        <v>113.5</v>
      </c>
    </row>
    <row r="3442" spans="1:4" s="476" customFormat="1" ht="13.5" x14ac:dyDescent="0.25">
      <c r="A3442" s="479">
        <v>96726</v>
      </c>
      <c r="B3442" s="479" t="s">
        <v>4728</v>
      </c>
      <c r="C3442" s="479" t="s">
        <v>934</v>
      </c>
      <c r="D3442" s="480">
        <v>185.26</v>
      </c>
    </row>
    <row r="3443" spans="1:4" s="476" customFormat="1" ht="13.5" x14ac:dyDescent="0.25">
      <c r="A3443" s="479">
        <v>96727</v>
      </c>
      <c r="B3443" s="479" t="s">
        <v>4729</v>
      </c>
      <c r="C3443" s="479" t="s">
        <v>934</v>
      </c>
      <c r="D3443" s="480">
        <v>14.64</v>
      </c>
    </row>
    <row r="3444" spans="1:4" s="476" customFormat="1" ht="13.5" x14ac:dyDescent="0.25">
      <c r="A3444" s="479">
        <v>96728</v>
      </c>
      <c r="B3444" s="479" t="s">
        <v>4730</v>
      </c>
      <c r="C3444" s="479" t="s">
        <v>934</v>
      </c>
      <c r="D3444" s="480">
        <v>17.75</v>
      </c>
    </row>
    <row r="3445" spans="1:4" s="476" customFormat="1" ht="13.5" x14ac:dyDescent="0.25">
      <c r="A3445" s="479">
        <v>96729</v>
      </c>
      <c r="B3445" s="479" t="s">
        <v>4731</v>
      </c>
      <c r="C3445" s="479" t="s">
        <v>934</v>
      </c>
      <c r="D3445" s="480">
        <v>27.16</v>
      </c>
    </row>
    <row r="3446" spans="1:4" s="476" customFormat="1" ht="13.5" x14ac:dyDescent="0.25">
      <c r="A3446" s="479">
        <v>96730</v>
      </c>
      <c r="B3446" s="479" t="s">
        <v>4732</v>
      </c>
      <c r="C3446" s="479" t="s">
        <v>934</v>
      </c>
      <c r="D3446" s="480">
        <v>34.68</v>
      </c>
    </row>
    <row r="3447" spans="1:4" s="476" customFormat="1" ht="13.5" x14ac:dyDescent="0.25">
      <c r="A3447" s="479">
        <v>96731</v>
      </c>
      <c r="B3447" s="479" t="s">
        <v>4733</v>
      </c>
      <c r="C3447" s="479" t="s">
        <v>934</v>
      </c>
      <c r="D3447" s="480">
        <v>50.66</v>
      </c>
    </row>
    <row r="3448" spans="1:4" s="476" customFormat="1" ht="13.5" x14ac:dyDescent="0.25">
      <c r="A3448" s="479">
        <v>96732</v>
      </c>
      <c r="B3448" s="479" t="s">
        <v>4734</v>
      </c>
      <c r="C3448" s="479" t="s">
        <v>934</v>
      </c>
      <c r="D3448" s="480">
        <v>63.39</v>
      </c>
    </row>
    <row r="3449" spans="1:4" s="476" customFormat="1" ht="13.5" x14ac:dyDescent="0.25">
      <c r="A3449" s="479">
        <v>96733</v>
      </c>
      <c r="B3449" s="479" t="s">
        <v>4735</v>
      </c>
      <c r="C3449" s="479" t="s">
        <v>934</v>
      </c>
      <c r="D3449" s="480">
        <v>116.78</v>
      </c>
    </row>
    <row r="3450" spans="1:4" s="476" customFormat="1" ht="13.5" x14ac:dyDescent="0.25">
      <c r="A3450" s="479">
        <v>96734</v>
      </c>
      <c r="B3450" s="479" t="s">
        <v>4736</v>
      </c>
      <c r="C3450" s="479" t="s">
        <v>934</v>
      </c>
      <c r="D3450" s="480">
        <v>163.65</v>
      </c>
    </row>
    <row r="3451" spans="1:4" s="476" customFormat="1" ht="13.5" x14ac:dyDescent="0.25">
      <c r="A3451" s="479">
        <v>96735</v>
      </c>
      <c r="B3451" s="479" t="s">
        <v>4737</v>
      </c>
      <c r="C3451" s="479" t="s">
        <v>934</v>
      </c>
      <c r="D3451" s="480">
        <v>212.42</v>
      </c>
    </row>
    <row r="3452" spans="1:4" s="476" customFormat="1" ht="13.5" x14ac:dyDescent="0.25">
      <c r="A3452" s="479">
        <v>96794</v>
      </c>
      <c r="B3452" s="479" t="s">
        <v>4738</v>
      </c>
      <c r="C3452" s="479" t="s">
        <v>934</v>
      </c>
      <c r="D3452" s="480">
        <v>8.02</v>
      </c>
    </row>
    <row r="3453" spans="1:4" s="476" customFormat="1" ht="13.5" x14ac:dyDescent="0.25">
      <c r="A3453" s="479">
        <v>96795</v>
      </c>
      <c r="B3453" s="479" t="s">
        <v>4739</v>
      </c>
      <c r="C3453" s="479" t="s">
        <v>934</v>
      </c>
      <c r="D3453" s="480">
        <v>10.199999999999999</v>
      </c>
    </row>
    <row r="3454" spans="1:4" s="476" customFormat="1" ht="13.5" x14ac:dyDescent="0.25">
      <c r="A3454" s="479">
        <v>96796</v>
      </c>
      <c r="B3454" s="479" t="s">
        <v>4740</v>
      </c>
      <c r="C3454" s="479" t="s">
        <v>934</v>
      </c>
      <c r="D3454" s="480">
        <v>14.25</v>
      </c>
    </row>
    <row r="3455" spans="1:4" s="476" customFormat="1" ht="13.5" x14ac:dyDescent="0.25">
      <c r="A3455" s="479">
        <v>96797</v>
      </c>
      <c r="B3455" s="479" t="s">
        <v>4741</v>
      </c>
      <c r="C3455" s="479" t="s">
        <v>934</v>
      </c>
      <c r="D3455" s="480">
        <v>21.48</v>
      </c>
    </row>
    <row r="3456" spans="1:4" s="476" customFormat="1" ht="13.5" x14ac:dyDescent="0.25">
      <c r="A3456" s="479">
        <v>96798</v>
      </c>
      <c r="B3456" s="479" t="s">
        <v>4742</v>
      </c>
      <c r="C3456" s="479" t="s">
        <v>934</v>
      </c>
      <c r="D3456" s="480">
        <v>8.15</v>
      </c>
    </row>
    <row r="3457" spans="1:4" s="476" customFormat="1" ht="13.5" x14ac:dyDescent="0.25">
      <c r="A3457" s="479">
        <v>96799</v>
      </c>
      <c r="B3457" s="479" t="s">
        <v>4743</v>
      </c>
      <c r="C3457" s="479" t="s">
        <v>934</v>
      </c>
      <c r="D3457" s="480">
        <v>10.93</v>
      </c>
    </row>
    <row r="3458" spans="1:4" s="476" customFormat="1" ht="13.5" x14ac:dyDescent="0.25">
      <c r="A3458" s="479">
        <v>96800</v>
      </c>
      <c r="B3458" s="479" t="s">
        <v>4744</v>
      </c>
      <c r="C3458" s="479" t="s">
        <v>934</v>
      </c>
      <c r="D3458" s="480">
        <v>15.76</v>
      </c>
    </row>
    <row r="3459" spans="1:4" s="476" customFormat="1" ht="13.5" x14ac:dyDescent="0.25">
      <c r="A3459" s="479">
        <v>96801</v>
      </c>
      <c r="B3459" s="479" t="s">
        <v>4745</v>
      </c>
      <c r="C3459" s="479" t="s">
        <v>934</v>
      </c>
      <c r="D3459" s="480">
        <v>24.07</v>
      </c>
    </row>
    <row r="3460" spans="1:4" s="476" customFormat="1" ht="13.5" x14ac:dyDescent="0.25">
      <c r="A3460" s="479">
        <v>97327</v>
      </c>
      <c r="B3460" s="479" t="s">
        <v>4746</v>
      </c>
      <c r="C3460" s="479" t="s">
        <v>934</v>
      </c>
      <c r="D3460" s="480">
        <v>29.89</v>
      </c>
    </row>
    <row r="3461" spans="1:4" s="476" customFormat="1" ht="13.5" x14ac:dyDescent="0.25">
      <c r="A3461" s="479">
        <v>97328</v>
      </c>
      <c r="B3461" s="479" t="s">
        <v>4747</v>
      </c>
      <c r="C3461" s="479" t="s">
        <v>934</v>
      </c>
      <c r="D3461" s="480">
        <v>51.15</v>
      </c>
    </row>
    <row r="3462" spans="1:4" s="476" customFormat="1" ht="13.5" x14ac:dyDescent="0.25">
      <c r="A3462" s="479">
        <v>97329</v>
      </c>
      <c r="B3462" s="479" t="s">
        <v>4748</v>
      </c>
      <c r="C3462" s="479" t="s">
        <v>934</v>
      </c>
      <c r="D3462" s="480">
        <v>64.680000000000007</v>
      </c>
    </row>
    <row r="3463" spans="1:4" s="476" customFormat="1" ht="13.5" x14ac:dyDescent="0.25">
      <c r="A3463" s="479">
        <v>97330</v>
      </c>
      <c r="B3463" s="479" t="s">
        <v>4749</v>
      </c>
      <c r="C3463" s="479" t="s">
        <v>934</v>
      </c>
      <c r="D3463" s="480">
        <v>79.12</v>
      </c>
    </row>
    <row r="3464" spans="1:4" s="476" customFormat="1" ht="13.5" x14ac:dyDescent="0.25">
      <c r="A3464" s="479">
        <v>97331</v>
      </c>
      <c r="B3464" s="479" t="s">
        <v>4750</v>
      </c>
      <c r="C3464" s="479" t="s">
        <v>934</v>
      </c>
      <c r="D3464" s="480">
        <v>30.19</v>
      </c>
    </row>
    <row r="3465" spans="1:4" s="476" customFormat="1" ht="13.5" x14ac:dyDescent="0.25">
      <c r="A3465" s="479">
        <v>97332</v>
      </c>
      <c r="B3465" s="479" t="s">
        <v>4751</v>
      </c>
      <c r="C3465" s="479" t="s">
        <v>934</v>
      </c>
      <c r="D3465" s="480">
        <v>51.49</v>
      </c>
    </row>
    <row r="3466" spans="1:4" s="476" customFormat="1" ht="13.5" x14ac:dyDescent="0.25">
      <c r="A3466" s="479">
        <v>97333</v>
      </c>
      <c r="B3466" s="479" t="s">
        <v>4752</v>
      </c>
      <c r="C3466" s="479" t="s">
        <v>934</v>
      </c>
      <c r="D3466" s="480">
        <v>65.099999999999994</v>
      </c>
    </row>
    <row r="3467" spans="1:4" s="476" customFormat="1" ht="13.5" x14ac:dyDescent="0.25">
      <c r="A3467" s="479">
        <v>97334</v>
      </c>
      <c r="B3467" s="479" t="s">
        <v>4753</v>
      </c>
      <c r="C3467" s="479" t="s">
        <v>934</v>
      </c>
      <c r="D3467" s="480">
        <v>79.58</v>
      </c>
    </row>
    <row r="3468" spans="1:4" s="476" customFormat="1" ht="13.5" x14ac:dyDescent="0.25">
      <c r="A3468" s="479">
        <v>97335</v>
      </c>
      <c r="B3468" s="479" t="s">
        <v>4754</v>
      </c>
      <c r="C3468" s="479" t="s">
        <v>934</v>
      </c>
      <c r="D3468" s="480">
        <v>87.36</v>
      </c>
    </row>
    <row r="3469" spans="1:4" s="476" customFormat="1" ht="13.5" x14ac:dyDescent="0.25">
      <c r="A3469" s="479">
        <v>97336</v>
      </c>
      <c r="B3469" s="479" t="s">
        <v>4755</v>
      </c>
      <c r="C3469" s="479" t="s">
        <v>934</v>
      </c>
      <c r="D3469" s="480">
        <v>110.98</v>
      </c>
    </row>
    <row r="3470" spans="1:4" s="476" customFormat="1" ht="13.5" x14ac:dyDescent="0.25">
      <c r="A3470" s="479">
        <v>97337</v>
      </c>
      <c r="B3470" s="479" t="s">
        <v>4756</v>
      </c>
      <c r="C3470" s="479" t="s">
        <v>934</v>
      </c>
      <c r="D3470" s="480">
        <v>166.85</v>
      </c>
    </row>
    <row r="3471" spans="1:4" s="476" customFormat="1" ht="13.5" x14ac:dyDescent="0.25">
      <c r="A3471" s="479">
        <v>97338</v>
      </c>
      <c r="B3471" s="479" t="s">
        <v>4757</v>
      </c>
      <c r="C3471" s="479" t="s">
        <v>934</v>
      </c>
      <c r="D3471" s="480">
        <v>200.58</v>
      </c>
    </row>
    <row r="3472" spans="1:4" s="476" customFormat="1" ht="13.5" x14ac:dyDescent="0.25">
      <c r="A3472" s="479">
        <v>97339</v>
      </c>
      <c r="B3472" s="479" t="s">
        <v>4758</v>
      </c>
      <c r="C3472" s="479" t="s">
        <v>934</v>
      </c>
      <c r="D3472" s="480">
        <v>215.59</v>
      </c>
    </row>
    <row r="3473" spans="1:4" s="476" customFormat="1" ht="13.5" x14ac:dyDescent="0.25">
      <c r="A3473" s="479">
        <v>97340</v>
      </c>
      <c r="B3473" s="479" t="s">
        <v>4759</v>
      </c>
      <c r="C3473" s="479" t="s">
        <v>934</v>
      </c>
      <c r="D3473" s="480">
        <v>216.29</v>
      </c>
    </row>
    <row r="3474" spans="1:4" s="476" customFormat="1" ht="13.5" x14ac:dyDescent="0.25">
      <c r="A3474" s="479">
        <v>97341</v>
      </c>
      <c r="B3474" s="479" t="s">
        <v>4760</v>
      </c>
      <c r="C3474" s="479" t="s">
        <v>934</v>
      </c>
      <c r="D3474" s="480">
        <v>57.98</v>
      </c>
    </row>
    <row r="3475" spans="1:4" s="476" customFormat="1" ht="13.5" x14ac:dyDescent="0.25">
      <c r="A3475" s="479">
        <v>97342</v>
      </c>
      <c r="B3475" s="479" t="s">
        <v>4761</v>
      </c>
      <c r="C3475" s="479" t="s">
        <v>934</v>
      </c>
      <c r="D3475" s="480">
        <v>91.4</v>
      </c>
    </row>
    <row r="3476" spans="1:4" s="476" customFormat="1" ht="13.5" x14ac:dyDescent="0.25">
      <c r="A3476" s="479">
        <v>97343</v>
      </c>
      <c r="B3476" s="479" t="s">
        <v>4762</v>
      </c>
      <c r="C3476" s="479" t="s">
        <v>934</v>
      </c>
      <c r="D3476" s="480">
        <v>115.3</v>
      </c>
    </row>
    <row r="3477" spans="1:4" s="476" customFormat="1" ht="13.5" x14ac:dyDescent="0.25">
      <c r="A3477" s="479">
        <v>97344</v>
      </c>
      <c r="B3477" s="479" t="s">
        <v>4763</v>
      </c>
      <c r="C3477" s="479" t="s">
        <v>934</v>
      </c>
      <c r="D3477" s="480">
        <v>66.86</v>
      </c>
    </row>
    <row r="3478" spans="1:4" s="476" customFormat="1" ht="13.5" x14ac:dyDescent="0.25">
      <c r="A3478" s="479">
        <v>97345</v>
      </c>
      <c r="B3478" s="479" t="s">
        <v>4764</v>
      </c>
      <c r="C3478" s="479" t="s">
        <v>934</v>
      </c>
      <c r="D3478" s="480">
        <v>106.63</v>
      </c>
    </row>
    <row r="3479" spans="1:4" s="476" customFormat="1" ht="13.5" x14ac:dyDescent="0.25">
      <c r="A3479" s="479">
        <v>97346</v>
      </c>
      <c r="B3479" s="479" t="s">
        <v>4765</v>
      </c>
      <c r="C3479" s="479" t="s">
        <v>934</v>
      </c>
      <c r="D3479" s="480">
        <v>136.08000000000001</v>
      </c>
    </row>
    <row r="3480" spans="1:4" s="476" customFormat="1" ht="13.5" x14ac:dyDescent="0.25">
      <c r="A3480" s="479">
        <v>97347</v>
      </c>
      <c r="B3480" s="479" t="s">
        <v>4766</v>
      </c>
      <c r="C3480" s="479" t="s">
        <v>934</v>
      </c>
      <c r="D3480" s="480">
        <v>105.3</v>
      </c>
    </row>
    <row r="3481" spans="1:4" s="476" customFormat="1" ht="13.5" x14ac:dyDescent="0.25">
      <c r="A3481" s="479">
        <v>97348</v>
      </c>
      <c r="B3481" s="479" t="s">
        <v>4767</v>
      </c>
      <c r="C3481" s="479" t="s">
        <v>934</v>
      </c>
      <c r="D3481" s="480">
        <v>145.51</v>
      </c>
    </row>
    <row r="3482" spans="1:4" s="476" customFormat="1" ht="13.5" x14ac:dyDescent="0.25">
      <c r="A3482" s="479">
        <v>97349</v>
      </c>
      <c r="B3482" s="479" t="s">
        <v>4768</v>
      </c>
      <c r="C3482" s="479" t="s">
        <v>934</v>
      </c>
      <c r="D3482" s="480">
        <v>209.84</v>
      </c>
    </row>
    <row r="3483" spans="1:4" s="476" customFormat="1" ht="13.5" x14ac:dyDescent="0.25">
      <c r="A3483" s="479">
        <v>97350</v>
      </c>
      <c r="B3483" s="479" t="s">
        <v>4769</v>
      </c>
      <c r="C3483" s="479" t="s">
        <v>934</v>
      </c>
      <c r="D3483" s="480">
        <v>254.82</v>
      </c>
    </row>
    <row r="3484" spans="1:4" s="476" customFormat="1" ht="13.5" x14ac:dyDescent="0.25">
      <c r="A3484" s="479">
        <v>97351</v>
      </c>
      <c r="B3484" s="479" t="s">
        <v>4770</v>
      </c>
      <c r="C3484" s="479" t="s">
        <v>934</v>
      </c>
      <c r="D3484" s="480">
        <v>352.42</v>
      </c>
    </row>
    <row r="3485" spans="1:4" s="476" customFormat="1" ht="13.5" x14ac:dyDescent="0.25">
      <c r="A3485" s="479">
        <v>97352</v>
      </c>
      <c r="B3485" s="479" t="s">
        <v>4771</v>
      </c>
      <c r="C3485" s="479" t="s">
        <v>934</v>
      </c>
      <c r="D3485" s="480">
        <v>456.79</v>
      </c>
    </row>
    <row r="3486" spans="1:4" s="476" customFormat="1" ht="13.5" x14ac:dyDescent="0.25">
      <c r="A3486" s="479">
        <v>97353</v>
      </c>
      <c r="B3486" s="479" t="s">
        <v>4772</v>
      </c>
      <c r="C3486" s="479" t="s">
        <v>934</v>
      </c>
      <c r="D3486" s="480">
        <v>68.599999999999994</v>
      </c>
    </row>
    <row r="3487" spans="1:4" s="476" customFormat="1" ht="13.5" x14ac:dyDescent="0.25">
      <c r="A3487" s="479">
        <v>97354</v>
      </c>
      <c r="B3487" s="479" t="s">
        <v>4773</v>
      </c>
      <c r="C3487" s="479" t="s">
        <v>934</v>
      </c>
      <c r="D3487" s="480">
        <v>109.34</v>
      </c>
    </row>
    <row r="3488" spans="1:4" s="476" customFormat="1" ht="13.5" x14ac:dyDescent="0.25">
      <c r="A3488" s="479">
        <v>97355</v>
      </c>
      <c r="B3488" s="479" t="s">
        <v>4774</v>
      </c>
      <c r="C3488" s="479" t="s">
        <v>934</v>
      </c>
      <c r="D3488" s="480">
        <v>149.83000000000001</v>
      </c>
    </row>
    <row r="3489" spans="1:4" s="476" customFormat="1" ht="13.5" x14ac:dyDescent="0.25">
      <c r="A3489" s="479">
        <v>97356</v>
      </c>
      <c r="B3489" s="479" t="s">
        <v>4775</v>
      </c>
      <c r="C3489" s="479" t="s">
        <v>934</v>
      </c>
      <c r="D3489" s="480">
        <v>77.48</v>
      </c>
    </row>
    <row r="3490" spans="1:4" s="476" customFormat="1" ht="13.5" x14ac:dyDescent="0.25">
      <c r="A3490" s="479">
        <v>97357</v>
      </c>
      <c r="B3490" s="479" t="s">
        <v>4776</v>
      </c>
      <c r="C3490" s="479" t="s">
        <v>934</v>
      </c>
      <c r="D3490" s="480">
        <v>124.57</v>
      </c>
    </row>
    <row r="3491" spans="1:4" s="476" customFormat="1" ht="13.5" x14ac:dyDescent="0.25">
      <c r="A3491" s="479">
        <v>97358</v>
      </c>
      <c r="B3491" s="479" t="s">
        <v>4777</v>
      </c>
      <c r="C3491" s="479" t="s">
        <v>934</v>
      </c>
      <c r="D3491" s="480">
        <v>170.61</v>
      </c>
    </row>
    <row r="3492" spans="1:4" s="476" customFormat="1" ht="13.5" x14ac:dyDescent="0.25">
      <c r="A3492" s="479">
        <v>97498</v>
      </c>
      <c r="B3492" s="479" t="s">
        <v>4778</v>
      </c>
      <c r="C3492" s="479" t="s">
        <v>934</v>
      </c>
      <c r="D3492" s="480">
        <v>56.89</v>
      </c>
    </row>
    <row r="3493" spans="1:4" s="476" customFormat="1" ht="13.5" x14ac:dyDescent="0.25">
      <c r="A3493" s="479">
        <v>97535</v>
      </c>
      <c r="B3493" s="479" t="s">
        <v>4779</v>
      </c>
      <c r="C3493" s="479" t="s">
        <v>934</v>
      </c>
      <c r="D3493" s="480">
        <v>60.92</v>
      </c>
    </row>
    <row r="3494" spans="1:4" s="476" customFormat="1" ht="13.5" x14ac:dyDescent="0.25">
      <c r="A3494" s="479">
        <v>97536</v>
      </c>
      <c r="B3494" s="479" t="s">
        <v>4780</v>
      </c>
      <c r="C3494" s="479" t="s">
        <v>934</v>
      </c>
      <c r="D3494" s="480">
        <v>70.209999999999994</v>
      </c>
    </row>
    <row r="3495" spans="1:4" s="476" customFormat="1" ht="13.5" x14ac:dyDescent="0.25">
      <c r="A3495" s="479">
        <v>100788</v>
      </c>
      <c r="B3495" s="479" t="s">
        <v>4781</v>
      </c>
      <c r="C3495" s="479" t="s">
        <v>925</v>
      </c>
      <c r="D3495" s="480">
        <v>630.54999999999995</v>
      </c>
    </row>
    <row r="3496" spans="1:4" s="476" customFormat="1" ht="13.5" x14ac:dyDescent="0.25">
      <c r="A3496" s="479">
        <v>100791</v>
      </c>
      <c r="B3496" s="479" t="s">
        <v>4782</v>
      </c>
      <c r="C3496" s="479" t="s">
        <v>934</v>
      </c>
      <c r="D3496" s="480">
        <v>16.77</v>
      </c>
    </row>
    <row r="3497" spans="1:4" s="476" customFormat="1" ht="13.5" x14ac:dyDescent="0.25">
      <c r="A3497" s="479">
        <v>100792</v>
      </c>
      <c r="B3497" s="479" t="s">
        <v>4783</v>
      </c>
      <c r="C3497" s="479" t="s">
        <v>934</v>
      </c>
      <c r="D3497" s="480">
        <v>24.53</v>
      </c>
    </row>
    <row r="3498" spans="1:4" s="476" customFormat="1" ht="13.5" x14ac:dyDescent="0.25">
      <c r="A3498" s="479">
        <v>100793</v>
      </c>
      <c r="B3498" s="479" t="s">
        <v>4784</v>
      </c>
      <c r="C3498" s="479" t="s">
        <v>934</v>
      </c>
      <c r="D3498" s="480">
        <v>32.49</v>
      </c>
    </row>
    <row r="3499" spans="1:4" s="476" customFormat="1" ht="13.5" x14ac:dyDescent="0.25">
      <c r="A3499" s="479">
        <v>100794</v>
      </c>
      <c r="B3499" s="479" t="s">
        <v>4785</v>
      </c>
      <c r="C3499" s="479" t="s">
        <v>934</v>
      </c>
      <c r="D3499" s="480">
        <v>43.77</v>
      </c>
    </row>
    <row r="3500" spans="1:4" s="476" customFormat="1" ht="13.5" x14ac:dyDescent="0.25">
      <c r="A3500" s="479">
        <v>100799</v>
      </c>
      <c r="B3500" s="479" t="s">
        <v>16393</v>
      </c>
      <c r="C3500" s="479" t="s">
        <v>934</v>
      </c>
      <c r="D3500" s="480">
        <v>17.190000000000001</v>
      </c>
    </row>
    <row r="3501" spans="1:4" s="476" customFormat="1" ht="13.5" x14ac:dyDescent="0.25">
      <c r="A3501" s="479">
        <v>100800</v>
      </c>
      <c r="B3501" s="479" t="s">
        <v>16394</v>
      </c>
      <c r="C3501" s="479" t="s">
        <v>934</v>
      </c>
      <c r="D3501" s="480">
        <v>24.94</v>
      </c>
    </row>
    <row r="3502" spans="1:4" s="476" customFormat="1" ht="13.5" x14ac:dyDescent="0.25">
      <c r="A3502" s="479">
        <v>100801</v>
      </c>
      <c r="B3502" s="479" t="s">
        <v>16395</v>
      </c>
      <c r="C3502" s="479" t="s">
        <v>934</v>
      </c>
      <c r="D3502" s="480">
        <v>32.9</v>
      </c>
    </row>
    <row r="3503" spans="1:4" s="476" customFormat="1" ht="13.5" x14ac:dyDescent="0.25">
      <c r="A3503" s="479">
        <v>100802</v>
      </c>
      <c r="B3503" s="479" t="s">
        <v>16396</v>
      </c>
      <c r="C3503" s="479" t="s">
        <v>934</v>
      </c>
      <c r="D3503" s="480">
        <v>44.19</v>
      </c>
    </row>
    <row r="3504" spans="1:4" s="476" customFormat="1" ht="13.5" x14ac:dyDescent="0.25">
      <c r="A3504" s="479">
        <v>100803</v>
      </c>
      <c r="B3504" s="479" t="s">
        <v>4786</v>
      </c>
      <c r="C3504" s="479" t="s">
        <v>934</v>
      </c>
      <c r="D3504" s="480">
        <v>15.92</v>
      </c>
    </row>
    <row r="3505" spans="1:4" s="476" customFormat="1" ht="13.5" x14ac:dyDescent="0.25">
      <c r="A3505" s="479">
        <v>100804</v>
      </c>
      <c r="B3505" s="479" t="s">
        <v>4787</v>
      </c>
      <c r="C3505" s="479" t="s">
        <v>934</v>
      </c>
      <c r="D3505" s="480">
        <v>23.5</v>
      </c>
    </row>
    <row r="3506" spans="1:4" s="476" customFormat="1" ht="13.5" x14ac:dyDescent="0.25">
      <c r="A3506" s="479">
        <v>100805</v>
      </c>
      <c r="B3506" s="479" t="s">
        <v>4788</v>
      </c>
      <c r="C3506" s="479" t="s">
        <v>934</v>
      </c>
      <c r="D3506" s="480">
        <v>31.27</v>
      </c>
    </row>
    <row r="3507" spans="1:4" s="476" customFormat="1" ht="13.5" x14ac:dyDescent="0.25">
      <c r="A3507" s="479">
        <v>100806</v>
      </c>
      <c r="B3507" s="479" t="s">
        <v>4789</v>
      </c>
      <c r="C3507" s="479" t="s">
        <v>934</v>
      </c>
      <c r="D3507" s="480">
        <v>42.27</v>
      </c>
    </row>
    <row r="3508" spans="1:4" s="476" customFormat="1" ht="13.5" x14ac:dyDescent="0.25">
      <c r="A3508" s="479">
        <v>100807</v>
      </c>
      <c r="B3508" s="479" t="s">
        <v>16397</v>
      </c>
      <c r="C3508" s="479" t="s">
        <v>934</v>
      </c>
      <c r="D3508" s="480">
        <v>22.06</v>
      </c>
    </row>
    <row r="3509" spans="1:4" s="476" customFormat="1" ht="13.5" x14ac:dyDescent="0.25">
      <c r="A3509" s="479">
        <v>100808</v>
      </c>
      <c r="B3509" s="479" t="s">
        <v>16398</v>
      </c>
      <c r="C3509" s="479" t="s">
        <v>934</v>
      </c>
      <c r="D3509" s="480">
        <v>30.72</v>
      </c>
    </row>
    <row r="3510" spans="1:4" s="476" customFormat="1" ht="13.5" x14ac:dyDescent="0.25">
      <c r="A3510" s="479">
        <v>100809</v>
      </c>
      <c r="B3510" s="479" t="s">
        <v>16399</v>
      </c>
      <c r="C3510" s="479" t="s">
        <v>934</v>
      </c>
      <c r="D3510" s="480">
        <v>39.82</v>
      </c>
    </row>
    <row r="3511" spans="1:4" s="476" customFormat="1" ht="13.5" x14ac:dyDescent="0.25">
      <c r="A3511" s="479">
        <v>100810</v>
      </c>
      <c r="B3511" s="479" t="s">
        <v>16400</v>
      </c>
      <c r="C3511" s="479" t="s">
        <v>934</v>
      </c>
      <c r="D3511" s="480">
        <v>52.69</v>
      </c>
    </row>
    <row r="3512" spans="1:4" s="476" customFormat="1" ht="13.5" x14ac:dyDescent="0.25">
      <c r="A3512" s="479">
        <v>101918</v>
      </c>
      <c r="B3512" s="479" t="s">
        <v>4790</v>
      </c>
      <c r="C3512" s="479" t="s">
        <v>934</v>
      </c>
      <c r="D3512" s="480">
        <v>269.38</v>
      </c>
    </row>
    <row r="3513" spans="1:4" s="476" customFormat="1" ht="13.5" x14ac:dyDescent="0.25">
      <c r="A3513" s="479">
        <v>101919</v>
      </c>
      <c r="B3513" s="479" t="s">
        <v>4791</v>
      </c>
      <c r="C3513" s="479" t="s">
        <v>925</v>
      </c>
      <c r="D3513" s="480">
        <v>390.04</v>
      </c>
    </row>
    <row r="3514" spans="1:4" s="476" customFormat="1" ht="13.5" x14ac:dyDescent="0.25">
      <c r="A3514" s="479">
        <v>101920</v>
      </c>
      <c r="B3514" s="479" t="s">
        <v>4792</v>
      </c>
      <c r="C3514" s="479" t="s">
        <v>925</v>
      </c>
      <c r="D3514" s="480">
        <v>183.16</v>
      </c>
    </row>
    <row r="3515" spans="1:4" s="476" customFormat="1" ht="13.5" x14ac:dyDescent="0.25">
      <c r="A3515" s="479">
        <v>101921</v>
      </c>
      <c r="B3515" s="479" t="s">
        <v>4793</v>
      </c>
      <c r="C3515" s="479" t="s">
        <v>925</v>
      </c>
      <c r="D3515" s="480">
        <v>209.8</v>
      </c>
    </row>
    <row r="3516" spans="1:4" s="476" customFormat="1" ht="13.5" x14ac:dyDescent="0.25">
      <c r="A3516" s="479">
        <v>101922</v>
      </c>
      <c r="B3516" s="479" t="s">
        <v>4794</v>
      </c>
      <c r="C3516" s="479" t="s">
        <v>925</v>
      </c>
      <c r="D3516" s="480">
        <v>209.8</v>
      </c>
    </row>
    <row r="3517" spans="1:4" s="476" customFormat="1" ht="13.5" x14ac:dyDescent="0.25">
      <c r="A3517" s="479">
        <v>101923</v>
      </c>
      <c r="B3517" s="479" t="s">
        <v>4795</v>
      </c>
      <c r="C3517" s="479" t="s">
        <v>925</v>
      </c>
      <c r="D3517" s="480">
        <v>209.8</v>
      </c>
    </row>
    <row r="3518" spans="1:4" s="476" customFormat="1" ht="13.5" x14ac:dyDescent="0.25">
      <c r="A3518" s="479">
        <v>101924</v>
      </c>
      <c r="B3518" s="479" t="s">
        <v>4796</v>
      </c>
      <c r="C3518" s="479" t="s">
        <v>925</v>
      </c>
      <c r="D3518" s="480">
        <v>172.01</v>
      </c>
    </row>
    <row r="3519" spans="1:4" s="476" customFormat="1" ht="13.5" x14ac:dyDescent="0.25">
      <c r="A3519" s="479">
        <v>101925</v>
      </c>
      <c r="B3519" s="479" t="s">
        <v>4797</v>
      </c>
      <c r="C3519" s="479" t="s">
        <v>925</v>
      </c>
      <c r="D3519" s="480">
        <v>288.7</v>
      </c>
    </row>
    <row r="3520" spans="1:4" s="476" customFormat="1" ht="13.5" x14ac:dyDescent="0.25">
      <c r="A3520" s="479">
        <v>101926</v>
      </c>
      <c r="B3520" s="479" t="s">
        <v>4798</v>
      </c>
      <c r="C3520" s="479" t="s">
        <v>925</v>
      </c>
      <c r="D3520" s="480">
        <v>371.83</v>
      </c>
    </row>
    <row r="3521" spans="1:4" s="476" customFormat="1" ht="13.5" x14ac:dyDescent="0.25">
      <c r="A3521" s="479">
        <v>101927</v>
      </c>
      <c r="B3521" s="479" t="s">
        <v>4799</v>
      </c>
      <c r="C3521" s="479" t="s">
        <v>934</v>
      </c>
      <c r="D3521" s="480">
        <v>256.79000000000002</v>
      </c>
    </row>
    <row r="3522" spans="1:4" s="476" customFormat="1" ht="13.5" x14ac:dyDescent="0.25">
      <c r="A3522" s="479">
        <v>101928</v>
      </c>
      <c r="B3522" s="479" t="s">
        <v>4800</v>
      </c>
      <c r="C3522" s="479" t="s">
        <v>925</v>
      </c>
      <c r="D3522" s="480">
        <v>394.87</v>
      </c>
    </row>
    <row r="3523" spans="1:4" s="476" customFormat="1" ht="13.5" x14ac:dyDescent="0.25">
      <c r="A3523" s="479">
        <v>101929</v>
      </c>
      <c r="B3523" s="479" t="s">
        <v>4801</v>
      </c>
      <c r="C3523" s="479" t="s">
        <v>925</v>
      </c>
      <c r="D3523" s="480">
        <v>187.99</v>
      </c>
    </row>
    <row r="3524" spans="1:4" s="476" customFormat="1" ht="13.5" x14ac:dyDescent="0.25">
      <c r="A3524" s="479">
        <v>101930</v>
      </c>
      <c r="B3524" s="479" t="s">
        <v>4802</v>
      </c>
      <c r="C3524" s="479" t="s">
        <v>925</v>
      </c>
      <c r="D3524" s="480">
        <v>214.63</v>
      </c>
    </row>
    <row r="3525" spans="1:4" s="476" customFormat="1" ht="13.5" x14ac:dyDescent="0.25">
      <c r="A3525" s="479">
        <v>101931</v>
      </c>
      <c r="B3525" s="479" t="s">
        <v>4803</v>
      </c>
      <c r="C3525" s="479" t="s">
        <v>925</v>
      </c>
      <c r="D3525" s="480">
        <v>214.63</v>
      </c>
    </row>
    <row r="3526" spans="1:4" s="476" customFormat="1" ht="13.5" x14ac:dyDescent="0.25">
      <c r="A3526" s="479">
        <v>101932</v>
      </c>
      <c r="B3526" s="479" t="s">
        <v>4804</v>
      </c>
      <c r="C3526" s="479" t="s">
        <v>925</v>
      </c>
      <c r="D3526" s="480">
        <v>214.63</v>
      </c>
    </row>
    <row r="3527" spans="1:4" s="476" customFormat="1" ht="13.5" x14ac:dyDescent="0.25">
      <c r="A3527" s="479">
        <v>101933</v>
      </c>
      <c r="B3527" s="479" t="s">
        <v>4805</v>
      </c>
      <c r="C3527" s="479" t="s">
        <v>925</v>
      </c>
      <c r="D3527" s="480">
        <v>176.84</v>
      </c>
    </row>
    <row r="3528" spans="1:4" s="476" customFormat="1" ht="13.5" x14ac:dyDescent="0.25">
      <c r="A3528" s="479">
        <v>101934</v>
      </c>
      <c r="B3528" s="479" t="s">
        <v>4806</v>
      </c>
      <c r="C3528" s="479" t="s">
        <v>925</v>
      </c>
      <c r="D3528" s="480">
        <v>295.94</v>
      </c>
    </row>
    <row r="3529" spans="1:4" s="476" customFormat="1" ht="13.5" x14ac:dyDescent="0.25">
      <c r="A3529" s="479">
        <v>101935</v>
      </c>
      <c r="B3529" s="479" t="s">
        <v>4807</v>
      </c>
      <c r="C3529" s="479" t="s">
        <v>925</v>
      </c>
      <c r="D3529" s="480">
        <v>381.48</v>
      </c>
    </row>
    <row r="3530" spans="1:4" s="476" customFormat="1" ht="13.5" x14ac:dyDescent="0.25">
      <c r="A3530" s="479">
        <v>89358</v>
      </c>
      <c r="B3530" s="479" t="s">
        <v>4808</v>
      </c>
      <c r="C3530" s="479" t="s">
        <v>925</v>
      </c>
      <c r="D3530" s="480">
        <v>6.88</v>
      </c>
    </row>
    <row r="3531" spans="1:4" s="476" customFormat="1" ht="13.5" x14ac:dyDescent="0.25">
      <c r="A3531" s="479">
        <v>89359</v>
      </c>
      <c r="B3531" s="479" t="s">
        <v>4809</v>
      </c>
      <c r="C3531" s="479" t="s">
        <v>925</v>
      </c>
      <c r="D3531" s="480">
        <v>7.26</v>
      </c>
    </row>
    <row r="3532" spans="1:4" s="476" customFormat="1" ht="13.5" x14ac:dyDescent="0.25">
      <c r="A3532" s="479">
        <v>89360</v>
      </c>
      <c r="B3532" s="479" t="s">
        <v>4810</v>
      </c>
      <c r="C3532" s="479" t="s">
        <v>925</v>
      </c>
      <c r="D3532" s="480">
        <v>8.8699999999999992</v>
      </c>
    </row>
    <row r="3533" spans="1:4" s="476" customFormat="1" ht="13.5" x14ac:dyDescent="0.25">
      <c r="A3533" s="479">
        <v>89361</v>
      </c>
      <c r="B3533" s="479" t="s">
        <v>4811</v>
      </c>
      <c r="C3533" s="479" t="s">
        <v>925</v>
      </c>
      <c r="D3533" s="480">
        <v>8.24</v>
      </c>
    </row>
    <row r="3534" spans="1:4" s="476" customFormat="1" ht="13.5" x14ac:dyDescent="0.25">
      <c r="A3534" s="479">
        <v>89362</v>
      </c>
      <c r="B3534" s="479" t="s">
        <v>1602</v>
      </c>
      <c r="C3534" s="479" t="s">
        <v>925</v>
      </c>
      <c r="D3534" s="480">
        <v>8.1999999999999993</v>
      </c>
    </row>
    <row r="3535" spans="1:4" s="476" customFormat="1" ht="13.5" x14ac:dyDescent="0.25">
      <c r="A3535" s="479">
        <v>89363</v>
      </c>
      <c r="B3535" s="479" t="s">
        <v>1615</v>
      </c>
      <c r="C3535" s="479" t="s">
        <v>925</v>
      </c>
      <c r="D3535" s="480">
        <v>9.02</v>
      </c>
    </row>
    <row r="3536" spans="1:4" s="476" customFormat="1" ht="13.5" x14ac:dyDescent="0.25">
      <c r="A3536" s="479">
        <v>89364</v>
      </c>
      <c r="B3536" s="479" t="s">
        <v>4812</v>
      </c>
      <c r="C3536" s="479" t="s">
        <v>925</v>
      </c>
      <c r="D3536" s="480">
        <v>10.72</v>
      </c>
    </row>
    <row r="3537" spans="1:4" s="476" customFormat="1" ht="13.5" x14ac:dyDescent="0.25">
      <c r="A3537" s="479">
        <v>89365</v>
      </c>
      <c r="B3537" s="479" t="s">
        <v>1598</v>
      </c>
      <c r="C3537" s="479" t="s">
        <v>925</v>
      </c>
      <c r="D3537" s="480">
        <v>9.9600000000000009</v>
      </c>
    </row>
    <row r="3538" spans="1:4" s="476" customFormat="1" ht="13.5" x14ac:dyDescent="0.25">
      <c r="A3538" s="479">
        <v>89366</v>
      </c>
      <c r="B3538" s="479" t="s">
        <v>4813</v>
      </c>
      <c r="C3538" s="479" t="s">
        <v>925</v>
      </c>
      <c r="D3538" s="480">
        <v>15.22</v>
      </c>
    </row>
    <row r="3539" spans="1:4" s="476" customFormat="1" ht="13.5" x14ac:dyDescent="0.25">
      <c r="A3539" s="479">
        <v>89367</v>
      </c>
      <c r="B3539" s="479" t="s">
        <v>1677</v>
      </c>
      <c r="C3539" s="479" t="s">
        <v>925</v>
      </c>
      <c r="D3539" s="480">
        <v>11.37</v>
      </c>
    </row>
    <row r="3540" spans="1:4" s="476" customFormat="1" ht="13.5" x14ac:dyDescent="0.25">
      <c r="A3540" s="479">
        <v>89368</v>
      </c>
      <c r="B3540" s="479" t="s">
        <v>1613</v>
      </c>
      <c r="C3540" s="479" t="s">
        <v>925</v>
      </c>
      <c r="D3540" s="480">
        <v>13.68</v>
      </c>
    </row>
    <row r="3541" spans="1:4" s="476" customFormat="1" ht="13.5" x14ac:dyDescent="0.25">
      <c r="A3541" s="479">
        <v>89369</v>
      </c>
      <c r="B3541" s="479" t="s">
        <v>4814</v>
      </c>
      <c r="C3541" s="479" t="s">
        <v>925</v>
      </c>
      <c r="D3541" s="480">
        <v>16.55</v>
      </c>
    </row>
    <row r="3542" spans="1:4" s="476" customFormat="1" ht="13.5" x14ac:dyDescent="0.25">
      <c r="A3542" s="479">
        <v>89370</v>
      </c>
      <c r="B3542" s="479" t="s">
        <v>4815</v>
      </c>
      <c r="C3542" s="479" t="s">
        <v>925</v>
      </c>
      <c r="D3542" s="480">
        <v>13.2</v>
      </c>
    </row>
    <row r="3543" spans="1:4" s="476" customFormat="1" ht="13.5" x14ac:dyDescent="0.25">
      <c r="A3543" s="479">
        <v>89371</v>
      </c>
      <c r="B3543" s="479" t="s">
        <v>4816</v>
      </c>
      <c r="C3543" s="479" t="s">
        <v>925</v>
      </c>
      <c r="D3543" s="480">
        <v>5.21</v>
      </c>
    </row>
    <row r="3544" spans="1:4" s="476" customFormat="1" ht="13.5" x14ac:dyDescent="0.25">
      <c r="A3544" s="479">
        <v>89372</v>
      </c>
      <c r="B3544" s="479" t="s">
        <v>4817</v>
      </c>
      <c r="C3544" s="479" t="s">
        <v>925</v>
      </c>
      <c r="D3544" s="480">
        <v>12.83</v>
      </c>
    </row>
    <row r="3545" spans="1:4" s="476" customFormat="1" ht="13.5" x14ac:dyDescent="0.25">
      <c r="A3545" s="479">
        <v>89373</v>
      </c>
      <c r="B3545" s="479" t="s">
        <v>4818</v>
      </c>
      <c r="C3545" s="479" t="s">
        <v>925</v>
      </c>
      <c r="D3545" s="480">
        <v>5.9</v>
      </c>
    </row>
    <row r="3546" spans="1:4" s="476" customFormat="1" ht="13.5" x14ac:dyDescent="0.25">
      <c r="A3546" s="479">
        <v>89374</v>
      </c>
      <c r="B3546" s="479" t="s">
        <v>4819</v>
      </c>
      <c r="C3546" s="479" t="s">
        <v>925</v>
      </c>
      <c r="D3546" s="480">
        <v>10.029999999999999</v>
      </c>
    </row>
    <row r="3547" spans="1:4" s="476" customFormat="1" ht="13.5" x14ac:dyDescent="0.25">
      <c r="A3547" s="479">
        <v>89375</v>
      </c>
      <c r="B3547" s="479" t="s">
        <v>4820</v>
      </c>
      <c r="C3547" s="479" t="s">
        <v>925</v>
      </c>
      <c r="D3547" s="480">
        <v>12.53</v>
      </c>
    </row>
    <row r="3548" spans="1:4" s="476" customFormat="1" ht="13.5" x14ac:dyDescent="0.25">
      <c r="A3548" s="479">
        <v>89376</v>
      </c>
      <c r="B3548" s="479" t="s">
        <v>4821</v>
      </c>
      <c r="C3548" s="479" t="s">
        <v>925</v>
      </c>
      <c r="D3548" s="480">
        <v>5.29</v>
      </c>
    </row>
    <row r="3549" spans="1:4" s="476" customFormat="1" ht="13.5" x14ac:dyDescent="0.25">
      <c r="A3549" s="479">
        <v>89377</v>
      </c>
      <c r="B3549" s="479" t="s">
        <v>4822</v>
      </c>
      <c r="C3549" s="479" t="s">
        <v>925</v>
      </c>
      <c r="D3549" s="480">
        <v>8.9700000000000006</v>
      </c>
    </row>
    <row r="3550" spans="1:4" s="476" customFormat="1" ht="13.5" x14ac:dyDescent="0.25">
      <c r="A3550" s="479">
        <v>89378</v>
      </c>
      <c r="B3550" s="479" t="s">
        <v>4823</v>
      </c>
      <c r="C3550" s="479" t="s">
        <v>925</v>
      </c>
      <c r="D3550" s="480">
        <v>6.17</v>
      </c>
    </row>
    <row r="3551" spans="1:4" s="476" customFormat="1" ht="13.5" x14ac:dyDescent="0.25">
      <c r="A3551" s="479">
        <v>89379</v>
      </c>
      <c r="B3551" s="479" t="s">
        <v>1590</v>
      </c>
      <c r="C3551" s="479" t="s">
        <v>925</v>
      </c>
      <c r="D3551" s="480">
        <v>16.329999999999998</v>
      </c>
    </row>
    <row r="3552" spans="1:4" s="476" customFormat="1" ht="13.5" x14ac:dyDescent="0.25">
      <c r="A3552" s="479">
        <v>89380</v>
      </c>
      <c r="B3552" s="479" t="s">
        <v>4824</v>
      </c>
      <c r="C3552" s="479" t="s">
        <v>925</v>
      </c>
      <c r="D3552" s="480">
        <v>9.2899999999999991</v>
      </c>
    </row>
    <row r="3553" spans="1:4" s="476" customFormat="1" ht="13.5" x14ac:dyDescent="0.25">
      <c r="A3553" s="479">
        <v>89381</v>
      </c>
      <c r="B3553" s="479" t="s">
        <v>4825</v>
      </c>
      <c r="C3553" s="479" t="s">
        <v>925</v>
      </c>
      <c r="D3553" s="480">
        <v>12.6</v>
      </c>
    </row>
    <row r="3554" spans="1:4" s="476" customFormat="1" ht="13.5" x14ac:dyDescent="0.25">
      <c r="A3554" s="479">
        <v>89382</v>
      </c>
      <c r="B3554" s="479" t="s">
        <v>1644</v>
      </c>
      <c r="C3554" s="479" t="s">
        <v>925</v>
      </c>
      <c r="D3554" s="480">
        <v>14.92</v>
      </c>
    </row>
    <row r="3555" spans="1:4" s="476" customFormat="1" ht="13.5" x14ac:dyDescent="0.25">
      <c r="A3555" s="479">
        <v>89383</v>
      </c>
      <c r="B3555" s="479" t="s">
        <v>4826</v>
      </c>
      <c r="C3555" s="479" t="s">
        <v>925</v>
      </c>
      <c r="D3555" s="480">
        <v>6.28</v>
      </c>
    </row>
    <row r="3556" spans="1:4" s="476" customFormat="1" ht="13.5" x14ac:dyDescent="0.25">
      <c r="A3556" s="479">
        <v>89384</v>
      </c>
      <c r="B3556" s="479" t="s">
        <v>4827</v>
      </c>
      <c r="C3556" s="479" t="s">
        <v>925</v>
      </c>
      <c r="D3556" s="480">
        <v>12.76</v>
      </c>
    </row>
    <row r="3557" spans="1:4" s="476" customFormat="1" ht="13.5" x14ac:dyDescent="0.25">
      <c r="A3557" s="479">
        <v>89385</v>
      </c>
      <c r="B3557" s="479" t="s">
        <v>4828</v>
      </c>
      <c r="C3557" s="479" t="s">
        <v>925</v>
      </c>
      <c r="D3557" s="480">
        <v>7.08</v>
      </c>
    </row>
    <row r="3558" spans="1:4" s="476" customFormat="1" ht="13.5" x14ac:dyDescent="0.25">
      <c r="A3558" s="479">
        <v>89386</v>
      </c>
      <c r="B3558" s="479" t="s">
        <v>1596</v>
      </c>
      <c r="C3558" s="479" t="s">
        <v>925</v>
      </c>
      <c r="D3558" s="480">
        <v>8.58</v>
      </c>
    </row>
    <row r="3559" spans="1:4" s="476" customFormat="1" ht="13.5" x14ac:dyDescent="0.25">
      <c r="A3559" s="479">
        <v>89387</v>
      </c>
      <c r="B3559" s="479" t="s">
        <v>4829</v>
      </c>
      <c r="C3559" s="479" t="s">
        <v>925</v>
      </c>
      <c r="D3559" s="480">
        <v>32.82</v>
      </c>
    </row>
    <row r="3560" spans="1:4" s="476" customFormat="1" ht="13.5" x14ac:dyDescent="0.25">
      <c r="A3560" s="479">
        <v>89388</v>
      </c>
      <c r="B3560" s="479" t="s">
        <v>4830</v>
      </c>
      <c r="C3560" s="479" t="s">
        <v>925</v>
      </c>
      <c r="D3560" s="480">
        <v>11.32</v>
      </c>
    </row>
    <row r="3561" spans="1:4" s="476" customFormat="1" ht="13.5" x14ac:dyDescent="0.25">
      <c r="A3561" s="479">
        <v>89389</v>
      </c>
      <c r="B3561" s="479" t="s">
        <v>4831</v>
      </c>
      <c r="C3561" s="479" t="s">
        <v>925</v>
      </c>
      <c r="D3561" s="480">
        <v>12.26</v>
      </c>
    </row>
    <row r="3562" spans="1:4" s="476" customFormat="1" ht="13.5" x14ac:dyDescent="0.25">
      <c r="A3562" s="479">
        <v>89390</v>
      </c>
      <c r="B3562" s="479" t="s">
        <v>4832</v>
      </c>
      <c r="C3562" s="479" t="s">
        <v>925</v>
      </c>
      <c r="D3562" s="480">
        <v>22.25</v>
      </c>
    </row>
    <row r="3563" spans="1:4" s="476" customFormat="1" ht="13.5" x14ac:dyDescent="0.25">
      <c r="A3563" s="479">
        <v>89391</v>
      </c>
      <c r="B3563" s="479" t="s">
        <v>4833</v>
      </c>
      <c r="C3563" s="479" t="s">
        <v>925</v>
      </c>
      <c r="D3563" s="480">
        <v>8.4700000000000006</v>
      </c>
    </row>
    <row r="3564" spans="1:4" s="476" customFormat="1" ht="13.5" x14ac:dyDescent="0.25">
      <c r="A3564" s="479">
        <v>89392</v>
      </c>
      <c r="B3564" s="479" t="s">
        <v>4834</v>
      </c>
      <c r="C3564" s="479" t="s">
        <v>925</v>
      </c>
      <c r="D3564" s="480">
        <v>26.42</v>
      </c>
    </row>
    <row r="3565" spans="1:4" s="476" customFormat="1" ht="13.5" x14ac:dyDescent="0.25">
      <c r="A3565" s="479">
        <v>89393</v>
      </c>
      <c r="B3565" s="479" t="s">
        <v>4835</v>
      </c>
      <c r="C3565" s="479" t="s">
        <v>925</v>
      </c>
      <c r="D3565" s="480">
        <v>9.6</v>
      </c>
    </row>
    <row r="3566" spans="1:4" s="476" customFormat="1" ht="13.5" x14ac:dyDescent="0.25">
      <c r="A3566" s="479">
        <v>89394</v>
      </c>
      <c r="B3566" s="479" t="s">
        <v>4836</v>
      </c>
      <c r="C3566" s="479" t="s">
        <v>925</v>
      </c>
      <c r="D3566" s="480">
        <v>19.11</v>
      </c>
    </row>
    <row r="3567" spans="1:4" s="476" customFormat="1" ht="13.5" x14ac:dyDescent="0.25">
      <c r="A3567" s="479">
        <v>89395</v>
      </c>
      <c r="B3567" s="479" t="s">
        <v>1625</v>
      </c>
      <c r="C3567" s="479" t="s">
        <v>925</v>
      </c>
      <c r="D3567" s="480">
        <v>11.47</v>
      </c>
    </row>
    <row r="3568" spans="1:4" s="476" customFormat="1" ht="13.5" x14ac:dyDescent="0.25">
      <c r="A3568" s="479">
        <v>89396</v>
      </c>
      <c r="B3568" s="479" t="s">
        <v>4837</v>
      </c>
      <c r="C3568" s="479" t="s">
        <v>925</v>
      </c>
      <c r="D3568" s="480">
        <v>19.61</v>
      </c>
    </row>
    <row r="3569" spans="1:4" s="476" customFormat="1" ht="13.5" x14ac:dyDescent="0.25">
      <c r="A3569" s="479">
        <v>89397</v>
      </c>
      <c r="B3569" s="479" t="s">
        <v>4838</v>
      </c>
      <c r="C3569" s="479" t="s">
        <v>925</v>
      </c>
      <c r="D3569" s="480">
        <v>13.64</v>
      </c>
    </row>
    <row r="3570" spans="1:4" s="476" customFormat="1" ht="13.5" x14ac:dyDescent="0.25">
      <c r="A3570" s="479">
        <v>89398</v>
      </c>
      <c r="B3570" s="479" t="s">
        <v>1627</v>
      </c>
      <c r="C3570" s="479" t="s">
        <v>925</v>
      </c>
      <c r="D3570" s="480">
        <v>16.760000000000002</v>
      </c>
    </row>
    <row r="3571" spans="1:4" s="476" customFormat="1" ht="13.5" x14ac:dyDescent="0.25">
      <c r="A3571" s="479">
        <v>89399</v>
      </c>
      <c r="B3571" s="479" t="s">
        <v>4839</v>
      </c>
      <c r="C3571" s="479" t="s">
        <v>925</v>
      </c>
      <c r="D3571" s="480">
        <v>30.57</v>
      </c>
    </row>
    <row r="3572" spans="1:4" s="476" customFormat="1" ht="13.5" x14ac:dyDescent="0.25">
      <c r="A3572" s="479">
        <v>89400</v>
      </c>
      <c r="B3572" s="479" t="s">
        <v>1634</v>
      </c>
      <c r="C3572" s="479" t="s">
        <v>925</v>
      </c>
      <c r="D3572" s="480">
        <v>18.91</v>
      </c>
    </row>
    <row r="3573" spans="1:4" s="476" customFormat="1" ht="13.5" x14ac:dyDescent="0.25">
      <c r="A3573" s="479">
        <v>89404</v>
      </c>
      <c r="B3573" s="479" t="s">
        <v>4840</v>
      </c>
      <c r="C3573" s="479" t="s">
        <v>925</v>
      </c>
      <c r="D3573" s="480">
        <v>4.68</v>
      </c>
    </row>
    <row r="3574" spans="1:4" s="476" customFormat="1" ht="13.5" x14ac:dyDescent="0.25">
      <c r="A3574" s="479">
        <v>89405</v>
      </c>
      <c r="B3574" s="479" t="s">
        <v>4841</v>
      </c>
      <c r="C3574" s="479" t="s">
        <v>925</v>
      </c>
      <c r="D3574" s="480">
        <v>5.0599999999999996</v>
      </c>
    </row>
    <row r="3575" spans="1:4" s="476" customFormat="1" ht="13.5" x14ac:dyDescent="0.25">
      <c r="A3575" s="479">
        <v>89406</v>
      </c>
      <c r="B3575" s="479" t="s">
        <v>4842</v>
      </c>
      <c r="C3575" s="479" t="s">
        <v>925</v>
      </c>
      <c r="D3575" s="480">
        <v>6.67</v>
      </c>
    </row>
    <row r="3576" spans="1:4" s="476" customFormat="1" ht="13.5" x14ac:dyDescent="0.25">
      <c r="A3576" s="479">
        <v>89407</v>
      </c>
      <c r="B3576" s="479" t="s">
        <v>4843</v>
      </c>
      <c r="C3576" s="479" t="s">
        <v>925</v>
      </c>
      <c r="D3576" s="480">
        <v>6.04</v>
      </c>
    </row>
    <row r="3577" spans="1:4" s="476" customFormat="1" ht="13.5" x14ac:dyDescent="0.25">
      <c r="A3577" s="479">
        <v>89408</v>
      </c>
      <c r="B3577" s="479" t="s">
        <v>4844</v>
      </c>
      <c r="C3577" s="479" t="s">
        <v>925</v>
      </c>
      <c r="D3577" s="480">
        <v>5.66</v>
      </c>
    </row>
    <row r="3578" spans="1:4" s="476" customFormat="1" ht="13.5" x14ac:dyDescent="0.25">
      <c r="A3578" s="479">
        <v>89409</v>
      </c>
      <c r="B3578" s="479" t="s">
        <v>4845</v>
      </c>
      <c r="C3578" s="479" t="s">
        <v>925</v>
      </c>
      <c r="D3578" s="480">
        <v>6.48</v>
      </c>
    </row>
    <row r="3579" spans="1:4" s="476" customFormat="1" ht="13.5" x14ac:dyDescent="0.25">
      <c r="A3579" s="479">
        <v>89410</v>
      </c>
      <c r="B3579" s="479" t="s">
        <v>4846</v>
      </c>
      <c r="C3579" s="479" t="s">
        <v>925</v>
      </c>
      <c r="D3579" s="480">
        <v>8.18</v>
      </c>
    </row>
    <row r="3580" spans="1:4" s="476" customFormat="1" ht="13.5" x14ac:dyDescent="0.25">
      <c r="A3580" s="479">
        <v>89411</v>
      </c>
      <c r="B3580" s="479" t="s">
        <v>4847</v>
      </c>
      <c r="C3580" s="479" t="s">
        <v>925</v>
      </c>
      <c r="D3580" s="480">
        <v>7.42</v>
      </c>
    </row>
    <row r="3581" spans="1:4" s="476" customFormat="1" ht="13.5" x14ac:dyDescent="0.25">
      <c r="A3581" s="479">
        <v>89412</v>
      </c>
      <c r="B3581" s="479" t="s">
        <v>4848</v>
      </c>
      <c r="C3581" s="479" t="s">
        <v>925</v>
      </c>
      <c r="D3581" s="480">
        <v>8.4600000000000009</v>
      </c>
    </row>
    <row r="3582" spans="1:4" s="476" customFormat="1" ht="13.5" x14ac:dyDescent="0.25">
      <c r="A3582" s="479">
        <v>89413</v>
      </c>
      <c r="B3582" s="479" t="s">
        <v>1604</v>
      </c>
      <c r="C3582" s="479" t="s">
        <v>925</v>
      </c>
      <c r="D3582" s="480">
        <v>8.31</v>
      </c>
    </row>
    <row r="3583" spans="1:4" s="476" customFormat="1" ht="13.5" x14ac:dyDescent="0.25">
      <c r="A3583" s="479">
        <v>89414</v>
      </c>
      <c r="B3583" s="479" t="s">
        <v>4849</v>
      </c>
      <c r="C3583" s="479" t="s">
        <v>925</v>
      </c>
      <c r="D3583" s="480">
        <v>10.62</v>
      </c>
    </row>
    <row r="3584" spans="1:4" s="476" customFormat="1" ht="13.5" x14ac:dyDescent="0.25">
      <c r="A3584" s="479">
        <v>89415</v>
      </c>
      <c r="B3584" s="479" t="s">
        <v>4850</v>
      </c>
      <c r="C3584" s="479" t="s">
        <v>925</v>
      </c>
      <c r="D3584" s="480">
        <v>13.49</v>
      </c>
    </row>
    <row r="3585" spans="1:4" s="476" customFormat="1" ht="13.5" x14ac:dyDescent="0.25">
      <c r="A3585" s="479">
        <v>89416</v>
      </c>
      <c r="B3585" s="479" t="s">
        <v>4851</v>
      </c>
      <c r="C3585" s="479" t="s">
        <v>925</v>
      </c>
      <c r="D3585" s="480">
        <v>10.14</v>
      </c>
    </row>
    <row r="3586" spans="1:4" s="476" customFormat="1" ht="13.5" x14ac:dyDescent="0.25">
      <c r="A3586" s="479">
        <v>89417</v>
      </c>
      <c r="B3586" s="479" t="s">
        <v>4852</v>
      </c>
      <c r="C3586" s="479" t="s">
        <v>925</v>
      </c>
      <c r="D3586" s="480">
        <v>3.75</v>
      </c>
    </row>
    <row r="3587" spans="1:4" s="476" customFormat="1" ht="13.5" x14ac:dyDescent="0.25">
      <c r="A3587" s="479">
        <v>89418</v>
      </c>
      <c r="B3587" s="479" t="s">
        <v>4853</v>
      </c>
      <c r="C3587" s="479" t="s">
        <v>925</v>
      </c>
      <c r="D3587" s="480">
        <v>11.37</v>
      </c>
    </row>
    <row r="3588" spans="1:4" s="476" customFormat="1" ht="13.5" x14ac:dyDescent="0.25">
      <c r="A3588" s="479">
        <v>89419</v>
      </c>
      <c r="B3588" s="479" t="s">
        <v>4854</v>
      </c>
      <c r="C3588" s="479" t="s">
        <v>925</v>
      </c>
      <c r="D3588" s="480">
        <v>4.4400000000000004</v>
      </c>
    </row>
    <row r="3589" spans="1:4" s="476" customFormat="1" ht="13.5" x14ac:dyDescent="0.25">
      <c r="A3589" s="479">
        <v>89420</v>
      </c>
      <c r="B3589" s="479" t="s">
        <v>4855</v>
      </c>
      <c r="C3589" s="479" t="s">
        <v>925</v>
      </c>
      <c r="D3589" s="480">
        <v>8.57</v>
      </c>
    </row>
    <row r="3590" spans="1:4" s="476" customFormat="1" ht="13.5" x14ac:dyDescent="0.25">
      <c r="A3590" s="479">
        <v>89421</v>
      </c>
      <c r="B3590" s="479" t="s">
        <v>4856</v>
      </c>
      <c r="C3590" s="479" t="s">
        <v>925</v>
      </c>
      <c r="D3590" s="480">
        <v>11.07</v>
      </c>
    </row>
    <row r="3591" spans="1:4" s="476" customFormat="1" ht="13.5" x14ac:dyDescent="0.25">
      <c r="A3591" s="479">
        <v>89422</v>
      </c>
      <c r="B3591" s="479" t="s">
        <v>4857</v>
      </c>
      <c r="C3591" s="479" t="s">
        <v>925</v>
      </c>
      <c r="D3591" s="480">
        <v>3.83</v>
      </c>
    </row>
    <row r="3592" spans="1:4" s="476" customFormat="1" ht="13.5" x14ac:dyDescent="0.25">
      <c r="A3592" s="479">
        <v>89423</v>
      </c>
      <c r="B3592" s="479" t="s">
        <v>4858</v>
      </c>
      <c r="C3592" s="479" t="s">
        <v>925</v>
      </c>
      <c r="D3592" s="480">
        <v>8.0500000000000007</v>
      </c>
    </row>
    <row r="3593" spans="1:4" s="476" customFormat="1" ht="13.5" x14ac:dyDescent="0.25">
      <c r="A3593" s="479">
        <v>89424</v>
      </c>
      <c r="B3593" s="479" t="s">
        <v>4859</v>
      </c>
      <c r="C3593" s="479" t="s">
        <v>925</v>
      </c>
      <c r="D3593" s="480">
        <v>4.46</v>
      </c>
    </row>
    <row r="3594" spans="1:4" s="476" customFormat="1" ht="13.5" x14ac:dyDescent="0.25">
      <c r="A3594" s="479">
        <v>89425</v>
      </c>
      <c r="B3594" s="479" t="s">
        <v>4860</v>
      </c>
      <c r="C3594" s="479" t="s">
        <v>925</v>
      </c>
      <c r="D3594" s="480">
        <v>14.62</v>
      </c>
    </row>
    <row r="3595" spans="1:4" s="476" customFormat="1" ht="13.5" x14ac:dyDescent="0.25">
      <c r="A3595" s="479">
        <v>89426</v>
      </c>
      <c r="B3595" s="479" t="s">
        <v>4861</v>
      </c>
      <c r="C3595" s="479" t="s">
        <v>925</v>
      </c>
      <c r="D3595" s="480">
        <v>7.58</v>
      </c>
    </row>
    <row r="3596" spans="1:4" s="476" customFormat="1" ht="13.5" x14ac:dyDescent="0.25">
      <c r="A3596" s="479">
        <v>89427</v>
      </c>
      <c r="B3596" s="479" t="s">
        <v>4862</v>
      </c>
      <c r="C3596" s="479" t="s">
        <v>925</v>
      </c>
      <c r="D3596" s="480">
        <v>10.89</v>
      </c>
    </row>
    <row r="3597" spans="1:4" s="476" customFormat="1" ht="13.5" x14ac:dyDescent="0.25">
      <c r="A3597" s="479">
        <v>89428</v>
      </c>
      <c r="B3597" s="479" t="s">
        <v>4863</v>
      </c>
      <c r="C3597" s="479" t="s">
        <v>925</v>
      </c>
      <c r="D3597" s="480">
        <v>13.21</v>
      </c>
    </row>
    <row r="3598" spans="1:4" s="476" customFormat="1" ht="13.5" x14ac:dyDescent="0.25">
      <c r="A3598" s="479">
        <v>89429</v>
      </c>
      <c r="B3598" s="479" t="s">
        <v>4864</v>
      </c>
      <c r="C3598" s="479" t="s">
        <v>925</v>
      </c>
      <c r="D3598" s="480">
        <v>4.57</v>
      </c>
    </row>
    <row r="3599" spans="1:4" s="476" customFormat="1" ht="13.5" x14ac:dyDescent="0.25">
      <c r="A3599" s="479">
        <v>89430</v>
      </c>
      <c r="B3599" s="479" t="s">
        <v>4865</v>
      </c>
      <c r="C3599" s="479" t="s">
        <v>925</v>
      </c>
      <c r="D3599" s="480">
        <v>11.05</v>
      </c>
    </row>
    <row r="3600" spans="1:4" s="476" customFormat="1" ht="13.5" x14ac:dyDescent="0.25">
      <c r="A3600" s="479">
        <v>89431</v>
      </c>
      <c r="B3600" s="479" t="s">
        <v>4866</v>
      </c>
      <c r="C3600" s="479" t="s">
        <v>925</v>
      </c>
      <c r="D3600" s="480">
        <v>6.53</v>
      </c>
    </row>
    <row r="3601" spans="1:4" s="476" customFormat="1" ht="13.5" x14ac:dyDescent="0.25">
      <c r="A3601" s="479">
        <v>89432</v>
      </c>
      <c r="B3601" s="479" t="s">
        <v>4867</v>
      </c>
      <c r="C3601" s="479" t="s">
        <v>925</v>
      </c>
      <c r="D3601" s="480">
        <v>30.77</v>
      </c>
    </row>
    <row r="3602" spans="1:4" s="476" customFormat="1" ht="13.5" x14ac:dyDescent="0.25">
      <c r="A3602" s="479">
        <v>89433</v>
      </c>
      <c r="B3602" s="479" t="s">
        <v>4868</v>
      </c>
      <c r="C3602" s="479" t="s">
        <v>925</v>
      </c>
      <c r="D3602" s="480">
        <v>9.27</v>
      </c>
    </row>
    <row r="3603" spans="1:4" s="476" customFormat="1" ht="13.5" x14ac:dyDescent="0.25">
      <c r="A3603" s="479">
        <v>89434</v>
      </c>
      <c r="B3603" s="479" t="s">
        <v>4869</v>
      </c>
      <c r="C3603" s="479" t="s">
        <v>925</v>
      </c>
      <c r="D3603" s="480">
        <v>10.210000000000001</v>
      </c>
    </row>
    <row r="3604" spans="1:4" s="476" customFormat="1" ht="13.5" x14ac:dyDescent="0.25">
      <c r="A3604" s="479">
        <v>89435</v>
      </c>
      <c r="B3604" s="479" t="s">
        <v>4870</v>
      </c>
      <c r="C3604" s="479" t="s">
        <v>925</v>
      </c>
      <c r="D3604" s="480">
        <v>20.2</v>
      </c>
    </row>
    <row r="3605" spans="1:4" s="476" customFormat="1" ht="13.5" x14ac:dyDescent="0.25">
      <c r="A3605" s="479">
        <v>89436</v>
      </c>
      <c r="B3605" s="479" t="s">
        <v>4871</v>
      </c>
      <c r="C3605" s="479" t="s">
        <v>925</v>
      </c>
      <c r="D3605" s="480">
        <v>6.42</v>
      </c>
    </row>
    <row r="3606" spans="1:4" s="476" customFormat="1" ht="13.5" x14ac:dyDescent="0.25">
      <c r="A3606" s="479">
        <v>89437</v>
      </c>
      <c r="B3606" s="479" t="s">
        <v>4872</v>
      </c>
      <c r="C3606" s="479" t="s">
        <v>925</v>
      </c>
      <c r="D3606" s="480">
        <v>24.37</v>
      </c>
    </row>
    <row r="3607" spans="1:4" s="476" customFormat="1" ht="13.5" x14ac:dyDescent="0.25">
      <c r="A3607" s="479">
        <v>89438</v>
      </c>
      <c r="B3607" s="479" t="s">
        <v>4873</v>
      </c>
      <c r="C3607" s="479" t="s">
        <v>925</v>
      </c>
      <c r="D3607" s="480">
        <v>6.67</v>
      </c>
    </row>
    <row r="3608" spans="1:4" s="476" customFormat="1" ht="13.5" x14ac:dyDescent="0.25">
      <c r="A3608" s="479">
        <v>89439</v>
      </c>
      <c r="B3608" s="479" t="s">
        <v>4874</v>
      </c>
      <c r="C3608" s="479" t="s">
        <v>925</v>
      </c>
      <c r="D3608" s="480">
        <v>8.85</v>
      </c>
    </row>
    <row r="3609" spans="1:4" s="476" customFormat="1" ht="13.5" x14ac:dyDescent="0.25">
      <c r="A3609" s="479">
        <v>89440</v>
      </c>
      <c r="B3609" s="479" t="s">
        <v>4875</v>
      </c>
      <c r="C3609" s="479" t="s">
        <v>925</v>
      </c>
      <c r="D3609" s="480">
        <v>8.06</v>
      </c>
    </row>
    <row r="3610" spans="1:4" s="476" customFormat="1" ht="13.5" x14ac:dyDescent="0.25">
      <c r="A3610" s="479">
        <v>89441</v>
      </c>
      <c r="B3610" s="479" t="s">
        <v>4876</v>
      </c>
      <c r="C3610" s="479" t="s">
        <v>925</v>
      </c>
      <c r="D3610" s="480">
        <v>16.2</v>
      </c>
    </row>
    <row r="3611" spans="1:4" s="476" customFormat="1" ht="13.5" x14ac:dyDescent="0.25">
      <c r="A3611" s="479">
        <v>89442</v>
      </c>
      <c r="B3611" s="479" t="s">
        <v>4877</v>
      </c>
      <c r="C3611" s="479" t="s">
        <v>925</v>
      </c>
      <c r="D3611" s="480">
        <v>10.23</v>
      </c>
    </row>
    <row r="3612" spans="1:4" s="476" customFormat="1" ht="13.5" x14ac:dyDescent="0.25">
      <c r="A3612" s="479">
        <v>89443</v>
      </c>
      <c r="B3612" s="479" t="s">
        <v>4878</v>
      </c>
      <c r="C3612" s="479" t="s">
        <v>925</v>
      </c>
      <c r="D3612" s="480">
        <v>12.72</v>
      </c>
    </row>
    <row r="3613" spans="1:4" s="476" customFormat="1" ht="13.5" x14ac:dyDescent="0.25">
      <c r="A3613" s="479">
        <v>89444</v>
      </c>
      <c r="B3613" s="479" t="s">
        <v>4879</v>
      </c>
      <c r="C3613" s="479" t="s">
        <v>925</v>
      </c>
      <c r="D3613" s="480">
        <v>26.53</v>
      </c>
    </row>
    <row r="3614" spans="1:4" s="476" customFormat="1" ht="13.5" x14ac:dyDescent="0.25">
      <c r="A3614" s="479">
        <v>89445</v>
      </c>
      <c r="B3614" s="479" t="s">
        <v>4880</v>
      </c>
      <c r="C3614" s="479" t="s">
        <v>925</v>
      </c>
      <c r="D3614" s="480">
        <v>14.87</v>
      </c>
    </row>
    <row r="3615" spans="1:4" s="476" customFormat="1" ht="13.5" x14ac:dyDescent="0.25">
      <c r="A3615" s="479">
        <v>89481</v>
      </c>
      <c r="B3615" s="479" t="s">
        <v>1717</v>
      </c>
      <c r="C3615" s="479" t="s">
        <v>925</v>
      </c>
      <c r="D3615" s="480">
        <v>4.37</v>
      </c>
    </row>
    <row r="3616" spans="1:4" s="476" customFormat="1" ht="13.5" x14ac:dyDescent="0.25">
      <c r="A3616" s="479">
        <v>89485</v>
      </c>
      <c r="B3616" s="479" t="s">
        <v>4881</v>
      </c>
      <c r="C3616" s="479" t="s">
        <v>925</v>
      </c>
      <c r="D3616" s="480">
        <v>5.19</v>
      </c>
    </row>
    <row r="3617" spans="1:4" s="476" customFormat="1" ht="13.5" x14ac:dyDescent="0.25">
      <c r="A3617" s="479">
        <v>89489</v>
      </c>
      <c r="B3617" s="479" t="s">
        <v>4882</v>
      </c>
      <c r="C3617" s="479" t="s">
        <v>925</v>
      </c>
      <c r="D3617" s="480">
        <v>6.89</v>
      </c>
    </row>
    <row r="3618" spans="1:4" s="476" customFormat="1" ht="13.5" x14ac:dyDescent="0.25">
      <c r="A3618" s="479">
        <v>89490</v>
      </c>
      <c r="B3618" s="479" t="s">
        <v>4883</v>
      </c>
      <c r="C3618" s="479" t="s">
        <v>925</v>
      </c>
      <c r="D3618" s="480">
        <v>6.13</v>
      </c>
    </row>
    <row r="3619" spans="1:4" s="476" customFormat="1" ht="13.5" x14ac:dyDescent="0.25">
      <c r="A3619" s="479">
        <v>89492</v>
      </c>
      <c r="B3619" s="479" t="s">
        <v>1718</v>
      </c>
      <c r="C3619" s="479" t="s">
        <v>925</v>
      </c>
      <c r="D3619" s="480">
        <v>6.84</v>
      </c>
    </row>
    <row r="3620" spans="1:4" s="476" customFormat="1" ht="13.5" x14ac:dyDescent="0.25">
      <c r="A3620" s="479">
        <v>89493</v>
      </c>
      <c r="B3620" s="479" t="s">
        <v>4884</v>
      </c>
      <c r="C3620" s="479" t="s">
        <v>925</v>
      </c>
      <c r="D3620" s="480">
        <v>9.15</v>
      </c>
    </row>
    <row r="3621" spans="1:4" s="476" customFormat="1" ht="13.5" x14ac:dyDescent="0.25">
      <c r="A3621" s="479">
        <v>89494</v>
      </c>
      <c r="B3621" s="479" t="s">
        <v>4885</v>
      </c>
      <c r="C3621" s="479" t="s">
        <v>925</v>
      </c>
      <c r="D3621" s="480">
        <v>12.02</v>
      </c>
    </row>
    <row r="3622" spans="1:4" s="476" customFormat="1" ht="13.5" x14ac:dyDescent="0.25">
      <c r="A3622" s="479">
        <v>89496</v>
      </c>
      <c r="B3622" s="479" t="s">
        <v>4886</v>
      </c>
      <c r="C3622" s="479" t="s">
        <v>925</v>
      </c>
      <c r="D3622" s="480">
        <v>8.67</v>
      </c>
    </row>
    <row r="3623" spans="1:4" s="476" customFormat="1" ht="13.5" x14ac:dyDescent="0.25">
      <c r="A3623" s="479">
        <v>89497</v>
      </c>
      <c r="B3623" s="479" t="s">
        <v>4887</v>
      </c>
      <c r="C3623" s="479" t="s">
        <v>925</v>
      </c>
      <c r="D3623" s="480">
        <v>11.18</v>
      </c>
    </row>
    <row r="3624" spans="1:4" s="476" customFormat="1" ht="13.5" x14ac:dyDescent="0.25">
      <c r="A3624" s="479">
        <v>89498</v>
      </c>
      <c r="B3624" s="479" t="s">
        <v>4888</v>
      </c>
      <c r="C3624" s="479" t="s">
        <v>925</v>
      </c>
      <c r="D3624" s="480">
        <v>12.24</v>
      </c>
    </row>
    <row r="3625" spans="1:4" s="476" customFormat="1" ht="13.5" x14ac:dyDescent="0.25">
      <c r="A3625" s="479">
        <v>89499</v>
      </c>
      <c r="B3625" s="479" t="s">
        <v>4889</v>
      </c>
      <c r="C3625" s="479" t="s">
        <v>925</v>
      </c>
      <c r="D3625" s="480">
        <v>18.96</v>
      </c>
    </row>
    <row r="3626" spans="1:4" s="476" customFormat="1" ht="13.5" x14ac:dyDescent="0.25">
      <c r="A3626" s="479">
        <v>89500</v>
      </c>
      <c r="B3626" s="479" t="s">
        <v>4890</v>
      </c>
      <c r="C3626" s="479" t="s">
        <v>925</v>
      </c>
      <c r="D3626" s="480">
        <v>12.44</v>
      </c>
    </row>
    <row r="3627" spans="1:4" s="476" customFormat="1" ht="13.5" x14ac:dyDescent="0.25">
      <c r="A3627" s="479">
        <v>89501</v>
      </c>
      <c r="B3627" s="479" t="s">
        <v>1607</v>
      </c>
      <c r="C3627" s="479" t="s">
        <v>925</v>
      </c>
      <c r="D3627" s="480">
        <v>13.43</v>
      </c>
    </row>
    <row r="3628" spans="1:4" s="476" customFormat="1" ht="13.5" x14ac:dyDescent="0.25">
      <c r="A3628" s="479">
        <v>89502</v>
      </c>
      <c r="B3628" s="479" t="s">
        <v>1605</v>
      </c>
      <c r="C3628" s="479" t="s">
        <v>925</v>
      </c>
      <c r="D3628" s="480">
        <v>15.34</v>
      </c>
    </row>
    <row r="3629" spans="1:4" s="476" customFormat="1" ht="13.5" x14ac:dyDescent="0.25">
      <c r="A3629" s="479">
        <v>89503</v>
      </c>
      <c r="B3629" s="479" t="s">
        <v>1600</v>
      </c>
      <c r="C3629" s="479" t="s">
        <v>925</v>
      </c>
      <c r="D3629" s="480">
        <v>23.68</v>
      </c>
    </row>
    <row r="3630" spans="1:4" s="476" customFormat="1" ht="13.5" x14ac:dyDescent="0.25">
      <c r="A3630" s="479">
        <v>89504</v>
      </c>
      <c r="B3630" s="479" t="s">
        <v>4891</v>
      </c>
      <c r="C3630" s="479" t="s">
        <v>925</v>
      </c>
      <c r="D3630" s="480">
        <v>20.66</v>
      </c>
    </row>
    <row r="3631" spans="1:4" s="476" customFormat="1" ht="13.5" x14ac:dyDescent="0.25">
      <c r="A3631" s="479">
        <v>89505</v>
      </c>
      <c r="B3631" s="479" t="s">
        <v>1609</v>
      </c>
      <c r="C3631" s="479" t="s">
        <v>925</v>
      </c>
      <c r="D3631" s="480">
        <v>35.479999999999997</v>
      </c>
    </row>
    <row r="3632" spans="1:4" s="476" customFormat="1" ht="13.5" x14ac:dyDescent="0.25">
      <c r="A3632" s="479">
        <v>89506</v>
      </c>
      <c r="B3632" s="479" t="s">
        <v>1715</v>
      </c>
      <c r="C3632" s="479" t="s">
        <v>925</v>
      </c>
      <c r="D3632" s="480">
        <v>40.04</v>
      </c>
    </row>
    <row r="3633" spans="1:4" s="476" customFormat="1" ht="13.5" x14ac:dyDescent="0.25">
      <c r="A3633" s="479">
        <v>89507</v>
      </c>
      <c r="B3633" s="479" t="s">
        <v>1771</v>
      </c>
      <c r="C3633" s="479" t="s">
        <v>925</v>
      </c>
      <c r="D3633" s="480">
        <v>49.52</v>
      </c>
    </row>
    <row r="3634" spans="1:4" s="476" customFormat="1" ht="13.5" x14ac:dyDescent="0.25">
      <c r="A3634" s="479">
        <v>89510</v>
      </c>
      <c r="B3634" s="479" t="s">
        <v>4892</v>
      </c>
      <c r="C3634" s="479" t="s">
        <v>925</v>
      </c>
      <c r="D3634" s="480">
        <v>32.119999999999997</v>
      </c>
    </row>
    <row r="3635" spans="1:4" s="476" customFormat="1" ht="13.5" x14ac:dyDescent="0.25">
      <c r="A3635" s="479">
        <v>89513</v>
      </c>
      <c r="B3635" s="479" t="s">
        <v>1611</v>
      </c>
      <c r="C3635" s="479" t="s">
        <v>925</v>
      </c>
      <c r="D3635" s="480">
        <v>111.7</v>
      </c>
    </row>
    <row r="3636" spans="1:4" s="476" customFormat="1" ht="13.5" x14ac:dyDescent="0.25">
      <c r="A3636" s="479">
        <v>89514</v>
      </c>
      <c r="B3636" s="479" t="s">
        <v>4893</v>
      </c>
      <c r="C3636" s="479" t="s">
        <v>925</v>
      </c>
      <c r="D3636" s="480">
        <v>9.49</v>
      </c>
    </row>
    <row r="3637" spans="1:4" s="476" customFormat="1" ht="13.5" x14ac:dyDescent="0.25">
      <c r="A3637" s="479">
        <v>89515</v>
      </c>
      <c r="B3637" s="479" t="s">
        <v>4894</v>
      </c>
      <c r="C3637" s="479" t="s">
        <v>925</v>
      </c>
      <c r="D3637" s="480">
        <v>83.96</v>
      </c>
    </row>
    <row r="3638" spans="1:4" s="476" customFormat="1" ht="13.5" x14ac:dyDescent="0.25">
      <c r="A3638" s="479">
        <v>89516</v>
      </c>
      <c r="B3638" s="479" t="s">
        <v>4895</v>
      </c>
      <c r="C3638" s="479" t="s">
        <v>925</v>
      </c>
      <c r="D3638" s="480">
        <v>8.25</v>
      </c>
    </row>
    <row r="3639" spans="1:4" s="476" customFormat="1" ht="13.5" x14ac:dyDescent="0.25">
      <c r="A3639" s="479">
        <v>89517</v>
      </c>
      <c r="B3639" s="479" t="s">
        <v>4896</v>
      </c>
      <c r="C3639" s="479" t="s">
        <v>925</v>
      </c>
      <c r="D3639" s="480">
        <v>70.48</v>
      </c>
    </row>
    <row r="3640" spans="1:4" s="476" customFormat="1" ht="13.5" x14ac:dyDescent="0.25">
      <c r="A3640" s="479">
        <v>89518</v>
      </c>
      <c r="B3640" s="479" t="s">
        <v>4897</v>
      </c>
      <c r="C3640" s="479" t="s">
        <v>925</v>
      </c>
      <c r="D3640" s="480">
        <v>13.4</v>
      </c>
    </row>
    <row r="3641" spans="1:4" s="476" customFormat="1" ht="13.5" x14ac:dyDescent="0.25">
      <c r="A3641" s="479">
        <v>89519</v>
      </c>
      <c r="B3641" s="479" t="s">
        <v>4898</v>
      </c>
      <c r="C3641" s="479" t="s">
        <v>925</v>
      </c>
      <c r="D3641" s="480">
        <v>47.19</v>
      </c>
    </row>
    <row r="3642" spans="1:4" s="476" customFormat="1" ht="13.5" x14ac:dyDescent="0.25">
      <c r="A3642" s="479">
        <v>89520</v>
      </c>
      <c r="B3642" s="479" t="s">
        <v>4899</v>
      </c>
      <c r="C3642" s="479" t="s">
        <v>925</v>
      </c>
      <c r="D3642" s="480">
        <v>11.77</v>
      </c>
    </row>
    <row r="3643" spans="1:4" s="476" customFormat="1" ht="13.5" x14ac:dyDescent="0.25">
      <c r="A3643" s="479">
        <v>89521</v>
      </c>
      <c r="B3643" s="479" t="s">
        <v>1678</v>
      </c>
      <c r="C3643" s="479" t="s">
        <v>925</v>
      </c>
      <c r="D3643" s="480">
        <v>131.69</v>
      </c>
    </row>
    <row r="3644" spans="1:4" s="476" customFormat="1" ht="13.5" x14ac:dyDescent="0.25">
      <c r="A3644" s="479">
        <v>89522</v>
      </c>
      <c r="B3644" s="479" t="s">
        <v>4900</v>
      </c>
      <c r="C3644" s="479" t="s">
        <v>925</v>
      </c>
      <c r="D3644" s="480">
        <v>27.05</v>
      </c>
    </row>
    <row r="3645" spans="1:4" s="476" customFormat="1" ht="13.5" x14ac:dyDescent="0.25">
      <c r="A3645" s="479">
        <v>89523</v>
      </c>
      <c r="B3645" s="479" t="s">
        <v>4901</v>
      </c>
      <c r="C3645" s="479" t="s">
        <v>925</v>
      </c>
      <c r="D3645" s="480">
        <v>99.03</v>
      </c>
    </row>
    <row r="3646" spans="1:4" s="476" customFormat="1" ht="13.5" x14ac:dyDescent="0.25">
      <c r="A3646" s="479">
        <v>89524</v>
      </c>
      <c r="B3646" s="479" t="s">
        <v>4902</v>
      </c>
      <c r="C3646" s="479" t="s">
        <v>925</v>
      </c>
      <c r="D3646" s="480">
        <v>23.92</v>
      </c>
    </row>
    <row r="3647" spans="1:4" s="476" customFormat="1" ht="13.5" x14ac:dyDescent="0.25">
      <c r="A3647" s="479">
        <v>89525</v>
      </c>
      <c r="B3647" s="479" t="s">
        <v>4903</v>
      </c>
      <c r="C3647" s="479" t="s">
        <v>925</v>
      </c>
      <c r="D3647" s="480">
        <v>97.37</v>
      </c>
    </row>
    <row r="3648" spans="1:4" s="476" customFormat="1" ht="13.5" x14ac:dyDescent="0.25">
      <c r="A3648" s="479">
        <v>89526</v>
      </c>
      <c r="B3648" s="479" t="s">
        <v>4904</v>
      </c>
      <c r="C3648" s="479" t="s">
        <v>925</v>
      </c>
      <c r="D3648" s="480">
        <v>35.32</v>
      </c>
    </row>
    <row r="3649" spans="1:4" s="476" customFormat="1" ht="13.5" x14ac:dyDescent="0.25">
      <c r="A3649" s="479">
        <v>89527</v>
      </c>
      <c r="B3649" s="479" t="s">
        <v>4905</v>
      </c>
      <c r="C3649" s="479" t="s">
        <v>925</v>
      </c>
      <c r="D3649" s="480">
        <v>74.459999999999994</v>
      </c>
    </row>
    <row r="3650" spans="1:4" s="476" customFormat="1" ht="13.5" x14ac:dyDescent="0.25">
      <c r="A3650" s="479">
        <v>89528</v>
      </c>
      <c r="B3650" s="479" t="s">
        <v>4906</v>
      </c>
      <c r="C3650" s="479" t="s">
        <v>925</v>
      </c>
      <c r="D3650" s="480">
        <v>3.58</v>
      </c>
    </row>
    <row r="3651" spans="1:4" s="476" customFormat="1" ht="13.5" x14ac:dyDescent="0.25">
      <c r="A3651" s="479">
        <v>89529</v>
      </c>
      <c r="B3651" s="479" t="s">
        <v>1745</v>
      </c>
      <c r="C3651" s="479" t="s">
        <v>925</v>
      </c>
      <c r="D3651" s="480">
        <v>40.1</v>
      </c>
    </row>
    <row r="3652" spans="1:4" s="476" customFormat="1" ht="13.5" x14ac:dyDescent="0.25">
      <c r="A3652" s="479">
        <v>89530</v>
      </c>
      <c r="B3652" s="479" t="s">
        <v>4907</v>
      </c>
      <c r="C3652" s="479" t="s">
        <v>925</v>
      </c>
      <c r="D3652" s="480">
        <v>13.74</v>
      </c>
    </row>
    <row r="3653" spans="1:4" s="476" customFormat="1" ht="13.5" x14ac:dyDescent="0.25">
      <c r="A3653" s="479">
        <v>89531</v>
      </c>
      <c r="B3653" s="479" t="s">
        <v>1747</v>
      </c>
      <c r="C3653" s="479" t="s">
        <v>925</v>
      </c>
      <c r="D3653" s="480">
        <v>32.49</v>
      </c>
    </row>
    <row r="3654" spans="1:4" s="476" customFormat="1" ht="13.5" x14ac:dyDescent="0.25">
      <c r="A3654" s="479">
        <v>89532</v>
      </c>
      <c r="B3654" s="479" t="s">
        <v>4908</v>
      </c>
      <c r="C3654" s="479" t="s">
        <v>925</v>
      </c>
      <c r="D3654" s="480">
        <v>6.7</v>
      </c>
    </row>
    <row r="3655" spans="1:4" s="476" customFormat="1" ht="13.5" x14ac:dyDescent="0.25">
      <c r="A3655" s="479">
        <v>89533</v>
      </c>
      <c r="B3655" s="479" t="s">
        <v>4909</v>
      </c>
      <c r="C3655" s="479" t="s">
        <v>925</v>
      </c>
      <c r="D3655" s="480">
        <v>32.49</v>
      </c>
    </row>
    <row r="3656" spans="1:4" s="476" customFormat="1" ht="13.5" x14ac:dyDescent="0.25">
      <c r="A3656" s="479">
        <v>89534</v>
      </c>
      <c r="B3656" s="479" t="s">
        <v>4910</v>
      </c>
      <c r="C3656" s="479" t="s">
        <v>925</v>
      </c>
      <c r="D3656" s="480">
        <v>4.49</v>
      </c>
    </row>
    <row r="3657" spans="1:4" s="476" customFormat="1" ht="13.5" x14ac:dyDescent="0.25">
      <c r="A3657" s="479">
        <v>89535</v>
      </c>
      <c r="B3657" s="479" t="s">
        <v>4911</v>
      </c>
      <c r="C3657" s="479" t="s">
        <v>925</v>
      </c>
      <c r="D3657" s="480">
        <v>52.04</v>
      </c>
    </row>
    <row r="3658" spans="1:4" s="476" customFormat="1" ht="13.5" x14ac:dyDescent="0.25">
      <c r="A3658" s="479">
        <v>89536</v>
      </c>
      <c r="B3658" s="479" t="s">
        <v>4912</v>
      </c>
      <c r="C3658" s="479" t="s">
        <v>925</v>
      </c>
      <c r="D3658" s="480">
        <v>12.33</v>
      </c>
    </row>
    <row r="3659" spans="1:4" s="476" customFormat="1" ht="13.5" x14ac:dyDescent="0.25">
      <c r="A3659" s="479">
        <v>89538</v>
      </c>
      <c r="B3659" s="479" t="s">
        <v>4913</v>
      </c>
      <c r="C3659" s="479" t="s">
        <v>925</v>
      </c>
      <c r="D3659" s="480">
        <v>3.69</v>
      </c>
    </row>
    <row r="3660" spans="1:4" s="476" customFormat="1" ht="13.5" x14ac:dyDescent="0.25">
      <c r="A3660" s="479">
        <v>89539</v>
      </c>
      <c r="B3660" s="479" t="s">
        <v>16401</v>
      </c>
      <c r="C3660" s="479" t="s">
        <v>925</v>
      </c>
      <c r="D3660" s="480">
        <v>34.61</v>
      </c>
    </row>
    <row r="3661" spans="1:4" s="476" customFormat="1" ht="13.5" x14ac:dyDescent="0.25">
      <c r="A3661" s="479">
        <v>89540</v>
      </c>
      <c r="B3661" s="479" t="s">
        <v>4914</v>
      </c>
      <c r="C3661" s="479" t="s">
        <v>925</v>
      </c>
      <c r="D3661" s="480">
        <v>10.17</v>
      </c>
    </row>
    <row r="3662" spans="1:4" s="476" customFormat="1" ht="13.5" x14ac:dyDescent="0.25">
      <c r="A3662" s="479">
        <v>89541</v>
      </c>
      <c r="B3662" s="479" t="s">
        <v>4915</v>
      </c>
      <c r="C3662" s="479" t="s">
        <v>925</v>
      </c>
      <c r="D3662" s="480">
        <v>5.56</v>
      </c>
    </row>
    <row r="3663" spans="1:4" s="476" customFormat="1" ht="13.5" x14ac:dyDescent="0.25">
      <c r="A3663" s="479">
        <v>89542</v>
      </c>
      <c r="B3663" s="479" t="s">
        <v>4916</v>
      </c>
      <c r="C3663" s="479" t="s">
        <v>925</v>
      </c>
      <c r="D3663" s="480">
        <v>29.8</v>
      </c>
    </row>
    <row r="3664" spans="1:4" s="476" customFormat="1" ht="13.5" x14ac:dyDescent="0.25">
      <c r="A3664" s="479">
        <v>89544</v>
      </c>
      <c r="B3664" s="479" t="s">
        <v>4917</v>
      </c>
      <c r="C3664" s="479" t="s">
        <v>925</v>
      </c>
      <c r="D3664" s="480">
        <v>8.3699999999999992</v>
      </c>
    </row>
    <row r="3665" spans="1:4" s="476" customFormat="1" ht="13.5" x14ac:dyDescent="0.25">
      <c r="A3665" s="479">
        <v>89545</v>
      </c>
      <c r="B3665" s="479" t="s">
        <v>4918</v>
      </c>
      <c r="C3665" s="479" t="s">
        <v>925</v>
      </c>
      <c r="D3665" s="480">
        <v>12.22</v>
      </c>
    </row>
    <row r="3666" spans="1:4" s="476" customFormat="1" ht="13.5" x14ac:dyDescent="0.25">
      <c r="A3666" s="479">
        <v>89546</v>
      </c>
      <c r="B3666" s="479" t="s">
        <v>1837</v>
      </c>
      <c r="C3666" s="479" t="s">
        <v>925</v>
      </c>
      <c r="D3666" s="480">
        <v>10.57</v>
      </c>
    </row>
    <row r="3667" spans="1:4" s="476" customFormat="1" ht="13.5" x14ac:dyDescent="0.25">
      <c r="A3667" s="479">
        <v>89547</v>
      </c>
      <c r="B3667" s="479" t="s">
        <v>4919</v>
      </c>
      <c r="C3667" s="479" t="s">
        <v>925</v>
      </c>
      <c r="D3667" s="480">
        <v>18.32</v>
      </c>
    </row>
    <row r="3668" spans="1:4" s="476" customFormat="1" ht="13.5" x14ac:dyDescent="0.25">
      <c r="A3668" s="479">
        <v>89548</v>
      </c>
      <c r="B3668" s="479" t="s">
        <v>4920</v>
      </c>
      <c r="C3668" s="479" t="s">
        <v>925</v>
      </c>
      <c r="D3668" s="480">
        <v>19.88</v>
      </c>
    </row>
    <row r="3669" spans="1:4" s="476" customFormat="1" ht="13.5" x14ac:dyDescent="0.25">
      <c r="A3669" s="479">
        <v>89549</v>
      </c>
      <c r="B3669" s="479" t="s">
        <v>4921</v>
      </c>
      <c r="C3669" s="479" t="s">
        <v>925</v>
      </c>
      <c r="D3669" s="480">
        <v>14.15</v>
      </c>
    </row>
    <row r="3670" spans="1:4" s="476" customFormat="1" ht="13.5" x14ac:dyDescent="0.25">
      <c r="A3670" s="479">
        <v>89550</v>
      </c>
      <c r="B3670" s="479" t="s">
        <v>4922</v>
      </c>
      <c r="C3670" s="479" t="s">
        <v>925</v>
      </c>
      <c r="D3670" s="480">
        <v>35.409999999999997</v>
      </c>
    </row>
    <row r="3671" spans="1:4" s="476" customFormat="1" ht="13.5" x14ac:dyDescent="0.25">
      <c r="A3671" s="479">
        <v>89551</v>
      </c>
      <c r="B3671" s="479" t="s">
        <v>4923</v>
      </c>
      <c r="C3671" s="479" t="s">
        <v>925</v>
      </c>
      <c r="D3671" s="480">
        <v>9.24</v>
      </c>
    </row>
    <row r="3672" spans="1:4" s="476" customFormat="1" ht="13.5" x14ac:dyDescent="0.25">
      <c r="A3672" s="479">
        <v>89552</v>
      </c>
      <c r="B3672" s="479" t="s">
        <v>4924</v>
      </c>
      <c r="C3672" s="479" t="s">
        <v>925</v>
      </c>
      <c r="D3672" s="480">
        <v>19.23</v>
      </c>
    </row>
    <row r="3673" spans="1:4" s="476" customFormat="1" ht="13.5" x14ac:dyDescent="0.25">
      <c r="A3673" s="479">
        <v>89553</v>
      </c>
      <c r="B3673" s="479" t="s">
        <v>4925</v>
      </c>
      <c r="C3673" s="479" t="s">
        <v>925</v>
      </c>
      <c r="D3673" s="480">
        <v>5.45</v>
      </c>
    </row>
    <row r="3674" spans="1:4" s="476" customFormat="1" ht="13.5" x14ac:dyDescent="0.25">
      <c r="A3674" s="479">
        <v>89554</v>
      </c>
      <c r="B3674" s="479" t="s">
        <v>4926</v>
      </c>
      <c r="C3674" s="479" t="s">
        <v>925</v>
      </c>
      <c r="D3674" s="480">
        <v>22.54</v>
      </c>
    </row>
    <row r="3675" spans="1:4" s="476" customFormat="1" ht="13.5" x14ac:dyDescent="0.25">
      <c r="A3675" s="479">
        <v>89555</v>
      </c>
      <c r="B3675" s="479" t="s">
        <v>4927</v>
      </c>
      <c r="C3675" s="479" t="s">
        <v>925</v>
      </c>
      <c r="D3675" s="480">
        <v>23.4</v>
      </c>
    </row>
    <row r="3676" spans="1:4" s="476" customFormat="1" ht="13.5" x14ac:dyDescent="0.25">
      <c r="A3676" s="479">
        <v>89556</v>
      </c>
      <c r="B3676" s="479" t="s">
        <v>4928</v>
      </c>
      <c r="C3676" s="479" t="s">
        <v>925</v>
      </c>
      <c r="D3676" s="480">
        <v>33.19</v>
      </c>
    </row>
    <row r="3677" spans="1:4" s="476" customFormat="1" ht="13.5" x14ac:dyDescent="0.25">
      <c r="A3677" s="479">
        <v>89557</v>
      </c>
      <c r="B3677" s="479" t="s">
        <v>4929</v>
      </c>
      <c r="C3677" s="479" t="s">
        <v>925</v>
      </c>
      <c r="D3677" s="480">
        <v>26.19</v>
      </c>
    </row>
    <row r="3678" spans="1:4" s="476" customFormat="1" ht="13.5" x14ac:dyDescent="0.25">
      <c r="A3678" s="479">
        <v>89558</v>
      </c>
      <c r="B3678" s="479" t="s">
        <v>4930</v>
      </c>
      <c r="C3678" s="479" t="s">
        <v>925</v>
      </c>
      <c r="D3678" s="480">
        <v>8.57</v>
      </c>
    </row>
    <row r="3679" spans="1:4" s="476" customFormat="1" ht="13.5" x14ac:dyDescent="0.25">
      <c r="A3679" s="479">
        <v>89559</v>
      </c>
      <c r="B3679" s="479" t="s">
        <v>4931</v>
      </c>
      <c r="C3679" s="479" t="s">
        <v>925</v>
      </c>
      <c r="D3679" s="480">
        <v>58.57</v>
      </c>
    </row>
    <row r="3680" spans="1:4" s="476" customFormat="1" ht="13.5" x14ac:dyDescent="0.25">
      <c r="A3680" s="479">
        <v>89561</v>
      </c>
      <c r="B3680" s="479" t="s">
        <v>4932</v>
      </c>
      <c r="C3680" s="479" t="s">
        <v>925</v>
      </c>
      <c r="D3680" s="480">
        <v>12.26</v>
      </c>
    </row>
    <row r="3681" spans="1:4" s="476" customFormat="1" ht="13.5" x14ac:dyDescent="0.25">
      <c r="A3681" s="479">
        <v>89562</v>
      </c>
      <c r="B3681" s="479" t="s">
        <v>4933</v>
      </c>
      <c r="C3681" s="479" t="s">
        <v>925</v>
      </c>
      <c r="D3681" s="480">
        <v>9.16</v>
      </c>
    </row>
    <row r="3682" spans="1:4" s="476" customFormat="1" ht="13.5" x14ac:dyDescent="0.25">
      <c r="A3682" s="479">
        <v>89563</v>
      </c>
      <c r="B3682" s="479" t="s">
        <v>4934</v>
      </c>
      <c r="C3682" s="479" t="s">
        <v>925</v>
      </c>
      <c r="D3682" s="480">
        <v>20.03</v>
      </c>
    </row>
    <row r="3683" spans="1:4" s="476" customFormat="1" ht="13.5" x14ac:dyDescent="0.25">
      <c r="A3683" s="479">
        <v>89564</v>
      </c>
      <c r="B3683" s="479" t="s">
        <v>4935</v>
      </c>
      <c r="C3683" s="479" t="s">
        <v>925</v>
      </c>
      <c r="D3683" s="480">
        <v>17.079999999999998</v>
      </c>
    </row>
    <row r="3684" spans="1:4" s="476" customFormat="1" ht="13.5" x14ac:dyDescent="0.25">
      <c r="A3684" s="479">
        <v>89565</v>
      </c>
      <c r="B3684" s="479" t="s">
        <v>4936</v>
      </c>
      <c r="C3684" s="479" t="s">
        <v>925</v>
      </c>
      <c r="D3684" s="480">
        <v>49.27</v>
      </c>
    </row>
    <row r="3685" spans="1:4" s="476" customFormat="1" ht="13.5" x14ac:dyDescent="0.25">
      <c r="A3685" s="479">
        <v>89566</v>
      </c>
      <c r="B3685" s="479" t="s">
        <v>4937</v>
      </c>
      <c r="C3685" s="479" t="s">
        <v>925</v>
      </c>
      <c r="D3685" s="480">
        <v>42.52</v>
      </c>
    </row>
    <row r="3686" spans="1:4" s="476" customFormat="1" ht="13.5" x14ac:dyDescent="0.25">
      <c r="A3686" s="479">
        <v>89567</v>
      </c>
      <c r="B3686" s="479" t="s">
        <v>4938</v>
      </c>
      <c r="C3686" s="479" t="s">
        <v>925</v>
      </c>
      <c r="D3686" s="480">
        <v>72.86</v>
      </c>
    </row>
    <row r="3687" spans="1:4" s="476" customFormat="1" ht="13.5" x14ac:dyDescent="0.25">
      <c r="A3687" s="479">
        <v>89568</v>
      </c>
      <c r="B3687" s="479" t="s">
        <v>4939</v>
      </c>
      <c r="C3687" s="479" t="s">
        <v>925</v>
      </c>
      <c r="D3687" s="480">
        <v>35.020000000000003</v>
      </c>
    </row>
    <row r="3688" spans="1:4" s="476" customFormat="1" ht="13.5" x14ac:dyDescent="0.25">
      <c r="A3688" s="479">
        <v>89569</v>
      </c>
      <c r="B3688" s="479" t="s">
        <v>4940</v>
      </c>
      <c r="C3688" s="479" t="s">
        <v>925</v>
      </c>
      <c r="D3688" s="480">
        <v>68.89</v>
      </c>
    </row>
    <row r="3689" spans="1:4" s="476" customFormat="1" ht="13.5" x14ac:dyDescent="0.25">
      <c r="A3689" s="479">
        <v>89570</v>
      </c>
      <c r="B3689" s="479" t="s">
        <v>4941</v>
      </c>
      <c r="C3689" s="479" t="s">
        <v>925</v>
      </c>
      <c r="D3689" s="480">
        <v>11.93</v>
      </c>
    </row>
    <row r="3690" spans="1:4" s="476" customFormat="1" ht="13.5" x14ac:dyDescent="0.25">
      <c r="A3690" s="479">
        <v>89571</v>
      </c>
      <c r="B3690" s="479" t="s">
        <v>4942</v>
      </c>
      <c r="C3690" s="479" t="s">
        <v>925</v>
      </c>
      <c r="D3690" s="480">
        <v>66.94</v>
      </c>
    </row>
    <row r="3691" spans="1:4" s="476" customFormat="1" ht="13.5" x14ac:dyDescent="0.25">
      <c r="A3691" s="479">
        <v>89572</v>
      </c>
      <c r="B3691" s="479" t="s">
        <v>4943</v>
      </c>
      <c r="C3691" s="479" t="s">
        <v>925</v>
      </c>
      <c r="D3691" s="480">
        <v>8.09</v>
      </c>
    </row>
    <row r="3692" spans="1:4" s="476" customFormat="1" ht="13.5" x14ac:dyDescent="0.25">
      <c r="A3692" s="479">
        <v>89573</v>
      </c>
      <c r="B3692" s="479" t="s">
        <v>4944</v>
      </c>
      <c r="C3692" s="479" t="s">
        <v>925</v>
      </c>
      <c r="D3692" s="480">
        <v>60.87</v>
      </c>
    </row>
    <row r="3693" spans="1:4" s="476" customFormat="1" ht="13.5" x14ac:dyDescent="0.25">
      <c r="A3693" s="479">
        <v>89574</v>
      </c>
      <c r="B3693" s="479" t="s">
        <v>4945</v>
      </c>
      <c r="C3693" s="479" t="s">
        <v>925</v>
      </c>
      <c r="D3693" s="480">
        <v>119.13</v>
      </c>
    </row>
    <row r="3694" spans="1:4" s="476" customFormat="1" ht="13.5" x14ac:dyDescent="0.25">
      <c r="A3694" s="479">
        <v>89575</v>
      </c>
      <c r="B3694" s="479" t="s">
        <v>4946</v>
      </c>
      <c r="C3694" s="479" t="s">
        <v>925</v>
      </c>
      <c r="D3694" s="480">
        <v>10.85</v>
      </c>
    </row>
    <row r="3695" spans="1:4" s="476" customFormat="1" ht="13.5" x14ac:dyDescent="0.25">
      <c r="A3695" s="479">
        <v>89577</v>
      </c>
      <c r="B3695" s="479" t="s">
        <v>1588</v>
      </c>
      <c r="C3695" s="479" t="s">
        <v>925</v>
      </c>
      <c r="D3695" s="480">
        <v>35.76</v>
      </c>
    </row>
    <row r="3696" spans="1:4" s="476" customFormat="1" ht="13.5" x14ac:dyDescent="0.25">
      <c r="A3696" s="479">
        <v>89579</v>
      </c>
      <c r="B3696" s="479" t="s">
        <v>4947</v>
      </c>
      <c r="C3696" s="479" t="s">
        <v>925</v>
      </c>
      <c r="D3696" s="480">
        <v>11.13</v>
      </c>
    </row>
    <row r="3697" spans="1:4" s="476" customFormat="1" ht="13.5" x14ac:dyDescent="0.25">
      <c r="A3697" s="479">
        <v>89581</v>
      </c>
      <c r="B3697" s="479" t="s">
        <v>1748</v>
      </c>
      <c r="C3697" s="479" t="s">
        <v>925</v>
      </c>
      <c r="D3697" s="480">
        <v>25.38</v>
      </c>
    </row>
    <row r="3698" spans="1:4" s="476" customFormat="1" ht="13.5" x14ac:dyDescent="0.25">
      <c r="A3698" s="479">
        <v>89582</v>
      </c>
      <c r="B3698" s="479" t="s">
        <v>4948</v>
      </c>
      <c r="C3698" s="479" t="s">
        <v>925</v>
      </c>
      <c r="D3698" s="480">
        <v>22.25</v>
      </c>
    </row>
    <row r="3699" spans="1:4" s="476" customFormat="1" ht="13.5" x14ac:dyDescent="0.25">
      <c r="A3699" s="479">
        <v>89583</v>
      </c>
      <c r="B3699" s="479" t="s">
        <v>4949</v>
      </c>
      <c r="C3699" s="479" t="s">
        <v>925</v>
      </c>
      <c r="D3699" s="480">
        <v>33.65</v>
      </c>
    </row>
    <row r="3700" spans="1:4" s="476" customFormat="1" ht="13.5" x14ac:dyDescent="0.25">
      <c r="A3700" s="479">
        <v>89584</v>
      </c>
      <c r="B3700" s="479" t="s">
        <v>4950</v>
      </c>
      <c r="C3700" s="479" t="s">
        <v>925</v>
      </c>
      <c r="D3700" s="480">
        <v>38.44</v>
      </c>
    </row>
    <row r="3701" spans="1:4" s="476" customFormat="1" ht="13.5" x14ac:dyDescent="0.25">
      <c r="A3701" s="479">
        <v>89585</v>
      </c>
      <c r="B3701" s="479" t="s">
        <v>4951</v>
      </c>
      <c r="C3701" s="479" t="s">
        <v>925</v>
      </c>
      <c r="D3701" s="480">
        <v>30.83</v>
      </c>
    </row>
    <row r="3702" spans="1:4" s="476" customFormat="1" ht="13.5" x14ac:dyDescent="0.25">
      <c r="A3702" s="479">
        <v>89586</v>
      </c>
      <c r="B3702" s="479" t="s">
        <v>4952</v>
      </c>
      <c r="C3702" s="479" t="s">
        <v>925</v>
      </c>
      <c r="D3702" s="480">
        <v>30.83</v>
      </c>
    </row>
    <row r="3703" spans="1:4" s="476" customFormat="1" ht="13.5" x14ac:dyDescent="0.25">
      <c r="A3703" s="479">
        <v>89587</v>
      </c>
      <c r="B3703" s="479" t="s">
        <v>4953</v>
      </c>
      <c r="C3703" s="479" t="s">
        <v>925</v>
      </c>
      <c r="D3703" s="480">
        <v>50.38</v>
      </c>
    </row>
    <row r="3704" spans="1:4" s="476" customFormat="1" ht="13.5" x14ac:dyDescent="0.25">
      <c r="A3704" s="479">
        <v>89589</v>
      </c>
      <c r="B3704" s="479" t="s">
        <v>16402</v>
      </c>
      <c r="C3704" s="479" t="s">
        <v>925</v>
      </c>
      <c r="D3704" s="480">
        <v>32.950000000000003</v>
      </c>
    </row>
    <row r="3705" spans="1:4" s="476" customFormat="1" ht="13.5" x14ac:dyDescent="0.25">
      <c r="A3705" s="479">
        <v>89590</v>
      </c>
      <c r="B3705" s="479" t="s">
        <v>4954</v>
      </c>
      <c r="C3705" s="479" t="s">
        <v>925</v>
      </c>
      <c r="D3705" s="480">
        <v>121.82</v>
      </c>
    </row>
    <row r="3706" spans="1:4" s="476" customFormat="1" ht="13.5" x14ac:dyDescent="0.25">
      <c r="A3706" s="479">
        <v>89591</v>
      </c>
      <c r="B3706" s="479" t="s">
        <v>4955</v>
      </c>
      <c r="C3706" s="479" t="s">
        <v>925</v>
      </c>
      <c r="D3706" s="480">
        <v>99.96</v>
      </c>
    </row>
    <row r="3707" spans="1:4" s="476" customFormat="1" ht="13.5" x14ac:dyDescent="0.25">
      <c r="A3707" s="479">
        <v>89592</v>
      </c>
      <c r="B3707" s="479" t="s">
        <v>4956</v>
      </c>
      <c r="C3707" s="479" t="s">
        <v>925</v>
      </c>
      <c r="D3707" s="480">
        <v>163.53</v>
      </c>
    </row>
    <row r="3708" spans="1:4" s="476" customFormat="1" ht="13.5" x14ac:dyDescent="0.25">
      <c r="A3708" s="479">
        <v>89593</v>
      </c>
      <c r="B3708" s="479" t="s">
        <v>4957</v>
      </c>
      <c r="C3708" s="479" t="s">
        <v>925</v>
      </c>
      <c r="D3708" s="480">
        <v>32.32</v>
      </c>
    </row>
    <row r="3709" spans="1:4" s="476" customFormat="1" ht="13.5" x14ac:dyDescent="0.25">
      <c r="A3709" s="479">
        <v>89594</v>
      </c>
      <c r="B3709" s="479" t="s">
        <v>1725</v>
      </c>
      <c r="C3709" s="479" t="s">
        <v>925</v>
      </c>
      <c r="D3709" s="480">
        <v>39.1</v>
      </c>
    </row>
    <row r="3710" spans="1:4" s="476" customFormat="1" ht="13.5" x14ac:dyDescent="0.25">
      <c r="A3710" s="479">
        <v>89595</v>
      </c>
      <c r="B3710" s="479" t="s">
        <v>4958</v>
      </c>
      <c r="C3710" s="479" t="s">
        <v>925</v>
      </c>
      <c r="D3710" s="480">
        <v>14.64</v>
      </c>
    </row>
    <row r="3711" spans="1:4" s="476" customFormat="1" ht="13.5" x14ac:dyDescent="0.25">
      <c r="A3711" s="479">
        <v>89596</v>
      </c>
      <c r="B3711" s="479" t="s">
        <v>4959</v>
      </c>
      <c r="C3711" s="479" t="s">
        <v>925</v>
      </c>
      <c r="D3711" s="480">
        <v>10.66</v>
      </c>
    </row>
    <row r="3712" spans="1:4" s="476" customFormat="1" ht="13.5" x14ac:dyDescent="0.25">
      <c r="A3712" s="479">
        <v>89597</v>
      </c>
      <c r="B3712" s="479" t="s">
        <v>4960</v>
      </c>
      <c r="C3712" s="479" t="s">
        <v>925</v>
      </c>
      <c r="D3712" s="480">
        <v>20.350000000000001</v>
      </c>
    </row>
    <row r="3713" spans="1:4" s="476" customFormat="1" ht="13.5" x14ac:dyDescent="0.25">
      <c r="A3713" s="479">
        <v>89598</v>
      </c>
      <c r="B3713" s="479" t="s">
        <v>1594</v>
      </c>
      <c r="C3713" s="479" t="s">
        <v>925</v>
      </c>
      <c r="D3713" s="480">
        <v>54.09</v>
      </c>
    </row>
    <row r="3714" spans="1:4" s="476" customFormat="1" ht="13.5" x14ac:dyDescent="0.25">
      <c r="A3714" s="479">
        <v>89599</v>
      </c>
      <c r="B3714" s="479" t="s">
        <v>4961</v>
      </c>
      <c r="C3714" s="479" t="s">
        <v>925</v>
      </c>
      <c r="D3714" s="480">
        <v>17.07</v>
      </c>
    </row>
    <row r="3715" spans="1:4" s="476" customFormat="1" ht="13.5" x14ac:dyDescent="0.25">
      <c r="A3715" s="479">
        <v>89600</v>
      </c>
      <c r="B3715" s="479" t="s">
        <v>4962</v>
      </c>
      <c r="C3715" s="479" t="s">
        <v>925</v>
      </c>
      <c r="D3715" s="480">
        <v>18.63</v>
      </c>
    </row>
    <row r="3716" spans="1:4" s="476" customFormat="1" ht="13.5" x14ac:dyDescent="0.25">
      <c r="A3716" s="479">
        <v>89605</v>
      </c>
      <c r="B3716" s="479" t="s">
        <v>4963</v>
      </c>
      <c r="C3716" s="479" t="s">
        <v>925</v>
      </c>
      <c r="D3716" s="480">
        <v>19.850000000000001</v>
      </c>
    </row>
    <row r="3717" spans="1:4" s="476" customFormat="1" ht="13.5" x14ac:dyDescent="0.25">
      <c r="A3717" s="479">
        <v>89609</v>
      </c>
      <c r="B3717" s="479" t="s">
        <v>1769</v>
      </c>
      <c r="C3717" s="479" t="s">
        <v>925</v>
      </c>
      <c r="D3717" s="480">
        <v>91.02</v>
      </c>
    </row>
    <row r="3718" spans="1:4" s="476" customFormat="1" ht="13.5" x14ac:dyDescent="0.25">
      <c r="A3718" s="479">
        <v>89610</v>
      </c>
      <c r="B3718" s="479" t="s">
        <v>4964</v>
      </c>
      <c r="C3718" s="479" t="s">
        <v>925</v>
      </c>
      <c r="D3718" s="480">
        <v>20.37</v>
      </c>
    </row>
    <row r="3719" spans="1:4" s="476" customFormat="1" ht="13.5" x14ac:dyDescent="0.25">
      <c r="A3719" s="479">
        <v>89611</v>
      </c>
      <c r="B3719" s="479" t="s">
        <v>4965</v>
      </c>
      <c r="C3719" s="479" t="s">
        <v>925</v>
      </c>
      <c r="D3719" s="480">
        <v>33.450000000000003</v>
      </c>
    </row>
    <row r="3720" spans="1:4" s="476" customFormat="1" ht="13.5" x14ac:dyDescent="0.25">
      <c r="A3720" s="479">
        <v>89612</v>
      </c>
      <c r="B3720" s="479" t="s">
        <v>4966</v>
      </c>
      <c r="C3720" s="479" t="s">
        <v>925</v>
      </c>
      <c r="D3720" s="480">
        <v>179.65</v>
      </c>
    </row>
    <row r="3721" spans="1:4" s="476" customFormat="1" ht="13.5" x14ac:dyDescent="0.25">
      <c r="A3721" s="479">
        <v>89613</v>
      </c>
      <c r="B3721" s="479" t="s">
        <v>4967</v>
      </c>
      <c r="C3721" s="479" t="s">
        <v>925</v>
      </c>
      <c r="D3721" s="480">
        <v>29.8</v>
      </c>
    </row>
    <row r="3722" spans="1:4" s="476" customFormat="1" ht="13.5" x14ac:dyDescent="0.25">
      <c r="A3722" s="479">
        <v>89614</v>
      </c>
      <c r="B3722" s="479" t="s">
        <v>4968</v>
      </c>
      <c r="C3722" s="479" t="s">
        <v>925</v>
      </c>
      <c r="D3722" s="480">
        <v>64</v>
      </c>
    </row>
    <row r="3723" spans="1:4" s="476" customFormat="1" ht="13.5" x14ac:dyDescent="0.25">
      <c r="A3723" s="479">
        <v>89615</v>
      </c>
      <c r="B3723" s="479" t="s">
        <v>4969</v>
      </c>
      <c r="C3723" s="479" t="s">
        <v>925</v>
      </c>
      <c r="D3723" s="480">
        <v>271.94</v>
      </c>
    </row>
    <row r="3724" spans="1:4" s="476" customFormat="1" ht="13.5" x14ac:dyDescent="0.25">
      <c r="A3724" s="479">
        <v>89616</v>
      </c>
      <c r="B3724" s="479" t="s">
        <v>4970</v>
      </c>
      <c r="C3724" s="479" t="s">
        <v>925</v>
      </c>
      <c r="D3724" s="480">
        <v>43.48</v>
      </c>
    </row>
    <row r="3725" spans="1:4" s="476" customFormat="1" ht="13.5" x14ac:dyDescent="0.25">
      <c r="A3725" s="479">
        <v>89617</v>
      </c>
      <c r="B3725" s="479" t="s">
        <v>1719</v>
      </c>
      <c r="C3725" s="479" t="s">
        <v>925</v>
      </c>
      <c r="D3725" s="480">
        <v>6.34</v>
      </c>
    </row>
    <row r="3726" spans="1:4" s="476" customFormat="1" ht="13.5" x14ac:dyDescent="0.25">
      <c r="A3726" s="479">
        <v>89618</v>
      </c>
      <c r="B3726" s="479" t="s">
        <v>4971</v>
      </c>
      <c r="C3726" s="479" t="s">
        <v>925</v>
      </c>
      <c r="D3726" s="480">
        <v>14.48</v>
      </c>
    </row>
    <row r="3727" spans="1:4" s="476" customFormat="1" ht="13.5" x14ac:dyDescent="0.25">
      <c r="A3727" s="479">
        <v>89619</v>
      </c>
      <c r="B3727" s="479" t="s">
        <v>4972</v>
      </c>
      <c r="C3727" s="479" t="s">
        <v>925</v>
      </c>
      <c r="D3727" s="480">
        <v>8.51</v>
      </c>
    </row>
    <row r="3728" spans="1:4" s="476" customFormat="1" ht="13.5" x14ac:dyDescent="0.25">
      <c r="A3728" s="479">
        <v>89620</v>
      </c>
      <c r="B3728" s="479" t="s">
        <v>1674</v>
      </c>
      <c r="C3728" s="479" t="s">
        <v>925</v>
      </c>
      <c r="D3728" s="480">
        <v>10.78</v>
      </c>
    </row>
    <row r="3729" spans="1:4" s="476" customFormat="1" ht="13.5" x14ac:dyDescent="0.25">
      <c r="A3729" s="479">
        <v>89621</v>
      </c>
      <c r="B3729" s="479" t="s">
        <v>4973</v>
      </c>
      <c r="C3729" s="479" t="s">
        <v>925</v>
      </c>
      <c r="D3729" s="480">
        <v>24.59</v>
      </c>
    </row>
    <row r="3730" spans="1:4" s="476" customFormat="1" ht="13.5" x14ac:dyDescent="0.25">
      <c r="A3730" s="479">
        <v>89622</v>
      </c>
      <c r="B3730" s="479" t="s">
        <v>4974</v>
      </c>
      <c r="C3730" s="479" t="s">
        <v>925</v>
      </c>
      <c r="D3730" s="480">
        <v>12.93</v>
      </c>
    </row>
    <row r="3731" spans="1:4" s="476" customFormat="1" ht="13.5" x14ac:dyDescent="0.25">
      <c r="A3731" s="479">
        <v>89623</v>
      </c>
      <c r="B3731" s="479" t="s">
        <v>4975</v>
      </c>
      <c r="C3731" s="479" t="s">
        <v>925</v>
      </c>
      <c r="D3731" s="480">
        <v>17.53</v>
      </c>
    </row>
    <row r="3732" spans="1:4" s="476" customFormat="1" ht="13.5" x14ac:dyDescent="0.25">
      <c r="A3732" s="479">
        <v>89624</v>
      </c>
      <c r="B3732" s="479" t="s">
        <v>4976</v>
      </c>
      <c r="C3732" s="479" t="s">
        <v>925</v>
      </c>
      <c r="D3732" s="480">
        <v>18.62</v>
      </c>
    </row>
    <row r="3733" spans="1:4" s="476" customFormat="1" ht="13.5" x14ac:dyDescent="0.25">
      <c r="A3733" s="479">
        <v>89625</v>
      </c>
      <c r="B3733" s="479" t="s">
        <v>1630</v>
      </c>
      <c r="C3733" s="479" t="s">
        <v>925</v>
      </c>
      <c r="D3733" s="480">
        <v>21.19</v>
      </c>
    </row>
    <row r="3734" spans="1:4" s="476" customFormat="1" ht="13.5" x14ac:dyDescent="0.25">
      <c r="A3734" s="479">
        <v>89626</v>
      </c>
      <c r="B3734" s="479" t="s">
        <v>4977</v>
      </c>
      <c r="C3734" s="479" t="s">
        <v>925</v>
      </c>
      <c r="D3734" s="480">
        <v>29.57</v>
      </c>
    </row>
    <row r="3735" spans="1:4" s="476" customFormat="1" ht="13.5" x14ac:dyDescent="0.25">
      <c r="A3735" s="479">
        <v>89627</v>
      </c>
      <c r="B3735" s="479" t="s">
        <v>1636</v>
      </c>
      <c r="C3735" s="479" t="s">
        <v>925</v>
      </c>
      <c r="D3735" s="480">
        <v>19.940000000000001</v>
      </c>
    </row>
    <row r="3736" spans="1:4" s="476" customFormat="1" ht="13.5" x14ac:dyDescent="0.25">
      <c r="A3736" s="479">
        <v>89628</v>
      </c>
      <c r="B3736" s="479" t="s">
        <v>1632</v>
      </c>
      <c r="C3736" s="479" t="s">
        <v>925</v>
      </c>
      <c r="D3736" s="480">
        <v>45.34</v>
      </c>
    </row>
    <row r="3737" spans="1:4" s="476" customFormat="1" ht="13.5" x14ac:dyDescent="0.25">
      <c r="A3737" s="479">
        <v>89629</v>
      </c>
      <c r="B3737" s="479" t="s">
        <v>1628</v>
      </c>
      <c r="C3737" s="479" t="s">
        <v>925</v>
      </c>
      <c r="D3737" s="480">
        <v>83.62</v>
      </c>
    </row>
    <row r="3738" spans="1:4" s="476" customFormat="1" ht="13.5" x14ac:dyDescent="0.25">
      <c r="A3738" s="479">
        <v>89630</v>
      </c>
      <c r="B3738" s="479" t="s">
        <v>1638</v>
      </c>
      <c r="C3738" s="479" t="s">
        <v>925</v>
      </c>
      <c r="D3738" s="480">
        <v>72.209999999999994</v>
      </c>
    </row>
    <row r="3739" spans="1:4" s="476" customFormat="1" ht="13.5" x14ac:dyDescent="0.25">
      <c r="A3739" s="479">
        <v>89631</v>
      </c>
      <c r="B3739" s="479" t="s">
        <v>1720</v>
      </c>
      <c r="C3739" s="479" t="s">
        <v>925</v>
      </c>
      <c r="D3739" s="480">
        <v>127.88</v>
      </c>
    </row>
    <row r="3740" spans="1:4" s="476" customFormat="1" ht="13.5" x14ac:dyDescent="0.25">
      <c r="A3740" s="479">
        <v>89632</v>
      </c>
      <c r="B3740" s="479" t="s">
        <v>1640</v>
      </c>
      <c r="C3740" s="479" t="s">
        <v>925</v>
      </c>
      <c r="D3740" s="480">
        <v>104.53</v>
      </c>
    </row>
    <row r="3741" spans="1:4" s="476" customFormat="1" ht="13.5" x14ac:dyDescent="0.25">
      <c r="A3741" s="479">
        <v>89637</v>
      </c>
      <c r="B3741" s="479" t="s">
        <v>4978</v>
      </c>
      <c r="C3741" s="479" t="s">
        <v>925</v>
      </c>
      <c r="D3741" s="480">
        <v>8.02</v>
      </c>
    </row>
    <row r="3742" spans="1:4" s="476" customFormat="1" ht="13.5" x14ac:dyDescent="0.25">
      <c r="A3742" s="479">
        <v>89638</v>
      </c>
      <c r="B3742" s="479" t="s">
        <v>4979</v>
      </c>
      <c r="C3742" s="479" t="s">
        <v>925</v>
      </c>
      <c r="D3742" s="480">
        <v>8.56</v>
      </c>
    </row>
    <row r="3743" spans="1:4" s="476" customFormat="1" ht="13.5" x14ac:dyDescent="0.25">
      <c r="A3743" s="479">
        <v>89639</v>
      </c>
      <c r="B3743" s="479" t="s">
        <v>4980</v>
      </c>
      <c r="C3743" s="479" t="s">
        <v>925</v>
      </c>
      <c r="D3743" s="480">
        <v>8.77</v>
      </c>
    </row>
    <row r="3744" spans="1:4" s="476" customFormat="1" ht="13.5" x14ac:dyDescent="0.25">
      <c r="A3744" s="479">
        <v>89640</v>
      </c>
      <c r="B3744" s="479" t="s">
        <v>4981</v>
      </c>
      <c r="C3744" s="479" t="s">
        <v>925</v>
      </c>
      <c r="D3744" s="480">
        <v>12.01</v>
      </c>
    </row>
    <row r="3745" spans="1:4" s="476" customFormat="1" ht="13.5" x14ac:dyDescent="0.25">
      <c r="A3745" s="479">
        <v>89641</v>
      </c>
      <c r="B3745" s="479" t="s">
        <v>4982</v>
      </c>
      <c r="C3745" s="479" t="s">
        <v>925</v>
      </c>
      <c r="D3745" s="480">
        <v>11.14</v>
      </c>
    </row>
    <row r="3746" spans="1:4" s="476" customFormat="1" ht="13.5" x14ac:dyDescent="0.25">
      <c r="A3746" s="479">
        <v>89642</v>
      </c>
      <c r="B3746" s="479" t="s">
        <v>4983</v>
      </c>
      <c r="C3746" s="479" t="s">
        <v>925</v>
      </c>
      <c r="D3746" s="480">
        <v>12.18</v>
      </c>
    </row>
    <row r="3747" spans="1:4" s="476" customFormat="1" ht="13.5" x14ac:dyDescent="0.25">
      <c r="A3747" s="479">
        <v>89643</v>
      </c>
      <c r="B3747" s="479" t="s">
        <v>4984</v>
      </c>
      <c r="C3747" s="479" t="s">
        <v>925</v>
      </c>
      <c r="D3747" s="480">
        <v>12.53</v>
      </c>
    </row>
    <row r="3748" spans="1:4" s="476" customFormat="1" ht="13.5" x14ac:dyDescent="0.25">
      <c r="A3748" s="479">
        <v>89644</v>
      </c>
      <c r="B3748" s="479" t="s">
        <v>4985</v>
      </c>
      <c r="C3748" s="479" t="s">
        <v>925</v>
      </c>
      <c r="D3748" s="480">
        <v>17.47</v>
      </c>
    </row>
    <row r="3749" spans="1:4" s="476" customFormat="1" ht="13.5" x14ac:dyDescent="0.25">
      <c r="A3749" s="479">
        <v>89645</v>
      </c>
      <c r="B3749" s="479" t="s">
        <v>4986</v>
      </c>
      <c r="C3749" s="479" t="s">
        <v>925</v>
      </c>
      <c r="D3749" s="480">
        <v>17.82</v>
      </c>
    </row>
    <row r="3750" spans="1:4" s="476" customFormat="1" ht="13.5" x14ac:dyDescent="0.25">
      <c r="A3750" s="479">
        <v>89646</v>
      </c>
      <c r="B3750" s="479" t="s">
        <v>4987</v>
      </c>
      <c r="C3750" s="479" t="s">
        <v>925</v>
      </c>
      <c r="D3750" s="480">
        <v>16.02</v>
      </c>
    </row>
    <row r="3751" spans="1:4" s="476" customFormat="1" ht="13.5" x14ac:dyDescent="0.25">
      <c r="A3751" s="479">
        <v>89647</v>
      </c>
      <c r="B3751" s="479" t="s">
        <v>4988</v>
      </c>
      <c r="C3751" s="479" t="s">
        <v>925</v>
      </c>
      <c r="D3751" s="480">
        <v>15.78</v>
      </c>
    </row>
    <row r="3752" spans="1:4" s="476" customFormat="1" ht="13.5" x14ac:dyDescent="0.25">
      <c r="A3752" s="479">
        <v>89648</v>
      </c>
      <c r="B3752" s="479" t="s">
        <v>4989</v>
      </c>
      <c r="C3752" s="479" t="s">
        <v>925</v>
      </c>
      <c r="D3752" s="480">
        <v>16.899999999999999</v>
      </c>
    </row>
    <row r="3753" spans="1:4" s="476" customFormat="1" ht="13.5" x14ac:dyDescent="0.25">
      <c r="A3753" s="479">
        <v>89649</v>
      </c>
      <c r="B3753" s="479" t="s">
        <v>4990</v>
      </c>
      <c r="C3753" s="479" t="s">
        <v>925</v>
      </c>
      <c r="D3753" s="480">
        <v>22.24</v>
      </c>
    </row>
    <row r="3754" spans="1:4" s="476" customFormat="1" ht="13.5" x14ac:dyDescent="0.25">
      <c r="A3754" s="479">
        <v>89650</v>
      </c>
      <c r="B3754" s="479" t="s">
        <v>4991</v>
      </c>
      <c r="C3754" s="479" t="s">
        <v>925</v>
      </c>
      <c r="D3754" s="480">
        <v>22.24</v>
      </c>
    </row>
    <row r="3755" spans="1:4" s="476" customFormat="1" ht="13.5" x14ac:dyDescent="0.25">
      <c r="A3755" s="479">
        <v>89651</v>
      </c>
      <c r="B3755" s="479" t="s">
        <v>4992</v>
      </c>
      <c r="C3755" s="479" t="s">
        <v>925</v>
      </c>
      <c r="D3755" s="480">
        <v>5.83</v>
      </c>
    </row>
    <row r="3756" spans="1:4" s="476" customFormat="1" ht="13.5" x14ac:dyDescent="0.25">
      <c r="A3756" s="479">
        <v>89652</v>
      </c>
      <c r="B3756" s="479" t="s">
        <v>4993</v>
      </c>
      <c r="C3756" s="479" t="s">
        <v>925</v>
      </c>
      <c r="D3756" s="480">
        <v>8.23</v>
      </c>
    </row>
    <row r="3757" spans="1:4" s="476" customFormat="1" ht="13.5" x14ac:dyDescent="0.25">
      <c r="A3757" s="479">
        <v>89653</v>
      </c>
      <c r="B3757" s="479" t="s">
        <v>4994</v>
      </c>
      <c r="C3757" s="479" t="s">
        <v>925</v>
      </c>
      <c r="D3757" s="480">
        <v>11.9</v>
      </c>
    </row>
    <row r="3758" spans="1:4" s="476" customFormat="1" ht="13.5" x14ac:dyDescent="0.25">
      <c r="A3758" s="479">
        <v>89654</v>
      </c>
      <c r="B3758" s="479" t="s">
        <v>4995</v>
      </c>
      <c r="C3758" s="479" t="s">
        <v>925</v>
      </c>
      <c r="D3758" s="480">
        <v>11.66</v>
      </c>
    </row>
    <row r="3759" spans="1:4" s="476" customFormat="1" ht="13.5" x14ac:dyDescent="0.25">
      <c r="A3759" s="479">
        <v>89655</v>
      </c>
      <c r="B3759" s="479" t="s">
        <v>4996</v>
      </c>
      <c r="C3759" s="479" t="s">
        <v>925</v>
      </c>
      <c r="D3759" s="480">
        <v>16.16</v>
      </c>
    </row>
    <row r="3760" spans="1:4" s="476" customFormat="1" ht="13.5" x14ac:dyDescent="0.25">
      <c r="A3760" s="479">
        <v>89656</v>
      </c>
      <c r="B3760" s="479" t="s">
        <v>4997</v>
      </c>
      <c r="C3760" s="479" t="s">
        <v>925</v>
      </c>
      <c r="D3760" s="480">
        <v>8.6</v>
      </c>
    </row>
    <row r="3761" spans="1:4" s="476" customFormat="1" ht="13.5" x14ac:dyDescent="0.25">
      <c r="A3761" s="479">
        <v>89657</v>
      </c>
      <c r="B3761" s="479" t="s">
        <v>4998</v>
      </c>
      <c r="C3761" s="479" t="s">
        <v>925</v>
      </c>
      <c r="D3761" s="480">
        <v>8.7200000000000006</v>
      </c>
    </row>
    <row r="3762" spans="1:4" s="476" customFormat="1" ht="13.5" x14ac:dyDescent="0.25">
      <c r="A3762" s="479">
        <v>89658</v>
      </c>
      <c r="B3762" s="479" t="s">
        <v>4999</v>
      </c>
      <c r="C3762" s="479" t="s">
        <v>925</v>
      </c>
      <c r="D3762" s="480">
        <v>8.0399999999999991</v>
      </c>
    </row>
    <row r="3763" spans="1:4" s="476" customFormat="1" ht="13.5" x14ac:dyDescent="0.25">
      <c r="A3763" s="479">
        <v>89659</v>
      </c>
      <c r="B3763" s="479" t="s">
        <v>5000</v>
      </c>
      <c r="C3763" s="479" t="s">
        <v>925</v>
      </c>
      <c r="D3763" s="480">
        <v>11.7</v>
      </c>
    </row>
    <row r="3764" spans="1:4" s="476" customFormat="1" ht="13.5" x14ac:dyDescent="0.25">
      <c r="A3764" s="479">
        <v>89660</v>
      </c>
      <c r="B3764" s="479" t="s">
        <v>5001</v>
      </c>
      <c r="C3764" s="479" t="s">
        <v>925</v>
      </c>
      <c r="D3764" s="480">
        <v>7.72</v>
      </c>
    </row>
    <row r="3765" spans="1:4" s="476" customFormat="1" ht="13.5" x14ac:dyDescent="0.25">
      <c r="A3765" s="479">
        <v>89661</v>
      </c>
      <c r="B3765" s="479" t="s">
        <v>5002</v>
      </c>
      <c r="C3765" s="479" t="s">
        <v>925</v>
      </c>
      <c r="D3765" s="480">
        <v>14.49</v>
      </c>
    </row>
    <row r="3766" spans="1:4" s="476" customFormat="1" ht="13.5" x14ac:dyDescent="0.25">
      <c r="A3766" s="479">
        <v>89662</v>
      </c>
      <c r="B3766" s="479" t="s">
        <v>5003</v>
      </c>
      <c r="C3766" s="479" t="s">
        <v>925</v>
      </c>
      <c r="D3766" s="480">
        <v>20.45</v>
      </c>
    </row>
    <row r="3767" spans="1:4" s="476" customFormat="1" ht="13.5" x14ac:dyDescent="0.25">
      <c r="A3767" s="479">
        <v>89663</v>
      </c>
      <c r="B3767" s="479" t="s">
        <v>5004</v>
      </c>
      <c r="C3767" s="479" t="s">
        <v>925</v>
      </c>
      <c r="D3767" s="480">
        <v>10.46</v>
      </c>
    </row>
    <row r="3768" spans="1:4" s="476" customFormat="1" ht="13.5" x14ac:dyDescent="0.25">
      <c r="A3768" s="479">
        <v>89664</v>
      </c>
      <c r="B3768" s="479" t="s">
        <v>5005</v>
      </c>
      <c r="C3768" s="479" t="s">
        <v>925</v>
      </c>
      <c r="D3768" s="480">
        <v>11.7</v>
      </c>
    </row>
    <row r="3769" spans="1:4" s="476" customFormat="1" ht="13.5" x14ac:dyDescent="0.25">
      <c r="A3769" s="479">
        <v>89665</v>
      </c>
      <c r="B3769" s="479" t="s">
        <v>5006</v>
      </c>
      <c r="C3769" s="479" t="s">
        <v>925</v>
      </c>
      <c r="D3769" s="480">
        <v>12.9</v>
      </c>
    </row>
    <row r="3770" spans="1:4" s="476" customFormat="1" ht="13.5" x14ac:dyDescent="0.25">
      <c r="A3770" s="479">
        <v>89666</v>
      </c>
      <c r="B3770" s="479" t="s">
        <v>5007</v>
      </c>
      <c r="C3770" s="479" t="s">
        <v>925</v>
      </c>
      <c r="D3770" s="480">
        <v>7.18</v>
      </c>
    </row>
    <row r="3771" spans="1:4" s="476" customFormat="1" ht="13.5" x14ac:dyDescent="0.25">
      <c r="A3771" s="479">
        <v>89667</v>
      </c>
      <c r="B3771" s="479" t="s">
        <v>5008</v>
      </c>
      <c r="C3771" s="479" t="s">
        <v>925</v>
      </c>
      <c r="D3771" s="480">
        <v>34.159999999999997</v>
      </c>
    </row>
    <row r="3772" spans="1:4" s="476" customFormat="1" ht="13.5" x14ac:dyDescent="0.25">
      <c r="A3772" s="479">
        <v>89668</v>
      </c>
      <c r="B3772" s="479" t="s">
        <v>5009</v>
      </c>
      <c r="C3772" s="479" t="s">
        <v>925</v>
      </c>
      <c r="D3772" s="480">
        <v>19.57</v>
      </c>
    </row>
    <row r="3773" spans="1:4" s="476" customFormat="1" ht="13.5" x14ac:dyDescent="0.25">
      <c r="A3773" s="479">
        <v>89669</v>
      </c>
      <c r="B3773" s="479" t="s">
        <v>5010</v>
      </c>
      <c r="C3773" s="479" t="s">
        <v>925</v>
      </c>
      <c r="D3773" s="480">
        <v>21.49</v>
      </c>
    </row>
    <row r="3774" spans="1:4" s="476" customFormat="1" ht="13.5" x14ac:dyDescent="0.25">
      <c r="A3774" s="479">
        <v>89670</v>
      </c>
      <c r="B3774" s="479" t="s">
        <v>5011</v>
      </c>
      <c r="C3774" s="479" t="s">
        <v>925</v>
      </c>
      <c r="D3774" s="480">
        <v>11.16</v>
      </c>
    </row>
    <row r="3775" spans="1:4" s="476" customFormat="1" ht="13.5" x14ac:dyDescent="0.25">
      <c r="A3775" s="479">
        <v>89671</v>
      </c>
      <c r="B3775" s="479" t="s">
        <v>5012</v>
      </c>
      <c r="C3775" s="479" t="s">
        <v>925</v>
      </c>
      <c r="D3775" s="480">
        <v>32.14</v>
      </c>
    </row>
    <row r="3776" spans="1:4" s="476" customFormat="1" ht="13.5" x14ac:dyDescent="0.25">
      <c r="A3776" s="479">
        <v>89672</v>
      </c>
      <c r="B3776" s="479" t="s">
        <v>5013</v>
      </c>
      <c r="C3776" s="479" t="s">
        <v>925</v>
      </c>
      <c r="D3776" s="480">
        <v>15.35</v>
      </c>
    </row>
    <row r="3777" spans="1:4" s="476" customFormat="1" ht="13.5" x14ac:dyDescent="0.25">
      <c r="A3777" s="479">
        <v>89673</v>
      </c>
      <c r="B3777" s="479" t="s">
        <v>5014</v>
      </c>
      <c r="C3777" s="479" t="s">
        <v>925</v>
      </c>
      <c r="D3777" s="480">
        <v>25.14</v>
      </c>
    </row>
    <row r="3778" spans="1:4" s="476" customFormat="1" ht="13.5" x14ac:dyDescent="0.25">
      <c r="A3778" s="479">
        <v>89674</v>
      </c>
      <c r="B3778" s="479" t="s">
        <v>5015</v>
      </c>
      <c r="C3778" s="479" t="s">
        <v>925</v>
      </c>
      <c r="D3778" s="480">
        <v>20.69</v>
      </c>
    </row>
    <row r="3779" spans="1:4" s="476" customFormat="1" ht="13.5" x14ac:dyDescent="0.25">
      <c r="A3779" s="479">
        <v>89675</v>
      </c>
      <c r="B3779" s="479" t="s">
        <v>5016</v>
      </c>
      <c r="C3779" s="479" t="s">
        <v>925</v>
      </c>
      <c r="D3779" s="480">
        <v>57.52</v>
      </c>
    </row>
    <row r="3780" spans="1:4" s="476" customFormat="1" ht="13.5" x14ac:dyDescent="0.25">
      <c r="A3780" s="479">
        <v>89676</v>
      </c>
      <c r="B3780" s="479" t="s">
        <v>5017</v>
      </c>
      <c r="C3780" s="479" t="s">
        <v>925</v>
      </c>
      <c r="D3780" s="480">
        <v>29.41</v>
      </c>
    </row>
    <row r="3781" spans="1:4" s="476" customFormat="1" ht="13.5" x14ac:dyDescent="0.25">
      <c r="A3781" s="479">
        <v>89677</v>
      </c>
      <c r="B3781" s="479" t="s">
        <v>5018</v>
      </c>
      <c r="C3781" s="479" t="s">
        <v>925</v>
      </c>
      <c r="D3781" s="480">
        <v>62.37</v>
      </c>
    </row>
    <row r="3782" spans="1:4" s="476" customFormat="1" ht="13.5" x14ac:dyDescent="0.25">
      <c r="A3782" s="479">
        <v>89678</v>
      </c>
      <c r="B3782" s="479" t="s">
        <v>5019</v>
      </c>
      <c r="C3782" s="479" t="s">
        <v>925</v>
      </c>
      <c r="D3782" s="480">
        <v>9.3000000000000007</v>
      </c>
    </row>
    <row r="3783" spans="1:4" s="476" customFormat="1" ht="13.5" x14ac:dyDescent="0.25">
      <c r="A3783" s="479">
        <v>89679</v>
      </c>
      <c r="B3783" s="479" t="s">
        <v>5020</v>
      </c>
      <c r="C3783" s="479" t="s">
        <v>925</v>
      </c>
      <c r="D3783" s="480">
        <v>100.37</v>
      </c>
    </row>
    <row r="3784" spans="1:4" s="476" customFormat="1" ht="13.5" x14ac:dyDescent="0.25">
      <c r="A3784" s="479">
        <v>89680</v>
      </c>
      <c r="B3784" s="479" t="s">
        <v>5021</v>
      </c>
      <c r="C3784" s="479" t="s">
        <v>925</v>
      </c>
      <c r="D3784" s="480">
        <v>16.010000000000002</v>
      </c>
    </row>
    <row r="3785" spans="1:4" s="476" customFormat="1" ht="13.5" x14ac:dyDescent="0.25">
      <c r="A3785" s="479">
        <v>89681</v>
      </c>
      <c r="B3785" s="479" t="s">
        <v>5022</v>
      </c>
      <c r="C3785" s="479" t="s">
        <v>925</v>
      </c>
      <c r="D3785" s="480">
        <v>69.09</v>
      </c>
    </row>
    <row r="3786" spans="1:4" s="476" customFormat="1" ht="13.5" x14ac:dyDescent="0.25">
      <c r="A3786" s="479">
        <v>89682</v>
      </c>
      <c r="B3786" s="479" t="s">
        <v>5023</v>
      </c>
      <c r="C3786" s="479" t="s">
        <v>925</v>
      </c>
      <c r="D3786" s="480">
        <v>22.28</v>
      </c>
    </row>
    <row r="3787" spans="1:4" s="476" customFormat="1" ht="13.5" x14ac:dyDescent="0.25">
      <c r="A3787" s="479">
        <v>89683</v>
      </c>
      <c r="B3787" s="479" t="s">
        <v>16403</v>
      </c>
      <c r="C3787" s="479" t="s">
        <v>925</v>
      </c>
      <c r="D3787" s="480">
        <v>255.38</v>
      </c>
    </row>
    <row r="3788" spans="1:4" s="476" customFormat="1" ht="13.5" x14ac:dyDescent="0.25">
      <c r="A3788" s="479">
        <v>89684</v>
      </c>
      <c r="B3788" s="479" t="s">
        <v>5024</v>
      </c>
      <c r="C3788" s="479" t="s">
        <v>925</v>
      </c>
      <c r="D3788" s="480">
        <v>29</v>
      </c>
    </row>
    <row r="3789" spans="1:4" s="476" customFormat="1" ht="13.5" x14ac:dyDescent="0.25">
      <c r="A3789" s="479">
        <v>89685</v>
      </c>
      <c r="B3789" s="479" t="s">
        <v>5025</v>
      </c>
      <c r="C3789" s="479" t="s">
        <v>925</v>
      </c>
      <c r="D3789" s="480">
        <v>46.97</v>
      </c>
    </row>
    <row r="3790" spans="1:4" s="476" customFormat="1" ht="13.5" x14ac:dyDescent="0.25">
      <c r="A3790" s="479">
        <v>89686</v>
      </c>
      <c r="B3790" s="479" t="s">
        <v>5026</v>
      </c>
      <c r="C3790" s="479" t="s">
        <v>925</v>
      </c>
      <c r="D3790" s="480">
        <v>95.47</v>
      </c>
    </row>
    <row r="3791" spans="1:4" s="476" customFormat="1" ht="13.5" x14ac:dyDescent="0.25">
      <c r="A3791" s="479">
        <v>89687</v>
      </c>
      <c r="B3791" s="479" t="s">
        <v>5027</v>
      </c>
      <c r="C3791" s="479" t="s">
        <v>925</v>
      </c>
      <c r="D3791" s="480">
        <v>40.22</v>
      </c>
    </row>
    <row r="3792" spans="1:4" s="476" customFormat="1" ht="13.5" x14ac:dyDescent="0.25">
      <c r="A3792" s="479">
        <v>89689</v>
      </c>
      <c r="B3792" s="479" t="s">
        <v>5028</v>
      </c>
      <c r="C3792" s="479" t="s">
        <v>925</v>
      </c>
      <c r="D3792" s="480">
        <v>23.62</v>
      </c>
    </row>
    <row r="3793" spans="1:4" s="476" customFormat="1" ht="13.5" x14ac:dyDescent="0.25">
      <c r="A3793" s="479">
        <v>89690</v>
      </c>
      <c r="B3793" s="479" t="s">
        <v>5029</v>
      </c>
      <c r="C3793" s="479" t="s">
        <v>925</v>
      </c>
      <c r="D3793" s="480">
        <v>70.56</v>
      </c>
    </row>
    <row r="3794" spans="1:4" s="476" customFormat="1" ht="13.5" x14ac:dyDescent="0.25">
      <c r="A3794" s="479">
        <v>89691</v>
      </c>
      <c r="B3794" s="479" t="s">
        <v>5030</v>
      </c>
      <c r="C3794" s="479" t="s">
        <v>925</v>
      </c>
      <c r="D3794" s="480">
        <v>10.67</v>
      </c>
    </row>
    <row r="3795" spans="1:4" s="476" customFormat="1" ht="13.5" x14ac:dyDescent="0.25">
      <c r="A3795" s="479">
        <v>89692</v>
      </c>
      <c r="B3795" s="479" t="s">
        <v>5031</v>
      </c>
      <c r="C3795" s="479" t="s">
        <v>925</v>
      </c>
      <c r="D3795" s="480">
        <v>66.59</v>
      </c>
    </row>
    <row r="3796" spans="1:4" s="476" customFormat="1" ht="13.5" x14ac:dyDescent="0.25">
      <c r="A3796" s="479">
        <v>89693</v>
      </c>
      <c r="B3796" s="479" t="s">
        <v>5032</v>
      </c>
      <c r="C3796" s="479" t="s">
        <v>925</v>
      </c>
      <c r="D3796" s="480">
        <v>64.64</v>
      </c>
    </row>
    <row r="3797" spans="1:4" s="476" customFormat="1" ht="13.5" x14ac:dyDescent="0.25">
      <c r="A3797" s="479">
        <v>89694</v>
      </c>
      <c r="B3797" s="479" t="s">
        <v>5033</v>
      </c>
      <c r="C3797" s="479" t="s">
        <v>925</v>
      </c>
      <c r="D3797" s="480">
        <v>14.77</v>
      </c>
    </row>
    <row r="3798" spans="1:4" s="476" customFormat="1" ht="13.5" x14ac:dyDescent="0.25">
      <c r="A3798" s="479">
        <v>89695</v>
      </c>
      <c r="B3798" s="479" t="s">
        <v>5034</v>
      </c>
      <c r="C3798" s="479" t="s">
        <v>925</v>
      </c>
      <c r="D3798" s="480">
        <v>14</v>
      </c>
    </row>
    <row r="3799" spans="1:4" s="476" customFormat="1" ht="13.5" x14ac:dyDescent="0.25">
      <c r="A3799" s="479">
        <v>89696</v>
      </c>
      <c r="B3799" s="479" t="s">
        <v>5035</v>
      </c>
      <c r="C3799" s="479" t="s">
        <v>925</v>
      </c>
      <c r="D3799" s="480">
        <v>58.57</v>
      </c>
    </row>
    <row r="3800" spans="1:4" s="476" customFormat="1" ht="13.5" x14ac:dyDescent="0.25">
      <c r="A3800" s="479">
        <v>89697</v>
      </c>
      <c r="B3800" s="479" t="s">
        <v>5036</v>
      </c>
      <c r="C3800" s="479" t="s">
        <v>925</v>
      </c>
      <c r="D3800" s="480">
        <v>11.13</v>
      </c>
    </row>
    <row r="3801" spans="1:4" s="476" customFormat="1" ht="13.5" x14ac:dyDescent="0.25">
      <c r="A3801" s="479">
        <v>89698</v>
      </c>
      <c r="B3801" s="479" t="s">
        <v>5037</v>
      </c>
      <c r="C3801" s="479" t="s">
        <v>925</v>
      </c>
      <c r="D3801" s="480">
        <v>209.3</v>
      </c>
    </row>
    <row r="3802" spans="1:4" s="476" customFormat="1" ht="13.5" x14ac:dyDescent="0.25">
      <c r="A3802" s="479">
        <v>89699</v>
      </c>
      <c r="B3802" s="479" t="s">
        <v>5038</v>
      </c>
      <c r="C3802" s="479" t="s">
        <v>925</v>
      </c>
      <c r="D3802" s="480">
        <v>179.03</v>
      </c>
    </row>
    <row r="3803" spans="1:4" s="476" customFormat="1" ht="13.5" x14ac:dyDescent="0.25">
      <c r="A3803" s="479">
        <v>89700</v>
      </c>
      <c r="B3803" s="479" t="s">
        <v>5039</v>
      </c>
      <c r="C3803" s="479" t="s">
        <v>925</v>
      </c>
      <c r="D3803" s="480">
        <v>14.64</v>
      </c>
    </row>
    <row r="3804" spans="1:4" s="476" customFormat="1" ht="13.5" x14ac:dyDescent="0.25">
      <c r="A3804" s="479">
        <v>89701</v>
      </c>
      <c r="B3804" s="479" t="s">
        <v>5040</v>
      </c>
      <c r="C3804" s="479" t="s">
        <v>925</v>
      </c>
      <c r="D3804" s="480">
        <v>162.91999999999999</v>
      </c>
    </row>
    <row r="3805" spans="1:4" s="476" customFormat="1" ht="13.5" x14ac:dyDescent="0.25">
      <c r="A3805" s="479">
        <v>89702</v>
      </c>
      <c r="B3805" s="479" t="s">
        <v>5041</v>
      </c>
      <c r="C3805" s="479" t="s">
        <v>925</v>
      </c>
      <c r="D3805" s="480">
        <v>14.64</v>
      </c>
    </row>
    <row r="3806" spans="1:4" s="476" customFormat="1" ht="13.5" x14ac:dyDescent="0.25">
      <c r="A3806" s="479">
        <v>89703</v>
      </c>
      <c r="B3806" s="479" t="s">
        <v>5042</v>
      </c>
      <c r="C3806" s="479" t="s">
        <v>925</v>
      </c>
      <c r="D3806" s="480">
        <v>28.9</v>
      </c>
    </row>
    <row r="3807" spans="1:4" s="476" customFormat="1" ht="13.5" x14ac:dyDescent="0.25">
      <c r="A3807" s="479">
        <v>89704</v>
      </c>
      <c r="B3807" s="479" t="s">
        <v>5043</v>
      </c>
      <c r="C3807" s="479" t="s">
        <v>925</v>
      </c>
      <c r="D3807" s="480">
        <v>112.53</v>
      </c>
    </row>
    <row r="3808" spans="1:4" s="476" customFormat="1" ht="13.5" x14ac:dyDescent="0.25">
      <c r="A3808" s="479">
        <v>89705</v>
      </c>
      <c r="B3808" s="479" t="s">
        <v>5044</v>
      </c>
      <c r="C3808" s="479" t="s">
        <v>925</v>
      </c>
      <c r="D3808" s="480">
        <v>20.22</v>
      </c>
    </row>
    <row r="3809" spans="1:4" s="476" customFormat="1" ht="13.5" x14ac:dyDescent="0.25">
      <c r="A3809" s="479">
        <v>89706</v>
      </c>
      <c r="B3809" s="479" t="s">
        <v>5045</v>
      </c>
      <c r="C3809" s="479" t="s">
        <v>925</v>
      </c>
      <c r="D3809" s="480">
        <v>37.1</v>
      </c>
    </row>
    <row r="3810" spans="1:4" s="476" customFormat="1" ht="13.5" x14ac:dyDescent="0.25">
      <c r="A3810" s="479">
        <v>89718</v>
      </c>
      <c r="B3810" s="479" t="s">
        <v>5046</v>
      </c>
      <c r="C3810" s="479" t="s">
        <v>934</v>
      </c>
      <c r="D3810" s="480">
        <v>44.9</v>
      </c>
    </row>
    <row r="3811" spans="1:4" s="476" customFormat="1" ht="13.5" x14ac:dyDescent="0.25">
      <c r="A3811" s="479">
        <v>89719</v>
      </c>
      <c r="B3811" s="479" t="s">
        <v>5047</v>
      </c>
      <c r="C3811" s="479" t="s">
        <v>925</v>
      </c>
      <c r="D3811" s="480">
        <v>8.8000000000000007</v>
      </c>
    </row>
    <row r="3812" spans="1:4" s="476" customFormat="1" ht="13.5" x14ac:dyDescent="0.25">
      <c r="A3812" s="479">
        <v>89720</v>
      </c>
      <c r="B3812" s="479" t="s">
        <v>5048</v>
      </c>
      <c r="C3812" s="479" t="s">
        <v>925</v>
      </c>
      <c r="D3812" s="480">
        <v>9.84</v>
      </c>
    </row>
    <row r="3813" spans="1:4" s="476" customFormat="1" ht="13.5" x14ac:dyDescent="0.25">
      <c r="A3813" s="479">
        <v>89721</v>
      </c>
      <c r="B3813" s="479" t="s">
        <v>5049</v>
      </c>
      <c r="C3813" s="479" t="s">
        <v>925</v>
      </c>
      <c r="D3813" s="480">
        <v>10.19</v>
      </c>
    </row>
    <row r="3814" spans="1:4" s="476" customFormat="1" ht="13.5" x14ac:dyDescent="0.25">
      <c r="A3814" s="479">
        <v>89722</v>
      </c>
      <c r="B3814" s="479" t="s">
        <v>5050</v>
      </c>
      <c r="C3814" s="479" t="s">
        <v>925</v>
      </c>
      <c r="D3814" s="480">
        <v>15.13</v>
      </c>
    </row>
    <row r="3815" spans="1:4" s="476" customFormat="1" ht="13.5" x14ac:dyDescent="0.25">
      <c r="A3815" s="479">
        <v>89723</v>
      </c>
      <c r="B3815" s="479" t="s">
        <v>5051</v>
      </c>
      <c r="C3815" s="479" t="s">
        <v>925</v>
      </c>
      <c r="D3815" s="480">
        <v>13.31</v>
      </c>
    </row>
    <row r="3816" spans="1:4" s="476" customFormat="1" ht="13.5" x14ac:dyDescent="0.25">
      <c r="A3816" s="479">
        <v>89724</v>
      </c>
      <c r="B3816" s="479" t="s">
        <v>962</v>
      </c>
      <c r="C3816" s="479" t="s">
        <v>925</v>
      </c>
      <c r="D3816" s="480">
        <v>9.44</v>
      </c>
    </row>
    <row r="3817" spans="1:4" s="476" customFormat="1" ht="13.5" x14ac:dyDescent="0.25">
      <c r="A3817" s="479">
        <v>89725</v>
      </c>
      <c r="B3817" s="479" t="s">
        <v>5052</v>
      </c>
      <c r="C3817" s="479" t="s">
        <v>925</v>
      </c>
      <c r="D3817" s="480">
        <v>13.07</v>
      </c>
    </row>
    <row r="3818" spans="1:4" s="476" customFormat="1" ht="13.5" x14ac:dyDescent="0.25">
      <c r="A3818" s="479">
        <v>89726</v>
      </c>
      <c r="B3818" s="479" t="s">
        <v>963</v>
      </c>
      <c r="C3818" s="479" t="s">
        <v>925</v>
      </c>
      <c r="D3818" s="480">
        <v>6.98</v>
      </c>
    </row>
    <row r="3819" spans="1:4" s="476" customFormat="1" ht="13.5" x14ac:dyDescent="0.25">
      <c r="A3819" s="479">
        <v>89727</v>
      </c>
      <c r="B3819" s="479" t="s">
        <v>5053</v>
      </c>
      <c r="C3819" s="479" t="s">
        <v>925</v>
      </c>
      <c r="D3819" s="480">
        <v>14.19</v>
      </c>
    </row>
    <row r="3820" spans="1:4" s="476" customFormat="1" ht="13.5" x14ac:dyDescent="0.25">
      <c r="A3820" s="479">
        <v>89728</v>
      </c>
      <c r="B3820" s="479" t="s">
        <v>5054</v>
      </c>
      <c r="C3820" s="479" t="s">
        <v>925</v>
      </c>
      <c r="D3820" s="480">
        <v>10.050000000000001</v>
      </c>
    </row>
    <row r="3821" spans="1:4" s="476" customFormat="1" ht="13.5" x14ac:dyDescent="0.25">
      <c r="A3821" s="479">
        <v>89729</v>
      </c>
      <c r="B3821" s="479" t="s">
        <v>5055</v>
      </c>
      <c r="C3821" s="479" t="s">
        <v>925</v>
      </c>
      <c r="D3821" s="480">
        <v>19.02</v>
      </c>
    </row>
    <row r="3822" spans="1:4" s="476" customFormat="1" ht="13.5" x14ac:dyDescent="0.25">
      <c r="A3822" s="479">
        <v>89730</v>
      </c>
      <c r="B3822" s="479" t="s">
        <v>5056</v>
      </c>
      <c r="C3822" s="479" t="s">
        <v>925</v>
      </c>
      <c r="D3822" s="480">
        <v>10.86</v>
      </c>
    </row>
    <row r="3823" spans="1:4" s="476" customFormat="1" ht="13.5" x14ac:dyDescent="0.25">
      <c r="A3823" s="479">
        <v>89731</v>
      </c>
      <c r="B3823" s="479" t="s">
        <v>964</v>
      </c>
      <c r="C3823" s="479" t="s">
        <v>925</v>
      </c>
      <c r="D3823" s="480">
        <v>10.36</v>
      </c>
    </row>
    <row r="3824" spans="1:4" s="476" customFormat="1" ht="13.5" x14ac:dyDescent="0.25">
      <c r="A3824" s="479">
        <v>89732</v>
      </c>
      <c r="B3824" s="479" t="s">
        <v>1806</v>
      </c>
      <c r="C3824" s="479" t="s">
        <v>925</v>
      </c>
      <c r="D3824" s="480">
        <v>10.94</v>
      </c>
    </row>
    <row r="3825" spans="1:4" s="476" customFormat="1" ht="13.5" x14ac:dyDescent="0.25">
      <c r="A3825" s="479">
        <v>89733</v>
      </c>
      <c r="B3825" s="479" t="s">
        <v>5057</v>
      </c>
      <c r="C3825" s="479" t="s">
        <v>925</v>
      </c>
      <c r="D3825" s="480">
        <v>17.22</v>
      </c>
    </row>
    <row r="3826" spans="1:4" s="476" customFormat="1" ht="13.5" x14ac:dyDescent="0.25">
      <c r="A3826" s="479">
        <v>89734</v>
      </c>
      <c r="B3826" s="479" t="s">
        <v>5058</v>
      </c>
      <c r="C3826" s="479" t="s">
        <v>925</v>
      </c>
      <c r="D3826" s="480">
        <v>19.02</v>
      </c>
    </row>
    <row r="3827" spans="1:4" s="476" customFormat="1" ht="13.5" x14ac:dyDescent="0.25">
      <c r="A3827" s="479">
        <v>89735</v>
      </c>
      <c r="B3827" s="479" t="s">
        <v>5059</v>
      </c>
      <c r="C3827" s="479" t="s">
        <v>925</v>
      </c>
      <c r="D3827" s="480">
        <v>18.18</v>
      </c>
    </row>
    <row r="3828" spans="1:4" s="476" customFormat="1" ht="13.5" x14ac:dyDescent="0.25">
      <c r="A3828" s="479">
        <v>89736</v>
      </c>
      <c r="B3828" s="479" t="s">
        <v>5060</v>
      </c>
      <c r="C3828" s="479" t="s">
        <v>925</v>
      </c>
      <c r="D3828" s="480">
        <v>6.5</v>
      </c>
    </row>
    <row r="3829" spans="1:4" s="476" customFormat="1" ht="13.5" x14ac:dyDescent="0.25">
      <c r="A3829" s="479">
        <v>89737</v>
      </c>
      <c r="B3829" s="479" t="s">
        <v>1803</v>
      </c>
      <c r="C3829" s="479" t="s">
        <v>925</v>
      </c>
      <c r="D3829" s="480">
        <v>17.77</v>
      </c>
    </row>
    <row r="3830" spans="1:4" s="476" customFormat="1" ht="13.5" x14ac:dyDescent="0.25">
      <c r="A3830" s="479">
        <v>89738</v>
      </c>
      <c r="B3830" s="479" t="s">
        <v>5061</v>
      </c>
      <c r="C3830" s="479" t="s">
        <v>925</v>
      </c>
      <c r="D3830" s="480">
        <v>10.16</v>
      </c>
    </row>
    <row r="3831" spans="1:4" s="476" customFormat="1" ht="13.5" x14ac:dyDescent="0.25">
      <c r="A3831" s="479">
        <v>89739</v>
      </c>
      <c r="B3831" s="479" t="s">
        <v>1808</v>
      </c>
      <c r="C3831" s="479" t="s">
        <v>925</v>
      </c>
      <c r="D3831" s="480">
        <v>18.600000000000001</v>
      </c>
    </row>
    <row r="3832" spans="1:4" s="476" customFormat="1" ht="13.5" x14ac:dyDescent="0.25">
      <c r="A3832" s="479">
        <v>89740</v>
      </c>
      <c r="B3832" s="479" t="s">
        <v>5062</v>
      </c>
      <c r="C3832" s="479" t="s">
        <v>925</v>
      </c>
      <c r="D3832" s="480">
        <v>6.18</v>
      </c>
    </row>
    <row r="3833" spans="1:4" s="476" customFormat="1" ht="13.5" x14ac:dyDescent="0.25">
      <c r="A3833" s="479">
        <v>89741</v>
      </c>
      <c r="B3833" s="479" t="s">
        <v>5063</v>
      </c>
      <c r="C3833" s="479" t="s">
        <v>925</v>
      </c>
      <c r="D3833" s="480">
        <v>12.95</v>
      </c>
    </row>
    <row r="3834" spans="1:4" s="476" customFormat="1" ht="13.5" x14ac:dyDescent="0.25">
      <c r="A3834" s="479">
        <v>89742</v>
      </c>
      <c r="B3834" s="479" t="s">
        <v>5064</v>
      </c>
      <c r="C3834" s="479" t="s">
        <v>925</v>
      </c>
      <c r="D3834" s="480">
        <v>29.67</v>
      </c>
    </row>
    <row r="3835" spans="1:4" s="476" customFormat="1" ht="13.5" x14ac:dyDescent="0.25">
      <c r="A3835" s="479">
        <v>89743</v>
      </c>
      <c r="B3835" s="479" t="s">
        <v>5065</v>
      </c>
      <c r="C3835" s="479" t="s">
        <v>925</v>
      </c>
      <c r="D3835" s="480">
        <v>41.61</v>
      </c>
    </row>
    <row r="3836" spans="1:4" s="476" customFormat="1" ht="13.5" x14ac:dyDescent="0.25">
      <c r="A3836" s="479">
        <v>89744</v>
      </c>
      <c r="B3836" s="479" t="s">
        <v>1798</v>
      </c>
      <c r="C3836" s="479" t="s">
        <v>925</v>
      </c>
      <c r="D3836" s="480">
        <v>23.12</v>
      </c>
    </row>
    <row r="3837" spans="1:4" s="476" customFormat="1" ht="13.5" x14ac:dyDescent="0.25">
      <c r="A3837" s="479">
        <v>89745</v>
      </c>
      <c r="B3837" s="479" t="s">
        <v>5066</v>
      </c>
      <c r="C3837" s="479" t="s">
        <v>925</v>
      </c>
      <c r="D3837" s="480">
        <v>18.91</v>
      </c>
    </row>
    <row r="3838" spans="1:4" s="476" customFormat="1" ht="13.5" x14ac:dyDescent="0.25">
      <c r="A3838" s="479">
        <v>89746</v>
      </c>
      <c r="B3838" s="479" t="s">
        <v>1810</v>
      </c>
      <c r="C3838" s="479" t="s">
        <v>925</v>
      </c>
      <c r="D3838" s="480">
        <v>23.07</v>
      </c>
    </row>
    <row r="3839" spans="1:4" s="476" customFormat="1" ht="13.5" x14ac:dyDescent="0.25">
      <c r="A3839" s="479">
        <v>89747</v>
      </c>
      <c r="B3839" s="479" t="s">
        <v>5067</v>
      </c>
      <c r="C3839" s="479" t="s">
        <v>925</v>
      </c>
      <c r="D3839" s="480">
        <v>8.92</v>
      </c>
    </row>
    <row r="3840" spans="1:4" s="476" customFormat="1" ht="13.5" x14ac:dyDescent="0.25">
      <c r="A3840" s="479">
        <v>89748</v>
      </c>
      <c r="B3840" s="479" t="s">
        <v>965</v>
      </c>
      <c r="C3840" s="479" t="s">
        <v>925</v>
      </c>
      <c r="D3840" s="480">
        <v>36.07</v>
      </c>
    </row>
    <row r="3841" spans="1:4" s="476" customFormat="1" ht="13.5" x14ac:dyDescent="0.25">
      <c r="A3841" s="479">
        <v>89749</v>
      </c>
      <c r="B3841" s="479" t="s">
        <v>5068</v>
      </c>
      <c r="C3841" s="479" t="s">
        <v>925</v>
      </c>
      <c r="D3841" s="480">
        <v>10.16</v>
      </c>
    </row>
    <row r="3842" spans="1:4" s="476" customFormat="1" ht="13.5" x14ac:dyDescent="0.25">
      <c r="A3842" s="479">
        <v>89750</v>
      </c>
      <c r="B3842" s="479" t="s">
        <v>5069</v>
      </c>
      <c r="C3842" s="479" t="s">
        <v>925</v>
      </c>
      <c r="D3842" s="480">
        <v>59.04</v>
      </c>
    </row>
    <row r="3843" spans="1:4" s="476" customFormat="1" ht="13.5" x14ac:dyDescent="0.25">
      <c r="A3843" s="479">
        <v>89751</v>
      </c>
      <c r="B3843" s="479" t="s">
        <v>5070</v>
      </c>
      <c r="C3843" s="479" t="s">
        <v>925</v>
      </c>
      <c r="D3843" s="480">
        <v>5.64</v>
      </c>
    </row>
    <row r="3844" spans="1:4" s="476" customFormat="1" ht="13.5" x14ac:dyDescent="0.25">
      <c r="A3844" s="479">
        <v>89752</v>
      </c>
      <c r="B3844" s="479" t="s">
        <v>5071</v>
      </c>
      <c r="C3844" s="479" t="s">
        <v>925</v>
      </c>
      <c r="D3844" s="480">
        <v>5.95</v>
      </c>
    </row>
    <row r="3845" spans="1:4" s="476" customFormat="1" ht="13.5" x14ac:dyDescent="0.25">
      <c r="A3845" s="479">
        <v>89753</v>
      </c>
      <c r="B3845" s="479" t="s">
        <v>1819</v>
      </c>
      <c r="C3845" s="479" t="s">
        <v>925</v>
      </c>
      <c r="D3845" s="480">
        <v>8.6300000000000008</v>
      </c>
    </row>
    <row r="3846" spans="1:4" s="476" customFormat="1" ht="13.5" x14ac:dyDescent="0.25">
      <c r="A3846" s="479">
        <v>89754</v>
      </c>
      <c r="B3846" s="479" t="s">
        <v>5072</v>
      </c>
      <c r="C3846" s="479" t="s">
        <v>925</v>
      </c>
      <c r="D3846" s="480">
        <v>15.6</v>
      </c>
    </row>
    <row r="3847" spans="1:4" s="476" customFormat="1" ht="13.5" x14ac:dyDescent="0.25">
      <c r="A3847" s="479">
        <v>89755</v>
      </c>
      <c r="B3847" s="479" t="s">
        <v>5073</v>
      </c>
      <c r="C3847" s="479" t="s">
        <v>925</v>
      </c>
      <c r="D3847" s="480">
        <v>9.3800000000000008</v>
      </c>
    </row>
    <row r="3848" spans="1:4" s="476" customFormat="1" ht="13.5" x14ac:dyDescent="0.25">
      <c r="A3848" s="479">
        <v>89756</v>
      </c>
      <c r="B3848" s="479" t="s">
        <v>5074</v>
      </c>
      <c r="C3848" s="479" t="s">
        <v>925</v>
      </c>
      <c r="D3848" s="480">
        <v>13.57</v>
      </c>
    </row>
    <row r="3849" spans="1:4" s="476" customFormat="1" ht="13.5" x14ac:dyDescent="0.25">
      <c r="A3849" s="479">
        <v>89757</v>
      </c>
      <c r="B3849" s="479" t="s">
        <v>5075</v>
      </c>
      <c r="C3849" s="479" t="s">
        <v>925</v>
      </c>
      <c r="D3849" s="480">
        <v>18.91</v>
      </c>
    </row>
    <row r="3850" spans="1:4" s="476" customFormat="1" ht="13.5" x14ac:dyDescent="0.25">
      <c r="A3850" s="479">
        <v>89758</v>
      </c>
      <c r="B3850" s="479" t="s">
        <v>5076</v>
      </c>
      <c r="C3850" s="479" t="s">
        <v>925</v>
      </c>
      <c r="D3850" s="480">
        <v>27.63</v>
      </c>
    </row>
    <row r="3851" spans="1:4" s="476" customFormat="1" ht="13.5" x14ac:dyDescent="0.25">
      <c r="A3851" s="479">
        <v>89759</v>
      </c>
      <c r="B3851" s="479" t="s">
        <v>5077</v>
      </c>
      <c r="C3851" s="479" t="s">
        <v>925</v>
      </c>
      <c r="D3851" s="480">
        <v>7.52</v>
      </c>
    </row>
    <row r="3852" spans="1:4" s="476" customFormat="1" ht="13.5" x14ac:dyDescent="0.25">
      <c r="A3852" s="479">
        <v>89760</v>
      </c>
      <c r="B3852" s="479" t="s">
        <v>5078</v>
      </c>
      <c r="C3852" s="479" t="s">
        <v>925</v>
      </c>
      <c r="D3852" s="480">
        <v>13.88</v>
      </c>
    </row>
    <row r="3853" spans="1:4" s="476" customFormat="1" ht="13.5" x14ac:dyDescent="0.25">
      <c r="A3853" s="479">
        <v>89761</v>
      </c>
      <c r="B3853" s="479" t="s">
        <v>5079</v>
      </c>
      <c r="C3853" s="479" t="s">
        <v>925</v>
      </c>
      <c r="D3853" s="480">
        <v>20.149999999999999</v>
      </c>
    </row>
    <row r="3854" spans="1:4" s="476" customFormat="1" ht="13.5" x14ac:dyDescent="0.25">
      <c r="A3854" s="479">
        <v>89762</v>
      </c>
      <c r="B3854" s="479" t="s">
        <v>5080</v>
      </c>
      <c r="C3854" s="479" t="s">
        <v>925</v>
      </c>
      <c r="D3854" s="480">
        <v>26.87</v>
      </c>
    </row>
    <row r="3855" spans="1:4" s="476" customFormat="1" ht="13.5" x14ac:dyDescent="0.25">
      <c r="A3855" s="479">
        <v>89763</v>
      </c>
      <c r="B3855" s="479" t="s">
        <v>5081</v>
      </c>
      <c r="C3855" s="479" t="s">
        <v>925</v>
      </c>
      <c r="D3855" s="480">
        <v>93.34</v>
      </c>
    </row>
    <row r="3856" spans="1:4" s="476" customFormat="1" ht="13.5" x14ac:dyDescent="0.25">
      <c r="A3856" s="479">
        <v>89764</v>
      </c>
      <c r="B3856" s="479" t="s">
        <v>5082</v>
      </c>
      <c r="C3856" s="479" t="s">
        <v>925</v>
      </c>
      <c r="D3856" s="480">
        <v>21.49</v>
      </c>
    </row>
    <row r="3857" spans="1:4" s="476" customFormat="1" ht="13.5" x14ac:dyDescent="0.25">
      <c r="A3857" s="479">
        <v>89765</v>
      </c>
      <c r="B3857" s="479" t="s">
        <v>5083</v>
      </c>
      <c r="C3857" s="479" t="s">
        <v>925</v>
      </c>
      <c r="D3857" s="480">
        <v>11.79</v>
      </c>
    </row>
    <row r="3858" spans="1:4" s="476" customFormat="1" ht="13.5" x14ac:dyDescent="0.25">
      <c r="A3858" s="479">
        <v>89766</v>
      </c>
      <c r="B3858" s="479" t="s">
        <v>5084</v>
      </c>
      <c r="C3858" s="479" t="s">
        <v>925</v>
      </c>
      <c r="D3858" s="480">
        <v>15.3</v>
      </c>
    </row>
    <row r="3859" spans="1:4" s="476" customFormat="1" ht="13.5" x14ac:dyDescent="0.25">
      <c r="A3859" s="479">
        <v>89767</v>
      </c>
      <c r="B3859" s="479" t="s">
        <v>5085</v>
      </c>
      <c r="C3859" s="479" t="s">
        <v>925</v>
      </c>
      <c r="D3859" s="480">
        <v>15.3</v>
      </c>
    </row>
    <row r="3860" spans="1:4" s="476" customFormat="1" ht="13.5" x14ac:dyDescent="0.25">
      <c r="A3860" s="479">
        <v>89768</v>
      </c>
      <c r="B3860" s="479" t="s">
        <v>5086</v>
      </c>
      <c r="C3860" s="479" t="s">
        <v>925</v>
      </c>
      <c r="D3860" s="480">
        <v>16.600000000000001</v>
      </c>
    </row>
    <row r="3861" spans="1:4" s="476" customFormat="1" ht="13.5" x14ac:dyDescent="0.25">
      <c r="A3861" s="479">
        <v>89769</v>
      </c>
      <c r="B3861" s="479" t="s">
        <v>5087</v>
      </c>
      <c r="C3861" s="479" t="s">
        <v>925</v>
      </c>
      <c r="D3861" s="480">
        <v>32.82</v>
      </c>
    </row>
    <row r="3862" spans="1:4" s="476" customFormat="1" ht="13.5" x14ac:dyDescent="0.25">
      <c r="A3862" s="479">
        <v>89772</v>
      </c>
      <c r="B3862" s="479" t="s">
        <v>5088</v>
      </c>
      <c r="C3862" s="479" t="s">
        <v>934</v>
      </c>
      <c r="D3862" s="480">
        <v>82.58</v>
      </c>
    </row>
    <row r="3863" spans="1:4" s="476" customFormat="1" ht="13.5" x14ac:dyDescent="0.25">
      <c r="A3863" s="479">
        <v>89774</v>
      </c>
      <c r="B3863" s="479" t="s">
        <v>1821</v>
      </c>
      <c r="C3863" s="479" t="s">
        <v>925</v>
      </c>
      <c r="D3863" s="480">
        <v>14.25</v>
      </c>
    </row>
    <row r="3864" spans="1:4" s="476" customFormat="1" ht="13.5" x14ac:dyDescent="0.25">
      <c r="A3864" s="479">
        <v>89776</v>
      </c>
      <c r="B3864" s="479" t="s">
        <v>5089</v>
      </c>
      <c r="C3864" s="479" t="s">
        <v>925</v>
      </c>
      <c r="D3864" s="480">
        <v>19.64</v>
      </c>
    </row>
    <row r="3865" spans="1:4" s="476" customFormat="1" ht="13.5" x14ac:dyDescent="0.25">
      <c r="A3865" s="479">
        <v>89777</v>
      </c>
      <c r="B3865" s="479" t="s">
        <v>5090</v>
      </c>
      <c r="C3865" s="479" t="s">
        <v>925</v>
      </c>
      <c r="D3865" s="480">
        <v>17.57</v>
      </c>
    </row>
    <row r="3866" spans="1:4" s="476" customFormat="1" ht="13.5" x14ac:dyDescent="0.25">
      <c r="A3866" s="479">
        <v>89778</v>
      </c>
      <c r="B3866" s="479" t="s">
        <v>1823</v>
      </c>
      <c r="C3866" s="479" t="s">
        <v>925</v>
      </c>
      <c r="D3866" s="480">
        <v>17.920000000000002</v>
      </c>
    </row>
    <row r="3867" spans="1:4" s="476" customFormat="1" ht="13.5" x14ac:dyDescent="0.25">
      <c r="A3867" s="479">
        <v>89779</v>
      </c>
      <c r="B3867" s="479" t="s">
        <v>5091</v>
      </c>
      <c r="C3867" s="479" t="s">
        <v>925</v>
      </c>
      <c r="D3867" s="480">
        <v>27.9</v>
      </c>
    </row>
    <row r="3868" spans="1:4" s="476" customFormat="1" ht="13.5" x14ac:dyDescent="0.25">
      <c r="A3868" s="479">
        <v>89780</v>
      </c>
      <c r="B3868" s="479" t="s">
        <v>5092</v>
      </c>
      <c r="C3868" s="479" t="s">
        <v>925</v>
      </c>
      <c r="D3868" s="480">
        <v>17.57</v>
      </c>
    </row>
    <row r="3869" spans="1:4" s="476" customFormat="1" ht="13.5" x14ac:dyDescent="0.25">
      <c r="A3869" s="479">
        <v>89781</v>
      </c>
      <c r="B3869" s="479" t="s">
        <v>5093</v>
      </c>
      <c r="C3869" s="479" t="s">
        <v>925</v>
      </c>
      <c r="D3869" s="480">
        <v>24.95</v>
      </c>
    </row>
    <row r="3870" spans="1:4" s="476" customFormat="1" ht="13.5" x14ac:dyDescent="0.25">
      <c r="A3870" s="479">
        <v>89782</v>
      </c>
      <c r="B3870" s="479" t="s">
        <v>1834</v>
      </c>
      <c r="C3870" s="479" t="s">
        <v>925</v>
      </c>
      <c r="D3870" s="480">
        <v>11.25</v>
      </c>
    </row>
    <row r="3871" spans="1:4" s="476" customFormat="1" ht="13.5" x14ac:dyDescent="0.25">
      <c r="A3871" s="479">
        <v>89783</v>
      </c>
      <c r="B3871" s="479" t="s">
        <v>1817</v>
      </c>
      <c r="C3871" s="479" t="s">
        <v>925</v>
      </c>
      <c r="D3871" s="480">
        <v>11.51</v>
      </c>
    </row>
    <row r="3872" spans="1:4" s="476" customFormat="1" ht="13.5" x14ac:dyDescent="0.25">
      <c r="A3872" s="479">
        <v>89784</v>
      </c>
      <c r="B3872" s="479" t="s">
        <v>966</v>
      </c>
      <c r="C3872" s="479" t="s">
        <v>925</v>
      </c>
      <c r="D3872" s="480">
        <v>18.920000000000002</v>
      </c>
    </row>
    <row r="3873" spans="1:4" s="476" customFormat="1" ht="13.5" x14ac:dyDescent="0.25">
      <c r="A3873" s="479">
        <v>89785</v>
      </c>
      <c r="B3873" s="479" t="s">
        <v>5094</v>
      </c>
      <c r="C3873" s="479" t="s">
        <v>925</v>
      </c>
      <c r="D3873" s="480">
        <v>20.58</v>
      </c>
    </row>
    <row r="3874" spans="1:4" s="476" customFormat="1" ht="13.5" x14ac:dyDescent="0.25">
      <c r="A3874" s="479">
        <v>89786</v>
      </c>
      <c r="B3874" s="479" t="s">
        <v>1826</v>
      </c>
      <c r="C3874" s="479" t="s">
        <v>925</v>
      </c>
      <c r="D3874" s="480">
        <v>31.17</v>
      </c>
    </row>
    <row r="3875" spans="1:4" s="476" customFormat="1" ht="13.5" x14ac:dyDescent="0.25">
      <c r="A3875" s="479">
        <v>89787</v>
      </c>
      <c r="B3875" s="479" t="s">
        <v>5095</v>
      </c>
      <c r="C3875" s="479" t="s">
        <v>925</v>
      </c>
      <c r="D3875" s="480">
        <v>24.95</v>
      </c>
    </row>
    <row r="3876" spans="1:4" s="476" customFormat="1" ht="13.5" x14ac:dyDescent="0.25">
      <c r="A3876" s="479">
        <v>89788</v>
      </c>
      <c r="B3876" s="479" t="s">
        <v>5096</v>
      </c>
      <c r="C3876" s="479" t="s">
        <v>925</v>
      </c>
      <c r="D3876" s="480">
        <v>45.28</v>
      </c>
    </row>
    <row r="3877" spans="1:4" s="476" customFormat="1" ht="13.5" x14ac:dyDescent="0.25">
      <c r="A3877" s="479">
        <v>89789</v>
      </c>
      <c r="B3877" s="479" t="s">
        <v>5097</v>
      </c>
      <c r="C3877" s="479" t="s">
        <v>925</v>
      </c>
      <c r="D3877" s="480">
        <v>45.9</v>
      </c>
    </row>
    <row r="3878" spans="1:4" s="476" customFormat="1" ht="13.5" x14ac:dyDescent="0.25">
      <c r="A3878" s="479">
        <v>89790</v>
      </c>
      <c r="B3878" s="479" t="s">
        <v>5098</v>
      </c>
      <c r="C3878" s="479" t="s">
        <v>925</v>
      </c>
      <c r="D3878" s="480">
        <v>105.55</v>
      </c>
    </row>
    <row r="3879" spans="1:4" s="476" customFormat="1" ht="13.5" x14ac:dyDescent="0.25">
      <c r="A3879" s="479">
        <v>89791</v>
      </c>
      <c r="B3879" s="479" t="s">
        <v>5099</v>
      </c>
      <c r="C3879" s="479" t="s">
        <v>925</v>
      </c>
      <c r="D3879" s="480">
        <v>107.82</v>
      </c>
    </row>
    <row r="3880" spans="1:4" s="476" customFormat="1" ht="13.5" x14ac:dyDescent="0.25">
      <c r="A3880" s="479">
        <v>89792</v>
      </c>
      <c r="B3880" s="479" t="s">
        <v>5100</v>
      </c>
      <c r="C3880" s="479" t="s">
        <v>925</v>
      </c>
      <c r="D3880" s="480">
        <v>125.88</v>
      </c>
    </row>
    <row r="3881" spans="1:4" s="476" customFormat="1" ht="13.5" x14ac:dyDescent="0.25">
      <c r="A3881" s="479">
        <v>89793</v>
      </c>
      <c r="B3881" s="479" t="s">
        <v>5101</v>
      </c>
      <c r="C3881" s="479" t="s">
        <v>925</v>
      </c>
      <c r="D3881" s="480">
        <v>128.94</v>
      </c>
    </row>
    <row r="3882" spans="1:4" s="476" customFormat="1" ht="13.5" x14ac:dyDescent="0.25">
      <c r="A3882" s="479">
        <v>89794</v>
      </c>
      <c r="B3882" s="479" t="s">
        <v>5102</v>
      </c>
      <c r="C3882" s="479" t="s">
        <v>925</v>
      </c>
      <c r="D3882" s="480">
        <v>12.93</v>
      </c>
    </row>
    <row r="3883" spans="1:4" s="476" customFormat="1" ht="13.5" x14ac:dyDescent="0.25">
      <c r="A3883" s="479">
        <v>89795</v>
      </c>
      <c r="B3883" s="479" t="s">
        <v>1815</v>
      </c>
      <c r="C3883" s="479" t="s">
        <v>925</v>
      </c>
      <c r="D3883" s="480">
        <v>33.450000000000003</v>
      </c>
    </row>
    <row r="3884" spans="1:4" s="476" customFormat="1" ht="13.5" x14ac:dyDescent="0.25">
      <c r="A3884" s="479">
        <v>89796</v>
      </c>
      <c r="B3884" s="479" t="s">
        <v>967</v>
      </c>
      <c r="C3884" s="479" t="s">
        <v>925</v>
      </c>
      <c r="D3884" s="480">
        <v>38.56</v>
      </c>
    </row>
    <row r="3885" spans="1:4" s="476" customFormat="1" ht="13.5" x14ac:dyDescent="0.25">
      <c r="A3885" s="479">
        <v>89797</v>
      </c>
      <c r="B3885" s="479" t="s">
        <v>1812</v>
      </c>
      <c r="C3885" s="479" t="s">
        <v>925</v>
      </c>
      <c r="D3885" s="480">
        <v>43.91</v>
      </c>
    </row>
    <row r="3886" spans="1:4" s="476" customFormat="1" ht="13.5" x14ac:dyDescent="0.25">
      <c r="A3886" s="479">
        <v>89801</v>
      </c>
      <c r="B3886" s="479" t="s">
        <v>5103</v>
      </c>
      <c r="C3886" s="479" t="s">
        <v>925</v>
      </c>
      <c r="D3886" s="480">
        <v>6.61</v>
      </c>
    </row>
    <row r="3887" spans="1:4" s="476" customFormat="1" ht="13.5" x14ac:dyDescent="0.25">
      <c r="A3887" s="479">
        <v>89802</v>
      </c>
      <c r="B3887" s="479" t="s">
        <v>5104</v>
      </c>
      <c r="C3887" s="479" t="s">
        <v>925</v>
      </c>
      <c r="D3887" s="480">
        <v>7.19</v>
      </c>
    </row>
    <row r="3888" spans="1:4" s="476" customFormat="1" ht="13.5" x14ac:dyDescent="0.25">
      <c r="A3888" s="479">
        <v>89803</v>
      </c>
      <c r="B3888" s="479" t="s">
        <v>5105</v>
      </c>
      <c r="C3888" s="479" t="s">
        <v>925</v>
      </c>
      <c r="D3888" s="480">
        <v>13.47</v>
      </c>
    </row>
    <row r="3889" spans="1:4" s="476" customFormat="1" ht="13.5" x14ac:dyDescent="0.25">
      <c r="A3889" s="479">
        <v>89804</v>
      </c>
      <c r="B3889" s="479" t="s">
        <v>5106</v>
      </c>
      <c r="C3889" s="479" t="s">
        <v>925</v>
      </c>
      <c r="D3889" s="480">
        <v>14.43</v>
      </c>
    </row>
    <row r="3890" spans="1:4" s="476" customFormat="1" ht="13.5" x14ac:dyDescent="0.25">
      <c r="A3890" s="479">
        <v>89805</v>
      </c>
      <c r="B3890" s="479" t="s">
        <v>5107</v>
      </c>
      <c r="C3890" s="479" t="s">
        <v>925</v>
      </c>
      <c r="D3890" s="480">
        <v>13.19</v>
      </c>
    </row>
    <row r="3891" spans="1:4" s="476" customFormat="1" ht="13.5" x14ac:dyDescent="0.25">
      <c r="A3891" s="479">
        <v>89806</v>
      </c>
      <c r="B3891" s="479" t="s">
        <v>5108</v>
      </c>
      <c r="C3891" s="479" t="s">
        <v>925</v>
      </c>
      <c r="D3891" s="480">
        <v>14.02</v>
      </c>
    </row>
    <row r="3892" spans="1:4" s="476" customFormat="1" ht="13.5" x14ac:dyDescent="0.25">
      <c r="A3892" s="479">
        <v>89807</v>
      </c>
      <c r="B3892" s="479" t="s">
        <v>1742</v>
      </c>
      <c r="C3892" s="479" t="s">
        <v>925</v>
      </c>
      <c r="D3892" s="480">
        <v>25.09</v>
      </c>
    </row>
    <row r="3893" spans="1:4" s="476" customFormat="1" ht="13.5" x14ac:dyDescent="0.25">
      <c r="A3893" s="479">
        <v>89808</v>
      </c>
      <c r="B3893" s="479" t="s">
        <v>5109</v>
      </c>
      <c r="C3893" s="479" t="s">
        <v>925</v>
      </c>
      <c r="D3893" s="480">
        <v>37.03</v>
      </c>
    </row>
    <row r="3894" spans="1:4" s="476" customFormat="1" ht="13.5" x14ac:dyDescent="0.25">
      <c r="A3894" s="479">
        <v>89809</v>
      </c>
      <c r="B3894" s="479" t="s">
        <v>5110</v>
      </c>
      <c r="C3894" s="479" t="s">
        <v>925</v>
      </c>
      <c r="D3894" s="480">
        <v>17.7</v>
      </c>
    </row>
    <row r="3895" spans="1:4" s="476" customFormat="1" ht="13.5" x14ac:dyDescent="0.25">
      <c r="A3895" s="479">
        <v>89810</v>
      </c>
      <c r="B3895" s="479" t="s">
        <v>5111</v>
      </c>
      <c r="C3895" s="479" t="s">
        <v>925</v>
      </c>
      <c r="D3895" s="480">
        <v>17.649999999999999</v>
      </c>
    </row>
    <row r="3896" spans="1:4" s="476" customFormat="1" ht="13.5" x14ac:dyDescent="0.25">
      <c r="A3896" s="479">
        <v>89811</v>
      </c>
      <c r="B3896" s="479" t="s">
        <v>5112</v>
      </c>
      <c r="C3896" s="479" t="s">
        <v>925</v>
      </c>
      <c r="D3896" s="480">
        <v>30.65</v>
      </c>
    </row>
    <row r="3897" spans="1:4" s="476" customFormat="1" ht="13.5" x14ac:dyDescent="0.25">
      <c r="A3897" s="479">
        <v>89812</v>
      </c>
      <c r="B3897" s="479" t="s">
        <v>5113</v>
      </c>
      <c r="C3897" s="479" t="s">
        <v>925</v>
      </c>
      <c r="D3897" s="480">
        <v>53.62</v>
      </c>
    </row>
    <row r="3898" spans="1:4" s="476" customFormat="1" ht="13.5" x14ac:dyDescent="0.25">
      <c r="A3898" s="479">
        <v>89813</v>
      </c>
      <c r="B3898" s="479" t="s">
        <v>5114</v>
      </c>
      <c r="C3898" s="479" t="s">
        <v>925</v>
      </c>
      <c r="D3898" s="480">
        <v>6.55</v>
      </c>
    </row>
    <row r="3899" spans="1:4" s="476" customFormat="1" ht="13.5" x14ac:dyDescent="0.25">
      <c r="A3899" s="479">
        <v>89814</v>
      </c>
      <c r="B3899" s="479" t="s">
        <v>5115</v>
      </c>
      <c r="C3899" s="479" t="s">
        <v>925</v>
      </c>
      <c r="D3899" s="480">
        <v>13.52</v>
      </c>
    </row>
    <row r="3900" spans="1:4" s="476" customFormat="1" ht="13.5" x14ac:dyDescent="0.25">
      <c r="A3900" s="479">
        <v>89815</v>
      </c>
      <c r="B3900" s="479" t="s">
        <v>5116</v>
      </c>
      <c r="C3900" s="479" t="s">
        <v>925</v>
      </c>
      <c r="D3900" s="480">
        <v>19.2</v>
      </c>
    </row>
    <row r="3901" spans="1:4" s="476" customFormat="1" ht="13.5" x14ac:dyDescent="0.25">
      <c r="A3901" s="479">
        <v>89816</v>
      </c>
      <c r="B3901" s="479" t="s">
        <v>5117</v>
      </c>
      <c r="C3901" s="479" t="s">
        <v>925</v>
      </c>
      <c r="D3901" s="480">
        <v>25.92</v>
      </c>
    </row>
    <row r="3902" spans="1:4" s="476" customFormat="1" ht="13.5" x14ac:dyDescent="0.25">
      <c r="A3902" s="479">
        <v>89817</v>
      </c>
      <c r="B3902" s="479" t="s">
        <v>5118</v>
      </c>
      <c r="C3902" s="479" t="s">
        <v>925</v>
      </c>
      <c r="D3902" s="480">
        <v>11.34</v>
      </c>
    </row>
    <row r="3903" spans="1:4" s="476" customFormat="1" ht="13.5" x14ac:dyDescent="0.25">
      <c r="A3903" s="479">
        <v>89818</v>
      </c>
      <c r="B3903" s="479" t="s">
        <v>5119</v>
      </c>
      <c r="C3903" s="479" t="s">
        <v>925</v>
      </c>
      <c r="D3903" s="480">
        <v>92.39</v>
      </c>
    </row>
    <row r="3904" spans="1:4" s="476" customFormat="1" ht="13.5" x14ac:dyDescent="0.25">
      <c r="A3904" s="479">
        <v>89819</v>
      </c>
      <c r="B3904" s="479" t="s">
        <v>5120</v>
      </c>
      <c r="C3904" s="479" t="s">
        <v>925</v>
      </c>
      <c r="D3904" s="480">
        <v>16.73</v>
      </c>
    </row>
    <row r="3905" spans="1:4" s="476" customFormat="1" ht="13.5" x14ac:dyDescent="0.25">
      <c r="A3905" s="479">
        <v>89820</v>
      </c>
      <c r="B3905" s="479" t="s">
        <v>5121</v>
      </c>
      <c r="C3905" s="479" t="s">
        <v>925</v>
      </c>
      <c r="D3905" s="480">
        <v>20.54</v>
      </c>
    </row>
    <row r="3906" spans="1:4" s="476" customFormat="1" ht="13.5" x14ac:dyDescent="0.25">
      <c r="A3906" s="479">
        <v>89821</v>
      </c>
      <c r="B3906" s="479" t="s">
        <v>5122</v>
      </c>
      <c r="C3906" s="479" t="s">
        <v>925</v>
      </c>
      <c r="D3906" s="480">
        <v>14.18</v>
      </c>
    </row>
    <row r="3907" spans="1:4" s="476" customFormat="1" ht="13.5" x14ac:dyDescent="0.25">
      <c r="A3907" s="479">
        <v>89822</v>
      </c>
      <c r="B3907" s="479" t="s">
        <v>5123</v>
      </c>
      <c r="C3907" s="479" t="s">
        <v>925</v>
      </c>
      <c r="D3907" s="480">
        <v>16.559999999999999</v>
      </c>
    </row>
    <row r="3908" spans="1:4" s="476" customFormat="1" ht="13.5" x14ac:dyDescent="0.25">
      <c r="A3908" s="479">
        <v>89823</v>
      </c>
      <c r="B3908" s="479" t="s">
        <v>5124</v>
      </c>
      <c r="C3908" s="479" t="s">
        <v>925</v>
      </c>
      <c r="D3908" s="480">
        <v>24.16</v>
      </c>
    </row>
    <row r="3909" spans="1:4" s="476" customFormat="1" ht="13.5" x14ac:dyDescent="0.25">
      <c r="A3909" s="479">
        <v>89824</v>
      </c>
      <c r="B3909" s="479" t="s">
        <v>5125</v>
      </c>
      <c r="C3909" s="479" t="s">
        <v>925</v>
      </c>
      <c r="D3909" s="480">
        <v>25.49</v>
      </c>
    </row>
    <row r="3910" spans="1:4" s="476" customFormat="1" ht="13.5" x14ac:dyDescent="0.25">
      <c r="A3910" s="479">
        <v>89825</v>
      </c>
      <c r="B3910" s="479" t="s">
        <v>5126</v>
      </c>
      <c r="C3910" s="479" t="s">
        <v>925</v>
      </c>
      <c r="D3910" s="480">
        <v>14.35</v>
      </c>
    </row>
    <row r="3911" spans="1:4" s="476" customFormat="1" ht="13.5" x14ac:dyDescent="0.25">
      <c r="A3911" s="479">
        <v>89826</v>
      </c>
      <c r="B3911" s="479" t="s">
        <v>5127</v>
      </c>
      <c r="C3911" s="479" t="s">
        <v>925</v>
      </c>
      <c r="D3911" s="480">
        <v>95</v>
      </c>
    </row>
    <row r="3912" spans="1:4" s="476" customFormat="1" ht="13.5" x14ac:dyDescent="0.25">
      <c r="A3912" s="479">
        <v>89827</v>
      </c>
      <c r="B3912" s="479" t="s">
        <v>5128</v>
      </c>
      <c r="C3912" s="479" t="s">
        <v>925</v>
      </c>
      <c r="D3912" s="480">
        <v>16.010000000000002</v>
      </c>
    </row>
    <row r="3913" spans="1:4" s="476" customFormat="1" ht="13.5" x14ac:dyDescent="0.25">
      <c r="A3913" s="479">
        <v>89828</v>
      </c>
      <c r="B3913" s="479" t="s">
        <v>5129</v>
      </c>
      <c r="C3913" s="479" t="s">
        <v>925</v>
      </c>
      <c r="D3913" s="480">
        <v>36.5</v>
      </c>
    </row>
    <row r="3914" spans="1:4" s="476" customFormat="1" ht="13.5" x14ac:dyDescent="0.25">
      <c r="A3914" s="479">
        <v>89829</v>
      </c>
      <c r="B3914" s="479" t="s">
        <v>5130</v>
      </c>
      <c r="C3914" s="479" t="s">
        <v>925</v>
      </c>
      <c r="D3914" s="480">
        <v>25.34</v>
      </c>
    </row>
    <row r="3915" spans="1:4" s="476" customFormat="1" ht="13.5" x14ac:dyDescent="0.25">
      <c r="A3915" s="479">
        <v>89830</v>
      </c>
      <c r="B3915" s="479" t="s">
        <v>5131</v>
      </c>
      <c r="C3915" s="479" t="s">
        <v>925</v>
      </c>
      <c r="D3915" s="480">
        <v>27.62</v>
      </c>
    </row>
    <row r="3916" spans="1:4" s="476" customFormat="1" ht="13.5" x14ac:dyDescent="0.25">
      <c r="A3916" s="479">
        <v>89831</v>
      </c>
      <c r="B3916" s="479" t="s">
        <v>5132</v>
      </c>
      <c r="C3916" s="479" t="s">
        <v>925</v>
      </c>
      <c r="D3916" s="480">
        <v>112.72</v>
      </c>
    </row>
    <row r="3917" spans="1:4" s="476" customFormat="1" ht="13.5" x14ac:dyDescent="0.25">
      <c r="A3917" s="479">
        <v>89832</v>
      </c>
      <c r="B3917" s="479" t="s">
        <v>5133</v>
      </c>
      <c r="C3917" s="479" t="s">
        <v>925</v>
      </c>
      <c r="D3917" s="480">
        <v>26.5</v>
      </c>
    </row>
    <row r="3918" spans="1:4" s="476" customFormat="1" ht="13.5" x14ac:dyDescent="0.25">
      <c r="A3918" s="479">
        <v>89833</v>
      </c>
      <c r="B3918" s="479" t="s">
        <v>5134</v>
      </c>
      <c r="C3918" s="479" t="s">
        <v>925</v>
      </c>
      <c r="D3918" s="480">
        <v>31.48</v>
      </c>
    </row>
    <row r="3919" spans="1:4" s="476" customFormat="1" ht="13.5" x14ac:dyDescent="0.25">
      <c r="A3919" s="479">
        <v>89834</v>
      </c>
      <c r="B3919" s="479" t="s">
        <v>5135</v>
      </c>
      <c r="C3919" s="479" t="s">
        <v>925</v>
      </c>
      <c r="D3919" s="480">
        <v>36.83</v>
      </c>
    </row>
    <row r="3920" spans="1:4" s="476" customFormat="1" ht="13.5" x14ac:dyDescent="0.25">
      <c r="A3920" s="479">
        <v>89835</v>
      </c>
      <c r="B3920" s="479" t="s">
        <v>5136</v>
      </c>
      <c r="C3920" s="479" t="s">
        <v>925</v>
      </c>
      <c r="D3920" s="480">
        <v>27.26</v>
      </c>
    </row>
    <row r="3921" spans="1:4" s="476" customFormat="1" ht="13.5" x14ac:dyDescent="0.25">
      <c r="A3921" s="479">
        <v>89836</v>
      </c>
      <c r="B3921" s="479" t="s">
        <v>5137</v>
      </c>
      <c r="C3921" s="479" t="s">
        <v>925</v>
      </c>
      <c r="D3921" s="480">
        <v>151.86000000000001</v>
      </c>
    </row>
    <row r="3922" spans="1:4" s="476" customFormat="1" ht="13.5" x14ac:dyDescent="0.25">
      <c r="A3922" s="479">
        <v>89837</v>
      </c>
      <c r="B3922" s="479" t="s">
        <v>5138</v>
      </c>
      <c r="C3922" s="479" t="s">
        <v>925</v>
      </c>
      <c r="D3922" s="480">
        <v>78.39</v>
      </c>
    </row>
    <row r="3923" spans="1:4" s="476" customFormat="1" ht="13.5" x14ac:dyDescent="0.25">
      <c r="A3923" s="479">
        <v>89838</v>
      </c>
      <c r="B3923" s="479" t="s">
        <v>5139</v>
      </c>
      <c r="C3923" s="479" t="s">
        <v>925</v>
      </c>
      <c r="D3923" s="480">
        <v>86.38</v>
      </c>
    </row>
    <row r="3924" spans="1:4" s="476" customFormat="1" ht="13.5" x14ac:dyDescent="0.25">
      <c r="A3924" s="479">
        <v>89839</v>
      </c>
      <c r="B3924" s="479" t="s">
        <v>5140</v>
      </c>
      <c r="C3924" s="479" t="s">
        <v>925</v>
      </c>
      <c r="D3924" s="480">
        <v>113.46</v>
      </c>
    </row>
    <row r="3925" spans="1:4" s="476" customFormat="1" ht="13.5" x14ac:dyDescent="0.25">
      <c r="A3925" s="479">
        <v>89840</v>
      </c>
      <c r="B3925" s="479" t="s">
        <v>5141</v>
      </c>
      <c r="C3925" s="479" t="s">
        <v>925</v>
      </c>
      <c r="D3925" s="480">
        <v>102.83</v>
      </c>
    </row>
    <row r="3926" spans="1:4" s="476" customFormat="1" ht="13.5" x14ac:dyDescent="0.25">
      <c r="A3926" s="479">
        <v>89841</v>
      </c>
      <c r="B3926" s="479" t="s">
        <v>5142</v>
      </c>
      <c r="C3926" s="479" t="s">
        <v>925</v>
      </c>
      <c r="D3926" s="480">
        <v>165.99</v>
      </c>
    </row>
    <row r="3927" spans="1:4" s="476" customFormat="1" ht="13.5" x14ac:dyDescent="0.25">
      <c r="A3927" s="479">
        <v>89842</v>
      </c>
      <c r="B3927" s="479" t="s">
        <v>5143</v>
      </c>
      <c r="C3927" s="479" t="s">
        <v>925</v>
      </c>
      <c r="D3927" s="480">
        <v>30.91</v>
      </c>
    </row>
    <row r="3928" spans="1:4" s="476" customFormat="1" ht="13.5" x14ac:dyDescent="0.25">
      <c r="A3928" s="479">
        <v>89844</v>
      </c>
      <c r="B3928" s="479" t="s">
        <v>5144</v>
      </c>
      <c r="C3928" s="479" t="s">
        <v>925</v>
      </c>
      <c r="D3928" s="480">
        <v>38.89</v>
      </c>
    </row>
    <row r="3929" spans="1:4" s="476" customFormat="1" ht="13.5" x14ac:dyDescent="0.25">
      <c r="A3929" s="479">
        <v>89845</v>
      </c>
      <c r="B3929" s="479" t="s">
        <v>5145</v>
      </c>
      <c r="C3929" s="479" t="s">
        <v>925</v>
      </c>
      <c r="D3929" s="480">
        <v>58.23</v>
      </c>
    </row>
    <row r="3930" spans="1:4" s="476" customFormat="1" ht="13.5" x14ac:dyDescent="0.25">
      <c r="A3930" s="479">
        <v>89846</v>
      </c>
      <c r="B3930" s="479" t="s">
        <v>5146</v>
      </c>
      <c r="C3930" s="479" t="s">
        <v>925</v>
      </c>
      <c r="D3930" s="480">
        <v>123.78</v>
      </c>
    </row>
    <row r="3931" spans="1:4" s="476" customFormat="1" ht="13.5" x14ac:dyDescent="0.25">
      <c r="A3931" s="479">
        <v>89847</v>
      </c>
      <c r="B3931" s="479" t="s">
        <v>5147</v>
      </c>
      <c r="C3931" s="479" t="s">
        <v>925</v>
      </c>
      <c r="D3931" s="480">
        <v>154.07</v>
      </c>
    </row>
    <row r="3932" spans="1:4" s="476" customFormat="1" ht="13.5" x14ac:dyDescent="0.25">
      <c r="A3932" s="479">
        <v>89850</v>
      </c>
      <c r="B3932" s="479" t="s">
        <v>5148</v>
      </c>
      <c r="C3932" s="479" t="s">
        <v>925</v>
      </c>
      <c r="D3932" s="480">
        <v>22.7</v>
      </c>
    </row>
    <row r="3933" spans="1:4" s="476" customFormat="1" ht="13.5" x14ac:dyDescent="0.25">
      <c r="A3933" s="479">
        <v>89851</v>
      </c>
      <c r="B3933" s="479" t="s">
        <v>5149</v>
      </c>
      <c r="C3933" s="479" t="s">
        <v>925</v>
      </c>
      <c r="D3933" s="480">
        <v>22.65</v>
      </c>
    </row>
    <row r="3934" spans="1:4" s="476" customFormat="1" ht="13.5" x14ac:dyDescent="0.25">
      <c r="A3934" s="479">
        <v>89852</v>
      </c>
      <c r="B3934" s="479" t="s">
        <v>5150</v>
      </c>
      <c r="C3934" s="479" t="s">
        <v>925</v>
      </c>
      <c r="D3934" s="480">
        <v>35.65</v>
      </c>
    </row>
    <row r="3935" spans="1:4" s="476" customFormat="1" ht="13.5" x14ac:dyDescent="0.25">
      <c r="A3935" s="479">
        <v>89853</v>
      </c>
      <c r="B3935" s="479" t="s">
        <v>5151</v>
      </c>
      <c r="C3935" s="479" t="s">
        <v>925</v>
      </c>
      <c r="D3935" s="480">
        <v>58.62</v>
      </c>
    </row>
    <row r="3936" spans="1:4" s="476" customFormat="1" ht="13.5" x14ac:dyDescent="0.25">
      <c r="A3936" s="479">
        <v>89854</v>
      </c>
      <c r="B3936" s="479" t="s">
        <v>5152</v>
      </c>
      <c r="C3936" s="479" t="s">
        <v>925</v>
      </c>
      <c r="D3936" s="480">
        <v>76.86</v>
      </c>
    </row>
    <row r="3937" spans="1:4" s="476" customFormat="1" ht="13.5" x14ac:dyDescent="0.25">
      <c r="A3937" s="479">
        <v>89855</v>
      </c>
      <c r="B3937" s="479" t="s">
        <v>5153</v>
      </c>
      <c r="C3937" s="479" t="s">
        <v>925</v>
      </c>
      <c r="D3937" s="480">
        <v>81.48</v>
      </c>
    </row>
    <row r="3938" spans="1:4" s="476" customFormat="1" ht="13.5" x14ac:dyDescent="0.25">
      <c r="A3938" s="479">
        <v>89856</v>
      </c>
      <c r="B3938" s="479" t="s">
        <v>5154</v>
      </c>
      <c r="C3938" s="479" t="s">
        <v>925</v>
      </c>
      <c r="D3938" s="480">
        <v>17.510000000000002</v>
      </c>
    </row>
    <row r="3939" spans="1:4" s="476" customFormat="1" ht="13.5" x14ac:dyDescent="0.25">
      <c r="A3939" s="479">
        <v>89857</v>
      </c>
      <c r="B3939" s="479" t="s">
        <v>5155</v>
      </c>
      <c r="C3939" s="479" t="s">
        <v>925</v>
      </c>
      <c r="D3939" s="480">
        <v>27.49</v>
      </c>
    </row>
    <row r="3940" spans="1:4" s="476" customFormat="1" ht="13.5" x14ac:dyDescent="0.25">
      <c r="A3940" s="479">
        <v>89859</v>
      </c>
      <c r="B3940" s="479" t="s">
        <v>5156</v>
      </c>
      <c r="C3940" s="479" t="s">
        <v>925</v>
      </c>
      <c r="D3940" s="480">
        <v>105.66</v>
      </c>
    </row>
    <row r="3941" spans="1:4" s="476" customFormat="1" ht="13.5" x14ac:dyDescent="0.25">
      <c r="A3941" s="479">
        <v>89860</v>
      </c>
      <c r="B3941" s="479" t="s">
        <v>5157</v>
      </c>
      <c r="C3941" s="479" t="s">
        <v>925</v>
      </c>
      <c r="D3941" s="480">
        <v>38.15</v>
      </c>
    </row>
    <row r="3942" spans="1:4" s="476" customFormat="1" ht="13.5" x14ac:dyDescent="0.25">
      <c r="A3942" s="479">
        <v>89861</v>
      </c>
      <c r="B3942" s="479" t="s">
        <v>5158</v>
      </c>
      <c r="C3942" s="479" t="s">
        <v>925</v>
      </c>
      <c r="D3942" s="480">
        <v>43.5</v>
      </c>
    </row>
    <row r="3943" spans="1:4" s="476" customFormat="1" ht="13.5" x14ac:dyDescent="0.25">
      <c r="A3943" s="479">
        <v>89862</v>
      </c>
      <c r="B3943" s="479" t="s">
        <v>5159</v>
      </c>
      <c r="C3943" s="479" t="s">
        <v>925</v>
      </c>
      <c r="D3943" s="480">
        <v>84.53</v>
      </c>
    </row>
    <row r="3944" spans="1:4" s="476" customFormat="1" ht="13.5" x14ac:dyDescent="0.25">
      <c r="A3944" s="479">
        <v>89863</v>
      </c>
      <c r="B3944" s="479" t="s">
        <v>5160</v>
      </c>
      <c r="C3944" s="479" t="s">
        <v>925</v>
      </c>
      <c r="D3944" s="480">
        <v>173.92</v>
      </c>
    </row>
    <row r="3945" spans="1:4" s="476" customFormat="1" ht="13.5" x14ac:dyDescent="0.25">
      <c r="A3945" s="479">
        <v>89866</v>
      </c>
      <c r="B3945" s="479" t="s">
        <v>5161</v>
      </c>
      <c r="C3945" s="479" t="s">
        <v>925</v>
      </c>
      <c r="D3945" s="480">
        <v>4.8</v>
      </c>
    </row>
    <row r="3946" spans="1:4" s="476" customFormat="1" ht="13.5" x14ac:dyDescent="0.25">
      <c r="A3946" s="479">
        <v>89867</v>
      </c>
      <c r="B3946" s="479" t="s">
        <v>5162</v>
      </c>
      <c r="C3946" s="479" t="s">
        <v>925</v>
      </c>
      <c r="D3946" s="480">
        <v>5.62</v>
      </c>
    </row>
    <row r="3947" spans="1:4" s="476" customFormat="1" ht="13.5" x14ac:dyDescent="0.25">
      <c r="A3947" s="479">
        <v>89868</v>
      </c>
      <c r="B3947" s="479" t="s">
        <v>5163</v>
      </c>
      <c r="C3947" s="479" t="s">
        <v>925</v>
      </c>
      <c r="D3947" s="480">
        <v>3.6</v>
      </c>
    </row>
    <row r="3948" spans="1:4" s="476" customFormat="1" ht="13.5" x14ac:dyDescent="0.25">
      <c r="A3948" s="479">
        <v>89869</v>
      </c>
      <c r="B3948" s="479" t="s">
        <v>5164</v>
      </c>
      <c r="C3948" s="479" t="s">
        <v>925</v>
      </c>
      <c r="D3948" s="480">
        <v>7.84</v>
      </c>
    </row>
    <row r="3949" spans="1:4" s="476" customFormat="1" ht="13.5" x14ac:dyDescent="0.25">
      <c r="A3949" s="479">
        <v>89979</v>
      </c>
      <c r="B3949" s="479" t="s">
        <v>5165</v>
      </c>
      <c r="C3949" s="479" t="s">
        <v>925</v>
      </c>
      <c r="D3949" s="480">
        <v>26.29</v>
      </c>
    </row>
    <row r="3950" spans="1:4" s="476" customFormat="1" ht="13.5" x14ac:dyDescent="0.25">
      <c r="A3950" s="479">
        <v>89980</v>
      </c>
      <c r="B3950" s="479" t="s">
        <v>5166</v>
      </c>
      <c r="C3950" s="479" t="s">
        <v>925</v>
      </c>
      <c r="D3950" s="480">
        <v>10.01</v>
      </c>
    </row>
    <row r="3951" spans="1:4" s="476" customFormat="1" ht="13.5" x14ac:dyDescent="0.25">
      <c r="A3951" s="479">
        <v>89981</v>
      </c>
      <c r="B3951" s="479" t="s">
        <v>5167</v>
      </c>
      <c r="C3951" s="479" t="s">
        <v>925</v>
      </c>
      <c r="D3951" s="480">
        <v>23.27</v>
      </c>
    </row>
    <row r="3952" spans="1:4" s="476" customFormat="1" ht="13.5" x14ac:dyDescent="0.25">
      <c r="A3952" s="479">
        <v>90373</v>
      </c>
      <c r="B3952" s="479" t="s">
        <v>5168</v>
      </c>
      <c r="C3952" s="479" t="s">
        <v>925</v>
      </c>
      <c r="D3952" s="480">
        <v>13.99</v>
      </c>
    </row>
    <row r="3953" spans="1:4" s="476" customFormat="1" ht="13.5" x14ac:dyDescent="0.25">
      <c r="A3953" s="479">
        <v>90374</v>
      </c>
      <c r="B3953" s="479" t="s">
        <v>5169</v>
      </c>
      <c r="C3953" s="479" t="s">
        <v>925</v>
      </c>
      <c r="D3953" s="480">
        <v>21.97</v>
      </c>
    </row>
    <row r="3954" spans="1:4" s="476" customFormat="1" ht="13.5" x14ac:dyDescent="0.25">
      <c r="A3954" s="479">
        <v>90375</v>
      </c>
      <c r="B3954" s="479" t="s">
        <v>5170</v>
      </c>
      <c r="C3954" s="479" t="s">
        <v>925</v>
      </c>
      <c r="D3954" s="480">
        <v>8.6199999999999992</v>
      </c>
    </row>
    <row r="3955" spans="1:4" s="476" customFormat="1" ht="13.5" x14ac:dyDescent="0.25">
      <c r="A3955" s="479">
        <v>92287</v>
      </c>
      <c r="B3955" s="479" t="s">
        <v>5171</v>
      </c>
      <c r="C3955" s="479" t="s">
        <v>925</v>
      </c>
      <c r="D3955" s="480">
        <v>18.62</v>
      </c>
    </row>
    <row r="3956" spans="1:4" s="476" customFormat="1" ht="13.5" x14ac:dyDescent="0.25">
      <c r="A3956" s="479">
        <v>92288</v>
      </c>
      <c r="B3956" s="479" t="s">
        <v>5172</v>
      </c>
      <c r="C3956" s="479" t="s">
        <v>925</v>
      </c>
      <c r="D3956" s="480">
        <v>29.08</v>
      </c>
    </row>
    <row r="3957" spans="1:4" s="476" customFormat="1" ht="13.5" x14ac:dyDescent="0.25">
      <c r="A3957" s="479">
        <v>92289</v>
      </c>
      <c r="B3957" s="479" t="s">
        <v>5173</v>
      </c>
      <c r="C3957" s="479" t="s">
        <v>925</v>
      </c>
      <c r="D3957" s="480">
        <v>51.71</v>
      </c>
    </row>
    <row r="3958" spans="1:4" s="476" customFormat="1" ht="13.5" x14ac:dyDescent="0.25">
      <c r="A3958" s="479">
        <v>92290</v>
      </c>
      <c r="B3958" s="479" t="s">
        <v>5174</v>
      </c>
      <c r="C3958" s="479" t="s">
        <v>925</v>
      </c>
      <c r="D3958" s="480">
        <v>79.06</v>
      </c>
    </row>
    <row r="3959" spans="1:4" s="476" customFormat="1" ht="13.5" x14ac:dyDescent="0.25">
      <c r="A3959" s="479">
        <v>92291</v>
      </c>
      <c r="B3959" s="479" t="s">
        <v>5175</v>
      </c>
      <c r="C3959" s="479" t="s">
        <v>925</v>
      </c>
      <c r="D3959" s="480">
        <v>121.59</v>
      </c>
    </row>
    <row r="3960" spans="1:4" s="476" customFormat="1" ht="13.5" x14ac:dyDescent="0.25">
      <c r="A3960" s="479">
        <v>92292</v>
      </c>
      <c r="B3960" s="479" t="s">
        <v>5176</v>
      </c>
      <c r="C3960" s="479" t="s">
        <v>925</v>
      </c>
      <c r="D3960" s="480">
        <v>383.65</v>
      </c>
    </row>
    <row r="3961" spans="1:4" s="476" customFormat="1" ht="13.5" x14ac:dyDescent="0.25">
      <c r="A3961" s="479">
        <v>92293</v>
      </c>
      <c r="B3961" s="479" t="s">
        <v>5177</v>
      </c>
      <c r="C3961" s="479" t="s">
        <v>925</v>
      </c>
      <c r="D3961" s="480">
        <v>10.61</v>
      </c>
    </row>
    <row r="3962" spans="1:4" s="476" customFormat="1" ht="13.5" x14ac:dyDescent="0.25">
      <c r="A3962" s="479">
        <v>92294</v>
      </c>
      <c r="B3962" s="479" t="s">
        <v>5178</v>
      </c>
      <c r="C3962" s="479" t="s">
        <v>925</v>
      </c>
      <c r="D3962" s="480">
        <v>17.79</v>
      </c>
    </row>
    <row r="3963" spans="1:4" s="476" customFormat="1" ht="13.5" x14ac:dyDescent="0.25">
      <c r="A3963" s="479">
        <v>92295</v>
      </c>
      <c r="B3963" s="479" t="s">
        <v>5179</v>
      </c>
      <c r="C3963" s="479" t="s">
        <v>925</v>
      </c>
      <c r="D3963" s="480">
        <v>33.65</v>
      </c>
    </row>
    <row r="3964" spans="1:4" s="476" customFormat="1" ht="13.5" x14ac:dyDescent="0.25">
      <c r="A3964" s="479">
        <v>92296</v>
      </c>
      <c r="B3964" s="479" t="s">
        <v>5180</v>
      </c>
      <c r="C3964" s="479" t="s">
        <v>925</v>
      </c>
      <c r="D3964" s="480">
        <v>44.98</v>
      </c>
    </row>
    <row r="3965" spans="1:4" s="476" customFormat="1" ht="13.5" x14ac:dyDescent="0.25">
      <c r="A3965" s="479">
        <v>92297</v>
      </c>
      <c r="B3965" s="479" t="s">
        <v>5181</v>
      </c>
      <c r="C3965" s="479" t="s">
        <v>925</v>
      </c>
      <c r="D3965" s="480">
        <v>69.849999999999994</v>
      </c>
    </row>
    <row r="3966" spans="1:4" s="476" customFormat="1" ht="13.5" x14ac:dyDescent="0.25">
      <c r="A3966" s="479">
        <v>92298</v>
      </c>
      <c r="B3966" s="479" t="s">
        <v>5182</v>
      </c>
      <c r="C3966" s="479" t="s">
        <v>925</v>
      </c>
      <c r="D3966" s="480">
        <v>198.24</v>
      </c>
    </row>
    <row r="3967" spans="1:4" s="476" customFormat="1" ht="13.5" x14ac:dyDescent="0.25">
      <c r="A3967" s="479">
        <v>92299</v>
      </c>
      <c r="B3967" s="479" t="s">
        <v>5183</v>
      </c>
      <c r="C3967" s="479" t="s">
        <v>925</v>
      </c>
      <c r="D3967" s="480">
        <v>24.53</v>
      </c>
    </row>
    <row r="3968" spans="1:4" s="476" customFormat="1" ht="13.5" x14ac:dyDescent="0.25">
      <c r="A3968" s="479">
        <v>92300</v>
      </c>
      <c r="B3968" s="479" t="s">
        <v>5184</v>
      </c>
      <c r="C3968" s="479" t="s">
        <v>925</v>
      </c>
      <c r="D3968" s="480">
        <v>36.979999999999997</v>
      </c>
    </row>
    <row r="3969" spans="1:4" s="476" customFormat="1" ht="13.5" x14ac:dyDescent="0.25">
      <c r="A3969" s="479">
        <v>92301</v>
      </c>
      <c r="B3969" s="479" t="s">
        <v>5185</v>
      </c>
      <c r="C3969" s="479" t="s">
        <v>925</v>
      </c>
      <c r="D3969" s="480">
        <v>73.69</v>
      </c>
    </row>
    <row r="3970" spans="1:4" s="476" customFormat="1" ht="13.5" x14ac:dyDescent="0.25">
      <c r="A3970" s="479">
        <v>92302</v>
      </c>
      <c r="B3970" s="479" t="s">
        <v>5186</v>
      </c>
      <c r="C3970" s="479" t="s">
        <v>925</v>
      </c>
      <c r="D3970" s="480">
        <v>97.89</v>
      </c>
    </row>
    <row r="3971" spans="1:4" s="476" customFormat="1" ht="13.5" x14ac:dyDescent="0.25">
      <c r="A3971" s="479">
        <v>92303</v>
      </c>
      <c r="B3971" s="479" t="s">
        <v>5187</v>
      </c>
      <c r="C3971" s="479" t="s">
        <v>925</v>
      </c>
      <c r="D3971" s="480">
        <v>180.56</v>
      </c>
    </row>
    <row r="3972" spans="1:4" s="476" customFormat="1" ht="13.5" x14ac:dyDescent="0.25">
      <c r="A3972" s="479">
        <v>92304</v>
      </c>
      <c r="B3972" s="479" t="s">
        <v>5188</v>
      </c>
      <c r="C3972" s="479" t="s">
        <v>925</v>
      </c>
      <c r="D3972" s="480">
        <v>473.23</v>
      </c>
    </row>
    <row r="3973" spans="1:4" s="476" customFormat="1" ht="13.5" x14ac:dyDescent="0.25">
      <c r="A3973" s="479">
        <v>92311</v>
      </c>
      <c r="B3973" s="479" t="s">
        <v>5189</v>
      </c>
      <c r="C3973" s="479" t="s">
        <v>925</v>
      </c>
      <c r="D3973" s="480">
        <v>12.49</v>
      </c>
    </row>
    <row r="3974" spans="1:4" s="476" customFormat="1" ht="13.5" x14ac:dyDescent="0.25">
      <c r="A3974" s="479">
        <v>92312</v>
      </c>
      <c r="B3974" s="479" t="s">
        <v>5190</v>
      </c>
      <c r="C3974" s="479" t="s">
        <v>925</v>
      </c>
      <c r="D3974" s="480">
        <v>21.22</v>
      </c>
    </row>
    <row r="3975" spans="1:4" s="476" customFormat="1" ht="13.5" x14ac:dyDescent="0.25">
      <c r="A3975" s="479">
        <v>92313</v>
      </c>
      <c r="B3975" s="479" t="s">
        <v>5191</v>
      </c>
      <c r="C3975" s="479" t="s">
        <v>925</v>
      </c>
      <c r="D3975" s="480">
        <v>31.69</v>
      </c>
    </row>
    <row r="3976" spans="1:4" s="476" customFormat="1" ht="13.5" x14ac:dyDescent="0.25">
      <c r="A3976" s="479">
        <v>92314</v>
      </c>
      <c r="B3976" s="479" t="s">
        <v>5192</v>
      </c>
      <c r="C3976" s="479" t="s">
        <v>925</v>
      </c>
      <c r="D3976" s="480">
        <v>8.09</v>
      </c>
    </row>
    <row r="3977" spans="1:4" s="476" customFormat="1" ht="13.5" x14ac:dyDescent="0.25">
      <c r="A3977" s="479">
        <v>92315</v>
      </c>
      <c r="B3977" s="479" t="s">
        <v>5193</v>
      </c>
      <c r="C3977" s="479" t="s">
        <v>925</v>
      </c>
      <c r="D3977" s="480">
        <v>12.39</v>
      </c>
    </row>
    <row r="3978" spans="1:4" s="476" customFormat="1" ht="13.5" x14ac:dyDescent="0.25">
      <c r="A3978" s="479">
        <v>92316</v>
      </c>
      <c r="B3978" s="479" t="s">
        <v>5194</v>
      </c>
      <c r="C3978" s="479" t="s">
        <v>925</v>
      </c>
      <c r="D3978" s="480">
        <v>19.57</v>
      </c>
    </row>
    <row r="3979" spans="1:4" s="476" customFormat="1" ht="13.5" x14ac:dyDescent="0.25">
      <c r="A3979" s="479">
        <v>92317</v>
      </c>
      <c r="B3979" s="479" t="s">
        <v>5195</v>
      </c>
      <c r="C3979" s="479" t="s">
        <v>925</v>
      </c>
      <c r="D3979" s="480">
        <v>17.03</v>
      </c>
    </row>
    <row r="3980" spans="1:4" s="476" customFormat="1" ht="13.5" x14ac:dyDescent="0.25">
      <c r="A3980" s="479">
        <v>92318</v>
      </c>
      <c r="B3980" s="479" t="s">
        <v>5196</v>
      </c>
      <c r="C3980" s="479" t="s">
        <v>925</v>
      </c>
      <c r="D3980" s="480">
        <v>28.01</v>
      </c>
    </row>
    <row r="3981" spans="1:4" s="476" customFormat="1" ht="13.5" x14ac:dyDescent="0.25">
      <c r="A3981" s="479">
        <v>92319</v>
      </c>
      <c r="B3981" s="479" t="s">
        <v>5197</v>
      </c>
      <c r="C3981" s="479" t="s">
        <v>925</v>
      </c>
      <c r="D3981" s="480">
        <v>40.47</v>
      </c>
    </row>
    <row r="3982" spans="1:4" s="476" customFormat="1" ht="13.5" x14ac:dyDescent="0.25">
      <c r="A3982" s="479">
        <v>92326</v>
      </c>
      <c r="B3982" s="479" t="s">
        <v>5198</v>
      </c>
      <c r="C3982" s="479" t="s">
        <v>925</v>
      </c>
      <c r="D3982" s="480">
        <v>13.53</v>
      </c>
    </row>
    <row r="3983" spans="1:4" s="476" customFormat="1" ht="13.5" x14ac:dyDescent="0.25">
      <c r="A3983" s="479">
        <v>92327</v>
      </c>
      <c r="B3983" s="479" t="s">
        <v>5199</v>
      </c>
      <c r="C3983" s="479" t="s">
        <v>925</v>
      </c>
      <c r="D3983" s="480">
        <v>23.63</v>
      </c>
    </row>
    <row r="3984" spans="1:4" s="476" customFormat="1" ht="13.5" x14ac:dyDescent="0.25">
      <c r="A3984" s="479">
        <v>92328</v>
      </c>
      <c r="B3984" s="479" t="s">
        <v>5200</v>
      </c>
      <c r="C3984" s="479" t="s">
        <v>925</v>
      </c>
      <c r="D3984" s="480">
        <v>35.97</v>
      </c>
    </row>
    <row r="3985" spans="1:4" s="476" customFormat="1" ht="13.5" x14ac:dyDescent="0.25">
      <c r="A3985" s="479">
        <v>92329</v>
      </c>
      <c r="B3985" s="479" t="s">
        <v>5201</v>
      </c>
      <c r="C3985" s="479" t="s">
        <v>925</v>
      </c>
      <c r="D3985" s="480">
        <v>8.27</v>
      </c>
    </row>
    <row r="3986" spans="1:4" s="476" customFormat="1" ht="13.5" x14ac:dyDescent="0.25">
      <c r="A3986" s="479">
        <v>92330</v>
      </c>
      <c r="B3986" s="479" t="s">
        <v>5202</v>
      </c>
      <c r="C3986" s="479" t="s">
        <v>925</v>
      </c>
      <c r="D3986" s="480">
        <v>13.96</v>
      </c>
    </row>
    <row r="3987" spans="1:4" s="476" customFormat="1" ht="13.5" x14ac:dyDescent="0.25">
      <c r="A3987" s="479">
        <v>92331</v>
      </c>
      <c r="B3987" s="479" t="s">
        <v>5203</v>
      </c>
      <c r="C3987" s="479" t="s">
        <v>925</v>
      </c>
      <c r="D3987" s="480">
        <v>22.44</v>
      </c>
    </row>
    <row r="3988" spans="1:4" s="476" customFormat="1" ht="13.5" x14ac:dyDescent="0.25">
      <c r="A3988" s="479">
        <v>92332</v>
      </c>
      <c r="B3988" s="479" t="s">
        <v>5204</v>
      </c>
      <c r="C3988" s="479" t="s">
        <v>925</v>
      </c>
      <c r="D3988" s="480">
        <v>17.28</v>
      </c>
    </row>
    <row r="3989" spans="1:4" s="476" customFormat="1" ht="13.5" x14ac:dyDescent="0.25">
      <c r="A3989" s="479">
        <v>92333</v>
      </c>
      <c r="B3989" s="479" t="s">
        <v>5205</v>
      </c>
      <c r="C3989" s="479" t="s">
        <v>925</v>
      </c>
      <c r="D3989" s="480">
        <v>31.21</v>
      </c>
    </row>
    <row r="3990" spans="1:4" s="476" customFormat="1" ht="13.5" x14ac:dyDescent="0.25">
      <c r="A3990" s="479">
        <v>92334</v>
      </c>
      <c r="B3990" s="479" t="s">
        <v>5206</v>
      </c>
      <c r="C3990" s="479" t="s">
        <v>925</v>
      </c>
      <c r="D3990" s="480">
        <v>46.16</v>
      </c>
    </row>
    <row r="3991" spans="1:4" s="476" customFormat="1" ht="13.5" x14ac:dyDescent="0.25">
      <c r="A3991" s="479">
        <v>92344</v>
      </c>
      <c r="B3991" s="479" t="s">
        <v>5207</v>
      </c>
      <c r="C3991" s="479" t="s">
        <v>925</v>
      </c>
      <c r="D3991" s="480">
        <v>61.31</v>
      </c>
    </row>
    <row r="3992" spans="1:4" s="476" customFormat="1" ht="13.5" x14ac:dyDescent="0.25">
      <c r="A3992" s="479">
        <v>92345</v>
      </c>
      <c r="B3992" s="479" t="s">
        <v>5208</v>
      </c>
      <c r="C3992" s="479" t="s">
        <v>925</v>
      </c>
      <c r="D3992" s="480">
        <v>61.29</v>
      </c>
    </row>
    <row r="3993" spans="1:4" s="476" customFormat="1" ht="13.5" x14ac:dyDescent="0.25">
      <c r="A3993" s="479">
        <v>92346</v>
      </c>
      <c r="B3993" s="479" t="s">
        <v>5209</v>
      </c>
      <c r="C3993" s="479" t="s">
        <v>925</v>
      </c>
      <c r="D3993" s="480">
        <v>81.819999999999993</v>
      </c>
    </row>
    <row r="3994" spans="1:4" s="476" customFormat="1" ht="13.5" x14ac:dyDescent="0.25">
      <c r="A3994" s="479">
        <v>92347</v>
      </c>
      <c r="B3994" s="479" t="s">
        <v>5210</v>
      </c>
      <c r="C3994" s="479" t="s">
        <v>925</v>
      </c>
      <c r="D3994" s="480">
        <v>91.76</v>
      </c>
    </row>
    <row r="3995" spans="1:4" s="476" customFormat="1" ht="13.5" x14ac:dyDescent="0.25">
      <c r="A3995" s="479">
        <v>92348</v>
      </c>
      <c r="B3995" s="479" t="s">
        <v>5211</v>
      </c>
      <c r="C3995" s="479" t="s">
        <v>925</v>
      </c>
      <c r="D3995" s="480">
        <v>116.85</v>
      </c>
    </row>
    <row r="3996" spans="1:4" s="476" customFormat="1" ht="13.5" x14ac:dyDescent="0.25">
      <c r="A3996" s="479">
        <v>92349</v>
      </c>
      <c r="B3996" s="479" t="s">
        <v>5212</v>
      </c>
      <c r="C3996" s="479" t="s">
        <v>925</v>
      </c>
      <c r="D3996" s="480">
        <v>125.69</v>
      </c>
    </row>
    <row r="3997" spans="1:4" s="476" customFormat="1" ht="13.5" x14ac:dyDescent="0.25">
      <c r="A3997" s="479">
        <v>92350</v>
      </c>
      <c r="B3997" s="479" t="s">
        <v>5213</v>
      </c>
      <c r="C3997" s="479" t="s">
        <v>925</v>
      </c>
      <c r="D3997" s="480">
        <v>91.18</v>
      </c>
    </row>
    <row r="3998" spans="1:4" s="476" customFormat="1" ht="13.5" x14ac:dyDescent="0.25">
      <c r="A3998" s="479">
        <v>92351</v>
      </c>
      <c r="B3998" s="479" t="s">
        <v>5214</v>
      </c>
      <c r="C3998" s="479" t="s">
        <v>925</v>
      </c>
      <c r="D3998" s="480">
        <v>88.97</v>
      </c>
    </row>
    <row r="3999" spans="1:4" s="476" customFormat="1" ht="13.5" x14ac:dyDescent="0.25">
      <c r="A3999" s="479">
        <v>92352</v>
      </c>
      <c r="B3999" s="479" t="s">
        <v>5215</v>
      </c>
      <c r="C3999" s="479" t="s">
        <v>925</v>
      </c>
      <c r="D3999" s="480">
        <v>141.88</v>
      </c>
    </row>
    <row r="4000" spans="1:4" s="476" customFormat="1" ht="13.5" x14ac:dyDescent="0.25">
      <c r="A4000" s="479">
        <v>92353</v>
      </c>
      <c r="B4000" s="479" t="s">
        <v>5216</v>
      </c>
      <c r="C4000" s="479" t="s">
        <v>925</v>
      </c>
      <c r="D4000" s="480">
        <v>132.16</v>
      </c>
    </row>
    <row r="4001" spans="1:4" s="476" customFormat="1" ht="13.5" x14ac:dyDescent="0.25">
      <c r="A4001" s="479">
        <v>92354</v>
      </c>
      <c r="B4001" s="479" t="s">
        <v>5217</v>
      </c>
      <c r="C4001" s="479" t="s">
        <v>925</v>
      </c>
      <c r="D4001" s="480">
        <v>190.56</v>
      </c>
    </row>
    <row r="4002" spans="1:4" s="476" customFormat="1" ht="13.5" x14ac:dyDescent="0.25">
      <c r="A4002" s="479">
        <v>92355</v>
      </c>
      <c r="B4002" s="479" t="s">
        <v>5218</v>
      </c>
      <c r="C4002" s="479" t="s">
        <v>925</v>
      </c>
      <c r="D4002" s="480">
        <v>171.83</v>
      </c>
    </row>
    <row r="4003" spans="1:4" s="476" customFormat="1" ht="13.5" x14ac:dyDescent="0.25">
      <c r="A4003" s="479">
        <v>92356</v>
      </c>
      <c r="B4003" s="479" t="s">
        <v>5219</v>
      </c>
      <c r="C4003" s="479" t="s">
        <v>925</v>
      </c>
      <c r="D4003" s="480">
        <v>118.57</v>
      </c>
    </row>
    <row r="4004" spans="1:4" s="476" customFormat="1" ht="13.5" x14ac:dyDescent="0.25">
      <c r="A4004" s="479">
        <v>92357</v>
      </c>
      <c r="B4004" s="479" t="s">
        <v>5220</v>
      </c>
      <c r="C4004" s="479" t="s">
        <v>925</v>
      </c>
      <c r="D4004" s="480">
        <v>181.09</v>
      </c>
    </row>
    <row r="4005" spans="1:4" s="476" customFormat="1" ht="13.5" x14ac:dyDescent="0.25">
      <c r="A4005" s="479">
        <v>92358</v>
      </c>
      <c r="B4005" s="479" t="s">
        <v>5221</v>
      </c>
      <c r="C4005" s="479" t="s">
        <v>925</v>
      </c>
      <c r="D4005" s="480">
        <v>227.26</v>
      </c>
    </row>
    <row r="4006" spans="1:4" s="476" customFormat="1" ht="13.5" x14ac:dyDescent="0.25">
      <c r="A4006" s="479">
        <v>92369</v>
      </c>
      <c r="B4006" s="479" t="s">
        <v>5222</v>
      </c>
      <c r="C4006" s="479" t="s">
        <v>925</v>
      </c>
      <c r="D4006" s="480">
        <v>31.83</v>
      </c>
    </row>
    <row r="4007" spans="1:4" s="476" customFormat="1" ht="13.5" x14ac:dyDescent="0.25">
      <c r="A4007" s="479">
        <v>92370</v>
      </c>
      <c r="B4007" s="479" t="s">
        <v>5223</v>
      </c>
      <c r="C4007" s="479" t="s">
        <v>925</v>
      </c>
      <c r="D4007" s="480">
        <v>33.61</v>
      </c>
    </row>
    <row r="4008" spans="1:4" s="476" customFormat="1" ht="13.5" x14ac:dyDescent="0.25">
      <c r="A4008" s="479">
        <v>92371</v>
      </c>
      <c r="B4008" s="479" t="s">
        <v>5224</v>
      </c>
      <c r="C4008" s="479" t="s">
        <v>925</v>
      </c>
      <c r="D4008" s="480">
        <v>38.96</v>
      </c>
    </row>
    <row r="4009" spans="1:4" s="476" customFormat="1" ht="13.5" x14ac:dyDescent="0.25">
      <c r="A4009" s="479">
        <v>92372</v>
      </c>
      <c r="B4009" s="479" t="s">
        <v>5225</v>
      </c>
      <c r="C4009" s="479" t="s">
        <v>925</v>
      </c>
      <c r="D4009" s="480">
        <v>40.630000000000003</v>
      </c>
    </row>
    <row r="4010" spans="1:4" s="476" customFormat="1" ht="13.5" x14ac:dyDescent="0.25">
      <c r="A4010" s="479">
        <v>92373</v>
      </c>
      <c r="B4010" s="479" t="s">
        <v>5226</v>
      </c>
      <c r="C4010" s="479" t="s">
        <v>925</v>
      </c>
      <c r="D4010" s="480">
        <v>46.46</v>
      </c>
    </row>
    <row r="4011" spans="1:4" s="476" customFormat="1" ht="13.5" x14ac:dyDescent="0.25">
      <c r="A4011" s="479">
        <v>92374</v>
      </c>
      <c r="B4011" s="479" t="s">
        <v>5227</v>
      </c>
      <c r="C4011" s="479" t="s">
        <v>925</v>
      </c>
      <c r="D4011" s="480">
        <v>46.79</v>
      </c>
    </row>
    <row r="4012" spans="1:4" s="476" customFormat="1" ht="13.5" x14ac:dyDescent="0.25">
      <c r="A4012" s="479">
        <v>92375</v>
      </c>
      <c r="B4012" s="479" t="s">
        <v>5228</v>
      </c>
      <c r="C4012" s="479" t="s">
        <v>925</v>
      </c>
      <c r="D4012" s="480">
        <v>61.28</v>
      </c>
    </row>
    <row r="4013" spans="1:4" s="476" customFormat="1" ht="13.5" x14ac:dyDescent="0.25">
      <c r="A4013" s="479">
        <v>92376</v>
      </c>
      <c r="B4013" s="479" t="s">
        <v>5229</v>
      </c>
      <c r="C4013" s="479" t="s">
        <v>925</v>
      </c>
      <c r="D4013" s="480">
        <v>61.26</v>
      </c>
    </row>
    <row r="4014" spans="1:4" s="476" customFormat="1" ht="13.5" x14ac:dyDescent="0.25">
      <c r="A4014" s="479">
        <v>92377</v>
      </c>
      <c r="B4014" s="479" t="s">
        <v>5230</v>
      </c>
      <c r="C4014" s="479" t="s">
        <v>925</v>
      </c>
      <c r="D4014" s="480">
        <v>83.23</v>
      </c>
    </row>
    <row r="4015" spans="1:4" s="476" customFormat="1" ht="13.5" x14ac:dyDescent="0.25">
      <c r="A4015" s="479">
        <v>92378</v>
      </c>
      <c r="B4015" s="479" t="s">
        <v>5231</v>
      </c>
      <c r="C4015" s="479" t="s">
        <v>925</v>
      </c>
      <c r="D4015" s="480">
        <v>93.17</v>
      </c>
    </row>
    <row r="4016" spans="1:4" s="476" customFormat="1" ht="13.5" x14ac:dyDescent="0.25">
      <c r="A4016" s="479">
        <v>92379</v>
      </c>
      <c r="B4016" s="479" t="s">
        <v>5232</v>
      </c>
      <c r="C4016" s="479" t="s">
        <v>925</v>
      </c>
      <c r="D4016" s="480">
        <v>119.77</v>
      </c>
    </row>
    <row r="4017" spans="1:4" s="476" customFormat="1" ht="13.5" x14ac:dyDescent="0.25">
      <c r="A4017" s="479">
        <v>92380</v>
      </c>
      <c r="B4017" s="479" t="s">
        <v>5233</v>
      </c>
      <c r="C4017" s="479" t="s">
        <v>925</v>
      </c>
      <c r="D4017" s="480">
        <v>128.61000000000001</v>
      </c>
    </row>
    <row r="4018" spans="1:4" s="476" customFormat="1" ht="13.5" x14ac:dyDescent="0.25">
      <c r="A4018" s="479">
        <v>92381</v>
      </c>
      <c r="B4018" s="479" t="s">
        <v>5234</v>
      </c>
      <c r="C4018" s="479" t="s">
        <v>925</v>
      </c>
      <c r="D4018" s="480">
        <v>48.27</v>
      </c>
    </row>
    <row r="4019" spans="1:4" s="476" customFormat="1" ht="13.5" x14ac:dyDescent="0.25">
      <c r="A4019" s="479">
        <v>92382</v>
      </c>
      <c r="B4019" s="479" t="s">
        <v>5235</v>
      </c>
      <c r="C4019" s="479" t="s">
        <v>925</v>
      </c>
      <c r="D4019" s="480">
        <v>45.9</v>
      </c>
    </row>
    <row r="4020" spans="1:4" s="476" customFormat="1" ht="13.5" x14ac:dyDescent="0.25">
      <c r="A4020" s="479">
        <v>92383</v>
      </c>
      <c r="B4020" s="479" t="s">
        <v>5236</v>
      </c>
      <c r="C4020" s="479" t="s">
        <v>925</v>
      </c>
      <c r="D4020" s="480">
        <v>61.91</v>
      </c>
    </row>
    <row r="4021" spans="1:4" s="476" customFormat="1" ht="13.5" x14ac:dyDescent="0.25">
      <c r="A4021" s="479">
        <v>92384</v>
      </c>
      <c r="B4021" s="479" t="s">
        <v>5237</v>
      </c>
      <c r="C4021" s="479" t="s">
        <v>925</v>
      </c>
      <c r="D4021" s="480">
        <v>57.19</v>
      </c>
    </row>
    <row r="4022" spans="1:4" s="476" customFormat="1" ht="13.5" x14ac:dyDescent="0.25">
      <c r="A4022" s="479">
        <v>92385</v>
      </c>
      <c r="B4022" s="479" t="s">
        <v>5238</v>
      </c>
      <c r="C4022" s="479" t="s">
        <v>925</v>
      </c>
      <c r="D4022" s="480">
        <v>71.36</v>
      </c>
    </row>
    <row r="4023" spans="1:4" s="476" customFormat="1" ht="13.5" x14ac:dyDescent="0.25">
      <c r="A4023" s="479">
        <v>92386</v>
      </c>
      <c r="B4023" s="479" t="s">
        <v>5239</v>
      </c>
      <c r="C4023" s="479" t="s">
        <v>925</v>
      </c>
      <c r="D4023" s="480">
        <v>68.11</v>
      </c>
    </row>
    <row r="4024" spans="1:4" s="476" customFormat="1" ht="13.5" x14ac:dyDescent="0.25">
      <c r="A4024" s="479">
        <v>92387</v>
      </c>
      <c r="B4024" s="479" t="s">
        <v>5240</v>
      </c>
      <c r="C4024" s="479" t="s">
        <v>925</v>
      </c>
      <c r="D4024" s="480">
        <v>91.11</v>
      </c>
    </row>
    <row r="4025" spans="1:4" s="476" customFormat="1" ht="13.5" x14ac:dyDescent="0.25">
      <c r="A4025" s="479">
        <v>92388</v>
      </c>
      <c r="B4025" s="479" t="s">
        <v>5241</v>
      </c>
      <c r="C4025" s="479" t="s">
        <v>925</v>
      </c>
      <c r="D4025" s="480">
        <v>88.9</v>
      </c>
    </row>
    <row r="4026" spans="1:4" s="476" customFormat="1" ht="13.5" x14ac:dyDescent="0.25">
      <c r="A4026" s="479">
        <v>92389</v>
      </c>
      <c r="B4026" s="479" t="s">
        <v>5242</v>
      </c>
      <c r="C4026" s="479" t="s">
        <v>925</v>
      </c>
      <c r="D4026" s="480">
        <v>144.05000000000001</v>
      </c>
    </row>
    <row r="4027" spans="1:4" s="476" customFormat="1" ht="13.5" x14ac:dyDescent="0.25">
      <c r="A4027" s="479">
        <v>92390</v>
      </c>
      <c r="B4027" s="479" t="s">
        <v>5243</v>
      </c>
      <c r="C4027" s="479" t="s">
        <v>925</v>
      </c>
      <c r="D4027" s="480">
        <v>134.33000000000001</v>
      </c>
    </row>
    <row r="4028" spans="1:4" s="476" customFormat="1" ht="13.5" x14ac:dyDescent="0.25">
      <c r="A4028" s="479">
        <v>92635</v>
      </c>
      <c r="B4028" s="479" t="s">
        <v>5244</v>
      </c>
      <c r="C4028" s="479" t="s">
        <v>925</v>
      </c>
      <c r="D4028" s="480">
        <v>194.94</v>
      </c>
    </row>
    <row r="4029" spans="1:4" s="476" customFormat="1" ht="13.5" x14ac:dyDescent="0.25">
      <c r="A4029" s="479">
        <v>92636</v>
      </c>
      <c r="B4029" s="479" t="s">
        <v>5245</v>
      </c>
      <c r="C4029" s="479" t="s">
        <v>925</v>
      </c>
      <c r="D4029" s="480">
        <v>176.21</v>
      </c>
    </row>
    <row r="4030" spans="1:4" s="476" customFormat="1" ht="13.5" x14ac:dyDescent="0.25">
      <c r="A4030" s="479">
        <v>92637</v>
      </c>
      <c r="B4030" s="479" t="s">
        <v>5246</v>
      </c>
      <c r="C4030" s="479" t="s">
        <v>925</v>
      </c>
      <c r="D4030" s="480">
        <v>62.08</v>
      </c>
    </row>
    <row r="4031" spans="1:4" s="476" customFormat="1" ht="13.5" x14ac:dyDescent="0.25">
      <c r="A4031" s="479">
        <v>92638</v>
      </c>
      <c r="B4031" s="479" t="s">
        <v>5247</v>
      </c>
      <c r="C4031" s="479" t="s">
        <v>925</v>
      </c>
      <c r="D4031" s="480">
        <v>76.849999999999994</v>
      </c>
    </row>
    <row r="4032" spans="1:4" s="476" customFormat="1" ht="13.5" x14ac:dyDescent="0.25">
      <c r="A4032" s="479">
        <v>92639</v>
      </c>
      <c r="B4032" s="479" t="s">
        <v>5248</v>
      </c>
      <c r="C4032" s="479" t="s">
        <v>925</v>
      </c>
      <c r="D4032" s="480">
        <v>89.52</v>
      </c>
    </row>
    <row r="4033" spans="1:4" s="476" customFormat="1" ht="13.5" x14ac:dyDescent="0.25">
      <c r="A4033" s="479">
        <v>92640</v>
      </c>
      <c r="B4033" s="479" t="s">
        <v>5249</v>
      </c>
      <c r="C4033" s="479" t="s">
        <v>925</v>
      </c>
      <c r="D4033" s="480">
        <v>118.45</v>
      </c>
    </row>
    <row r="4034" spans="1:4" s="476" customFormat="1" ht="13.5" x14ac:dyDescent="0.25">
      <c r="A4034" s="479">
        <v>92642</v>
      </c>
      <c r="B4034" s="479" t="s">
        <v>5250</v>
      </c>
      <c r="C4034" s="479" t="s">
        <v>925</v>
      </c>
      <c r="D4034" s="480">
        <v>183.92</v>
      </c>
    </row>
    <row r="4035" spans="1:4" s="476" customFormat="1" ht="13.5" x14ac:dyDescent="0.25">
      <c r="A4035" s="479">
        <v>92644</v>
      </c>
      <c r="B4035" s="479" t="s">
        <v>5251</v>
      </c>
      <c r="C4035" s="479" t="s">
        <v>925</v>
      </c>
      <c r="D4035" s="480">
        <v>233.09</v>
      </c>
    </row>
    <row r="4036" spans="1:4" s="476" customFormat="1" ht="13.5" x14ac:dyDescent="0.25">
      <c r="A4036" s="479">
        <v>92657</v>
      </c>
      <c r="B4036" s="479" t="s">
        <v>5252</v>
      </c>
      <c r="C4036" s="479" t="s">
        <v>925</v>
      </c>
      <c r="D4036" s="480">
        <v>23.95</v>
      </c>
    </row>
    <row r="4037" spans="1:4" s="476" customFormat="1" ht="13.5" x14ac:dyDescent="0.25">
      <c r="A4037" s="479">
        <v>92658</v>
      </c>
      <c r="B4037" s="479" t="s">
        <v>5253</v>
      </c>
      <c r="C4037" s="479" t="s">
        <v>925</v>
      </c>
      <c r="D4037" s="480">
        <v>25.73</v>
      </c>
    </row>
    <row r="4038" spans="1:4" s="476" customFormat="1" ht="13.5" x14ac:dyDescent="0.25">
      <c r="A4038" s="479">
        <v>92659</v>
      </c>
      <c r="B4038" s="479" t="s">
        <v>5254</v>
      </c>
      <c r="C4038" s="479" t="s">
        <v>925</v>
      </c>
      <c r="D4038" s="480">
        <v>30.01</v>
      </c>
    </row>
    <row r="4039" spans="1:4" s="476" customFormat="1" ht="13.5" x14ac:dyDescent="0.25">
      <c r="A4039" s="479">
        <v>92660</v>
      </c>
      <c r="B4039" s="479" t="s">
        <v>5255</v>
      </c>
      <c r="C4039" s="479" t="s">
        <v>925</v>
      </c>
      <c r="D4039" s="480">
        <v>31.68</v>
      </c>
    </row>
    <row r="4040" spans="1:4" s="476" customFormat="1" ht="13.5" x14ac:dyDescent="0.25">
      <c r="A4040" s="479">
        <v>92661</v>
      </c>
      <c r="B4040" s="479" t="s">
        <v>5256</v>
      </c>
      <c r="C4040" s="479" t="s">
        <v>925</v>
      </c>
      <c r="D4040" s="480">
        <v>36.26</v>
      </c>
    </row>
    <row r="4041" spans="1:4" s="476" customFormat="1" ht="13.5" x14ac:dyDescent="0.25">
      <c r="A4041" s="479">
        <v>92662</v>
      </c>
      <c r="B4041" s="479" t="s">
        <v>5257</v>
      </c>
      <c r="C4041" s="479" t="s">
        <v>925</v>
      </c>
      <c r="D4041" s="480">
        <v>36.590000000000003</v>
      </c>
    </row>
    <row r="4042" spans="1:4" s="476" customFormat="1" ht="13.5" x14ac:dyDescent="0.25">
      <c r="A4042" s="479">
        <v>92663</v>
      </c>
      <c r="B4042" s="479" t="s">
        <v>5258</v>
      </c>
      <c r="C4042" s="479" t="s">
        <v>925</v>
      </c>
      <c r="D4042" s="480">
        <v>49.53</v>
      </c>
    </row>
    <row r="4043" spans="1:4" s="476" customFormat="1" ht="13.5" x14ac:dyDescent="0.25">
      <c r="A4043" s="479">
        <v>92664</v>
      </c>
      <c r="B4043" s="479" t="s">
        <v>5259</v>
      </c>
      <c r="C4043" s="479" t="s">
        <v>925</v>
      </c>
      <c r="D4043" s="480">
        <v>49.51</v>
      </c>
    </row>
    <row r="4044" spans="1:4" s="476" customFormat="1" ht="13.5" x14ac:dyDescent="0.25">
      <c r="A4044" s="479">
        <v>92665</v>
      </c>
      <c r="B4044" s="479" t="s">
        <v>5260</v>
      </c>
      <c r="C4044" s="479" t="s">
        <v>925</v>
      </c>
      <c r="D4044" s="480">
        <v>69.16</v>
      </c>
    </row>
    <row r="4045" spans="1:4" s="476" customFormat="1" ht="13.5" x14ac:dyDescent="0.25">
      <c r="A4045" s="479">
        <v>92666</v>
      </c>
      <c r="B4045" s="479" t="s">
        <v>5261</v>
      </c>
      <c r="C4045" s="479" t="s">
        <v>925</v>
      </c>
      <c r="D4045" s="480">
        <v>79.099999999999994</v>
      </c>
    </row>
    <row r="4046" spans="1:4" s="476" customFormat="1" ht="13.5" x14ac:dyDescent="0.25">
      <c r="A4046" s="479">
        <v>92667</v>
      </c>
      <c r="B4046" s="479" t="s">
        <v>5262</v>
      </c>
      <c r="C4046" s="479" t="s">
        <v>925</v>
      </c>
      <c r="D4046" s="480">
        <v>103.41</v>
      </c>
    </row>
    <row r="4047" spans="1:4" s="476" customFormat="1" ht="13.5" x14ac:dyDescent="0.25">
      <c r="A4047" s="479">
        <v>92668</v>
      </c>
      <c r="B4047" s="479" t="s">
        <v>5263</v>
      </c>
      <c r="C4047" s="479" t="s">
        <v>925</v>
      </c>
      <c r="D4047" s="480">
        <v>112.25</v>
      </c>
    </row>
    <row r="4048" spans="1:4" s="476" customFormat="1" ht="13.5" x14ac:dyDescent="0.25">
      <c r="A4048" s="479">
        <v>92669</v>
      </c>
      <c r="B4048" s="479" t="s">
        <v>5264</v>
      </c>
      <c r="C4048" s="479" t="s">
        <v>925</v>
      </c>
      <c r="D4048" s="480">
        <v>36.450000000000003</v>
      </c>
    </row>
    <row r="4049" spans="1:4" s="476" customFormat="1" ht="13.5" x14ac:dyDescent="0.25">
      <c r="A4049" s="479">
        <v>92670</v>
      </c>
      <c r="B4049" s="479" t="s">
        <v>5265</v>
      </c>
      <c r="C4049" s="479" t="s">
        <v>925</v>
      </c>
      <c r="D4049" s="480">
        <v>34.08</v>
      </c>
    </row>
    <row r="4050" spans="1:4" s="476" customFormat="1" ht="13.5" x14ac:dyDescent="0.25">
      <c r="A4050" s="479">
        <v>92671</v>
      </c>
      <c r="B4050" s="479" t="s">
        <v>5266</v>
      </c>
      <c r="C4050" s="479" t="s">
        <v>925</v>
      </c>
      <c r="D4050" s="480">
        <v>48.5</v>
      </c>
    </row>
    <row r="4051" spans="1:4" s="476" customFormat="1" ht="13.5" x14ac:dyDescent="0.25">
      <c r="A4051" s="479">
        <v>92672</v>
      </c>
      <c r="B4051" s="479" t="s">
        <v>5267</v>
      </c>
      <c r="C4051" s="479" t="s">
        <v>925</v>
      </c>
      <c r="D4051" s="480">
        <v>43.78</v>
      </c>
    </row>
    <row r="4052" spans="1:4" s="476" customFormat="1" ht="13.5" x14ac:dyDescent="0.25">
      <c r="A4052" s="479">
        <v>92673</v>
      </c>
      <c r="B4052" s="479" t="s">
        <v>5268</v>
      </c>
      <c r="C4052" s="479" t="s">
        <v>925</v>
      </c>
      <c r="D4052" s="480">
        <v>56.08</v>
      </c>
    </row>
    <row r="4053" spans="1:4" s="476" customFormat="1" ht="13.5" x14ac:dyDescent="0.25">
      <c r="A4053" s="479">
        <v>92674</v>
      </c>
      <c r="B4053" s="479" t="s">
        <v>5269</v>
      </c>
      <c r="C4053" s="479" t="s">
        <v>925</v>
      </c>
      <c r="D4053" s="480">
        <v>52.83</v>
      </c>
    </row>
    <row r="4054" spans="1:4" s="476" customFormat="1" ht="13.5" x14ac:dyDescent="0.25">
      <c r="A4054" s="479">
        <v>92675</v>
      </c>
      <c r="B4054" s="479" t="s">
        <v>5270</v>
      </c>
      <c r="C4054" s="479" t="s">
        <v>925</v>
      </c>
      <c r="D4054" s="480">
        <v>73.53</v>
      </c>
    </row>
    <row r="4055" spans="1:4" s="476" customFormat="1" ht="13.5" x14ac:dyDescent="0.25">
      <c r="A4055" s="479">
        <v>92676</v>
      </c>
      <c r="B4055" s="479" t="s">
        <v>5271</v>
      </c>
      <c r="C4055" s="479" t="s">
        <v>925</v>
      </c>
      <c r="D4055" s="480">
        <v>71.319999999999993</v>
      </c>
    </row>
    <row r="4056" spans="1:4" s="476" customFormat="1" ht="13.5" x14ac:dyDescent="0.25">
      <c r="A4056" s="479">
        <v>92677</v>
      </c>
      <c r="B4056" s="479" t="s">
        <v>5272</v>
      </c>
      <c r="C4056" s="479" t="s">
        <v>925</v>
      </c>
      <c r="D4056" s="480">
        <v>122.98</v>
      </c>
    </row>
    <row r="4057" spans="1:4" s="476" customFormat="1" ht="13.5" x14ac:dyDescent="0.25">
      <c r="A4057" s="479">
        <v>92678</v>
      </c>
      <c r="B4057" s="479" t="s">
        <v>5273</v>
      </c>
      <c r="C4057" s="479" t="s">
        <v>925</v>
      </c>
      <c r="D4057" s="480">
        <v>113.26</v>
      </c>
    </row>
    <row r="4058" spans="1:4" s="476" customFormat="1" ht="13.5" x14ac:dyDescent="0.25">
      <c r="A4058" s="479">
        <v>92679</v>
      </c>
      <c r="B4058" s="479" t="s">
        <v>5274</v>
      </c>
      <c r="C4058" s="479" t="s">
        <v>925</v>
      </c>
      <c r="D4058" s="480">
        <v>170.41</v>
      </c>
    </row>
    <row r="4059" spans="1:4" s="476" customFormat="1" ht="13.5" x14ac:dyDescent="0.25">
      <c r="A4059" s="479">
        <v>92680</v>
      </c>
      <c r="B4059" s="479" t="s">
        <v>5275</v>
      </c>
      <c r="C4059" s="479" t="s">
        <v>925</v>
      </c>
      <c r="D4059" s="480">
        <v>151.68</v>
      </c>
    </row>
    <row r="4060" spans="1:4" s="476" customFormat="1" ht="13.5" x14ac:dyDescent="0.25">
      <c r="A4060" s="479">
        <v>92681</v>
      </c>
      <c r="B4060" s="479" t="s">
        <v>5276</v>
      </c>
      <c r="C4060" s="479" t="s">
        <v>925</v>
      </c>
      <c r="D4060" s="480">
        <v>46.29</v>
      </c>
    </row>
    <row r="4061" spans="1:4" s="476" customFormat="1" ht="13.5" x14ac:dyDescent="0.25">
      <c r="A4061" s="479">
        <v>92682</v>
      </c>
      <c r="B4061" s="479" t="s">
        <v>5277</v>
      </c>
      <c r="C4061" s="479" t="s">
        <v>925</v>
      </c>
      <c r="D4061" s="480">
        <v>58.9</v>
      </c>
    </row>
    <row r="4062" spans="1:4" s="476" customFormat="1" ht="13.5" x14ac:dyDescent="0.25">
      <c r="A4062" s="479">
        <v>92683</v>
      </c>
      <c r="B4062" s="479" t="s">
        <v>5278</v>
      </c>
      <c r="C4062" s="479" t="s">
        <v>925</v>
      </c>
      <c r="D4062" s="480">
        <v>69.17</v>
      </c>
    </row>
    <row r="4063" spans="1:4" s="476" customFormat="1" ht="13.5" x14ac:dyDescent="0.25">
      <c r="A4063" s="479">
        <v>92684</v>
      </c>
      <c r="B4063" s="479" t="s">
        <v>5279</v>
      </c>
      <c r="C4063" s="479" t="s">
        <v>925</v>
      </c>
      <c r="D4063" s="480">
        <v>95</v>
      </c>
    </row>
    <row r="4064" spans="1:4" s="476" customFormat="1" ht="13.5" x14ac:dyDescent="0.25">
      <c r="A4064" s="479">
        <v>92685</v>
      </c>
      <c r="B4064" s="479" t="s">
        <v>5280</v>
      </c>
      <c r="C4064" s="479" t="s">
        <v>925</v>
      </c>
      <c r="D4064" s="480">
        <v>155.85</v>
      </c>
    </row>
    <row r="4065" spans="1:4" s="476" customFormat="1" ht="13.5" x14ac:dyDescent="0.25">
      <c r="A4065" s="479">
        <v>92686</v>
      </c>
      <c r="B4065" s="479" t="s">
        <v>5281</v>
      </c>
      <c r="C4065" s="479" t="s">
        <v>925</v>
      </c>
      <c r="D4065" s="480">
        <v>200.37</v>
      </c>
    </row>
    <row r="4066" spans="1:4" s="476" customFormat="1" ht="13.5" x14ac:dyDescent="0.25">
      <c r="A4066" s="479">
        <v>92692</v>
      </c>
      <c r="B4066" s="479" t="s">
        <v>5282</v>
      </c>
      <c r="C4066" s="479" t="s">
        <v>925</v>
      </c>
      <c r="D4066" s="480">
        <v>12.81</v>
      </c>
    </row>
    <row r="4067" spans="1:4" s="476" customFormat="1" ht="13.5" x14ac:dyDescent="0.25">
      <c r="A4067" s="479">
        <v>92693</v>
      </c>
      <c r="B4067" s="479" t="s">
        <v>5283</v>
      </c>
      <c r="C4067" s="479" t="s">
        <v>925</v>
      </c>
      <c r="D4067" s="480">
        <v>13.2</v>
      </c>
    </row>
    <row r="4068" spans="1:4" s="476" customFormat="1" ht="13.5" x14ac:dyDescent="0.25">
      <c r="A4068" s="479">
        <v>92694</v>
      </c>
      <c r="B4068" s="479" t="s">
        <v>5284</v>
      </c>
      <c r="C4068" s="479" t="s">
        <v>925</v>
      </c>
      <c r="D4068" s="480">
        <v>20.170000000000002</v>
      </c>
    </row>
    <row r="4069" spans="1:4" s="476" customFormat="1" ht="13.5" x14ac:dyDescent="0.25">
      <c r="A4069" s="479">
        <v>92695</v>
      </c>
      <c r="B4069" s="479" t="s">
        <v>5285</v>
      </c>
      <c r="C4069" s="479" t="s">
        <v>925</v>
      </c>
      <c r="D4069" s="480">
        <v>20.56</v>
      </c>
    </row>
    <row r="4070" spans="1:4" s="476" customFormat="1" ht="13.5" x14ac:dyDescent="0.25">
      <c r="A4070" s="479">
        <v>92696</v>
      </c>
      <c r="B4070" s="479" t="s">
        <v>5286</v>
      </c>
      <c r="C4070" s="479" t="s">
        <v>925</v>
      </c>
      <c r="D4070" s="480">
        <v>31.49</v>
      </c>
    </row>
    <row r="4071" spans="1:4" s="476" customFormat="1" ht="13.5" x14ac:dyDescent="0.25">
      <c r="A4071" s="479">
        <v>92697</v>
      </c>
      <c r="B4071" s="479" t="s">
        <v>5287</v>
      </c>
      <c r="C4071" s="479" t="s">
        <v>925</v>
      </c>
      <c r="D4071" s="480">
        <v>33.270000000000003</v>
      </c>
    </row>
    <row r="4072" spans="1:4" s="476" customFormat="1" ht="13.5" x14ac:dyDescent="0.25">
      <c r="A4072" s="479">
        <v>92698</v>
      </c>
      <c r="B4072" s="479" t="s">
        <v>5288</v>
      </c>
      <c r="C4072" s="479" t="s">
        <v>925</v>
      </c>
      <c r="D4072" s="480">
        <v>18.93</v>
      </c>
    </row>
    <row r="4073" spans="1:4" s="476" customFormat="1" ht="13.5" x14ac:dyDescent="0.25">
      <c r="A4073" s="479">
        <v>92699</v>
      </c>
      <c r="B4073" s="479" t="s">
        <v>5289</v>
      </c>
      <c r="C4073" s="479" t="s">
        <v>925</v>
      </c>
      <c r="D4073" s="480">
        <v>17.64</v>
      </c>
    </row>
    <row r="4074" spans="1:4" s="476" customFormat="1" ht="13.5" x14ac:dyDescent="0.25">
      <c r="A4074" s="479">
        <v>92700</v>
      </c>
      <c r="B4074" s="479" t="s">
        <v>5290</v>
      </c>
      <c r="C4074" s="479" t="s">
        <v>925</v>
      </c>
      <c r="D4074" s="480">
        <v>30.71</v>
      </c>
    </row>
    <row r="4075" spans="1:4" s="476" customFormat="1" ht="13.5" x14ac:dyDescent="0.25">
      <c r="A4075" s="479">
        <v>92701</v>
      </c>
      <c r="B4075" s="479" t="s">
        <v>5291</v>
      </c>
      <c r="C4075" s="479" t="s">
        <v>925</v>
      </c>
      <c r="D4075" s="480">
        <v>28.78</v>
      </c>
    </row>
    <row r="4076" spans="1:4" s="476" customFormat="1" ht="13.5" x14ac:dyDescent="0.25">
      <c r="A4076" s="479">
        <v>92702</v>
      </c>
      <c r="B4076" s="479" t="s">
        <v>5292</v>
      </c>
      <c r="C4076" s="479" t="s">
        <v>925</v>
      </c>
      <c r="D4076" s="480">
        <v>47.81</v>
      </c>
    </row>
    <row r="4077" spans="1:4" s="476" customFormat="1" ht="13.5" x14ac:dyDescent="0.25">
      <c r="A4077" s="479">
        <v>92703</v>
      </c>
      <c r="B4077" s="479" t="s">
        <v>5293</v>
      </c>
      <c r="C4077" s="479" t="s">
        <v>925</v>
      </c>
      <c r="D4077" s="480">
        <v>45.44</v>
      </c>
    </row>
    <row r="4078" spans="1:4" s="476" customFormat="1" ht="13.5" x14ac:dyDescent="0.25">
      <c r="A4078" s="479">
        <v>92704</v>
      </c>
      <c r="B4078" s="479" t="s">
        <v>5294</v>
      </c>
      <c r="C4078" s="479" t="s">
        <v>925</v>
      </c>
      <c r="D4078" s="480">
        <v>23.76</v>
      </c>
    </row>
    <row r="4079" spans="1:4" s="476" customFormat="1" ht="13.5" x14ac:dyDescent="0.25">
      <c r="A4079" s="479">
        <v>92705</v>
      </c>
      <c r="B4079" s="479" t="s">
        <v>5295</v>
      </c>
      <c r="C4079" s="479" t="s">
        <v>925</v>
      </c>
      <c r="D4079" s="480">
        <v>37.99</v>
      </c>
    </row>
    <row r="4080" spans="1:4" s="476" customFormat="1" ht="13.5" x14ac:dyDescent="0.25">
      <c r="A4080" s="479">
        <v>92706</v>
      </c>
      <c r="B4080" s="479" t="s">
        <v>5296</v>
      </c>
      <c r="C4080" s="479" t="s">
        <v>925</v>
      </c>
      <c r="D4080" s="480">
        <v>61.46</v>
      </c>
    </row>
    <row r="4081" spans="1:4" s="476" customFormat="1" ht="13.5" x14ac:dyDescent="0.25">
      <c r="A4081" s="479">
        <v>92889</v>
      </c>
      <c r="B4081" s="479" t="s">
        <v>5297</v>
      </c>
      <c r="C4081" s="479" t="s">
        <v>925</v>
      </c>
      <c r="D4081" s="480">
        <v>125.77</v>
      </c>
    </row>
    <row r="4082" spans="1:4" s="476" customFormat="1" ht="13.5" x14ac:dyDescent="0.25">
      <c r="A4082" s="479">
        <v>92890</v>
      </c>
      <c r="B4082" s="479" t="s">
        <v>5298</v>
      </c>
      <c r="C4082" s="479" t="s">
        <v>925</v>
      </c>
      <c r="D4082" s="480">
        <v>192.69</v>
      </c>
    </row>
    <row r="4083" spans="1:4" s="476" customFormat="1" ht="13.5" x14ac:dyDescent="0.25">
      <c r="A4083" s="479">
        <v>92891</v>
      </c>
      <c r="B4083" s="479" t="s">
        <v>5299</v>
      </c>
      <c r="C4083" s="479" t="s">
        <v>925</v>
      </c>
      <c r="D4083" s="480">
        <v>284.58</v>
      </c>
    </row>
    <row r="4084" spans="1:4" s="476" customFormat="1" ht="13.5" x14ac:dyDescent="0.25">
      <c r="A4084" s="479">
        <v>92892</v>
      </c>
      <c r="B4084" s="479" t="s">
        <v>5300</v>
      </c>
      <c r="C4084" s="479" t="s">
        <v>925</v>
      </c>
      <c r="D4084" s="480">
        <v>52.81</v>
      </c>
    </row>
    <row r="4085" spans="1:4" s="476" customFormat="1" ht="13.5" x14ac:dyDescent="0.25">
      <c r="A4085" s="479">
        <v>92893</v>
      </c>
      <c r="B4085" s="479" t="s">
        <v>5301</v>
      </c>
      <c r="C4085" s="479" t="s">
        <v>925</v>
      </c>
      <c r="D4085" s="480">
        <v>76.3</v>
      </c>
    </row>
    <row r="4086" spans="1:4" s="476" customFormat="1" ht="13.5" x14ac:dyDescent="0.25">
      <c r="A4086" s="479">
        <v>92894</v>
      </c>
      <c r="B4086" s="479" t="s">
        <v>5302</v>
      </c>
      <c r="C4086" s="479" t="s">
        <v>925</v>
      </c>
      <c r="D4086" s="480">
        <v>91.56</v>
      </c>
    </row>
    <row r="4087" spans="1:4" s="476" customFormat="1" ht="13.5" x14ac:dyDescent="0.25">
      <c r="A4087" s="479">
        <v>92895</v>
      </c>
      <c r="B4087" s="479" t="s">
        <v>5303</v>
      </c>
      <c r="C4087" s="479" t="s">
        <v>925</v>
      </c>
      <c r="D4087" s="480">
        <v>125.74</v>
      </c>
    </row>
    <row r="4088" spans="1:4" s="476" customFormat="1" ht="13.5" x14ac:dyDescent="0.25">
      <c r="A4088" s="479">
        <v>92896</v>
      </c>
      <c r="B4088" s="479" t="s">
        <v>5304</v>
      </c>
      <c r="C4088" s="479" t="s">
        <v>925</v>
      </c>
      <c r="D4088" s="480">
        <v>194.1</v>
      </c>
    </row>
    <row r="4089" spans="1:4" s="476" customFormat="1" ht="13.5" x14ac:dyDescent="0.25">
      <c r="A4089" s="479">
        <v>92897</v>
      </c>
      <c r="B4089" s="479" t="s">
        <v>5305</v>
      </c>
      <c r="C4089" s="479" t="s">
        <v>925</v>
      </c>
      <c r="D4089" s="480">
        <v>287.5</v>
      </c>
    </row>
    <row r="4090" spans="1:4" s="476" customFormat="1" ht="13.5" x14ac:dyDescent="0.25">
      <c r="A4090" s="479">
        <v>92898</v>
      </c>
      <c r="B4090" s="479" t="s">
        <v>5306</v>
      </c>
      <c r="C4090" s="479" t="s">
        <v>925</v>
      </c>
      <c r="D4090" s="480">
        <v>44.93</v>
      </c>
    </row>
    <row r="4091" spans="1:4" s="476" customFormat="1" ht="13.5" x14ac:dyDescent="0.25">
      <c r="A4091" s="479">
        <v>92899</v>
      </c>
      <c r="B4091" s="479" t="s">
        <v>5307</v>
      </c>
      <c r="C4091" s="479" t="s">
        <v>925</v>
      </c>
      <c r="D4091" s="480">
        <v>67.349999999999994</v>
      </c>
    </row>
    <row r="4092" spans="1:4" s="476" customFormat="1" ht="13.5" x14ac:dyDescent="0.25">
      <c r="A4092" s="479">
        <v>92900</v>
      </c>
      <c r="B4092" s="479" t="s">
        <v>5308</v>
      </c>
      <c r="C4092" s="479" t="s">
        <v>925</v>
      </c>
      <c r="D4092" s="480">
        <v>81.36</v>
      </c>
    </row>
    <row r="4093" spans="1:4" s="476" customFormat="1" ht="13.5" x14ac:dyDescent="0.25">
      <c r="A4093" s="479">
        <v>92901</v>
      </c>
      <c r="B4093" s="479" t="s">
        <v>5309</v>
      </c>
      <c r="C4093" s="479" t="s">
        <v>925</v>
      </c>
      <c r="D4093" s="480">
        <v>113.99</v>
      </c>
    </row>
    <row r="4094" spans="1:4" s="476" customFormat="1" ht="13.5" x14ac:dyDescent="0.25">
      <c r="A4094" s="479">
        <v>92902</v>
      </c>
      <c r="B4094" s="479" t="s">
        <v>5310</v>
      </c>
      <c r="C4094" s="479" t="s">
        <v>925</v>
      </c>
      <c r="D4094" s="480">
        <v>180.03</v>
      </c>
    </row>
    <row r="4095" spans="1:4" s="476" customFormat="1" ht="13.5" x14ac:dyDescent="0.25">
      <c r="A4095" s="479">
        <v>92903</v>
      </c>
      <c r="B4095" s="479" t="s">
        <v>5311</v>
      </c>
      <c r="C4095" s="479" t="s">
        <v>925</v>
      </c>
      <c r="D4095" s="480">
        <v>271.14</v>
      </c>
    </row>
    <row r="4096" spans="1:4" s="476" customFormat="1" ht="13.5" x14ac:dyDescent="0.25">
      <c r="A4096" s="479">
        <v>92904</v>
      </c>
      <c r="B4096" s="479" t="s">
        <v>5312</v>
      </c>
      <c r="C4096" s="479" t="s">
        <v>925</v>
      </c>
      <c r="D4096" s="480">
        <v>30.82</v>
      </c>
    </row>
    <row r="4097" spans="1:4" s="476" customFormat="1" ht="13.5" x14ac:dyDescent="0.25">
      <c r="A4097" s="479">
        <v>92905</v>
      </c>
      <c r="B4097" s="479" t="s">
        <v>5313</v>
      </c>
      <c r="C4097" s="479" t="s">
        <v>925</v>
      </c>
      <c r="D4097" s="480">
        <v>43.68</v>
      </c>
    </row>
    <row r="4098" spans="1:4" s="476" customFormat="1" ht="13.5" x14ac:dyDescent="0.25">
      <c r="A4098" s="479">
        <v>92906</v>
      </c>
      <c r="B4098" s="479" t="s">
        <v>5314</v>
      </c>
      <c r="C4098" s="479" t="s">
        <v>925</v>
      </c>
      <c r="D4098" s="480">
        <v>52.47</v>
      </c>
    </row>
    <row r="4099" spans="1:4" s="476" customFormat="1" ht="13.5" x14ac:dyDescent="0.25">
      <c r="A4099" s="479">
        <v>92907</v>
      </c>
      <c r="B4099" s="479" t="s">
        <v>5315</v>
      </c>
      <c r="C4099" s="479" t="s">
        <v>925</v>
      </c>
      <c r="D4099" s="480">
        <v>65.03</v>
      </c>
    </row>
    <row r="4100" spans="1:4" s="476" customFormat="1" ht="13.5" x14ac:dyDescent="0.25">
      <c r="A4100" s="479">
        <v>92908</v>
      </c>
      <c r="B4100" s="479" t="s">
        <v>5316</v>
      </c>
      <c r="C4100" s="479" t="s">
        <v>925</v>
      </c>
      <c r="D4100" s="480">
        <v>65.03</v>
      </c>
    </row>
    <row r="4101" spans="1:4" s="476" customFormat="1" ht="13.5" x14ac:dyDescent="0.25">
      <c r="A4101" s="479">
        <v>92909</v>
      </c>
      <c r="B4101" s="479" t="s">
        <v>5317</v>
      </c>
      <c r="C4101" s="479" t="s">
        <v>925</v>
      </c>
      <c r="D4101" s="480">
        <v>65.03</v>
      </c>
    </row>
    <row r="4102" spans="1:4" s="476" customFormat="1" ht="13.5" x14ac:dyDescent="0.25">
      <c r="A4102" s="479">
        <v>92910</v>
      </c>
      <c r="B4102" s="479" t="s">
        <v>5318</v>
      </c>
      <c r="C4102" s="479" t="s">
        <v>925</v>
      </c>
      <c r="D4102" s="480">
        <v>95.95</v>
      </c>
    </row>
    <row r="4103" spans="1:4" s="476" customFormat="1" ht="13.5" x14ac:dyDescent="0.25">
      <c r="A4103" s="479">
        <v>92911</v>
      </c>
      <c r="B4103" s="479" t="s">
        <v>5319</v>
      </c>
      <c r="C4103" s="479" t="s">
        <v>925</v>
      </c>
      <c r="D4103" s="480">
        <v>95.95</v>
      </c>
    </row>
    <row r="4104" spans="1:4" s="476" customFormat="1" ht="13.5" x14ac:dyDescent="0.25">
      <c r="A4104" s="479">
        <v>92912</v>
      </c>
      <c r="B4104" s="479" t="s">
        <v>5320</v>
      </c>
      <c r="C4104" s="479" t="s">
        <v>925</v>
      </c>
      <c r="D4104" s="480">
        <v>130.57</v>
      </c>
    </row>
    <row r="4105" spans="1:4" s="476" customFormat="1" ht="13.5" x14ac:dyDescent="0.25">
      <c r="A4105" s="479">
        <v>92913</v>
      </c>
      <c r="B4105" s="479" t="s">
        <v>5321</v>
      </c>
      <c r="C4105" s="479" t="s">
        <v>925</v>
      </c>
      <c r="D4105" s="480">
        <v>133.01</v>
      </c>
    </row>
    <row r="4106" spans="1:4" s="476" customFormat="1" ht="13.5" x14ac:dyDescent="0.25">
      <c r="A4106" s="479">
        <v>92914</v>
      </c>
      <c r="B4106" s="479" t="s">
        <v>5322</v>
      </c>
      <c r="C4106" s="479" t="s">
        <v>925</v>
      </c>
      <c r="D4106" s="480">
        <v>133.01</v>
      </c>
    </row>
    <row r="4107" spans="1:4" s="476" customFormat="1" ht="13.5" x14ac:dyDescent="0.25">
      <c r="A4107" s="479">
        <v>92918</v>
      </c>
      <c r="B4107" s="479" t="s">
        <v>5323</v>
      </c>
      <c r="C4107" s="479" t="s">
        <v>925</v>
      </c>
      <c r="D4107" s="480">
        <v>33.47</v>
      </c>
    </row>
    <row r="4108" spans="1:4" s="476" customFormat="1" ht="13.5" x14ac:dyDescent="0.25">
      <c r="A4108" s="479">
        <v>92920</v>
      </c>
      <c r="B4108" s="479" t="s">
        <v>5324</v>
      </c>
      <c r="C4108" s="479" t="s">
        <v>925</v>
      </c>
      <c r="D4108" s="480">
        <v>33.71</v>
      </c>
    </row>
    <row r="4109" spans="1:4" s="476" customFormat="1" ht="13.5" x14ac:dyDescent="0.25">
      <c r="A4109" s="479">
        <v>92925</v>
      </c>
      <c r="B4109" s="479" t="s">
        <v>5325</v>
      </c>
      <c r="C4109" s="479" t="s">
        <v>925</v>
      </c>
      <c r="D4109" s="480">
        <v>41.95</v>
      </c>
    </row>
    <row r="4110" spans="1:4" s="476" customFormat="1" ht="13.5" x14ac:dyDescent="0.25">
      <c r="A4110" s="479">
        <v>92926</v>
      </c>
      <c r="B4110" s="479" t="s">
        <v>5326</v>
      </c>
      <c r="C4110" s="479" t="s">
        <v>925</v>
      </c>
      <c r="D4110" s="480">
        <v>41.94</v>
      </c>
    </row>
    <row r="4111" spans="1:4" s="476" customFormat="1" ht="13.5" x14ac:dyDescent="0.25">
      <c r="A4111" s="479">
        <v>92927</v>
      </c>
      <c r="B4111" s="479" t="s">
        <v>5327</v>
      </c>
      <c r="C4111" s="479" t="s">
        <v>925</v>
      </c>
      <c r="D4111" s="480">
        <v>41.94</v>
      </c>
    </row>
    <row r="4112" spans="1:4" s="476" customFormat="1" ht="13.5" x14ac:dyDescent="0.25">
      <c r="A4112" s="479">
        <v>92928</v>
      </c>
      <c r="B4112" s="479" t="s">
        <v>5328</v>
      </c>
      <c r="C4112" s="479" t="s">
        <v>925</v>
      </c>
      <c r="D4112" s="480">
        <v>48.16</v>
      </c>
    </row>
    <row r="4113" spans="1:4" s="476" customFormat="1" ht="13.5" x14ac:dyDescent="0.25">
      <c r="A4113" s="479">
        <v>92929</v>
      </c>
      <c r="B4113" s="479" t="s">
        <v>5329</v>
      </c>
      <c r="C4113" s="479" t="s">
        <v>925</v>
      </c>
      <c r="D4113" s="480">
        <v>48.16</v>
      </c>
    </row>
    <row r="4114" spans="1:4" s="476" customFormat="1" ht="13.5" x14ac:dyDescent="0.25">
      <c r="A4114" s="479">
        <v>92930</v>
      </c>
      <c r="B4114" s="479" t="s">
        <v>5330</v>
      </c>
      <c r="C4114" s="479" t="s">
        <v>925</v>
      </c>
      <c r="D4114" s="480">
        <v>48.16</v>
      </c>
    </row>
    <row r="4115" spans="1:4" s="476" customFormat="1" ht="13.5" x14ac:dyDescent="0.25">
      <c r="A4115" s="479">
        <v>92931</v>
      </c>
      <c r="B4115" s="479" t="s">
        <v>5331</v>
      </c>
      <c r="C4115" s="479" t="s">
        <v>925</v>
      </c>
      <c r="D4115" s="480">
        <v>65</v>
      </c>
    </row>
    <row r="4116" spans="1:4" s="476" customFormat="1" ht="13.5" x14ac:dyDescent="0.25">
      <c r="A4116" s="479">
        <v>92932</v>
      </c>
      <c r="B4116" s="479" t="s">
        <v>5332</v>
      </c>
      <c r="C4116" s="479" t="s">
        <v>925</v>
      </c>
      <c r="D4116" s="480">
        <v>65</v>
      </c>
    </row>
    <row r="4117" spans="1:4" s="476" customFormat="1" ht="13.5" x14ac:dyDescent="0.25">
      <c r="A4117" s="479">
        <v>92933</v>
      </c>
      <c r="B4117" s="479" t="s">
        <v>5333</v>
      </c>
      <c r="C4117" s="479" t="s">
        <v>925</v>
      </c>
      <c r="D4117" s="480">
        <v>65</v>
      </c>
    </row>
    <row r="4118" spans="1:4" s="476" customFormat="1" ht="13.5" x14ac:dyDescent="0.25">
      <c r="A4118" s="479">
        <v>92934</v>
      </c>
      <c r="B4118" s="479" t="s">
        <v>5334</v>
      </c>
      <c r="C4118" s="479" t="s">
        <v>925</v>
      </c>
      <c r="D4118" s="480">
        <v>97.36</v>
      </c>
    </row>
    <row r="4119" spans="1:4" s="476" customFormat="1" ht="13.5" x14ac:dyDescent="0.25">
      <c r="A4119" s="479">
        <v>92935</v>
      </c>
      <c r="B4119" s="479" t="s">
        <v>5335</v>
      </c>
      <c r="C4119" s="479" t="s">
        <v>925</v>
      </c>
      <c r="D4119" s="480">
        <v>97.36</v>
      </c>
    </row>
    <row r="4120" spans="1:4" s="476" customFormat="1" ht="13.5" x14ac:dyDescent="0.25">
      <c r="A4120" s="479">
        <v>92936</v>
      </c>
      <c r="B4120" s="479" t="s">
        <v>5336</v>
      </c>
      <c r="C4120" s="479" t="s">
        <v>925</v>
      </c>
      <c r="D4120" s="480">
        <v>135.93</v>
      </c>
    </row>
    <row r="4121" spans="1:4" s="476" customFormat="1" ht="13.5" x14ac:dyDescent="0.25">
      <c r="A4121" s="479">
        <v>92937</v>
      </c>
      <c r="B4121" s="479" t="s">
        <v>5337</v>
      </c>
      <c r="C4121" s="479" t="s">
        <v>925</v>
      </c>
      <c r="D4121" s="480">
        <v>135.93</v>
      </c>
    </row>
    <row r="4122" spans="1:4" s="476" customFormat="1" ht="13.5" x14ac:dyDescent="0.25">
      <c r="A4122" s="479">
        <v>92938</v>
      </c>
      <c r="B4122" s="479" t="s">
        <v>5338</v>
      </c>
      <c r="C4122" s="479" t="s">
        <v>925</v>
      </c>
      <c r="D4122" s="480">
        <v>25.59</v>
      </c>
    </row>
    <row r="4123" spans="1:4" s="476" customFormat="1" ht="13.5" x14ac:dyDescent="0.25">
      <c r="A4123" s="479">
        <v>92939</v>
      </c>
      <c r="B4123" s="479" t="s">
        <v>5339</v>
      </c>
      <c r="C4123" s="479" t="s">
        <v>925</v>
      </c>
      <c r="D4123" s="480">
        <v>25.83</v>
      </c>
    </row>
    <row r="4124" spans="1:4" s="476" customFormat="1" ht="13.5" x14ac:dyDescent="0.25">
      <c r="A4124" s="479">
        <v>92940</v>
      </c>
      <c r="B4124" s="479" t="s">
        <v>5340</v>
      </c>
      <c r="C4124" s="479" t="s">
        <v>925</v>
      </c>
      <c r="D4124" s="480">
        <v>33</v>
      </c>
    </row>
    <row r="4125" spans="1:4" s="476" customFormat="1" ht="13.5" x14ac:dyDescent="0.25">
      <c r="A4125" s="479">
        <v>92941</v>
      </c>
      <c r="B4125" s="479" t="s">
        <v>5341</v>
      </c>
      <c r="C4125" s="479" t="s">
        <v>925</v>
      </c>
      <c r="D4125" s="480">
        <v>32.99</v>
      </c>
    </row>
    <row r="4126" spans="1:4" s="476" customFormat="1" ht="13.5" x14ac:dyDescent="0.25">
      <c r="A4126" s="479">
        <v>92942</v>
      </c>
      <c r="B4126" s="479" t="s">
        <v>5342</v>
      </c>
      <c r="C4126" s="479" t="s">
        <v>925</v>
      </c>
      <c r="D4126" s="480">
        <v>32.99</v>
      </c>
    </row>
    <row r="4127" spans="1:4" s="476" customFormat="1" ht="13.5" x14ac:dyDescent="0.25">
      <c r="A4127" s="479">
        <v>92943</v>
      </c>
      <c r="B4127" s="479" t="s">
        <v>5343</v>
      </c>
      <c r="C4127" s="479" t="s">
        <v>925</v>
      </c>
      <c r="D4127" s="480">
        <v>37.96</v>
      </c>
    </row>
    <row r="4128" spans="1:4" s="476" customFormat="1" ht="13.5" x14ac:dyDescent="0.25">
      <c r="A4128" s="479">
        <v>92944</v>
      </c>
      <c r="B4128" s="479" t="s">
        <v>5344</v>
      </c>
      <c r="C4128" s="479" t="s">
        <v>925</v>
      </c>
      <c r="D4128" s="480">
        <v>37.96</v>
      </c>
    </row>
    <row r="4129" spans="1:4" s="476" customFormat="1" ht="13.5" x14ac:dyDescent="0.25">
      <c r="A4129" s="479">
        <v>92945</v>
      </c>
      <c r="B4129" s="479" t="s">
        <v>5345</v>
      </c>
      <c r="C4129" s="479" t="s">
        <v>925</v>
      </c>
      <c r="D4129" s="480">
        <v>37.96</v>
      </c>
    </row>
    <row r="4130" spans="1:4" s="476" customFormat="1" ht="13.5" x14ac:dyDescent="0.25">
      <c r="A4130" s="479">
        <v>92946</v>
      </c>
      <c r="B4130" s="479" t="s">
        <v>5346</v>
      </c>
      <c r="C4130" s="479" t="s">
        <v>925</v>
      </c>
      <c r="D4130" s="480">
        <v>53.25</v>
      </c>
    </row>
    <row r="4131" spans="1:4" s="476" customFormat="1" ht="13.5" x14ac:dyDescent="0.25">
      <c r="A4131" s="479">
        <v>92947</v>
      </c>
      <c r="B4131" s="479" t="s">
        <v>5347</v>
      </c>
      <c r="C4131" s="479" t="s">
        <v>925</v>
      </c>
      <c r="D4131" s="480">
        <v>53.25</v>
      </c>
    </row>
    <row r="4132" spans="1:4" s="476" customFormat="1" ht="13.5" x14ac:dyDescent="0.25">
      <c r="A4132" s="479">
        <v>92948</v>
      </c>
      <c r="B4132" s="479" t="s">
        <v>5348</v>
      </c>
      <c r="C4132" s="479" t="s">
        <v>925</v>
      </c>
      <c r="D4132" s="480">
        <v>53.25</v>
      </c>
    </row>
    <row r="4133" spans="1:4" s="476" customFormat="1" ht="13.5" x14ac:dyDescent="0.25">
      <c r="A4133" s="479">
        <v>92949</v>
      </c>
      <c r="B4133" s="479" t="s">
        <v>5349</v>
      </c>
      <c r="C4133" s="479" t="s">
        <v>925</v>
      </c>
      <c r="D4133" s="480">
        <v>83.29</v>
      </c>
    </row>
    <row r="4134" spans="1:4" s="476" customFormat="1" ht="13.5" x14ac:dyDescent="0.25">
      <c r="A4134" s="479">
        <v>92950</v>
      </c>
      <c r="B4134" s="479" t="s">
        <v>5350</v>
      </c>
      <c r="C4134" s="479" t="s">
        <v>925</v>
      </c>
      <c r="D4134" s="480">
        <v>83.29</v>
      </c>
    </row>
    <row r="4135" spans="1:4" s="476" customFormat="1" ht="13.5" x14ac:dyDescent="0.25">
      <c r="A4135" s="479">
        <v>92951</v>
      </c>
      <c r="B4135" s="479" t="s">
        <v>5351</v>
      </c>
      <c r="C4135" s="479" t="s">
        <v>925</v>
      </c>
      <c r="D4135" s="480">
        <v>119.57</v>
      </c>
    </row>
    <row r="4136" spans="1:4" s="476" customFormat="1" ht="13.5" x14ac:dyDescent="0.25">
      <c r="A4136" s="479">
        <v>92952</v>
      </c>
      <c r="B4136" s="479" t="s">
        <v>5352</v>
      </c>
      <c r="C4136" s="479" t="s">
        <v>925</v>
      </c>
      <c r="D4136" s="480">
        <v>119.57</v>
      </c>
    </row>
    <row r="4137" spans="1:4" s="476" customFormat="1" ht="13.5" x14ac:dyDescent="0.25">
      <c r="A4137" s="479">
        <v>92953</v>
      </c>
      <c r="B4137" s="479" t="s">
        <v>5353</v>
      </c>
      <c r="C4137" s="479" t="s">
        <v>925</v>
      </c>
      <c r="D4137" s="480">
        <v>21.86</v>
      </c>
    </row>
    <row r="4138" spans="1:4" s="476" customFormat="1" ht="13.5" x14ac:dyDescent="0.25">
      <c r="A4138" s="479">
        <v>93050</v>
      </c>
      <c r="B4138" s="479" t="s">
        <v>5354</v>
      </c>
      <c r="C4138" s="479" t="s">
        <v>925</v>
      </c>
      <c r="D4138" s="480">
        <v>12.05</v>
      </c>
    </row>
    <row r="4139" spans="1:4" s="476" customFormat="1" ht="13.5" x14ac:dyDescent="0.25">
      <c r="A4139" s="479">
        <v>93051</v>
      </c>
      <c r="B4139" s="479" t="s">
        <v>5355</v>
      </c>
      <c r="C4139" s="479" t="s">
        <v>925</v>
      </c>
      <c r="D4139" s="480">
        <v>11.07</v>
      </c>
    </row>
    <row r="4140" spans="1:4" s="476" customFormat="1" ht="13.5" x14ac:dyDescent="0.25">
      <c r="A4140" s="479">
        <v>93052</v>
      </c>
      <c r="B4140" s="479" t="s">
        <v>5356</v>
      </c>
      <c r="C4140" s="479" t="s">
        <v>925</v>
      </c>
      <c r="D4140" s="480">
        <v>565.54999999999995</v>
      </c>
    </row>
    <row r="4141" spans="1:4" s="476" customFormat="1" ht="13.5" x14ac:dyDescent="0.25">
      <c r="A4141" s="479">
        <v>93054</v>
      </c>
      <c r="B4141" s="479" t="s">
        <v>5357</v>
      </c>
      <c r="C4141" s="479" t="s">
        <v>925</v>
      </c>
      <c r="D4141" s="480">
        <v>23.59</v>
      </c>
    </row>
    <row r="4142" spans="1:4" s="476" customFormat="1" ht="13.5" x14ac:dyDescent="0.25">
      <c r="A4142" s="479">
        <v>93055</v>
      </c>
      <c r="B4142" s="479" t="s">
        <v>5358</v>
      </c>
      <c r="C4142" s="479" t="s">
        <v>925</v>
      </c>
      <c r="D4142" s="480">
        <v>48.71</v>
      </c>
    </row>
    <row r="4143" spans="1:4" s="476" customFormat="1" ht="13.5" x14ac:dyDescent="0.25">
      <c r="A4143" s="479">
        <v>93056</v>
      </c>
      <c r="B4143" s="479" t="s">
        <v>5359</v>
      </c>
      <c r="C4143" s="479" t="s">
        <v>925</v>
      </c>
      <c r="D4143" s="480">
        <v>17.79</v>
      </c>
    </row>
    <row r="4144" spans="1:4" s="476" customFormat="1" ht="13.5" x14ac:dyDescent="0.25">
      <c r="A4144" s="479">
        <v>93057</v>
      </c>
      <c r="B4144" s="479" t="s">
        <v>5360</v>
      </c>
      <c r="C4144" s="479" t="s">
        <v>925</v>
      </c>
      <c r="D4144" s="480">
        <v>15.44</v>
      </c>
    </row>
    <row r="4145" spans="1:4" s="476" customFormat="1" ht="13.5" x14ac:dyDescent="0.25">
      <c r="A4145" s="479">
        <v>93058</v>
      </c>
      <c r="B4145" s="479" t="s">
        <v>5361</v>
      </c>
      <c r="C4145" s="479" t="s">
        <v>925</v>
      </c>
      <c r="D4145" s="480">
        <v>621.87</v>
      </c>
    </row>
    <row r="4146" spans="1:4" s="476" customFormat="1" ht="13.5" x14ac:dyDescent="0.25">
      <c r="A4146" s="479">
        <v>93059</v>
      </c>
      <c r="B4146" s="479" t="s">
        <v>5362</v>
      </c>
      <c r="C4146" s="479" t="s">
        <v>925</v>
      </c>
      <c r="D4146" s="480">
        <v>32.5</v>
      </c>
    </row>
    <row r="4147" spans="1:4" s="476" customFormat="1" ht="13.5" x14ac:dyDescent="0.25">
      <c r="A4147" s="479">
        <v>93060</v>
      </c>
      <c r="B4147" s="479" t="s">
        <v>5363</v>
      </c>
      <c r="C4147" s="479" t="s">
        <v>925</v>
      </c>
      <c r="D4147" s="480">
        <v>85.19</v>
      </c>
    </row>
    <row r="4148" spans="1:4" s="476" customFormat="1" ht="13.5" x14ac:dyDescent="0.25">
      <c r="A4148" s="479">
        <v>93061</v>
      </c>
      <c r="B4148" s="479" t="s">
        <v>5364</v>
      </c>
      <c r="C4148" s="479" t="s">
        <v>925</v>
      </c>
      <c r="D4148" s="480">
        <v>33.79</v>
      </c>
    </row>
    <row r="4149" spans="1:4" s="476" customFormat="1" ht="13.5" x14ac:dyDescent="0.25">
      <c r="A4149" s="479">
        <v>93062</v>
      </c>
      <c r="B4149" s="479" t="s">
        <v>5365</v>
      </c>
      <c r="C4149" s="479" t="s">
        <v>925</v>
      </c>
      <c r="D4149" s="480">
        <v>29.23</v>
      </c>
    </row>
    <row r="4150" spans="1:4" s="476" customFormat="1" ht="13.5" x14ac:dyDescent="0.25">
      <c r="A4150" s="479">
        <v>93063</v>
      </c>
      <c r="B4150" s="479" t="s">
        <v>5366</v>
      </c>
      <c r="C4150" s="479" t="s">
        <v>925</v>
      </c>
      <c r="D4150" s="480">
        <v>712.27</v>
      </c>
    </row>
    <row r="4151" spans="1:4" s="476" customFormat="1" ht="13.5" x14ac:dyDescent="0.25">
      <c r="A4151" s="479">
        <v>93064</v>
      </c>
      <c r="B4151" s="479" t="s">
        <v>5367</v>
      </c>
      <c r="C4151" s="479" t="s">
        <v>925</v>
      </c>
      <c r="D4151" s="480">
        <v>52.45</v>
      </c>
    </row>
    <row r="4152" spans="1:4" s="476" customFormat="1" ht="13.5" x14ac:dyDescent="0.25">
      <c r="A4152" s="479">
        <v>93065</v>
      </c>
      <c r="B4152" s="479" t="s">
        <v>5368</v>
      </c>
      <c r="C4152" s="479" t="s">
        <v>925</v>
      </c>
      <c r="D4152" s="480">
        <v>49.08</v>
      </c>
    </row>
    <row r="4153" spans="1:4" s="476" customFormat="1" ht="13.5" x14ac:dyDescent="0.25">
      <c r="A4153" s="479">
        <v>93066</v>
      </c>
      <c r="B4153" s="479" t="s">
        <v>5369</v>
      </c>
      <c r="C4153" s="479" t="s">
        <v>925</v>
      </c>
      <c r="D4153" s="480">
        <v>894.18</v>
      </c>
    </row>
    <row r="4154" spans="1:4" s="476" customFormat="1" ht="13.5" x14ac:dyDescent="0.25">
      <c r="A4154" s="479">
        <v>93067</v>
      </c>
      <c r="B4154" s="479" t="s">
        <v>5370</v>
      </c>
      <c r="C4154" s="479" t="s">
        <v>925</v>
      </c>
      <c r="D4154" s="480">
        <v>77.98</v>
      </c>
    </row>
    <row r="4155" spans="1:4" s="476" customFormat="1" ht="13.5" x14ac:dyDescent="0.25">
      <c r="A4155" s="479">
        <v>93068</v>
      </c>
      <c r="B4155" s="479" t="s">
        <v>5371</v>
      </c>
      <c r="C4155" s="479" t="s">
        <v>925</v>
      </c>
      <c r="D4155" s="480">
        <v>68.11</v>
      </c>
    </row>
    <row r="4156" spans="1:4" s="476" customFormat="1" ht="13.5" x14ac:dyDescent="0.25">
      <c r="A4156" s="479">
        <v>93069</v>
      </c>
      <c r="B4156" s="479" t="s">
        <v>5372</v>
      </c>
      <c r="C4156" s="479" t="s">
        <v>925</v>
      </c>
      <c r="D4156" s="481">
        <v>1239.3599999999999</v>
      </c>
    </row>
    <row r="4157" spans="1:4" s="476" customFormat="1" ht="13.5" x14ac:dyDescent="0.25">
      <c r="A4157" s="479">
        <v>93070</v>
      </c>
      <c r="B4157" s="479" t="s">
        <v>5373</v>
      </c>
      <c r="C4157" s="479" t="s">
        <v>925</v>
      </c>
      <c r="D4157" s="480">
        <v>198.24</v>
      </c>
    </row>
    <row r="4158" spans="1:4" s="476" customFormat="1" ht="13.5" x14ac:dyDescent="0.25">
      <c r="A4158" s="479">
        <v>93071</v>
      </c>
      <c r="B4158" s="479" t="s">
        <v>5374</v>
      </c>
      <c r="C4158" s="479" t="s">
        <v>925</v>
      </c>
      <c r="D4158" s="480">
        <v>184</v>
      </c>
    </row>
    <row r="4159" spans="1:4" s="476" customFormat="1" ht="13.5" x14ac:dyDescent="0.25">
      <c r="A4159" s="479">
        <v>93072</v>
      </c>
      <c r="B4159" s="479" t="s">
        <v>5375</v>
      </c>
      <c r="C4159" s="479" t="s">
        <v>925</v>
      </c>
      <c r="D4159" s="481">
        <v>1635.35</v>
      </c>
    </row>
    <row r="4160" spans="1:4" s="476" customFormat="1" ht="13.5" x14ac:dyDescent="0.25">
      <c r="A4160" s="479">
        <v>93073</v>
      </c>
      <c r="B4160" s="479" t="s">
        <v>5376</v>
      </c>
      <c r="C4160" s="479" t="s">
        <v>925</v>
      </c>
      <c r="D4160" s="480">
        <v>88.99</v>
      </c>
    </row>
    <row r="4161" spans="1:4" s="476" customFormat="1" ht="13.5" x14ac:dyDescent="0.25">
      <c r="A4161" s="479">
        <v>93074</v>
      </c>
      <c r="B4161" s="479" t="s">
        <v>5377</v>
      </c>
      <c r="C4161" s="479" t="s">
        <v>925</v>
      </c>
      <c r="D4161" s="480">
        <v>12.45</v>
      </c>
    </row>
    <row r="4162" spans="1:4" s="476" customFormat="1" ht="13.5" x14ac:dyDescent="0.25">
      <c r="A4162" s="479">
        <v>93075</v>
      </c>
      <c r="B4162" s="479" t="s">
        <v>5378</v>
      </c>
      <c r="C4162" s="479" t="s">
        <v>925</v>
      </c>
      <c r="D4162" s="480">
        <v>21.85</v>
      </c>
    </row>
    <row r="4163" spans="1:4" s="476" customFormat="1" ht="13.5" x14ac:dyDescent="0.25">
      <c r="A4163" s="479">
        <v>93076</v>
      </c>
      <c r="B4163" s="479" t="s">
        <v>5379</v>
      </c>
      <c r="C4163" s="479" t="s">
        <v>925</v>
      </c>
      <c r="D4163" s="480">
        <v>20.9</v>
      </c>
    </row>
    <row r="4164" spans="1:4" s="476" customFormat="1" ht="13.5" x14ac:dyDescent="0.25">
      <c r="A4164" s="479">
        <v>93077</v>
      </c>
      <c r="B4164" s="479" t="s">
        <v>5380</v>
      </c>
      <c r="C4164" s="479" t="s">
        <v>925</v>
      </c>
      <c r="D4164" s="480">
        <v>31.46</v>
      </c>
    </row>
    <row r="4165" spans="1:4" s="476" customFormat="1" ht="13.5" x14ac:dyDescent="0.25">
      <c r="A4165" s="479">
        <v>93078</v>
      </c>
      <c r="B4165" s="479" t="s">
        <v>5381</v>
      </c>
      <c r="C4165" s="479" t="s">
        <v>925</v>
      </c>
      <c r="D4165" s="480">
        <v>34.229999999999997</v>
      </c>
    </row>
    <row r="4166" spans="1:4" s="476" customFormat="1" ht="13.5" x14ac:dyDescent="0.25">
      <c r="A4166" s="479">
        <v>93079</v>
      </c>
      <c r="B4166" s="479" t="s">
        <v>5382</v>
      </c>
      <c r="C4166" s="479" t="s">
        <v>925</v>
      </c>
      <c r="D4166" s="480">
        <v>29.76</v>
      </c>
    </row>
    <row r="4167" spans="1:4" s="476" customFormat="1" ht="13.5" x14ac:dyDescent="0.25">
      <c r="A4167" s="479">
        <v>93080</v>
      </c>
      <c r="B4167" s="479" t="s">
        <v>5383</v>
      </c>
      <c r="C4167" s="479" t="s">
        <v>925</v>
      </c>
      <c r="D4167" s="480">
        <v>8.1199999999999992</v>
      </c>
    </row>
    <row r="4168" spans="1:4" s="476" customFormat="1" ht="13.5" x14ac:dyDescent="0.25">
      <c r="A4168" s="479">
        <v>93081</v>
      </c>
      <c r="B4168" s="479" t="s">
        <v>5384</v>
      </c>
      <c r="C4168" s="479" t="s">
        <v>925</v>
      </c>
      <c r="D4168" s="480">
        <v>20.05</v>
      </c>
    </row>
    <row r="4169" spans="1:4" s="476" customFormat="1" ht="13.5" x14ac:dyDescent="0.25">
      <c r="A4169" s="479">
        <v>93082</v>
      </c>
      <c r="B4169" s="479" t="s">
        <v>5385</v>
      </c>
      <c r="C4169" s="479" t="s">
        <v>925</v>
      </c>
      <c r="D4169" s="480">
        <v>24.8</v>
      </c>
    </row>
    <row r="4170" spans="1:4" s="476" customFormat="1" ht="13.5" x14ac:dyDescent="0.25">
      <c r="A4170" s="479">
        <v>93083</v>
      </c>
      <c r="B4170" s="479" t="s">
        <v>5386</v>
      </c>
      <c r="C4170" s="479" t="s">
        <v>925</v>
      </c>
      <c r="D4170" s="480">
        <v>488.56</v>
      </c>
    </row>
    <row r="4171" spans="1:4" s="476" customFormat="1" ht="13.5" x14ac:dyDescent="0.25">
      <c r="A4171" s="479">
        <v>93084</v>
      </c>
      <c r="B4171" s="479" t="s">
        <v>5387</v>
      </c>
      <c r="C4171" s="479" t="s">
        <v>925</v>
      </c>
      <c r="D4171" s="480">
        <v>13.83</v>
      </c>
    </row>
    <row r="4172" spans="1:4" s="476" customFormat="1" ht="13.5" x14ac:dyDescent="0.25">
      <c r="A4172" s="479">
        <v>93085</v>
      </c>
      <c r="B4172" s="479" t="s">
        <v>5388</v>
      </c>
      <c r="C4172" s="479" t="s">
        <v>925</v>
      </c>
      <c r="D4172" s="480">
        <v>12.85</v>
      </c>
    </row>
    <row r="4173" spans="1:4" s="476" customFormat="1" ht="13.5" x14ac:dyDescent="0.25">
      <c r="A4173" s="479">
        <v>93086</v>
      </c>
      <c r="B4173" s="479" t="s">
        <v>5389</v>
      </c>
      <c r="C4173" s="479" t="s">
        <v>925</v>
      </c>
      <c r="D4173" s="480">
        <v>567.33000000000004</v>
      </c>
    </row>
    <row r="4174" spans="1:4" s="476" customFormat="1" ht="13.5" x14ac:dyDescent="0.25">
      <c r="A4174" s="479">
        <v>93087</v>
      </c>
      <c r="B4174" s="479" t="s">
        <v>5390</v>
      </c>
      <c r="C4174" s="479" t="s">
        <v>925</v>
      </c>
      <c r="D4174" s="480">
        <v>21.69</v>
      </c>
    </row>
    <row r="4175" spans="1:4" s="476" customFormat="1" ht="13.5" x14ac:dyDescent="0.25">
      <c r="A4175" s="479">
        <v>93088</v>
      </c>
      <c r="B4175" s="479" t="s">
        <v>5391</v>
      </c>
      <c r="C4175" s="479" t="s">
        <v>925</v>
      </c>
      <c r="D4175" s="480">
        <v>25.54</v>
      </c>
    </row>
    <row r="4176" spans="1:4" s="476" customFormat="1" ht="13.5" x14ac:dyDescent="0.25">
      <c r="A4176" s="479">
        <v>93089</v>
      </c>
      <c r="B4176" s="479" t="s">
        <v>5392</v>
      </c>
      <c r="C4176" s="479" t="s">
        <v>925</v>
      </c>
      <c r="D4176" s="480">
        <v>50.49</v>
      </c>
    </row>
    <row r="4177" spans="1:4" s="476" customFormat="1" ht="13.5" x14ac:dyDescent="0.25">
      <c r="A4177" s="479">
        <v>93090</v>
      </c>
      <c r="B4177" s="479" t="s">
        <v>5393</v>
      </c>
      <c r="C4177" s="479" t="s">
        <v>925</v>
      </c>
      <c r="D4177" s="480">
        <v>19.57</v>
      </c>
    </row>
    <row r="4178" spans="1:4" s="476" customFormat="1" ht="13.5" x14ac:dyDescent="0.25">
      <c r="A4178" s="479">
        <v>93091</v>
      </c>
      <c r="B4178" s="479" t="s">
        <v>5394</v>
      </c>
      <c r="C4178" s="479" t="s">
        <v>925</v>
      </c>
      <c r="D4178" s="480">
        <v>17.22</v>
      </c>
    </row>
    <row r="4179" spans="1:4" s="476" customFormat="1" ht="13.5" x14ac:dyDescent="0.25">
      <c r="A4179" s="479">
        <v>93092</v>
      </c>
      <c r="B4179" s="479" t="s">
        <v>5395</v>
      </c>
      <c r="C4179" s="479" t="s">
        <v>925</v>
      </c>
      <c r="D4179" s="480">
        <v>623.65</v>
      </c>
    </row>
    <row r="4180" spans="1:4" s="476" customFormat="1" ht="13.5" x14ac:dyDescent="0.25">
      <c r="A4180" s="479">
        <v>93093</v>
      </c>
      <c r="B4180" s="479" t="s">
        <v>5396</v>
      </c>
      <c r="C4180" s="479" t="s">
        <v>925</v>
      </c>
      <c r="D4180" s="480">
        <v>34.28</v>
      </c>
    </row>
    <row r="4181" spans="1:4" s="476" customFormat="1" ht="13.5" x14ac:dyDescent="0.25">
      <c r="A4181" s="479">
        <v>93094</v>
      </c>
      <c r="B4181" s="479" t="s">
        <v>5397</v>
      </c>
      <c r="C4181" s="479" t="s">
        <v>925</v>
      </c>
      <c r="D4181" s="480">
        <v>86.97</v>
      </c>
    </row>
    <row r="4182" spans="1:4" s="476" customFormat="1" ht="13.5" x14ac:dyDescent="0.25">
      <c r="A4182" s="479">
        <v>93095</v>
      </c>
      <c r="B4182" s="479" t="s">
        <v>5398</v>
      </c>
      <c r="C4182" s="479" t="s">
        <v>925</v>
      </c>
      <c r="D4182" s="480">
        <v>64.48</v>
      </c>
    </row>
    <row r="4183" spans="1:4" s="476" customFormat="1" ht="13.5" x14ac:dyDescent="0.25">
      <c r="A4183" s="479">
        <v>93096</v>
      </c>
      <c r="B4183" s="479" t="s">
        <v>5399</v>
      </c>
      <c r="C4183" s="479" t="s">
        <v>925</v>
      </c>
      <c r="D4183" s="480">
        <v>92.47</v>
      </c>
    </row>
    <row r="4184" spans="1:4" s="476" customFormat="1" ht="13.5" x14ac:dyDescent="0.25">
      <c r="A4184" s="479">
        <v>93097</v>
      </c>
      <c r="B4184" s="479" t="s">
        <v>5400</v>
      </c>
      <c r="C4184" s="479" t="s">
        <v>925</v>
      </c>
      <c r="D4184" s="480">
        <v>12.67</v>
      </c>
    </row>
    <row r="4185" spans="1:4" s="476" customFormat="1" ht="13.5" x14ac:dyDescent="0.25">
      <c r="A4185" s="479">
        <v>93098</v>
      </c>
      <c r="B4185" s="479" t="s">
        <v>5401</v>
      </c>
      <c r="C4185" s="479" t="s">
        <v>925</v>
      </c>
      <c r="D4185" s="480">
        <v>22.07</v>
      </c>
    </row>
    <row r="4186" spans="1:4" s="476" customFormat="1" ht="13.5" x14ac:dyDescent="0.25">
      <c r="A4186" s="479">
        <v>93099</v>
      </c>
      <c r="B4186" s="479" t="s">
        <v>5402</v>
      </c>
      <c r="C4186" s="479" t="s">
        <v>925</v>
      </c>
      <c r="D4186" s="480">
        <v>23.31</v>
      </c>
    </row>
    <row r="4187" spans="1:4" s="476" customFormat="1" ht="13.5" x14ac:dyDescent="0.25">
      <c r="A4187" s="479">
        <v>93100</v>
      </c>
      <c r="B4187" s="479" t="s">
        <v>5403</v>
      </c>
      <c r="C4187" s="479" t="s">
        <v>925</v>
      </c>
      <c r="D4187" s="480">
        <v>33.869999999999997</v>
      </c>
    </row>
    <row r="4188" spans="1:4" s="476" customFormat="1" ht="13.5" x14ac:dyDescent="0.25">
      <c r="A4188" s="479">
        <v>93101</v>
      </c>
      <c r="B4188" s="479" t="s">
        <v>5404</v>
      </c>
      <c r="C4188" s="479" t="s">
        <v>925</v>
      </c>
      <c r="D4188" s="480">
        <v>36.64</v>
      </c>
    </row>
    <row r="4189" spans="1:4" s="476" customFormat="1" ht="13.5" x14ac:dyDescent="0.25">
      <c r="A4189" s="479">
        <v>93102</v>
      </c>
      <c r="B4189" s="479" t="s">
        <v>5405</v>
      </c>
      <c r="C4189" s="479" t="s">
        <v>925</v>
      </c>
      <c r="D4189" s="480">
        <v>31.96</v>
      </c>
    </row>
    <row r="4190" spans="1:4" s="476" customFormat="1" ht="13.5" x14ac:dyDescent="0.25">
      <c r="A4190" s="479">
        <v>93103</v>
      </c>
      <c r="B4190" s="479" t="s">
        <v>5406</v>
      </c>
      <c r="C4190" s="479" t="s">
        <v>925</v>
      </c>
      <c r="D4190" s="480">
        <v>8.3000000000000007</v>
      </c>
    </row>
    <row r="4191" spans="1:4" s="476" customFormat="1" ht="13.5" x14ac:dyDescent="0.25">
      <c r="A4191" s="479">
        <v>93104</v>
      </c>
      <c r="B4191" s="479" t="s">
        <v>5407</v>
      </c>
      <c r="C4191" s="479" t="s">
        <v>925</v>
      </c>
      <c r="D4191" s="480">
        <v>20.23</v>
      </c>
    </row>
    <row r="4192" spans="1:4" s="476" customFormat="1" ht="13.5" x14ac:dyDescent="0.25">
      <c r="A4192" s="479">
        <v>93105</v>
      </c>
      <c r="B4192" s="479" t="s">
        <v>5408</v>
      </c>
      <c r="C4192" s="479" t="s">
        <v>925</v>
      </c>
      <c r="D4192" s="480">
        <v>24.98</v>
      </c>
    </row>
    <row r="4193" spans="1:4" s="476" customFormat="1" ht="13.5" x14ac:dyDescent="0.25">
      <c r="A4193" s="479">
        <v>93106</v>
      </c>
      <c r="B4193" s="479" t="s">
        <v>5409</v>
      </c>
      <c r="C4193" s="479" t="s">
        <v>925</v>
      </c>
      <c r="D4193" s="480">
        <v>488.74</v>
      </c>
    </row>
    <row r="4194" spans="1:4" s="476" customFormat="1" ht="13.5" x14ac:dyDescent="0.25">
      <c r="A4194" s="479">
        <v>93107</v>
      </c>
      <c r="B4194" s="479" t="s">
        <v>5410</v>
      </c>
      <c r="C4194" s="479" t="s">
        <v>925</v>
      </c>
      <c r="D4194" s="480">
        <v>15.4</v>
      </c>
    </row>
    <row r="4195" spans="1:4" s="476" customFormat="1" ht="13.5" x14ac:dyDescent="0.25">
      <c r="A4195" s="479">
        <v>93108</v>
      </c>
      <c r="B4195" s="479" t="s">
        <v>5411</v>
      </c>
      <c r="C4195" s="479" t="s">
        <v>925</v>
      </c>
      <c r="D4195" s="480">
        <v>14.42</v>
      </c>
    </row>
    <row r="4196" spans="1:4" s="476" customFormat="1" ht="13.5" x14ac:dyDescent="0.25">
      <c r="A4196" s="479">
        <v>93109</v>
      </c>
      <c r="B4196" s="479" t="s">
        <v>5412</v>
      </c>
      <c r="C4196" s="479" t="s">
        <v>925</v>
      </c>
      <c r="D4196" s="480">
        <v>568.9</v>
      </c>
    </row>
    <row r="4197" spans="1:4" s="476" customFormat="1" ht="13.5" x14ac:dyDescent="0.25">
      <c r="A4197" s="479">
        <v>93110</v>
      </c>
      <c r="B4197" s="479" t="s">
        <v>5413</v>
      </c>
      <c r="C4197" s="479" t="s">
        <v>925</v>
      </c>
      <c r="D4197" s="480">
        <v>23.26</v>
      </c>
    </row>
    <row r="4198" spans="1:4" s="476" customFormat="1" ht="13.5" x14ac:dyDescent="0.25">
      <c r="A4198" s="479">
        <v>93111</v>
      </c>
      <c r="B4198" s="479" t="s">
        <v>5414</v>
      </c>
      <c r="C4198" s="479" t="s">
        <v>925</v>
      </c>
      <c r="D4198" s="480">
        <v>26.94</v>
      </c>
    </row>
    <row r="4199" spans="1:4" s="476" customFormat="1" ht="13.5" x14ac:dyDescent="0.25">
      <c r="A4199" s="479">
        <v>93112</v>
      </c>
      <c r="B4199" s="479" t="s">
        <v>5415</v>
      </c>
      <c r="C4199" s="479" t="s">
        <v>925</v>
      </c>
      <c r="D4199" s="480">
        <v>52.06</v>
      </c>
    </row>
    <row r="4200" spans="1:4" s="476" customFormat="1" ht="13.5" x14ac:dyDescent="0.25">
      <c r="A4200" s="479">
        <v>93113</v>
      </c>
      <c r="B4200" s="479" t="s">
        <v>5416</v>
      </c>
      <c r="C4200" s="479" t="s">
        <v>925</v>
      </c>
      <c r="D4200" s="480">
        <v>22.44</v>
      </c>
    </row>
    <row r="4201" spans="1:4" s="476" customFormat="1" ht="13.5" x14ac:dyDescent="0.25">
      <c r="A4201" s="479">
        <v>93114</v>
      </c>
      <c r="B4201" s="479" t="s">
        <v>5417</v>
      </c>
      <c r="C4201" s="479" t="s">
        <v>925</v>
      </c>
      <c r="D4201" s="480">
        <v>37.15</v>
      </c>
    </row>
    <row r="4202" spans="1:4" s="476" customFormat="1" ht="13.5" x14ac:dyDescent="0.25">
      <c r="A4202" s="479">
        <v>93115</v>
      </c>
      <c r="B4202" s="479" t="s">
        <v>5418</v>
      </c>
      <c r="C4202" s="479" t="s">
        <v>925</v>
      </c>
      <c r="D4202" s="480">
        <v>89.84</v>
      </c>
    </row>
    <row r="4203" spans="1:4" s="476" customFormat="1" ht="13.5" x14ac:dyDescent="0.25">
      <c r="A4203" s="479">
        <v>93116</v>
      </c>
      <c r="B4203" s="479" t="s">
        <v>5419</v>
      </c>
      <c r="C4203" s="479" t="s">
        <v>925</v>
      </c>
      <c r="D4203" s="480">
        <v>626.52</v>
      </c>
    </row>
    <row r="4204" spans="1:4" s="476" customFormat="1" ht="13.5" x14ac:dyDescent="0.25">
      <c r="A4204" s="479">
        <v>93117</v>
      </c>
      <c r="B4204" s="479" t="s">
        <v>5420</v>
      </c>
      <c r="C4204" s="479" t="s">
        <v>925</v>
      </c>
      <c r="D4204" s="480">
        <v>64.73</v>
      </c>
    </row>
    <row r="4205" spans="1:4" s="476" customFormat="1" ht="13.5" x14ac:dyDescent="0.25">
      <c r="A4205" s="479">
        <v>93118</v>
      </c>
      <c r="B4205" s="479" t="s">
        <v>5421</v>
      </c>
      <c r="C4205" s="479" t="s">
        <v>925</v>
      </c>
      <c r="D4205" s="480">
        <v>95.67</v>
      </c>
    </row>
    <row r="4206" spans="1:4" s="476" customFormat="1" ht="13.5" x14ac:dyDescent="0.25">
      <c r="A4206" s="479">
        <v>93119</v>
      </c>
      <c r="B4206" s="479" t="s">
        <v>5422</v>
      </c>
      <c r="C4206" s="479" t="s">
        <v>925</v>
      </c>
      <c r="D4206" s="480">
        <v>18.3</v>
      </c>
    </row>
    <row r="4207" spans="1:4" s="476" customFormat="1" ht="13.5" x14ac:dyDescent="0.25">
      <c r="A4207" s="479">
        <v>93120</v>
      </c>
      <c r="B4207" s="479" t="s">
        <v>5423</v>
      </c>
      <c r="C4207" s="479" t="s">
        <v>925</v>
      </c>
      <c r="D4207" s="480">
        <v>28.86</v>
      </c>
    </row>
    <row r="4208" spans="1:4" s="476" customFormat="1" ht="13.5" x14ac:dyDescent="0.25">
      <c r="A4208" s="479">
        <v>93121</v>
      </c>
      <c r="B4208" s="479" t="s">
        <v>5424</v>
      </c>
      <c r="C4208" s="479" t="s">
        <v>925</v>
      </c>
      <c r="D4208" s="480">
        <v>31.63</v>
      </c>
    </row>
    <row r="4209" spans="1:4" s="476" customFormat="1" ht="13.5" x14ac:dyDescent="0.25">
      <c r="A4209" s="479">
        <v>93122</v>
      </c>
      <c r="B4209" s="479" t="s">
        <v>5425</v>
      </c>
      <c r="C4209" s="479" t="s">
        <v>925</v>
      </c>
      <c r="D4209" s="480">
        <v>27.15</v>
      </c>
    </row>
    <row r="4210" spans="1:4" s="476" customFormat="1" ht="13.5" x14ac:dyDescent="0.25">
      <c r="A4210" s="479">
        <v>93123</v>
      </c>
      <c r="B4210" s="479" t="s">
        <v>5426</v>
      </c>
      <c r="C4210" s="479" t="s">
        <v>925</v>
      </c>
      <c r="D4210" s="480">
        <v>61.16</v>
      </c>
    </row>
    <row r="4211" spans="1:4" s="476" customFormat="1" ht="13.5" x14ac:dyDescent="0.25">
      <c r="A4211" s="479">
        <v>93124</v>
      </c>
      <c r="B4211" s="479" t="s">
        <v>5427</v>
      </c>
      <c r="C4211" s="479" t="s">
        <v>925</v>
      </c>
      <c r="D4211" s="480">
        <v>96.81</v>
      </c>
    </row>
    <row r="4212" spans="1:4" s="476" customFormat="1" ht="13.5" x14ac:dyDescent="0.25">
      <c r="A4212" s="479">
        <v>93125</v>
      </c>
      <c r="B4212" s="479" t="s">
        <v>5428</v>
      </c>
      <c r="C4212" s="479" t="s">
        <v>925</v>
      </c>
      <c r="D4212" s="480">
        <v>141.25</v>
      </c>
    </row>
    <row r="4213" spans="1:4" s="476" customFormat="1" ht="13.5" x14ac:dyDescent="0.25">
      <c r="A4213" s="479">
        <v>93126</v>
      </c>
      <c r="B4213" s="479" t="s">
        <v>5429</v>
      </c>
      <c r="C4213" s="479" t="s">
        <v>925</v>
      </c>
      <c r="D4213" s="480">
        <v>315.29000000000002</v>
      </c>
    </row>
    <row r="4214" spans="1:4" s="476" customFormat="1" ht="13.5" x14ac:dyDescent="0.25">
      <c r="A4214" s="479">
        <v>93133</v>
      </c>
      <c r="B4214" s="479" t="s">
        <v>5430</v>
      </c>
      <c r="C4214" s="479" t="s">
        <v>925</v>
      </c>
      <c r="D4214" s="480">
        <v>20.09</v>
      </c>
    </row>
    <row r="4215" spans="1:4" s="476" customFormat="1" ht="13.5" x14ac:dyDescent="0.25">
      <c r="A4215" s="479">
        <v>94465</v>
      </c>
      <c r="B4215" s="479" t="s">
        <v>5431</v>
      </c>
      <c r="C4215" s="479" t="s">
        <v>925</v>
      </c>
      <c r="D4215" s="480">
        <v>48.87</v>
      </c>
    </row>
    <row r="4216" spans="1:4" s="476" customFormat="1" ht="13.5" x14ac:dyDescent="0.25">
      <c r="A4216" s="479">
        <v>94466</v>
      </c>
      <c r="B4216" s="479" t="s">
        <v>5432</v>
      </c>
      <c r="C4216" s="479" t="s">
        <v>925</v>
      </c>
      <c r="D4216" s="480">
        <v>48.89</v>
      </c>
    </row>
    <row r="4217" spans="1:4" s="476" customFormat="1" ht="13.5" x14ac:dyDescent="0.25">
      <c r="A4217" s="479">
        <v>94467</v>
      </c>
      <c r="B4217" s="479" t="s">
        <v>5433</v>
      </c>
      <c r="C4217" s="479" t="s">
        <v>925</v>
      </c>
      <c r="D4217" s="480">
        <v>76.849999999999994</v>
      </c>
    </row>
    <row r="4218" spans="1:4" s="476" customFormat="1" ht="13.5" x14ac:dyDescent="0.25">
      <c r="A4218" s="479">
        <v>94468</v>
      </c>
      <c r="B4218" s="479" t="s">
        <v>5434</v>
      </c>
      <c r="C4218" s="479" t="s">
        <v>925</v>
      </c>
      <c r="D4218" s="480">
        <v>66.91</v>
      </c>
    </row>
    <row r="4219" spans="1:4" s="476" customFormat="1" ht="13.5" x14ac:dyDescent="0.25">
      <c r="A4219" s="479">
        <v>94469</v>
      </c>
      <c r="B4219" s="479" t="s">
        <v>5435</v>
      </c>
      <c r="C4219" s="479" t="s">
        <v>925</v>
      </c>
      <c r="D4219" s="480">
        <v>112.11</v>
      </c>
    </row>
    <row r="4220" spans="1:4" s="476" customFormat="1" ht="13.5" x14ac:dyDescent="0.25">
      <c r="A4220" s="479">
        <v>94470</v>
      </c>
      <c r="B4220" s="479" t="s">
        <v>5436</v>
      </c>
      <c r="C4220" s="479" t="s">
        <v>925</v>
      </c>
      <c r="D4220" s="480">
        <v>103.27</v>
      </c>
    </row>
    <row r="4221" spans="1:4" s="476" customFormat="1" ht="13.5" x14ac:dyDescent="0.25">
      <c r="A4221" s="479">
        <v>94471</v>
      </c>
      <c r="B4221" s="479" t="s">
        <v>5437</v>
      </c>
      <c r="C4221" s="479" t="s">
        <v>925</v>
      </c>
      <c r="D4221" s="480">
        <v>70.39</v>
      </c>
    </row>
    <row r="4222" spans="1:4" s="476" customFormat="1" ht="13.5" x14ac:dyDescent="0.25">
      <c r="A4222" s="479">
        <v>94472</v>
      </c>
      <c r="B4222" s="479" t="s">
        <v>5438</v>
      </c>
      <c r="C4222" s="479" t="s">
        <v>925</v>
      </c>
      <c r="D4222" s="480">
        <v>72.599999999999994</v>
      </c>
    </row>
    <row r="4223" spans="1:4" s="476" customFormat="1" ht="13.5" x14ac:dyDescent="0.25">
      <c r="A4223" s="479">
        <v>94473</v>
      </c>
      <c r="B4223" s="479" t="s">
        <v>5439</v>
      </c>
      <c r="C4223" s="479" t="s">
        <v>925</v>
      </c>
      <c r="D4223" s="480">
        <v>109.93</v>
      </c>
    </row>
    <row r="4224" spans="1:4" s="476" customFormat="1" ht="13.5" x14ac:dyDescent="0.25">
      <c r="A4224" s="479">
        <v>94474</v>
      </c>
      <c r="B4224" s="479" t="s">
        <v>5440</v>
      </c>
      <c r="C4224" s="479" t="s">
        <v>925</v>
      </c>
      <c r="D4224" s="480">
        <v>119.65</v>
      </c>
    </row>
    <row r="4225" spans="1:4" s="476" customFormat="1" ht="13.5" x14ac:dyDescent="0.25">
      <c r="A4225" s="479">
        <v>94475</v>
      </c>
      <c r="B4225" s="479" t="s">
        <v>5441</v>
      </c>
      <c r="C4225" s="479" t="s">
        <v>925</v>
      </c>
      <c r="D4225" s="480">
        <v>151.5</v>
      </c>
    </row>
    <row r="4226" spans="1:4" s="476" customFormat="1" ht="13.5" x14ac:dyDescent="0.25">
      <c r="A4226" s="479">
        <v>94476</v>
      </c>
      <c r="B4226" s="479" t="s">
        <v>5442</v>
      </c>
      <c r="C4226" s="479" t="s">
        <v>925</v>
      </c>
      <c r="D4226" s="480">
        <v>170.23</v>
      </c>
    </row>
    <row r="4227" spans="1:4" s="476" customFormat="1" ht="13.5" x14ac:dyDescent="0.25">
      <c r="A4227" s="479">
        <v>94477</v>
      </c>
      <c r="B4227" s="479" t="s">
        <v>5443</v>
      </c>
      <c r="C4227" s="479" t="s">
        <v>925</v>
      </c>
      <c r="D4227" s="480">
        <v>93.65</v>
      </c>
    </row>
    <row r="4228" spans="1:4" s="476" customFormat="1" ht="13.5" x14ac:dyDescent="0.25">
      <c r="A4228" s="479">
        <v>94478</v>
      </c>
      <c r="B4228" s="479" t="s">
        <v>5444</v>
      </c>
      <c r="C4228" s="479" t="s">
        <v>925</v>
      </c>
      <c r="D4228" s="480">
        <v>151.27000000000001</v>
      </c>
    </row>
    <row r="4229" spans="1:4" s="476" customFormat="1" ht="13.5" x14ac:dyDescent="0.25">
      <c r="A4229" s="479">
        <v>94479</v>
      </c>
      <c r="B4229" s="479" t="s">
        <v>5445</v>
      </c>
      <c r="C4229" s="479" t="s">
        <v>925</v>
      </c>
      <c r="D4229" s="480">
        <v>200.03</v>
      </c>
    </row>
    <row r="4230" spans="1:4" s="476" customFormat="1" ht="13.5" x14ac:dyDescent="0.25">
      <c r="A4230" s="479">
        <v>94606</v>
      </c>
      <c r="B4230" s="479" t="s">
        <v>5446</v>
      </c>
      <c r="C4230" s="479" t="s">
        <v>925</v>
      </c>
      <c r="D4230" s="480">
        <v>82.53</v>
      </c>
    </row>
    <row r="4231" spans="1:4" s="476" customFormat="1" ht="13.5" x14ac:dyDescent="0.25">
      <c r="A4231" s="479">
        <v>94608</v>
      </c>
      <c r="B4231" s="479" t="s">
        <v>5447</v>
      </c>
      <c r="C4231" s="479" t="s">
        <v>925</v>
      </c>
      <c r="D4231" s="480">
        <v>207.79</v>
      </c>
    </row>
    <row r="4232" spans="1:4" s="476" customFormat="1" ht="13.5" x14ac:dyDescent="0.25">
      <c r="A4232" s="479">
        <v>94610</v>
      </c>
      <c r="B4232" s="479" t="s">
        <v>5448</v>
      </c>
      <c r="C4232" s="479" t="s">
        <v>925</v>
      </c>
      <c r="D4232" s="480">
        <v>310.02</v>
      </c>
    </row>
    <row r="4233" spans="1:4" s="476" customFormat="1" ht="13.5" x14ac:dyDescent="0.25">
      <c r="A4233" s="479">
        <v>94612</v>
      </c>
      <c r="B4233" s="479" t="s">
        <v>5449</v>
      </c>
      <c r="C4233" s="479" t="s">
        <v>925</v>
      </c>
      <c r="D4233" s="480">
        <v>436.48</v>
      </c>
    </row>
    <row r="4234" spans="1:4" s="476" customFormat="1" ht="13.5" x14ac:dyDescent="0.25">
      <c r="A4234" s="479">
        <v>94614</v>
      </c>
      <c r="B4234" s="479" t="s">
        <v>5450</v>
      </c>
      <c r="C4234" s="479" t="s">
        <v>925</v>
      </c>
      <c r="D4234" s="480">
        <v>140.24</v>
      </c>
    </row>
    <row r="4235" spans="1:4" s="476" customFormat="1" ht="13.5" x14ac:dyDescent="0.25">
      <c r="A4235" s="479">
        <v>94615</v>
      </c>
      <c r="B4235" s="479" t="s">
        <v>5451</v>
      </c>
      <c r="C4235" s="479" t="s">
        <v>925</v>
      </c>
      <c r="D4235" s="480">
        <v>159.9</v>
      </c>
    </row>
    <row r="4236" spans="1:4" s="476" customFormat="1" ht="13.5" x14ac:dyDescent="0.25">
      <c r="A4236" s="479">
        <v>94616</v>
      </c>
      <c r="B4236" s="479" t="s">
        <v>5452</v>
      </c>
      <c r="C4236" s="479" t="s">
        <v>925</v>
      </c>
      <c r="D4236" s="480">
        <v>398.67</v>
      </c>
    </row>
    <row r="4237" spans="1:4" s="476" customFormat="1" ht="13.5" x14ac:dyDescent="0.25">
      <c r="A4237" s="479">
        <v>94617</v>
      </c>
      <c r="B4237" s="479" t="s">
        <v>5453</v>
      </c>
      <c r="C4237" s="479" t="s">
        <v>925</v>
      </c>
      <c r="D4237" s="480">
        <v>330.31</v>
      </c>
    </row>
    <row r="4238" spans="1:4" s="476" customFormat="1" ht="13.5" x14ac:dyDescent="0.25">
      <c r="A4238" s="479">
        <v>94618</v>
      </c>
      <c r="B4238" s="479" t="s">
        <v>5454</v>
      </c>
      <c r="C4238" s="479" t="s">
        <v>925</v>
      </c>
      <c r="D4238" s="480">
        <v>390.98</v>
      </c>
    </row>
    <row r="4239" spans="1:4" s="476" customFormat="1" ht="13.5" x14ac:dyDescent="0.25">
      <c r="A4239" s="479">
        <v>94620</v>
      </c>
      <c r="B4239" s="479" t="s">
        <v>5455</v>
      </c>
      <c r="C4239" s="479" t="s">
        <v>925</v>
      </c>
      <c r="D4239" s="480">
        <v>902.39</v>
      </c>
    </row>
    <row r="4240" spans="1:4" s="476" customFormat="1" ht="13.5" x14ac:dyDescent="0.25">
      <c r="A4240" s="479">
        <v>94622</v>
      </c>
      <c r="B4240" s="479" t="s">
        <v>5456</v>
      </c>
      <c r="C4240" s="479" t="s">
        <v>925</v>
      </c>
      <c r="D4240" s="480">
        <v>205.83</v>
      </c>
    </row>
    <row r="4241" spans="1:4" s="476" customFormat="1" ht="13.5" x14ac:dyDescent="0.25">
      <c r="A4241" s="479">
        <v>94623</v>
      </c>
      <c r="B4241" s="479" t="s">
        <v>5457</v>
      </c>
      <c r="C4241" s="479" t="s">
        <v>925</v>
      </c>
      <c r="D4241" s="480">
        <v>493.29</v>
      </c>
    </row>
    <row r="4242" spans="1:4" s="476" customFormat="1" ht="13.5" x14ac:dyDescent="0.25">
      <c r="A4242" s="479">
        <v>94624</v>
      </c>
      <c r="B4242" s="479" t="s">
        <v>5458</v>
      </c>
      <c r="C4242" s="479" t="s">
        <v>925</v>
      </c>
      <c r="D4242" s="480">
        <v>753.59</v>
      </c>
    </row>
    <row r="4243" spans="1:4" s="476" customFormat="1" ht="13.5" x14ac:dyDescent="0.25">
      <c r="A4243" s="479">
        <v>94625</v>
      </c>
      <c r="B4243" s="479" t="s">
        <v>5459</v>
      </c>
      <c r="C4243" s="479" t="s">
        <v>925</v>
      </c>
      <c r="D4243" s="481">
        <v>1576.15</v>
      </c>
    </row>
    <row r="4244" spans="1:4" s="476" customFormat="1" ht="13.5" x14ac:dyDescent="0.25">
      <c r="A4244" s="479">
        <v>94656</v>
      </c>
      <c r="B4244" s="479" t="s">
        <v>5460</v>
      </c>
      <c r="C4244" s="479" t="s">
        <v>925</v>
      </c>
      <c r="D4244" s="480">
        <v>5.9</v>
      </c>
    </row>
    <row r="4245" spans="1:4" s="476" customFormat="1" ht="13.5" x14ac:dyDescent="0.25">
      <c r="A4245" s="479">
        <v>94657</v>
      </c>
      <c r="B4245" s="479" t="s">
        <v>5461</v>
      </c>
      <c r="C4245" s="479" t="s">
        <v>925</v>
      </c>
      <c r="D4245" s="480">
        <v>5.79</v>
      </c>
    </row>
    <row r="4246" spans="1:4" s="476" customFormat="1" ht="13.5" x14ac:dyDescent="0.25">
      <c r="A4246" s="479">
        <v>94658</v>
      </c>
      <c r="B4246" s="479" t="s">
        <v>5462</v>
      </c>
      <c r="C4246" s="479" t="s">
        <v>925</v>
      </c>
      <c r="D4246" s="480">
        <v>6.91</v>
      </c>
    </row>
    <row r="4247" spans="1:4" s="476" customFormat="1" ht="13.5" x14ac:dyDescent="0.25">
      <c r="A4247" s="479">
        <v>94659</v>
      </c>
      <c r="B4247" s="479" t="s">
        <v>5463</v>
      </c>
      <c r="C4247" s="479" t="s">
        <v>925</v>
      </c>
      <c r="D4247" s="480">
        <v>7.02</v>
      </c>
    </row>
    <row r="4248" spans="1:4" s="476" customFormat="1" ht="13.5" x14ac:dyDescent="0.25">
      <c r="A4248" s="479">
        <v>94660</v>
      </c>
      <c r="B4248" s="479" t="s">
        <v>5464</v>
      </c>
      <c r="C4248" s="479" t="s">
        <v>925</v>
      </c>
      <c r="D4248" s="480">
        <v>11.4</v>
      </c>
    </row>
    <row r="4249" spans="1:4" s="476" customFormat="1" ht="13.5" x14ac:dyDescent="0.25">
      <c r="A4249" s="479">
        <v>94661</v>
      </c>
      <c r="B4249" s="479" t="s">
        <v>5465</v>
      </c>
      <c r="C4249" s="479" t="s">
        <v>925</v>
      </c>
      <c r="D4249" s="480">
        <v>11.88</v>
      </c>
    </row>
    <row r="4250" spans="1:4" s="476" customFormat="1" ht="13.5" x14ac:dyDescent="0.25">
      <c r="A4250" s="479">
        <v>94662</v>
      </c>
      <c r="B4250" s="479" t="s">
        <v>5466</v>
      </c>
      <c r="C4250" s="479" t="s">
        <v>925</v>
      </c>
      <c r="D4250" s="480">
        <v>12.42</v>
      </c>
    </row>
    <row r="4251" spans="1:4" s="476" customFormat="1" ht="13.5" x14ac:dyDescent="0.25">
      <c r="A4251" s="479">
        <v>94663</v>
      </c>
      <c r="B4251" s="479" t="s">
        <v>5467</v>
      </c>
      <c r="C4251" s="479" t="s">
        <v>925</v>
      </c>
      <c r="D4251" s="480">
        <v>12.61</v>
      </c>
    </row>
    <row r="4252" spans="1:4" s="476" customFormat="1" ht="13.5" x14ac:dyDescent="0.25">
      <c r="A4252" s="479">
        <v>94664</v>
      </c>
      <c r="B4252" s="479" t="s">
        <v>5468</v>
      </c>
      <c r="C4252" s="479" t="s">
        <v>925</v>
      </c>
      <c r="D4252" s="480">
        <v>27.07</v>
      </c>
    </row>
    <row r="4253" spans="1:4" s="476" customFormat="1" ht="13.5" x14ac:dyDescent="0.25">
      <c r="A4253" s="479">
        <v>94665</v>
      </c>
      <c r="B4253" s="479" t="s">
        <v>5469</v>
      </c>
      <c r="C4253" s="479" t="s">
        <v>925</v>
      </c>
      <c r="D4253" s="480">
        <v>27.05</v>
      </c>
    </row>
    <row r="4254" spans="1:4" s="476" customFormat="1" ht="13.5" x14ac:dyDescent="0.25">
      <c r="A4254" s="479">
        <v>94666</v>
      </c>
      <c r="B4254" s="479" t="s">
        <v>5470</v>
      </c>
      <c r="C4254" s="479" t="s">
        <v>925</v>
      </c>
      <c r="D4254" s="480">
        <v>32.94</v>
      </c>
    </row>
    <row r="4255" spans="1:4" s="476" customFormat="1" ht="13.5" x14ac:dyDescent="0.25">
      <c r="A4255" s="479">
        <v>94667</v>
      </c>
      <c r="B4255" s="479" t="s">
        <v>5471</v>
      </c>
      <c r="C4255" s="479" t="s">
        <v>925</v>
      </c>
      <c r="D4255" s="480">
        <v>36.590000000000003</v>
      </c>
    </row>
    <row r="4256" spans="1:4" s="476" customFormat="1" ht="13.5" x14ac:dyDescent="0.25">
      <c r="A4256" s="479">
        <v>94668</v>
      </c>
      <c r="B4256" s="479" t="s">
        <v>5472</v>
      </c>
      <c r="C4256" s="479" t="s">
        <v>925</v>
      </c>
      <c r="D4256" s="480">
        <v>56.42</v>
      </c>
    </row>
    <row r="4257" spans="1:4" s="476" customFormat="1" ht="13.5" x14ac:dyDescent="0.25">
      <c r="A4257" s="479">
        <v>94669</v>
      </c>
      <c r="B4257" s="479" t="s">
        <v>5473</v>
      </c>
      <c r="C4257" s="479" t="s">
        <v>925</v>
      </c>
      <c r="D4257" s="480">
        <v>76.94</v>
      </c>
    </row>
    <row r="4258" spans="1:4" s="476" customFormat="1" ht="13.5" x14ac:dyDescent="0.25">
      <c r="A4258" s="479">
        <v>94670</v>
      </c>
      <c r="B4258" s="479" t="s">
        <v>5474</v>
      </c>
      <c r="C4258" s="479" t="s">
        <v>925</v>
      </c>
      <c r="D4258" s="480">
        <v>74.69</v>
      </c>
    </row>
    <row r="4259" spans="1:4" s="476" customFormat="1" ht="13.5" x14ac:dyDescent="0.25">
      <c r="A4259" s="479">
        <v>94671</v>
      </c>
      <c r="B4259" s="479" t="s">
        <v>5475</v>
      </c>
      <c r="C4259" s="479" t="s">
        <v>925</v>
      </c>
      <c r="D4259" s="480">
        <v>108.9</v>
      </c>
    </row>
    <row r="4260" spans="1:4" s="476" customFormat="1" ht="13.5" x14ac:dyDescent="0.25">
      <c r="A4260" s="479">
        <v>94672</v>
      </c>
      <c r="B4260" s="479" t="s">
        <v>5476</v>
      </c>
      <c r="C4260" s="479" t="s">
        <v>925</v>
      </c>
      <c r="D4260" s="480">
        <v>10.210000000000001</v>
      </c>
    </row>
    <row r="4261" spans="1:4" s="476" customFormat="1" ht="13.5" x14ac:dyDescent="0.25">
      <c r="A4261" s="479">
        <v>94673</v>
      </c>
      <c r="B4261" s="479" t="s">
        <v>5477</v>
      </c>
      <c r="C4261" s="479" t="s">
        <v>925</v>
      </c>
      <c r="D4261" s="480">
        <v>9.93</v>
      </c>
    </row>
    <row r="4262" spans="1:4" s="476" customFormat="1" ht="13.5" x14ac:dyDescent="0.25">
      <c r="A4262" s="479">
        <v>94674</v>
      </c>
      <c r="B4262" s="479" t="s">
        <v>5478</v>
      </c>
      <c r="C4262" s="479" t="s">
        <v>925</v>
      </c>
      <c r="D4262" s="480">
        <v>8.9700000000000006</v>
      </c>
    </row>
    <row r="4263" spans="1:4" s="476" customFormat="1" ht="13.5" x14ac:dyDescent="0.25">
      <c r="A4263" s="479">
        <v>94675</v>
      </c>
      <c r="B4263" s="479" t="s">
        <v>5479</v>
      </c>
      <c r="C4263" s="479" t="s">
        <v>925</v>
      </c>
      <c r="D4263" s="480">
        <v>14.15</v>
      </c>
    </row>
    <row r="4264" spans="1:4" s="476" customFormat="1" ht="13.5" x14ac:dyDescent="0.25">
      <c r="A4264" s="479">
        <v>94676</v>
      </c>
      <c r="B4264" s="479" t="s">
        <v>5480</v>
      </c>
      <c r="C4264" s="479" t="s">
        <v>925</v>
      </c>
      <c r="D4264" s="480">
        <v>15.63</v>
      </c>
    </row>
    <row r="4265" spans="1:4" s="476" customFormat="1" ht="13.5" x14ac:dyDescent="0.25">
      <c r="A4265" s="479">
        <v>94677</v>
      </c>
      <c r="B4265" s="479" t="s">
        <v>5481</v>
      </c>
      <c r="C4265" s="479" t="s">
        <v>925</v>
      </c>
      <c r="D4265" s="480">
        <v>23.41</v>
      </c>
    </row>
    <row r="4266" spans="1:4" s="476" customFormat="1" ht="13.5" x14ac:dyDescent="0.25">
      <c r="A4266" s="479">
        <v>94678</v>
      </c>
      <c r="B4266" s="479" t="s">
        <v>5482</v>
      </c>
      <c r="C4266" s="479" t="s">
        <v>925</v>
      </c>
      <c r="D4266" s="480">
        <v>16.09</v>
      </c>
    </row>
    <row r="4267" spans="1:4" s="476" customFormat="1" ht="13.5" x14ac:dyDescent="0.25">
      <c r="A4267" s="479">
        <v>94679</v>
      </c>
      <c r="B4267" s="479" t="s">
        <v>5483</v>
      </c>
      <c r="C4267" s="479" t="s">
        <v>925</v>
      </c>
      <c r="D4267" s="480">
        <v>26.34</v>
      </c>
    </row>
    <row r="4268" spans="1:4" s="476" customFormat="1" ht="13.5" x14ac:dyDescent="0.25">
      <c r="A4268" s="479">
        <v>94680</v>
      </c>
      <c r="B4268" s="479" t="s">
        <v>5484</v>
      </c>
      <c r="C4268" s="479" t="s">
        <v>925</v>
      </c>
      <c r="D4268" s="480">
        <v>44.24</v>
      </c>
    </row>
    <row r="4269" spans="1:4" s="476" customFormat="1" ht="13.5" x14ac:dyDescent="0.25">
      <c r="A4269" s="479">
        <v>94681</v>
      </c>
      <c r="B4269" s="479" t="s">
        <v>5485</v>
      </c>
      <c r="C4269" s="479" t="s">
        <v>925</v>
      </c>
      <c r="D4269" s="480">
        <v>58.28</v>
      </c>
    </row>
    <row r="4270" spans="1:4" s="476" customFormat="1" ht="13.5" x14ac:dyDescent="0.25">
      <c r="A4270" s="479">
        <v>94682</v>
      </c>
      <c r="B4270" s="479" t="s">
        <v>5486</v>
      </c>
      <c r="C4270" s="479" t="s">
        <v>925</v>
      </c>
      <c r="D4270" s="480">
        <v>116.49</v>
      </c>
    </row>
    <row r="4271" spans="1:4" s="476" customFormat="1" ht="13.5" x14ac:dyDescent="0.25">
      <c r="A4271" s="479">
        <v>94683</v>
      </c>
      <c r="B4271" s="479" t="s">
        <v>5487</v>
      </c>
      <c r="C4271" s="479" t="s">
        <v>925</v>
      </c>
      <c r="D4271" s="480">
        <v>75.27</v>
      </c>
    </row>
    <row r="4272" spans="1:4" s="476" customFormat="1" ht="13.5" x14ac:dyDescent="0.25">
      <c r="A4272" s="479">
        <v>94684</v>
      </c>
      <c r="B4272" s="479" t="s">
        <v>5488</v>
      </c>
      <c r="C4272" s="479" t="s">
        <v>925</v>
      </c>
      <c r="D4272" s="480">
        <v>148.96</v>
      </c>
    </row>
    <row r="4273" spans="1:4" s="476" customFormat="1" ht="13.5" x14ac:dyDescent="0.25">
      <c r="A4273" s="479">
        <v>94685</v>
      </c>
      <c r="B4273" s="479" t="s">
        <v>5489</v>
      </c>
      <c r="C4273" s="479" t="s">
        <v>925</v>
      </c>
      <c r="D4273" s="480">
        <v>114.64</v>
      </c>
    </row>
    <row r="4274" spans="1:4" s="476" customFormat="1" ht="13.5" x14ac:dyDescent="0.25">
      <c r="A4274" s="479">
        <v>94686</v>
      </c>
      <c r="B4274" s="479" t="s">
        <v>5490</v>
      </c>
      <c r="C4274" s="479" t="s">
        <v>925</v>
      </c>
      <c r="D4274" s="480">
        <v>278.32</v>
      </c>
    </row>
    <row r="4275" spans="1:4" s="476" customFormat="1" ht="13.5" x14ac:dyDescent="0.25">
      <c r="A4275" s="479">
        <v>94687</v>
      </c>
      <c r="B4275" s="479" t="s">
        <v>5491</v>
      </c>
      <c r="C4275" s="479" t="s">
        <v>925</v>
      </c>
      <c r="D4275" s="480">
        <v>226.6</v>
      </c>
    </row>
    <row r="4276" spans="1:4" s="476" customFormat="1" ht="13.5" x14ac:dyDescent="0.25">
      <c r="A4276" s="479">
        <v>94688</v>
      </c>
      <c r="B4276" s="479" t="s">
        <v>5492</v>
      </c>
      <c r="C4276" s="479" t="s">
        <v>925</v>
      </c>
      <c r="D4276" s="480">
        <v>10.37</v>
      </c>
    </row>
    <row r="4277" spans="1:4" s="476" customFormat="1" ht="13.5" x14ac:dyDescent="0.25">
      <c r="A4277" s="479">
        <v>94689</v>
      </c>
      <c r="B4277" s="479" t="s">
        <v>5493</v>
      </c>
      <c r="C4277" s="479" t="s">
        <v>925</v>
      </c>
      <c r="D4277" s="480">
        <v>14.08</v>
      </c>
    </row>
    <row r="4278" spans="1:4" s="476" customFormat="1" ht="13.5" x14ac:dyDescent="0.25">
      <c r="A4278" s="479">
        <v>94690</v>
      </c>
      <c r="B4278" s="479" t="s">
        <v>5494</v>
      </c>
      <c r="C4278" s="479" t="s">
        <v>925</v>
      </c>
      <c r="D4278" s="480">
        <v>13.48</v>
      </c>
    </row>
    <row r="4279" spans="1:4" s="476" customFormat="1" ht="13.5" x14ac:dyDescent="0.25">
      <c r="A4279" s="479">
        <v>94691</v>
      </c>
      <c r="B4279" s="479" t="s">
        <v>5495</v>
      </c>
      <c r="C4279" s="479" t="s">
        <v>925</v>
      </c>
      <c r="D4279" s="480">
        <v>15.63</v>
      </c>
    </row>
    <row r="4280" spans="1:4" s="476" customFormat="1" ht="13.5" x14ac:dyDescent="0.25">
      <c r="A4280" s="479">
        <v>94692</v>
      </c>
      <c r="B4280" s="479" t="s">
        <v>5496</v>
      </c>
      <c r="C4280" s="479" t="s">
        <v>925</v>
      </c>
      <c r="D4280" s="480">
        <v>23.61</v>
      </c>
    </row>
    <row r="4281" spans="1:4" s="476" customFormat="1" ht="13.5" x14ac:dyDescent="0.25">
      <c r="A4281" s="479">
        <v>94693</v>
      </c>
      <c r="B4281" s="479" t="s">
        <v>5497</v>
      </c>
      <c r="C4281" s="479" t="s">
        <v>925</v>
      </c>
      <c r="D4281" s="480">
        <v>24.7</v>
      </c>
    </row>
    <row r="4282" spans="1:4" s="476" customFormat="1" ht="13.5" x14ac:dyDescent="0.25">
      <c r="A4282" s="479">
        <v>94694</v>
      </c>
      <c r="B4282" s="479" t="s">
        <v>5498</v>
      </c>
      <c r="C4282" s="479" t="s">
        <v>925</v>
      </c>
      <c r="D4282" s="480">
        <v>24.76</v>
      </c>
    </row>
    <row r="4283" spans="1:4" s="476" customFormat="1" ht="13.5" x14ac:dyDescent="0.25">
      <c r="A4283" s="479">
        <v>94695</v>
      </c>
      <c r="B4283" s="479" t="s">
        <v>5499</v>
      </c>
      <c r="C4283" s="479" t="s">
        <v>925</v>
      </c>
      <c r="D4283" s="480">
        <v>33.14</v>
      </c>
    </row>
    <row r="4284" spans="1:4" s="476" customFormat="1" ht="13.5" x14ac:dyDescent="0.25">
      <c r="A4284" s="479">
        <v>94696</v>
      </c>
      <c r="B4284" s="479" t="s">
        <v>5500</v>
      </c>
      <c r="C4284" s="479" t="s">
        <v>925</v>
      </c>
      <c r="D4284" s="480">
        <v>57.6</v>
      </c>
    </row>
    <row r="4285" spans="1:4" s="476" customFormat="1" ht="13.5" x14ac:dyDescent="0.25">
      <c r="A4285" s="479">
        <v>94697</v>
      </c>
      <c r="B4285" s="479" t="s">
        <v>5501</v>
      </c>
      <c r="C4285" s="479" t="s">
        <v>925</v>
      </c>
      <c r="D4285" s="480">
        <v>90.05</v>
      </c>
    </row>
    <row r="4286" spans="1:4" s="476" customFormat="1" ht="13.5" x14ac:dyDescent="0.25">
      <c r="A4286" s="479">
        <v>94698</v>
      </c>
      <c r="B4286" s="479" t="s">
        <v>5502</v>
      </c>
      <c r="C4286" s="479" t="s">
        <v>925</v>
      </c>
      <c r="D4286" s="480">
        <v>78.64</v>
      </c>
    </row>
    <row r="4287" spans="1:4" s="476" customFormat="1" ht="13.5" x14ac:dyDescent="0.25">
      <c r="A4287" s="479">
        <v>94699</v>
      </c>
      <c r="B4287" s="479" t="s">
        <v>5503</v>
      </c>
      <c r="C4287" s="479" t="s">
        <v>925</v>
      </c>
      <c r="D4287" s="480">
        <v>151.61000000000001</v>
      </c>
    </row>
    <row r="4288" spans="1:4" s="476" customFormat="1" ht="13.5" x14ac:dyDescent="0.25">
      <c r="A4288" s="479">
        <v>94700</v>
      </c>
      <c r="B4288" s="479" t="s">
        <v>5504</v>
      </c>
      <c r="C4288" s="479" t="s">
        <v>925</v>
      </c>
      <c r="D4288" s="480">
        <v>128.26</v>
      </c>
    </row>
    <row r="4289" spans="1:4" s="476" customFormat="1" ht="13.5" x14ac:dyDescent="0.25">
      <c r="A4289" s="479">
        <v>94701</v>
      </c>
      <c r="B4289" s="479" t="s">
        <v>5505</v>
      </c>
      <c r="C4289" s="479" t="s">
        <v>925</v>
      </c>
      <c r="D4289" s="480">
        <v>225.66</v>
      </c>
    </row>
    <row r="4290" spans="1:4" s="476" customFormat="1" ht="13.5" x14ac:dyDescent="0.25">
      <c r="A4290" s="479">
        <v>94702</v>
      </c>
      <c r="B4290" s="479" t="s">
        <v>5506</v>
      </c>
      <c r="C4290" s="479" t="s">
        <v>925</v>
      </c>
      <c r="D4290" s="480">
        <v>213.72</v>
      </c>
    </row>
    <row r="4291" spans="1:4" s="476" customFormat="1" ht="13.5" x14ac:dyDescent="0.25">
      <c r="A4291" s="479">
        <v>94703</v>
      </c>
      <c r="B4291" s="479" t="s">
        <v>5507</v>
      </c>
      <c r="C4291" s="479" t="s">
        <v>925</v>
      </c>
      <c r="D4291" s="480">
        <v>19.52</v>
      </c>
    </row>
    <row r="4292" spans="1:4" s="476" customFormat="1" ht="13.5" x14ac:dyDescent="0.25">
      <c r="A4292" s="479">
        <v>94704</v>
      </c>
      <c r="B4292" s="479" t="s">
        <v>5508</v>
      </c>
      <c r="C4292" s="479" t="s">
        <v>925</v>
      </c>
      <c r="D4292" s="480">
        <v>23.1</v>
      </c>
    </row>
    <row r="4293" spans="1:4" s="476" customFormat="1" ht="13.5" x14ac:dyDescent="0.25">
      <c r="A4293" s="479">
        <v>94705</v>
      </c>
      <c r="B4293" s="479" t="s">
        <v>5509</v>
      </c>
      <c r="C4293" s="479" t="s">
        <v>925</v>
      </c>
      <c r="D4293" s="480">
        <v>28.52</v>
      </c>
    </row>
    <row r="4294" spans="1:4" s="476" customFormat="1" ht="13.5" x14ac:dyDescent="0.25">
      <c r="A4294" s="479">
        <v>94706</v>
      </c>
      <c r="B4294" s="479" t="s">
        <v>5510</v>
      </c>
      <c r="C4294" s="479" t="s">
        <v>925</v>
      </c>
      <c r="D4294" s="480">
        <v>41.22</v>
      </c>
    </row>
    <row r="4295" spans="1:4" s="476" customFormat="1" ht="13.5" x14ac:dyDescent="0.25">
      <c r="A4295" s="479">
        <v>94707</v>
      </c>
      <c r="B4295" s="479" t="s">
        <v>5511</v>
      </c>
      <c r="C4295" s="479" t="s">
        <v>925</v>
      </c>
      <c r="D4295" s="480">
        <v>51.29</v>
      </c>
    </row>
    <row r="4296" spans="1:4" s="476" customFormat="1" ht="13.5" x14ac:dyDescent="0.25">
      <c r="A4296" s="479">
        <v>94708</v>
      </c>
      <c r="B4296" s="479" t="s">
        <v>5512</v>
      </c>
      <c r="C4296" s="479" t="s">
        <v>925</v>
      </c>
      <c r="D4296" s="480">
        <v>24.99</v>
      </c>
    </row>
    <row r="4297" spans="1:4" s="476" customFormat="1" ht="13.5" x14ac:dyDescent="0.25">
      <c r="A4297" s="479">
        <v>94709</v>
      </c>
      <c r="B4297" s="479" t="s">
        <v>5513</v>
      </c>
      <c r="C4297" s="479" t="s">
        <v>925</v>
      </c>
      <c r="D4297" s="480">
        <v>32.14</v>
      </c>
    </row>
    <row r="4298" spans="1:4" s="476" customFormat="1" ht="13.5" x14ac:dyDescent="0.25">
      <c r="A4298" s="479">
        <v>94710</v>
      </c>
      <c r="B4298" s="479" t="s">
        <v>5514</v>
      </c>
      <c r="C4298" s="479" t="s">
        <v>925</v>
      </c>
      <c r="D4298" s="480">
        <v>49.88</v>
      </c>
    </row>
    <row r="4299" spans="1:4" s="476" customFormat="1" ht="13.5" x14ac:dyDescent="0.25">
      <c r="A4299" s="479">
        <v>94711</v>
      </c>
      <c r="B4299" s="479" t="s">
        <v>5515</v>
      </c>
      <c r="C4299" s="479" t="s">
        <v>925</v>
      </c>
      <c r="D4299" s="480">
        <v>59.58</v>
      </c>
    </row>
    <row r="4300" spans="1:4" s="476" customFormat="1" ht="13.5" x14ac:dyDescent="0.25">
      <c r="A4300" s="479">
        <v>94712</v>
      </c>
      <c r="B4300" s="479" t="s">
        <v>5516</v>
      </c>
      <c r="C4300" s="479" t="s">
        <v>925</v>
      </c>
      <c r="D4300" s="480">
        <v>79.94</v>
      </c>
    </row>
    <row r="4301" spans="1:4" s="476" customFormat="1" ht="13.5" x14ac:dyDescent="0.25">
      <c r="A4301" s="479">
        <v>94713</v>
      </c>
      <c r="B4301" s="479" t="s">
        <v>5517</v>
      </c>
      <c r="C4301" s="479" t="s">
        <v>925</v>
      </c>
      <c r="D4301" s="480">
        <v>209.13</v>
      </c>
    </row>
    <row r="4302" spans="1:4" s="476" customFormat="1" ht="13.5" x14ac:dyDescent="0.25">
      <c r="A4302" s="479">
        <v>94714</v>
      </c>
      <c r="B4302" s="479" t="s">
        <v>5518</v>
      </c>
      <c r="C4302" s="479" t="s">
        <v>925</v>
      </c>
      <c r="D4302" s="480">
        <v>283.62</v>
      </c>
    </row>
    <row r="4303" spans="1:4" s="476" customFormat="1" ht="13.5" x14ac:dyDescent="0.25">
      <c r="A4303" s="479">
        <v>94715</v>
      </c>
      <c r="B4303" s="479" t="s">
        <v>5519</v>
      </c>
      <c r="C4303" s="479" t="s">
        <v>925</v>
      </c>
      <c r="D4303" s="480">
        <v>391.64</v>
      </c>
    </row>
    <row r="4304" spans="1:4" s="476" customFormat="1" ht="13.5" x14ac:dyDescent="0.25">
      <c r="A4304" s="479">
        <v>94724</v>
      </c>
      <c r="B4304" s="479" t="s">
        <v>5520</v>
      </c>
      <c r="C4304" s="479" t="s">
        <v>925</v>
      </c>
      <c r="D4304" s="480">
        <v>16.649999999999999</v>
      </c>
    </row>
    <row r="4305" spans="1:4" s="476" customFormat="1" ht="13.5" x14ac:dyDescent="0.25">
      <c r="A4305" s="479">
        <v>94725</v>
      </c>
      <c r="B4305" s="479" t="s">
        <v>5521</v>
      </c>
      <c r="C4305" s="479" t="s">
        <v>925</v>
      </c>
      <c r="D4305" s="480">
        <v>5.12</v>
      </c>
    </row>
    <row r="4306" spans="1:4" s="476" customFormat="1" ht="13.5" x14ac:dyDescent="0.25">
      <c r="A4306" s="479">
        <v>94726</v>
      </c>
      <c r="B4306" s="479" t="s">
        <v>5522</v>
      </c>
      <c r="C4306" s="479" t="s">
        <v>925</v>
      </c>
      <c r="D4306" s="480">
        <v>24.9</v>
      </c>
    </row>
    <row r="4307" spans="1:4" s="476" customFormat="1" ht="13.5" x14ac:dyDescent="0.25">
      <c r="A4307" s="479">
        <v>94727</v>
      </c>
      <c r="B4307" s="479" t="s">
        <v>5523</v>
      </c>
      <c r="C4307" s="479" t="s">
        <v>925</v>
      </c>
      <c r="D4307" s="480">
        <v>6.65</v>
      </c>
    </row>
    <row r="4308" spans="1:4" s="476" customFormat="1" ht="13.5" x14ac:dyDescent="0.25">
      <c r="A4308" s="479">
        <v>94728</v>
      </c>
      <c r="B4308" s="479" t="s">
        <v>5524</v>
      </c>
      <c r="C4308" s="479" t="s">
        <v>925</v>
      </c>
      <c r="D4308" s="480">
        <v>90.61</v>
      </c>
    </row>
    <row r="4309" spans="1:4" s="476" customFormat="1" ht="13.5" x14ac:dyDescent="0.25">
      <c r="A4309" s="479">
        <v>94729</v>
      </c>
      <c r="B4309" s="479" t="s">
        <v>5525</v>
      </c>
      <c r="C4309" s="479" t="s">
        <v>925</v>
      </c>
      <c r="D4309" s="480">
        <v>11.15</v>
      </c>
    </row>
    <row r="4310" spans="1:4" s="476" customFormat="1" ht="13.5" x14ac:dyDescent="0.25">
      <c r="A4310" s="479">
        <v>94730</v>
      </c>
      <c r="B4310" s="479" t="s">
        <v>5526</v>
      </c>
      <c r="C4310" s="479" t="s">
        <v>925</v>
      </c>
      <c r="D4310" s="480">
        <v>109.63</v>
      </c>
    </row>
    <row r="4311" spans="1:4" s="476" customFormat="1" ht="13.5" x14ac:dyDescent="0.25">
      <c r="A4311" s="479">
        <v>94731</v>
      </c>
      <c r="B4311" s="479" t="s">
        <v>5527</v>
      </c>
      <c r="C4311" s="479" t="s">
        <v>925</v>
      </c>
      <c r="D4311" s="480">
        <v>13.47</v>
      </c>
    </row>
    <row r="4312" spans="1:4" s="476" customFormat="1" ht="13.5" x14ac:dyDescent="0.25">
      <c r="A4312" s="479">
        <v>94733</v>
      </c>
      <c r="B4312" s="479" t="s">
        <v>5528</v>
      </c>
      <c r="C4312" s="479" t="s">
        <v>925</v>
      </c>
      <c r="D4312" s="480">
        <v>25.58</v>
      </c>
    </row>
    <row r="4313" spans="1:4" s="476" customFormat="1" ht="13.5" x14ac:dyDescent="0.25">
      <c r="A4313" s="479">
        <v>94737</v>
      </c>
      <c r="B4313" s="479" t="s">
        <v>5529</v>
      </c>
      <c r="C4313" s="479" t="s">
        <v>925</v>
      </c>
      <c r="D4313" s="480">
        <v>99.16</v>
      </c>
    </row>
    <row r="4314" spans="1:4" s="476" customFormat="1" ht="13.5" x14ac:dyDescent="0.25">
      <c r="A4314" s="479">
        <v>94740</v>
      </c>
      <c r="B4314" s="479" t="s">
        <v>5530</v>
      </c>
      <c r="C4314" s="479" t="s">
        <v>925</v>
      </c>
      <c r="D4314" s="480">
        <v>7.85</v>
      </c>
    </row>
    <row r="4315" spans="1:4" s="476" customFormat="1" ht="13.5" x14ac:dyDescent="0.25">
      <c r="A4315" s="479">
        <v>94741</v>
      </c>
      <c r="B4315" s="479" t="s">
        <v>5531</v>
      </c>
      <c r="C4315" s="479" t="s">
        <v>925</v>
      </c>
      <c r="D4315" s="480">
        <v>9.24</v>
      </c>
    </row>
    <row r="4316" spans="1:4" s="476" customFormat="1" ht="13.5" x14ac:dyDescent="0.25">
      <c r="A4316" s="479">
        <v>94742</v>
      </c>
      <c r="B4316" s="479" t="s">
        <v>5532</v>
      </c>
      <c r="C4316" s="479" t="s">
        <v>925</v>
      </c>
      <c r="D4316" s="480">
        <v>10.8</v>
      </c>
    </row>
    <row r="4317" spans="1:4" s="476" customFormat="1" ht="13.5" x14ac:dyDescent="0.25">
      <c r="A4317" s="479">
        <v>94743</v>
      </c>
      <c r="B4317" s="479" t="s">
        <v>5533</v>
      </c>
      <c r="C4317" s="479" t="s">
        <v>925</v>
      </c>
      <c r="D4317" s="480">
        <v>11.68</v>
      </c>
    </row>
    <row r="4318" spans="1:4" s="476" customFormat="1" ht="13.5" x14ac:dyDescent="0.25">
      <c r="A4318" s="479">
        <v>94744</v>
      </c>
      <c r="B4318" s="479" t="s">
        <v>5534</v>
      </c>
      <c r="C4318" s="479" t="s">
        <v>925</v>
      </c>
      <c r="D4318" s="480">
        <v>16.71</v>
      </c>
    </row>
    <row r="4319" spans="1:4" s="476" customFormat="1" ht="13.5" x14ac:dyDescent="0.25">
      <c r="A4319" s="479">
        <v>94746</v>
      </c>
      <c r="B4319" s="479" t="s">
        <v>5535</v>
      </c>
      <c r="C4319" s="479" t="s">
        <v>925</v>
      </c>
      <c r="D4319" s="480">
        <v>22.58</v>
      </c>
    </row>
    <row r="4320" spans="1:4" s="476" customFormat="1" ht="13.5" x14ac:dyDescent="0.25">
      <c r="A4320" s="479">
        <v>94748</v>
      </c>
      <c r="B4320" s="479" t="s">
        <v>5536</v>
      </c>
      <c r="C4320" s="479" t="s">
        <v>925</v>
      </c>
      <c r="D4320" s="480">
        <v>45.52</v>
      </c>
    </row>
    <row r="4321" spans="1:4" s="476" customFormat="1" ht="13.5" x14ac:dyDescent="0.25">
      <c r="A4321" s="479">
        <v>94750</v>
      </c>
      <c r="B4321" s="479" t="s">
        <v>5537</v>
      </c>
      <c r="C4321" s="479" t="s">
        <v>925</v>
      </c>
      <c r="D4321" s="480">
        <v>101.06</v>
      </c>
    </row>
    <row r="4322" spans="1:4" s="476" customFormat="1" ht="13.5" x14ac:dyDescent="0.25">
      <c r="A4322" s="479">
        <v>94752</v>
      </c>
      <c r="B4322" s="479" t="s">
        <v>5538</v>
      </c>
      <c r="C4322" s="479" t="s">
        <v>925</v>
      </c>
      <c r="D4322" s="480">
        <v>126.88</v>
      </c>
    </row>
    <row r="4323" spans="1:4" s="476" customFormat="1" ht="13.5" x14ac:dyDescent="0.25">
      <c r="A4323" s="479">
        <v>94756</v>
      </c>
      <c r="B4323" s="479" t="s">
        <v>5539</v>
      </c>
      <c r="C4323" s="479" t="s">
        <v>925</v>
      </c>
      <c r="D4323" s="480">
        <v>10.1</v>
      </c>
    </row>
    <row r="4324" spans="1:4" s="476" customFormat="1" ht="13.5" x14ac:dyDescent="0.25">
      <c r="A4324" s="479">
        <v>94757</v>
      </c>
      <c r="B4324" s="479" t="s">
        <v>5540</v>
      </c>
      <c r="C4324" s="479" t="s">
        <v>925</v>
      </c>
      <c r="D4324" s="480">
        <v>12.74</v>
      </c>
    </row>
    <row r="4325" spans="1:4" s="476" customFormat="1" ht="13.5" x14ac:dyDescent="0.25">
      <c r="A4325" s="479">
        <v>94758</v>
      </c>
      <c r="B4325" s="479" t="s">
        <v>5541</v>
      </c>
      <c r="C4325" s="479" t="s">
        <v>925</v>
      </c>
      <c r="D4325" s="480">
        <v>29.06</v>
      </c>
    </row>
    <row r="4326" spans="1:4" s="476" customFormat="1" ht="13.5" x14ac:dyDescent="0.25">
      <c r="A4326" s="479">
        <v>94759</v>
      </c>
      <c r="B4326" s="479" t="s">
        <v>5542</v>
      </c>
      <c r="C4326" s="479" t="s">
        <v>925</v>
      </c>
      <c r="D4326" s="480">
        <v>34.92</v>
      </c>
    </row>
    <row r="4327" spans="1:4" s="476" customFormat="1" ht="13.5" x14ac:dyDescent="0.25">
      <c r="A4327" s="479">
        <v>94760</v>
      </c>
      <c r="B4327" s="479" t="s">
        <v>5543</v>
      </c>
      <c r="C4327" s="479" t="s">
        <v>925</v>
      </c>
      <c r="D4327" s="480">
        <v>57.63</v>
      </c>
    </row>
    <row r="4328" spans="1:4" s="476" customFormat="1" ht="13.5" x14ac:dyDescent="0.25">
      <c r="A4328" s="479">
        <v>94761</v>
      </c>
      <c r="B4328" s="479" t="s">
        <v>5544</v>
      </c>
      <c r="C4328" s="479" t="s">
        <v>925</v>
      </c>
      <c r="D4328" s="480">
        <v>116.33</v>
      </c>
    </row>
    <row r="4329" spans="1:4" s="476" customFormat="1" ht="13.5" x14ac:dyDescent="0.25">
      <c r="A4329" s="479">
        <v>94762</v>
      </c>
      <c r="B4329" s="479" t="s">
        <v>5545</v>
      </c>
      <c r="C4329" s="479" t="s">
        <v>925</v>
      </c>
      <c r="D4329" s="480">
        <v>153.31</v>
      </c>
    </row>
    <row r="4330" spans="1:4" s="476" customFormat="1" ht="13.5" x14ac:dyDescent="0.25">
      <c r="A4330" s="479">
        <v>94783</v>
      </c>
      <c r="B4330" s="479" t="s">
        <v>5546</v>
      </c>
      <c r="C4330" s="479" t="s">
        <v>925</v>
      </c>
      <c r="D4330" s="480">
        <v>17.95</v>
      </c>
    </row>
    <row r="4331" spans="1:4" s="476" customFormat="1" ht="13.5" x14ac:dyDescent="0.25">
      <c r="A4331" s="479">
        <v>94785</v>
      </c>
      <c r="B4331" s="479" t="s">
        <v>5547</v>
      </c>
      <c r="C4331" s="479" t="s">
        <v>925</v>
      </c>
      <c r="D4331" s="480">
        <v>32.65</v>
      </c>
    </row>
    <row r="4332" spans="1:4" s="476" customFormat="1" ht="13.5" x14ac:dyDescent="0.25">
      <c r="A4332" s="479">
        <v>94786</v>
      </c>
      <c r="B4332" s="479" t="s">
        <v>5548</v>
      </c>
      <c r="C4332" s="479" t="s">
        <v>925</v>
      </c>
      <c r="D4332" s="480">
        <v>42.78</v>
      </c>
    </row>
    <row r="4333" spans="1:4" s="476" customFormat="1" ht="13.5" x14ac:dyDescent="0.25">
      <c r="A4333" s="479">
        <v>94787</v>
      </c>
      <c r="B4333" s="479" t="s">
        <v>5549</v>
      </c>
      <c r="C4333" s="479" t="s">
        <v>925</v>
      </c>
      <c r="D4333" s="480">
        <v>56.9</v>
      </c>
    </row>
    <row r="4334" spans="1:4" s="476" customFormat="1" ht="13.5" x14ac:dyDescent="0.25">
      <c r="A4334" s="479">
        <v>94788</v>
      </c>
      <c r="B4334" s="479" t="s">
        <v>5550</v>
      </c>
      <c r="C4334" s="479" t="s">
        <v>925</v>
      </c>
      <c r="D4334" s="480">
        <v>82.37</v>
      </c>
    </row>
    <row r="4335" spans="1:4" s="476" customFormat="1" ht="13.5" x14ac:dyDescent="0.25">
      <c r="A4335" s="479">
        <v>94789</v>
      </c>
      <c r="B4335" s="479" t="s">
        <v>5551</v>
      </c>
      <c r="C4335" s="479" t="s">
        <v>925</v>
      </c>
      <c r="D4335" s="480">
        <v>259.06</v>
      </c>
    </row>
    <row r="4336" spans="1:4" s="476" customFormat="1" ht="13.5" x14ac:dyDescent="0.25">
      <c r="A4336" s="479">
        <v>94790</v>
      </c>
      <c r="B4336" s="479" t="s">
        <v>5552</v>
      </c>
      <c r="C4336" s="479" t="s">
        <v>925</v>
      </c>
      <c r="D4336" s="480">
        <v>299.7</v>
      </c>
    </row>
    <row r="4337" spans="1:4" s="476" customFormat="1" ht="13.5" x14ac:dyDescent="0.25">
      <c r="A4337" s="479">
        <v>94791</v>
      </c>
      <c r="B4337" s="479" t="s">
        <v>5553</v>
      </c>
      <c r="C4337" s="479" t="s">
        <v>925</v>
      </c>
      <c r="D4337" s="480">
        <v>419.94</v>
      </c>
    </row>
    <row r="4338" spans="1:4" s="476" customFormat="1" ht="13.5" x14ac:dyDescent="0.25">
      <c r="A4338" s="479">
        <v>94863</v>
      </c>
      <c r="B4338" s="479" t="s">
        <v>5554</v>
      </c>
      <c r="C4338" s="479" t="s">
        <v>925</v>
      </c>
      <c r="D4338" s="480">
        <v>82.3</v>
      </c>
    </row>
    <row r="4339" spans="1:4" s="476" customFormat="1" ht="13.5" x14ac:dyDescent="0.25">
      <c r="A4339" s="479">
        <v>95141</v>
      </c>
      <c r="B4339" s="479" t="s">
        <v>5555</v>
      </c>
      <c r="C4339" s="479" t="s">
        <v>925</v>
      </c>
      <c r="D4339" s="480">
        <v>30.45</v>
      </c>
    </row>
    <row r="4340" spans="1:4" s="476" customFormat="1" ht="13.5" x14ac:dyDescent="0.25">
      <c r="A4340" s="479">
        <v>95237</v>
      </c>
      <c r="B4340" s="479" t="s">
        <v>5556</v>
      </c>
      <c r="C4340" s="479" t="s">
        <v>925</v>
      </c>
      <c r="D4340" s="480">
        <v>24.24</v>
      </c>
    </row>
    <row r="4341" spans="1:4" s="476" customFormat="1" ht="13.5" x14ac:dyDescent="0.25">
      <c r="A4341" s="479">
        <v>95693</v>
      </c>
      <c r="B4341" s="479" t="s">
        <v>5557</v>
      </c>
      <c r="C4341" s="479" t="s">
        <v>925</v>
      </c>
      <c r="D4341" s="480">
        <v>51.13</v>
      </c>
    </row>
    <row r="4342" spans="1:4" s="476" customFormat="1" ht="13.5" x14ac:dyDescent="0.25">
      <c r="A4342" s="479">
        <v>95694</v>
      </c>
      <c r="B4342" s="479" t="s">
        <v>5558</v>
      </c>
      <c r="C4342" s="479" t="s">
        <v>925</v>
      </c>
      <c r="D4342" s="480">
        <v>64.94</v>
      </c>
    </row>
    <row r="4343" spans="1:4" s="476" customFormat="1" ht="13.5" x14ac:dyDescent="0.25">
      <c r="A4343" s="479">
        <v>95695</v>
      </c>
      <c r="B4343" s="479" t="s">
        <v>5559</v>
      </c>
      <c r="C4343" s="479" t="s">
        <v>925</v>
      </c>
      <c r="D4343" s="480">
        <v>63.28</v>
      </c>
    </row>
    <row r="4344" spans="1:4" s="476" customFormat="1" ht="13.5" x14ac:dyDescent="0.25">
      <c r="A4344" s="479">
        <v>95696</v>
      </c>
      <c r="B4344" s="479" t="s">
        <v>5560</v>
      </c>
      <c r="C4344" s="479" t="s">
        <v>925</v>
      </c>
      <c r="D4344" s="480">
        <v>36.69</v>
      </c>
    </row>
    <row r="4345" spans="1:4" s="476" customFormat="1" ht="13.5" x14ac:dyDescent="0.25">
      <c r="A4345" s="479">
        <v>96637</v>
      </c>
      <c r="B4345" s="479" t="s">
        <v>5561</v>
      </c>
      <c r="C4345" s="479" t="s">
        <v>925</v>
      </c>
      <c r="D4345" s="480">
        <v>12.98</v>
      </c>
    </row>
    <row r="4346" spans="1:4" s="476" customFormat="1" ht="13.5" x14ac:dyDescent="0.25">
      <c r="A4346" s="479">
        <v>96638</v>
      </c>
      <c r="B4346" s="479" t="s">
        <v>5562</v>
      </c>
      <c r="C4346" s="479" t="s">
        <v>925</v>
      </c>
      <c r="D4346" s="480">
        <v>12.4</v>
      </c>
    </row>
    <row r="4347" spans="1:4" s="476" customFormat="1" ht="13.5" x14ac:dyDescent="0.25">
      <c r="A4347" s="479">
        <v>96639</v>
      </c>
      <c r="B4347" s="479" t="s">
        <v>5563</v>
      </c>
      <c r="C4347" s="479" t="s">
        <v>925</v>
      </c>
      <c r="D4347" s="480">
        <v>9.1300000000000008</v>
      </c>
    </row>
    <row r="4348" spans="1:4" s="476" customFormat="1" ht="13.5" x14ac:dyDescent="0.25">
      <c r="A4348" s="479">
        <v>96640</v>
      </c>
      <c r="B4348" s="479" t="s">
        <v>5564</v>
      </c>
      <c r="C4348" s="479" t="s">
        <v>925</v>
      </c>
      <c r="D4348" s="480">
        <v>25.36</v>
      </c>
    </row>
    <row r="4349" spans="1:4" s="476" customFormat="1" ht="13.5" x14ac:dyDescent="0.25">
      <c r="A4349" s="479">
        <v>96641</v>
      </c>
      <c r="B4349" s="479" t="s">
        <v>5565</v>
      </c>
      <c r="C4349" s="479" t="s">
        <v>925</v>
      </c>
      <c r="D4349" s="480">
        <v>19.57</v>
      </c>
    </row>
    <row r="4350" spans="1:4" s="476" customFormat="1" ht="13.5" x14ac:dyDescent="0.25">
      <c r="A4350" s="479">
        <v>96642</v>
      </c>
      <c r="B4350" s="479" t="s">
        <v>5566</v>
      </c>
      <c r="C4350" s="479" t="s">
        <v>925</v>
      </c>
      <c r="D4350" s="480">
        <v>17.16</v>
      </c>
    </row>
    <row r="4351" spans="1:4" s="476" customFormat="1" ht="13.5" x14ac:dyDescent="0.25">
      <c r="A4351" s="479">
        <v>96643</v>
      </c>
      <c r="B4351" s="479" t="s">
        <v>5567</v>
      </c>
      <c r="C4351" s="479" t="s">
        <v>925</v>
      </c>
      <c r="D4351" s="480">
        <v>51.14</v>
      </c>
    </row>
    <row r="4352" spans="1:4" s="476" customFormat="1" ht="13.5" x14ac:dyDescent="0.25">
      <c r="A4352" s="479">
        <v>96650</v>
      </c>
      <c r="B4352" s="479" t="s">
        <v>5568</v>
      </c>
      <c r="C4352" s="479" t="s">
        <v>925</v>
      </c>
      <c r="D4352" s="480">
        <v>9.81</v>
      </c>
    </row>
    <row r="4353" spans="1:4" s="476" customFormat="1" ht="13.5" x14ac:dyDescent="0.25">
      <c r="A4353" s="479">
        <v>96651</v>
      </c>
      <c r="B4353" s="479" t="s">
        <v>5569</v>
      </c>
      <c r="C4353" s="479" t="s">
        <v>925</v>
      </c>
      <c r="D4353" s="480">
        <v>9.23</v>
      </c>
    </row>
    <row r="4354" spans="1:4" s="476" customFormat="1" ht="13.5" x14ac:dyDescent="0.25">
      <c r="A4354" s="479">
        <v>96652</v>
      </c>
      <c r="B4354" s="479" t="s">
        <v>5570</v>
      </c>
      <c r="C4354" s="479" t="s">
        <v>925</v>
      </c>
      <c r="D4354" s="480">
        <v>18.48</v>
      </c>
    </row>
    <row r="4355" spans="1:4" s="476" customFormat="1" ht="13.5" x14ac:dyDescent="0.25">
      <c r="A4355" s="479">
        <v>96653</v>
      </c>
      <c r="B4355" s="479" t="s">
        <v>5571</v>
      </c>
      <c r="C4355" s="479" t="s">
        <v>925</v>
      </c>
      <c r="D4355" s="480">
        <v>18.420000000000002</v>
      </c>
    </row>
    <row r="4356" spans="1:4" s="476" customFormat="1" ht="13.5" x14ac:dyDescent="0.25">
      <c r="A4356" s="479">
        <v>96654</v>
      </c>
      <c r="B4356" s="479" t="s">
        <v>5572</v>
      </c>
      <c r="C4356" s="479" t="s">
        <v>925</v>
      </c>
      <c r="D4356" s="480">
        <v>30.83</v>
      </c>
    </row>
    <row r="4357" spans="1:4" s="476" customFormat="1" ht="13.5" x14ac:dyDescent="0.25">
      <c r="A4357" s="479">
        <v>96655</v>
      </c>
      <c r="B4357" s="479" t="s">
        <v>5573</v>
      </c>
      <c r="C4357" s="479" t="s">
        <v>925</v>
      </c>
      <c r="D4357" s="480">
        <v>30.19</v>
      </c>
    </row>
    <row r="4358" spans="1:4" s="476" customFormat="1" ht="13.5" x14ac:dyDescent="0.25">
      <c r="A4358" s="479">
        <v>96656</v>
      </c>
      <c r="B4358" s="479" t="s">
        <v>5574</v>
      </c>
      <c r="C4358" s="479" t="s">
        <v>925</v>
      </c>
      <c r="D4358" s="480">
        <v>7.05</v>
      </c>
    </row>
    <row r="4359" spans="1:4" s="476" customFormat="1" ht="13.5" x14ac:dyDescent="0.25">
      <c r="A4359" s="479">
        <v>96657</v>
      </c>
      <c r="B4359" s="479" t="s">
        <v>5575</v>
      </c>
      <c r="C4359" s="479" t="s">
        <v>925</v>
      </c>
      <c r="D4359" s="480">
        <v>23.28</v>
      </c>
    </row>
    <row r="4360" spans="1:4" s="476" customFormat="1" ht="13.5" x14ac:dyDescent="0.25">
      <c r="A4360" s="479">
        <v>96658</v>
      </c>
      <c r="B4360" s="479" t="s">
        <v>5576</v>
      </c>
      <c r="C4360" s="479" t="s">
        <v>925</v>
      </c>
      <c r="D4360" s="480">
        <v>17.489999999999998</v>
      </c>
    </row>
    <row r="4361" spans="1:4" s="476" customFormat="1" ht="13.5" x14ac:dyDescent="0.25">
      <c r="A4361" s="479">
        <v>96659</v>
      </c>
      <c r="B4361" s="479" t="s">
        <v>5577</v>
      </c>
      <c r="C4361" s="479" t="s">
        <v>925</v>
      </c>
      <c r="D4361" s="480">
        <v>12.53</v>
      </c>
    </row>
    <row r="4362" spans="1:4" s="476" customFormat="1" ht="13.5" x14ac:dyDescent="0.25">
      <c r="A4362" s="479">
        <v>96660</v>
      </c>
      <c r="B4362" s="479" t="s">
        <v>5578</v>
      </c>
      <c r="C4362" s="479" t="s">
        <v>925</v>
      </c>
      <c r="D4362" s="480">
        <v>39.590000000000003</v>
      </c>
    </row>
    <row r="4363" spans="1:4" s="476" customFormat="1" ht="13.5" x14ac:dyDescent="0.25">
      <c r="A4363" s="479">
        <v>96661</v>
      </c>
      <c r="B4363" s="479" t="s">
        <v>5579</v>
      </c>
      <c r="C4363" s="479" t="s">
        <v>925</v>
      </c>
      <c r="D4363" s="480">
        <v>30.68</v>
      </c>
    </row>
    <row r="4364" spans="1:4" s="476" customFormat="1" ht="13.5" x14ac:dyDescent="0.25">
      <c r="A4364" s="479">
        <v>96662</v>
      </c>
      <c r="B4364" s="479" t="s">
        <v>5580</v>
      </c>
      <c r="C4364" s="479" t="s">
        <v>925</v>
      </c>
      <c r="D4364" s="480">
        <v>12.83</v>
      </c>
    </row>
    <row r="4365" spans="1:4" s="476" customFormat="1" ht="13.5" x14ac:dyDescent="0.25">
      <c r="A4365" s="479">
        <v>96663</v>
      </c>
      <c r="B4365" s="479" t="s">
        <v>5581</v>
      </c>
      <c r="C4365" s="479" t="s">
        <v>925</v>
      </c>
      <c r="D4365" s="480">
        <v>23.14</v>
      </c>
    </row>
    <row r="4366" spans="1:4" s="476" customFormat="1" ht="13.5" x14ac:dyDescent="0.25">
      <c r="A4366" s="479">
        <v>96664</v>
      </c>
      <c r="B4366" s="479" t="s">
        <v>5582</v>
      </c>
      <c r="C4366" s="479" t="s">
        <v>925</v>
      </c>
      <c r="D4366" s="480">
        <v>25.04</v>
      </c>
    </row>
    <row r="4367" spans="1:4" s="476" customFormat="1" ht="13.5" x14ac:dyDescent="0.25">
      <c r="A4367" s="479">
        <v>96665</v>
      </c>
      <c r="B4367" s="479" t="s">
        <v>5583</v>
      </c>
      <c r="C4367" s="479" t="s">
        <v>925</v>
      </c>
      <c r="D4367" s="480">
        <v>12.91</v>
      </c>
    </row>
    <row r="4368" spans="1:4" s="476" customFormat="1" ht="13.5" x14ac:dyDescent="0.25">
      <c r="A4368" s="479">
        <v>96666</v>
      </c>
      <c r="B4368" s="479" t="s">
        <v>5584</v>
      </c>
      <c r="C4368" s="479" t="s">
        <v>925</v>
      </c>
      <c r="D4368" s="480">
        <v>24.79</v>
      </c>
    </row>
    <row r="4369" spans="1:4" s="476" customFormat="1" ht="13.5" x14ac:dyDescent="0.25">
      <c r="A4369" s="479">
        <v>96667</v>
      </c>
      <c r="B4369" s="479" t="s">
        <v>5585</v>
      </c>
      <c r="C4369" s="479" t="s">
        <v>925</v>
      </c>
      <c r="D4369" s="480">
        <v>43.76</v>
      </c>
    </row>
    <row r="4370" spans="1:4" s="476" customFormat="1" ht="13.5" x14ac:dyDescent="0.25">
      <c r="A4370" s="479">
        <v>96684</v>
      </c>
      <c r="B4370" s="479" t="s">
        <v>5586</v>
      </c>
      <c r="C4370" s="479" t="s">
        <v>925</v>
      </c>
      <c r="D4370" s="480">
        <v>5.0599999999999996</v>
      </c>
    </row>
    <row r="4371" spans="1:4" s="476" customFormat="1" ht="13.5" x14ac:dyDescent="0.25">
      <c r="A4371" s="479">
        <v>96685</v>
      </c>
      <c r="B4371" s="479" t="s">
        <v>5587</v>
      </c>
      <c r="C4371" s="479" t="s">
        <v>925</v>
      </c>
      <c r="D4371" s="480">
        <v>4.4800000000000004</v>
      </c>
    </row>
    <row r="4372" spans="1:4" s="476" customFormat="1" ht="13.5" x14ac:dyDescent="0.25">
      <c r="A4372" s="479">
        <v>96686</v>
      </c>
      <c r="B4372" s="479" t="s">
        <v>5588</v>
      </c>
      <c r="C4372" s="479" t="s">
        <v>925</v>
      </c>
      <c r="D4372" s="480">
        <v>7.62</v>
      </c>
    </row>
    <row r="4373" spans="1:4" s="476" customFormat="1" ht="13.5" x14ac:dyDescent="0.25">
      <c r="A4373" s="479">
        <v>96687</v>
      </c>
      <c r="B4373" s="479" t="s">
        <v>5589</v>
      </c>
      <c r="C4373" s="479" t="s">
        <v>925</v>
      </c>
      <c r="D4373" s="480">
        <v>7.56</v>
      </c>
    </row>
    <row r="4374" spans="1:4" s="476" customFormat="1" ht="13.5" x14ac:dyDescent="0.25">
      <c r="A4374" s="479">
        <v>96688</v>
      </c>
      <c r="B4374" s="479" t="s">
        <v>5590</v>
      </c>
      <c r="C4374" s="479" t="s">
        <v>925</v>
      </c>
      <c r="D4374" s="480">
        <v>13.26</v>
      </c>
    </row>
    <row r="4375" spans="1:4" s="476" customFormat="1" ht="13.5" x14ac:dyDescent="0.25">
      <c r="A4375" s="479">
        <v>96689</v>
      </c>
      <c r="B4375" s="479" t="s">
        <v>5591</v>
      </c>
      <c r="C4375" s="479" t="s">
        <v>925</v>
      </c>
      <c r="D4375" s="480">
        <v>12.62</v>
      </c>
    </row>
    <row r="4376" spans="1:4" s="476" customFormat="1" ht="13.5" x14ac:dyDescent="0.25">
      <c r="A4376" s="479">
        <v>96690</v>
      </c>
      <c r="B4376" s="479" t="s">
        <v>5592</v>
      </c>
      <c r="C4376" s="479" t="s">
        <v>925</v>
      </c>
      <c r="D4376" s="480">
        <v>25.03</v>
      </c>
    </row>
    <row r="4377" spans="1:4" s="476" customFormat="1" ht="13.5" x14ac:dyDescent="0.25">
      <c r="A4377" s="479">
        <v>96691</v>
      </c>
      <c r="B4377" s="479" t="s">
        <v>5593</v>
      </c>
      <c r="C4377" s="479" t="s">
        <v>925</v>
      </c>
      <c r="D4377" s="480">
        <v>25.9</v>
      </c>
    </row>
    <row r="4378" spans="1:4" s="476" customFormat="1" ht="13.5" x14ac:dyDescent="0.25">
      <c r="A4378" s="479">
        <v>96692</v>
      </c>
      <c r="B4378" s="479" t="s">
        <v>5594</v>
      </c>
      <c r="C4378" s="479" t="s">
        <v>925</v>
      </c>
      <c r="D4378" s="480">
        <v>37.82</v>
      </c>
    </row>
    <row r="4379" spans="1:4" s="476" customFormat="1" ht="13.5" x14ac:dyDescent="0.25">
      <c r="A4379" s="479">
        <v>96693</v>
      </c>
      <c r="B4379" s="479" t="s">
        <v>5595</v>
      </c>
      <c r="C4379" s="479" t="s">
        <v>925</v>
      </c>
      <c r="D4379" s="480">
        <v>35.69</v>
      </c>
    </row>
    <row r="4380" spans="1:4" s="476" customFormat="1" ht="13.5" x14ac:dyDescent="0.25">
      <c r="A4380" s="479">
        <v>96694</v>
      </c>
      <c r="B4380" s="479" t="s">
        <v>5596</v>
      </c>
      <c r="C4380" s="479" t="s">
        <v>925</v>
      </c>
      <c r="D4380" s="480">
        <v>85.01</v>
      </c>
    </row>
    <row r="4381" spans="1:4" s="476" customFormat="1" ht="13.5" x14ac:dyDescent="0.25">
      <c r="A4381" s="479">
        <v>96695</v>
      </c>
      <c r="B4381" s="479" t="s">
        <v>5597</v>
      </c>
      <c r="C4381" s="479" t="s">
        <v>925</v>
      </c>
      <c r="D4381" s="480">
        <v>82.5</v>
      </c>
    </row>
    <row r="4382" spans="1:4" s="476" customFormat="1" ht="13.5" x14ac:dyDescent="0.25">
      <c r="A4382" s="479">
        <v>96696</v>
      </c>
      <c r="B4382" s="479" t="s">
        <v>5598</v>
      </c>
      <c r="C4382" s="479" t="s">
        <v>925</v>
      </c>
      <c r="D4382" s="480">
        <v>128.25</v>
      </c>
    </row>
    <row r="4383" spans="1:4" s="476" customFormat="1" ht="13.5" x14ac:dyDescent="0.25">
      <c r="A4383" s="479">
        <v>96697</v>
      </c>
      <c r="B4383" s="479" t="s">
        <v>5599</v>
      </c>
      <c r="C4383" s="479" t="s">
        <v>925</v>
      </c>
      <c r="D4383" s="480">
        <v>191.97</v>
      </c>
    </row>
    <row r="4384" spans="1:4" s="476" customFormat="1" ht="13.5" x14ac:dyDescent="0.25">
      <c r="A4384" s="479">
        <v>96698</v>
      </c>
      <c r="B4384" s="479" t="s">
        <v>5600</v>
      </c>
      <c r="C4384" s="479" t="s">
        <v>925</v>
      </c>
      <c r="D4384" s="480">
        <v>3.88</v>
      </c>
    </row>
    <row r="4385" spans="1:4" s="476" customFormat="1" ht="13.5" x14ac:dyDescent="0.25">
      <c r="A4385" s="479">
        <v>96699</v>
      </c>
      <c r="B4385" s="479" t="s">
        <v>5601</v>
      </c>
      <c r="C4385" s="479" t="s">
        <v>925</v>
      </c>
      <c r="D4385" s="480">
        <v>20.11</v>
      </c>
    </row>
    <row r="4386" spans="1:4" s="476" customFormat="1" ht="13.5" x14ac:dyDescent="0.25">
      <c r="A4386" s="479">
        <v>96700</v>
      </c>
      <c r="B4386" s="479" t="s">
        <v>5602</v>
      </c>
      <c r="C4386" s="479" t="s">
        <v>925</v>
      </c>
      <c r="D4386" s="480">
        <v>14.32</v>
      </c>
    </row>
    <row r="4387" spans="1:4" s="476" customFormat="1" ht="13.5" x14ac:dyDescent="0.25">
      <c r="A4387" s="479">
        <v>96701</v>
      </c>
      <c r="B4387" s="479" t="s">
        <v>5603</v>
      </c>
      <c r="C4387" s="479" t="s">
        <v>925</v>
      </c>
      <c r="D4387" s="480">
        <v>5.29</v>
      </c>
    </row>
    <row r="4388" spans="1:4" s="476" customFormat="1" ht="13.5" x14ac:dyDescent="0.25">
      <c r="A4388" s="479">
        <v>96702</v>
      </c>
      <c r="B4388" s="479" t="s">
        <v>5604</v>
      </c>
      <c r="C4388" s="479" t="s">
        <v>925</v>
      </c>
      <c r="D4388" s="480">
        <v>5.59</v>
      </c>
    </row>
    <row r="4389" spans="1:4" s="476" customFormat="1" ht="13.5" x14ac:dyDescent="0.25">
      <c r="A4389" s="479">
        <v>96703</v>
      </c>
      <c r="B4389" s="479" t="s">
        <v>5605</v>
      </c>
      <c r="C4389" s="479" t="s">
        <v>925</v>
      </c>
      <c r="D4389" s="480">
        <v>11.4</v>
      </c>
    </row>
    <row r="4390" spans="1:4" s="476" customFormat="1" ht="13.5" x14ac:dyDescent="0.25">
      <c r="A4390" s="479">
        <v>96704</v>
      </c>
      <c r="B4390" s="479" t="s">
        <v>5606</v>
      </c>
      <c r="C4390" s="479" t="s">
        <v>925</v>
      </c>
      <c r="D4390" s="480">
        <v>13.3</v>
      </c>
    </row>
    <row r="4391" spans="1:4" s="476" customFormat="1" ht="13.5" x14ac:dyDescent="0.25">
      <c r="A4391" s="479">
        <v>96705</v>
      </c>
      <c r="B4391" s="479" t="s">
        <v>5607</v>
      </c>
      <c r="C4391" s="479" t="s">
        <v>925</v>
      </c>
      <c r="D4391" s="480">
        <v>17.170000000000002</v>
      </c>
    </row>
    <row r="4392" spans="1:4" s="476" customFormat="1" ht="13.5" x14ac:dyDescent="0.25">
      <c r="A4392" s="479">
        <v>96706</v>
      </c>
      <c r="B4392" s="479" t="s">
        <v>5608</v>
      </c>
      <c r="C4392" s="479" t="s">
        <v>925</v>
      </c>
      <c r="D4392" s="480">
        <v>25.75</v>
      </c>
    </row>
    <row r="4393" spans="1:4" s="476" customFormat="1" ht="13.5" x14ac:dyDescent="0.25">
      <c r="A4393" s="479">
        <v>96707</v>
      </c>
      <c r="B4393" s="479" t="s">
        <v>5609</v>
      </c>
      <c r="C4393" s="479" t="s">
        <v>925</v>
      </c>
      <c r="D4393" s="480">
        <v>54.55</v>
      </c>
    </row>
    <row r="4394" spans="1:4" s="476" customFormat="1" ht="13.5" x14ac:dyDescent="0.25">
      <c r="A4394" s="479">
        <v>96708</v>
      </c>
      <c r="B4394" s="479" t="s">
        <v>5610</v>
      </c>
      <c r="C4394" s="479" t="s">
        <v>925</v>
      </c>
      <c r="D4394" s="480">
        <v>86.37</v>
      </c>
    </row>
    <row r="4395" spans="1:4" s="476" customFormat="1" ht="13.5" x14ac:dyDescent="0.25">
      <c r="A4395" s="479">
        <v>96709</v>
      </c>
      <c r="B4395" s="479" t="s">
        <v>5611</v>
      </c>
      <c r="C4395" s="479" t="s">
        <v>925</v>
      </c>
      <c r="D4395" s="480">
        <v>136.75</v>
      </c>
    </row>
    <row r="4396" spans="1:4" s="476" customFormat="1" ht="13.5" x14ac:dyDescent="0.25">
      <c r="A4396" s="479">
        <v>96710</v>
      </c>
      <c r="B4396" s="479" t="s">
        <v>5612</v>
      </c>
      <c r="C4396" s="479" t="s">
        <v>925</v>
      </c>
      <c r="D4396" s="480">
        <v>6.63</v>
      </c>
    </row>
    <row r="4397" spans="1:4" s="476" customFormat="1" ht="13.5" x14ac:dyDescent="0.25">
      <c r="A4397" s="479">
        <v>96711</v>
      </c>
      <c r="B4397" s="479" t="s">
        <v>5613</v>
      </c>
      <c r="C4397" s="479" t="s">
        <v>925</v>
      </c>
      <c r="D4397" s="480">
        <v>10.34</v>
      </c>
    </row>
    <row r="4398" spans="1:4" s="476" customFormat="1" ht="13.5" x14ac:dyDescent="0.25">
      <c r="A4398" s="479">
        <v>96712</v>
      </c>
      <c r="B4398" s="479" t="s">
        <v>5614</v>
      </c>
      <c r="C4398" s="479" t="s">
        <v>925</v>
      </c>
      <c r="D4398" s="480">
        <v>20.27</v>
      </c>
    </row>
    <row r="4399" spans="1:4" s="476" customFormat="1" ht="13.5" x14ac:dyDescent="0.25">
      <c r="A4399" s="479">
        <v>96713</v>
      </c>
      <c r="B4399" s="479" t="s">
        <v>5615</v>
      </c>
      <c r="C4399" s="479" t="s">
        <v>925</v>
      </c>
      <c r="D4399" s="480">
        <v>28</v>
      </c>
    </row>
    <row r="4400" spans="1:4" s="476" customFormat="1" ht="13.5" x14ac:dyDescent="0.25">
      <c r="A4400" s="479">
        <v>96714</v>
      </c>
      <c r="B4400" s="479" t="s">
        <v>5616</v>
      </c>
      <c r="C4400" s="479" t="s">
        <v>925</v>
      </c>
      <c r="D4400" s="480">
        <v>47.53</v>
      </c>
    </row>
    <row r="4401" spans="1:4" s="476" customFormat="1" ht="13.5" x14ac:dyDescent="0.25">
      <c r="A4401" s="479">
        <v>96715</v>
      </c>
      <c r="B4401" s="479" t="s">
        <v>5617</v>
      </c>
      <c r="C4401" s="479" t="s">
        <v>925</v>
      </c>
      <c r="D4401" s="480">
        <v>90.69</v>
      </c>
    </row>
    <row r="4402" spans="1:4" s="476" customFormat="1" ht="13.5" x14ac:dyDescent="0.25">
      <c r="A4402" s="479">
        <v>96716</v>
      </c>
      <c r="B4402" s="479" t="s">
        <v>5618</v>
      </c>
      <c r="C4402" s="479" t="s">
        <v>925</v>
      </c>
      <c r="D4402" s="480">
        <v>136.53</v>
      </c>
    </row>
    <row r="4403" spans="1:4" s="476" customFormat="1" ht="13.5" x14ac:dyDescent="0.25">
      <c r="A4403" s="479">
        <v>96717</v>
      </c>
      <c r="B4403" s="479" t="s">
        <v>5619</v>
      </c>
      <c r="C4403" s="479" t="s">
        <v>925</v>
      </c>
      <c r="D4403" s="480">
        <v>215.55</v>
      </c>
    </row>
    <row r="4404" spans="1:4" s="476" customFormat="1" ht="13.5" x14ac:dyDescent="0.25">
      <c r="A4404" s="479">
        <v>96736</v>
      </c>
      <c r="B4404" s="479" t="s">
        <v>5620</v>
      </c>
      <c r="C4404" s="479" t="s">
        <v>925</v>
      </c>
      <c r="D4404" s="480">
        <v>5.29</v>
      </c>
    </row>
    <row r="4405" spans="1:4" s="476" customFormat="1" ht="13.5" x14ac:dyDescent="0.25">
      <c r="A4405" s="479">
        <v>96737</v>
      </c>
      <c r="B4405" s="479" t="s">
        <v>5621</v>
      </c>
      <c r="C4405" s="479" t="s">
        <v>925</v>
      </c>
      <c r="D4405" s="480">
        <v>6.17</v>
      </c>
    </row>
    <row r="4406" spans="1:4" s="476" customFormat="1" ht="13.5" x14ac:dyDescent="0.25">
      <c r="A4406" s="479">
        <v>96738</v>
      </c>
      <c r="B4406" s="479" t="s">
        <v>5622</v>
      </c>
      <c r="C4406" s="479" t="s">
        <v>925</v>
      </c>
      <c r="D4406" s="480">
        <v>22.4</v>
      </c>
    </row>
    <row r="4407" spans="1:4" s="476" customFormat="1" ht="13.5" x14ac:dyDescent="0.25">
      <c r="A4407" s="479">
        <v>96739</v>
      </c>
      <c r="B4407" s="479" t="s">
        <v>5623</v>
      </c>
      <c r="C4407" s="479" t="s">
        <v>925</v>
      </c>
      <c r="D4407" s="480">
        <v>7.99</v>
      </c>
    </row>
    <row r="4408" spans="1:4" s="476" customFormat="1" ht="13.5" x14ac:dyDescent="0.25">
      <c r="A4408" s="479">
        <v>96740</v>
      </c>
      <c r="B4408" s="479" t="s">
        <v>5624</v>
      </c>
      <c r="C4408" s="479" t="s">
        <v>925</v>
      </c>
      <c r="D4408" s="480">
        <v>35.049999999999997</v>
      </c>
    </row>
    <row r="4409" spans="1:4" s="476" customFormat="1" ht="13.5" x14ac:dyDescent="0.25">
      <c r="A4409" s="479">
        <v>96741</v>
      </c>
      <c r="B4409" s="479" t="s">
        <v>5625</v>
      </c>
      <c r="C4409" s="479" t="s">
        <v>925</v>
      </c>
      <c r="D4409" s="480">
        <v>13.27</v>
      </c>
    </row>
    <row r="4410" spans="1:4" s="476" customFormat="1" ht="13.5" x14ac:dyDescent="0.25">
      <c r="A4410" s="479">
        <v>96742</v>
      </c>
      <c r="B4410" s="479" t="s">
        <v>5626</v>
      </c>
      <c r="C4410" s="479" t="s">
        <v>925</v>
      </c>
      <c r="D4410" s="480">
        <v>20.13</v>
      </c>
    </row>
    <row r="4411" spans="1:4" s="476" customFormat="1" ht="13.5" x14ac:dyDescent="0.25">
      <c r="A4411" s="479">
        <v>96743</v>
      </c>
      <c r="B4411" s="479" t="s">
        <v>5627</v>
      </c>
      <c r="C4411" s="479" t="s">
        <v>925</v>
      </c>
      <c r="D4411" s="480">
        <v>26.55</v>
      </c>
    </row>
    <row r="4412" spans="1:4" s="476" customFormat="1" ht="13.5" x14ac:dyDescent="0.25">
      <c r="A4412" s="479">
        <v>96744</v>
      </c>
      <c r="B4412" s="479" t="s">
        <v>5628</v>
      </c>
      <c r="C4412" s="479" t="s">
        <v>925</v>
      </c>
      <c r="D4412" s="480">
        <v>57.46</v>
      </c>
    </row>
    <row r="4413" spans="1:4" s="476" customFormat="1" ht="13.5" x14ac:dyDescent="0.25">
      <c r="A4413" s="479">
        <v>96745</v>
      </c>
      <c r="B4413" s="479" t="s">
        <v>5629</v>
      </c>
      <c r="C4413" s="479" t="s">
        <v>925</v>
      </c>
      <c r="D4413" s="480">
        <v>85.66</v>
      </c>
    </row>
    <row r="4414" spans="1:4" s="476" customFormat="1" ht="13.5" x14ac:dyDescent="0.25">
      <c r="A4414" s="479">
        <v>96746</v>
      </c>
      <c r="B4414" s="479" t="s">
        <v>5630</v>
      </c>
      <c r="C4414" s="479" t="s">
        <v>925</v>
      </c>
      <c r="D4414" s="480">
        <v>136.69999999999999</v>
      </c>
    </row>
    <row r="4415" spans="1:4" s="476" customFormat="1" ht="13.5" x14ac:dyDescent="0.25">
      <c r="A4415" s="479">
        <v>96747</v>
      </c>
      <c r="B4415" s="479" t="s">
        <v>5631</v>
      </c>
      <c r="C4415" s="479" t="s">
        <v>925</v>
      </c>
      <c r="D4415" s="480">
        <v>7.41</v>
      </c>
    </row>
    <row r="4416" spans="1:4" s="476" customFormat="1" ht="13.5" x14ac:dyDescent="0.25">
      <c r="A4416" s="479">
        <v>96748</v>
      </c>
      <c r="B4416" s="479" t="s">
        <v>5632</v>
      </c>
      <c r="C4416" s="479" t="s">
        <v>925</v>
      </c>
      <c r="D4416" s="480">
        <v>8.52</v>
      </c>
    </row>
    <row r="4417" spans="1:4" s="476" customFormat="1" ht="13.5" x14ac:dyDescent="0.25">
      <c r="A4417" s="479">
        <v>96749</v>
      </c>
      <c r="B4417" s="479" t="s">
        <v>5633</v>
      </c>
      <c r="C4417" s="479" t="s">
        <v>925</v>
      </c>
      <c r="D4417" s="480">
        <v>11.7</v>
      </c>
    </row>
    <row r="4418" spans="1:4" s="476" customFormat="1" ht="13.5" x14ac:dyDescent="0.25">
      <c r="A4418" s="479">
        <v>96750</v>
      </c>
      <c r="B4418" s="479" t="s">
        <v>5634</v>
      </c>
      <c r="C4418" s="479" t="s">
        <v>925</v>
      </c>
      <c r="D4418" s="480">
        <v>16.05</v>
      </c>
    </row>
    <row r="4419" spans="1:4" s="476" customFormat="1" ht="13.5" x14ac:dyDescent="0.25">
      <c r="A4419" s="479">
        <v>96751</v>
      </c>
      <c r="B4419" s="479" t="s">
        <v>5635</v>
      </c>
      <c r="C4419" s="479" t="s">
        <v>925</v>
      </c>
      <c r="D4419" s="480">
        <v>29.44</v>
      </c>
    </row>
    <row r="4420" spans="1:4" s="476" customFormat="1" ht="13.5" x14ac:dyDescent="0.25">
      <c r="A4420" s="479">
        <v>96752</v>
      </c>
      <c r="B4420" s="479" t="s">
        <v>5636</v>
      </c>
      <c r="C4420" s="479" t="s">
        <v>925</v>
      </c>
      <c r="D4420" s="480">
        <v>38.979999999999997</v>
      </c>
    </row>
    <row r="4421" spans="1:4" s="476" customFormat="1" ht="13.5" x14ac:dyDescent="0.25">
      <c r="A4421" s="479">
        <v>96753</v>
      </c>
      <c r="B4421" s="479" t="s">
        <v>5637</v>
      </c>
      <c r="C4421" s="479" t="s">
        <v>925</v>
      </c>
      <c r="D4421" s="480">
        <v>89.38</v>
      </c>
    </row>
    <row r="4422" spans="1:4" s="476" customFormat="1" ht="13.5" x14ac:dyDescent="0.25">
      <c r="A4422" s="479">
        <v>96754</v>
      </c>
      <c r="B4422" s="479" t="s">
        <v>5638</v>
      </c>
      <c r="C4422" s="479" t="s">
        <v>925</v>
      </c>
      <c r="D4422" s="480">
        <v>127.17</v>
      </c>
    </row>
    <row r="4423" spans="1:4" s="476" customFormat="1" ht="13.5" x14ac:dyDescent="0.25">
      <c r="A4423" s="479">
        <v>96755</v>
      </c>
      <c r="B4423" s="479" t="s">
        <v>5639</v>
      </c>
      <c r="C4423" s="479" t="s">
        <v>925</v>
      </c>
      <c r="D4423" s="480">
        <v>191.92</v>
      </c>
    </row>
    <row r="4424" spans="1:4" s="476" customFormat="1" ht="13.5" x14ac:dyDescent="0.25">
      <c r="A4424" s="479">
        <v>96756</v>
      </c>
      <c r="B4424" s="479" t="s">
        <v>5640</v>
      </c>
      <c r="C4424" s="479" t="s">
        <v>925</v>
      </c>
      <c r="D4424" s="480">
        <v>14.09</v>
      </c>
    </row>
    <row r="4425" spans="1:4" s="476" customFormat="1" ht="13.5" x14ac:dyDescent="0.25">
      <c r="A4425" s="479">
        <v>96757</v>
      </c>
      <c r="B4425" s="479" t="s">
        <v>5641</v>
      </c>
      <c r="C4425" s="479" t="s">
        <v>925</v>
      </c>
      <c r="D4425" s="480">
        <v>13.5</v>
      </c>
    </row>
    <row r="4426" spans="1:4" s="476" customFormat="1" ht="13.5" x14ac:dyDescent="0.25">
      <c r="A4426" s="479">
        <v>96758</v>
      </c>
      <c r="B4426" s="479" t="s">
        <v>5642</v>
      </c>
      <c r="C4426" s="479" t="s">
        <v>925</v>
      </c>
      <c r="D4426" s="480">
        <v>15.76</v>
      </c>
    </row>
    <row r="4427" spans="1:4" s="476" customFormat="1" ht="13.5" x14ac:dyDescent="0.25">
      <c r="A4427" s="479">
        <v>96759</v>
      </c>
      <c r="B4427" s="479" t="s">
        <v>5643</v>
      </c>
      <c r="C4427" s="479" t="s">
        <v>925</v>
      </c>
      <c r="D4427" s="480">
        <v>24.03</v>
      </c>
    </row>
    <row r="4428" spans="1:4" s="476" customFormat="1" ht="13.5" x14ac:dyDescent="0.25">
      <c r="A4428" s="479">
        <v>96760</v>
      </c>
      <c r="B4428" s="479" t="s">
        <v>5644</v>
      </c>
      <c r="C4428" s="479" t="s">
        <v>925</v>
      </c>
      <c r="D4428" s="480">
        <v>33.869999999999997</v>
      </c>
    </row>
    <row r="4429" spans="1:4" s="476" customFormat="1" ht="13.5" x14ac:dyDescent="0.25">
      <c r="A4429" s="479">
        <v>96761</v>
      </c>
      <c r="B4429" s="479" t="s">
        <v>5645</v>
      </c>
      <c r="C4429" s="479" t="s">
        <v>925</v>
      </c>
      <c r="D4429" s="480">
        <v>49.11</v>
      </c>
    </row>
    <row r="4430" spans="1:4" s="476" customFormat="1" ht="13.5" x14ac:dyDescent="0.25">
      <c r="A4430" s="479">
        <v>96762</v>
      </c>
      <c r="B4430" s="479" t="s">
        <v>5646</v>
      </c>
      <c r="C4430" s="479" t="s">
        <v>925</v>
      </c>
      <c r="D4430" s="480">
        <v>96.48</v>
      </c>
    </row>
    <row r="4431" spans="1:4" s="476" customFormat="1" ht="13.5" x14ac:dyDescent="0.25">
      <c r="A4431" s="479">
        <v>96763</v>
      </c>
      <c r="B4431" s="479" t="s">
        <v>5647</v>
      </c>
      <c r="C4431" s="479" t="s">
        <v>925</v>
      </c>
      <c r="D4431" s="480">
        <v>135.08000000000001</v>
      </c>
    </row>
    <row r="4432" spans="1:4" s="476" customFormat="1" ht="13.5" x14ac:dyDescent="0.25">
      <c r="A4432" s="479">
        <v>96764</v>
      </c>
      <c r="B4432" s="479" t="s">
        <v>5648</v>
      </c>
      <c r="C4432" s="479" t="s">
        <v>925</v>
      </c>
      <c r="D4432" s="480">
        <v>215.46</v>
      </c>
    </row>
    <row r="4433" spans="1:4" s="476" customFormat="1" ht="13.5" x14ac:dyDescent="0.25">
      <c r="A4433" s="479">
        <v>96802</v>
      </c>
      <c r="B4433" s="479" t="s">
        <v>5649</v>
      </c>
      <c r="C4433" s="479" t="s">
        <v>925</v>
      </c>
      <c r="D4433" s="480">
        <v>318.31</v>
      </c>
    </row>
    <row r="4434" spans="1:4" s="476" customFormat="1" ht="13.5" x14ac:dyDescent="0.25">
      <c r="A4434" s="479">
        <v>96803</v>
      </c>
      <c r="B4434" s="479" t="s">
        <v>5650</v>
      </c>
      <c r="C4434" s="479" t="s">
        <v>925</v>
      </c>
      <c r="D4434" s="480">
        <v>162.38</v>
      </c>
    </row>
    <row r="4435" spans="1:4" s="476" customFormat="1" ht="13.5" x14ac:dyDescent="0.25">
      <c r="A4435" s="479">
        <v>96804</v>
      </c>
      <c r="B4435" s="479" t="s">
        <v>5651</v>
      </c>
      <c r="C4435" s="479" t="s">
        <v>925</v>
      </c>
      <c r="D4435" s="480">
        <v>287.64999999999998</v>
      </c>
    </row>
    <row r="4436" spans="1:4" s="476" customFormat="1" ht="13.5" x14ac:dyDescent="0.25">
      <c r="A4436" s="479">
        <v>96805</v>
      </c>
      <c r="B4436" s="479" t="s">
        <v>5652</v>
      </c>
      <c r="C4436" s="479" t="s">
        <v>925</v>
      </c>
      <c r="D4436" s="480">
        <v>326.58999999999997</v>
      </c>
    </row>
    <row r="4437" spans="1:4" s="476" customFormat="1" ht="13.5" x14ac:dyDescent="0.25">
      <c r="A4437" s="479">
        <v>96806</v>
      </c>
      <c r="B4437" s="479" t="s">
        <v>5653</v>
      </c>
      <c r="C4437" s="479" t="s">
        <v>925</v>
      </c>
      <c r="D4437" s="480">
        <v>156.19</v>
      </c>
    </row>
    <row r="4438" spans="1:4" s="476" customFormat="1" ht="13.5" x14ac:dyDescent="0.25">
      <c r="A4438" s="479">
        <v>96807</v>
      </c>
      <c r="B4438" s="479" t="s">
        <v>5654</v>
      </c>
      <c r="C4438" s="479" t="s">
        <v>925</v>
      </c>
      <c r="D4438" s="480">
        <v>258.56</v>
      </c>
    </row>
    <row r="4439" spans="1:4" s="476" customFormat="1" ht="13.5" x14ac:dyDescent="0.25">
      <c r="A4439" s="479">
        <v>96808</v>
      </c>
      <c r="B4439" s="479" t="s">
        <v>5655</v>
      </c>
      <c r="C4439" s="479" t="s">
        <v>925</v>
      </c>
      <c r="D4439" s="480">
        <v>13.82</v>
      </c>
    </row>
    <row r="4440" spans="1:4" s="476" customFormat="1" ht="13.5" x14ac:dyDescent="0.25">
      <c r="A4440" s="479">
        <v>96809</v>
      </c>
      <c r="B4440" s="479" t="s">
        <v>5656</v>
      </c>
      <c r="C4440" s="479" t="s">
        <v>925</v>
      </c>
      <c r="D4440" s="480">
        <v>16</v>
      </c>
    </row>
    <row r="4441" spans="1:4" s="476" customFormat="1" ht="13.5" x14ac:dyDescent="0.25">
      <c r="A4441" s="479">
        <v>96810</v>
      </c>
      <c r="B4441" s="479" t="s">
        <v>5657</v>
      </c>
      <c r="C4441" s="479" t="s">
        <v>925</v>
      </c>
      <c r="D4441" s="480">
        <v>17.47</v>
      </c>
    </row>
    <row r="4442" spans="1:4" s="476" customFormat="1" ht="13.5" x14ac:dyDescent="0.25">
      <c r="A4442" s="479">
        <v>96811</v>
      </c>
      <c r="B4442" s="479" t="s">
        <v>5658</v>
      </c>
      <c r="C4442" s="479" t="s">
        <v>925</v>
      </c>
      <c r="D4442" s="480">
        <v>18.649999999999999</v>
      </c>
    </row>
    <row r="4443" spans="1:4" s="476" customFormat="1" ht="13.5" x14ac:dyDescent="0.25">
      <c r="A4443" s="479">
        <v>96812</v>
      </c>
      <c r="B4443" s="479" t="s">
        <v>5659</v>
      </c>
      <c r="C4443" s="479" t="s">
        <v>925</v>
      </c>
      <c r="D4443" s="480">
        <v>17.88</v>
      </c>
    </row>
    <row r="4444" spans="1:4" s="476" customFormat="1" ht="13.5" x14ac:dyDescent="0.25">
      <c r="A4444" s="479">
        <v>96813</v>
      </c>
      <c r="B4444" s="479" t="s">
        <v>5660</v>
      </c>
      <c r="C4444" s="479" t="s">
        <v>925</v>
      </c>
      <c r="D4444" s="480">
        <v>20.79</v>
      </c>
    </row>
    <row r="4445" spans="1:4" s="476" customFormat="1" ht="13.5" x14ac:dyDescent="0.25">
      <c r="A4445" s="479">
        <v>96814</v>
      </c>
      <c r="B4445" s="479" t="s">
        <v>5661</v>
      </c>
      <c r="C4445" s="479" t="s">
        <v>925</v>
      </c>
      <c r="D4445" s="480">
        <v>17.38</v>
      </c>
    </row>
    <row r="4446" spans="1:4" s="476" customFormat="1" ht="13.5" x14ac:dyDescent="0.25">
      <c r="A4446" s="479">
        <v>96815</v>
      </c>
      <c r="B4446" s="479" t="s">
        <v>5662</v>
      </c>
      <c r="C4446" s="479" t="s">
        <v>925</v>
      </c>
      <c r="D4446" s="480">
        <v>29.93</v>
      </c>
    </row>
    <row r="4447" spans="1:4" s="476" customFormat="1" ht="13.5" x14ac:dyDescent="0.25">
      <c r="A4447" s="479">
        <v>96816</v>
      </c>
      <c r="B4447" s="479" t="s">
        <v>5663</v>
      </c>
      <c r="C4447" s="479" t="s">
        <v>925</v>
      </c>
      <c r="D4447" s="480">
        <v>24.37</v>
      </c>
    </row>
    <row r="4448" spans="1:4" s="476" customFormat="1" ht="13.5" x14ac:dyDescent="0.25">
      <c r="A4448" s="479">
        <v>96817</v>
      </c>
      <c r="B4448" s="479" t="s">
        <v>5664</v>
      </c>
      <c r="C4448" s="479" t="s">
        <v>925</v>
      </c>
      <c r="D4448" s="480">
        <v>27.91</v>
      </c>
    </row>
    <row r="4449" spans="1:4" s="476" customFormat="1" ht="13.5" x14ac:dyDescent="0.25">
      <c r="A4449" s="479">
        <v>96818</v>
      </c>
      <c r="B4449" s="479" t="s">
        <v>5665</v>
      </c>
      <c r="C4449" s="479" t="s">
        <v>925</v>
      </c>
      <c r="D4449" s="480">
        <v>25.89</v>
      </c>
    </row>
    <row r="4450" spans="1:4" s="476" customFormat="1" ht="13.5" x14ac:dyDescent="0.25">
      <c r="A4450" s="479">
        <v>96819</v>
      </c>
      <c r="B4450" s="479" t="s">
        <v>5666</v>
      </c>
      <c r="C4450" s="479" t="s">
        <v>925</v>
      </c>
      <c r="D4450" s="480">
        <v>25.89</v>
      </c>
    </row>
    <row r="4451" spans="1:4" s="476" customFormat="1" ht="13.5" x14ac:dyDescent="0.25">
      <c r="A4451" s="479">
        <v>96820</v>
      </c>
      <c r="B4451" s="479" t="s">
        <v>5667</v>
      </c>
      <c r="C4451" s="479" t="s">
        <v>925</v>
      </c>
      <c r="D4451" s="480">
        <v>47.96</v>
      </c>
    </row>
    <row r="4452" spans="1:4" s="476" customFormat="1" ht="13.5" x14ac:dyDescent="0.25">
      <c r="A4452" s="479">
        <v>96821</v>
      </c>
      <c r="B4452" s="479" t="s">
        <v>5668</v>
      </c>
      <c r="C4452" s="479" t="s">
        <v>925</v>
      </c>
      <c r="D4452" s="480">
        <v>40.590000000000003</v>
      </c>
    </row>
    <row r="4453" spans="1:4" s="476" customFormat="1" ht="13.5" x14ac:dyDescent="0.25">
      <c r="A4453" s="479">
        <v>96822</v>
      </c>
      <c r="B4453" s="479" t="s">
        <v>5669</v>
      </c>
      <c r="C4453" s="479" t="s">
        <v>925</v>
      </c>
      <c r="D4453" s="480">
        <v>41.15</v>
      </c>
    </row>
    <row r="4454" spans="1:4" s="476" customFormat="1" ht="13.5" x14ac:dyDescent="0.25">
      <c r="A4454" s="479">
        <v>96823</v>
      </c>
      <c r="B4454" s="479" t="s">
        <v>5670</v>
      </c>
      <c r="C4454" s="479" t="s">
        <v>925</v>
      </c>
      <c r="D4454" s="480">
        <v>16.920000000000002</v>
      </c>
    </row>
    <row r="4455" spans="1:4" s="476" customFormat="1" ht="13.5" x14ac:dyDescent="0.25">
      <c r="A4455" s="479">
        <v>96824</v>
      </c>
      <c r="B4455" s="479" t="s">
        <v>5671</v>
      </c>
      <c r="C4455" s="479" t="s">
        <v>925</v>
      </c>
      <c r="D4455" s="480">
        <v>19.2</v>
      </c>
    </row>
    <row r="4456" spans="1:4" s="476" customFormat="1" ht="13.5" x14ac:dyDescent="0.25">
      <c r="A4456" s="479">
        <v>96825</v>
      </c>
      <c r="B4456" s="479" t="s">
        <v>5672</v>
      </c>
      <c r="C4456" s="479" t="s">
        <v>925</v>
      </c>
      <c r="D4456" s="480">
        <v>26.28</v>
      </c>
    </row>
    <row r="4457" spans="1:4" s="476" customFormat="1" ht="13.5" x14ac:dyDescent="0.25">
      <c r="A4457" s="479">
        <v>96826</v>
      </c>
      <c r="B4457" s="479" t="s">
        <v>5673</v>
      </c>
      <c r="C4457" s="479" t="s">
        <v>925</v>
      </c>
      <c r="D4457" s="480">
        <v>23.63</v>
      </c>
    </row>
    <row r="4458" spans="1:4" s="476" customFormat="1" ht="13.5" x14ac:dyDescent="0.25">
      <c r="A4458" s="479">
        <v>96827</v>
      </c>
      <c r="B4458" s="479" t="s">
        <v>5674</v>
      </c>
      <c r="C4458" s="479" t="s">
        <v>925</v>
      </c>
      <c r="D4458" s="480">
        <v>24.55</v>
      </c>
    </row>
    <row r="4459" spans="1:4" s="476" customFormat="1" ht="13.5" x14ac:dyDescent="0.25">
      <c r="A4459" s="479">
        <v>96828</v>
      </c>
      <c r="B4459" s="479" t="s">
        <v>5675</v>
      </c>
      <c r="C4459" s="479" t="s">
        <v>925</v>
      </c>
      <c r="D4459" s="480">
        <v>31.05</v>
      </c>
    </row>
    <row r="4460" spans="1:4" s="476" customFormat="1" ht="13.5" x14ac:dyDescent="0.25">
      <c r="A4460" s="479">
        <v>96829</v>
      </c>
      <c r="B4460" s="479" t="s">
        <v>5676</v>
      </c>
      <c r="C4460" s="479" t="s">
        <v>925</v>
      </c>
      <c r="D4460" s="480">
        <v>23.59</v>
      </c>
    </row>
    <row r="4461" spans="1:4" s="476" customFormat="1" ht="13.5" x14ac:dyDescent="0.25">
      <c r="A4461" s="479">
        <v>96830</v>
      </c>
      <c r="B4461" s="479" t="s">
        <v>5677</v>
      </c>
      <c r="C4461" s="479" t="s">
        <v>925</v>
      </c>
      <c r="D4461" s="480">
        <v>34.520000000000003</v>
      </c>
    </row>
    <row r="4462" spans="1:4" s="476" customFormat="1" ht="13.5" x14ac:dyDescent="0.25">
      <c r="A4462" s="479">
        <v>96831</v>
      </c>
      <c r="B4462" s="479" t="s">
        <v>5678</v>
      </c>
      <c r="C4462" s="479" t="s">
        <v>925</v>
      </c>
      <c r="D4462" s="480">
        <v>27.95</v>
      </c>
    </row>
    <row r="4463" spans="1:4" s="476" customFormat="1" ht="13.5" x14ac:dyDescent="0.25">
      <c r="A4463" s="479">
        <v>96832</v>
      </c>
      <c r="B4463" s="479" t="s">
        <v>5679</v>
      </c>
      <c r="C4463" s="479" t="s">
        <v>925</v>
      </c>
      <c r="D4463" s="480">
        <v>32.47</v>
      </c>
    </row>
    <row r="4464" spans="1:4" s="476" customFormat="1" ht="13.5" x14ac:dyDescent="0.25">
      <c r="A4464" s="479">
        <v>96833</v>
      </c>
      <c r="B4464" s="479" t="s">
        <v>5680</v>
      </c>
      <c r="C4464" s="479" t="s">
        <v>925</v>
      </c>
      <c r="D4464" s="480">
        <v>30.34</v>
      </c>
    </row>
    <row r="4465" spans="1:4" s="476" customFormat="1" ht="13.5" x14ac:dyDescent="0.25">
      <c r="A4465" s="479">
        <v>96834</v>
      </c>
      <c r="B4465" s="479" t="s">
        <v>5681</v>
      </c>
      <c r="C4465" s="479" t="s">
        <v>925</v>
      </c>
      <c r="D4465" s="480">
        <v>50.56</v>
      </c>
    </row>
    <row r="4466" spans="1:4" s="476" customFormat="1" ht="13.5" x14ac:dyDescent="0.25">
      <c r="A4466" s="479">
        <v>96835</v>
      </c>
      <c r="B4466" s="479" t="s">
        <v>5682</v>
      </c>
      <c r="C4466" s="479" t="s">
        <v>925</v>
      </c>
      <c r="D4466" s="480">
        <v>43.53</v>
      </c>
    </row>
    <row r="4467" spans="1:4" s="476" customFormat="1" ht="13.5" x14ac:dyDescent="0.25">
      <c r="A4467" s="479">
        <v>96836</v>
      </c>
      <c r="B4467" s="479" t="s">
        <v>5683</v>
      </c>
      <c r="C4467" s="479" t="s">
        <v>925</v>
      </c>
      <c r="D4467" s="480">
        <v>46.45</v>
      </c>
    </row>
    <row r="4468" spans="1:4" s="476" customFormat="1" ht="13.5" x14ac:dyDescent="0.25">
      <c r="A4468" s="479">
        <v>96837</v>
      </c>
      <c r="B4468" s="479" t="s">
        <v>5684</v>
      </c>
      <c r="C4468" s="479" t="s">
        <v>925</v>
      </c>
      <c r="D4468" s="480">
        <v>24.4</v>
      </c>
    </row>
    <row r="4469" spans="1:4" s="476" customFormat="1" ht="13.5" x14ac:dyDescent="0.25">
      <c r="A4469" s="479">
        <v>96838</v>
      </c>
      <c r="B4469" s="479" t="s">
        <v>5685</v>
      </c>
      <c r="C4469" s="479" t="s">
        <v>925</v>
      </c>
      <c r="D4469" s="480">
        <v>22.3</v>
      </c>
    </row>
    <row r="4470" spans="1:4" s="476" customFormat="1" ht="13.5" x14ac:dyDescent="0.25">
      <c r="A4470" s="479">
        <v>96839</v>
      </c>
      <c r="B4470" s="479" t="s">
        <v>5686</v>
      </c>
      <c r="C4470" s="479" t="s">
        <v>925</v>
      </c>
      <c r="D4470" s="480">
        <v>21.93</v>
      </c>
    </row>
    <row r="4471" spans="1:4" s="476" customFormat="1" ht="13.5" x14ac:dyDescent="0.25">
      <c r="A4471" s="479">
        <v>96840</v>
      </c>
      <c r="B4471" s="479" t="s">
        <v>5687</v>
      </c>
      <c r="C4471" s="479" t="s">
        <v>925</v>
      </c>
      <c r="D4471" s="480">
        <v>28.49</v>
      </c>
    </row>
    <row r="4472" spans="1:4" s="476" customFormat="1" ht="13.5" x14ac:dyDescent="0.25">
      <c r="A4472" s="479">
        <v>96841</v>
      </c>
      <c r="B4472" s="479" t="s">
        <v>5688</v>
      </c>
      <c r="C4472" s="479" t="s">
        <v>925</v>
      </c>
      <c r="D4472" s="480">
        <v>24.72</v>
      </c>
    </row>
    <row r="4473" spans="1:4" s="476" customFormat="1" ht="13.5" x14ac:dyDescent="0.25">
      <c r="A4473" s="479">
        <v>96842</v>
      </c>
      <c r="B4473" s="479" t="s">
        <v>5689</v>
      </c>
      <c r="C4473" s="479" t="s">
        <v>925</v>
      </c>
      <c r="D4473" s="480">
        <v>31.94</v>
      </c>
    </row>
    <row r="4474" spans="1:4" s="476" customFormat="1" ht="13.5" x14ac:dyDescent="0.25">
      <c r="A4474" s="479">
        <v>96843</v>
      </c>
      <c r="B4474" s="479" t="s">
        <v>5690</v>
      </c>
      <c r="C4474" s="479" t="s">
        <v>925</v>
      </c>
      <c r="D4474" s="480">
        <v>30.65</v>
      </c>
    </row>
    <row r="4475" spans="1:4" s="476" customFormat="1" ht="13.5" x14ac:dyDescent="0.25">
      <c r="A4475" s="479">
        <v>96844</v>
      </c>
      <c r="B4475" s="479" t="s">
        <v>5691</v>
      </c>
      <c r="C4475" s="479" t="s">
        <v>925</v>
      </c>
      <c r="D4475" s="480">
        <v>42.44</v>
      </c>
    </row>
    <row r="4476" spans="1:4" s="476" customFormat="1" ht="13.5" x14ac:dyDescent="0.25">
      <c r="A4476" s="479">
        <v>96845</v>
      </c>
      <c r="B4476" s="479" t="s">
        <v>5692</v>
      </c>
      <c r="C4476" s="479" t="s">
        <v>925</v>
      </c>
      <c r="D4476" s="480">
        <v>45.23</v>
      </c>
    </row>
    <row r="4477" spans="1:4" s="476" customFormat="1" ht="13.5" x14ac:dyDescent="0.25">
      <c r="A4477" s="479">
        <v>96846</v>
      </c>
      <c r="B4477" s="479" t="s">
        <v>5693</v>
      </c>
      <c r="C4477" s="479" t="s">
        <v>925</v>
      </c>
      <c r="D4477" s="480">
        <v>35.15</v>
      </c>
    </row>
    <row r="4478" spans="1:4" s="476" customFormat="1" ht="13.5" x14ac:dyDescent="0.25">
      <c r="A4478" s="479">
        <v>96847</v>
      </c>
      <c r="B4478" s="479" t="s">
        <v>5694</v>
      </c>
      <c r="C4478" s="479" t="s">
        <v>925</v>
      </c>
      <c r="D4478" s="480">
        <v>38.85</v>
      </c>
    </row>
    <row r="4479" spans="1:4" s="476" customFormat="1" ht="13.5" x14ac:dyDescent="0.25">
      <c r="A4479" s="479">
        <v>96848</v>
      </c>
      <c r="B4479" s="479" t="s">
        <v>5695</v>
      </c>
      <c r="C4479" s="479" t="s">
        <v>925</v>
      </c>
      <c r="D4479" s="480">
        <v>58.78</v>
      </c>
    </row>
    <row r="4480" spans="1:4" s="476" customFormat="1" ht="13.5" x14ac:dyDescent="0.25">
      <c r="A4480" s="479">
        <v>96849</v>
      </c>
      <c r="B4480" s="479" t="s">
        <v>5696</v>
      </c>
      <c r="C4480" s="479" t="s">
        <v>925</v>
      </c>
      <c r="D4480" s="480">
        <v>21.14</v>
      </c>
    </row>
    <row r="4481" spans="1:4" s="476" customFormat="1" ht="13.5" x14ac:dyDescent="0.25">
      <c r="A4481" s="479">
        <v>96850</v>
      </c>
      <c r="B4481" s="479" t="s">
        <v>5697</v>
      </c>
      <c r="C4481" s="479" t="s">
        <v>925</v>
      </c>
      <c r="D4481" s="480">
        <v>24.91</v>
      </c>
    </row>
    <row r="4482" spans="1:4" s="476" customFormat="1" ht="13.5" x14ac:dyDescent="0.25">
      <c r="A4482" s="479">
        <v>96851</v>
      </c>
      <c r="B4482" s="479" t="s">
        <v>5698</v>
      </c>
      <c r="C4482" s="479" t="s">
        <v>925</v>
      </c>
      <c r="D4482" s="480">
        <v>33.35</v>
      </c>
    </row>
    <row r="4483" spans="1:4" s="476" customFormat="1" ht="13.5" x14ac:dyDescent="0.25">
      <c r="A4483" s="479">
        <v>96852</v>
      </c>
      <c r="B4483" s="479" t="s">
        <v>5699</v>
      </c>
      <c r="C4483" s="479" t="s">
        <v>925</v>
      </c>
      <c r="D4483" s="480">
        <v>28.3</v>
      </c>
    </row>
    <row r="4484" spans="1:4" s="476" customFormat="1" ht="13.5" x14ac:dyDescent="0.25">
      <c r="A4484" s="479">
        <v>96853</v>
      </c>
      <c r="B4484" s="479" t="s">
        <v>5700</v>
      </c>
      <c r="C4484" s="479" t="s">
        <v>925</v>
      </c>
      <c r="D4484" s="480">
        <v>31.98</v>
      </c>
    </row>
    <row r="4485" spans="1:4" s="476" customFormat="1" ht="13.5" x14ac:dyDescent="0.25">
      <c r="A4485" s="479">
        <v>96854</v>
      </c>
      <c r="B4485" s="479" t="s">
        <v>5701</v>
      </c>
      <c r="C4485" s="479" t="s">
        <v>925</v>
      </c>
      <c r="D4485" s="480">
        <v>38.51</v>
      </c>
    </row>
    <row r="4486" spans="1:4" s="476" customFormat="1" ht="13.5" x14ac:dyDescent="0.25">
      <c r="A4486" s="479">
        <v>96855</v>
      </c>
      <c r="B4486" s="479" t="s">
        <v>5702</v>
      </c>
      <c r="C4486" s="479" t="s">
        <v>925</v>
      </c>
      <c r="D4486" s="480">
        <v>35.19</v>
      </c>
    </row>
    <row r="4487" spans="1:4" s="476" customFormat="1" ht="13.5" x14ac:dyDescent="0.25">
      <c r="A4487" s="479">
        <v>96856</v>
      </c>
      <c r="B4487" s="479" t="s">
        <v>5703</v>
      </c>
      <c r="C4487" s="479" t="s">
        <v>925</v>
      </c>
      <c r="D4487" s="480">
        <v>35.729999999999997</v>
      </c>
    </row>
    <row r="4488" spans="1:4" s="476" customFormat="1" ht="13.5" x14ac:dyDescent="0.25">
      <c r="A4488" s="479">
        <v>96857</v>
      </c>
      <c r="B4488" s="479" t="s">
        <v>5704</v>
      </c>
      <c r="C4488" s="479" t="s">
        <v>925</v>
      </c>
      <c r="D4488" s="480">
        <v>57.82</v>
      </c>
    </row>
    <row r="4489" spans="1:4" s="476" customFormat="1" ht="13.5" x14ac:dyDescent="0.25">
      <c r="A4489" s="479">
        <v>96858</v>
      </c>
      <c r="B4489" s="479" t="s">
        <v>5705</v>
      </c>
      <c r="C4489" s="479" t="s">
        <v>925</v>
      </c>
      <c r="D4489" s="480">
        <v>58.11</v>
      </c>
    </row>
    <row r="4490" spans="1:4" s="476" customFormat="1" ht="13.5" x14ac:dyDescent="0.25">
      <c r="A4490" s="479">
        <v>96859</v>
      </c>
      <c r="B4490" s="479" t="s">
        <v>5706</v>
      </c>
      <c r="C4490" s="479" t="s">
        <v>925</v>
      </c>
      <c r="D4490" s="480">
        <v>72.459999999999994</v>
      </c>
    </row>
    <row r="4491" spans="1:4" s="476" customFormat="1" ht="13.5" x14ac:dyDescent="0.25">
      <c r="A4491" s="479">
        <v>96860</v>
      </c>
      <c r="B4491" s="479" t="s">
        <v>5707</v>
      </c>
      <c r="C4491" s="479" t="s">
        <v>925</v>
      </c>
      <c r="D4491" s="480">
        <v>28.08</v>
      </c>
    </row>
    <row r="4492" spans="1:4" s="476" customFormat="1" ht="13.5" x14ac:dyDescent="0.25">
      <c r="A4492" s="479">
        <v>96861</v>
      </c>
      <c r="B4492" s="479" t="s">
        <v>5708</v>
      </c>
      <c r="C4492" s="479" t="s">
        <v>925</v>
      </c>
      <c r="D4492" s="480">
        <v>30.46</v>
      </c>
    </row>
    <row r="4493" spans="1:4" s="476" customFormat="1" ht="13.5" x14ac:dyDescent="0.25">
      <c r="A4493" s="479">
        <v>96862</v>
      </c>
      <c r="B4493" s="479" t="s">
        <v>5709</v>
      </c>
      <c r="C4493" s="479" t="s">
        <v>925</v>
      </c>
      <c r="D4493" s="480">
        <v>33.89</v>
      </c>
    </row>
    <row r="4494" spans="1:4" s="476" customFormat="1" ht="13.5" x14ac:dyDescent="0.25">
      <c r="A4494" s="479">
        <v>96863</v>
      </c>
      <c r="B4494" s="479" t="s">
        <v>5710</v>
      </c>
      <c r="C4494" s="479" t="s">
        <v>925</v>
      </c>
      <c r="D4494" s="480">
        <v>33.49</v>
      </c>
    </row>
    <row r="4495" spans="1:4" s="476" customFormat="1" ht="13.5" x14ac:dyDescent="0.25">
      <c r="A4495" s="479">
        <v>96864</v>
      </c>
      <c r="B4495" s="479" t="s">
        <v>5711</v>
      </c>
      <c r="C4495" s="479" t="s">
        <v>925</v>
      </c>
      <c r="D4495" s="480">
        <v>53.9</v>
      </c>
    </row>
    <row r="4496" spans="1:4" s="476" customFormat="1" ht="13.5" x14ac:dyDescent="0.25">
      <c r="A4496" s="479">
        <v>96865</v>
      </c>
      <c r="B4496" s="479" t="s">
        <v>5712</v>
      </c>
      <c r="C4496" s="479" t="s">
        <v>925</v>
      </c>
      <c r="D4496" s="480">
        <v>52.74</v>
      </c>
    </row>
    <row r="4497" spans="1:4" s="476" customFormat="1" ht="13.5" x14ac:dyDescent="0.25">
      <c r="A4497" s="479">
        <v>96866</v>
      </c>
      <c r="B4497" s="479" t="s">
        <v>5713</v>
      </c>
      <c r="C4497" s="479" t="s">
        <v>925</v>
      </c>
      <c r="D4497" s="480">
        <v>71.069999999999993</v>
      </c>
    </row>
    <row r="4498" spans="1:4" s="476" customFormat="1" ht="13.5" x14ac:dyDescent="0.25">
      <c r="A4498" s="479">
        <v>96867</v>
      </c>
      <c r="B4498" s="479" t="s">
        <v>5714</v>
      </c>
      <c r="C4498" s="479" t="s">
        <v>925</v>
      </c>
      <c r="D4498" s="480">
        <v>83.12</v>
      </c>
    </row>
    <row r="4499" spans="1:4" s="476" customFormat="1" ht="13.5" x14ac:dyDescent="0.25">
      <c r="A4499" s="479">
        <v>96868</v>
      </c>
      <c r="B4499" s="479" t="s">
        <v>5715</v>
      </c>
      <c r="C4499" s="479" t="s">
        <v>925</v>
      </c>
      <c r="D4499" s="480">
        <v>33</v>
      </c>
    </row>
    <row r="4500" spans="1:4" s="476" customFormat="1" ht="13.5" x14ac:dyDescent="0.25">
      <c r="A4500" s="479">
        <v>96869</v>
      </c>
      <c r="B4500" s="479" t="s">
        <v>5716</v>
      </c>
      <c r="C4500" s="479" t="s">
        <v>925</v>
      </c>
      <c r="D4500" s="480">
        <v>39.44</v>
      </c>
    </row>
    <row r="4501" spans="1:4" s="476" customFormat="1" ht="13.5" x14ac:dyDescent="0.25">
      <c r="A4501" s="479">
        <v>96870</v>
      </c>
      <c r="B4501" s="479" t="s">
        <v>5717</v>
      </c>
      <c r="C4501" s="479" t="s">
        <v>925</v>
      </c>
      <c r="D4501" s="480">
        <v>62.94</v>
      </c>
    </row>
    <row r="4502" spans="1:4" s="476" customFormat="1" ht="13.5" x14ac:dyDescent="0.25">
      <c r="A4502" s="479">
        <v>96871</v>
      </c>
      <c r="B4502" s="479" t="s">
        <v>5718</v>
      </c>
      <c r="C4502" s="479" t="s">
        <v>925</v>
      </c>
      <c r="D4502" s="480">
        <v>91.68</v>
      </c>
    </row>
    <row r="4503" spans="1:4" s="476" customFormat="1" ht="13.5" x14ac:dyDescent="0.25">
      <c r="A4503" s="479">
        <v>96872</v>
      </c>
      <c r="B4503" s="479" t="s">
        <v>5719</v>
      </c>
      <c r="C4503" s="479" t="s">
        <v>925</v>
      </c>
      <c r="D4503" s="480">
        <v>80.680000000000007</v>
      </c>
    </row>
    <row r="4504" spans="1:4" s="476" customFormat="1" ht="13.5" x14ac:dyDescent="0.25">
      <c r="A4504" s="479">
        <v>96873</v>
      </c>
      <c r="B4504" s="479" t="s">
        <v>5720</v>
      </c>
      <c r="C4504" s="479" t="s">
        <v>925</v>
      </c>
      <c r="D4504" s="480">
        <v>93.96</v>
      </c>
    </row>
    <row r="4505" spans="1:4" s="476" customFormat="1" ht="13.5" x14ac:dyDescent="0.25">
      <c r="A4505" s="479">
        <v>96874</v>
      </c>
      <c r="B4505" s="479" t="s">
        <v>5721</v>
      </c>
      <c r="C4505" s="479" t="s">
        <v>925</v>
      </c>
      <c r="D4505" s="480">
        <v>98.26</v>
      </c>
    </row>
    <row r="4506" spans="1:4" s="476" customFormat="1" ht="13.5" x14ac:dyDescent="0.25">
      <c r="A4506" s="479">
        <v>96875</v>
      </c>
      <c r="B4506" s="479" t="s">
        <v>5722</v>
      </c>
      <c r="C4506" s="479" t="s">
        <v>925</v>
      </c>
      <c r="D4506" s="480">
        <v>119.63</v>
      </c>
    </row>
    <row r="4507" spans="1:4" s="476" customFormat="1" ht="13.5" x14ac:dyDescent="0.25">
      <c r="A4507" s="479">
        <v>96876</v>
      </c>
      <c r="B4507" s="479" t="s">
        <v>5723</v>
      </c>
      <c r="C4507" s="479" t="s">
        <v>925</v>
      </c>
      <c r="D4507" s="480">
        <v>220.36</v>
      </c>
    </row>
    <row r="4508" spans="1:4" s="476" customFormat="1" ht="13.5" x14ac:dyDescent="0.25">
      <c r="A4508" s="479">
        <v>96877</v>
      </c>
      <c r="B4508" s="479" t="s">
        <v>5724</v>
      </c>
      <c r="C4508" s="479" t="s">
        <v>925</v>
      </c>
      <c r="D4508" s="480">
        <v>235.87</v>
      </c>
    </row>
    <row r="4509" spans="1:4" s="476" customFormat="1" ht="13.5" x14ac:dyDescent="0.25">
      <c r="A4509" s="479">
        <v>96878</v>
      </c>
      <c r="B4509" s="479" t="s">
        <v>5725</v>
      </c>
      <c r="C4509" s="479" t="s">
        <v>925</v>
      </c>
      <c r="D4509" s="480">
        <v>238.77</v>
      </c>
    </row>
    <row r="4510" spans="1:4" s="476" customFormat="1" ht="13.5" x14ac:dyDescent="0.25">
      <c r="A4510" s="479">
        <v>96879</v>
      </c>
      <c r="B4510" s="479" t="s">
        <v>5726</v>
      </c>
      <c r="C4510" s="479" t="s">
        <v>925</v>
      </c>
      <c r="D4510" s="480">
        <v>238.81</v>
      </c>
    </row>
    <row r="4511" spans="1:4" s="476" customFormat="1" ht="13.5" x14ac:dyDescent="0.25">
      <c r="A4511" s="479">
        <v>96880</v>
      </c>
      <c r="B4511" s="479" t="s">
        <v>5727</v>
      </c>
      <c r="C4511" s="479" t="s">
        <v>925</v>
      </c>
      <c r="D4511" s="480">
        <v>273.55</v>
      </c>
    </row>
    <row r="4512" spans="1:4" s="476" customFormat="1" ht="13.5" x14ac:dyDescent="0.25">
      <c r="A4512" s="479">
        <v>96881</v>
      </c>
      <c r="B4512" s="479" t="s">
        <v>5728</v>
      </c>
      <c r="C4512" s="479" t="s">
        <v>925</v>
      </c>
      <c r="D4512" s="480">
        <v>289.29000000000002</v>
      </c>
    </row>
    <row r="4513" spans="1:4" s="476" customFormat="1" ht="13.5" x14ac:dyDescent="0.25">
      <c r="A4513" s="479">
        <v>97425</v>
      </c>
      <c r="B4513" s="479" t="s">
        <v>5729</v>
      </c>
      <c r="C4513" s="479" t="s">
        <v>925</v>
      </c>
      <c r="D4513" s="480">
        <v>28.89</v>
      </c>
    </row>
    <row r="4514" spans="1:4" s="476" customFormat="1" ht="13.5" x14ac:dyDescent="0.25">
      <c r="A4514" s="479">
        <v>97426</v>
      </c>
      <c r="B4514" s="479" t="s">
        <v>5730</v>
      </c>
      <c r="C4514" s="479" t="s">
        <v>925</v>
      </c>
      <c r="D4514" s="480">
        <v>35.4</v>
      </c>
    </row>
    <row r="4515" spans="1:4" s="476" customFormat="1" ht="13.5" x14ac:dyDescent="0.25">
      <c r="A4515" s="479">
        <v>97427</v>
      </c>
      <c r="B4515" s="479" t="s">
        <v>5731</v>
      </c>
      <c r="C4515" s="479" t="s">
        <v>925</v>
      </c>
      <c r="D4515" s="480">
        <v>40.31</v>
      </c>
    </row>
    <row r="4516" spans="1:4" s="476" customFormat="1" ht="13.5" x14ac:dyDescent="0.25">
      <c r="A4516" s="479">
        <v>97428</v>
      </c>
      <c r="B4516" s="479" t="s">
        <v>5732</v>
      </c>
      <c r="C4516" s="479" t="s">
        <v>925</v>
      </c>
      <c r="D4516" s="480">
        <v>51.72</v>
      </c>
    </row>
    <row r="4517" spans="1:4" s="476" customFormat="1" ht="13.5" x14ac:dyDescent="0.25">
      <c r="A4517" s="479">
        <v>97429</v>
      </c>
      <c r="B4517" s="479" t="s">
        <v>5733</v>
      </c>
      <c r="C4517" s="479" t="s">
        <v>925</v>
      </c>
      <c r="D4517" s="480">
        <v>62.22</v>
      </c>
    </row>
    <row r="4518" spans="1:4" s="476" customFormat="1" ht="13.5" x14ac:dyDescent="0.25">
      <c r="A4518" s="479">
        <v>97430</v>
      </c>
      <c r="B4518" s="479" t="s">
        <v>5734</v>
      </c>
      <c r="C4518" s="479" t="s">
        <v>925</v>
      </c>
      <c r="D4518" s="480">
        <v>39.840000000000003</v>
      </c>
    </row>
    <row r="4519" spans="1:4" s="476" customFormat="1" ht="13.5" x14ac:dyDescent="0.25">
      <c r="A4519" s="479">
        <v>97431</v>
      </c>
      <c r="B4519" s="479" t="s">
        <v>5735</v>
      </c>
      <c r="C4519" s="479" t="s">
        <v>925</v>
      </c>
      <c r="D4519" s="480">
        <v>44.29</v>
      </c>
    </row>
    <row r="4520" spans="1:4" s="476" customFormat="1" ht="13.5" x14ac:dyDescent="0.25">
      <c r="A4520" s="479">
        <v>97432</v>
      </c>
      <c r="B4520" s="479" t="s">
        <v>5736</v>
      </c>
      <c r="C4520" s="479" t="s">
        <v>925</v>
      </c>
      <c r="D4520" s="480">
        <v>49.97</v>
      </c>
    </row>
    <row r="4521" spans="1:4" s="476" customFormat="1" ht="13.5" x14ac:dyDescent="0.25">
      <c r="A4521" s="479">
        <v>97433</v>
      </c>
      <c r="B4521" s="479" t="s">
        <v>5737</v>
      </c>
      <c r="C4521" s="479" t="s">
        <v>925</v>
      </c>
      <c r="D4521" s="480">
        <v>93.91</v>
      </c>
    </row>
    <row r="4522" spans="1:4" s="476" customFormat="1" ht="13.5" x14ac:dyDescent="0.25">
      <c r="A4522" s="479">
        <v>97434</v>
      </c>
      <c r="B4522" s="479" t="s">
        <v>5738</v>
      </c>
      <c r="C4522" s="479" t="s">
        <v>925</v>
      </c>
      <c r="D4522" s="480">
        <v>95.79</v>
      </c>
    </row>
    <row r="4523" spans="1:4" s="476" customFormat="1" ht="13.5" x14ac:dyDescent="0.25">
      <c r="A4523" s="479">
        <v>97435</v>
      </c>
      <c r="B4523" s="479" t="s">
        <v>5739</v>
      </c>
      <c r="C4523" s="479" t="s">
        <v>925</v>
      </c>
      <c r="D4523" s="480">
        <v>109.96</v>
      </c>
    </row>
    <row r="4524" spans="1:4" s="476" customFormat="1" ht="13.5" x14ac:dyDescent="0.25">
      <c r="A4524" s="479">
        <v>97436</v>
      </c>
      <c r="B4524" s="479" t="s">
        <v>5740</v>
      </c>
      <c r="C4524" s="479" t="s">
        <v>925</v>
      </c>
      <c r="D4524" s="480">
        <v>113.55</v>
      </c>
    </row>
    <row r="4525" spans="1:4" s="476" customFormat="1" ht="13.5" x14ac:dyDescent="0.25">
      <c r="A4525" s="479">
        <v>97437</v>
      </c>
      <c r="B4525" s="479" t="s">
        <v>5741</v>
      </c>
      <c r="C4525" s="479" t="s">
        <v>925</v>
      </c>
      <c r="D4525" s="480">
        <v>125.92</v>
      </c>
    </row>
    <row r="4526" spans="1:4" s="476" customFormat="1" ht="13.5" x14ac:dyDescent="0.25">
      <c r="A4526" s="479">
        <v>97438</v>
      </c>
      <c r="B4526" s="479" t="s">
        <v>5742</v>
      </c>
      <c r="C4526" s="479" t="s">
        <v>925</v>
      </c>
      <c r="D4526" s="480">
        <v>129.76</v>
      </c>
    </row>
    <row r="4527" spans="1:4" s="476" customFormat="1" ht="13.5" x14ac:dyDescent="0.25">
      <c r="A4527" s="479">
        <v>97439</v>
      </c>
      <c r="B4527" s="479" t="s">
        <v>5743</v>
      </c>
      <c r="C4527" s="479" t="s">
        <v>925</v>
      </c>
      <c r="D4527" s="480">
        <v>143.15</v>
      </c>
    </row>
    <row r="4528" spans="1:4" s="476" customFormat="1" ht="13.5" x14ac:dyDescent="0.25">
      <c r="A4528" s="479">
        <v>97440</v>
      </c>
      <c r="B4528" s="479" t="s">
        <v>5744</v>
      </c>
      <c r="C4528" s="479" t="s">
        <v>925</v>
      </c>
      <c r="D4528" s="480">
        <v>171.96</v>
      </c>
    </row>
    <row r="4529" spans="1:4" s="476" customFormat="1" ht="13.5" x14ac:dyDescent="0.25">
      <c r="A4529" s="479">
        <v>97442</v>
      </c>
      <c r="B4529" s="479" t="s">
        <v>5745</v>
      </c>
      <c r="C4529" s="479" t="s">
        <v>925</v>
      </c>
      <c r="D4529" s="480">
        <v>189.72</v>
      </c>
    </row>
    <row r="4530" spans="1:4" s="476" customFormat="1" ht="13.5" x14ac:dyDescent="0.25">
      <c r="A4530" s="479">
        <v>97443</v>
      </c>
      <c r="B4530" s="479" t="s">
        <v>5746</v>
      </c>
      <c r="C4530" s="479" t="s">
        <v>925</v>
      </c>
      <c r="D4530" s="480">
        <v>98.77</v>
      </c>
    </row>
    <row r="4531" spans="1:4" s="476" customFormat="1" ht="13.5" x14ac:dyDescent="0.25">
      <c r="A4531" s="479">
        <v>97444</v>
      </c>
      <c r="B4531" s="479" t="s">
        <v>5747</v>
      </c>
      <c r="C4531" s="479" t="s">
        <v>925</v>
      </c>
      <c r="D4531" s="480">
        <v>116.91</v>
      </c>
    </row>
    <row r="4532" spans="1:4" s="476" customFormat="1" ht="13.5" x14ac:dyDescent="0.25">
      <c r="A4532" s="479">
        <v>97446</v>
      </c>
      <c r="B4532" s="479" t="s">
        <v>5748</v>
      </c>
      <c r="C4532" s="479" t="s">
        <v>925</v>
      </c>
      <c r="D4532" s="480">
        <v>204.39</v>
      </c>
    </row>
    <row r="4533" spans="1:4" s="476" customFormat="1" ht="13.5" x14ac:dyDescent="0.25">
      <c r="A4533" s="479">
        <v>97447</v>
      </c>
      <c r="B4533" s="479" t="s">
        <v>5749</v>
      </c>
      <c r="C4533" s="479" t="s">
        <v>925</v>
      </c>
      <c r="D4533" s="480">
        <v>204.39</v>
      </c>
    </row>
    <row r="4534" spans="1:4" s="476" customFormat="1" ht="13.5" x14ac:dyDescent="0.25">
      <c r="A4534" s="479">
        <v>97449</v>
      </c>
      <c r="B4534" s="479" t="s">
        <v>5750</v>
      </c>
      <c r="C4534" s="479" t="s">
        <v>925</v>
      </c>
      <c r="D4534" s="480">
        <v>217.44</v>
      </c>
    </row>
    <row r="4535" spans="1:4" s="476" customFormat="1" ht="13.5" x14ac:dyDescent="0.25">
      <c r="A4535" s="479">
        <v>97450</v>
      </c>
      <c r="B4535" s="479" t="s">
        <v>5751</v>
      </c>
      <c r="C4535" s="479" t="s">
        <v>925</v>
      </c>
      <c r="D4535" s="480">
        <v>266.85000000000002</v>
      </c>
    </row>
    <row r="4536" spans="1:4" s="476" customFormat="1" ht="13.5" x14ac:dyDescent="0.25">
      <c r="A4536" s="479">
        <v>97452</v>
      </c>
      <c r="B4536" s="479" t="s">
        <v>5752</v>
      </c>
      <c r="C4536" s="479" t="s">
        <v>925</v>
      </c>
      <c r="D4536" s="480">
        <v>163.18</v>
      </c>
    </row>
    <row r="4537" spans="1:4" s="476" customFormat="1" ht="13.5" x14ac:dyDescent="0.25">
      <c r="A4537" s="479">
        <v>97453</v>
      </c>
      <c r="B4537" s="479" t="s">
        <v>5753</v>
      </c>
      <c r="C4537" s="479" t="s">
        <v>925</v>
      </c>
      <c r="D4537" s="480">
        <v>173.54</v>
      </c>
    </row>
    <row r="4538" spans="1:4" s="476" customFormat="1" ht="13.5" x14ac:dyDescent="0.25">
      <c r="A4538" s="479">
        <v>97454</v>
      </c>
      <c r="B4538" s="479" t="s">
        <v>5754</v>
      </c>
      <c r="C4538" s="479" t="s">
        <v>925</v>
      </c>
      <c r="D4538" s="480">
        <v>280.69</v>
      </c>
    </row>
    <row r="4539" spans="1:4" s="476" customFormat="1" ht="13.5" x14ac:dyDescent="0.25">
      <c r="A4539" s="479">
        <v>97455</v>
      </c>
      <c r="B4539" s="479" t="s">
        <v>5755</v>
      </c>
      <c r="C4539" s="479" t="s">
        <v>925</v>
      </c>
      <c r="D4539" s="480">
        <v>297.25</v>
      </c>
    </row>
    <row r="4540" spans="1:4" s="476" customFormat="1" ht="13.5" x14ac:dyDescent="0.25">
      <c r="A4540" s="479">
        <v>97456</v>
      </c>
      <c r="B4540" s="479" t="s">
        <v>5756</v>
      </c>
      <c r="C4540" s="479" t="s">
        <v>925</v>
      </c>
      <c r="D4540" s="480">
        <v>642.65</v>
      </c>
    </row>
    <row r="4541" spans="1:4" s="476" customFormat="1" ht="13.5" x14ac:dyDescent="0.25">
      <c r="A4541" s="479">
        <v>97457</v>
      </c>
      <c r="B4541" s="479" t="s">
        <v>5757</v>
      </c>
      <c r="C4541" s="479" t="s">
        <v>925</v>
      </c>
      <c r="D4541" s="480">
        <v>568.33000000000004</v>
      </c>
    </row>
    <row r="4542" spans="1:4" s="476" customFormat="1" ht="13.5" x14ac:dyDescent="0.25">
      <c r="A4542" s="479">
        <v>97458</v>
      </c>
      <c r="B4542" s="479" t="s">
        <v>5758</v>
      </c>
      <c r="C4542" s="479" t="s">
        <v>925</v>
      </c>
      <c r="D4542" s="480">
        <v>259.14</v>
      </c>
    </row>
    <row r="4543" spans="1:4" s="476" customFormat="1" ht="13.5" x14ac:dyDescent="0.25">
      <c r="A4543" s="479">
        <v>97459</v>
      </c>
      <c r="B4543" s="479" t="s">
        <v>5759</v>
      </c>
      <c r="C4543" s="479" t="s">
        <v>925</v>
      </c>
      <c r="D4543" s="480">
        <v>448.57</v>
      </c>
    </row>
    <row r="4544" spans="1:4" s="476" customFormat="1" ht="13.5" x14ac:dyDescent="0.25">
      <c r="A4544" s="479">
        <v>97460</v>
      </c>
      <c r="B4544" s="479" t="s">
        <v>5760</v>
      </c>
      <c r="C4544" s="479" t="s">
        <v>925</v>
      </c>
      <c r="D4544" s="480">
        <v>692.8</v>
      </c>
    </row>
    <row r="4545" spans="1:4" s="476" customFormat="1" ht="13.5" x14ac:dyDescent="0.25">
      <c r="A4545" s="479">
        <v>97461</v>
      </c>
      <c r="B4545" s="479" t="s">
        <v>5761</v>
      </c>
      <c r="C4545" s="479" t="s">
        <v>925</v>
      </c>
      <c r="D4545" s="480">
        <v>31.17</v>
      </c>
    </row>
    <row r="4546" spans="1:4" s="476" customFormat="1" ht="13.5" x14ac:dyDescent="0.25">
      <c r="A4546" s="479">
        <v>97462</v>
      </c>
      <c r="B4546" s="479" t="s">
        <v>5762</v>
      </c>
      <c r="C4546" s="479" t="s">
        <v>925</v>
      </c>
      <c r="D4546" s="480">
        <v>25.85</v>
      </c>
    </row>
    <row r="4547" spans="1:4" s="476" customFormat="1" ht="13.5" x14ac:dyDescent="0.25">
      <c r="A4547" s="479">
        <v>97464</v>
      </c>
      <c r="B4547" s="479" t="s">
        <v>5763</v>
      </c>
      <c r="C4547" s="479" t="s">
        <v>925</v>
      </c>
      <c r="D4547" s="480">
        <v>45.05</v>
      </c>
    </row>
    <row r="4548" spans="1:4" s="476" customFormat="1" ht="13.5" x14ac:dyDescent="0.25">
      <c r="A4548" s="479">
        <v>97465</v>
      </c>
      <c r="B4548" s="479" t="s">
        <v>5764</v>
      </c>
      <c r="C4548" s="479" t="s">
        <v>925</v>
      </c>
      <c r="D4548" s="480">
        <v>54.02</v>
      </c>
    </row>
    <row r="4549" spans="1:4" s="476" customFormat="1" ht="13.5" x14ac:dyDescent="0.25">
      <c r="A4549" s="479">
        <v>97467</v>
      </c>
      <c r="B4549" s="479" t="s">
        <v>5765</v>
      </c>
      <c r="C4549" s="479" t="s">
        <v>925</v>
      </c>
      <c r="D4549" s="480">
        <v>57.19</v>
      </c>
    </row>
    <row r="4550" spans="1:4" s="476" customFormat="1" ht="13.5" x14ac:dyDescent="0.25">
      <c r="A4550" s="479">
        <v>97468</v>
      </c>
      <c r="B4550" s="479" t="s">
        <v>5766</v>
      </c>
      <c r="C4550" s="479" t="s">
        <v>925</v>
      </c>
      <c r="D4550" s="480">
        <v>68.67</v>
      </c>
    </row>
    <row r="4551" spans="1:4" s="476" customFormat="1" ht="13.5" x14ac:dyDescent="0.25">
      <c r="A4551" s="479">
        <v>97470</v>
      </c>
      <c r="B4551" s="479" t="s">
        <v>5767</v>
      </c>
      <c r="C4551" s="479" t="s">
        <v>925</v>
      </c>
      <c r="D4551" s="480">
        <v>84.83</v>
      </c>
    </row>
    <row r="4552" spans="1:4" s="476" customFormat="1" ht="13.5" x14ac:dyDescent="0.25">
      <c r="A4552" s="479">
        <v>97471</v>
      </c>
      <c r="B4552" s="479" t="s">
        <v>5768</v>
      </c>
      <c r="C4552" s="479" t="s">
        <v>925</v>
      </c>
      <c r="D4552" s="480">
        <v>102.97</v>
      </c>
    </row>
    <row r="4553" spans="1:4" s="476" customFormat="1" ht="13.5" x14ac:dyDescent="0.25">
      <c r="A4553" s="479">
        <v>97474</v>
      </c>
      <c r="B4553" s="479" t="s">
        <v>5769</v>
      </c>
      <c r="C4553" s="479" t="s">
        <v>925</v>
      </c>
      <c r="D4553" s="480">
        <v>156.13999999999999</v>
      </c>
    </row>
    <row r="4554" spans="1:4" s="476" customFormat="1" ht="13.5" x14ac:dyDescent="0.25">
      <c r="A4554" s="479">
        <v>97475</v>
      </c>
      <c r="B4554" s="479" t="s">
        <v>5770</v>
      </c>
      <c r="C4554" s="479" t="s">
        <v>925</v>
      </c>
      <c r="D4554" s="480">
        <v>192.83</v>
      </c>
    </row>
    <row r="4555" spans="1:4" s="476" customFormat="1" ht="13.5" x14ac:dyDescent="0.25">
      <c r="A4555" s="479">
        <v>97477</v>
      </c>
      <c r="B4555" s="479" t="s">
        <v>5771</v>
      </c>
      <c r="C4555" s="479" t="s">
        <v>925</v>
      </c>
      <c r="D4555" s="480">
        <v>208.25</v>
      </c>
    </row>
    <row r="4556" spans="1:4" s="476" customFormat="1" ht="13.5" x14ac:dyDescent="0.25">
      <c r="A4556" s="479">
        <v>97478</v>
      </c>
      <c r="B4556" s="479" t="s">
        <v>5772</v>
      </c>
      <c r="C4556" s="479" t="s">
        <v>925</v>
      </c>
      <c r="D4556" s="480">
        <v>257.66000000000003</v>
      </c>
    </row>
    <row r="4557" spans="1:4" s="476" customFormat="1" ht="13.5" x14ac:dyDescent="0.25">
      <c r="A4557" s="479">
        <v>97479</v>
      </c>
      <c r="B4557" s="479" t="s">
        <v>5773</v>
      </c>
      <c r="C4557" s="479" t="s">
        <v>925</v>
      </c>
      <c r="D4557" s="480">
        <v>50.44</v>
      </c>
    </row>
    <row r="4558" spans="1:4" s="476" customFormat="1" ht="13.5" x14ac:dyDescent="0.25">
      <c r="A4558" s="479">
        <v>97480</v>
      </c>
      <c r="B4558" s="479" t="s">
        <v>5774</v>
      </c>
      <c r="C4558" s="479" t="s">
        <v>925</v>
      </c>
      <c r="D4558" s="480">
        <v>50.44</v>
      </c>
    </row>
    <row r="4559" spans="1:4" s="476" customFormat="1" ht="13.5" x14ac:dyDescent="0.25">
      <c r="A4559" s="479">
        <v>97481</v>
      </c>
      <c r="B4559" s="479" t="s">
        <v>5775</v>
      </c>
      <c r="C4559" s="479" t="s">
        <v>925</v>
      </c>
      <c r="D4559" s="480">
        <v>73.349999999999994</v>
      </c>
    </row>
    <row r="4560" spans="1:4" s="476" customFormat="1" ht="13.5" x14ac:dyDescent="0.25">
      <c r="A4560" s="479">
        <v>97482</v>
      </c>
      <c r="B4560" s="479" t="s">
        <v>5776</v>
      </c>
      <c r="C4560" s="479" t="s">
        <v>925</v>
      </c>
      <c r="D4560" s="480">
        <v>73.349999999999994</v>
      </c>
    </row>
    <row r="4561" spans="1:4" s="476" customFormat="1" ht="13.5" x14ac:dyDescent="0.25">
      <c r="A4561" s="479">
        <v>97483</v>
      </c>
      <c r="B4561" s="479" t="s">
        <v>5777</v>
      </c>
      <c r="C4561" s="479" t="s">
        <v>925</v>
      </c>
      <c r="D4561" s="480">
        <v>102.98</v>
      </c>
    </row>
    <row r="4562" spans="1:4" s="476" customFormat="1" ht="13.5" x14ac:dyDescent="0.25">
      <c r="A4562" s="479">
        <v>97484</v>
      </c>
      <c r="B4562" s="479" t="s">
        <v>5778</v>
      </c>
      <c r="C4562" s="479" t="s">
        <v>925</v>
      </c>
      <c r="D4562" s="480">
        <v>102.98</v>
      </c>
    </row>
    <row r="4563" spans="1:4" s="476" customFormat="1" ht="13.5" x14ac:dyDescent="0.25">
      <c r="A4563" s="479">
        <v>97485</v>
      </c>
      <c r="B4563" s="479" t="s">
        <v>5779</v>
      </c>
      <c r="C4563" s="479" t="s">
        <v>925</v>
      </c>
      <c r="D4563" s="480">
        <v>142.29</v>
      </c>
    </row>
    <row r="4564" spans="1:4" s="476" customFormat="1" ht="13.5" x14ac:dyDescent="0.25">
      <c r="A4564" s="479">
        <v>97486</v>
      </c>
      <c r="B4564" s="479" t="s">
        <v>5780</v>
      </c>
      <c r="C4564" s="479" t="s">
        <v>925</v>
      </c>
      <c r="D4564" s="480">
        <v>152.65</v>
      </c>
    </row>
    <row r="4565" spans="1:4" s="476" customFormat="1" ht="13.5" x14ac:dyDescent="0.25">
      <c r="A4565" s="479">
        <v>97487</v>
      </c>
      <c r="B4565" s="479" t="s">
        <v>5781</v>
      </c>
      <c r="C4565" s="479" t="s">
        <v>925</v>
      </c>
      <c r="D4565" s="480">
        <v>263.38</v>
      </c>
    </row>
    <row r="4566" spans="1:4" s="476" customFormat="1" ht="13.5" x14ac:dyDescent="0.25">
      <c r="A4566" s="479">
        <v>97488</v>
      </c>
      <c r="B4566" s="479" t="s">
        <v>5782</v>
      </c>
      <c r="C4566" s="479" t="s">
        <v>925</v>
      </c>
      <c r="D4566" s="480">
        <v>279.94</v>
      </c>
    </row>
    <row r="4567" spans="1:4" s="476" customFormat="1" ht="13.5" x14ac:dyDescent="0.25">
      <c r="A4567" s="479">
        <v>97489</v>
      </c>
      <c r="B4567" s="479" t="s">
        <v>5783</v>
      </c>
      <c r="C4567" s="479" t="s">
        <v>925</v>
      </c>
      <c r="D4567" s="480">
        <v>628.84</v>
      </c>
    </row>
    <row r="4568" spans="1:4" s="476" customFormat="1" ht="13.5" x14ac:dyDescent="0.25">
      <c r="A4568" s="479">
        <v>97490</v>
      </c>
      <c r="B4568" s="479" t="s">
        <v>5784</v>
      </c>
      <c r="C4568" s="479" t="s">
        <v>925</v>
      </c>
      <c r="D4568" s="480">
        <v>554.52</v>
      </c>
    </row>
    <row r="4569" spans="1:4" s="476" customFormat="1" ht="13.5" x14ac:dyDescent="0.25">
      <c r="A4569" s="479">
        <v>97491</v>
      </c>
      <c r="B4569" s="479" t="s">
        <v>5785</v>
      </c>
      <c r="C4569" s="479" t="s">
        <v>925</v>
      </c>
      <c r="D4569" s="480">
        <v>78.209999999999994</v>
      </c>
    </row>
    <row r="4570" spans="1:4" s="476" customFormat="1" ht="13.5" x14ac:dyDescent="0.25">
      <c r="A4570" s="479">
        <v>97492</v>
      </c>
      <c r="B4570" s="479" t="s">
        <v>5786</v>
      </c>
      <c r="C4570" s="479" t="s">
        <v>925</v>
      </c>
      <c r="D4570" s="480">
        <v>115.07</v>
      </c>
    </row>
    <row r="4571" spans="1:4" s="476" customFormat="1" ht="13.5" x14ac:dyDescent="0.25">
      <c r="A4571" s="479">
        <v>97493</v>
      </c>
      <c r="B4571" s="479" t="s">
        <v>5787</v>
      </c>
      <c r="C4571" s="479" t="s">
        <v>925</v>
      </c>
      <c r="D4571" s="480">
        <v>148.52000000000001</v>
      </c>
    </row>
    <row r="4572" spans="1:4" s="476" customFormat="1" ht="13.5" x14ac:dyDescent="0.25">
      <c r="A4572" s="479">
        <v>97494</v>
      </c>
      <c r="B4572" s="479" t="s">
        <v>5788</v>
      </c>
      <c r="C4572" s="479" t="s">
        <v>925</v>
      </c>
      <c r="D4572" s="480">
        <v>231.25</v>
      </c>
    </row>
    <row r="4573" spans="1:4" s="476" customFormat="1" ht="13.5" x14ac:dyDescent="0.25">
      <c r="A4573" s="479">
        <v>97495</v>
      </c>
      <c r="B4573" s="479" t="s">
        <v>5789</v>
      </c>
      <c r="C4573" s="479" t="s">
        <v>925</v>
      </c>
      <c r="D4573" s="480">
        <v>425.44</v>
      </c>
    </row>
    <row r="4574" spans="1:4" s="476" customFormat="1" ht="13.5" x14ac:dyDescent="0.25">
      <c r="A4574" s="479">
        <v>97496</v>
      </c>
      <c r="B4574" s="479" t="s">
        <v>5790</v>
      </c>
      <c r="C4574" s="479" t="s">
        <v>925</v>
      </c>
      <c r="D4574" s="480">
        <v>674.44</v>
      </c>
    </row>
    <row r="4575" spans="1:4" s="476" customFormat="1" ht="13.5" x14ac:dyDescent="0.25">
      <c r="A4575" s="479">
        <v>97499</v>
      </c>
      <c r="B4575" s="479" t="s">
        <v>5791</v>
      </c>
      <c r="C4575" s="479" t="s">
        <v>925</v>
      </c>
      <c r="D4575" s="480">
        <v>28.92</v>
      </c>
    </row>
    <row r="4576" spans="1:4" s="476" customFormat="1" ht="13.5" x14ac:dyDescent="0.25">
      <c r="A4576" s="479">
        <v>97500</v>
      </c>
      <c r="B4576" s="479" t="s">
        <v>5792</v>
      </c>
      <c r="C4576" s="479" t="s">
        <v>925</v>
      </c>
      <c r="D4576" s="480">
        <v>23.6</v>
      </c>
    </row>
    <row r="4577" spans="1:4" s="476" customFormat="1" ht="13.5" x14ac:dyDescent="0.25">
      <c r="A4577" s="479">
        <v>97502</v>
      </c>
      <c r="B4577" s="479" t="s">
        <v>5793</v>
      </c>
      <c r="C4577" s="479" t="s">
        <v>925</v>
      </c>
      <c r="D4577" s="480">
        <v>40.86</v>
      </c>
    </row>
    <row r="4578" spans="1:4" s="476" customFormat="1" ht="13.5" x14ac:dyDescent="0.25">
      <c r="A4578" s="479">
        <v>97503</v>
      </c>
      <c r="B4578" s="479" t="s">
        <v>5794</v>
      </c>
      <c r="C4578" s="479" t="s">
        <v>925</v>
      </c>
      <c r="D4578" s="480">
        <v>50.05</v>
      </c>
    </row>
    <row r="4579" spans="1:4" s="476" customFormat="1" ht="13.5" x14ac:dyDescent="0.25">
      <c r="A4579" s="479">
        <v>97505</v>
      </c>
      <c r="B4579" s="479" t="s">
        <v>5795</v>
      </c>
      <c r="C4579" s="479" t="s">
        <v>925</v>
      </c>
      <c r="D4579" s="480">
        <v>51.32</v>
      </c>
    </row>
    <row r="4580" spans="1:4" s="476" customFormat="1" ht="13.5" x14ac:dyDescent="0.25">
      <c r="A4580" s="479">
        <v>97506</v>
      </c>
      <c r="B4580" s="479" t="s">
        <v>5796</v>
      </c>
      <c r="C4580" s="479" t="s">
        <v>925</v>
      </c>
      <c r="D4580" s="480">
        <v>62.8</v>
      </c>
    </row>
    <row r="4581" spans="1:4" s="476" customFormat="1" ht="13.5" x14ac:dyDescent="0.25">
      <c r="A4581" s="479">
        <v>97508</v>
      </c>
      <c r="B4581" s="479" t="s">
        <v>5797</v>
      </c>
      <c r="C4581" s="479" t="s">
        <v>925</v>
      </c>
      <c r="D4581" s="480">
        <v>76.510000000000005</v>
      </c>
    </row>
    <row r="4582" spans="1:4" s="476" customFormat="1" ht="13.5" x14ac:dyDescent="0.25">
      <c r="A4582" s="479">
        <v>97509</v>
      </c>
      <c r="B4582" s="479" t="s">
        <v>5798</v>
      </c>
      <c r="C4582" s="479" t="s">
        <v>925</v>
      </c>
      <c r="D4582" s="480">
        <v>94.65</v>
      </c>
    </row>
    <row r="4583" spans="1:4" s="476" customFormat="1" ht="13.5" x14ac:dyDescent="0.25">
      <c r="A4583" s="479">
        <v>97511</v>
      </c>
      <c r="B4583" s="479" t="s">
        <v>5799</v>
      </c>
      <c r="C4583" s="479" t="s">
        <v>925</v>
      </c>
      <c r="D4583" s="480">
        <v>144.19</v>
      </c>
    </row>
    <row r="4584" spans="1:4" s="476" customFormat="1" ht="13.5" x14ac:dyDescent="0.25">
      <c r="A4584" s="479">
        <v>97512</v>
      </c>
      <c r="B4584" s="479" t="s">
        <v>5800</v>
      </c>
      <c r="C4584" s="479" t="s">
        <v>925</v>
      </c>
      <c r="D4584" s="480">
        <v>180.88</v>
      </c>
    </row>
    <row r="4585" spans="1:4" s="476" customFormat="1" ht="13.5" x14ac:dyDescent="0.25">
      <c r="A4585" s="479">
        <v>97514</v>
      </c>
      <c r="B4585" s="479" t="s">
        <v>5801</v>
      </c>
      <c r="C4585" s="479" t="s">
        <v>925</v>
      </c>
      <c r="D4585" s="480">
        <v>192.51</v>
      </c>
    </row>
    <row r="4586" spans="1:4" s="476" customFormat="1" ht="13.5" x14ac:dyDescent="0.25">
      <c r="A4586" s="479">
        <v>97515</v>
      </c>
      <c r="B4586" s="479" t="s">
        <v>5802</v>
      </c>
      <c r="C4586" s="479" t="s">
        <v>925</v>
      </c>
      <c r="D4586" s="480">
        <v>241.92</v>
      </c>
    </row>
    <row r="4587" spans="1:4" s="476" customFormat="1" ht="13.5" x14ac:dyDescent="0.25">
      <c r="A4587" s="479">
        <v>97517</v>
      </c>
      <c r="B4587" s="479" t="s">
        <v>5803</v>
      </c>
      <c r="C4587" s="479" t="s">
        <v>925</v>
      </c>
      <c r="D4587" s="480">
        <v>47.08</v>
      </c>
    </row>
    <row r="4588" spans="1:4" s="476" customFormat="1" ht="13.5" x14ac:dyDescent="0.25">
      <c r="A4588" s="479">
        <v>97518</v>
      </c>
      <c r="B4588" s="479" t="s">
        <v>5804</v>
      </c>
      <c r="C4588" s="479" t="s">
        <v>925</v>
      </c>
      <c r="D4588" s="480">
        <v>47.08</v>
      </c>
    </row>
    <row r="4589" spans="1:4" s="476" customFormat="1" ht="13.5" x14ac:dyDescent="0.25">
      <c r="A4589" s="479">
        <v>97519</v>
      </c>
      <c r="B4589" s="479" t="s">
        <v>5805</v>
      </c>
      <c r="C4589" s="479" t="s">
        <v>925</v>
      </c>
      <c r="D4589" s="480">
        <v>67.39</v>
      </c>
    </row>
    <row r="4590" spans="1:4" s="476" customFormat="1" ht="13.5" x14ac:dyDescent="0.25">
      <c r="A4590" s="479">
        <v>97520</v>
      </c>
      <c r="B4590" s="479" t="s">
        <v>5806</v>
      </c>
      <c r="C4590" s="479" t="s">
        <v>925</v>
      </c>
      <c r="D4590" s="480">
        <v>67.39</v>
      </c>
    </row>
    <row r="4591" spans="1:4" s="476" customFormat="1" ht="13.5" x14ac:dyDescent="0.25">
      <c r="A4591" s="479">
        <v>97521</v>
      </c>
      <c r="B4591" s="479" t="s">
        <v>5807</v>
      </c>
      <c r="C4591" s="479" t="s">
        <v>925</v>
      </c>
      <c r="D4591" s="480">
        <v>94.13</v>
      </c>
    </row>
    <row r="4592" spans="1:4" s="476" customFormat="1" ht="13.5" x14ac:dyDescent="0.25">
      <c r="A4592" s="479">
        <v>97522</v>
      </c>
      <c r="B4592" s="479" t="s">
        <v>5808</v>
      </c>
      <c r="C4592" s="479" t="s">
        <v>925</v>
      </c>
      <c r="D4592" s="480">
        <v>94.13</v>
      </c>
    </row>
    <row r="4593" spans="1:4" s="476" customFormat="1" ht="13.5" x14ac:dyDescent="0.25">
      <c r="A4593" s="479">
        <v>97523</v>
      </c>
      <c r="B4593" s="479" t="s">
        <v>5809</v>
      </c>
      <c r="C4593" s="479" t="s">
        <v>925</v>
      </c>
      <c r="D4593" s="480">
        <v>129.80000000000001</v>
      </c>
    </row>
    <row r="4594" spans="1:4" s="476" customFormat="1" ht="13.5" x14ac:dyDescent="0.25">
      <c r="A4594" s="479">
        <v>97524</v>
      </c>
      <c r="B4594" s="479" t="s">
        <v>5810</v>
      </c>
      <c r="C4594" s="479" t="s">
        <v>925</v>
      </c>
      <c r="D4594" s="480">
        <v>140.16</v>
      </c>
    </row>
    <row r="4595" spans="1:4" s="476" customFormat="1" ht="13.5" x14ac:dyDescent="0.25">
      <c r="A4595" s="479">
        <v>97525</v>
      </c>
      <c r="B4595" s="479" t="s">
        <v>5811</v>
      </c>
      <c r="C4595" s="479" t="s">
        <v>925</v>
      </c>
      <c r="D4595" s="480">
        <v>245.33</v>
      </c>
    </row>
    <row r="4596" spans="1:4" s="476" customFormat="1" ht="13.5" x14ac:dyDescent="0.25">
      <c r="A4596" s="479">
        <v>97526</v>
      </c>
      <c r="B4596" s="479" t="s">
        <v>5812</v>
      </c>
      <c r="C4596" s="479" t="s">
        <v>925</v>
      </c>
      <c r="D4596" s="480">
        <v>261.89</v>
      </c>
    </row>
    <row r="4597" spans="1:4" s="476" customFormat="1" ht="13.5" x14ac:dyDescent="0.25">
      <c r="A4597" s="479">
        <v>97527</v>
      </c>
      <c r="B4597" s="479" t="s">
        <v>5813</v>
      </c>
      <c r="C4597" s="479" t="s">
        <v>925</v>
      </c>
      <c r="D4597" s="480">
        <v>605.32000000000005</v>
      </c>
    </row>
    <row r="4598" spans="1:4" s="476" customFormat="1" ht="13.5" x14ac:dyDescent="0.25">
      <c r="A4598" s="479">
        <v>97528</v>
      </c>
      <c r="B4598" s="479" t="s">
        <v>5814</v>
      </c>
      <c r="C4598" s="479" t="s">
        <v>925</v>
      </c>
      <c r="D4598" s="480">
        <v>531</v>
      </c>
    </row>
    <row r="4599" spans="1:4" s="476" customFormat="1" ht="13.5" x14ac:dyDescent="0.25">
      <c r="A4599" s="479">
        <v>97529</v>
      </c>
      <c r="B4599" s="479" t="s">
        <v>5815</v>
      </c>
      <c r="C4599" s="479" t="s">
        <v>925</v>
      </c>
      <c r="D4599" s="480">
        <v>73.790000000000006</v>
      </c>
    </row>
    <row r="4600" spans="1:4" s="476" customFormat="1" ht="13.5" x14ac:dyDescent="0.25">
      <c r="A4600" s="479">
        <v>97530</v>
      </c>
      <c r="B4600" s="479" t="s">
        <v>5816</v>
      </c>
      <c r="C4600" s="479" t="s">
        <v>925</v>
      </c>
      <c r="D4600" s="480">
        <v>107.15</v>
      </c>
    </row>
    <row r="4601" spans="1:4" s="476" customFormat="1" ht="13.5" x14ac:dyDescent="0.25">
      <c r="A4601" s="479">
        <v>97531</v>
      </c>
      <c r="B4601" s="479" t="s">
        <v>5817</v>
      </c>
      <c r="C4601" s="479" t="s">
        <v>925</v>
      </c>
      <c r="D4601" s="480">
        <v>136.68</v>
      </c>
    </row>
    <row r="4602" spans="1:4" s="476" customFormat="1" ht="13.5" x14ac:dyDescent="0.25">
      <c r="A4602" s="479">
        <v>97532</v>
      </c>
      <c r="B4602" s="479" t="s">
        <v>5818</v>
      </c>
      <c r="C4602" s="479" t="s">
        <v>925</v>
      </c>
      <c r="D4602" s="480">
        <v>214.6</v>
      </c>
    </row>
    <row r="4603" spans="1:4" s="476" customFormat="1" ht="13.5" x14ac:dyDescent="0.25">
      <c r="A4603" s="479">
        <v>97533</v>
      </c>
      <c r="B4603" s="479" t="s">
        <v>5819</v>
      </c>
      <c r="C4603" s="479" t="s">
        <v>925</v>
      </c>
      <c r="D4603" s="480">
        <v>404.96</v>
      </c>
    </row>
    <row r="4604" spans="1:4" s="476" customFormat="1" ht="13.5" x14ac:dyDescent="0.25">
      <c r="A4604" s="479">
        <v>97534</v>
      </c>
      <c r="B4604" s="479" t="s">
        <v>5820</v>
      </c>
      <c r="C4604" s="479" t="s">
        <v>925</v>
      </c>
      <c r="D4604" s="480">
        <v>643.04999999999995</v>
      </c>
    </row>
    <row r="4605" spans="1:4" s="476" customFormat="1" ht="13.5" x14ac:dyDescent="0.25">
      <c r="A4605" s="479">
        <v>97537</v>
      </c>
      <c r="B4605" s="479" t="s">
        <v>5821</v>
      </c>
      <c r="C4605" s="479" t="s">
        <v>925</v>
      </c>
      <c r="D4605" s="480">
        <v>21.57</v>
      </c>
    </row>
    <row r="4606" spans="1:4" s="476" customFormat="1" ht="13.5" x14ac:dyDescent="0.25">
      <c r="A4606" s="479">
        <v>97540</v>
      </c>
      <c r="B4606" s="479" t="s">
        <v>5822</v>
      </c>
      <c r="C4606" s="479" t="s">
        <v>925</v>
      </c>
      <c r="D4606" s="480">
        <v>28.76</v>
      </c>
    </row>
    <row r="4607" spans="1:4" s="476" customFormat="1" ht="13.5" x14ac:dyDescent="0.25">
      <c r="A4607" s="479">
        <v>97541</v>
      </c>
      <c r="B4607" s="479" t="s">
        <v>5823</v>
      </c>
      <c r="C4607" s="479" t="s">
        <v>925</v>
      </c>
      <c r="D4607" s="480">
        <v>24.35</v>
      </c>
    </row>
    <row r="4608" spans="1:4" s="476" customFormat="1" ht="13.5" x14ac:dyDescent="0.25">
      <c r="A4608" s="479">
        <v>97543</v>
      </c>
      <c r="B4608" s="479" t="s">
        <v>5824</v>
      </c>
      <c r="C4608" s="479" t="s">
        <v>925</v>
      </c>
      <c r="D4608" s="480">
        <v>46.43</v>
      </c>
    </row>
    <row r="4609" spans="1:4" s="476" customFormat="1" ht="13.5" x14ac:dyDescent="0.25">
      <c r="A4609" s="479">
        <v>97544</v>
      </c>
      <c r="B4609" s="479" t="s">
        <v>5825</v>
      </c>
      <c r="C4609" s="479" t="s">
        <v>925</v>
      </c>
      <c r="D4609" s="480">
        <v>41.11</v>
      </c>
    </row>
    <row r="4610" spans="1:4" s="476" customFormat="1" ht="13.5" x14ac:dyDescent="0.25">
      <c r="A4610" s="479">
        <v>97546</v>
      </c>
      <c r="B4610" s="479" t="s">
        <v>5826</v>
      </c>
      <c r="C4610" s="479" t="s">
        <v>925</v>
      </c>
      <c r="D4610" s="480">
        <v>30.14</v>
      </c>
    </row>
    <row r="4611" spans="1:4" s="476" customFormat="1" ht="13.5" x14ac:dyDescent="0.25">
      <c r="A4611" s="479">
        <v>97547</v>
      </c>
      <c r="B4611" s="479" t="s">
        <v>5827</v>
      </c>
      <c r="C4611" s="479" t="s">
        <v>925</v>
      </c>
      <c r="D4611" s="480">
        <v>30.14</v>
      </c>
    </row>
    <row r="4612" spans="1:4" s="476" customFormat="1" ht="13.5" x14ac:dyDescent="0.25">
      <c r="A4612" s="479">
        <v>97548</v>
      </c>
      <c r="B4612" s="479" t="s">
        <v>5828</v>
      </c>
      <c r="C4612" s="479" t="s">
        <v>925</v>
      </c>
      <c r="D4612" s="480">
        <v>44.47</v>
      </c>
    </row>
    <row r="4613" spans="1:4" s="476" customFormat="1" ht="13.5" x14ac:dyDescent="0.25">
      <c r="A4613" s="479">
        <v>97549</v>
      </c>
      <c r="B4613" s="479" t="s">
        <v>5829</v>
      </c>
      <c r="C4613" s="479" t="s">
        <v>925</v>
      </c>
      <c r="D4613" s="480">
        <v>44.47</v>
      </c>
    </row>
    <row r="4614" spans="1:4" s="476" customFormat="1" ht="13.5" x14ac:dyDescent="0.25">
      <c r="A4614" s="479">
        <v>97550</v>
      </c>
      <c r="B4614" s="479" t="s">
        <v>5830</v>
      </c>
      <c r="C4614" s="479" t="s">
        <v>925</v>
      </c>
      <c r="D4614" s="480">
        <v>73.37</v>
      </c>
    </row>
    <row r="4615" spans="1:4" s="476" customFormat="1" ht="13.5" x14ac:dyDescent="0.25">
      <c r="A4615" s="479">
        <v>97551</v>
      </c>
      <c r="B4615" s="479" t="s">
        <v>5831</v>
      </c>
      <c r="C4615" s="479" t="s">
        <v>925</v>
      </c>
      <c r="D4615" s="480">
        <v>73.37</v>
      </c>
    </row>
    <row r="4616" spans="1:4" s="476" customFormat="1" ht="13.5" x14ac:dyDescent="0.25">
      <c r="A4616" s="479">
        <v>97552</v>
      </c>
      <c r="B4616" s="479" t="s">
        <v>5832</v>
      </c>
      <c r="C4616" s="479" t="s">
        <v>925</v>
      </c>
      <c r="D4616" s="480">
        <v>44.03</v>
      </c>
    </row>
    <row r="4617" spans="1:4" s="476" customFormat="1" ht="13.5" x14ac:dyDescent="0.25">
      <c r="A4617" s="479">
        <v>97553</v>
      </c>
      <c r="B4617" s="479" t="s">
        <v>5833</v>
      </c>
      <c r="C4617" s="479" t="s">
        <v>925</v>
      </c>
      <c r="D4617" s="480">
        <v>63.13</v>
      </c>
    </row>
    <row r="4618" spans="1:4" s="476" customFormat="1" ht="13.5" x14ac:dyDescent="0.25">
      <c r="A4618" s="479">
        <v>97554</v>
      </c>
      <c r="B4618" s="479" t="s">
        <v>5834</v>
      </c>
      <c r="C4618" s="479" t="s">
        <v>925</v>
      </c>
      <c r="D4618" s="480">
        <v>108.87</v>
      </c>
    </row>
    <row r="4619" spans="1:4" s="476" customFormat="1" ht="13.5" x14ac:dyDescent="0.25">
      <c r="A4619" s="479">
        <v>98602</v>
      </c>
      <c r="B4619" s="479" t="s">
        <v>5835</v>
      </c>
      <c r="C4619" s="479" t="s">
        <v>925</v>
      </c>
      <c r="D4619" s="480">
        <v>19.91</v>
      </c>
    </row>
    <row r="4620" spans="1:4" s="476" customFormat="1" ht="13.5" x14ac:dyDescent="0.25">
      <c r="A4620" s="479">
        <v>97895</v>
      </c>
      <c r="B4620" s="479" t="s">
        <v>12880</v>
      </c>
      <c r="C4620" s="479" t="s">
        <v>925</v>
      </c>
      <c r="D4620" s="480">
        <v>169.69</v>
      </c>
    </row>
    <row r="4621" spans="1:4" s="476" customFormat="1" ht="13.5" x14ac:dyDescent="0.25">
      <c r="A4621" s="479">
        <v>97896</v>
      </c>
      <c r="B4621" s="479" t="s">
        <v>12881</v>
      </c>
      <c r="C4621" s="479" t="s">
        <v>925</v>
      </c>
      <c r="D4621" s="480">
        <v>312.3</v>
      </c>
    </row>
    <row r="4622" spans="1:4" s="476" customFormat="1" ht="13.5" x14ac:dyDescent="0.25">
      <c r="A4622" s="479">
        <v>97897</v>
      </c>
      <c r="B4622" s="479" t="s">
        <v>12882</v>
      </c>
      <c r="C4622" s="479" t="s">
        <v>925</v>
      </c>
      <c r="D4622" s="480">
        <v>404.16</v>
      </c>
    </row>
    <row r="4623" spans="1:4" s="476" customFormat="1" ht="13.5" x14ac:dyDescent="0.25">
      <c r="A4623" s="479">
        <v>97898</v>
      </c>
      <c r="B4623" s="479" t="s">
        <v>12883</v>
      </c>
      <c r="C4623" s="479" t="s">
        <v>925</v>
      </c>
      <c r="D4623" s="480">
        <v>782.09</v>
      </c>
    </row>
    <row r="4624" spans="1:4" s="476" customFormat="1" ht="13.5" x14ac:dyDescent="0.25">
      <c r="A4624" s="479">
        <v>97900</v>
      </c>
      <c r="B4624" s="479" t="s">
        <v>12884</v>
      </c>
      <c r="C4624" s="479" t="s">
        <v>925</v>
      </c>
      <c r="D4624" s="480">
        <v>187.85</v>
      </c>
    </row>
    <row r="4625" spans="1:4" s="476" customFormat="1" ht="13.5" x14ac:dyDescent="0.25">
      <c r="A4625" s="479">
        <v>97901</v>
      </c>
      <c r="B4625" s="479" t="s">
        <v>12885</v>
      </c>
      <c r="C4625" s="479" t="s">
        <v>925</v>
      </c>
      <c r="D4625" s="480">
        <v>298.70999999999998</v>
      </c>
    </row>
    <row r="4626" spans="1:4" s="476" customFormat="1" ht="13.5" x14ac:dyDescent="0.25">
      <c r="A4626" s="479">
        <v>97902</v>
      </c>
      <c r="B4626" s="479" t="s">
        <v>12886</v>
      </c>
      <c r="C4626" s="479" t="s">
        <v>925</v>
      </c>
      <c r="D4626" s="480">
        <v>592.5</v>
      </c>
    </row>
    <row r="4627" spans="1:4" s="476" customFormat="1" ht="13.5" x14ac:dyDescent="0.25">
      <c r="A4627" s="479">
        <v>97903</v>
      </c>
      <c r="B4627" s="479" t="s">
        <v>12887</v>
      </c>
      <c r="C4627" s="479" t="s">
        <v>925</v>
      </c>
      <c r="D4627" s="480">
        <v>814.58</v>
      </c>
    </row>
    <row r="4628" spans="1:4" s="476" customFormat="1" ht="13.5" x14ac:dyDescent="0.25">
      <c r="A4628" s="479">
        <v>97904</v>
      </c>
      <c r="B4628" s="479" t="s">
        <v>12888</v>
      </c>
      <c r="C4628" s="479" t="s">
        <v>925</v>
      </c>
      <c r="D4628" s="480">
        <v>971.69</v>
      </c>
    </row>
    <row r="4629" spans="1:4" s="476" customFormat="1" ht="13.5" x14ac:dyDescent="0.25">
      <c r="A4629" s="479">
        <v>97905</v>
      </c>
      <c r="B4629" s="479" t="s">
        <v>12889</v>
      </c>
      <c r="C4629" s="479" t="s">
        <v>925</v>
      </c>
      <c r="D4629" s="480">
        <v>224.73</v>
      </c>
    </row>
    <row r="4630" spans="1:4" s="476" customFormat="1" ht="13.5" x14ac:dyDescent="0.25">
      <c r="A4630" s="479">
        <v>97906</v>
      </c>
      <c r="B4630" s="479" t="s">
        <v>12890</v>
      </c>
      <c r="C4630" s="479" t="s">
        <v>925</v>
      </c>
      <c r="D4630" s="480">
        <v>419.65</v>
      </c>
    </row>
    <row r="4631" spans="1:4" s="476" customFormat="1" ht="13.5" x14ac:dyDescent="0.25">
      <c r="A4631" s="479">
        <v>97907</v>
      </c>
      <c r="B4631" s="479" t="s">
        <v>12891</v>
      </c>
      <c r="C4631" s="479" t="s">
        <v>925</v>
      </c>
      <c r="D4631" s="480">
        <v>594.03</v>
      </c>
    </row>
    <row r="4632" spans="1:4" s="476" customFormat="1" ht="13.5" x14ac:dyDescent="0.25">
      <c r="A4632" s="479">
        <v>97908</v>
      </c>
      <c r="B4632" s="479" t="s">
        <v>12892</v>
      </c>
      <c r="C4632" s="479" t="s">
        <v>925</v>
      </c>
      <c r="D4632" s="480">
        <v>710.72</v>
      </c>
    </row>
    <row r="4633" spans="1:4" s="476" customFormat="1" ht="13.5" x14ac:dyDescent="0.25">
      <c r="A4633" s="479">
        <v>98102</v>
      </c>
      <c r="B4633" s="479" t="s">
        <v>12893</v>
      </c>
      <c r="C4633" s="479" t="s">
        <v>925</v>
      </c>
      <c r="D4633" s="480">
        <v>160.18</v>
      </c>
    </row>
    <row r="4634" spans="1:4" s="476" customFormat="1" ht="13.5" x14ac:dyDescent="0.25">
      <c r="A4634" s="479">
        <v>98104</v>
      </c>
      <c r="B4634" s="479" t="s">
        <v>12894</v>
      </c>
      <c r="C4634" s="479" t="s">
        <v>925</v>
      </c>
      <c r="D4634" s="480">
        <v>402.09</v>
      </c>
    </row>
    <row r="4635" spans="1:4" s="476" customFormat="1" ht="13.5" x14ac:dyDescent="0.25">
      <c r="A4635" s="479">
        <v>98105</v>
      </c>
      <c r="B4635" s="479" t="s">
        <v>12895</v>
      </c>
      <c r="C4635" s="479" t="s">
        <v>925</v>
      </c>
      <c r="D4635" s="480">
        <v>691.12</v>
      </c>
    </row>
    <row r="4636" spans="1:4" s="476" customFormat="1" ht="13.5" x14ac:dyDescent="0.25">
      <c r="A4636" s="479">
        <v>98106</v>
      </c>
      <c r="B4636" s="479" t="s">
        <v>12896</v>
      </c>
      <c r="C4636" s="479" t="s">
        <v>925</v>
      </c>
      <c r="D4636" s="481">
        <v>1145.2</v>
      </c>
    </row>
    <row r="4637" spans="1:4" s="476" customFormat="1" ht="13.5" x14ac:dyDescent="0.25">
      <c r="A4637" s="479">
        <v>98107</v>
      </c>
      <c r="B4637" s="479" t="s">
        <v>12897</v>
      </c>
      <c r="C4637" s="479" t="s">
        <v>925</v>
      </c>
      <c r="D4637" s="480">
        <v>267.57</v>
      </c>
    </row>
    <row r="4638" spans="1:4" s="476" customFormat="1" ht="13.5" x14ac:dyDescent="0.25">
      <c r="A4638" s="479">
        <v>98108</v>
      </c>
      <c r="B4638" s="479" t="s">
        <v>12898</v>
      </c>
      <c r="C4638" s="479" t="s">
        <v>925</v>
      </c>
      <c r="D4638" s="480">
        <v>474.3</v>
      </c>
    </row>
    <row r="4639" spans="1:4" s="476" customFormat="1" ht="13.5" x14ac:dyDescent="0.25">
      <c r="A4639" s="479">
        <v>99250</v>
      </c>
      <c r="B4639" s="479" t="s">
        <v>12899</v>
      </c>
      <c r="C4639" s="479" t="s">
        <v>925</v>
      </c>
      <c r="D4639" s="480">
        <v>183.31</v>
      </c>
    </row>
    <row r="4640" spans="1:4" s="476" customFormat="1" ht="13.5" x14ac:dyDescent="0.25">
      <c r="A4640" s="479">
        <v>99251</v>
      </c>
      <c r="B4640" s="479" t="s">
        <v>12900</v>
      </c>
      <c r="C4640" s="479" t="s">
        <v>925</v>
      </c>
      <c r="D4640" s="480">
        <v>290.92</v>
      </c>
    </row>
    <row r="4641" spans="1:4" s="476" customFormat="1" ht="13.5" x14ac:dyDescent="0.25">
      <c r="A4641" s="479">
        <v>99253</v>
      </c>
      <c r="B4641" s="479" t="s">
        <v>12901</v>
      </c>
      <c r="C4641" s="479" t="s">
        <v>925</v>
      </c>
      <c r="D4641" s="480">
        <v>575.02</v>
      </c>
    </row>
    <row r="4642" spans="1:4" s="476" customFormat="1" ht="13.5" x14ac:dyDescent="0.25">
      <c r="A4642" s="479">
        <v>99255</v>
      </c>
      <c r="B4642" s="479" t="s">
        <v>12902</v>
      </c>
      <c r="C4642" s="479" t="s">
        <v>925</v>
      </c>
      <c r="D4642" s="480">
        <v>790.62</v>
      </c>
    </row>
    <row r="4643" spans="1:4" s="476" customFormat="1" ht="13.5" x14ac:dyDescent="0.25">
      <c r="A4643" s="479">
        <v>99257</v>
      </c>
      <c r="B4643" s="479" t="s">
        <v>12903</v>
      </c>
      <c r="C4643" s="479" t="s">
        <v>925</v>
      </c>
      <c r="D4643" s="480">
        <v>940.7</v>
      </c>
    </row>
    <row r="4644" spans="1:4" s="476" customFormat="1" ht="13.5" x14ac:dyDescent="0.25">
      <c r="A4644" s="479">
        <v>99258</v>
      </c>
      <c r="B4644" s="479" t="s">
        <v>12904</v>
      </c>
      <c r="C4644" s="479" t="s">
        <v>925</v>
      </c>
      <c r="D4644" s="480">
        <v>218.3</v>
      </c>
    </row>
    <row r="4645" spans="1:4" s="476" customFormat="1" ht="13.5" x14ac:dyDescent="0.25">
      <c r="A4645" s="479">
        <v>99260</v>
      </c>
      <c r="B4645" s="479" t="s">
        <v>12905</v>
      </c>
      <c r="C4645" s="479" t="s">
        <v>925</v>
      </c>
      <c r="D4645" s="480">
        <v>408.65</v>
      </c>
    </row>
    <row r="4646" spans="1:4" s="476" customFormat="1" ht="13.5" x14ac:dyDescent="0.25">
      <c r="A4646" s="479">
        <v>99262</v>
      </c>
      <c r="B4646" s="479" t="s">
        <v>12906</v>
      </c>
      <c r="C4646" s="479" t="s">
        <v>925</v>
      </c>
      <c r="D4646" s="480">
        <v>578.32000000000005</v>
      </c>
    </row>
    <row r="4647" spans="1:4" s="476" customFormat="1" ht="13.5" x14ac:dyDescent="0.25">
      <c r="A4647" s="479">
        <v>99264</v>
      </c>
      <c r="B4647" s="479" t="s">
        <v>12907</v>
      </c>
      <c r="C4647" s="479" t="s">
        <v>925</v>
      </c>
      <c r="D4647" s="480">
        <v>689.49</v>
      </c>
    </row>
    <row r="4648" spans="1:4" s="476" customFormat="1" ht="13.5" x14ac:dyDescent="0.25">
      <c r="A4648" s="479">
        <v>102587</v>
      </c>
      <c r="B4648" s="479" t="s">
        <v>16404</v>
      </c>
      <c r="C4648" s="479" t="s">
        <v>925</v>
      </c>
      <c r="D4648" s="480">
        <v>2.9</v>
      </c>
    </row>
    <row r="4649" spans="1:4" s="476" customFormat="1" ht="13.5" x14ac:dyDescent="0.25">
      <c r="A4649" s="479">
        <v>102588</v>
      </c>
      <c r="B4649" s="479" t="s">
        <v>16405</v>
      </c>
      <c r="C4649" s="479" t="s">
        <v>925</v>
      </c>
      <c r="D4649" s="480">
        <v>4.2</v>
      </c>
    </row>
    <row r="4650" spans="1:4" s="476" customFormat="1" ht="13.5" x14ac:dyDescent="0.25">
      <c r="A4650" s="479">
        <v>102589</v>
      </c>
      <c r="B4650" s="479" t="s">
        <v>16406</v>
      </c>
      <c r="C4650" s="479" t="s">
        <v>925</v>
      </c>
      <c r="D4650" s="480">
        <v>3.23</v>
      </c>
    </row>
    <row r="4651" spans="1:4" s="476" customFormat="1" ht="13.5" x14ac:dyDescent="0.25">
      <c r="A4651" s="479">
        <v>102590</v>
      </c>
      <c r="B4651" s="479" t="s">
        <v>16407</v>
      </c>
      <c r="C4651" s="479" t="s">
        <v>925</v>
      </c>
      <c r="D4651" s="480">
        <v>4.53</v>
      </c>
    </row>
    <row r="4652" spans="1:4" s="476" customFormat="1" ht="13.5" x14ac:dyDescent="0.25">
      <c r="A4652" s="479">
        <v>102591</v>
      </c>
      <c r="B4652" s="479" t="s">
        <v>16408</v>
      </c>
      <c r="C4652" s="479" t="s">
        <v>925</v>
      </c>
      <c r="D4652" s="480">
        <v>3.56</v>
      </c>
    </row>
    <row r="4653" spans="1:4" s="476" customFormat="1" ht="13.5" x14ac:dyDescent="0.25">
      <c r="A4653" s="479">
        <v>102592</v>
      </c>
      <c r="B4653" s="479" t="s">
        <v>16409</v>
      </c>
      <c r="C4653" s="479" t="s">
        <v>925</v>
      </c>
      <c r="D4653" s="480">
        <v>4.8600000000000003</v>
      </c>
    </row>
    <row r="4654" spans="1:4" s="476" customFormat="1" ht="13.5" x14ac:dyDescent="0.25">
      <c r="A4654" s="479">
        <v>102593</v>
      </c>
      <c r="B4654" s="479" t="s">
        <v>16410</v>
      </c>
      <c r="C4654" s="479" t="s">
        <v>925</v>
      </c>
      <c r="D4654" s="480">
        <v>4.0199999999999996</v>
      </c>
    </row>
    <row r="4655" spans="1:4" s="476" customFormat="1" ht="13.5" x14ac:dyDescent="0.25">
      <c r="A4655" s="479">
        <v>102594</v>
      </c>
      <c r="B4655" s="479" t="s">
        <v>16411</v>
      </c>
      <c r="C4655" s="479" t="s">
        <v>925</v>
      </c>
      <c r="D4655" s="480">
        <v>5.32</v>
      </c>
    </row>
    <row r="4656" spans="1:4" s="476" customFormat="1" ht="13.5" x14ac:dyDescent="0.25">
      <c r="A4656" s="479">
        <v>102595</v>
      </c>
      <c r="B4656" s="479" t="s">
        <v>16412</v>
      </c>
      <c r="C4656" s="479" t="s">
        <v>925</v>
      </c>
      <c r="D4656" s="480">
        <v>4.54</v>
      </c>
    </row>
    <row r="4657" spans="1:4" s="476" customFormat="1" ht="13.5" x14ac:dyDescent="0.25">
      <c r="A4657" s="479">
        <v>102596</v>
      </c>
      <c r="B4657" s="479" t="s">
        <v>16413</v>
      </c>
      <c r="C4657" s="479" t="s">
        <v>925</v>
      </c>
      <c r="D4657" s="480">
        <v>5.85</v>
      </c>
    </row>
    <row r="4658" spans="1:4" s="476" customFormat="1" ht="13.5" x14ac:dyDescent="0.25">
      <c r="A4658" s="479">
        <v>102597</v>
      </c>
      <c r="B4658" s="479" t="s">
        <v>16414</v>
      </c>
      <c r="C4658" s="479" t="s">
        <v>925</v>
      </c>
      <c r="D4658" s="480">
        <v>5.2</v>
      </c>
    </row>
    <row r="4659" spans="1:4" s="476" customFormat="1" ht="13.5" x14ac:dyDescent="0.25">
      <c r="A4659" s="479">
        <v>102598</v>
      </c>
      <c r="B4659" s="479" t="s">
        <v>16415</v>
      </c>
      <c r="C4659" s="479" t="s">
        <v>925</v>
      </c>
      <c r="D4659" s="480">
        <v>6.49</v>
      </c>
    </row>
    <row r="4660" spans="1:4" s="476" customFormat="1" ht="13.5" x14ac:dyDescent="0.25">
      <c r="A4660" s="479">
        <v>102599</v>
      </c>
      <c r="B4660" s="479" t="s">
        <v>16416</v>
      </c>
      <c r="C4660" s="479" t="s">
        <v>925</v>
      </c>
      <c r="D4660" s="480">
        <v>5.85</v>
      </c>
    </row>
    <row r="4661" spans="1:4" s="476" customFormat="1" ht="13.5" x14ac:dyDescent="0.25">
      <c r="A4661" s="479">
        <v>102600</v>
      </c>
      <c r="B4661" s="479" t="s">
        <v>16417</v>
      </c>
      <c r="C4661" s="479" t="s">
        <v>925</v>
      </c>
      <c r="D4661" s="480">
        <v>7.15</v>
      </c>
    </row>
    <row r="4662" spans="1:4" s="476" customFormat="1" ht="13.5" x14ac:dyDescent="0.25">
      <c r="A4662" s="479">
        <v>102601</v>
      </c>
      <c r="B4662" s="479" t="s">
        <v>16418</v>
      </c>
      <c r="C4662" s="479" t="s">
        <v>925</v>
      </c>
      <c r="D4662" s="480">
        <v>6.84</v>
      </c>
    </row>
    <row r="4663" spans="1:4" s="476" customFormat="1" ht="13.5" x14ac:dyDescent="0.25">
      <c r="A4663" s="479">
        <v>102602</v>
      </c>
      <c r="B4663" s="479" t="s">
        <v>16419</v>
      </c>
      <c r="C4663" s="479" t="s">
        <v>925</v>
      </c>
      <c r="D4663" s="480">
        <v>8.14</v>
      </c>
    </row>
    <row r="4664" spans="1:4" s="476" customFormat="1" ht="13.5" x14ac:dyDescent="0.25">
      <c r="A4664" s="479">
        <v>102603</v>
      </c>
      <c r="B4664" s="479" t="s">
        <v>16420</v>
      </c>
      <c r="C4664" s="479" t="s">
        <v>925</v>
      </c>
      <c r="D4664" s="480">
        <v>8.48</v>
      </c>
    </row>
    <row r="4665" spans="1:4" s="476" customFormat="1" ht="13.5" x14ac:dyDescent="0.25">
      <c r="A4665" s="479">
        <v>102604</v>
      </c>
      <c r="B4665" s="479" t="s">
        <v>16421</v>
      </c>
      <c r="C4665" s="479" t="s">
        <v>925</v>
      </c>
      <c r="D4665" s="480">
        <v>9.7799999999999994</v>
      </c>
    </row>
    <row r="4666" spans="1:4" s="476" customFormat="1" ht="13.5" x14ac:dyDescent="0.25">
      <c r="A4666" s="479">
        <v>102605</v>
      </c>
      <c r="B4666" s="479" t="s">
        <v>16422</v>
      </c>
      <c r="C4666" s="479" t="s">
        <v>925</v>
      </c>
      <c r="D4666" s="480">
        <v>273.93</v>
      </c>
    </row>
    <row r="4667" spans="1:4" s="476" customFormat="1" ht="13.5" x14ac:dyDescent="0.25">
      <c r="A4667" s="479">
        <v>102606</v>
      </c>
      <c r="B4667" s="479" t="s">
        <v>16423</v>
      </c>
      <c r="C4667" s="479" t="s">
        <v>925</v>
      </c>
      <c r="D4667" s="480">
        <v>467.65</v>
      </c>
    </row>
    <row r="4668" spans="1:4" s="476" customFormat="1" ht="13.5" x14ac:dyDescent="0.25">
      <c r="A4668" s="479">
        <v>102607</v>
      </c>
      <c r="B4668" s="479" t="s">
        <v>16424</v>
      </c>
      <c r="C4668" s="479" t="s">
        <v>925</v>
      </c>
      <c r="D4668" s="480">
        <v>475.78</v>
      </c>
    </row>
    <row r="4669" spans="1:4" s="476" customFormat="1" ht="13.5" x14ac:dyDescent="0.25">
      <c r="A4669" s="479">
        <v>102608</v>
      </c>
      <c r="B4669" s="479" t="s">
        <v>16425</v>
      </c>
      <c r="C4669" s="479" t="s">
        <v>925</v>
      </c>
      <c r="D4669" s="480">
        <v>961.91</v>
      </c>
    </row>
    <row r="4670" spans="1:4" s="476" customFormat="1" ht="13.5" x14ac:dyDescent="0.25">
      <c r="A4670" s="479">
        <v>102609</v>
      </c>
      <c r="B4670" s="479" t="s">
        <v>16426</v>
      </c>
      <c r="C4670" s="479" t="s">
        <v>925</v>
      </c>
      <c r="D4670" s="481">
        <v>1082.25</v>
      </c>
    </row>
    <row r="4671" spans="1:4" s="476" customFormat="1" ht="13.5" x14ac:dyDescent="0.25">
      <c r="A4671" s="479">
        <v>102611</v>
      </c>
      <c r="B4671" s="479" t="s">
        <v>16427</v>
      </c>
      <c r="C4671" s="479" t="s">
        <v>925</v>
      </c>
      <c r="D4671" s="480">
        <v>381.6</v>
      </c>
    </row>
    <row r="4672" spans="1:4" s="476" customFormat="1" ht="13.5" x14ac:dyDescent="0.25">
      <c r="A4672" s="479">
        <v>102613</v>
      </c>
      <c r="B4672" s="479" t="s">
        <v>16428</v>
      </c>
      <c r="C4672" s="479" t="s">
        <v>925</v>
      </c>
      <c r="D4672" s="480">
        <v>524.28</v>
      </c>
    </row>
    <row r="4673" spans="1:4" s="476" customFormat="1" ht="13.5" x14ac:dyDescent="0.25">
      <c r="A4673" s="479">
        <v>102614</v>
      </c>
      <c r="B4673" s="479" t="s">
        <v>16429</v>
      </c>
      <c r="C4673" s="479" t="s">
        <v>925</v>
      </c>
      <c r="D4673" s="480">
        <v>848.48</v>
      </c>
    </row>
    <row r="4674" spans="1:4" s="476" customFormat="1" ht="13.5" x14ac:dyDescent="0.25">
      <c r="A4674" s="479">
        <v>102615</v>
      </c>
      <c r="B4674" s="479" t="s">
        <v>16430</v>
      </c>
      <c r="C4674" s="479" t="s">
        <v>925</v>
      </c>
      <c r="D4674" s="481">
        <v>1093.43</v>
      </c>
    </row>
    <row r="4675" spans="1:4" s="476" customFormat="1" ht="13.5" x14ac:dyDescent="0.25">
      <c r="A4675" s="479">
        <v>102617</v>
      </c>
      <c r="B4675" s="479" t="s">
        <v>16431</v>
      </c>
      <c r="C4675" s="479" t="s">
        <v>925</v>
      </c>
      <c r="D4675" s="481">
        <v>2872.41</v>
      </c>
    </row>
    <row r="4676" spans="1:4" s="476" customFormat="1" ht="13.5" x14ac:dyDescent="0.25">
      <c r="A4676" s="479">
        <v>102619</v>
      </c>
      <c r="B4676" s="479" t="s">
        <v>16432</v>
      </c>
      <c r="C4676" s="479" t="s">
        <v>925</v>
      </c>
      <c r="D4676" s="481">
        <v>5462.26</v>
      </c>
    </row>
    <row r="4677" spans="1:4" s="476" customFormat="1" ht="13.5" x14ac:dyDescent="0.25">
      <c r="A4677" s="479">
        <v>102622</v>
      </c>
      <c r="B4677" s="479" t="s">
        <v>16433</v>
      </c>
      <c r="C4677" s="479" t="s">
        <v>925</v>
      </c>
      <c r="D4677" s="480">
        <v>672.72</v>
      </c>
    </row>
    <row r="4678" spans="1:4" s="476" customFormat="1" ht="13.5" x14ac:dyDescent="0.25">
      <c r="A4678" s="479">
        <v>102623</v>
      </c>
      <c r="B4678" s="479" t="s">
        <v>16434</v>
      </c>
      <c r="C4678" s="479" t="s">
        <v>925</v>
      </c>
      <c r="D4678" s="480">
        <v>929.26</v>
      </c>
    </row>
    <row r="4679" spans="1:4" s="476" customFormat="1" ht="13.5" x14ac:dyDescent="0.25">
      <c r="A4679" s="479">
        <v>89482</v>
      </c>
      <c r="B4679" s="479" t="s">
        <v>968</v>
      </c>
      <c r="C4679" s="479" t="s">
        <v>925</v>
      </c>
      <c r="D4679" s="480">
        <v>34.56</v>
      </c>
    </row>
    <row r="4680" spans="1:4" s="476" customFormat="1" ht="13.5" x14ac:dyDescent="0.25">
      <c r="A4680" s="479">
        <v>89491</v>
      </c>
      <c r="B4680" s="479" t="s">
        <v>5836</v>
      </c>
      <c r="C4680" s="479" t="s">
        <v>925</v>
      </c>
      <c r="D4680" s="480">
        <v>83.83</v>
      </c>
    </row>
    <row r="4681" spans="1:4" s="476" customFormat="1" ht="13.5" x14ac:dyDescent="0.25">
      <c r="A4681" s="479">
        <v>89495</v>
      </c>
      <c r="B4681" s="479" t="s">
        <v>1839</v>
      </c>
      <c r="C4681" s="479" t="s">
        <v>925</v>
      </c>
      <c r="D4681" s="480">
        <v>14.28</v>
      </c>
    </row>
    <row r="4682" spans="1:4" s="476" customFormat="1" ht="13.5" x14ac:dyDescent="0.25">
      <c r="A4682" s="479">
        <v>89707</v>
      </c>
      <c r="B4682" s="479" t="s">
        <v>5837</v>
      </c>
      <c r="C4682" s="479" t="s">
        <v>925</v>
      </c>
      <c r="D4682" s="480">
        <v>39.619999999999997</v>
      </c>
    </row>
    <row r="4683" spans="1:4" s="476" customFormat="1" ht="13.5" x14ac:dyDescent="0.25">
      <c r="A4683" s="479">
        <v>89708</v>
      </c>
      <c r="B4683" s="479" t="s">
        <v>1840</v>
      </c>
      <c r="C4683" s="479" t="s">
        <v>925</v>
      </c>
      <c r="D4683" s="480">
        <v>90.54</v>
      </c>
    </row>
    <row r="4684" spans="1:4" s="476" customFormat="1" ht="13.5" x14ac:dyDescent="0.25">
      <c r="A4684" s="479">
        <v>89709</v>
      </c>
      <c r="B4684" s="479" t="s">
        <v>1012</v>
      </c>
      <c r="C4684" s="479" t="s">
        <v>925</v>
      </c>
      <c r="D4684" s="480">
        <v>15.75</v>
      </c>
    </row>
    <row r="4685" spans="1:4" s="476" customFormat="1" ht="13.5" x14ac:dyDescent="0.25">
      <c r="A4685" s="479">
        <v>89710</v>
      </c>
      <c r="B4685" s="479" t="s">
        <v>5838</v>
      </c>
      <c r="C4685" s="479" t="s">
        <v>925</v>
      </c>
      <c r="D4685" s="480">
        <v>13.19</v>
      </c>
    </row>
    <row r="4686" spans="1:4" s="476" customFormat="1" ht="13.5" x14ac:dyDescent="0.25">
      <c r="A4686" s="479">
        <v>86872</v>
      </c>
      <c r="B4686" s="479" t="s">
        <v>1445</v>
      </c>
      <c r="C4686" s="479" t="s">
        <v>925</v>
      </c>
      <c r="D4686" s="480">
        <v>545.14</v>
      </c>
    </row>
    <row r="4687" spans="1:4" s="476" customFormat="1" ht="13.5" x14ac:dyDescent="0.25">
      <c r="A4687" s="479">
        <v>86874</v>
      </c>
      <c r="B4687" s="479" t="s">
        <v>5839</v>
      </c>
      <c r="C4687" s="479" t="s">
        <v>925</v>
      </c>
      <c r="D4687" s="480">
        <v>380.36</v>
      </c>
    </row>
    <row r="4688" spans="1:4" s="476" customFormat="1" ht="13.5" x14ac:dyDescent="0.25">
      <c r="A4688" s="479">
        <v>86875</v>
      </c>
      <c r="B4688" s="479" t="s">
        <v>5840</v>
      </c>
      <c r="C4688" s="479" t="s">
        <v>925</v>
      </c>
      <c r="D4688" s="480">
        <v>412.4</v>
      </c>
    </row>
    <row r="4689" spans="1:4" s="476" customFormat="1" ht="13.5" x14ac:dyDescent="0.25">
      <c r="A4689" s="479">
        <v>86876</v>
      </c>
      <c r="B4689" s="479" t="s">
        <v>5841</v>
      </c>
      <c r="C4689" s="479" t="s">
        <v>925</v>
      </c>
      <c r="D4689" s="480">
        <v>235.1</v>
      </c>
    </row>
    <row r="4690" spans="1:4" s="476" customFormat="1" ht="13.5" x14ac:dyDescent="0.25">
      <c r="A4690" s="479">
        <v>86877</v>
      </c>
      <c r="B4690" s="479" t="s">
        <v>5842</v>
      </c>
      <c r="C4690" s="479" t="s">
        <v>925</v>
      </c>
      <c r="D4690" s="480">
        <v>56.45</v>
      </c>
    </row>
    <row r="4691" spans="1:4" s="476" customFormat="1" ht="13.5" x14ac:dyDescent="0.25">
      <c r="A4691" s="479">
        <v>86878</v>
      </c>
      <c r="B4691" s="479" t="s">
        <v>5843</v>
      </c>
      <c r="C4691" s="479" t="s">
        <v>925</v>
      </c>
      <c r="D4691" s="480">
        <v>60.84</v>
      </c>
    </row>
    <row r="4692" spans="1:4" s="476" customFormat="1" ht="13.5" x14ac:dyDescent="0.25">
      <c r="A4692" s="479">
        <v>86879</v>
      </c>
      <c r="B4692" s="479" t="s">
        <v>5844</v>
      </c>
      <c r="C4692" s="479" t="s">
        <v>925</v>
      </c>
      <c r="D4692" s="480">
        <v>6.89</v>
      </c>
    </row>
    <row r="4693" spans="1:4" s="476" customFormat="1" ht="13.5" x14ac:dyDescent="0.25">
      <c r="A4693" s="479">
        <v>86880</v>
      </c>
      <c r="B4693" s="479" t="s">
        <v>5845</v>
      </c>
      <c r="C4693" s="479" t="s">
        <v>925</v>
      </c>
      <c r="D4693" s="480">
        <v>19.64</v>
      </c>
    </row>
    <row r="4694" spans="1:4" s="476" customFormat="1" ht="13.5" x14ac:dyDescent="0.25">
      <c r="A4694" s="479">
        <v>86881</v>
      </c>
      <c r="B4694" s="479" t="s">
        <v>5846</v>
      </c>
      <c r="C4694" s="479" t="s">
        <v>925</v>
      </c>
      <c r="D4694" s="480">
        <v>170.97</v>
      </c>
    </row>
    <row r="4695" spans="1:4" s="476" customFormat="1" ht="13.5" x14ac:dyDescent="0.25">
      <c r="A4695" s="479">
        <v>86882</v>
      </c>
      <c r="B4695" s="479" t="s">
        <v>5847</v>
      </c>
      <c r="C4695" s="479" t="s">
        <v>925</v>
      </c>
      <c r="D4695" s="480">
        <v>20.149999999999999</v>
      </c>
    </row>
    <row r="4696" spans="1:4" s="476" customFormat="1" ht="13.5" x14ac:dyDescent="0.25">
      <c r="A4696" s="479">
        <v>86883</v>
      </c>
      <c r="B4696" s="479" t="s">
        <v>1396</v>
      </c>
      <c r="C4696" s="479" t="s">
        <v>925</v>
      </c>
      <c r="D4696" s="480">
        <v>11.49</v>
      </c>
    </row>
    <row r="4697" spans="1:4" s="476" customFormat="1" ht="13.5" x14ac:dyDescent="0.25">
      <c r="A4697" s="479">
        <v>86884</v>
      </c>
      <c r="B4697" s="479" t="s">
        <v>5848</v>
      </c>
      <c r="C4697" s="479" t="s">
        <v>925</v>
      </c>
      <c r="D4697" s="480">
        <v>8.51</v>
      </c>
    </row>
    <row r="4698" spans="1:4" s="476" customFormat="1" ht="13.5" x14ac:dyDescent="0.25">
      <c r="A4698" s="479">
        <v>86885</v>
      </c>
      <c r="B4698" s="479" t="s">
        <v>5849</v>
      </c>
      <c r="C4698" s="479" t="s">
        <v>925</v>
      </c>
      <c r="D4698" s="480">
        <v>9.61</v>
      </c>
    </row>
    <row r="4699" spans="1:4" s="476" customFormat="1" ht="13.5" x14ac:dyDescent="0.25">
      <c r="A4699" s="479">
        <v>86886</v>
      </c>
      <c r="B4699" s="479" t="s">
        <v>5850</v>
      </c>
      <c r="C4699" s="479" t="s">
        <v>925</v>
      </c>
      <c r="D4699" s="480">
        <v>41.85</v>
      </c>
    </row>
    <row r="4700" spans="1:4" s="476" customFormat="1" ht="13.5" x14ac:dyDescent="0.25">
      <c r="A4700" s="479">
        <v>86887</v>
      </c>
      <c r="B4700" s="479" t="s">
        <v>5851</v>
      </c>
      <c r="C4700" s="479" t="s">
        <v>925</v>
      </c>
      <c r="D4700" s="480">
        <v>45.38</v>
      </c>
    </row>
    <row r="4701" spans="1:4" s="476" customFormat="1" ht="13.5" x14ac:dyDescent="0.25">
      <c r="A4701" s="479">
        <v>86888</v>
      </c>
      <c r="B4701" s="479" t="s">
        <v>956</v>
      </c>
      <c r="C4701" s="479" t="s">
        <v>925</v>
      </c>
      <c r="D4701" s="480">
        <v>372.59</v>
      </c>
    </row>
    <row r="4702" spans="1:4" s="476" customFormat="1" ht="13.5" x14ac:dyDescent="0.25">
      <c r="A4702" s="479">
        <v>86889</v>
      </c>
      <c r="B4702" s="479" t="s">
        <v>5852</v>
      </c>
      <c r="C4702" s="479" t="s">
        <v>925</v>
      </c>
      <c r="D4702" s="480">
        <v>701.12</v>
      </c>
    </row>
    <row r="4703" spans="1:4" s="476" customFormat="1" ht="13.5" x14ac:dyDescent="0.25">
      <c r="A4703" s="479">
        <v>86893</v>
      </c>
      <c r="B4703" s="479" t="s">
        <v>5853</v>
      </c>
      <c r="C4703" s="479" t="s">
        <v>925</v>
      </c>
      <c r="D4703" s="480">
        <v>400.29</v>
      </c>
    </row>
    <row r="4704" spans="1:4" s="476" customFormat="1" ht="13.5" x14ac:dyDescent="0.25">
      <c r="A4704" s="479">
        <v>86894</v>
      </c>
      <c r="B4704" s="479" t="s">
        <v>5854</v>
      </c>
      <c r="C4704" s="479" t="s">
        <v>925</v>
      </c>
      <c r="D4704" s="480">
        <v>260.58999999999997</v>
      </c>
    </row>
    <row r="4705" spans="1:4" s="476" customFormat="1" ht="13.5" x14ac:dyDescent="0.25">
      <c r="A4705" s="479">
        <v>86895</v>
      </c>
      <c r="B4705" s="479" t="s">
        <v>5855</v>
      </c>
      <c r="C4705" s="479" t="s">
        <v>925</v>
      </c>
      <c r="D4705" s="480">
        <v>335.42</v>
      </c>
    </row>
    <row r="4706" spans="1:4" s="476" customFormat="1" ht="13.5" x14ac:dyDescent="0.25">
      <c r="A4706" s="479">
        <v>86899</v>
      </c>
      <c r="B4706" s="479" t="s">
        <v>5856</v>
      </c>
      <c r="C4706" s="479" t="s">
        <v>925</v>
      </c>
      <c r="D4706" s="480">
        <v>222.57</v>
      </c>
    </row>
    <row r="4707" spans="1:4" s="476" customFormat="1" ht="13.5" x14ac:dyDescent="0.25">
      <c r="A4707" s="479">
        <v>86900</v>
      </c>
      <c r="B4707" s="479" t="s">
        <v>1440</v>
      </c>
      <c r="C4707" s="479" t="s">
        <v>925</v>
      </c>
      <c r="D4707" s="480">
        <v>166.77</v>
      </c>
    </row>
    <row r="4708" spans="1:4" s="476" customFormat="1" ht="13.5" x14ac:dyDescent="0.25">
      <c r="A4708" s="479">
        <v>86901</v>
      </c>
      <c r="B4708" s="479" t="s">
        <v>1397</v>
      </c>
      <c r="C4708" s="479" t="s">
        <v>925</v>
      </c>
      <c r="D4708" s="480">
        <v>114.58</v>
      </c>
    </row>
    <row r="4709" spans="1:4" s="476" customFormat="1" ht="13.5" x14ac:dyDescent="0.25">
      <c r="A4709" s="479">
        <v>86902</v>
      </c>
      <c r="B4709" s="479" t="s">
        <v>5857</v>
      </c>
      <c r="C4709" s="479" t="s">
        <v>925</v>
      </c>
      <c r="D4709" s="480">
        <v>231.61</v>
      </c>
    </row>
    <row r="4710" spans="1:4" s="476" customFormat="1" ht="13.5" x14ac:dyDescent="0.25">
      <c r="A4710" s="479">
        <v>86903</v>
      </c>
      <c r="B4710" s="479" t="s">
        <v>5858</v>
      </c>
      <c r="C4710" s="479" t="s">
        <v>925</v>
      </c>
      <c r="D4710" s="480">
        <v>264.83999999999997</v>
      </c>
    </row>
    <row r="4711" spans="1:4" s="476" customFormat="1" ht="13.5" x14ac:dyDescent="0.25">
      <c r="A4711" s="479">
        <v>86904</v>
      </c>
      <c r="B4711" s="479" t="s">
        <v>1442</v>
      </c>
      <c r="C4711" s="479" t="s">
        <v>925</v>
      </c>
      <c r="D4711" s="480">
        <v>110.18</v>
      </c>
    </row>
    <row r="4712" spans="1:4" s="476" customFormat="1" ht="13.5" x14ac:dyDescent="0.25">
      <c r="A4712" s="479">
        <v>86905</v>
      </c>
      <c r="B4712" s="479" t="s">
        <v>5859</v>
      </c>
      <c r="C4712" s="479" t="s">
        <v>925</v>
      </c>
      <c r="D4712" s="480">
        <v>312.19</v>
      </c>
    </row>
    <row r="4713" spans="1:4" s="476" customFormat="1" ht="13.5" x14ac:dyDescent="0.25">
      <c r="A4713" s="479">
        <v>86906</v>
      </c>
      <c r="B4713" s="479" t="s">
        <v>5860</v>
      </c>
      <c r="C4713" s="479" t="s">
        <v>925</v>
      </c>
      <c r="D4713" s="480">
        <v>57.8</v>
      </c>
    </row>
    <row r="4714" spans="1:4" s="476" customFormat="1" ht="13.5" x14ac:dyDescent="0.25">
      <c r="A4714" s="479">
        <v>86908</v>
      </c>
      <c r="B4714" s="479" t="s">
        <v>5861</v>
      </c>
      <c r="C4714" s="479" t="s">
        <v>925</v>
      </c>
      <c r="D4714" s="480">
        <v>372.48</v>
      </c>
    </row>
    <row r="4715" spans="1:4" s="476" customFormat="1" ht="13.5" x14ac:dyDescent="0.25">
      <c r="A4715" s="479">
        <v>86909</v>
      </c>
      <c r="B4715" s="479" t="s">
        <v>5862</v>
      </c>
      <c r="C4715" s="479" t="s">
        <v>925</v>
      </c>
      <c r="D4715" s="480">
        <v>100.37</v>
      </c>
    </row>
    <row r="4716" spans="1:4" s="476" customFormat="1" ht="13.5" x14ac:dyDescent="0.25">
      <c r="A4716" s="479">
        <v>86910</v>
      </c>
      <c r="B4716" s="479" t="s">
        <v>5863</v>
      </c>
      <c r="C4716" s="479" t="s">
        <v>925</v>
      </c>
      <c r="D4716" s="480">
        <v>98.61</v>
      </c>
    </row>
    <row r="4717" spans="1:4" s="476" customFormat="1" ht="13.5" x14ac:dyDescent="0.25">
      <c r="A4717" s="479">
        <v>86911</v>
      </c>
      <c r="B4717" s="479" t="s">
        <v>5864</v>
      </c>
      <c r="C4717" s="479" t="s">
        <v>925</v>
      </c>
      <c r="D4717" s="480">
        <v>67.650000000000006</v>
      </c>
    </row>
    <row r="4718" spans="1:4" s="476" customFormat="1" ht="13.5" x14ac:dyDescent="0.25">
      <c r="A4718" s="479">
        <v>86913</v>
      </c>
      <c r="B4718" s="479" t="s">
        <v>5865</v>
      </c>
      <c r="C4718" s="479" t="s">
        <v>925</v>
      </c>
      <c r="D4718" s="480">
        <v>42.7</v>
      </c>
    </row>
    <row r="4719" spans="1:4" s="476" customFormat="1" ht="13.5" x14ac:dyDescent="0.25">
      <c r="A4719" s="479">
        <v>86914</v>
      </c>
      <c r="B4719" s="479" t="s">
        <v>5866</v>
      </c>
      <c r="C4719" s="479" t="s">
        <v>925</v>
      </c>
      <c r="D4719" s="480">
        <v>76.06</v>
      </c>
    </row>
    <row r="4720" spans="1:4" s="476" customFormat="1" ht="13.5" x14ac:dyDescent="0.25">
      <c r="A4720" s="479">
        <v>86915</v>
      </c>
      <c r="B4720" s="479" t="s">
        <v>5867</v>
      </c>
      <c r="C4720" s="479" t="s">
        <v>925</v>
      </c>
      <c r="D4720" s="480">
        <v>110.27</v>
      </c>
    </row>
    <row r="4721" spans="1:4" s="476" customFormat="1" ht="13.5" x14ac:dyDescent="0.25">
      <c r="A4721" s="479">
        <v>86916</v>
      </c>
      <c r="B4721" s="479" t="s">
        <v>5868</v>
      </c>
      <c r="C4721" s="479" t="s">
        <v>925</v>
      </c>
      <c r="D4721" s="480">
        <v>27.26</v>
      </c>
    </row>
    <row r="4722" spans="1:4" s="476" customFormat="1" ht="13.5" x14ac:dyDescent="0.25">
      <c r="A4722" s="479">
        <v>86919</v>
      </c>
      <c r="B4722" s="479" t="s">
        <v>5869</v>
      </c>
      <c r="C4722" s="479" t="s">
        <v>925</v>
      </c>
      <c r="D4722" s="480">
        <v>689.14</v>
      </c>
    </row>
    <row r="4723" spans="1:4" s="476" customFormat="1" ht="13.5" x14ac:dyDescent="0.25">
      <c r="A4723" s="479">
        <v>86920</v>
      </c>
      <c r="B4723" s="479" t="s">
        <v>5870</v>
      </c>
      <c r="C4723" s="479" t="s">
        <v>925</v>
      </c>
      <c r="D4723" s="480">
        <v>606.22</v>
      </c>
    </row>
    <row r="4724" spans="1:4" s="476" customFormat="1" ht="13.5" x14ac:dyDescent="0.25">
      <c r="A4724" s="479">
        <v>86921</v>
      </c>
      <c r="B4724" s="479" t="s">
        <v>5871</v>
      </c>
      <c r="C4724" s="479" t="s">
        <v>925</v>
      </c>
      <c r="D4724" s="480">
        <v>590.78</v>
      </c>
    </row>
    <row r="4725" spans="1:4" s="476" customFormat="1" ht="13.5" x14ac:dyDescent="0.25">
      <c r="A4725" s="479">
        <v>86922</v>
      </c>
      <c r="B4725" s="479" t="s">
        <v>5872</v>
      </c>
      <c r="C4725" s="479" t="s">
        <v>925</v>
      </c>
      <c r="D4725" s="480">
        <v>683.84</v>
      </c>
    </row>
    <row r="4726" spans="1:4" s="476" customFormat="1" ht="13.5" x14ac:dyDescent="0.25">
      <c r="A4726" s="479">
        <v>86923</v>
      </c>
      <c r="B4726" s="479" t="s">
        <v>5873</v>
      </c>
      <c r="C4726" s="479" t="s">
        <v>925</v>
      </c>
      <c r="D4726" s="480">
        <v>450.1</v>
      </c>
    </row>
    <row r="4727" spans="1:4" s="476" customFormat="1" ht="13.5" x14ac:dyDescent="0.25">
      <c r="A4727" s="479">
        <v>86924</v>
      </c>
      <c r="B4727" s="479" t="s">
        <v>5874</v>
      </c>
      <c r="C4727" s="479" t="s">
        <v>925</v>
      </c>
      <c r="D4727" s="480">
        <v>434.66</v>
      </c>
    </row>
    <row r="4728" spans="1:4" s="476" customFormat="1" ht="13.5" x14ac:dyDescent="0.25">
      <c r="A4728" s="479">
        <v>86925</v>
      </c>
      <c r="B4728" s="479" t="s">
        <v>5875</v>
      </c>
      <c r="C4728" s="479" t="s">
        <v>925</v>
      </c>
      <c r="D4728" s="480">
        <v>473.48</v>
      </c>
    </row>
    <row r="4729" spans="1:4" s="476" customFormat="1" ht="13.5" x14ac:dyDescent="0.25">
      <c r="A4729" s="479">
        <v>86926</v>
      </c>
      <c r="B4729" s="479" t="s">
        <v>5876</v>
      </c>
      <c r="C4729" s="479" t="s">
        <v>925</v>
      </c>
      <c r="D4729" s="480">
        <v>458.04</v>
      </c>
    </row>
    <row r="4730" spans="1:4" s="476" customFormat="1" ht="13.5" x14ac:dyDescent="0.25">
      <c r="A4730" s="479">
        <v>86927</v>
      </c>
      <c r="B4730" s="479" t="s">
        <v>5877</v>
      </c>
      <c r="C4730" s="479" t="s">
        <v>925</v>
      </c>
      <c r="D4730" s="480">
        <v>304.83999999999997</v>
      </c>
    </row>
    <row r="4731" spans="1:4" s="476" customFormat="1" ht="13.5" x14ac:dyDescent="0.25">
      <c r="A4731" s="479">
        <v>86928</v>
      </c>
      <c r="B4731" s="479" t="s">
        <v>5878</v>
      </c>
      <c r="C4731" s="479" t="s">
        <v>925</v>
      </c>
      <c r="D4731" s="480">
        <v>289.39999999999998</v>
      </c>
    </row>
    <row r="4732" spans="1:4" s="476" customFormat="1" ht="13.5" x14ac:dyDescent="0.25">
      <c r="A4732" s="479">
        <v>86929</v>
      </c>
      <c r="B4732" s="479" t="s">
        <v>5879</v>
      </c>
      <c r="C4732" s="479" t="s">
        <v>925</v>
      </c>
      <c r="D4732" s="480">
        <v>296.18</v>
      </c>
    </row>
    <row r="4733" spans="1:4" s="476" customFormat="1" ht="13.5" x14ac:dyDescent="0.25">
      <c r="A4733" s="479">
        <v>86930</v>
      </c>
      <c r="B4733" s="479" t="s">
        <v>5880</v>
      </c>
      <c r="C4733" s="479" t="s">
        <v>925</v>
      </c>
      <c r="D4733" s="480">
        <v>280.74</v>
      </c>
    </row>
    <row r="4734" spans="1:4" s="476" customFormat="1" ht="13.5" x14ac:dyDescent="0.25">
      <c r="A4734" s="479">
        <v>86931</v>
      </c>
      <c r="B4734" s="479" t="s">
        <v>5881</v>
      </c>
      <c r="C4734" s="479" t="s">
        <v>925</v>
      </c>
      <c r="D4734" s="480">
        <v>382.2</v>
      </c>
    </row>
    <row r="4735" spans="1:4" s="476" customFormat="1" ht="13.5" x14ac:dyDescent="0.25">
      <c r="A4735" s="479">
        <v>86932</v>
      </c>
      <c r="B4735" s="479" t="s">
        <v>5882</v>
      </c>
      <c r="C4735" s="479" t="s">
        <v>925</v>
      </c>
      <c r="D4735" s="480">
        <v>417.97</v>
      </c>
    </row>
    <row r="4736" spans="1:4" s="476" customFormat="1" ht="13.5" x14ac:dyDescent="0.25">
      <c r="A4736" s="479">
        <v>86933</v>
      </c>
      <c r="B4736" s="479" t="s">
        <v>5883</v>
      </c>
      <c r="C4736" s="479" t="s">
        <v>925</v>
      </c>
      <c r="D4736" s="480">
        <v>368.03</v>
      </c>
    </row>
    <row r="4737" spans="1:4" s="476" customFormat="1" ht="13.5" x14ac:dyDescent="0.25">
      <c r="A4737" s="479">
        <v>86934</v>
      </c>
      <c r="B4737" s="479" t="s">
        <v>957</v>
      </c>
      <c r="C4737" s="479" t="s">
        <v>925</v>
      </c>
      <c r="D4737" s="480">
        <v>359.37</v>
      </c>
    </row>
    <row r="4738" spans="1:4" s="476" customFormat="1" ht="13.5" x14ac:dyDescent="0.25">
      <c r="A4738" s="479">
        <v>86935</v>
      </c>
      <c r="B4738" s="479" t="s">
        <v>1439</v>
      </c>
      <c r="C4738" s="479" t="s">
        <v>925</v>
      </c>
      <c r="D4738" s="480">
        <v>239.1</v>
      </c>
    </row>
    <row r="4739" spans="1:4" s="476" customFormat="1" ht="13.5" x14ac:dyDescent="0.25">
      <c r="A4739" s="479">
        <v>86936</v>
      </c>
      <c r="B4739" s="479" t="s">
        <v>1441</v>
      </c>
      <c r="C4739" s="479" t="s">
        <v>925</v>
      </c>
      <c r="D4739" s="480">
        <v>398.58</v>
      </c>
    </row>
    <row r="4740" spans="1:4" s="476" customFormat="1" ht="13.5" x14ac:dyDescent="0.25">
      <c r="A4740" s="479">
        <v>86937</v>
      </c>
      <c r="B4740" s="479" t="s">
        <v>1395</v>
      </c>
      <c r="C4740" s="479" t="s">
        <v>925</v>
      </c>
      <c r="D4740" s="480">
        <v>182.52</v>
      </c>
    </row>
    <row r="4741" spans="1:4" s="476" customFormat="1" ht="13.5" x14ac:dyDescent="0.25">
      <c r="A4741" s="479">
        <v>86938</v>
      </c>
      <c r="B4741" s="479" t="s">
        <v>5884</v>
      </c>
      <c r="C4741" s="479" t="s">
        <v>925</v>
      </c>
      <c r="D4741" s="480">
        <v>342</v>
      </c>
    </row>
    <row r="4742" spans="1:4" s="476" customFormat="1" ht="13.5" x14ac:dyDescent="0.25">
      <c r="A4742" s="479">
        <v>86939</v>
      </c>
      <c r="B4742" s="479" t="s">
        <v>5885</v>
      </c>
      <c r="C4742" s="479" t="s">
        <v>925</v>
      </c>
      <c r="D4742" s="480">
        <v>316.3</v>
      </c>
    </row>
    <row r="4743" spans="1:4" s="476" customFormat="1" ht="13.5" x14ac:dyDescent="0.25">
      <c r="A4743" s="479">
        <v>86940</v>
      </c>
      <c r="B4743" s="479" t="s">
        <v>5886</v>
      </c>
      <c r="C4743" s="479" t="s">
        <v>925</v>
      </c>
      <c r="D4743" s="480">
        <v>895.21</v>
      </c>
    </row>
    <row r="4744" spans="1:4" s="476" customFormat="1" ht="13.5" x14ac:dyDescent="0.25">
      <c r="A4744" s="479">
        <v>86941</v>
      </c>
      <c r="B4744" s="479" t="s">
        <v>5887</v>
      </c>
      <c r="C4744" s="479" t="s">
        <v>925</v>
      </c>
      <c r="D4744" s="480">
        <v>647.91</v>
      </c>
    </row>
    <row r="4745" spans="1:4" s="476" customFormat="1" ht="13.5" x14ac:dyDescent="0.25">
      <c r="A4745" s="479">
        <v>86942</v>
      </c>
      <c r="B4745" s="479" t="s">
        <v>5888</v>
      </c>
      <c r="C4745" s="479" t="s">
        <v>925</v>
      </c>
      <c r="D4745" s="480">
        <v>203.53</v>
      </c>
    </row>
    <row r="4746" spans="1:4" s="476" customFormat="1" ht="13.5" x14ac:dyDescent="0.25">
      <c r="A4746" s="479">
        <v>86943</v>
      </c>
      <c r="B4746" s="479" t="s">
        <v>958</v>
      </c>
      <c r="C4746" s="479" t="s">
        <v>925</v>
      </c>
      <c r="D4746" s="480">
        <v>194.87</v>
      </c>
    </row>
    <row r="4747" spans="1:4" s="476" customFormat="1" ht="13.5" x14ac:dyDescent="0.25">
      <c r="A4747" s="479">
        <v>86947</v>
      </c>
      <c r="B4747" s="479" t="s">
        <v>5889</v>
      </c>
      <c r="C4747" s="479" t="s">
        <v>925</v>
      </c>
      <c r="D4747" s="480">
        <v>967.52</v>
      </c>
    </row>
    <row r="4748" spans="1:4" s="476" customFormat="1" ht="13.5" x14ac:dyDescent="0.25">
      <c r="A4748" s="479">
        <v>93396</v>
      </c>
      <c r="B4748" s="479" t="s">
        <v>5890</v>
      </c>
      <c r="C4748" s="479" t="s">
        <v>925</v>
      </c>
      <c r="D4748" s="480">
        <v>584.25</v>
      </c>
    </row>
    <row r="4749" spans="1:4" s="476" customFormat="1" ht="13.5" x14ac:dyDescent="0.25">
      <c r="A4749" s="479">
        <v>93441</v>
      </c>
      <c r="B4749" s="479" t="s">
        <v>5891</v>
      </c>
      <c r="C4749" s="479" t="s">
        <v>925</v>
      </c>
      <c r="D4749" s="481">
        <v>1016.38</v>
      </c>
    </row>
    <row r="4750" spans="1:4" s="476" customFormat="1" ht="13.5" x14ac:dyDescent="0.25">
      <c r="A4750" s="479">
        <v>93442</v>
      </c>
      <c r="B4750" s="479" t="s">
        <v>5892</v>
      </c>
      <c r="C4750" s="479" t="s">
        <v>925</v>
      </c>
      <c r="D4750" s="480">
        <v>907.75</v>
      </c>
    </row>
    <row r="4751" spans="1:4" s="476" customFormat="1" ht="13.5" x14ac:dyDescent="0.25">
      <c r="A4751" s="479">
        <v>95469</v>
      </c>
      <c r="B4751" s="479" t="s">
        <v>1393</v>
      </c>
      <c r="C4751" s="479" t="s">
        <v>925</v>
      </c>
      <c r="D4751" s="480">
        <v>226.06</v>
      </c>
    </row>
    <row r="4752" spans="1:4" s="476" customFormat="1" ht="13.5" x14ac:dyDescent="0.25">
      <c r="A4752" s="479">
        <v>95470</v>
      </c>
      <c r="B4752" s="479" t="s">
        <v>1392</v>
      </c>
      <c r="C4752" s="479" t="s">
        <v>925</v>
      </c>
      <c r="D4752" s="480">
        <v>234.93</v>
      </c>
    </row>
    <row r="4753" spans="1:4" s="476" customFormat="1" ht="13.5" x14ac:dyDescent="0.25">
      <c r="A4753" s="479">
        <v>95471</v>
      </c>
      <c r="B4753" s="479" t="s">
        <v>1398</v>
      </c>
      <c r="C4753" s="479" t="s">
        <v>925</v>
      </c>
      <c r="D4753" s="480">
        <v>586.67999999999995</v>
      </c>
    </row>
    <row r="4754" spans="1:4" s="476" customFormat="1" ht="13.5" x14ac:dyDescent="0.25">
      <c r="A4754" s="479">
        <v>95472</v>
      </c>
      <c r="B4754" s="479" t="s">
        <v>5893</v>
      </c>
      <c r="C4754" s="479" t="s">
        <v>925</v>
      </c>
      <c r="D4754" s="480">
        <v>595.54999999999995</v>
      </c>
    </row>
    <row r="4755" spans="1:4" s="476" customFormat="1" ht="13.5" x14ac:dyDescent="0.25">
      <c r="A4755" s="479">
        <v>95542</v>
      </c>
      <c r="B4755" s="479" t="s">
        <v>5894</v>
      </c>
      <c r="C4755" s="479" t="s">
        <v>925</v>
      </c>
      <c r="D4755" s="480">
        <v>25.56</v>
      </c>
    </row>
    <row r="4756" spans="1:4" s="476" customFormat="1" ht="13.5" x14ac:dyDescent="0.25">
      <c r="A4756" s="479">
        <v>95543</v>
      </c>
      <c r="B4756" s="479" t="s">
        <v>5895</v>
      </c>
      <c r="C4756" s="479" t="s">
        <v>925</v>
      </c>
      <c r="D4756" s="480">
        <v>43.86</v>
      </c>
    </row>
    <row r="4757" spans="1:4" s="476" customFormat="1" ht="13.5" x14ac:dyDescent="0.25">
      <c r="A4757" s="479">
        <v>95544</v>
      </c>
      <c r="B4757" s="479" t="s">
        <v>5896</v>
      </c>
      <c r="C4757" s="479" t="s">
        <v>925</v>
      </c>
      <c r="D4757" s="480">
        <v>30.64</v>
      </c>
    </row>
    <row r="4758" spans="1:4" s="476" customFormat="1" ht="13.5" x14ac:dyDescent="0.25">
      <c r="A4758" s="479">
        <v>95545</v>
      </c>
      <c r="B4758" s="479" t="s">
        <v>5897</v>
      </c>
      <c r="C4758" s="479" t="s">
        <v>925</v>
      </c>
      <c r="D4758" s="480">
        <v>30.1</v>
      </c>
    </row>
    <row r="4759" spans="1:4" s="476" customFormat="1" ht="13.5" x14ac:dyDescent="0.25">
      <c r="A4759" s="479">
        <v>95546</v>
      </c>
      <c r="B4759" s="479" t="s">
        <v>5898</v>
      </c>
      <c r="C4759" s="479" t="s">
        <v>925</v>
      </c>
      <c r="D4759" s="480">
        <v>110.15</v>
      </c>
    </row>
    <row r="4760" spans="1:4" s="476" customFormat="1" ht="13.5" x14ac:dyDescent="0.25">
      <c r="A4760" s="479">
        <v>95547</v>
      </c>
      <c r="B4760" s="479" t="s">
        <v>1423</v>
      </c>
      <c r="C4760" s="479" t="s">
        <v>925</v>
      </c>
      <c r="D4760" s="480">
        <v>62.05</v>
      </c>
    </row>
    <row r="4761" spans="1:4" s="476" customFormat="1" ht="13.5" x14ac:dyDescent="0.25">
      <c r="A4761" s="479">
        <v>100848</v>
      </c>
      <c r="B4761" s="479" t="s">
        <v>5899</v>
      </c>
      <c r="C4761" s="479" t="s">
        <v>925</v>
      </c>
      <c r="D4761" s="480">
        <v>419.58</v>
      </c>
    </row>
    <row r="4762" spans="1:4" s="476" customFormat="1" ht="13.5" x14ac:dyDescent="0.25">
      <c r="A4762" s="479">
        <v>100849</v>
      </c>
      <c r="B4762" s="479" t="s">
        <v>5900</v>
      </c>
      <c r="C4762" s="479" t="s">
        <v>925</v>
      </c>
      <c r="D4762" s="480">
        <v>34.340000000000003</v>
      </c>
    </row>
    <row r="4763" spans="1:4" s="476" customFormat="1" ht="13.5" x14ac:dyDescent="0.25">
      <c r="A4763" s="479">
        <v>100851</v>
      </c>
      <c r="B4763" s="479" t="s">
        <v>5901</v>
      </c>
      <c r="C4763" s="479" t="s">
        <v>925</v>
      </c>
      <c r="D4763" s="480">
        <v>68.069999999999993</v>
      </c>
    </row>
    <row r="4764" spans="1:4" s="476" customFormat="1" ht="13.5" x14ac:dyDescent="0.25">
      <c r="A4764" s="479">
        <v>100852</v>
      </c>
      <c r="B4764" s="479" t="s">
        <v>5902</v>
      </c>
      <c r="C4764" s="479" t="s">
        <v>925</v>
      </c>
      <c r="D4764" s="480">
        <v>182.81</v>
      </c>
    </row>
    <row r="4765" spans="1:4" s="476" customFormat="1" ht="13.5" x14ac:dyDescent="0.25">
      <c r="A4765" s="479">
        <v>100853</v>
      </c>
      <c r="B4765" s="479" t="s">
        <v>16435</v>
      </c>
      <c r="C4765" s="479" t="s">
        <v>925</v>
      </c>
      <c r="D4765" s="480">
        <v>265.58999999999997</v>
      </c>
    </row>
    <row r="4766" spans="1:4" s="476" customFormat="1" ht="13.5" x14ac:dyDescent="0.25">
      <c r="A4766" s="479">
        <v>100854</v>
      </c>
      <c r="B4766" s="479" t="s">
        <v>5903</v>
      </c>
      <c r="C4766" s="479" t="s">
        <v>925</v>
      </c>
      <c r="D4766" s="481">
        <v>1377.08</v>
      </c>
    </row>
    <row r="4767" spans="1:4" s="476" customFormat="1" ht="13.5" x14ac:dyDescent="0.25">
      <c r="A4767" s="479">
        <v>100855</v>
      </c>
      <c r="B4767" s="479" t="s">
        <v>5904</v>
      </c>
      <c r="C4767" s="479" t="s">
        <v>925</v>
      </c>
      <c r="D4767" s="480">
        <v>30.1</v>
      </c>
    </row>
    <row r="4768" spans="1:4" s="476" customFormat="1" ht="13.5" x14ac:dyDescent="0.25">
      <c r="A4768" s="479">
        <v>100856</v>
      </c>
      <c r="B4768" s="479" t="s">
        <v>5905</v>
      </c>
      <c r="C4768" s="479" t="s">
        <v>925</v>
      </c>
      <c r="D4768" s="480">
        <v>29.51</v>
      </c>
    </row>
    <row r="4769" spans="1:4" s="476" customFormat="1" ht="13.5" x14ac:dyDescent="0.25">
      <c r="A4769" s="479">
        <v>100857</v>
      </c>
      <c r="B4769" s="479" t="s">
        <v>5906</v>
      </c>
      <c r="C4769" s="479" t="s">
        <v>925</v>
      </c>
      <c r="D4769" s="480">
        <v>404.21</v>
      </c>
    </row>
    <row r="4770" spans="1:4" s="476" customFormat="1" ht="13.5" x14ac:dyDescent="0.25">
      <c r="A4770" s="479">
        <v>100858</v>
      </c>
      <c r="B4770" s="479" t="s">
        <v>5907</v>
      </c>
      <c r="C4770" s="479" t="s">
        <v>925</v>
      </c>
      <c r="D4770" s="480">
        <v>550.07000000000005</v>
      </c>
    </row>
    <row r="4771" spans="1:4" s="476" customFormat="1" ht="13.5" x14ac:dyDescent="0.25">
      <c r="A4771" s="479">
        <v>100859</v>
      </c>
      <c r="B4771" s="479" t="s">
        <v>16436</v>
      </c>
      <c r="C4771" s="479" t="s">
        <v>925</v>
      </c>
      <c r="D4771" s="480">
        <v>777.74</v>
      </c>
    </row>
    <row r="4772" spans="1:4" s="476" customFormat="1" ht="13.5" x14ac:dyDescent="0.25">
      <c r="A4772" s="479">
        <v>100860</v>
      </c>
      <c r="B4772" s="479" t="s">
        <v>5908</v>
      </c>
      <c r="C4772" s="479" t="s">
        <v>925</v>
      </c>
      <c r="D4772" s="480">
        <v>74.239999999999995</v>
      </c>
    </row>
    <row r="4773" spans="1:4" s="476" customFormat="1" ht="13.5" x14ac:dyDescent="0.25">
      <c r="A4773" s="479">
        <v>100861</v>
      </c>
      <c r="B4773" s="479" t="s">
        <v>5909</v>
      </c>
      <c r="C4773" s="479" t="s">
        <v>925</v>
      </c>
      <c r="D4773" s="480">
        <v>38.47</v>
      </c>
    </row>
    <row r="4774" spans="1:4" s="476" customFormat="1" ht="13.5" x14ac:dyDescent="0.25">
      <c r="A4774" s="479">
        <v>100862</v>
      </c>
      <c r="B4774" s="479" t="s">
        <v>5910</v>
      </c>
      <c r="C4774" s="479" t="s">
        <v>925</v>
      </c>
      <c r="D4774" s="480">
        <v>42.88</v>
      </c>
    </row>
    <row r="4775" spans="1:4" s="476" customFormat="1" ht="13.5" x14ac:dyDescent="0.25">
      <c r="A4775" s="479">
        <v>100863</v>
      </c>
      <c r="B4775" s="479" t="s">
        <v>5911</v>
      </c>
      <c r="C4775" s="479" t="s">
        <v>925</v>
      </c>
      <c r="D4775" s="480">
        <v>479.42</v>
      </c>
    </row>
    <row r="4776" spans="1:4" s="476" customFormat="1" ht="13.5" x14ac:dyDescent="0.25">
      <c r="A4776" s="479">
        <v>100864</v>
      </c>
      <c r="B4776" s="479" t="s">
        <v>1421</v>
      </c>
      <c r="C4776" s="479" t="s">
        <v>925</v>
      </c>
      <c r="D4776" s="480">
        <v>528.26</v>
      </c>
    </row>
    <row r="4777" spans="1:4" s="476" customFormat="1" ht="13.5" x14ac:dyDescent="0.25">
      <c r="A4777" s="479">
        <v>100865</v>
      </c>
      <c r="B4777" s="479" t="s">
        <v>5912</v>
      </c>
      <c r="C4777" s="479" t="s">
        <v>925</v>
      </c>
      <c r="D4777" s="480">
        <v>476.79</v>
      </c>
    </row>
    <row r="4778" spans="1:4" s="476" customFormat="1" ht="13.5" x14ac:dyDescent="0.25">
      <c r="A4778" s="479">
        <v>100866</v>
      </c>
      <c r="B4778" s="479" t="s">
        <v>1417</v>
      </c>
      <c r="C4778" s="479" t="s">
        <v>925</v>
      </c>
      <c r="D4778" s="480">
        <v>244.73</v>
      </c>
    </row>
    <row r="4779" spans="1:4" s="476" customFormat="1" ht="13.5" x14ac:dyDescent="0.25">
      <c r="A4779" s="479">
        <v>100867</v>
      </c>
      <c r="B4779" s="479" t="s">
        <v>1415</v>
      </c>
      <c r="C4779" s="479" t="s">
        <v>925</v>
      </c>
      <c r="D4779" s="480">
        <v>260.83</v>
      </c>
    </row>
    <row r="4780" spans="1:4" s="476" customFormat="1" ht="13.5" x14ac:dyDescent="0.25">
      <c r="A4780" s="479">
        <v>100868</v>
      </c>
      <c r="B4780" s="479" t="s">
        <v>1413</v>
      </c>
      <c r="C4780" s="479" t="s">
        <v>925</v>
      </c>
      <c r="D4780" s="480">
        <v>271.55</v>
      </c>
    </row>
    <row r="4781" spans="1:4" s="476" customFormat="1" ht="13.5" x14ac:dyDescent="0.25">
      <c r="A4781" s="479">
        <v>100869</v>
      </c>
      <c r="B4781" s="479" t="s">
        <v>5913</v>
      </c>
      <c r="C4781" s="479" t="s">
        <v>925</v>
      </c>
      <c r="D4781" s="480">
        <v>279.77</v>
      </c>
    </row>
    <row r="4782" spans="1:4" s="476" customFormat="1" ht="13.5" x14ac:dyDescent="0.25">
      <c r="A4782" s="479">
        <v>100870</v>
      </c>
      <c r="B4782" s="479" t="s">
        <v>5914</v>
      </c>
      <c r="C4782" s="479" t="s">
        <v>925</v>
      </c>
      <c r="D4782" s="480">
        <v>199.65</v>
      </c>
    </row>
    <row r="4783" spans="1:4" s="476" customFormat="1" ht="13.5" x14ac:dyDescent="0.25">
      <c r="A4783" s="479">
        <v>100871</v>
      </c>
      <c r="B4783" s="479" t="s">
        <v>5915</v>
      </c>
      <c r="C4783" s="479" t="s">
        <v>925</v>
      </c>
      <c r="D4783" s="480">
        <v>214.4</v>
      </c>
    </row>
    <row r="4784" spans="1:4" s="476" customFormat="1" ht="13.5" x14ac:dyDescent="0.25">
      <c r="A4784" s="479">
        <v>100872</v>
      </c>
      <c r="B4784" s="479" t="s">
        <v>5916</v>
      </c>
      <c r="C4784" s="479" t="s">
        <v>925</v>
      </c>
      <c r="D4784" s="480">
        <v>223.82</v>
      </c>
    </row>
    <row r="4785" spans="1:4" s="476" customFormat="1" ht="13.5" x14ac:dyDescent="0.25">
      <c r="A4785" s="479">
        <v>100873</v>
      </c>
      <c r="B4785" s="479" t="s">
        <v>5917</v>
      </c>
      <c r="C4785" s="479" t="s">
        <v>925</v>
      </c>
      <c r="D4785" s="480">
        <v>229.7</v>
      </c>
    </row>
    <row r="4786" spans="1:4" s="476" customFormat="1" ht="13.5" x14ac:dyDescent="0.25">
      <c r="A4786" s="479">
        <v>100874</v>
      </c>
      <c r="B4786" s="479" t="s">
        <v>5918</v>
      </c>
      <c r="C4786" s="479" t="s">
        <v>925</v>
      </c>
      <c r="D4786" s="480">
        <v>244.73</v>
      </c>
    </row>
    <row r="4787" spans="1:4" s="476" customFormat="1" ht="13.5" x14ac:dyDescent="0.25">
      <c r="A4787" s="479">
        <v>100875</v>
      </c>
      <c r="B4787" s="479" t="s">
        <v>5919</v>
      </c>
      <c r="C4787" s="479" t="s">
        <v>925</v>
      </c>
      <c r="D4787" s="480">
        <v>878.91</v>
      </c>
    </row>
    <row r="4788" spans="1:4" s="476" customFormat="1" ht="13.5" x14ac:dyDescent="0.25">
      <c r="A4788" s="479">
        <v>100878</v>
      </c>
      <c r="B4788" s="479" t="s">
        <v>16437</v>
      </c>
      <c r="C4788" s="479" t="s">
        <v>925</v>
      </c>
      <c r="D4788" s="480">
        <v>502.34</v>
      </c>
    </row>
    <row r="4789" spans="1:4" s="476" customFormat="1" ht="13.5" x14ac:dyDescent="0.25">
      <c r="A4789" s="479">
        <v>98052</v>
      </c>
      <c r="B4789" s="479" t="s">
        <v>12908</v>
      </c>
      <c r="C4789" s="479" t="s">
        <v>925</v>
      </c>
      <c r="D4789" s="481">
        <v>2013.78</v>
      </c>
    </row>
    <row r="4790" spans="1:4" s="476" customFormat="1" ht="13.5" x14ac:dyDescent="0.25">
      <c r="A4790" s="479">
        <v>98053</v>
      </c>
      <c r="B4790" s="479" t="s">
        <v>12909</v>
      </c>
      <c r="C4790" s="479" t="s">
        <v>925</v>
      </c>
      <c r="D4790" s="481">
        <v>2759.21</v>
      </c>
    </row>
    <row r="4791" spans="1:4" s="476" customFormat="1" ht="13.5" x14ac:dyDescent="0.25">
      <c r="A4791" s="479">
        <v>98054</v>
      </c>
      <c r="B4791" s="479" t="s">
        <v>12910</v>
      </c>
      <c r="C4791" s="479" t="s">
        <v>925</v>
      </c>
      <c r="D4791" s="481">
        <v>4463.71</v>
      </c>
    </row>
    <row r="4792" spans="1:4" s="476" customFormat="1" ht="13.5" x14ac:dyDescent="0.25">
      <c r="A4792" s="479">
        <v>98055</v>
      </c>
      <c r="B4792" s="479" t="s">
        <v>12911</v>
      </c>
      <c r="C4792" s="479" t="s">
        <v>925</v>
      </c>
      <c r="D4792" s="481">
        <v>6047.58</v>
      </c>
    </row>
    <row r="4793" spans="1:4" s="476" customFormat="1" ht="13.5" x14ac:dyDescent="0.25">
      <c r="A4793" s="479">
        <v>98056</v>
      </c>
      <c r="B4793" s="479" t="s">
        <v>12912</v>
      </c>
      <c r="C4793" s="479" t="s">
        <v>925</v>
      </c>
      <c r="D4793" s="481">
        <v>7050.27</v>
      </c>
    </row>
    <row r="4794" spans="1:4" s="476" customFormat="1" ht="13.5" x14ac:dyDescent="0.25">
      <c r="A4794" s="479">
        <v>98057</v>
      </c>
      <c r="B4794" s="479" t="s">
        <v>12913</v>
      </c>
      <c r="C4794" s="479" t="s">
        <v>925</v>
      </c>
      <c r="D4794" s="481">
        <v>8343.75</v>
      </c>
    </row>
    <row r="4795" spans="1:4" s="476" customFormat="1" ht="13.5" x14ac:dyDescent="0.25">
      <c r="A4795" s="479">
        <v>98058</v>
      </c>
      <c r="B4795" s="479" t="s">
        <v>12914</v>
      </c>
      <c r="C4795" s="479" t="s">
        <v>925</v>
      </c>
      <c r="D4795" s="481">
        <v>1753.06</v>
      </c>
    </row>
    <row r="4796" spans="1:4" s="476" customFormat="1" ht="13.5" x14ac:dyDescent="0.25">
      <c r="A4796" s="479">
        <v>98059</v>
      </c>
      <c r="B4796" s="479" t="s">
        <v>12915</v>
      </c>
      <c r="C4796" s="479" t="s">
        <v>925</v>
      </c>
      <c r="D4796" s="481">
        <v>3799.62</v>
      </c>
    </row>
    <row r="4797" spans="1:4" s="476" customFormat="1" ht="13.5" x14ac:dyDescent="0.25">
      <c r="A4797" s="479">
        <v>98060</v>
      </c>
      <c r="B4797" s="479" t="s">
        <v>12916</v>
      </c>
      <c r="C4797" s="479" t="s">
        <v>925</v>
      </c>
      <c r="D4797" s="481">
        <v>5308.23</v>
      </c>
    </row>
    <row r="4798" spans="1:4" s="476" customFormat="1" ht="13.5" x14ac:dyDescent="0.25">
      <c r="A4798" s="479">
        <v>98061</v>
      </c>
      <c r="B4798" s="479" t="s">
        <v>12917</v>
      </c>
      <c r="C4798" s="479" t="s">
        <v>925</v>
      </c>
      <c r="D4798" s="481">
        <v>7371.72</v>
      </c>
    </row>
    <row r="4799" spans="1:4" s="476" customFormat="1" ht="13.5" x14ac:dyDescent="0.25">
      <c r="A4799" s="479">
        <v>98062</v>
      </c>
      <c r="B4799" s="479" t="s">
        <v>12918</v>
      </c>
      <c r="C4799" s="479" t="s">
        <v>925</v>
      </c>
      <c r="D4799" s="481">
        <v>2838.86</v>
      </c>
    </row>
    <row r="4800" spans="1:4" s="476" customFormat="1" ht="13.5" x14ac:dyDescent="0.25">
      <c r="A4800" s="479">
        <v>98063</v>
      </c>
      <c r="B4800" s="479" t="s">
        <v>12919</v>
      </c>
      <c r="C4800" s="479" t="s">
        <v>925</v>
      </c>
      <c r="D4800" s="481">
        <v>4324.1899999999996</v>
      </c>
    </row>
    <row r="4801" spans="1:4" s="476" customFormat="1" ht="13.5" x14ac:dyDescent="0.25">
      <c r="A4801" s="479">
        <v>98064</v>
      </c>
      <c r="B4801" s="479" t="s">
        <v>12920</v>
      </c>
      <c r="C4801" s="479" t="s">
        <v>925</v>
      </c>
      <c r="D4801" s="481">
        <v>4986.3</v>
      </c>
    </row>
    <row r="4802" spans="1:4" s="476" customFormat="1" ht="13.5" x14ac:dyDescent="0.25">
      <c r="A4802" s="479">
        <v>98065</v>
      </c>
      <c r="B4802" s="479" t="s">
        <v>12921</v>
      </c>
      <c r="C4802" s="479" t="s">
        <v>925</v>
      </c>
      <c r="D4802" s="481">
        <v>6918.15</v>
      </c>
    </row>
    <row r="4803" spans="1:4" s="476" customFormat="1" ht="13.5" x14ac:dyDescent="0.25">
      <c r="A4803" s="479">
        <v>98066</v>
      </c>
      <c r="B4803" s="479" t="s">
        <v>12922</v>
      </c>
      <c r="C4803" s="479" t="s">
        <v>925</v>
      </c>
      <c r="D4803" s="481">
        <v>5424.9</v>
      </c>
    </row>
    <row r="4804" spans="1:4" s="476" customFormat="1" ht="13.5" x14ac:dyDescent="0.25">
      <c r="A4804" s="479">
        <v>98067</v>
      </c>
      <c r="B4804" s="479" t="s">
        <v>12923</v>
      </c>
      <c r="C4804" s="479" t="s">
        <v>925</v>
      </c>
      <c r="D4804" s="481">
        <v>7245.84</v>
      </c>
    </row>
    <row r="4805" spans="1:4" s="476" customFormat="1" ht="13.5" x14ac:dyDescent="0.25">
      <c r="A4805" s="479">
        <v>98068</v>
      </c>
      <c r="B4805" s="479" t="s">
        <v>12924</v>
      </c>
      <c r="C4805" s="479" t="s">
        <v>925</v>
      </c>
      <c r="D4805" s="481">
        <v>10234.08</v>
      </c>
    </row>
    <row r="4806" spans="1:4" s="476" customFormat="1" ht="13.5" x14ac:dyDescent="0.25">
      <c r="A4806" s="479">
        <v>98069</v>
      </c>
      <c r="B4806" s="479" t="s">
        <v>12925</v>
      </c>
      <c r="C4806" s="479" t="s">
        <v>925</v>
      </c>
      <c r="D4806" s="481">
        <v>13664.65</v>
      </c>
    </row>
    <row r="4807" spans="1:4" s="476" customFormat="1" ht="13.5" x14ac:dyDescent="0.25">
      <c r="A4807" s="479">
        <v>98070</v>
      </c>
      <c r="B4807" s="479" t="s">
        <v>12926</v>
      </c>
      <c r="C4807" s="479" t="s">
        <v>925</v>
      </c>
      <c r="D4807" s="481">
        <v>15691.64</v>
      </c>
    </row>
    <row r="4808" spans="1:4" s="476" customFormat="1" ht="13.5" x14ac:dyDescent="0.25">
      <c r="A4808" s="479">
        <v>98071</v>
      </c>
      <c r="B4808" s="479" t="s">
        <v>12927</v>
      </c>
      <c r="C4808" s="479" t="s">
        <v>925</v>
      </c>
      <c r="D4808" s="481">
        <v>17299.62</v>
      </c>
    </row>
    <row r="4809" spans="1:4" s="476" customFormat="1" ht="13.5" x14ac:dyDescent="0.25">
      <c r="A4809" s="479">
        <v>98072</v>
      </c>
      <c r="B4809" s="479" t="s">
        <v>12928</v>
      </c>
      <c r="C4809" s="479" t="s">
        <v>925</v>
      </c>
      <c r="D4809" s="481">
        <v>4519.37</v>
      </c>
    </row>
    <row r="4810" spans="1:4" s="476" customFormat="1" ht="13.5" x14ac:dyDescent="0.25">
      <c r="A4810" s="479">
        <v>98073</v>
      </c>
      <c r="B4810" s="479" t="s">
        <v>12929</v>
      </c>
      <c r="C4810" s="479" t="s">
        <v>925</v>
      </c>
      <c r="D4810" s="481">
        <v>7010.35</v>
      </c>
    </row>
    <row r="4811" spans="1:4" s="476" customFormat="1" ht="13.5" x14ac:dyDescent="0.25">
      <c r="A4811" s="479">
        <v>98074</v>
      </c>
      <c r="B4811" s="479" t="s">
        <v>12930</v>
      </c>
      <c r="C4811" s="479" t="s">
        <v>925</v>
      </c>
      <c r="D4811" s="481">
        <v>10812.18</v>
      </c>
    </row>
    <row r="4812" spans="1:4" s="476" customFormat="1" ht="13.5" x14ac:dyDescent="0.25">
      <c r="A4812" s="479">
        <v>98075</v>
      </c>
      <c r="B4812" s="479" t="s">
        <v>12931</v>
      </c>
      <c r="C4812" s="479" t="s">
        <v>925</v>
      </c>
      <c r="D4812" s="481">
        <v>14024.58</v>
      </c>
    </row>
    <row r="4813" spans="1:4" s="476" customFormat="1" ht="13.5" x14ac:dyDescent="0.25">
      <c r="A4813" s="479">
        <v>98076</v>
      </c>
      <c r="B4813" s="479" t="s">
        <v>12932</v>
      </c>
      <c r="C4813" s="479" t="s">
        <v>925</v>
      </c>
      <c r="D4813" s="481">
        <v>16114.28</v>
      </c>
    </row>
    <row r="4814" spans="1:4" s="476" customFormat="1" ht="13.5" x14ac:dyDescent="0.25">
      <c r="A4814" s="479">
        <v>98077</v>
      </c>
      <c r="B4814" s="479" t="s">
        <v>12933</v>
      </c>
      <c r="C4814" s="479" t="s">
        <v>925</v>
      </c>
      <c r="D4814" s="481">
        <v>18947.03</v>
      </c>
    </row>
    <row r="4815" spans="1:4" s="476" customFormat="1" ht="13.5" x14ac:dyDescent="0.25">
      <c r="A4815" s="479">
        <v>98078</v>
      </c>
      <c r="B4815" s="479" t="s">
        <v>12934</v>
      </c>
      <c r="C4815" s="479" t="s">
        <v>925</v>
      </c>
      <c r="D4815" s="481">
        <v>4789.24</v>
      </c>
    </row>
    <row r="4816" spans="1:4" s="476" customFormat="1" ht="13.5" x14ac:dyDescent="0.25">
      <c r="A4816" s="479">
        <v>98079</v>
      </c>
      <c r="B4816" s="479" t="s">
        <v>12935</v>
      </c>
      <c r="C4816" s="479" t="s">
        <v>925</v>
      </c>
      <c r="D4816" s="481">
        <v>8373.82</v>
      </c>
    </row>
    <row r="4817" spans="1:4" s="476" customFormat="1" ht="13.5" x14ac:dyDescent="0.25">
      <c r="A4817" s="479">
        <v>98080</v>
      </c>
      <c r="B4817" s="479" t="s">
        <v>12936</v>
      </c>
      <c r="C4817" s="479" t="s">
        <v>925</v>
      </c>
      <c r="D4817" s="481">
        <v>10733.45</v>
      </c>
    </row>
    <row r="4818" spans="1:4" s="476" customFormat="1" ht="13.5" x14ac:dyDescent="0.25">
      <c r="A4818" s="479">
        <v>98081</v>
      </c>
      <c r="B4818" s="479" t="s">
        <v>12937</v>
      </c>
      <c r="C4818" s="479" t="s">
        <v>925</v>
      </c>
      <c r="D4818" s="481">
        <v>15874.24</v>
      </c>
    </row>
    <row r="4819" spans="1:4" s="476" customFormat="1" ht="13.5" x14ac:dyDescent="0.25">
      <c r="A4819" s="479">
        <v>98082</v>
      </c>
      <c r="B4819" s="479" t="s">
        <v>12938</v>
      </c>
      <c r="C4819" s="479" t="s">
        <v>925</v>
      </c>
      <c r="D4819" s="481">
        <v>3845.26</v>
      </c>
    </row>
    <row r="4820" spans="1:4" s="476" customFormat="1" ht="13.5" x14ac:dyDescent="0.25">
      <c r="A4820" s="479">
        <v>98083</v>
      </c>
      <c r="B4820" s="479" t="s">
        <v>12939</v>
      </c>
      <c r="C4820" s="479" t="s">
        <v>925</v>
      </c>
      <c r="D4820" s="481">
        <v>5072.6499999999996</v>
      </c>
    </row>
    <row r="4821" spans="1:4" s="476" customFormat="1" ht="13.5" x14ac:dyDescent="0.25">
      <c r="A4821" s="479">
        <v>98084</v>
      </c>
      <c r="B4821" s="479" t="s">
        <v>12940</v>
      </c>
      <c r="C4821" s="479" t="s">
        <v>925</v>
      </c>
      <c r="D4821" s="481">
        <v>7111.44</v>
      </c>
    </row>
    <row r="4822" spans="1:4" s="476" customFormat="1" ht="13.5" x14ac:dyDescent="0.25">
      <c r="A4822" s="479">
        <v>98085</v>
      </c>
      <c r="B4822" s="479" t="s">
        <v>12941</v>
      </c>
      <c r="C4822" s="479" t="s">
        <v>925</v>
      </c>
      <c r="D4822" s="481">
        <v>9627.98</v>
      </c>
    </row>
    <row r="4823" spans="1:4" s="476" customFormat="1" ht="13.5" x14ac:dyDescent="0.25">
      <c r="A4823" s="479">
        <v>98086</v>
      </c>
      <c r="B4823" s="479" t="s">
        <v>12942</v>
      </c>
      <c r="C4823" s="479" t="s">
        <v>925</v>
      </c>
      <c r="D4823" s="481">
        <v>10878.43</v>
      </c>
    </row>
    <row r="4824" spans="1:4" s="476" customFormat="1" ht="13.5" x14ac:dyDescent="0.25">
      <c r="A4824" s="479">
        <v>98087</v>
      </c>
      <c r="B4824" s="479" t="s">
        <v>12943</v>
      </c>
      <c r="C4824" s="479" t="s">
        <v>925</v>
      </c>
      <c r="D4824" s="481">
        <v>11635.18</v>
      </c>
    </row>
    <row r="4825" spans="1:4" s="476" customFormat="1" ht="13.5" x14ac:dyDescent="0.25">
      <c r="A4825" s="479">
        <v>98088</v>
      </c>
      <c r="B4825" s="479" t="s">
        <v>12944</v>
      </c>
      <c r="C4825" s="479" t="s">
        <v>925</v>
      </c>
      <c r="D4825" s="481">
        <v>3311.15</v>
      </c>
    </row>
    <row r="4826" spans="1:4" s="476" customFormat="1" ht="13.5" x14ac:dyDescent="0.25">
      <c r="A4826" s="479">
        <v>98089</v>
      </c>
      <c r="B4826" s="479" t="s">
        <v>12945</v>
      </c>
      <c r="C4826" s="479" t="s">
        <v>925</v>
      </c>
      <c r="D4826" s="481">
        <v>5234.4399999999996</v>
      </c>
    </row>
    <row r="4827" spans="1:4" s="476" customFormat="1" ht="13.5" x14ac:dyDescent="0.25">
      <c r="A4827" s="479">
        <v>98090</v>
      </c>
      <c r="B4827" s="479" t="s">
        <v>12946</v>
      </c>
      <c r="C4827" s="479" t="s">
        <v>925</v>
      </c>
      <c r="D4827" s="481">
        <v>8228.7900000000009</v>
      </c>
    </row>
    <row r="4828" spans="1:4" s="476" customFormat="1" ht="13.5" x14ac:dyDescent="0.25">
      <c r="A4828" s="479">
        <v>98091</v>
      </c>
      <c r="B4828" s="479" t="s">
        <v>12947</v>
      </c>
      <c r="C4828" s="479" t="s">
        <v>925</v>
      </c>
      <c r="D4828" s="481">
        <v>10650.26</v>
      </c>
    </row>
    <row r="4829" spans="1:4" s="476" customFormat="1" ht="13.5" x14ac:dyDescent="0.25">
      <c r="A4829" s="479">
        <v>98092</v>
      </c>
      <c r="B4829" s="479" t="s">
        <v>12948</v>
      </c>
      <c r="C4829" s="479" t="s">
        <v>925</v>
      </c>
      <c r="D4829" s="481">
        <v>12493.37</v>
      </c>
    </row>
    <row r="4830" spans="1:4" s="476" customFormat="1" ht="13.5" x14ac:dyDescent="0.25">
      <c r="A4830" s="479">
        <v>98093</v>
      </c>
      <c r="B4830" s="479" t="s">
        <v>12949</v>
      </c>
      <c r="C4830" s="479" t="s">
        <v>925</v>
      </c>
      <c r="D4830" s="481">
        <v>14751.07</v>
      </c>
    </row>
    <row r="4831" spans="1:4" s="476" customFormat="1" ht="13.5" x14ac:dyDescent="0.25">
      <c r="A4831" s="479">
        <v>98094</v>
      </c>
      <c r="B4831" s="479" t="s">
        <v>12950</v>
      </c>
      <c r="C4831" s="479" t="s">
        <v>925</v>
      </c>
      <c r="D4831" s="481">
        <v>2747.53</v>
      </c>
    </row>
    <row r="4832" spans="1:4" s="476" customFormat="1" ht="13.5" x14ac:dyDescent="0.25">
      <c r="A4832" s="479">
        <v>98099</v>
      </c>
      <c r="B4832" s="479" t="s">
        <v>12951</v>
      </c>
      <c r="C4832" s="479" t="s">
        <v>925</v>
      </c>
      <c r="D4832" s="481">
        <v>4705.5600000000004</v>
      </c>
    </row>
    <row r="4833" spans="1:4" s="476" customFormat="1" ht="13.5" x14ac:dyDescent="0.25">
      <c r="A4833" s="479">
        <v>98100</v>
      </c>
      <c r="B4833" s="479" t="s">
        <v>12952</v>
      </c>
      <c r="C4833" s="479" t="s">
        <v>925</v>
      </c>
      <c r="D4833" s="481">
        <v>6161.5</v>
      </c>
    </row>
    <row r="4834" spans="1:4" s="476" customFormat="1" ht="13.5" x14ac:dyDescent="0.25">
      <c r="A4834" s="479">
        <v>98101</v>
      </c>
      <c r="B4834" s="479" t="s">
        <v>12953</v>
      </c>
      <c r="C4834" s="479" t="s">
        <v>925</v>
      </c>
      <c r="D4834" s="481">
        <v>9113.0400000000009</v>
      </c>
    </row>
    <row r="4835" spans="1:4" s="476" customFormat="1" ht="13.5" x14ac:dyDescent="0.25">
      <c r="A4835" s="479">
        <v>98109</v>
      </c>
      <c r="B4835" s="479" t="s">
        <v>12954</v>
      </c>
      <c r="C4835" s="479" t="s">
        <v>925</v>
      </c>
      <c r="D4835" s="480">
        <v>771.07</v>
      </c>
    </row>
    <row r="4836" spans="1:4" s="476" customFormat="1" ht="13.5" x14ac:dyDescent="0.25">
      <c r="A4836" s="479">
        <v>98110</v>
      </c>
      <c r="B4836" s="479" t="s">
        <v>12955</v>
      </c>
      <c r="C4836" s="479" t="s">
        <v>925</v>
      </c>
      <c r="D4836" s="480">
        <v>393.61</v>
      </c>
    </row>
    <row r="4837" spans="1:4" s="476" customFormat="1" ht="13.5" x14ac:dyDescent="0.25">
      <c r="A4837" s="479">
        <v>98111</v>
      </c>
      <c r="B4837" s="479" t="s">
        <v>12956</v>
      </c>
      <c r="C4837" s="479" t="s">
        <v>925</v>
      </c>
      <c r="D4837" s="480">
        <v>53.43</v>
      </c>
    </row>
    <row r="4838" spans="1:4" s="476" customFormat="1" ht="13.5" x14ac:dyDescent="0.25">
      <c r="A4838" s="479">
        <v>98112</v>
      </c>
      <c r="B4838" s="479" t="s">
        <v>12957</v>
      </c>
      <c r="C4838" s="479" t="s">
        <v>925</v>
      </c>
      <c r="D4838" s="480">
        <v>129.58000000000001</v>
      </c>
    </row>
    <row r="4839" spans="1:4" s="476" customFormat="1" ht="13.5" x14ac:dyDescent="0.25">
      <c r="A4839" s="479">
        <v>98114</v>
      </c>
      <c r="B4839" s="479" t="s">
        <v>12958</v>
      </c>
      <c r="C4839" s="479" t="s">
        <v>925</v>
      </c>
      <c r="D4839" s="480">
        <v>730.38</v>
      </c>
    </row>
    <row r="4840" spans="1:4" s="476" customFormat="1" ht="13.5" x14ac:dyDescent="0.25">
      <c r="A4840" s="479">
        <v>98115</v>
      </c>
      <c r="B4840" s="479" t="s">
        <v>12959</v>
      </c>
      <c r="C4840" s="479" t="s">
        <v>925</v>
      </c>
      <c r="D4840" s="480">
        <v>128.37</v>
      </c>
    </row>
    <row r="4841" spans="1:4" s="476" customFormat="1" ht="13.5" x14ac:dyDescent="0.25">
      <c r="A4841" s="479">
        <v>89957</v>
      </c>
      <c r="B4841" s="479" t="s">
        <v>969</v>
      </c>
      <c r="C4841" s="479" t="s">
        <v>925</v>
      </c>
      <c r="D4841" s="480">
        <v>128.04</v>
      </c>
    </row>
    <row r="4842" spans="1:4" s="476" customFormat="1" ht="13.5" x14ac:dyDescent="0.25">
      <c r="A4842" s="479">
        <v>89959</v>
      </c>
      <c r="B4842" s="479" t="s">
        <v>5920</v>
      </c>
      <c r="C4842" s="479" t="s">
        <v>925</v>
      </c>
      <c r="D4842" s="480">
        <v>203.65</v>
      </c>
    </row>
    <row r="4843" spans="1:4" s="476" customFormat="1" ht="13.5" x14ac:dyDescent="0.25">
      <c r="A4843" s="479">
        <v>89349</v>
      </c>
      <c r="B4843" s="479" t="s">
        <v>16438</v>
      </c>
      <c r="C4843" s="479" t="s">
        <v>925</v>
      </c>
      <c r="D4843" s="480">
        <v>22.34</v>
      </c>
    </row>
    <row r="4844" spans="1:4" s="476" customFormat="1" ht="13.5" x14ac:dyDescent="0.25">
      <c r="A4844" s="479">
        <v>89351</v>
      </c>
      <c r="B4844" s="479" t="s">
        <v>16439</v>
      </c>
      <c r="C4844" s="479" t="s">
        <v>925</v>
      </c>
      <c r="D4844" s="480">
        <v>27.68</v>
      </c>
    </row>
    <row r="4845" spans="1:4" s="476" customFormat="1" ht="13.5" x14ac:dyDescent="0.25">
      <c r="A4845" s="479">
        <v>89352</v>
      </c>
      <c r="B4845" s="479" t="s">
        <v>16440</v>
      </c>
      <c r="C4845" s="479" t="s">
        <v>925</v>
      </c>
      <c r="D4845" s="480">
        <v>30.25</v>
      </c>
    </row>
    <row r="4846" spans="1:4" s="476" customFormat="1" ht="13.5" x14ac:dyDescent="0.25">
      <c r="A4846" s="479">
        <v>89353</v>
      </c>
      <c r="B4846" s="479" t="s">
        <v>16441</v>
      </c>
      <c r="C4846" s="479" t="s">
        <v>925</v>
      </c>
      <c r="D4846" s="480">
        <v>33.35</v>
      </c>
    </row>
    <row r="4847" spans="1:4" s="476" customFormat="1" ht="13.5" x14ac:dyDescent="0.25">
      <c r="A4847" s="479">
        <v>89354</v>
      </c>
      <c r="B4847" s="479" t="s">
        <v>16442</v>
      </c>
      <c r="C4847" s="479" t="s">
        <v>925</v>
      </c>
      <c r="D4847" s="480">
        <v>420.26</v>
      </c>
    </row>
    <row r="4848" spans="1:4" s="476" customFormat="1" ht="13.5" x14ac:dyDescent="0.25">
      <c r="A4848" s="479">
        <v>89969</v>
      </c>
      <c r="B4848" s="479" t="s">
        <v>5921</v>
      </c>
      <c r="C4848" s="479" t="s">
        <v>925</v>
      </c>
      <c r="D4848" s="480">
        <v>36.200000000000003</v>
      </c>
    </row>
    <row r="4849" spans="1:4" s="476" customFormat="1" ht="13.5" x14ac:dyDescent="0.25">
      <c r="A4849" s="479">
        <v>89970</v>
      </c>
      <c r="B4849" s="479" t="s">
        <v>1013</v>
      </c>
      <c r="C4849" s="479" t="s">
        <v>925</v>
      </c>
      <c r="D4849" s="480">
        <v>41.04</v>
      </c>
    </row>
    <row r="4850" spans="1:4" s="476" customFormat="1" ht="13.5" x14ac:dyDescent="0.25">
      <c r="A4850" s="479">
        <v>89971</v>
      </c>
      <c r="B4850" s="479" t="s">
        <v>5922</v>
      </c>
      <c r="C4850" s="479" t="s">
        <v>925</v>
      </c>
      <c r="D4850" s="480">
        <v>40.83</v>
      </c>
    </row>
    <row r="4851" spans="1:4" s="476" customFormat="1" ht="13.5" x14ac:dyDescent="0.25">
      <c r="A4851" s="479">
        <v>89972</v>
      </c>
      <c r="B4851" s="479" t="s">
        <v>5923</v>
      </c>
      <c r="C4851" s="479" t="s">
        <v>925</v>
      </c>
      <c r="D4851" s="480">
        <v>45.91</v>
      </c>
    </row>
    <row r="4852" spans="1:4" s="476" customFormat="1" ht="13.5" x14ac:dyDescent="0.25">
      <c r="A4852" s="479">
        <v>89973</v>
      </c>
      <c r="B4852" s="479" t="s">
        <v>5924</v>
      </c>
      <c r="C4852" s="479" t="s">
        <v>925</v>
      </c>
      <c r="D4852" s="480">
        <v>583.01</v>
      </c>
    </row>
    <row r="4853" spans="1:4" s="476" customFormat="1" ht="13.5" x14ac:dyDescent="0.25">
      <c r="A4853" s="479">
        <v>89974</v>
      </c>
      <c r="B4853" s="479" t="s">
        <v>5925</v>
      </c>
      <c r="C4853" s="479" t="s">
        <v>925</v>
      </c>
      <c r="D4853" s="480">
        <v>227.44</v>
      </c>
    </row>
    <row r="4854" spans="1:4" s="476" customFormat="1" ht="13.5" x14ac:dyDescent="0.25">
      <c r="A4854" s="479">
        <v>89984</v>
      </c>
      <c r="B4854" s="479" t="s">
        <v>16443</v>
      </c>
      <c r="C4854" s="479" t="s">
        <v>925</v>
      </c>
      <c r="D4854" s="480">
        <v>71.489999999999995</v>
      </c>
    </row>
    <row r="4855" spans="1:4" s="476" customFormat="1" ht="13.5" x14ac:dyDescent="0.25">
      <c r="A4855" s="479">
        <v>89985</v>
      </c>
      <c r="B4855" s="479" t="s">
        <v>16444</v>
      </c>
      <c r="C4855" s="479" t="s">
        <v>925</v>
      </c>
      <c r="D4855" s="480">
        <v>75.25</v>
      </c>
    </row>
    <row r="4856" spans="1:4" s="476" customFormat="1" ht="13.5" x14ac:dyDescent="0.25">
      <c r="A4856" s="479">
        <v>89986</v>
      </c>
      <c r="B4856" s="479" t="s">
        <v>16445</v>
      </c>
      <c r="C4856" s="479" t="s">
        <v>925</v>
      </c>
      <c r="D4856" s="480">
        <v>69.67</v>
      </c>
    </row>
    <row r="4857" spans="1:4" s="476" customFormat="1" ht="13.5" x14ac:dyDescent="0.25">
      <c r="A4857" s="479">
        <v>89987</v>
      </c>
      <c r="B4857" s="479" t="s">
        <v>16446</v>
      </c>
      <c r="C4857" s="479" t="s">
        <v>925</v>
      </c>
      <c r="D4857" s="480">
        <v>79.23</v>
      </c>
    </row>
    <row r="4858" spans="1:4" s="476" customFormat="1" ht="13.5" x14ac:dyDescent="0.25">
      <c r="A4858" s="479">
        <v>90371</v>
      </c>
      <c r="B4858" s="479" t="s">
        <v>16447</v>
      </c>
      <c r="C4858" s="479" t="s">
        <v>925</v>
      </c>
      <c r="D4858" s="480">
        <v>37.380000000000003</v>
      </c>
    </row>
    <row r="4859" spans="1:4" s="476" customFormat="1" ht="13.5" x14ac:dyDescent="0.25">
      <c r="A4859" s="479">
        <v>94489</v>
      </c>
      <c r="B4859" s="479" t="s">
        <v>16448</v>
      </c>
      <c r="C4859" s="479" t="s">
        <v>925</v>
      </c>
      <c r="D4859" s="480">
        <v>38.04</v>
      </c>
    </row>
    <row r="4860" spans="1:4" s="476" customFormat="1" ht="13.5" x14ac:dyDescent="0.25">
      <c r="A4860" s="479">
        <v>94490</v>
      </c>
      <c r="B4860" s="479" t="s">
        <v>16449</v>
      </c>
      <c r="C4860" s="479" t="s">
        <v>925</v>
      </c>
      <c r="D4860" s="480">
        <v>57.51</v>
      </c>
    </row>
    <row r="4861" spans="1:4" s="476" customFormat="1" ht="13.5" x14ac:dyDescent="0.25">
      <c r="A4861" s="479">
        <v>94491</v>
      </c>
      <c r="B4861" s="479" t="s">
        <v>16450</v>
      </c>
      <c r="C4861" s="479" t="s">
        <v>925</v>
      </c>
      <c r="D4861" s="480">
        <v>78.010000000000005</v>
      </c>
    </row>
    <row r="4862" spans="1:4" s="476" customFormat="1" ht="13.5" x14ac:dyDescent="0.25">
      <c r="A4862" s="479">
        <v>94492</v>
      </c>
      <c r="B4862" s="479" t="s">
        <v>16451</v>
      </c>
      <c r="C4862" s="479" t="s">
        <v>925</v>
      </c>
      <c r="D4862" s="480">
        <v>80.319999999999993</v>
      </c>
    </row>
    <row r="4863" spans="1:4" s="476" customFormat="1" ht="13.5" x14ac:dyDescent="0.25">
      <c r="A4863" s="479">
        <v>94493</v>
      </c>
      <c r="B4863" s="479" t="s">
        <v>16452</v>
      </c>
      <c r="C4863" s="479" t="s">
        <v>925</v>
      </c>
      <c r="D4863" s="480">
        <v>147.24</v>
      </c>
    </row>
    <row r="4864" spans="1:4" s="476" customFormat="1" ht="13.5" x14ac:dyDescent="0.25">
      <c r="A4864" s="479">
        <v>94495</v>
      </c>
      <c r="B4864" s="479" t="s">
        <v>16453</v>
      </c>
      <c r="C4864" s="479" t="s">
        <v>925</v>
      </c>
      <c r="D4864" s="480">
        <v>51.56</v>
      </c>
    </row>
    <row r="4865" spans="1:4" s="476" customFormat="1" ht="13.5" x14ac:dyDescent="0.25">
      <c r="A4865" s="479">
        <v>94496</v>
      </c>
      <c r="B4865" s="479" t="s">
        <v>16454</v>
      </c>
      <c r="C4865" s="479" t="s">
        <v>925</v>
      </c>
      <c r="D4865" s="480">
        <v>70.260000000000005</v>
      </c>
    </row>
    <row r="4866" spans="1:4" s="476" customFormat="1" ht="13.5" x14ac:dyDescent="0.25">
      <c r="A4866" s="479">
        <v>94497</v>
      </c>
      <c r="B4866" s="479" t="s">
        <v>16455</v>
      </c>
      <c r="C4866" s="479" t="s">
        <v>925</v>
      </c>
      <c r="D4866" s="480">
        <v>89.01</v>
      </c>
    </row>
    <row r="4867" spans="1:4" s="476" customFormat="1" ht="13.5" x14ac:dyDescent="0.25">
      <c r="A4867" s="479">
        <v>94498</v>
      </c>
      <c r="B4867" s="479" t="s">
        <v>16456</v>
      </c>
      <c r="C4867" s="479" t="s">
        <v>925</v>
      </c>
      <c r="D4867" s="480">
        <v>122.83</v>
      </c>
    </row>
    <row r="4868" spans="1:4" s="476" customFormat="1" ht="13.5" x14ac:dyDescent="0.25">
      <c r="A4868" s="479">
        <v>94499</v>
      </c>
      <c r="B4868" s="479" t="s">
        <v>16457</v>
      </c>
      <c r="C4868" s="479" t="s">
        <v>925</v>
      </c>
      <c r="D4868" s="480">
        <v>244.09</v>
      </c>
    </row>
    <row r="4869" spans="1:4" s="476" customFormat="1" ht="13.5" x14ac:dyDescent="0.25">
      <c r="A4869" s="479">
        <v>94500</v>
      </c>
      <c r="B4869" s="479" t="s">
        <v>16458</v>
      </c>
      <c r="C4869" s="479" t="s">
        <v>925</v>
      </c>
      <c r="D4869" s="480">
        <v>296.3</v>
      </c>
    </row>
    <row r="4870" spans="1:4" s="476" customFormat="1" ht="13.5" x14ac:dyDescent="0.25">
      <c r="A4870" s="479">
        <v>94501</v>
      </c>
      <c r="B4870" s="479" t="s">
        <v>16459</v>
      </c>
      <c r="C4870" s="479" t="s">
        <v>925</v>
      </c>
      <c r="D4870" s="480">
        <v>597.71</v>
      </c>
    </row>
    <row r="4871" spans="1:4" s="476" customFormat="1" ht="13.5" x14ac:dyDescent="0.25">
      <c r="A4871" s="479">
        <v>94792</v>
      </c>
      <c r="B4871" s="479" t="s">
        <v>16460</v>
      </c>
      <c r="C4871" s="479" t="s">
        <v>925</v>
      </c>
      <c r="D4871" s="480">
        <v>96.54</v>
      </c>
    </row>
    <row r="4872" spans="1:4" s="476" customFormat="1" ht="13.5" x14ac:dyDescent="0.25">
      <c r="A4872" s="479">
        <v>94793</v>
      </c>
      <c r="B4872" s="479" t="s">
        <v>16461</v>
      </c>
      <c r="C4872" s="479" t="s">
        <v>925</v>
      </c>
      <c r="D4872" s="480">
        <v>132.19999999999999</v>
      </c>
    </row>
    <row r="4873" spans="1:4" s="476" customFormat="1" ht="13.5" x14ac:dyDescent="0.25">
      <c r="A4873" s="479">
        <v>94794</v>
      </c>
      <c r="B4873" s="479" t="s">
        <v>16462</v>
      </c>
      <c r="C4873" s="479" t="s">
        <v>925</v>
      </c>
      <c r="D4873" s="480">
        <v>140.25</v>
      </c>
    </row>
    <row r="4874" spans="1:4" s="476" customFormat="1" ht="13.5" x14ac:dyDescent="0.25">
      <c r="A4874" s="479">
        <v>94795</v>
      </c>
      <c r="B4874" s="479" t="s">
        <v>16463</v>
      </c>
      <c r="C4874" s="479" t="s">
        <v>925</v>
      </c>
      <c r="D4874" s="480">
        <v>80.58</v>
      </c>
    </row>
    <row r="4875" spans="1:4" s="476" customFormat="1" ht="13.5" x14ac:dyDescent="0.25">
      <c r="A4875" s="479">
        <v>94796</v>
      </c>
      <c r="B4875" s="479" t="s">
        <v>16464</v>
      </c>
      <c r="C4875" s="479" t="s">
        <v>925</v>
      </c>
      <c r="D4875" s="480">
        <v>89.37</v>
      </c>
    </row>
    <row r="4876" spans="1:4" s="476" customFormat="1" ht="13.5" x14ac:dyDescent="0.25">
      <c r="A4876" s="479">
        <v>94797</v>
      </c>
      <c r="B4876" s="479" t="s">
        <v>16465</v>
      </c>
      <c r="C4876" s="479" t="s">
        <v>925</v>
      </c>
      <c r="D4876" s="480">
        <v>193.85</v>
      </c>
    </row>
    <row r="4877" spans="1:4" s="476" customFormat="1" ht="13.5" x14ac:dyDescent="0.25">
      <c r="A4877" s="479">
        <v>94798</v>
      </c>
      <c r="B4877" s="479" t="s">
        <v>16466</v>
      </c>
      <c r="C4877" s="479" t="s">
        <v>925</v>
      </c>
      <c r="D4877" s="480">
        <v>326.47000000000003</v>
      </c>
    </row>
    <row r="4878" spans="1:4" s="476" customFormat="1" ht="13.5" x14ac:dyDescent="0.25">
      <c r="A4878" s="479">
        <v>94799</v>
      </c>
      <c r="B4878" s="479" t="s">
        <v>16467</v>
      </c>
      <c r="C4878" s="479" t="s">
        <v>925</v>
      </c>
      <c r="D4878" s="480">
        <v>399.14</v>
      </c>
    </row>
    <row r="4879" spans="1:4" s="476" customFormat="1" ht="13.5" x14ac:dyDescent="0.25">
      <c r="A4879" s="479">
        <v>94800</v>
      </c>
      <c r="B4879" s="479" t="s">
        <v>16468</v>
      </c>
      <c r="C4879" s="479" t="s">
        <v>925</v>
      </c>
      <c r="D4879" s="480">
        <v>512.26</v>
      </c>
    </row>
    <row r="4880" spans="1:4" s="476" customFormat="1" ht="13.5" x14ac:dyDescent="0.25">
      <c r="A4880" s="479">
        <v>95248</v>
      </c>
      <c r="B4880" s="479" t="s">
        <v>16469</v>
      </c>
      <c r="C4880" s="479" t="s">
        <v>925</v>
      </c>
      <c r="D4880" s="480">
        <v>43.81</v>
      </c>
    </row>
    <row r="4881" spans="1:4" s="476" customFormat="1" ht="13.5" x14ac:dyDescent="0.25">
      <c r="A4881" s="479">
        <v>95249</v>
      </c>
      <c r="B4881" s="479" t="s">
        <v>16470</v>
      </c>
      <c r="C4881" s="479" t="s">
        <v>925</v>
      </c>
      <c r="D4881" s="480">
        <v>51.7</v>
      </c>
    </row>
    <row r="4882" spans="1:4" s="476" customFormat="1" ht="13.5" x14ac:dyDescent="0.25">
      <c r="A4882" s="479">
        <v>95250</v>
      </c>
      <c r="B4882" s="479" t="s">
        <v>16471</v>
      </c>
      <c r="C4882" s="479" t="s">
        <v>925</v>
      </c>
      <c r="D4882" s="480">
        <v>69.790000000000006</v>
      </c>
    </row>
    <row r="4883" spans="1:4" s="476" customFormat="1" ht="13.5" x14ac:dyDescent="0.25">
      <c r="A4883" s="479">
        <v>95251</v>
      </c>
      <c r="B4883" s="479" t="s">
        <v>16472</v>
      </c>
      <c r="C4883" s="479" t="s">
        <v>925</v>
      </c>
      <c r="D4883" s="480">
        <v>103.19</v>
      </c>
    </row>
    <row r="4884" spans="1:4" s="476" customFormat="1" ht="13.5" x14ac:dyDescent="0.25">
      <c r="A4884" s="479">
        <v>95252</v>
      </c>
      <c r="B4884" s="479" t="s">
        <v>16473</v>
      </c>
      <c r="C4884" s="479" t="s">
        <v>925</v>
      </c>
      <c r="D4884" s="480">
        <v>13.37</v>
      </c>
    </row>
    <row r="4885" spans="1:4" s="476" customFormat="1" ht="13.5" x14ac:dyDescent="0.25">
      <c r="A4885" s="479">
        <v>95253</v>
      </c>
      <c r="B4885" s="479" t="s">
        <v>16474</v>
      </c>
      <c r="C4885" s="479" t="s">
        <v>925</v>
      </c>
      <c r="D4885" s="480">
        <v>190.17</v>
      </c>
    </row>
    <row r="4886" spans="1:4" s="476" customFormat="1" ht="13.5" x14ac:dyDescent="0.25">
      <c r="A4886" s="479">
        <v>99619</v>
      </c>
      <c r="B4886" s="479" t="s">
        <v>16475</v>
      </c>
      <c r="C4886" s="479" t="s">
        <v>925</v>
      </c>
      <c r="D4886" s="480">
        <v>98.55</v>
      </c>
    </row>
    <row r="4887" spans="1:4" s="476" customFormat="1" ht="13.5" x14ac:dyDescent="0.25">
      <c r="A4887" s="479">
        <v>99620</v>
      </c>
      <c r="B4887" s="479" t="s">
        <v>16476</v>
      </c>
      <c r="C4887" s="479" t="s">
        <v>925</v>
      </c>
      <c r="D4887" s="480">
        <v>133.9</v>
      </c>
    </row>
    <row r="4888" spans="1:4" s="476" customFormat="1" ht="13.5" x14ac:dyDescent="0.25">
      <c r="A4888" s="479">
        <v>99621</v>
      </c>
      <c r="B4888" s="479" t="s">
        <v>16477</v>
      </c>
      <c r="C4888" s="479" t="s">
        <v>925</v>
      </c>
      <c r="D4888" s="480">
        <v>199.58</v>
      </c>
    </row>
    <row r="4889" spans="1:4" s="476" customFormat="1" ht="13.5" x14ac:dyDescent="0.25">
      <c r="A4889" s="479">
        <v>99622</v>
      </c>
      <c r="B4889" s="479" t="s">
        <v>16478</v>
      </c>
      <c r="C4889" s="479" t="s">
        <v>925</v>
      </c>
      <c r="D4889" s="480">
        <v>224.6</v>
      </c>
    </row>
    <row r="4890" spans="1:4" s="476" customFormat="1" ht="13.5" x14ac:dyDescent="0.25">
      <c r="A4890" s="479">
        <v>99623</v>
      </c>
      <c r="B4890" s="479" t="s">
        <v>16479</v>
      </c>
      <c r="C4890" s="479" t="s">
        <v>925</v>
      </c>
      <c r="D4890" s="480">
        <v>313.43</v>
      </c>
    </row>
    <row r="4891" spans="1:4" s="476" customFormat="1" ht="13.5" x14ac:dyDescent="0.25">
      <c r="A4891" s="479">
        <v>99624</v>
      </c>
      <c r="B4891" s="479" t="s">
        <v>16480</v>
      </c>
      <c r="C4891" s="479" t="s">
        <v>925</v>
      </c>
      <c r="D4891" s="480">
        <v>446.87</v>
      </c>
    </row>
    <row r="4892" spans="1:4" s="476" customFormat="1" ht="13.5" x14ac:dyDescent="0.25">
      <c r="A4892" s="479">
        <v>99625</v>
      </c>
      <c r="B4892" s="479" t="s">
        <v>16481</v>
      </c>
      <c r="C4892" s="479" t="s">
        <v>925</v>
      </c>
      <c r="D4892" s="480">
        <v>614.72</v>
      </c>
    </row>
    <row r="4893" spans="1:4" s="476" customFormat="1" ht="13.5" x14ac:dyDescent="0.25">
      <c r="A4893" s="479">
        <v>99626</v>
      </c>
      <c r="B4893" s="479" t="s">
        <v>16482</v>
      </c>
      <c r="C4893" s="479" t="s">
        <v>925</v>
      </c>
      <c r="D4893" s="480">
        <v>946.63</v>
      </c>
    </row>
    <row r="4894" spans="1:4" s="476" customFormat="1" ht="13.5" x14ac:dyDescent="0.25">
      <c r="A4894" s="479">
        <v>99627</v>
      </c>
      <c r="B4894" s="479" t="s">
        <v>16483</v>
      </c>
      <c r="C4894" s="479" t="s">
        <v>925</v>
      </c>
      <c r="D4894" s="480">
        <v>59.47</v>
      </c>
    </row>
    <row r="4895" spans="1:4" s="476" customFormat="1" ht="13.5" x14ac:dyDescent="0.25">
      <c r="A4895" s="479">
        <v>99628</v>
      </c>
      <c r="B4895" s="479" t="s">
        <v>16484</v>
      </c>
      <c r="C4895" s="479" t="s">
        <v>925</v>
      </c>
      <c r="D4895" s="480">
        <v>64.86</v>
      </c>
    </row>
    <row r="4896" spans="1:4" s="476" customFormat="1" ht="13.5" x14ac:dyDescent="0.25">
      <c r="A4896" s="479">
        <v>99629</v>
      </c>
      <c r="B4896" s="479" t="s">
        <v>16485</v>
      </c>
      <c r="C4896" s="479" t="s">
        <v>925</v>
      </c>
      <c r="D4896" s="480">
        <v>72.069999999999993</v>
      </c>
    </row>
    <row r="4897" spans="1:4" s="476" customFormat="1" ht="13.5" x14ac:dyDescent="0.25">
      <c r="A4897" s="479">
        <v>99630</v>
      </c>
      <c r="B4897" s="479" t="s">
        <v>16486</v>
      </c>
      <c r="C4897" s="479" t="s">
        <v>925</v>
      </c>
      <c r="D4897" s="480">
        <v>107.24</v>
      </c>
    </row>
    <row r="4898" spans="1:4" s="476" customFormat="1" ht="13.5" x14ac:dyDescent="0.25">
      <c r="A4898" s="479">
        <v>99631</v>
      </c>
      <c r="B4898" s="479" t="s">
        <v>16487</v>
      </c>
      <c r="C4898" s="479" t="s">
        <v>925</v>
      </c>
      <c r="D4898" s="480">
        <v>124.8</v>
      </c>
    </row>
    <row r="4899" spans="1:4" s="476" customFormat="1" ht="13.5" x14ac:dyDescent="0.25">
      <c r="A4899" s="479">
        <v>99632</v>
      </c>
      <c r="B4899" s="479" t="s">
        <v>16488</v>
      </c>
      <c r="C4899" s="479" t="s">
        <v>925</v>
      </c>
      <c r="D4899" s="480">
        <v>179.98</v>
      </c>
    </row>
    <row r="4900" spans="1:4" s="476" customFormat="1" ht="13.5" x14ac:dyDescent="0.25">
      <c r="A4900" s="479">
        <v>99633</v>
      </c>
      <c r="B4900" s="479" t="s">
        <v>16489</v>
      </c>
      <c r="C4900" s="479" t="s">
        <v>925</v>
      </c>
      <c r="D4900" s="480">
        <v>386.4</v>
      </c>
    </row>
    <row r="4901" spans="1:4" s="476" customFormat="1" ht="13.5" x14ac:dyDescent="0.25">
      <c r="A4901" s="479">
        <v>99634</v>
      </c>
      <c r="B4901" s="479" t="s">
        <v>16490</v>
      </c>
      <c r="C4901" s="479" t="s">
        <v>925</v>
      </c>
      <c r="D4901" s="480">
        <v>659.35</v>
      </c>
    </row>
    <row r="4902" spans="1:4" s="476" customFormat="1" ht="13.5" x14ac:dyDescent="0.25">
      <c r="A4902" s="479">
        <v>99635</v>
      </c>
      <c r="B4902" s="479" t="s">
        <v>16491</v>
      </c>
      <c r="C4902" s="479" t="s">
        <v>925</v>
      </c>
      <c r="D4902" s="480">
        <v>283.7</v>
      </c>
    </row>
    <row r="4903" spans="1:4" s="476" customFormat="1" ht="13.5" x14ac:dyDescent="0.25">
      <c r="A4903" s="479">
        <v>103008</v>
      </c>
      <c r="B4903" s="479" t="s">
        <v>16492</v>
      </c>
      <c r="C4903" s="479" t="s">
        <v>925</v>
      </c>
      <c r="D4903" s="480">
        <v>80.53</v>
      </c>
    </row>
    <row r="4904" spans="1:4" s="476" customFormat="1" ht="13.5" x14ac:dyDescent="0.25">
      <c r="A4904" s="479">
        <v>103009</v>
      </c>
      <c r="B4904" s="479" t="s">
        <v>16493</v>
      </c>
      <c r="C4904" s="479" t="s">
        <v>925</v>
      </c>
      <c r="D4904" s="480">
        <v>284.57</v>
      </c>
    </row>
    <row r="4905" spans="1:4" s="476" customFormat="1" ht="13.5" x14ac:dyDescent="0.25">
      <c r="A4905" s="479">
        <v>103010</v>
      </c>
      <c r="B4905" s="479" t="s">
        <v>16494</v>
      </c>
      <c r="C4905" s="479" t="s">
        <v>925</v>
      </c>
      <c r="D4905" s="480">
        <v>61.06</v>
      </c>
    </row>
    <row r="4906" spans="1:4" s="476" customFormat="1" ht="13.5" x14ac:dyDescent="0.25">
      <c r="A4906" s="479">
        <v>103011</v>
      </c>
      <c r="B4906" s="479" t="s">
        <v>16495</v>
      </c>
      <c r="C4906" s="479" t="s">
        <v>925</v>
      </c>
      <c r="D4906" s="480">
        <v>68.09</v>
      </c>
    </row>
    <row r="4907" spans="1:4" s="476" customFormat="1" ht="13.5" x14ac:dyDescent="0.25">
      <c r="A4907" s="479">
        <v>103012</v>
      </c>
      <c r="B4907" s="479" t="s">
        <v>16496</v>
      </c>
      <c r="C4907" s="479" t="s">
        <v>925</v>
      </c>
      <c r="D4907" s="480">
        <v>107.37</v>
      </c>
    </row>
    <row r="4908" spans="1:4" s="476" customFormat="1" ht="13.5" x14ac:dyDescent="0.25">
      <c r="A4908" s="479">
        <v>103013</v>
      </c>
      <c r="B4908" s="479" t="s">
        <v>16497</v>
      </c>
      <c r="C4908" s="479" t="s">
        <v>925</v>
      </c>
      <c r="D4908" s="480">
        <v>115.58</v>
      </c>
    </row>
    <row r="4909" spans="1:4" s="476" customFormat="1" ht="13.5" x14ac:dyDescent="0.25">
      <c r="A4909" s="479">
        <v>103014</v>
      </c>
      <c r="B4909" s="479" t="s">
        <v>16498</v>
      </c>
      <c r="C4909" s="479" t="s">
        <v>925</v>
      </c>
      <c r="D4909" s="480">
        <v>173.82</v>
      </c>
    </row>
    <row r="4910" spans="1:4" s="476" customFormat="1" ht="13.5" x14ac:dyDescent="0.25">
      <c r="A4910" s="479">
        <v>103015</v>
      </c>
      <c r="B4910" s="479" t="s">
        <v>16499</v>
      </c>
      <c r="C4910" s="479" t="s">
        <v>925</v>
      </c>
      <c r="D4910" s="480">
        <v>307.39</v>
      </c>
    </row>
    <row r="4911" spans="1:4" s="476" customFormat="1" ht="13.5" x14ac:dyDescent="0.25">
      <c r="A4911" s="479">
        <v>103016</v>
      </c>
      <c r="B4911" s="479" t="s">
        <v>16500</v>
      </c>
      <c r="C4911" s="479" t="s">
        <v>925</v>
      </c>
      <c r="D4911" s="480">
        <v>420.24</v>
      </c>
    </row>
    <row r="4912" spans="1:4" s="476" customFormat="1" ht="13.5" x14ac:dyDescent="0.25">
      <c r="A4912" s="479">
        <v>103017</v>
      </c>
      <c r="B4912" s="479" t="s">
        <v>16501</v>
      </c>
      <c r="C4912" s="479" t="s">
        <v>925</v>
      </c>
      <c r="D4912" s="480">
        <v>733.67</v>
      </c>
    </row>
    <row r="4913" spans="1:4" s="476" customFormat="1" ht="13.5" x14ac:dyDescent="0.25">
      <c r="A4913" s="479">
        <v>103018</v>
      </c>
      <c r="B4913" s="479" t="s">
        <v>16502</v>
      </c>
      <c r="C4913" s="479" t="s">
        <v>925</v>
      </c>
      <c r="D4913" s="480">
        <v>232.05</v>
      </c>
    </row>
    <row r="4914" spans="1:4" s="476" customFormat="1" ht="13.5" x14ac:dyDescent="0.25">
      <c r="A4914" s="479">
        <v>103019</v>
      </c>
      <c r="B4914" s="479" t="s">
        <v>16503</v>
      </c>
      <c r="C4914" s="479" t="s">
        <v>925</v>
      </c>
      <c r="D4914" s="480">
        <v>169.3</v>
      </c>
    </row>
    <row r="4915" spans="1:4" s="476" customFormat="1" ht="13.5" x14ac:dyDescent="0.25">
      <c r="A4915" s="479">
        <v>103029</v>
      </c>
      <c r="B4915" s="479" t="s">
        <v>16504</v>
      </c>
      <c r="C4915" s="479" t="s">
        <v>925</v>
      </c>
      <c r="D4915" s="480">
        <v>38.08</v>
      </c>
    </row>
    <row r="4916" spans="1:4" s="476" customFormat="1" ht="13.5" x14ac:dyDescent="0.25">
      <c r="A4916" s="479">
        <v>103036</v>
      </c>
      <c r="B4916" s="479" t="s">
        <v>16505</v>
      </c>
      <c r="C4916" s="479" t="s">
        <v>925</v>
      </c>
      <c r="D4916" s="480">
        <v>30.36</v>
      </c>
    </row>
    <row r="4917" spans="1:4" s="476" customFormat="1" ht="13.5" x14ac:dyDescent="0.25">
      <c r="A4917" s="479">
        <v>103037</v>
      </c>
      <c r="B4917" s="479" t="s">
        <v>16506</v>
      </c>
      <c r="C4917" s="479" t="s">
        <v>925</v>
      </c>
      <c r="D4917" s="480">
        <v>59.66</v>
      </c>
    </row>
    <row r="4918" spans="1:4" s="476" customFormat="1" ht="13.5" x14ac:dyDescent="0.25">
      <c r="A4918" s="479">
        <v>103038</v>
      </c>
      <c r="B4918" s="479" t="s">
        <v>16507</v>
      </c>
      <c r="C4918" s="479" t="s">
        <v>925</v>
      </c>
      <c r="D4918" s="480">
        <v>79.81</v>
      </c>
    </row>
    <row r="4919" spans="1:4" s="476" customFormat="1" ht="13.5" x14ac:dyDescent="0.25">
      <c r="A4919" s="479">
        <v>103039</v>
      </c>
      <c r="B4919" s="479" t="s">
        <v>16508</v>
      </c>
      <c r="C4919" s="479" t="s">
        <v>925</v>
      </c>
      <c r="D4919" s="480">
        <v>85.94</v>
      </c>
    </row>
    <row r="4920" spans="1:4" s="476" customFormat="1" ht="13.5" x14ac:dyDescent="0.25">
      <c r="A4920" s="479">
        <v>103040</v>
      </c>
      <c r="B4920" s="479" t="s">
        <v>16509</v>
      </c>
      <c r="C4920" s="479" t="s">
        <v>925</v>
      </c>
      <c r="D4920" s="480">
        <v>128.85</v>
      </c>
    </row>
    <row r="4921" spans="1:4" s="476" customFormat="1" ht="13.5" x14ac:dyDescent="0.25">
      <c r="A4921" s="479">
        <v>103041</v>
      </c>
      <c r="B4921" s="479" t="s">
        <v>16510</v>
      </c>
      <c r="C4921" s="479" t="s">
        <v>925</v>
      </c>
      <c r="D4921" s="480">
        <v>25.05</v>
      </c>
    </row>
    <row r="4922" spans="1:4" s="476" customFormat="1" ht="13.5" x14ac:dyDescent="0.25">
      <c r="A4922" s="479">
        <v>103042</v>
      </c>
      <c r="B4922" s="479" t="s">
        <v>16511</v>
      </c>
      <c r="C4922" s="479" t="s">
        <v>925</v>
      </c>
      <c r="D4922" s="480">
        <v>30.5</v>
      </c>
    </row>
    <row r="4923" spans="1:4" s="476" customFormat="1" ht="13.5" x14ac:dyDescent="0.25">
      <c r="A4923" s="479">
        <v>103043</v>
      </c>
      <c r="B4923" s="479" t="s">
        <v>16512</v>
      </c>
      <c r="C4923" s="479" t="s">
        <v>925</v>
      </c>
      <c r="D4923" s="480">
        <v>29.16</v>
      </c>
    </row>
    <row r="4924" spans="1:4" s="476" customFormat="1" ht="13.5" x14ac:dyDescent="0.25">
      <c r="A4924" s="479">
        <v>103044</v>
      </c>
      <c r="B4924" s="479" t="s">
        <v>16513</v>
      </c>
      <c r="C4924" s="479" t="s">
        <v>925</v>
      </c>
      <c r="D4924" s="480">
        <v>39.06</v>
      </c>
    </row>
    <row r="4925" spans="1:4" s="476" customFormat="1" ht="13.5" x14ac:dyDescent="0.25">
      <c r="A4925" s="479">
        <v>103045</v>
      </c>
      <c r="B4925" s="479" t="s">
        <v>16514</v>
      </c>
      <c r="C4925" s="479" t="s">
        <v>925</v>
      </c>
      <c r="D4925" s="480">
        <v>11.53</v>
      </c>
    </row>
    <row r="4926" spans="1:4" s="476" customFormat="1" ht="13.5" x14ac:dyDescent="0.25">
      <c r="A4926" s="479">
        <v>103046</v>
      </c>
      <c r="B4926" s="479" t="s">
        <v>16515</v>
      </c>
      <c r="C4926" s="479" t="s">
        <v>925</v>
      </c>
      <c r="D4926" s="480">
        <v>28.77</v>
      </c>
    </row>
    <row r="4927" spans="1:4" s="476" customFormat="1" ht="13.5" x14ac:dyDescent="0.25">
      <c r="A4927" s="479">
        <v>103047</v>
      </c>
      <c r="B4927" s="479" t="s">
        <v>16516</v>
      </c>
      <c r="C4927" s="479" t="s">
        <v>925</v>
      </c>
      <c r="D4927" s="480">
        <v>30.47</v>
      </c>
    </row>
    <row r="4928" spans="1:4" s="476" customFormat="1" ht="13.5" x14ac:dyDescent="0.25">
      <c r="A4928" s="479">
        <v>103048</v>
      </c>
      <c r="B4928" s="479" t="s">
        <v>16517</v>
      </c>
      <c r="C4928" s="479" t="s">
        <v>925</v>
      </c>
      <c r="D4928" s="480">
        <v>22.3</v>
      </c>
    </row>
    <row r="4929" spans="1:4" s="476" customFormat="1" ht="13.5" x14ac:dyDescent="0.25">
      <c r="A4929" s="479">
        <v>103049</v>
      </c>
      <c r="B4929" s="479" t="s">
        <v>16518</v>
      </c>
      <c r="C4929" s="479" t="s">
        <v>925</v>
      </c>
      <c r="D4929" s="480">
        <v>24.43</v>
      </c>
    </row>
    <row r="4930" spans="1:4" s="476" customFormat="1" ht="13.5" x14ac:dyDescent="0.25">
      <c r="A4930" s="479">
        <v>103050</v>
      </c>
      <c r="B4930" s="479" t="s">
        <v>16519</v>
      </c>
      <c r="C4930" s="479" t="s">
        <v>925</v>
      </c>
      <c r="D4930" s="480">
        <v>22.17</v>
      </c>
    </row>
    <row r="4931" spans="1:4" s="476" customFormat="1" ht="13.5" x14ac:dyDescent="0.25">
      <c r="A4931" s="479">
        <v>103051</v>
      </c>
      <c r="B4931" s="479" t="s">
        <v>16520</v>
      </c>
      <c r="C4931" s="479" t="s">
        <v>925</v>
      </c>
      <c r="D4931" s="480">
        <v>27.05</v>
      </c>
    </row>
    <row r="4932" spans="1:4" s="476" customFormat="1" ht="13.5" x14ac:dyDescent="0.25">
      <c r="A4932" s="479">
        <v>103052</v>
      </c>
      <c r="B4932" s="479" t="s">
        <v>16521</v>
      </c>
      <c r="C4932" s="479" t="s">
        <v>925</v>
      </c>
      <c r="D4932" s="480">
        <v>36.950000000000003</v>
      </c>
    </row>
    <row r="4933" spans="1:4" s="476" customFormat="1" ht="13.5" x14ac:dyDescent="0.25">
      <c r="A4933" s="479">
        <v>95634</v>
      </c>
      <c r="B4933" s="479" t="s">
        <v>5926</v>
      </c>
      <c r="C4933" s="479" t="s">
        <v>925</v>
      </c>
      <c r="D4933" s="480">
        <v>155.36000000000001</v>
      </c>
    </row>
    <row r="4934" spans="1:4" s="476" customFormat="1" ht="13.5" x14ac:dyDescent="0.25">
      <c r="A4934" s="479">
        <v>95635</v>
      </c>
      <c r="B4934" s="479" t="s">
        <v>5927</v>
      </c>
      <c r="C4934" s="479" t="s">
        <v>925</v>
      </c>
      <c r="D4934" s="480">
        <v>167.45</v>
      </c>
    </row>
    <row r="4935" spans="1:4" s="476" customFormat="1" ht="13.5" x14ac:dyDescent="0.25">
      <c r="A4935" s="479">
        <v>95636</v>
      </c>
      <c r="B4935" s="479" t="s">
        <v>16522</v>
      </c>
      <c r="C4935" s="479" t="s">
        <v>925</v>
      </c>
      <c r="D4935" s="480">
        <v>342.85</v>
      </c>
    </row>
    <row r="4936" spans="1:4" s="476" customFormat="1" ht="13.5" x14ac:dyDescent="0.25">
      <c r="A4936" s="479">
        <v>95637</v>
      </c>
      <c r="B4936" s="479" t="s">
        <v>5928</v>
      </c>
      <c r="C4936" s="479" t="s">
        <v>925</v>
      </c>
      <c r="D4936" s="480">
        <v>527.38</v>
      </c>
    </row>
    <row r="4937" spans="1:4" s="476" customFormat="1" ht="13.5" x14ac:dyDescent="0.25">
      <c r="A4937" s="479">
        <v>95638</v>
      </c>
      <c r="B4937" s="479" t="s">
        <v>5929</v>
      </c>
      <c r="C4937" s="479" t="s">
        <v>925</v>
      </c>
      <c r="D4937" s="480">
        <v>641.70000000000005</v>
      </c>
    </row>
    <row r="4938" spans="1:4" s="476" customFormat="1" ht="13.5" x14ac:dyDescent="0.25">
      <c r="A4938" s="479">
        <v>95639</v>
      </c>
      <c r="B4938" s="479" t="s">
        <v>5930</v>
      </c>
      <c r="C4938" s="479" t="s">
        <v>925</v>
      </c>
      <c r="D4938" s="480">
        <v>831.89</v>
      </c>
    </row>
    <row r="4939" spans="1:4" s="476" customFormat="1" ht="13.5" x14ac:dyDescent="0.25">
      <c r="A4939" s="479">
        <v>95641</v>
      </c>
      <c r="B4939" s="479" t="s">
        <v>5931</v>
      </c>
      <c r="C4939" s="479" t="s">
        <v>925</v>
      </c>
      <c r="D4939" s="480">
        <v>276.44</v>
      </c>
    </row>
    <row r="4940" spans="1:4" s="476" customFormat="1" ht="13.5" x14ac:dyDescent="0.25">
      <c r="A4940" s="479">
        <v>95642</v>
      </c>
      <c r="B4940" s="479" t="s">
        <v>5932</v>
      </c>
      <c r="C4940" s="479" t="s">
        <v>925</v>
      </c>
      <c r="D4940" s="480">
        <v>408.48</v>
      </c>
    </row>
    <row r="4941" spans="1:4" s="476" customFormat="1" ht="13.5" x14ac:dyDescent="0.25">
      <c r="A4941" s="479">
        <v>95643</v>
      </c>
      <c r="B4941" s="479" t="s">
        <v>5933</v>
      </c>
      <c r="C4941" s="479" t="s">
        <v>925</v>
      </c>
      <c r="D4941" s="480">
        <v>534.61</v>
      </c>
    </row>
    <row r="4942" spans="1:4" s="476" customFormat="1" ht="13.5" x14ac:dyDescent="0.25">
      <c r="A4942" s="479">
        <v>95644</v>
      </c>
      <c r="B4942" s="479" t="s">
        <v>5934</v>
      </c>
      <c r="C4942" s="479" t="s">
        <v>925</v>
      </c>
      <c r="D4942" s="480">
        <v>202.1</v>
      </c>
    </row>
    <row r="4943" spans="1:4" s="476" customFormat="1" ht="13.5" x14ac:dyDescent="0.25">
      <c r="A4943" s="479">
        <v>95645</v>
      </c>
      <c r="B4943" s="479" t="s">
        <v>5935</v>
      </c>
      <c r="C4943" s="479" t="s">
        <v>925</v>
      </c>
      <c r="D4943" s="480">
        <v>370.43</v>
      </c>
    </row>
    <row r="4944" spans="1:4" s="476" customFormat="1" ht="13.5" x14ac:dyDescent="0.25">
      <c r="A4944" s="479">
        <v>95646</v>
      </c>
      <c r="B4944" s="479" t="s">
        <v>5936</v>
      </c>
      <c r="C4944" s="479" t="s">
        <v>925</v>
      </c>
      <c r="D4944" s="480">
        <v>551.94000000000005</v>
      </c>
    </row>
    <row r="4945" spans="1:4" s="476" customFormat="1" ht="13.5" x14ac:dyDescent="0.25">
      <c r="A4945" s="479">
        <v>95647</v>
      </c>
      <c r="B4945" s="479" t="s">
        <v>5937</v>
      </c>
      <c r="C4945" s="479" t="s">
        <v>925</v>
      </c>
      <c r="D4945" s="480">
        <v>723.93</v>
      </c>
    </row>
    <row r="4946" spans="1:4" s="476" customFormat="1" ht="13.5" x14ac:dyDescent="0.25">
      <c r="A4946" s="479">
        <v>95673</v>
      </c>
      <c r="B4946" s="479" t="s">
        <v>5938</v>
      </c>
      <c r="C4946" s="479" t="s">
        <v>925</v>
      </c>
      <c r="D4946" s="480">
        <v>113.52</v>
      </c>
    </row>
    <row r="4947" spans="1:4" s="476" customFormat="1" ht="13.5" x14ac:dyDescent="0.25">
      <c r="A4947" s="479">
        <v>95674</v>
      </c>
      <c r="B4947" s="479" t="s">
        <v>5939</v>
      </c>
      <c r="C4947" s="479" t="s">
        <v>925</v>
      </c>
      <c r="D4947" s="480">
        <v>120.46</v>
      </c>
    </row>
    <row r="4948" spans="1:4" s="476" customFormat="1" ht="13.5" x14ac:dyDescent="0.25">
      <c r="A4948" s="479">
        <v>95675</v>
      </c>
      <c r="B4948" s="479" t="s">
        <v>5940</v>
      </c>
      <c r="C4948" s="479" t="s">
        <v>925</v>
      </c>
      <c r="D4948" s="480">
        <v>147.08000000000001</v>
      </c>
    </row>
    <row r="4949" spans="1:4" s="476" customFormat="1" ht="13.5" x14ac:dyDescent="0.25">
      <c r="A4949" s="479">
        <v>95676</v>
      </c>
      <c r="B4949" s="479" t="s">
        <v>5941</v>
      </c>
      <c r="C4949" s="479" t="s">
        <v>925</v>
      </c>
      <c r="D4949" s="480">
        <v>116.59</v>
      </c>
    </row>
    <row r="4950" spans="1:4" s="476" customFormat="1" ht="13.5" x14ac:dyDescent="0.25">
      <c r="A4950" s="479">
        <v>97741</v>
      </c>
      <c r="B4950" s="479" t="s">
        <v>5942</v>
      </c>
      <c r="C4950" s="479" t="s">
        <v>925</v>
      </c>
      <c r="D4950" s="480">
        <v>154.61000000000001</v>
      </c>
    </row>
    <row r="4951" spans="1:4" s="476" customFormat="1" ht="13.5" x14ac:dyDescent="0.25">
      <c r="A4951" s="479">
        <v>90436</v>
      </c>
      <c r="B4951" s="479" t="s">
        <v>5943</v>
      </c>
      <c r="C4951" s="479" t="s">
        <v>925</v>
      </c>
      <c r="D4951" s="480">
        <v>12.96</v>
      </c>
    </row>
    <row r="4952" spans="1:4" s="476" customFormat="1" ht="13.5" x14ac:dyDescent="0.25">
      <c r="A4952" s="479">
        <v>90437</v>
      </c>
      <c r="B4952" s="479" t="s">
        <v>5944</v>
      </c>
      <c r="C4952" s="479" t="s">
        <v>925</v>
      </c>
      <c r="D4952" s="480">
        <v>31.49</v>
      </c>
    </row>
    <row r="4953" spans="1:4" s="476" customFormat="1" ht="13.5" x14ac:dyDescent="0.25">
      <c r="A4953" s="479">
        <v>90438</v>
      </c>
      <c r="B4953" s="479" t="s">
        <v>5945</v>
      </c>
      <c r="C4953" s="479" t="s">
        <v>925</v>
      </c>
      <c r="D4953" s="480">
        <v>45.14</v>
      </c>
    </row>
    <row r="4954" spans="1:4" s="476" customFormat="1" ht="13.5" x14ac:dyDescent="0.25">
      <c r="A4954" s="479">
        <v>90439</v>
      </c>
      <c r="B4954" s="479" t="s">
        <v>5946</v>
      </c>
      <c r="C4954" s="479" t="s">
        <v>925</v>
      </c>
      <c r="D4954" s="480">
        <v>55.43</v>
      </c>
    </row>
    <row r="4955" spans="1:4" s="476" customFormat="1" ht="13.5" x14ac:dyDescent="0.25">
      <c r="A4955" s="479">
        <v>90440</v>
      </c>
      <c r="B4955" s="479" t="s">
        <v>5947</v>
      </c>
      <c r="C4955" s="479" t="s">
        <v>925</v>
      </c>
      <c r="D4955" s="480">
        <v>88.8</v>
      </c>
    </row>
    <row r="4956" spans="1:4" s="476" customFormat="1" ht="13.5" x14ac:dyDescent="0.25">
      <c r="A4956" s="479">
        <v>90441</v>
      </c>
      <c r="B4956" s="479" t="s">
        <v>5948</v>
      </c>
      <c r="C4956" s="479" t="s">
        <v>925</v>
      </c>
      <c r="D4956" s="480">
        <v>113.41</v>
      </c>
    </row>
    <row r="4957" spans="1:4" s="476" customFormat="1" ht="13.5" x14ac:dyDescent="0.25">
      <c r="A4957" s="479">
        <v>90443</v>
      </c>
      <c r="B4957" s="479" t="s">
        <v>972</v>
      </c>
      <c r="C4957" s="479" t="s">
        <v>934</v>
      </c>
      <c r="D4957" s="480">
        <v>11.78</v>
      </c>
    </row>
    <row r="4958" spans="1:4" s="476" customFormat="1" ht="13.5" x14ac:dyDescent="0.25">
      <c r="A4958" s="479">
        <v>90444</v>
      </c>
      <c r="B4958" s="479" t="s">
        <v>5949</v>
      </c>
      <c r="C4958" s="479" t="s">
        <v>934</v>
      </c>
      <c r="D4958" s="480">
        <v>23.79</v>
      </c>
    </row>
    <row r="4959" spans="1:4" s="476" customFormat="1" ht="13.5" x14ac:dyDescent="0.25">
      <c r="A4959" s="479">
        <v>90445</v>
      </c>
      <c r="B4959" s="479" t="s">
        <v>5950</v>
      </c>
      <c r="C4959" s="479" t="s">
        <v>934</v>
      </c>
      <c r="D4959" s="480">
        <v>25.4</v>
      </c>
    </row>
    <row r="4960" spans="1:4" s="476" customFormat="1" ht="13.5" x14ac:dyDescent="0.25">
      <c r="A4960" s="479">
        <v>90446</v>
      </c>
      <c r="B4960" s="479" t="s">
        <v>5951</v>
      </c>
      <c r="C4960" s="479" t="s">
        <v>934</v>
      </c>
      <c r="D4960" s="480">
        <v>27.57</v>
      </c>
    </row>
    <row r="4961" spans="1:4" s="476" customFormat="1" ht="13.5" x14ac:dyDescent="0.25">
      <c r="A4961" s="479">
        <v>90447</v>
      </c>
      <c r="B4961" s="479" t="s">
        <v>5952</v>
      </c>
      <c r="C4961" s="479" t="s">
        <v>934</v>
      </c>
      <c r="D4961" s="480">
        <v>5.83</v>
      </c>
    </row>
    <row r="4962" spans="1:4" s="476" customFormat="1" ht="13.5" x14ac:dyDescent="0.25">
      <c r="A4962" s="479">
        <v>90451</v>
      </c>
      <c r="B4962" s="479" t="s">
        <v>5953</v>
      </c>
      <c r="C4962" s="479" t="s">
        <v>925</v>
      </c>
      <c r="D4962" s="480">
        <v>4.2300000000000004</v>
      </c>
    </row>
    <row r="4963" spans="1:4" s="476" customFormat="1" ht="13.5" x14ac:dyDescent="0.25">
      <c r="A4963" s="479">
        <v>90452</v>
      </c>
      <c r="B4963" s="479" t="s">
        <v>5954</v>
      </c>
      <c r="C4963" s="479" t="s">
        <v>925</v>
      </c>
      <c r="D4963" s="480">
        <v>20.22</v>
      </c>
    </row>
    <row r="4964" spans="1:4" s="476" customFormat="1" ht="13.5" x14ac:dyDescent="0.25">
      <c r="A4964" s="479">
        <v>90453</v>
      </c>
      <c r="B4964" s="479" t="s">
        <v>5955</v>
      </c>
      <c r="C4964" s="479" t="s">
        <v>925</v>
      </c>
      <c r="D4964" s="480">
        <v>2.57</v>
      </c>
    </row>
    <row r="4965" spans="1:4" s="476" customFormat="1" ht="13.5" x14ac:dyDescent="0.25">
      <c r="A4965" s="479">
        <v>90454</v>
      </c>
      <c r="B4965" s="479" t="s">
        <v>5956</v>
      </c>
      <c r="C4965" s="479" t="s">
        <v>925</v>
      </c>
      <c r="D4965" s="480">
        <v>4.59</v>
      </c>
    </row>
    <row r="4966" spans="1:4" s="476" customFormat="1" ht="13.5" x14ac:dyDescent="0.25">
      <c r="A4966" s="479">
        <v>90455</v>
      </c>
      <c r="B4966" s="479" t="s">
        <v>5957</v>
      </c>
      <c r="C4966" s="479" t="s">
        <v>925</v>
      </c>
      <c r="D4966" s="480">
        <v>6.03</v>
      </c>
    </row>
    <row r="4967" spans="1:4" s="476" customFormat="1" ht="13.5" x14ac:dyDescent="0.25">
      <c r="A4967" s="479">
        <v>90456</v>
      </c>
      <c r="B4967" s="479" t="s">
        <v>5958</v>
      </c>
      <c r="C4967" s="479" t="s">
        <v>925</v>
      </c>
      <c r="D4967" s="480">
        <v>3.78</v>
      </c>
    </row>
    <row r="4968" spans="1:4" s="476" customFormat="1" ht="13.5" x14ac:dyDescent="0.25">
      <c r="A4968" s="479">
        <v>90457</v>
      </c>
      <c r="B4968" s="479" t="s">
        <v>5959</v>
      </c>
      <c r="C4968" s="479" t="s">
        <v>925</v>
      </c>
      <c r="D4968" s="480">
        <v>8.6199999999999992</v>
      </c>
    </row>
    <row r="4969" spans="1:4" s="476" customFormat="1" ht="13.5" x14ac:dyDescent="0.25">
      <c r="A4969" s="479">
        <v>90458</v>
      </c>
      <c r="B4969" s="479" t="s">
        <v>5960</v>
      </c>
      <c r="C4969" s="479" t="s">
        <v>925</v>
      </c>
      <c r="D4969" s="480">
        <v>24.47</v>
      </c>
    </row>
    <row r="4970" spans="1:4" s="476" customFormat="1" ht="13.5" x14ac:dyDescent="0.25">
      <c r="A4970" s="479">
        <v>90459</v>
      </c>
      <c r="B4970" s="479" t="s">
        <v>5961</v>
      </c>
      <c r="C4970" s="479" t="s">
        <v>925</v>
      </c>
      <c r="D4970" s="480">
        <v>34.51</v>
      </c>
    </row>
    <row r="4971" spans="1:4" s="476" customFormat="1" ht="13.5" x14ac:dyDescent="0.25">
      <c r="A4971" s="479">
        <v>90460</v>
      </c>
      <c r="B4971" s="479" t="s">
        <v>5962</v>
      </c>
      <c r="C4971" s="479" t="s">
        <v>934</v>
      </c>
      <c r="D4971" s="480">
        <v>9.49</v>
      </c>
    </row>
    <row r="4972" spans="1:4" s="476" customFormat="1" ht="13.5" x14ac:dyDescent="0.25">
      <c r="A4972" s="479">
        <v>90461</v>
      </c>
      <c r="B4972" s="479" t="s">
        <v>5963</v>
      </c>
      <c r="C4972" s="479" t="s">
        <v>934</v>
      </c>
      <c r="D4972" s="480">
        <v>6.24</v>
      </c>
    </row>
    <row r="4973" spans="1:4" s="476" customFormat="1" ht="13.5" x14ac:dyDescent="0.25">
      <c r="A4973" s="479">
        <v>90462</v>
      </c>
      <c r="B4973" s="479" t="s">
        <v>5964</v>
      </c>
      <c r="C4973" s="479" t="s">
        <v>934</v>
      </c>
      <c r="D4973" s="480">
        <v>1.28</v>
      </c>
    </row>
    <row r="4974" spans="1:4" s="476" customFormat="1" ht="13.5" x14ac:dyDescent="0.25">
      <c r="A4974" s="479">
        <v>90463</v>
      </c>
      <c r="B4974" s="479" t="s">
        <v>5965</v>
      </c>
      <c r="C4974" s="479" t="s">
        <v>934</v>
      </c>
      <c r="D4974" s="480">
        <v>1.1200000000000001</v>
      </c>
    </row>
    <row r="4975" spans="1:4" s="476" customFormat="1" ht="13.5" x14ac:dyDescent="0.25">
      <c r="A4975" s="479">
        <v>90466</v>
      </c>
      <c r="B4975" s="479" t="s">
        <v>970</v>
      </c>
      <c r="C4975" s="479" t="s">
        <v>934</v>
      </c>
      <c r="D4975" s="480">
        <v>11.79</v>
      </c>
    </row>
    <row r="4976" spans="1:4" s="476" customFormat="1" ht="13.5" x14ac:dyDescent="0.25">
      <c r="A4976" s="479">
        <v>90467</v>
      </c>
      <c r="B4976" s="479" t="s">
        <v>5966</v>
      </c>
      <c r="C4976" s="479" t="s">
        <v>934</v>
      </c>
      <c r="D4976" s="480">
        <v>18.649999999999999</v>
      </c>
    </row>
    <row r="4977" spans="1:4" s="476" customFormat="1" ht="13.5" x14ac:dyDescent="0.25">
      <c r="A4977" s="479">
        <v>90468</v>
      </c>
      <c r="B4977" s="479" t="s">
        <v>5967</v>
      </c>
      <c r="C4977" s="479" t="s">
        <v>934</v>
      </c>
      <c r="D4977" s="480">
        <v>5.18</v>
      </c>
    </row>
    <row r="4978" spans="1:4" s="476" customFormat="1" ht="13.5" x14ac:dyDescent="0.25">
      <c r="A4978" s="479">
        <v>90469</v>
      </c>
      <c r="B4978" s="479" t="s">
        <v>5968</v>
      </c>
      <c r="C4978" s="479" t="s">
        <v>934</v>
      </c>
      <c r="D4978" s="480">
        <v>8.31</v>
      </c>
    </row>
    <row r="4979" spans="1:4" s="476" customFormat="1" ht="13.5" x14ac:dyDescent="0.25">
      <c r="A4979" s="479">
        <v>90470</v>
      </c>
      <c r="B4979" s="479" t="s">
        <v>5969</v>
      </c>
      <c r="C4979" s="479" t="s">
        <v>934</v>
      </c>
      <c r="D4979" s="480">
        <v>11.43</v>
      </c>
    </row>
    <row r="4980" spans="1:4" s="476" customFormat="1" ht="13.5" x14ac:dyDescent="0.25">
      <c r="A4980" s="479">
        <v>91166</v>
      </c>
      <c r="B4980" s="479" t="s">
        <v>5970</v>
      </c>
      <c r="C4980" s="479" t="s">
        <v>934</v>
      </c>
      <c r="D4980" s="480">
        <v>2.97</v>
      </c>
    </row>
    <row r="4981" spans="1:4" s="476" customFormat="1" ht="13.5" x14ac:dyDescent="0.25">
      <c r="A4981" s="479">
        <v>91167</v>
      </c>
      <c r="B4981" s="479" t="s">
        <v>5971</v>
      </c>
      <c r="C4981" s="479" t="s">
        <v>934</v>
      </c>
      <c r="D4981" s="480">
        <v>10.65</v>
      </c>
    </row>
    <row r="4982" spans="1:4" s="476" customFormat="1" ht="13.5" x14ac:dyDescent="0.25">
      <c r="A4982" s="479">
        <v>91168</v>
      </c>
      <c r="B4982" s="479" t="s">
        <v>5972</v>
      </c>
      <c r="C4982" s="479" t="s">
        <v>934</v>
      </c>
      <c r="D4982" s="480">
        <v>8.08</v>
      </c>
    </row>
    <row r="4983" spans="1:4" s="476" customFormat="1" ht="13.5" x14ac:dyDescent="0.25">
      <c r="A4983" s="479">
        <v>91169</v>
      </c>
      <c r="B4983" s="479" t="s">
        <v>5973</v>
      </c>
      <c r="C4983" s="479" t="s">
        <v>934</v>
      </c>
      <c r="D4983" s="480">
        <v>9.57</v>
      </c>
    </row>
    <row r="4984" spans="1:4" s="476" customFormat="1" ht="13.5" x14ac:dyDescent="0.25">
      <c r="A4984" s="479">
        <v>91170</v>
      </c>
      <c r="B4984" s="479" t="s">
        <v>5974</v>
      </c>
      <c r="C4984" s="479" t="s">
        <v>934</v>
      </c>
      <c r="D4984" s="480">
        <v>2.74</v>
      </c>
    </row>
    <row r="4985" spans="1:4" s="476" customFormat="1" ht="13.5" x14ac:dyDescent="0.25">
      <c r="A4985" s="479">
        <v>91171</v>
      </c>
      <c r="B4985" s="479" t="s">
        <v>5975</v>
      </c>
      <c r="C4985" s="479" t="s">
        <v>934</v>
      </c>
      <c r="D4985" s="480">
        <v>3.43</v>
      </c>
    </row>
    <row r="4986" spans="1:4" s="476" customFormat="1" ht="13.5" x14ac:dyDescent="0.25">
      <c r="A4986" s="479">
        <v>91172</v>
      </c>
      <c r="B4986" s="479" t="s">
        <v>5976</v>
      </c>
      <c r="C4986" s="479" t="s">
        <v>934</v>
      </c>
      <c r="D4986" s="480">
        <v>5.05</v>
      </c>
    </row>
    <row r="4987" spans="1:4" s="476" customFormat="1" ht="13.5" x14ac:dyDescent="0.25">
      <c r="A4987" s="479">
        <v>91173</v>
      </c>
      <c r="B4987" s="479" t="s">
        <v>971</v>
      </c>
      <c r="C4987" s="479" t="s">
        <v>934</v>
      </c>
      <c r="D4987" s="480">
        <v>1.38</v>
      </c>
    </row>
    <row r="4988" spans="1:4" s="476" customFormat="1" ht="13.5" x14ac:dyDescent="0.25">
      <c r="A4988" s="479">
        <v>91174</v>
      </c>
      <c r="B4988" s="479" t="s">
        <v>5977</v>
      </c>
      <c r="C4988" s="479" t="s">
        <v>934</v>
      </c>
      <c r="D4988" s="480">
        <v>2.72</v>
      </c>
    </row>
    <row r="4989" spans="1:4" s="476" customFormat="1" ht="13.5" x14ac:dyDescent="0.25">
      <c r="A4989" s="479">
        <v>91175</v>
      </c>
      <c r="B4989" s="479" t="s">
        <v>5978</v>
      </c>
      <c r="C4989" s="479" t="s">
        <v>934</v>
      </c>
      <c r="D4989" s="480">
        <v>4.4400000000000004</v>
      </c>
    </row>
    <row r="4990" spans="1:4" s="476" customFormat="1" ht="13.5" x14ac:dyDescent="0.25">
      <c r="A4990" s="479">
        <v>91176</v>
      </c>
      <c r="B4990" s="479" t="s">
        <v>5979</v>
      </c>
      <c r="C4990" s="479" t="s">
        <v>934</v>
      </c>
      <c r="D4990" s="480">
        <v>23.83</v>
      </c>
    </row>
    <row r="4991" spans="1:4" s="476" customFormat="1" ht="13.5" x14ac:dyDescent="0.25">
      <c r="A4991" s="479">
        <v>91177</v>
      </c>
      <c r="B4991" s="479" t="s">
        <v>5980</v>
      </c>
      <c r="C4991" s="479" t="s">
        <v>934</v>
      </c>
      <c r="D4991" s="480">
        <v>11.65</v>
      </c>
    </row>
    <row r="4992" spans="1:4" s="476" customFormat="1" ht="13.5" x14ac:dyDescent="0.25">
      <c r="A4992" s="479">
        <v>91178</v>
      </c>
      <c r="B4992" s="479" t="s">
        <v>5981</v>
      </c>
      <c r="C4992" s="479" t="s">
        <v>934</v>
      </c>
      <c r="D4992" s="480">
        <v>13.28</v>
      </c>
    </row>
    <row r="4993" spans="1:4" s="476" customFormat="1" ht="13.5" x14ac:dyDescent="0.25">
      <c r="A4993" s="479">
        <v>91179</v>
      </c>
      <c r="B4993" s="479" t="s">
        <v>5982</v>
      </c>
      <c r="C4993" s="479" t="s">
        <v>934</v>
      </c>
      <c r="D4993" s="480">
        <v>6.11</v>
      </c>
    </row>
    <row r="4994" spans="1:4" s="476" customFormat="1" ht="13.5" x14ac:dyDescent="0.25">
      <c r="A4994" s="479">
        <v>91180</v>
      </c>
      <c r="B4994" s="479" t="s">
        <v>5983</v>
      </c>
      <c r="C4994" s="479" t="s">
        <v>934</v>
      </c>
      <c r="D4994" s="480">
        <v>5.58</v>
      </c>
    </row>
    <row r="4995" spans="1:4" s="476" customFormat="1" ht="13.5" x14ac:dyDescent="0.25">
      <c r="A4995" s="479">
        <v>91181</v>
      </c>
      <c r="B4995" s="479" t="s">
        <v>5984</v>
      </c>
      <c r="C4995" s="479" t="s">
        <v>934</v>
      </c>
      <c r="D4995" s="480">
        <v>6.31</v>
      </c>
    </row>
    <row r="4996" spans="1:4" s="476" customFormat="1" ht="13.5" x14ac:dyDescent="0.25">
      <c r="A4996" s="479">
        <v>91182</v>
      </c>
      <c r="B4996" s="479" t="s">
        <v>5985</v>
      </c>
      <c r="C4996" s="479" t="s">
        <v>934</v>
      </c>
      <c r="D4996" s="480">
        <v>24.59</v>
      </c>
    </row>
    <row r="4997" spans="1:4" s="476" customFormat="1" ht="13.5" x14ac:dyDescent="0.25">
      <c r="A4997" s="479">
        <v>91183</v>
      </c>
      <c r="B4997" s="479" t="s">
        <v>5986</v>
      </c>
      <c r="C4997" s="479" t="s">
        <v>934</v>
      </c>
      <c r="D4997" s="480">
        <v>12.15</v>
      </c>
    </row>
    <row r="4998" spans="1:4" s="476" customFormat="1" ht="13.5" x14ac:dyDescent="0.25">
      <c r="A4998" s="479">
        <v>91184</v>
      </c>
      <c r="B4998" s="479" t="s">
        <v>5987</v>
      </c>
      <c r="C4998" s="479" t="s">
        <v>934</v>
      </c>
      <c r="D4998" s="480">
        <v>11.36</v>
      </c>
    </row>
    <row r="4999" spans="1:4" s="476" customFormat="1" ht="13.5" x14ac:dyDescent="0.25">
      <c r="A4999" s="479">
        <v>91185</v>
      </c>
      <c r="B4999" s="479" t="s">
        <v>5988</v>
      </c>
      <c r="C4999" s="479" t="s">
        <v>934</v>
      </c>
      <c r="D4999" s="480">
        <v>6.3</v>
      </c>
    </row>
    <row r="5000" spans="1:4" s="476" customFormat="1" ht="13.5" x14ac:dyDescent="0.25">
      <c r="A5000" s="479">
        <v>91186</v>
      </c>
      <c r="B5000" s="479" t="s">
        <v>5989</v>
      </c>
      <c r="C5000" s="479" t="s">
        <v>934</v>
      </c>
      <c r="D5000" s="480">
        <v>5.18</v>
      </c>
    </row>
    <row r="5001" spans="1:4" s="476" customFormat="1" ht="13.5" x14ac:dyDescent="0.25">
      <c r="A5001" s="479">
        <v>91187</v>
      </c>
      <c r="B5001" s="479" t="s">
        <v>5990</v>
      </c>
      <c r="C5001" s="479" t="s">
        <v>934</v>
      </c>
      <c r="D5001" s="480">
        <v>5.99</v>
      </c>
    </row>
    <row r="5002" spans="1:4" s="476" customFormat="1" ht="13.5" x14ac:dyDescent="0.25">
      <c r="A5002" s="479">
        <v>91188</v>
      </c>
      <c r="B5002" s="479" t="s">
        <v>5991</v>
      </c>
      <c r="C5002" s="479" t="s">
        <v>925</v>
      </c>
      <c r="D5002" s="480">
        <v>6.61</v>
      </c>
    </row>
    <row r="5003" spans="1:4" s="476" customFormat="1" ht="13.5" x14ac:dyDescent="0.25">
      <c r="A5003" s="479">
        <v>91189</v>
      </c>
      <c r="B5003" s="479" t="s">
        <v>5992</v>
      </c>
      <c r="C5003" s="479" t="s">
        <v>925</v>
      </c>
      <c r="D5003" s="480">
        <v>47.52</v>
      </c>
    </row>
    <row r="5004" spans="1:4" s="476" customFormat="1" ht="13.5" x14ac:dyDescent="0.25">
      <c r="A5004" s="479">
        <v>91190</v>
      </c>
      <c r="B5004" s="479" t="s">
        <v>5993</v>
      </c>
      <c r="C5004" s="479" t="s">
        <v>925</v>
      </c>
      <c r="D5004" s="480">
        <v>4.5599999999999996</v>
      </c>
    </row>
    <row r="5005" spans="1:4" s="476" customFormat="1" ht="13.5" x14ac:dyDescent="0.25">
      <c r="A5005" s="479">
        <v>91191</v>
      </c>
      <c r="B5005" s="479" t="s">
        <v>5994</v>
      </c>
      <c r="C5005" s="479" t="s">
        <v>925</v>
      </c>
      <c r="D5005" s="480">
        <v>4.83</v>
      </c>
    </row>
    <row r="5006" spans="1:4" s="476" customFormat="1" ht="13.5" x14ac:dyDescent="0.25">
      <c r="A5006" s="479">
        <v>91192</v>
      </c>
      <c r="B5006" s="479" t="s">
        <v>5995</v>
      </c>
      <c r="C5006" s="479" t="s">
        <v>925</v>
      </c>
      <c r="D5006" s="480">
        <v>5.36</v>
      </c>
    </row>
    <row r="5007" spans="1:4" s="476" customFormat="1" ht="13.5" x14ac:dyDescent="0.25">
      <c r="A5007" s="479">
        <v>91222</v>
      </c>
      <c r="B5007" s="479" t="s">
        <v>5996</v>
      </c>
      <c r="C5007" s="479" t="s">
        <v>934</v>
      </c>
      <c r="D5007" s="480">
        <v>12.68</v>
      </c>
    </row>
    <row r="5008" spans="1:4" s="476" customFormat="1" ht="13.5" x14ac:dyDescent="0.25">
      <c r="A5008" s="479">
        <v>94480</v>
      </c>
      <c r="B5008" s="479" t="s">
        <v>5997</v>
      </c>
      <c r="C5008" s="479" t="s">
        <v>925</v>
      </c>
      <c r="D5008" s="481">
        <v>2520.09</v>
      </c>
    </row>
    <row r="5009" spans="1:4" s="476" customFormat="1" ht="13.5" x14ac:dyDescent="0.25">
      <c r="A5009" s="479">
        <v>94481</v>
      </c>
      <c r="B5009" s="479" t="s">
        <v>5998</v>
      </c>
      <c r="C5009" s="479" t="s">
        <v>925</v>
      </c>
      <c r="D5009" s="481">
        <v>1764.32</v>
      </c>
    </row>
    <row r="5010" spans="1:4" s="476" customFormat="1" ht="13.5" x14ac:dyDescent="0.25">
      <c r="A5010" s="479">
        <v>94482</v>
      </c>
      <c r="B5010" s="479" t="s">
        <v>5999</v>
      </c>
      <c r="C5010" s="479" t="s">
        <v>925</v>
      </c>
      <c r="D5010" s="481">
        <v>1386</v>
      </c>
    </row>
    <row r="5011" spans="1:4" s="476" customFormat="1" ht="13.5" x14ac:dyDescent="0.25">
      <c r="A5011" s="479">
        <v>94483</v>
      </c>
      <c r="B5011" s="479" t="s">
        <v>6000</v>
      </c>
      <c r="C5011" s="479" t="s">
        <v>925</v>
      </c>
      <c r="D5011" s="481">
        <v>1162.82</v>
      </c>
    </row>
    <row r="5012" spans="1:4" s="476" customFormat="1" ht="13.5" x14ac:dyDescent="0.25">
      <c r="A5012" s="479">
        <v>95541</v>
      </c>
      <c r="B5012" s="479" t="s">
        <v>6001</v>
      </c>
      <c r="C5012" s="479" t="s">
        <v>925</v>
      </c>
      <c r="D5012" s="480">
        <v>4.2</v>
      </c>
    </row>
    <row r="5013" spans="1:4" s="476" customFormat="1" ht="13.5" x14ac:dyDescent="0.25">
      <c r="A5013" s="479">
        <v>96559</v>
      </c>
      <c r="B5013" s="479" t="s">
        <v>6002</v>
      </c>
      <c r="C5013" s="479" t="s">
        <v>913</v>
      </c>
      <c r="D5013" s="480">
        <v>26.3</v>
      </c>
    </row>
    <row r="5014" spans="1:4" s="476" customFormat="1" ht="13.5" x14ac:dyDescent="0.25">
      <c r="A5014" s="479">
        <v>96560</v>
      </c>
      <c r="B5014" s="479" t="s">
        <v>6003</v>
      </c>
      <c r="C5014" s="479" t="s">
        <v>913</v>
      </c>
      <c r="D5014" s="480">
        <v>18.329999999999998</v>
      </c>
    </row>
    <row r="5015" spans="1:4" s="476" customFormat="1" ht="13.5" x14ac:dyDescent="0.25">
      <c r="A5015" s="479">
        <v>96561</v>
      </c>
      <c r="B5015" s="479" t="s">
        <v>6004</v>
      </c>
      <c r="C5015" s="479" t="s">
        <v>913</v>
      </c>
      <c r="D5015" s="480">
        <v>13.73</v>
      </c>
    </row>
    <row r="5016" spans="1:4" s="476" customFormat="1" ht="13.5" x14ac:dyDescent="0.25">
      <c r="A5016" s="479">
        <v>96562</v>
      </c>
      <c r="B5016" s="479" t="s">
        <v>6005</v>
      </c>
      <c r="C5016" s="479" t="s">
        <v>934</v>
      </c>
      <c r="D5016" s="480">
        <v>16.82</v>
      </c>
    </row>
    <row r="5017" spans="1:4" s="476" customFormat="1" ht="13.5" x14ac:dyDescent="0.25">
      <c r="A5017" s="479">
        <v>96563</v>
      </c>
      <c r="B5017" s="479" t="s">
        <v>16523</v>
      </c>
      <c r="C5017" s="479" t="s">
        <v>934</v>
      </c>
      <c r="D5017" s="480">
        <v>21.65</v>
      </c>
    </row>
    <row r="5018" spans="1:4" s="476" customFormat="1" ht="13.5" x14ac:dyDescent="0.25">
      <c r="A5018" s="479">
        <v>101802</v>
      </c>
      <c r="B5018" s="479" t="s">
        <v>12960</v>
      </c>
      <c r="C5018" s="479" t="s">
        <v>925</v>
      </c>
      <c r="D5018" s="481">
        <v>1474.42</v>
      </c>
    </row>
    <row r="5019" spans="1:4" s="476" customFormat="1" ht="13.5" x14ac:dyDescent="0.25">
      <c r="A5019" s="479">
        <v>101803</v>
      </c>
      <c r="B5019" s="479" t="s">
        <v>12961</v>
      </c>
      <c r="C5019" s="479" t="s">
        <v>925</v>
      </c>
      <c r="D5019" s="480">
        <v>906.35</v>
      </c>
    </row>
    <row r="5020" spans="1:4" s="476" customFormat="1" ht="13.5" x14ac:dyDescent="0.25">
      <c r="A5020" s="479">
        <v>101804</v>
      </c>
      <c r="B5020" s="479" t="s">
        <v>12962</v>
      </c>
      <c r="C5020" s="479" t="s">
        <v>925</v>
      </c>
      <c r="D5020" s="481">
        <v>1145.3800000000001</v>
      </c>
    </row>
    <row r="5021" spans="1:4" s="476" customFormat="1" ht="13.5" x14ac:dyDescent="0.25">
      <c r="A5021" s="479">
        <v>101805</v>
      </c>
      <c r="B5021" s="479" t="s">
        <v>12963</v>
      </c>
      <c r="C5021" s="479" t="s">
        <v>925</v>
      </c>
      <c r="D5021" s="481">
        <v>1461.73</v>
      </c>
    </row>
    <row r="5022" spans="1:4" s="476" customFormat="1" ht="13.5" x14ac:dyDescent="0.25">
      <c r="A5022" s="479">
        <v>102111</v>
      </c>
      <c r="B5022" s="479" t="s">
        <v>12964</v>
      </c>
      <c r="C5022" s="479" t="s">
        <v>925</v>
      </c>
      <c r="D5022" s="480">
        <v>973.74</v>
      </c>
    </row>
    <row r="5023" spans="1:4" s="476" customFormat="1" ht="13.5" x14ac:dyDescent="0.25">
      <c r="A5023" s="479">
        <v>102112</v>
      </c>
      <c r="B5023" s="479" t="s">
        <v>12965</v>
      </c>
      <c r="C5023" s="479" t="s">
        <v>925</v>
      </c>
      <c r="D5023" s="480">
        <v>117.28</v>
      </c>
    </row>
    <row r="5024" spans="1:4" s="476" customFormat="1" ht="13.5" x14ac:dyDescent="0.25">
      <c r="A5024" s="479">
        <v>102113</v>
      </c>
      <c r="B5024" s="479" t="s">
        <v>12966</v>
      </c>
      <c r="C5024" s="479" t="s">
        <v>925</v>
      </c>
      <c r="D5024" s="481">
        <v>1563.98</v>
      </c>
    </row>
    <row r="5025" spans="1:4" s="476" customFormat="1" ht="13.5" x14ac:dyDescent="0.25">
      <c r="A5025" s="479">
        <v>102114</v>
      </c>
      <c r="B5025" s="479" t="s">
        <v>12967</v>
      </c>
      <c r="C5025" s="479" t="s">
        <v>925</v>
      </c>
      <c r="D5025" s="480">
        <v>120.28</v>
      </c>
    </row>
    <row r="5026" spans="1:4" s="476" customFormat="1" ht="13.5" x14ac:dyDescent="0.25">
      <c r="A5026" s="479">
        <v>102115</v>
      </c>
      <c r="B5026" s="479" t="s">
        <v>12968</v>
      </c>
      <c r="C5026" s="479" t="s">
        <v>925</v>
      </c>
      <c r="D5026" s="481">
        <v>2737.45</v>
      </c>
    </row>
    <row r="5027" spans="1:4" s="476" customFormat="1" ht="13.5" x14ac:dyDescent="0.25">
      <c r="A5027" s="479">
        <v>102116</v>
      </c>
      <c r="B5027" s="479" t="s">
        <v>12969</v>
      </c>
      <c r="C5027" s="479" t="s">
        <v>925</v>
      </c>
      <c r="D5027" s="481">
        <v>1671.56</v>
      </c>
    </row>
    <row r="5028" spans="1:4" s="476" customFormat="1" ht="13.5" x14ac:dyDescent="0.25">
      <c r="A5028" s="479">
        <v>102117</v>
      </c>
      <c r="B5028" s="479" t="s">
        <v>12970</v>
      </c>
      <c r="C5028" s="479" t="s">
        <v>925</v>
      </c>
      <c r="D5028" s="480">
        <v>123.92</v>
      </c>
    </row>
    <row r="5029" spans="1:4" s="476" customFormat="1" ht="13.5" x14ac:dyDescent="0.25">
      <c r="A5029" s="479">
        <v>102118</v>
      </c>
      <c r="B5029" s="479" t="s">
        <v>12971</v>
      </c>
      <c r="C5029" s="479" t="s">
        <v>925</v>
      </c>
      <c r="D5029" s="481">
        <v>2286.5100000000002</v>
      </c>
    </row>
    <row r="5030" spans="1:4" s="476" customFormat="1" ht="13.5" x14ac:dyDescent="0.25">
      <c r="A5030" s="479">
        <v>102119</v>
      </c>
      <c r="B5030" s="479" t="s">
        <v>12972</v>
      </c>
      <c r="C5030" s="479" t="s">
        <v>925</v>
      </c>
      <c r="D5030" s="480">
        <v>127.06</v>
      </c>
    </row>
    <row r="5031" spans="1:4" s="476" customFormat="1" ht="13.5" x14ac:dyDescent="0.25">
      <c r="A5031" s="479">
        <v>102121</v>
      </c>
      <c r="B5031" s="479" t="s">
        <v>12973</v>
      </c>
      <c r="C5031" s="479" t="s">
        <v>925</v>
      </c>
      <c r="D5031" s="480">
        <v>159.84</v>
      </c>
    </row>
    <row r="5032" spans="1:4" s="476" customFormat="1" ht="13.5" x14ac:dyDescent="0.25">
      <c r="A5032" s="479">
        <v>102122</v>
      </c>
      <c r="B5032" s="479" t="s">
        <v>12974</v>
      </c>
      <c r="C5032" s="479" t="s">
        <v>925</v>
      </c>
      <c r="D5032" s="481">
        <v>7785.25</v>
      </c>
    </row>
    <row r="5033" spans="1:4" s="476" customFormat="1" ht="13.5" x14ac:dyDescent="0.25">
      <c r="A5033" s="479">
        <v>102123</v>
      </c>
      <c r="B5033" s="479" t="s">
        <v>12975</v>
      </c>
      <c r="C5033" s="479" t="s">
        <v>925</v>
      </c>
      <c r="D5033" s="480">
        <v>169.18</v>
      </c>
    </row>
    <row r="5034" spans="1:4" s="476" customFormat="1" ht="13.5" x14ac:dyDescent="0.25">
      <c r="A5034" s="479">
        <v>102136</v>
      </c>
      <c r="B5034" s="479" t="s">
        <v>12976</v>
      </c>
      <c r="C5034" s="479" t="s">
        <v>925</v>
      </c>
      <c r="D5034" s="480">
        <v>61.44</v>
      </c>
    </row>
    <row r="5035" spans="1:4" s="476" customFormat="1" ht="13.5" x14ac:dyDescent="0.25">
      <c r="A5035" s="479">
        <v>102137</v>
      </c>
      <c r="B5035" s="479" t="s">
        <v>12977</v>
      </c>
      <c r="C5035" s="479" t="s">
        <v>925</v>
      </c>
      <c r="D5035" s="480">
        <v>75.22</v>
      </c>
    </row>
    <row r="5036" spans="1:4" s="476" customFormat="1" ht="13.5" x14ac:dyDescent="0.25">
      <c r="A5036" s="479">
        <v>102138</v>
      </c>
      <c r="B5036" s="479" t="s">
        <v>12978</v>
      </c>
      <c r="C5036" s="479" t="s">
        <v>925</v>
      </c>
      <c r="D5036" s="480">
        <v>184.39</v>
      </c>
    </row>
    <row r="5037" spans="1:4" s="476" customFormat="1" ht="13.5" x14ac:dyDescent="0.25">
      <c r="A5037" s="479">
        <v>93350</v>
      </c>
      <c r="B5037" s="479" t="s">
        <v>6006</v>
      </c>
      <c r="C5037" s="479" t="s">
        <v>925</v>
      </c>
      <c r="D5037" s="481">
        <v>1083.28</v>
      </c>
    </row>
    <row r="5038" spans="1:4" s="476" customFormat="1" ht="13.5" x14ac:dyDescent="0.25">
      <c r="A5038" s="479">
        <v>93351</v>
      </c>
      <c r="B5038" s="479" t="s">
        <v>6007</v>
      </c>
      <c r="C5038" s="479" t="s">
        <v>925</v>
      </c>
      <c r="D5038" s="480">
        <v>886.64</v>
      </c>
    </row>
    <row r="5039" spans="1:4" s="476" customFormat="1" ht="13.5" x14ac:dyDescent="0.25">
      <c r="A5039" s="479">
        <v>93352</v>
      </c>
      <c r="B5039" s="479" t="s">
        <v>6008</v>
      </c>
      <c r="C5039" s="479" t="s">
        <v>925</v>
      </c>
      <c r="D5039" s="480">
        <v>690.75</v>
      </c>
    </row>
    <row r="5040" spans="1:4" s="476" customFormat="1" ht="13.5" x14ac:dyDescent="0.25">
      <c r="A5040" s="479">
        <v>93353</v>
      </c>
      <c r="B5040" s="479" t="s">
        <v>6009</v>
      </c>
      <c r="C5040" s="479" t="s">
        <v>925</v>
      </c>
      <c r="D5040" s="480">
        <v>499.07</v>
      </c>
    </row>
    <row r="5041" spans="1:4" s="476" customFormat="1" ht="13.5" x14ac:dyDescent="0.25">
      <c r="A5041" s="479">
        <v>93354</v>
      </c>
      <c r="B5041" s="479" t="s">
        <v>6010</v>
      </c>
      <c r="C5041" s="479" t="s">
        <v>925</v>
      </c>
      <c r="D5041" s="480">
        <v>772.26</v>
      </c>
    </row>
    <row r="5042" spans="1:4" s="476" customFormat="1" ht="13.5" x14ac:dyDescent="0.25">
      <c r="A5042" s="479">
        <v>93355</v>
      </c>
      <c r="B5042" s="479" t="s">
        <v>6011</v>
      </c>
      <c r="C5042" s="479" t="s">
        <v>925</v>
      </c>
      <c r="D5042" s="480">
        <v>641.48</v>
      </c>
    </row>
    <row r="5043" spans="1:4" s="476" customFormat="1" ht="13.5" x14ac:dyDescent="0.25">
      <c r="A5043" s="479">
        <v>93356</v>
      </c>
      <c r="B5043" s="479" t="s">
        <v>6012</v>
      </c>
      <c r="C5043" s="479" t="s">
        <v>925</v>
      </c>
      <c r="D5043" s="480">
        <v>509.61</v>
      </c>
    </row>
    <row r="5044" spans="1:4" s="476" customFormat="1" ht="13.5" x14ac:dyDescent="0.25">
      <c r="A5044" s="479">
        <v>93357</v>
      </c>
      <c r="B5044" s="479" t="s">
        <v>6013</v>
      </c>
      <c r="C5044" s="479" t="s">
        <v>925</v>
      </c>
      <c r="D5044" s="480">
        <v>380.11</v>
      </c>
    </row>
    <row r="5045" spans="1:4" s="476" customFormat="1" ht="13.5" x14ac:dyDescent="0.25">
      <c r="A5045" s="479">
        <v>96520</v>
      </c>
      <c r="B5045" s="479" t="s">
        <v>16524</v>
      </c>
      <c r="C5045" s="479" t="s">
        <v>932</v>
      </c>
      <c r="D5045" s="480">
        <v>83.07</v>
      </c>
    </row>
    <row r="5046" spans="1:4" s="476" customFormat="1" ht="13.5" x14ac:dyDescent="0.25">
      <c r="A5046" s="479">
        <v>96521</v>
      </c>
      <c r="B5046" s="479" t="s">
        <v>16525</v>
      </c>
      <c r="C5046" s="479" t="s">
        <v>932</v>
      </c>
      <c r="D5046" s="480">
        <v>34.75</v>
      </c>
    </row>
    <row r="5047" spans="1:4" s="476" customFormat="1" ht="13.5" x14ac:dyDescent="0.25">
      <c r="A5047" s="479">
        <v>96522</v>
      </c>
      <c r="B5047" s="479" t="s">
        <v>16526</v>
      </c>
      <c r="C5047" s="479" t="s">
        <v>932</v>
      </c>
      <c r="D5047" s="480">
        <v>129.44</v>
      </c>
    </row>
    <row r="5048" spans="1:4" s="476" customFormat="1" ht="13.5" x14ac:dyDescent="0.25">
      <c r="A5048" s="479">
        <v>96523</v>
      </c>
      <c r="B5048" s="479" t="s">
        <v>16527</v>
      </c>
      <c r="C5048" s="479" t="s">
        <v>932</v>
      </c>
      <c r="D5048" s="480">
        <v>82.17</v>
      </c>
    </row>
    <row r="5049" spans="1:4" s="476" customFormat="1" ht="13.5" x14ac:dyDescent="0.25">
      <c r="A5049" s="479">
        <v>96524</v>
      </c>
      <c r="B5049" s="479" t="s">
        <v>16528</v>
      </c>
      <c r="C5049" s="479" t="s">
        <v>932</v>
      </c>
      <c r="D5049" s="480">
        <v>154.16</v>
      </c>
    </row>
    <row r="5050" spans="1:4" s="476" customFormat="1" ht="13.5" x14ac:dyDescent="0.25">
      <c r="A5050" s="479">
        <v>96525</v>
      </c>
      <c r="B5050" s="479" t="s">
        <v>16529</v>
      </c>
      <c r="C5050" s="479" t="s">
        <v>932</v>
      </c>
      <c r="D5050" s="480">
        <v>31.8</v>
      </c>
    </row>
    <row r="5051" spans="1:4" s="476" customFormat="1" ht="13.5" x14ac:dyDescent="0.25">
      <c r="A5051" s="479">
        <v>96526</v>
      </c>
      <c r="B5051" s="479" t="s">
        <v>16530</v>
      </c>
      <c r="C5051" s="479" t="s">
        <v>932</v>
      </c>
      <c r="D5051" s="480">
        <v>261.87</v>
      </c>
    </row>
    <row r="5052" spans="1:4" s="476" customFormat="1" ht="13.5" x14ac:dyDescent="0.25">
      <c r="A5052" s="479">
        <v>96527</v>
      </c>
      <c r="B5052" s="479" t="s">
        <v>16531</v>
      </c>
      <c r="C5052" s="479" t="s">
        <v>932</v>
      </c>
      <c r="D5052" s="480">
        <v>107.74</v>
      </c>
    </row>
    <row r="5053" spans="1:4" s="476" customFormat="1" ht="13.5" x14ac:dyDescent="0.25">
      <c r="A5053" s="479">
        <v>96528</v>
      </c>
      <c r="B5053" s="479" t="s">
        <v>6014</v>
      </c>
      <c r="C5053" s="479" t="s">
        <v>913</v>
      </c>
      <c r="D5053" s="480">
        <v>211.27</v>
      </c>
    </row>
    <row r="5054" spans="1:4" s="476" customFormat="1" ht="13.5" x14ac:dyDescent="0.25">
      <c r="A5054" s="479">
        <v>101114</v>
      </c>
      <c r="B5054" s="479" t="s">
        <v>6015</v>
      </c>
      <c r="C5054" s="479" t="s">
        <v>932</v>
      </c>
      <c r="D5054" s="480">
        <v>3.1</v>
      </c>
    </row>
    <row r="5055" spans="1:4" s="476" customFormat="1" ht="13.5" x14ac:dyDescent="0.25">
      <c r="A5055" s="479">
        <v>101115</v>
      </c>
      <c r="B5055" s="479" t="s">
        <v>6016</v>
      </c>
      <c r="C5055" s="479" t="s">
        <v>932</v>
      </c>
      <c r="D5055" s="480">
        <v>2.61</v>
      </c>
    </row>
    <row r="5056" spans="1:4" s="476" customFormat="1" ht="13.5" x14ac:dyDescent="0.25">
      <c r="A5056" s="479">
        <v>101116</v>
      </c>
      <c r="B5056" s="479" t="s">
        <v>6017</v>
      </c>
      <c r="C5056" s="479" t="s">
        <v>932</v>
      </c>
      <c r="D5056" s="480">
        <v>1.63</v>
      </c>
    </row>
    <row r="5057" spans="1:4" s="476" customFormat="1" ht="13.5" x14ac:dyDescent="0.25">
      <c r="A5057" s="479">
        <v>101117</v>
      </c>
      <c r="B5057" s="479" t="s">
        <v>6018</v>
      </c>
      <c r="C5057" s="479" t="s">
        <v>932</v>
      </c>
      <c r="D5057" s="480">
        <v>2.2799999999999998</v>
      </c>
    </row>
    <row r="5058" spans="1:4" s="476" customFormat="1" ht="13.5" x14ac:dyDescent="0.25">
      <c r="A5058" s="479">
        <v>101118</v>
      </c>
      <c r="B5058" s="479" t="s">
        <v>6019</v>
      </c>
      <c r="C5058" s="479" t="s">
        <v>932</v>
      </c>
      <c r="D5058" s="480">
        <v>2.68</v>
      </c>
    </row>
    <row r="5059" spans="1:4" s="476" customFormat="1" ht="13.5" x14ac:dyDescent="0.25">
      <c r="A5059" s="479">
        <v>101119</v>
      </c>
      <c r="B5059" s="479" t="s">
        <v>6020</v>
      </c>
      <c r="C5059" s="479" t="s">
        <v>932</v>
      </c>
      <c r="D5059" s="480">
        <v>5.92</v>
      </c>
    </row>
    <row r="5060" spans="1:4" s="476" customFormat="1" ht="13.5" x14ac:dyDescent="0.25">
      <c r="A5060" s="479">
        <v>101120</v>
      </c>
      <c r="B5060" s="479" t="s">
        <v>6021</v>
      </c>
      <c r="C5060" s="479" t="s">
        <v>932</v>
      </c>
      <c r="D5060" s="480">
        <v>5.01</v>
      </c>
    </row>
    <row r="5061" spans="1:4" s="476" customFormat="1" ht="13.5" x14ac:dyDescent="0.25">
      <c r="A5061" s="479">
        <v>101121</v>
      </c>
      <c r="B5061" s="479" t="s">
        <v>6022</v>
      </c>
      <c r="C5061" s="479" t="s">
        <v>932</v>
      </c>
      <c r="D5061" s="480">
        <v>3.13</v>
      </c>
    </row>
    <row r="5062" spans="1:4" s="476" customFormat="1" ht="13.5" x14ac:dyDescent="0.25">
      <c r="A5062" s="479">
        <v>101122</v>
      </c>
      <c r="B5062" s="479" t="s">
        <v>6023</v>
      </c>
      <c r="C5062" s="479" t="s">
        <v>932</v>
      </c>
      <c r="D5062" s="480">
        <v>4.3600000000000003</v>
      </c>
    </row>
    <row r="5063" spans="1:4" s="476" customFormat="1" ht="13.5" x14ac:dyDescent="0.25">
      <c r="A5063" s="479">
        <v>101123</v>
      </c>
      <c r="B5063" s="479" t="s">
        <v>6024</v>
      </c>
      <c r="C5063" s="479" t="s">
        <v>932</v>
      </c>
      <c r="D5063" s="480">
        <v>5.12</v>
      </c>
    </row>
    <row r="5064" spans="1:4" s="476" customFormat="1" ht="13.5" x14ac:dyDescent="0.25">
      <c r="A5064" s="479">
        <v>101124</v>
      </c>
      <c r="B5064" s="479" t="s">
        <v>6025</v>
      </c>
      <c r="C5064" s="479" t="s">
        <v>932</v>
      </c>
      <c r="D5064" s="480">
        <v>11</v>
      </c>
    </row>
    <row r="5065" spans="1:4" s="476" customFormat="1" ht="13.5" x14ac:dyDescent="0.25">
      <c r="A5065" s="479">
        <v>101125</v>
      </c>
      <c r="B5065" s="479" t="s">
        <v>6026</v>
      </c>
      <c r="C5065" s="479" t="s">
        <v>932</v>
      </c>
      <c r="D5065" s="480">
        <v>10.51</v>
      </c>
    </row>
    <row r="5066" spans="1:4" s="476" customFormat="1" ht="13.5" x14ac:dyDescent="0.25">
      <c r="A5066" s="479">
        <v>101126</v>
      </c>
      <c r="B5066" s="479" t="s">
        <v>6027</v>
      </c>
      <c r="C5066" s="479" t="s">
        <v>932</v>
      </c>
      <c r="D5066" s="480">
        <v>9.52</v>
      </c>
    </row>
    <row r="5067" spans="1:4" s="476" customFormat="1" ht="13.5" x14ac:dyDescent="0.25">
      <c r="A5067" s="479">
        <v>101127</v>
      </c>
      <c r="B5067" s="479" t="s">
        <v>6028</v>
      </c>
      <c r="C5067" s="479" t="s">
        <v>932</v>
      </c>
      <c r="D5067" s="480">
        <v>10.18</v>
      </c>
    </row>
    <row r="5068" spans="1:4" s="476" customFormat="1" ht="13.5" x14ac:dyDescent="0.25">
      <c r="A5068" s="479">
        <v>101128</v>
      </c>
      <c r="B5068" s="479" t="s">
        <v>6029</v>
      </c>
      <c r="C5068" s="479" t="s">
        <v>932</v>
      </c>
      <c r="D5068" s="480">
        <v>10.58</v>
      </c>
    </row>
    <row r="5069" spans="1:4" s="476" customFormat="1" ht="13.5" x14ac:dyDescent="0.25">
      <c r="A5069" s="479">
        <v>101129</v>
      </c>
      <c r="B5069" s="479" t="s">
        <v>6030</v>
      </c>
      <c r="C5069" s="479" t="s">
        <v>932</v>
      </c>
      <c r="D5069" s="480">
        <v>14.13</v>
      </c>
    </row>
    <row r="5070" spans="1:4" s="476" customFormat="1" ht="13.5" x14ac:dyDescent="0.25">
      <c r="A5070" s="479">
        <v>101130</v>
      </c>
      <c r="B5070" s="479" t="s">
        <v>6031</v>
      </c>
      <c r="C5070" s="479" t="s">
        <v>932</v>
      </c>
      <c r="D5070" s="480">
        <v>13.22</v>
      </c>
    </row>
    <row r="5071" spans="1:4" s="476" customFormat="1" ht="13.5" x14ac:dyDescent="0.25">
      <c r="A5071" s="479">
        <v>101131</v>
      </c>
      <c r="B5071" s="479" t="s">
        <v>6032</v>
      </c>
      <c r="C5071" s="479" t="s">
        <v>932</v>
      </c>
      <c r="D5071" s="480">
        <v>11.34</v>
      </c>
    </row>
    <row r="5072" spans="1:4" s="476" customFormat="1" ht="13.5" x14ac:dyDescent="0.25">
      <c r="A5072" s="479">
        <v>101132</v>
      </c>
      <c r="B5072" s="479" t="s">
        <v>6033</v>
      </c>
      <c r="C5072" s="479" t="s">
        <v>932</v>
      </c>
      <c r="D5072" s="480">
        <v>12.57</v>
      </c>
    </row>
    <row r="5073" spans="1:4" s="476" customFormat="1" ht="13.5" x14ac:dyDescent="0.25">
      <c r="A5073" s="479">
        <v>101133</v>
      </c>
      <c r="B5073" s="479" t="s">
        <v>6034</v>
      </c>
      <c r="C5073" s="479" t="s">
        <v>932</v>
      </c>
      <c r="D5073" s="480">
        <v>13.33</v>
      </c>
    </row>
    <row r="5074" spans="1:4" s="476" customFormat="1" ht="13.5" x14ac:dyDescent="0.25">
      <c r="A5074" s="479">
        <v>101134</v>
      </c>
      <c r="B5074" s="479" t="s">
        <v>6035</v>
      </c>
      <c r="C5074" s="479" t="s">
        <v>932</v>
      </c>
      <c r="D5074" s="480">
        <v>11.48</v>
      </c>
    </row>
    <row r="5075" spans="1:4" s="476" customFormat="1" ht="13.5" x14ac:dyDescent="0.25">
      <c r="A5075" s="479">
        <v>101135</v>
      </c>
      <c r="B5075" s="479" t="s">
        <v>6036</v>
      </c>
      <c r="C5075" s="479" t="s">
        <v>932</v>
      </c>
      <c r="D5075" s="480">
        <v>10.99</v>
      </c>
    </row>
    <row r="5076" spans="1:4" s="476" customFormat="1" ht="13.5" x14ac:dyDescent="0.25">
      <c r="A5076" s="479">
        <v>101136</v>
      </c>
      <c r="B5076" s="479" t="s">
        <v>6037</v>
      </c>
      <c r="C5076" s="479" t="s">
        <v>932</v>
      </c>
      <c r="D5076" s="480">
        <v>10.01</v>
      </c>
    </row>
    <row r="5077" spans="1:4" s="476" customFormat="1" ht="13.5" x14ac:dyDescent="0.25">
      <c r="A5077" s="479">
        <v>101137</v>
      </c>
      <c r="B5077" s="479" t="s">
        <v>6038</v>
      </c>
      <c r="C5077" s="479" t="s">
        <v>932</v>
      </c>
      <c r="D5077" s="480">
        <v>10.66</v>
      </c>
    </row>
    <row r="5078" spans="1:4" s="476" customFormat="1" ht="13.5" x14ac:dyDescent="0.25">
      <c r="A5078" s="479">
        <v>101138</v>
      </c>
      <c r="B5078" s="479" t="s">
        <v>6039</v>
      </c>
      <c r="C5078" s="479" t="s">
        <v>932</v>
      </c>
      <c r="D5078" s="480">
        <v>11.06</v>
      </c>
    </row>
    <row r="5079" spans="1:4" s="476" customFormat="1" ht="13.5" x14ac:dyDescent="0.25">
      <c r="A5079" s="479">
        <v>101139</v>
      </c>
      <c r="B5079" s="479" t="s">
        <v>6040</v>
      </c>
      <c r="C5079" s="479" t="s">
        <v>932</v>
      </c>
      <c r="D5079" s="480">
        <v>14.63</v>
      </c>
    </row>
    <row r="5080" spans="1:4" s="476" customFormat="1" ht="13.5" x14ac:dyDescent="0.25">
      <c r="A5080" s="479">
        <v>101140</v>
      </c>
      <c r="B5080" s="479" t="s">
        <v>6041</v>
      </c>
      <c r="C5080" s="479" t="s">
        <v>932</v>
      </c>
      <c r="D5080" s="480">
        <v>13.72</v>
      </c>
    </row>
    <row r="5081" spans="1:4" s="476" customFormat="1" ht="13.5" x14ac:dyDescent="0.25">
      <c r="A5081" s="479">
        <v>101141</v>
      </c>
      <c r="B5081" s="479" t="s">
        <v>6042</v>
      </c>
      <c r="C5081" s="479" t="s">
        <v>932</v>
      </c>
      <c r="D5081" s="480">
        <v>11.84</v>
      </c>
    </row>
    <row r="5082" spans="1:4" s="476" customFormat="1" ht="13.5" x14ac:dyDescent="0.25">
      <c r="A5082" s="479">
        <v>101142</v>
      </c>
      <c r="B5082" s="479" t="s">
        <v>6043</v>
      </c>
      <c r="C5082" s="479" t="s">
        <v>932</v>
      </c>
      <c r="D5082" s="480">
        <v>13.07</v>
      </c>
    </row>
    <row r="5083" spans="1:4" s="476" customFormat="1" ht="13.5" x14ac:dyDescent="0.25">
      <c r="A5083" s="479">
        <v>101143</v>
      </c>
      <c r="B5083" s="479" t="s">
        <v>6044</v>
      </c>
      <c r="C5083" s="479" t="s">
        <v>932</v>
      </c>
      <c r="D5083" s="480">
        <v>13.83</v>
      </c>
    </row>
    <row r="5084" spans="1:4" s="476" customFormat="1" ht="13.5" x14ac:dyDescent="0.25">
      <c r="A5084" s="479">
        <v>101144</v>
      </c>
      <c r="B5084" s="479" t="s">
        <v>6045</v>
      </c>
      <c r="C5084" s="479" t="s">
        <v>932</v>
      </c>
      <c r="D5084" s="480">
        <v>11.72</v>
      </c>
    </row>
    <row r="5085" spans="1:4" s="476" customFormat="1" ht="13.5" x14ac:dyDescent="0.25">
      <c r="A5085" s="479">
        <v>101145</v>
      </c>
      <c r="B5085" s="479" t="s">
        <v>6046</v>
      </c>
      <c r="C5085" s="479" t="s">
        <v>932</v>
      </c>
      <c r="D5085" s="480">
        <v>11.23</v>
      </c>
    </row>
    <row r="5086" spans="1:4" s="476" customFormat="1" ht="13.5" x14ac:dyDescent="0.25">
      <c r="A5086" s="479">
        <v>101146</v>
      </c>
      <c r="B5086" s="479" t="s">
        <v>6047</v>
      </c>
      <c r="C5086" s="479" t="s">
        <v>932</v>
      </c>
      <c r="D5086" s="480">
        <v>10.25</v>
      </c>
    </row>
    <row r="5087" spans="1:4" s="476" customFormat="1" ht="13.5" x14ac:dyDescent="0.25">
      <c r="A5087" s="479">
        <v>101147</v>
      </c>
      <c r="B5087" s="479" t="s">
        <v>6048</v>
      </c>
      <c r="C5087" s="479" t="s">
        <v>932</v>
      </c>
      <c r="D5087" s="480">
        <v>10.9</v>
      </c>
    </row>
    <row r="5088" spans="1:4" s="476" customFormat="1" ht="13.5" x14ac:dyDescent="0.25">
      <c r="A5088" s="479">
        <v>101148</v>
      </c>
      <c r="B5088" s="479" t="s">
        <v>6049</v>
      </c>
      <c r="C5088" s="479" t="s">
        <v>932</v>
      </c>
      <c r="D5088" s="480">
        <v>11.3</v>
      </c>
    </row>
    <row r="5089" spans="1:4" s="476" customFormat="1" ht="13.5" x14ac:dyDescent="0.25">
      <c r="A5089" s="479">
        <v>101149</v>
      </c>
      <c r="B5089" s="479" t="s">
        <v>6050</v>
      </c>
      <c r="C5089" s="479" t="s">
        <v>932</v>
      </c>
      <c r="D5089" s="480">
        <v>14.89</v>
      </c>
    </row>
    <row r="5090" spans="1:4" s="476" customFormat="1" ht="13.5" x14ac:dyDescent="0.25">
      <c r="A5090" s="479">
        <v>101150</v>
      </c>
      <c r="B5090" s="479" t="s">
        <v>6051</v>
      </c>
      <c r="C5090" s="479" t="s">
        <v>932</v>
      </c>
      <c r="D5090" s="480">
        <v>13.98</v>
      </c>
    </row>
    <row r="5091" spans="1:4" s="476" customFormat="1" ht="13.5" x14ac:dyDescent="0.25">
      <c r="A5091" s="479">
        <v>101151</v>
      </c>
      <c r="B5091" s="479" t="s">
        <v>6052</v>
      </c>
      <c r="C5091" s="479" t="s">
        <v>932</v>
      </c>
      <c r="D5091" s="480">
        <v>12.1</v>
      </c>
    </row>
    <row r="5092" spans="1:4" s="476" customFormat="1" ht="13.5" x14ac:dyDescent="0.25">
      <c r="A5092" s="479">
        <v>101152</v>
      </c>
      <c r="B5092" s="479" t="s">
        <v>6053</v>
      </c>
      <c r="C5092" s="479" t="s">
        <v>932</v>
      </c>
      <c r="D5092" s="480">
        <v>13.33</v>
      </c>
    </row>
    <row r="5093" spans="1:4" s="476" customFormat="1" ht="13.5" x14ac:dyDescent="0.25">
      <c r="A5093" s="479">
        <v>101153</v>
      </c>
      <c r="B5093" s="479" t="s">
        <v>6054</v>
      </c>
      <c r="C5093" s="479" t="s">
        <v>932</v>
      </c>
      <c r="D5093" s="480">
        <v>14.09</v>
      </c>
    </row>
    <row r="5094" spans="1:4" s="476" customFormat="1" ht="13.5" x14ac:dyDescent="0.25">
      <c r="A5094" s="479">
        <v>101206</v>
      </c>
      <c r="B5094" s="479" t="s">
        <v>6055</v>
      </c>
      <c r="C5094" s="479" t="s">
        <v>932</v>
      </c>
      <c r="D5094" s="480">
        <v>9.33</v>
      </c>
    </row>
    <row r="5095" spans="1:4" s="476" customFormat="1" ht="13.5" x14ac:dyDescent="0.25">
      <c r="A5095" s="479">
        <v>101207</v>
      </c>
      <c r="B5095" s="479" t="s">
        <v>6056</v>
      </c>
      <c r="C5095" s="479" t="s">
        <v>932</v>
      </c>
      <c r="D5095" s="480">
        <v>8.16</v>
      </c>
    </row>
    <row r="5096" spans="1:4" s="476" customFormat="1" ht="13.5" x14ac:dyDescent="0.25">
      <c r="A5096" s="479">
        <v>101208</v>
      </c>
      <c r="B5096" s="479" t="s">
        <v>6057</v>
      </c>
      <c r="C5096" s="479" t="s">
        <v>932</v>
      </c>
      <c r="D5096" s="480">
        <v>7.93</v>
      </c>
    </row>
    <row r="5097" spans="1:4" s="476" customFormat="1" ht="13.5" x14ac:dyDescent="0.25">
      <c r="A5097" s="479">
        <v>101209</v>
      </c>
      <c r="B5097" s="479" t="s">
        <v>6058</v>
      </c>
      <c r="C5097" s="479" t="s">
        <v>932</v>
      </c>
      <c r="D5097" s="480">
        <v>7.35</v>
      </c>
    </row>
    <row r="5098" spans="1:4" s="476" customFormat="1" ht="13.5" x14ac:dyDescent="0.25">
      <c r="A5098" s="479">
        <v>101210</v>
      </c>
      <c r="B5098" s="479" t="s">
        <v>6059</v>
      </c>
      <c r="C5098" s="479" t="s">
        <v>932</v>
      </c>
      <c r="D5098" s="480">
        <v>13.21</v>
      </c>
    </row>
    <row r="5099" spans="1:4" s="476" customFormat="1" ht="13.5" x14ac:dyDescent="0.25">
      <c r="A5099" s="479">
        <v>101211</v>
      </c>
      <c r="B5099" s="479" t="s">
        <v>6060</v>
      </c>
      <c r="C5099" s="479" t="s">
        <v>932</v>
      </c>
      <c r="D5099" s="480">
        <v>14.19</v>
      </c>
    </row>
    <row r="5100" spans="1:4" s="476" customFormat="1" ht="13.5" x14ac:dyDescent="0.25">
      <c r="A5100" s="479">
        <v>101212</v>
      </c>
      <c r="B5100" s="479" t="s">
        <v>6061</v>
      </c>
      <c r="C5100" s="479" t="s">
        <v>932</v>
      </c>
      <c r="D5100" s="480">
        <v>16.54</v>
      </c>
    </row>
    <row r="5101" spans="1:4" s="476" customFormat="1" ht="13.5" x14ac:dyDescent="0.25">
      <c r="A5101" s="479">
        <v>101213</v>
      </c>
      <c r="B5101" s="479" t="s">
        <v>6062</v>
      </c>
      <c r="C5101" s="479" t="s">
        <v>932</v>
      </c>
      <c r="D5101" s="480">
        <v>18.440000000000001</v>
      </c>
    </row>
    <row r="5102" spans="1:4" s="476" customFormat="1" ht="13.5" x14ac:dyDescent="0.25">
      <c r="A5102" s="479">
        <v>101214</v>
      </c>
      <c r="B5102" s="479" t="s">
        <v>6063</v>
      </c>
      <c r="C5102" s="479" t="s">
        <v>932</v>
      </c>
      <c r="D5102" s="480">
        <v>22.38</v>
      </c>
    </row>
    <row r="5103" spans="1:4" s="476" customFormat="1" ht="13.5" x14ac:dyDescent="0.25">
      <c r="A5103" s="479">
        <v>101215</v>
      </c>
      <c r="B5103" s="479" t="s">
        <v>6064</v>
      </c>
      <c r="C5103" s="479" t="s">
        <v>932</v>
      </c>
      <c r="D5103" s="480">
        <v>12.61</v>
      </c>
    </row>
    <row r="5104" spans="1:4" s="476" customFormat="1" ht="13.5" x14ac:dyDescent="0.25">
      <c r="A5104" s="479">
        <v>101216</v>
      </c>
      <c r="B5104" s="479" t="s">
        <v>6065</v>
      </c>
      <c r="C5104" s="479" t="s">
        <v>932</v>
      </c>
      <c r="D5104" s="480">
        <v>13.27</v>
      </c>
    </row>
    <row r="5105" spans="1:4" s="476" customFormat="1" ht="13.5" x14ac:dyDescent="0.25">
      <c r="A5105" s="479">
        <v>101217</v>
      </c>
      <c r="B5105" s="479" t="s">
        <v>6066</v>
      </c>
      <c r="C5105" s="479" t="s">
        <v>932</v>
      </c>
      <c r="D5105" s="480">
        <v>15.42</v>
      </c>
    </row>
    <row r="5106" spans="1:4" s="476" customFormat="1" ht="13.5" x14ac:dyDescent="0.25">
      <c r="A5106" s="479">
        <v>101218</v>
      </c>
      <c r="B5106" s="479" t="s">
        <v>6067</v>
      </c>
      <c r="C5106" s="479" t="s">
        <v>932</v>
      </c>
      <c r="D5106" s="480">
        <v>16.39</v>
      </c>
    </row>
    <row r="5107" spans="1:4" s="476" customFormat="1" ht="13.5" x14ac:dyDescent="0.25">
      <c r="A5107" s="479">
        <v>101219</v>
      </c>
      <c r="B5107" s="479" t="s">
        <v>6068</v>
      </c>
      <c r="C5107" s="479" t="s">
        <v>932</v>
      </c>
      <c r="D5107" s="480">
        <v>19.93</v>
      </c>
    </row>
    <row r="5108" spans="1:4" s="476" customFormat="1" ht="13.5" x14ac:dyDescent="0.25">
      <c r="A5108" s="479">
        <v>101220</v>
      </c>
      <c r="B5108" s="479" t="s">
        <v>6069</v>
      </c>
      <c r="C5108" s="479" t="s">
        <v>932</v>
      </c>
      <c r="D5108" s="480">
        <v>12.43</v>
      </c>
    </row>
    <row r="5109" spans="1:4" s="476" customFormat="1" ht="13.5" x14ac:dyDescent="0.25">
      <c r="A5109" s="479">
        <v>101221</v>
      </c>
      <c r="B5109" s="479" t="s">
        <v>6070</v>
      </c>
      <c r="C5109" s="479" t="s">
        <v>932</v>
      </c>
      <c r="D5109" s="480">
        <v>13.2</v>
      </c>
    </row>
    <row r="5110" spans="1:4" s="476" customFormat="1" ht="13.5" x14ac:dyDescent="0.25">
      <c r="A5110" s="479">
        <v>101222</v>
      </c>
      <c r="B5110" s="479" t="s">
        <v>6071</v>
      </c>
      <c r="C5110" s="479" t="s">
        <v>932</v>
      </c>
      <c r="D5110" s="480">
        <v>15.35</v>
      </c>
    </row>
    <row r="5111" spans="1:4" s="476" customFormat="1" ht="13.5" x14ac:dyDescent="0.25">
      <c r="A5111" s="479">
        <v>101223</v>
      </c>
      <c r="B5111" s="479" t="s">
        <v>6072</v>
      </c>
      <c r="C5111" s="479" t="s">
        <v>932</v>
      </c>
      <c r="D5111" s="480">
        <v>17.05</v>
      </c>
    </row>
    <row r="5112" spans="1:4" s="476" customFormat="1" ht="13.5" x14ac:dyDescent="0.25">
      <c r="A5112" s="479">
        <v>101224</v>
      </c>
      <c r="B5112" s="479" t="s">
        <v>6073</v>
      </c>
      <c r="C5112" s="479" t="s">
        <v>932</v>
      </c>
      <c r="D5112" s="480">
        <v>21.4</v>
      </c>
    </row>
    <row r="5113" spans="1:4" s="476" customFormat="1" ht="13.5" x14ac:dyDescent="0.25">
      <c r="A5113" s="479">
        <v>101225</v>
      </c>
      <c r="B5113" s="479" t="s">
        <v>6074</v>
      </c>
      <c r="C5113" s="479" t="s">
        <v>932</v>
      </c>
      <c r="D5113" s="480">
        <v>11.38</v>
      </c>
    </row>
    <row r="5114" spans="1:4" s="476" customFormat="1" ht="13.5" x14ac:dyDescent="0.25">
      <c r="A5114" s="479">
        <v>101226</v>
      </c>
      <c r="B5114" s="479" t="s">
        <v>6075</v>
      </c>
      <c r="C5114" s="479" t="s">
        <v>932</v>
      </c>
      <c r="D5114" s="480">
        <v>12.04</v>
      </c>
    </row>
    <row r="5115" spans="1:4" s="476" customFormat="1" ht="13.5" x14ac:dyDescent="0.25">
      <c r="A5115" s="479">
        <v>101227</v>
      </c>
      <c r="B5115" s="479" t="s">
        <v>6076</v>
      </c>
      <c r="C5115" s="479" t="s">
        <v>932</v>
      </c>
      <c r="D5115" s="480">
        <v>13.96</v>
      </c>
    </row>
    <row r="5116" spans="1:4" s="476" customFormat="1" ht="13.5" x14ac:dyDescent="0.25">
      <c r="A5116" s="479">
        <v>101228</v>
      </c>
      <c r="B5116" s="479" t="s">
        <v>6077</v>
      </c>
      <c r="C5116" s="479" t="s">
        <v>932</v>
      </c>
      <c r="D5116" s="480">
        <v>14.95</v>
      </c>
    </row>
    <row r="5117" spans="1:4" s="476" customFormat="1" ht="13.5" x14ac:dyDescent="0.25">
      <c r="A5117" s="479">
        <v>101229</v>
      </c>
      <c r="B5117" s="479" t="s">
        <v>6078</v>
      </c>
      <c r="C5117" s="479" t="s">
        <v>932</v>
      </c>
      <c r="D5117" s="480">
        <v>18.84</v>
      </c>
    </row>
    <row r="5118" spans="1:4" s="476" customFormat="1" ht="13.5" x14ac:dyDescent="0.25">
      <c r="A5118" s="479">
        <v>101230</v>
      </c>
      <c r="B5118" s="479" t="s">
        <v>6079</v>
      </c>
      <c r="C5118" s="479" t="s">
        <v>932</v>
      </c>
      <c r="D5118" s="480">
        <v>8.25</v>
      </c>
    </row>
    <row r="5119" spans="1:4" s="476" customFormat="1" ht="13.5" x14ac:dyDescent="0.25">
      <c r="A5119" s="479">
        <v>101231</v>
      </c>
      <c r="B5119" s="479" t="s">
        <v>6080</v>
      </c>
      <c r="C5119" s="479" t="s">
        <v>932</v>
      </c>
      <c r="D5119" s="480">
        <v>7.82</v>
      </c>
    </row>
    <row r="5120" spans="1:4" s="476" customFormat="1" ht="13.5" x14ac:dyDescent="0.25">
      <c r="A5120" s="479">
        <v>101232</v>
      </c>
      <c r="B5120" s="479" t="s">
        <v>6081</v>
      </c>
      <c r="C5120" s="479" t="s">
        <v>932</v>
      </c>
      <c r="D5120" s="480">
        <v>7.11</v>
      </c>
    </row>
    <row r="5121" spans="1:4" s="476" customFormat="1" ht="13.5" x14ac:dyDescent="0.25">
      <c r="A5121" s="479">
        <v>101233</v>
      </c>
      <c r="B5121" s="479" t="s">
        <v>6082</v>
      </c>
      <c r="C5121" s="479" t="s">
        <v>932</v>
      </c>
      <c r="D5121" s="480">
        <v>6.54</v>
      </c>
    </row>
    <row r="5122" spans="1:4" s="476" customFormat="1" ht="13.5" x14ac:dyDescent="0.25">
      <c r="A5122" s="479">
        <v>101234</v>
      </c>
      <c r="B5122" s="479" t="s">
        <v>6083</v>
      </c>
      <c r="C5122" s="479" t="s">
        <v>932</v>
      </c>
      <c r="D5122" s="480">
        <v>12.88</v>
      </c>
    </row>
    <row r="5123" spans="1:4" s="476" customFormat="1" ht="13.5" x14ac:dyDescent="0.25">
      <c r="A5123" s="479">
        <v>101235</v>
      </c>
      <c r="B5123" s="479" t="s">
        <v>6084</v>
      </c>
      <c r="C5123" s="479" t="s">
        <v>932</v>
      </c>
      <c r="D5123" s="480">
        <v>13.62</v>
      </c>
    </row>
    <row r="5124" spans="1:4" s="476" customFormat="1" ht="13.5" x14ac:dyDescent="0.25">
      <c r="A5124" s="479">
        <v>101236</v>
      </c>
      <c r="B5124" s="479" t="s">
        <v>6085</v>
      </c>
      <c r="C5124" s="479" t="s">
        <v>932</v>
      </c>
      <c r="D5124" s="480">
        <v>15.87</v>
      </c>
    </row>
    <row r="5125" spans="1:4" s="476" customFormat="1" ht="13.5" x14ac:dyDescent="0.25">
      <c r="A5125" s="479">
        <v>101237</v>
      </c>
      <c r="B5125" s="479" t="s">
        <v>6086</v>
      </c>
      <c r="C5125" s="479" t="s">
        <v>932</v>
      </c>
      <c r="D5125" s="480">
        <v>16.97</v>
      </c>
    </row>
    <row r="5126" spans="1:4" s="476" customFormat="1" ht="13.5" x14ac:dyDescent="0.25">
      <c r="A5126" s="479">
        <v>101238</v>
      </c>
      <c r="B5126" s="479" t="s">
        <v>6087</v>
      </c>
      <c r="C5126" s="479" t="s">
        <v>932</v>
      </c>
      <c r="D5126" s="480">
        <v>21.46</v>
      </c>
    </row>
    <row r="5127" spans="1:4" s="476" customFormat="1" ht="13.5" x14ac:dyDescent="0.25">
      <c r="A5127" s="479">
        <v>101239</v>
      </c>
      <c r="B5127" s="479" t="s">
        <v>6088</v>
      </c>
      <c r="C5127" s="479" t="s">
        <v>932</v>
      </c>
      <c r="D5127" s="480">
        <v>11.36</v>
      </c>
    </row>
    <row r="5128" spans="1:4" s="476" customFormat="1" ht="13.5" x14ac:dyDescent="0.25">
      <c r="A5128" s="479">
        <v>101240</v>
      </c>
      <c r="B5128" s="479" t="s">
        <v>6089</v>
      </c>
      <c r="C5128" s="479" t="s">
        <v>932</v>
      </c>
      <c r="D5128" s="480">
        <v>12.04</v>
      </c>
    </row>
    <row r="5129" spans="1:4" s="476" customFormat="1" ht="13.5" x14ac:dyDescent="0.25">
      <c r="A5129" s="479">
        <v>101241</v>
      </c>
      <c r="B5129" s="479" t="s">
        <v>6090</v>
      </c>
      <c r="C5129" s="479" t="s">
        <v>932</v>
      </c>
      <c r="D5129" s="480">
        <v>14.05</v>
      </c>
    </row>
    <row r="5130" spans="1:4" s="476" customFormat="1" ht="13.5" x14ac:dyDescent="0.25">
      <c r="A5130" s="479">
        <v>101242</v>
      </c>
      <c r="B5130" s="479" t="s">
        <v>6091</v>
      </c>
      <c r="C5130" s="479" t="s">
        <v>932</v>
      </c>
      <c r="D5130" s="480">
        <v>15.66</v>
      </c>
    </row>
    <row r="5131" spans="1:4" s="476" customFormat="1" ht="13.5" x14ac:dyDescent="0.25">
      <c r="A5131" s="479">
        <v>101243</v>
      </c>
      <c r="B5131" s="479" t="s">
        <v>6092</v>
      </c>
      <c r="C5131" s="479" t="s">
        <v>932</v>
      </c>
      <c r="D5131" s="480">
        <v>19.059999999999999</v>
      </c>
    </row>
    <row r="5132" spans="1:4" s="476" customFormat="1" ht="13.5" x14ac:dyDescent="0.25">
      <c r="A5132" s="479">
        <v>101244</v>
      </c>
      <c r="B5132" s="479" t="s">
        <v>6093</v>
      </c>
      <c r="C5132" s="479" t="s">
        <v>932</v>
      </c>
      <c r="D5132" s="480">
        <v>11.93</v>
      </c>
    </row>
    <row r="5133" spans="1:4" s="476" customFormat="1" ht="13.5" x14ac:dyDescent="0.25">
      <c r="A5133" s="479">
        <v>101245</v>
      </c>
      <c r="B5133" s="479" t="s">
        <v>6094</v>
      </c>
      <c r="C5133" s="479" t="s">
        <v>932</v>
      </c>
      <c r="D5133" s="480">
        <v>12.68</v>
      </c>
    </row>
    <row r="5134" spans="1:4" s="476" customFormat="1" ht="13.5" x14ac:dyDescent="0.25">
      <c r="A5134" s="479">
        <v>101246</v>
      </c>
      <c r="B5134" s="479" t="s">
        <v>6095</v>
      </c>
      <c r="C5134" s="479" t="s">
        <v>932</v>
      </c>
      <c r="D5134" s="480">
        <v>14.75</v>
      </c>
    </row>
    <row r="5135" spans="1:4" s="476" customFormat="1" ht="13.5" x14ac:dyDescent="0.25">
      <c r="A5135" s="479">
        <v>101247</v>
      </c>
      <c r="B5135" s="479" t="s">
        <v>6096</v>
      </c>
      <c r="C5135" s="479" t="s">
        <v>932</v>
      </c>
      <c r="D5135" s="480">
        <v>16.37</v>
      </c>
    </row>
    <row r="5136" spans="1:4" s="476" customFormat="1" ht="13.5" x14ac:dyDescent="0.25">
      <c r="A5136" s="479">
        <v>101248</v>
      </c>
      <c r="B5136" s="479" t="s">
        <v>6097</v>
      </c>
      <c r="C5136" s="479" t="s">
        <v>932</v>
      </c>
      <c r="D5136" s="480">
        <v>20.53</v>
      </c>
    </row>
    <row r="5137" spans="1:4" s="476" customFormat="1" ht="13.5" x14ac:dyDescent="0.25">
      <c r="A5137" s="479">
        <v>101249</v>
      </c>
      <c r="B5137" s="479" t="s">
        <v>6098</v>
      </c>
      <c r="C5137" s="479" t="s">
        <v>932</v>
      </c>
      <c r="D5137" s="480">
        <v>10.4</v>
      </c>
    </row>
    <row r="5138" spans="1:4" s="476" customFormat="1" ht="13.5" x14ac:dyDescent="0.25">
      <c r="A5138" s="479">
        <v>101250</v>
      </c>
      <c r="B5138" s="479" t="s">
        <v>6099</v>
      </c>
      <c r="C5138" s="479" t="s">
        <v>932</v>
      </c>
      <c r="D5138" s="480">
        <v>11.53</v>
      </c>
    </row>
    <row r="5139" spans="1:4" s="476" customFormat="1" ht="13.5" x14ac:dyDescent="0.25">
      <c r="A5139" s="479">
        <v>101251</v>
      </c>
      <c r="B5139" s="479" t="s">
        <v>6100</v>
      </c>
      <c r="C5139" s="479" t="s">
        <v>932</v>
      </c>
      <c r="D5139" s="480">
        <v>13.18</v>
      </c>
    </row>
    <row r="5140" spans="1:4" s="476" customFormat="1" ht="13.5" x14ac:dyDescent="0.25">
      <c r="A5140" s="479">
        <v>101252</v>
      </c>
      <c r="B5140" s="479" t="s">
        <v>6101</v>
      </c>
      <c r="C5140" s="479" t="s">
        <v>932</v>
      </c>
      <c r="D5140" s="480">
        <v>14.33</v>
      </c>
    </row>
    <row r="5141" spans="1:4" s="476" customFormat="1" ht="13.5" x14ac:dyDescent="0.25">
      <c r="A5141" s="479">
        <v>101253</v>
      </c>
      <c r="B5141" s="479" t="s">
        <v>6102</v>
      </c>
      <c r="C5141" s="479" t="s">
        <v>932</v>
      </c>
      <c r="D5141" s="480">
        <v>18.07</v>
      </c>
    </row>
    <row r="5142" spans="1:4" s="476" customFormat="1" ht="13.5" x14ac:dyDescent="0.25">
      <c r="A5142" s="479">
        <v>101254</v>
      </c>
      <c r="B5142" s="479" t="s">
        <v>6103</v>
      </c>
      <c r="C5142" s="479" t="s">
        <v>932</v>
      </c>
      <c r="D5142" s="480">
        <v>9.23</v>
      </c>
    </row>
    <row r="5143" spans="1:4" s="476" customFormat="1" ht="13.5" x14ac:dyDescent="0.25">
      <c r="A5143" s="479">
        <v>101255</v>
      </c>
      <c r="B5143" s="479" t="s">
        <v>6104</v>
      </c>
      <c r="C5143" s="479" t="s">
        <v>932</v>
      </c>
      <c r="D5143" s="480">
        <v>8.2100000000000009</v>
      </c>
    </row>
    <row r="5144" spans="1:4" s="476" customFormat="1" ht="13.5" x14ac:dyDescent="0.25">
      <c r="A5144" s="479">
        <v>101256</v>
      </c>
      <c r="B5144" s="479" t="s">
        <v>6105</v>
      </c>
      <c r="C5144" s="479" t="s">
        <v>932</v>
      </c>
      <c r="D5144" s="480">
        <v>14.25</v>
      </c>
    </row>
    <row r="5145" spans="1:4" s="476" customFormat="1" ht="13.5" x14ac:dyDescent="0.25">
      <c r="A5145" s="479">
        <v>101257</v>
      </c>
      <c r="B5145" s="479" t="s">
        <v>6106</v>
      </c>
      <c r="C5145" s="479" t="s">
        <v>932</v>
      </c>
      <c r="D5145" s="480">
        <v>15.08</v>
      </c>
    </row>
    <row r="5146" spans="1:4" s="476" customFormat="1" ht="13.5" x14ac:dyDescent="0.25">
      <c r="A5146" s="479">
        <v>101258</v>
      </c>
      <c r="B5146" s="479" t="s">
        <v>6107</v>
      </c>
      <c r="C5146" s="479" t="s">
        <v>932</v>
      </c>
      <c r="D5146" s="480">
        <v>17.48</v>
      </c>
    </row>
    <row r="5147" spans="1:4" s="476" customFormat="1" ht="13.5" x14ac:dyDescent="0.25">
      <c r="A5147" s="479">
        <v>101259</v>
      </c>
      <c r="B5147" s="479" t="s">
        <v>6108</v>
      </c>
      <c r="C5147" s="479" t="s">
        <v>932</v>
      </c>
      <c r="D5147" s="480">
        <v>19.37</v>
      </c>
    </row>
    <row r="5148" spans="1:4" s="476" customFormat="1" ht="13.5" x14ac:dyDescent="0.25">
      <c r="A5148" s="479">
        <v>101260</v>
      </c>
      <c r="B5148" s="479" t="s">
        <v>6109</v>
      </c>
      <c r="C5148" s="479" t="s">
        <v>932</v>
      </c>
      <c r="D5148" s="480">
        <v>24.21</v>
      </c>
    </row>
    <row r="5149" spans="1:4" s="476" customFormat="1" ht="13.5" x14ac:dyDescent="0.25">
      <c r="A5149" s="479">
        <v>101261</v>
      </c>
      <c r="B5149" s="479" t="s">
        <v>6110</v>
      </c>
      <c r="C5149" s="479" t="s">
        <v>932</v>
      </c>
      <c r="D5149" s="480">
        <v>13.49</v>
      </c>
    </row>
    <row r="5150" spans="1:4" s="476" customFormat="1" ht="13.5" x14ac:dyDescent="0.25">
      <c r="A5150" s="479">
        <v>101262</v>
      </c>
      <c r="B5150" s="479" t="s">
        <v>6111</v>
      </c>
      <c r="C5150" s="479" t="s">
        <v>932</v>
      </c>
      <c r="D5150" s="480">
        <v>14.31</v>
      </c>
    </row>
    <row r="5151" spans="1:4" s="476" customFormat="1" ht="13.5" x14ac:dyDescent="0.25">
      <c r="A5151" s="479">
        <v>101263</v>
      </c>
      <c r="B5151" s="479" t="s">
        <v>6112</v>
      </c>
      <c r="C5151" s="479" t="s">
        <v>932</v>
      </c>
      <c r="D5151" s="480">
        <v>16.559999999999999</v>
      </c>
    </row>
    <row r="5152" spans="1:4" s="476" customFormat="1" ht="13.5" x14ac:dyDescent="0.25">
      <c r="A5152" s="479">
        <v>101264</v>
      </c>
      <c r="B5152" s="479" t="s">
        <v>6113</v>
      </c>
      <c r="C5152" s="479" t="s">
        <v>932</v>
      </c>
      <c r="D5152" s="480">
        <v>18.329999999999998</v>
      </c>
    </row>
    <row r="5153" spans="1:4" s="476" customFormat="1" ht="13.5" x14ac:dyDescent="0.25">
      <c r="A5153" s="479">
        <v>101265</v>
      </c>
      <c r="B5153" s="479" t="s">
        <v>6114</v>
      </c>
      <c r="C5153" s="479" t="s">
        <v>932</v>
      </c>
      <c r="D5153" s="480">
        <v>22.88</v>
      </c>
    </row>
    <row r="5154" spans="1:4" s="476" customFormat="1" ht="13.5" x14ac:dyDescent="0.25">
      <c r="A5154" s="479">
        <v>101266</v>
      </c>
      <c r="B5154" s="479" t="s">
        <v>6115</v>
      </c>
      <c r="C5154" s="479" t="s">
        <v>932</v>
      </c>
      <c r="D5154" s="480">
        <v>8.24</v>
      </c>
    </row>
    <row r="5155" spans="1:4" s="476" customFormat="1" ht="13.5" x14ac:dyDescent="0.25">
      <c r="A5155" s="479">
        <v>101267</v>
      </c>
      <c r="B5155" s="479" t="s">
        <v>6116</v>
      </c>
      <c r="C5155" s="479" t="s">
        <v>932</v>
      </c>
      <c r="D5155" s="480">
        <v>7.88</v>
      </c>
    </row>
    <row r="5156" spans="1:4" s="476" customFormat="1" ht="13.5" x14ac:dyDescent="0.25">
      <c r="A5156" s="479">
        <v>101268</v>
      </c>
      <c r="B5156" s="479" t="s">
        <v>6117</v>
      </c>
      <c r="C5156" s="479" t="s">
        <v>932</v>
      </c>
      <c r="D5156" s="480">
        <v>13.02</v>
      </c>
    </row>
    <row r="5157" spans="1:4" s="476" customFormat="1" ht="13.5" x14ac:dyDescent="0.25">
      <c r="A5157" s="479">
        <v>101269</v>
      </c>
      <c r="B5157" s="479" t="s">
        <v>6118</v>
      </c>
      <c r="C5157" s="479" t="s">
        <v>932</v>
      </c>
      <c r="D5157" s="480">
        <v>14.45</v>
      </c>
    </row>
    <row r="5158" spans="1:4" s="476" customFormat="1" ht="13.5" x14ac:dyDescent="0.25">
      <c r="A5158" s="479">
        <v>101270</v>
      </c>
      <c r="B5158" s="479" t="s">
        <v>6119</v>
      </c>
      <c r="C5158" s="479" t="s">
        <v>932</v>
      </c>
      <c r="D5158" s="480">
        <v>16.739999999999998</v>
      </c>
    </row>
    <row r="5159" spans="1:4" s="476" customFormat="1" ht="13.5" x14ac:dyDescent="0.25">
      <c r="A5159" s="479">
        <v>101271</v>
      </c>
      <c r="B5159" s="479" t="s">
        <v>6120</v>
      </c>
      <c r="C5159" s="479" t="s">
        <v>932</v>
      </c>
      <c r="D5159" s="480">
        <v>18.54</v>
      </c>
    </row>
    <row r="5160" spans="1:4" s="476" customFormat="1" ht="13.5" x14ac:dyDescent="0.25">
      <c r="A5160" s="479">
        <v>101272</v>
      </c>
      <c r="B5160" s="479" t="s">
        <v>6121</v>
      </c>
      <c r="C5160" s="479" t="s">
        <v>932</v>
      </c>
      <c r="D5160" s="480">
        <v>23.17</v>
      </c>
    </row>
    <row r="5161" spans="1:4" s="476" customFormat="1" ht="13.5" x14ac:dyDescent="0.25">
      <c r="A5161" s="479">
        <v>101273</v>
      </c>
      <c r="B5161" s="479" t="s">
        <v>6122</v>
      </c>
      <c r="C5161" s="479" t="s">
        <v>932</v>
      </c>
      <c r="D5161" s="480">
        <v>12.45</v>
      </c>
    </row>
    <row r="5162" spans="1:4" s="476" customFormat="1" ht="13.5" x14ac:dyDescent="0.25">
      <c r="A5162" s="479">
        <v>101274</v>
      </c>
      <c r="B5162" s="479" t="s">
        <v>6123</v>
      </c>
      <c r="C5162" s="479" t="s">
        <v>932</v>
      </c>
      <c r="D5162" s="480">
        <v>13.73</v>
      </c>
    </row>
    <row r="5163" spans="1:4" s="476" customFormat="1" ht="13.5" x14ac:dyDescent="0.25">
      <c r="A5163" s="479">
        <v>101275</v>
      </c>
      <c r="B5163" s="479" t="s">
        <v>6124</v>
      </c>
      <c r="C5163" s="479" t="s">
        <v>932</v>
      </c>
      <c r="D5163" s="480">
        <v>15.93</v>
      </c>
    </row>
    <row r="5164" spans="1:4" s="476" customFormat="1" ht="13.5" x14ac:dyDescent="0.25">
      <c r="A5164" s="479">
        <v>101276</v>
      </c>
      <c r="B5164" s="479" t="s">
        <v>6125</v>
      </c>
      <c r="C5164" s="479" t="s">
        <v>932</v>
      </c>
      <c r="D5164" s="480">
        <v>17.59</v>
      </c>
    </row>
    <row r="5165" spans="1:4" s="476" customFormat="1" ht="13.5" x14ac:dyDescent="0.25">
      <c r="A5165" s="479">
        <v>101277</v>
      </c>
      <c r="B5165" s="479" t="s">
        <v>6126</v>
      </c>
      <c r="C5165" s="479" t="s">
        <v>932</v>
      </c>
      <c r="D5165" s="480">
        <v>22.46</v>
      </c>
    </row>
    <row r="5166" spans="1:4" s="476" customFormat="1" ht="13.5" x14ac:dyDescent="0.25">
      <c r="A5166" s="479">
        <v>102354</v>
      </c>
      <c r="B5166" s="479" t="s">
        <v>16532</v>
      </c>
      <c r="C5166" s="479" t="s">
        <v>932</v>
      </c>
      <c r="D5166" s="480">
        <v>120.03</v>
      </c>
    </row>
    <row r="5167" spans="1:4" s="476" customFormat="1" ht="13.5" x14ac:dyDescent="0.25">
      <c r="A5167" s="479">
        <v>102355</v>
      </c>
      <c r="B5167" s="479" t="s">
        <v>16533</v>
      </c>
      <c r="C5167" s="479" t="s">
        <v>932</v>
      </c>
      <c r="D5167" s="480">
        <v>140.59</v>
      </c>
    </row>
    <row r="5168" spans="1:4" s="476" customFormat="1" ht="13.5" x14ac:dyDescent="0.25">
      <c r="A5168" s="479">
        <v>102360</v>
      </c>
      <c r="B5168" s="479" t="s">
        <v>16534</v>
      </c>
      <c r="C5168" s="479" t="s">
        <v>932</v>
      </c>
      <c r="D5168" s="480">
        <v>16.940000000000001</v>
      </c>
    </row>
    <row r="5169" spans="1:4" s="476" customFormat="1" ht="13.5" x14ac:dyDescent="0.25">
      <c r="A5169" s="479">
        <v>102361</v>
      </c>
      <c r="B5169" s="479" t="s">
        <v>16535</v>
      </c>
      <c r="C5169" s="479" t="s">
        <v>932</v>
      </c>
      <c r="D5169" s="480">
        <v>25.9</v>
      </c>
    </row>
    <row r="5170" spans="1:4" s="476" customFormat="1" ht="13.5" x14ac:dyDescent="0.25">
      <c r="A5170" s="479">
        <v>90082</v>
      </c>
      <c r="B5170" s="479" t="s">
        <v>12979</v>
      </c>
      <c r="C5170" s="479" t="s">
        <v>932</v>
      </c>
      <c r="D5170" s="480">
        <v>8.2799999999999994</v>
      </c>
    </row>
    <row r="5171" spans="1:4" s="476" customFormat="1" ht="13.5" x14ac:dyDescent="0.25">
      <c r="A5171" s="479">
        <v>90084</v>
      </c>
      <c r="B5171" s="479" t="s">
        <v>12980</v>
      </c>
      <c r="C5171" s="479" t="s">
        <v>932</v>
      </c>
      <c r="D5171" s="480">
        <v>8.02</v>
      </c>
    </row>
    <row r="5172" spans="1:4" s="476" customFormat="1" ht="13.5" x14ac:dyDescent="0.25">
      <c r="A5172" s="479">
        <v>90086</v>
      </c>
      <c r="B5172" s="479" t="s">
        <v>12981</v>
      </c>
      <c r="C5172" s="479" t="s">
        <v>932</v>
      </c>
      <c r="D5172" s="480">
        <v>7.58</v>
      </c>
    </row>
    <row r="5173" spans="1:4" s="476" customFormat="1" ht="13.5" x14ac:dyDescent="0.25">
      <c r="A5173" s="479">
        <v>90087</v>
      </c>
      <c r="B5173" s="479" t="s">
        <v>12982</v>
      </c>
      <c r="C5173" s="479" t="s">
        <v>932</v>
      </c>
      <c r="D5173" s="480">
        <v>6.93</v>
      </c>
    </row>
    <row r="5174" spans="1:4" s="476" customFormat="1" ht="13.5" x14ac:dyDescent="0.25">
      <c r="A5174" s="479">
        <v>90090</v>
      </c>
      <c r="B5174" s="479" t="s">
        <v>12983</v>
      </c>
      <c r="C5174" s="479" t="s">
        <v>932</v>
      </c>
      <c r="D5174" s="480">
        <v>6.78</v>
      </c>
    </row>
    <row r="5175" spans="1:4" s="476" customFormat="1" ht="13.5" x14ac:dyDescent="0.25">
      <c r="A5175" s="479">
        <v>90091</v>
      </c>
      <c r="B5175" s="479" t="s">
        <v>12984</v>
      </c>
      <c r="C5175" s="479" t="s">
        <v>932</v>
      </c>
      <c r="D5175" s="480">
        <v>4.47</v>
      </c>
    </row>
    <row r="5176" spans="1:4" s="476" customFormat="1" ht="13.5" x14ac:dyDescent="0.25">
      <c r="A5176" s="479">
        <v>90092</v>
      </c>
      <c r="B5176" s="479" t="s">
        <v>12985</v>
      </c>
      <c r="C5176" s="479" t="s">
        <v>932</v>
      </c>
      <c r="D5176" s="480">
        <v>4.42</v>
      </c>
    </row>
    <row r="5177" spans="1:4" s="476" customFormat="1" ht="13.5" x14ac:dyDescent="0.25">
      <c r="A5177" s="479">
        <v>90094</v>
      </c>
      <c r="B5177" s="479" t="s">
        <v>12986</v>
      </c>
      <c r="C5177" s="479" t="s">
        <v>932</v>
      </c>
      <c r="D5177" s="480">
        <v>4.18</v>
      </c>
    </row>
    <row r="5178" spans="1:4" s="476" customFormat="1" ht="13.5" x14ac:dyDescent="0.25">
      <c r="A5178" s="479">
        <v>90095</v>
      </c>
      <c r="B5178" s="479" t="s">
        <v>12987</v>
      </c>
      <c r="C5178" s="479" t="s">
        <v>932</v>
      </c>
      <c r="D5178" s="480">
        <v>3.81</v>
      </c>
    </row>
    <row r="5179" spans="1:4" s="476" customFormat="1" ht="13.5" x14ac:dyDescent="0.25">
      <c r="A5179" s="479">
        <v>90098</v>
      </c>
      <c r="B5179" s="479" t="s">
        <v>12988</v>
      </c>
      <c r="C5179" s="479" t="s">
        <v>932</v>
      </c>
      <c r="D5179" s="480">
        <v>3.75</v>
      </c>
    </row>
    <row r="5180" spans="1:4" s="476" customFormat="1" ht="13.5" x14ac:dyDescent="0.25">
      <c r="A5180" s="479">
        <v>90099</v>
      </c>
      <c r="B5180" s="479" t="s">
        <v>12989</v>
      </c>
      <c r="C5180" s="479" t="s">
        <v>932</v>
      </c>
      <c r="D5180" s="480">
        <v>11.84</v>
      </c>
    </row>
    <row r="5181" spans="1:4" s="476" customFormat="1" ht="13.5" x14ac:dyDescent="0.25">
      <c r="A5181" s="479">
        <v>90100</v>
      </c>
      <c r="B5181" s="479" t="s">
        <v>12990</v>
      </c>
      <c r="C5181" s="479" t="s">
        <v>932</v>
      </c>
      <c r="D5181" s="480">
        <v>10.050000000000001</v>
      </c>
    </row>
    <row r="5182" spans="1:4" s="476" customFormat="1" ht="13.5" x14ac:dyDescent="0.25">
      <c r="A5182" s="479">
        <v>90101</v>
      </c>
      <c r="B5182" s="479" t="s">
        <v>12991</v>
      </c>
      <c r="C5182" s="479" t="s">
        <v>932</v>
      </c>
      <c r="D5182" s="480">
        <v>9.93</v>
      </c>
    </row>
    <row r="5183" spans="1:4" s="476" customFormat="1" ht="13.5" x14ac:dyDescent="0.25">
      <c r="A5183" s="479">
        <v>90102</v>
      </c>
      <c r="B5183" s="479" t="s">
        <v>12992</v>
      </c>
      <c r="C5183" s="479" t="s">
        <v>932</v>
      </c>
      <c r="D5183" s="480">
        <v>9.0399999999999991</v>
      </c>
    </row>
    <row r="5184" spans="1:4" s="476" customFormat="1" ht="13.5" x14ac:dyDescent="0.25">
      <c r="A5184" s="479">
        <v>90105</v>
      </c>
      <c r="B5184" s="479" t="s">
        <v>12993</v>
      </c>
      <c r="C5184" s="479" t="s">
        <v>932</v>
      </c>
      <c r="D5184" s="480">
        <v>6.53</v>
      </c>
    </row>
    <row r="5185" spans="1:4" s="476" customFormat="1" ht="13.5" x14ac:dyDescent="0.25">
      <c r="A5185" s="479">
        <v>90106</v>
      </c>
      <c r="B5185" s="479" t="s">
        <v>12994</v>
      </c>
      <c r="C5185" s="479" t="s">
        <v>932</v>
      </c>
      <c r="D5185" s="480">
        <v>5.55</v>
      </c>
    </row>
    <row r="5186" spans="1:4" s="476" customFormat="1" ht="13.5" x14ac:dyDescent="0.25">
      <c r="A5186" s="479">
        <v>90107</v>
      </c>
      <c r="B5186" s="479" t="s">
        <v>12995</v>
      </c>
      <c r="C5186" s="479" t="s">
        <v>932</v>
      </c>
      <c r="D5186" s="480">
        <v>5.47</v>
      </c>
    </row>
    <row r="5187" spans="1:4" s="476" customFormat="1" ht="13.5" x14ac:dyDescent="0.25">
      <c r="A5187" s="479">
        <v>90108</v>
      </c>
      <c r="B5187" s="479" t="s">
        <v>12996</v>
      </c>
      <c r="C5187" s="479" t="s">
        <v>932</v>
      </c>
      <c r="D5187" s="480">
        <v>4.99</v>
      </c>
    </row>
    <row r="5188" spans="1:4" s="476" customFormat="1" ht="13.5" x14ac:dyDescent="0.25">
      <c r="A5188" s="479">
        <v>93358</v>
      </c>
      <c r="B5188" s="479" t="s">
        <v>12997</v>
      </c>
      <c r="C5188" s="479" t="s">
        <v>932</v>
      </c>
      <c r="D5188" s="480">
        <v>69.66</v>
      </c>
    </row>
    <row r="5189" spans="1:4" s="476" customFormat="1" ht="13.5" x14ac:dyDescent="0.25">
      <c r="A5189" s="479">
        <v>102276</v>
      </c>
      <c r="B5189" s="479" t="s">
        <v>16536</v>
      </c>
      <c r="C5189" s="479" t="s">
        <v>932</v>
      </c>
      <c r="D5189" s="480">
        <v>9.32</v>
      </c>
    </row>
    <row r="5190" spans="1:4" s="476" customFormat="1" ht="13.5" x14ac:dyDescent="0.25">
      <c r="A5190" s="479">
        <v>102277</v>
      </c>
      <c r="B5190" s="479" t="s">
        <v>12998</v>
      </c>
      <c r="C5190" s="479" t="s">
        <v>932</v>
      </c>
      <c r="D5190" s="480">
        <v>7.35</v>
      </c>
    </row>
    <row r="5191" spans="1:4" s="476" customFormat="1" ht="13.5" x14ac:dyDescent="0.25">
      <c r="A5191" s="479">
        <v>102278</v>
      </c>
      <c r="B5191" s="479" t="s">
        <v>12999</v>
      </c>
      <c r="C5191" s="479" t="s">
        <v>932</v>
      </c>
      <c r="D5191" s="480">
        <v>7.23</v>
      </c>
    </row>
    <row r="5192" spans="1:4" s="476" customFormat="1" ht="13.5" x14ac:dyDescent="0.25">
      <c r="A5192" s="479">
        <v>102279</v>
      </c>
      <c r="B5192" s="479" t="s">
        <v>13000</v>
      </c>
      <c r="C5192" s="479" t="s">
        <v>932</v>
      </c>
      <c r="D5192" s="480">
        <v>5.14</v>
      </c>
    </row>
    <row r="5193" spans="1:4" s="476" customFormat="1" ht="13.5" x14ac:dyDescent="0.25">
      <c r="A5193" s="479">
        <v>102280</v>
      </c>
      <c r="B5193" s="479" t="s">
        <v>13001</v>
      </c>
      <c r="C5193" s="479" t="s">
        <v>932</v>
      </c>
      <c r="D5193" s="480">
        <v>4.07</v>
      </c>
    </row>
    <row r="5194" spans="1:4" s="476" customFormat="1" ht="13.5" x14ac:dyDescent="0.25">
      <c r="A5194" s="479">
        <v>102281</v>
      </c>
      <c r="B5194" s="479" t="s">
        <v>13002</v>
      </c>
      <c r="C5194" s="479" t="s">
        <v>932</v>
      </c>
      <c r="D5194" s="480">
        <v>3.98</v>
      </c>
    </row>
    <row r="5195" spans="1:4" s="476" customFormat="1" ht="13.5" x14ac:dyDescent="0.25">
      <c r="A5195" s="479">
        <v>102282</v>
      </c>
      <c r="B5195" s="479" t="s">
        <v>13003</v>
      </c>
      <c r="C5195" s="479" t="s">
        <v>932</v>
      </c>
      <c r="D5195" s="480">
        <v>10.34</v>
      </c>
    </row>
    <row r="5196" spans="1:4" s="476" customFormat="1" ht="13.5" x14ac:dyDescent="0.25">
      <c r="A5196" s="479">
        <v>102283</v>
      </c>
      <c r="B5196" s="479" t="s">
        <v>13004</v>
      </c>
      <c r="C5196" s="479" t="s">
        <v>932</v>
      </c>
      <c r="D5196" s="480">
        <v>9.19</v>
      </c>
    </row>
    <row r="5197" spans="1:4" s="476" customFormat="1" ht="13.5" x14ac:dyDescent="0.25">
      <c r="A5197" s="479">
        <v>102284</v>
      </c>
      <c r="B5197" s="479" t="s">
        <v>13005</v>
      </c>
      <c r="C5197" s="479" t="s">
        <v>932</v>
      </c>
      <c r="D5197" s="480">
        <v>8.9</v>
      </c>
    </row>
    <row r="5198" spans="1:4" s="476" customFormat="1" ht="13.5" x14ac:dyDescent="0.25">
      <c r="A5198" s="479">
        <v>102285</v>
      </c>
      <c r="B5198" s="479" t="s">
        <v>13006</v>
      </c>
      <c r="C5198" s="479" t="s">
        <v>932</v>
      </c>
      <c r="D5198" s="480">
        <v>8.42</v>
      </c>
    </row>
    <row r="5199" spans="1:4" s="476" customFormat="1" ht="13.5" x14ac:dyDescent="0.25">
      <c r="A5199" s="479">
        <v>102286</v>
      </c>
      <c r="B5199" s="479" t="s">
        <v>16537</v>
      </c>
      <c r="C5199" s="479" t="s">
        <v>932</v>
      </c>
      <c r="D5199" s="480">
        <v>8.18</v>
      </c>
    </row>
    <row r="5200" spans="1:4" s="476" customFormat="1" ht="13.5" x14ac:dyDescent="0.25">
      <c r="A5200" s="479">
        <v>102287</v>
      </c>
      <c r="B5200" s="479" t="s">
        <v>13007</v>
      </c>
      <c r="C5200" s="479" t="s">
        <v>932</v>
      </c>
      <c r="D5200" s="480">
        <v>8.0399999999999991</v>
      </c>
    </row>
    <row r="5201" spans="1:4" s="476" customFormat="1" ht="13.5" x14ac:dyDescent="0.25">
      <c r="A5201" s="479">
        <v>102288</v>
      </c>
      <c r="B5201" s="479" t="s">
        <v>13008</v>
      </c>
      <c r="C5201" s="479" t="s">
        <v>932</v>
      </c>
      <c r="D5201" s="480">
        <v>7.72</v>
      </c>
    </row>
    <row r="5202" spans="1:4" s="476" customFormat="1" ht="13.5" x14ac:dyDescent="0.25">
      <c r="A5202" s="479">
        <v>102289</v>
      </c>
      <c r="B5202" s="479" t="s">
        <v>13009</v>
      </c>
      <c r="C5202" s="479" t="s">
        <v>932</v>
      </c>
      <c r="D5202" s="480">
        <v>7.54</v>
      </c>
    </row>
    <row r="5203" spans="1:4" s="476" customFormat="1" ht="13.5" x14ac:dyDescent="0.25">
      <c r="A5203" s="479">
        <v>102290</v>
      </c>
      <c r="B5203" s="479" t="s">
        <v>13010</v>
      </c>
      <c r="C5203" s="479" t="s">
        <v>932</v>
      </c>
      <c r="D5203" s="480">
        <v>5.71</v>
      </c>
    </row>
    <row r="5204" spans="1:4" s="476" customFormat="1" ht="13.5" x14ac:dyDescent="0.25">
      <c r="A5204" s="479">
        <v>102291</v>
      </c>
      <c r="B5204" s="479" t="s">
        <v>13011</v>
      </c>
      <c r="C5204" s="479" t="s">
        <v>932</v>
      </c>
      <c r="D5204" s="480">
        <v>5.07</v>
      </c>
    </row>
    <row r="5205" spans="1:4" s="476" customFormat="1" ht="13.5" x14ac:dyDescent="0.25">
      <c r="A5205" s="479">
        <v>102292</v>
      </c>
      <c r="B5205" s="479" t="s">
        <v>13012</v>
      </c>
      <c r="C5205" s="479" t="s">
        <v>932</v>
      </c>
      <c r="D5205" s="480">
        <v>4.91</v>
      </c>
    </row>
    <row r="5206" spans="1:4" s="476" customFormat="1" ht="13.5" x14ac:dyDescent="0.25">
      <c r="A5206" s="479">
        <v>102293</v>
      </c>
      <c r="B5206" s="479" t="s">
        <v>13013</v>
      </c>
      <c r="C5206" s="479" t="s">
        <v>932</v>
      </c>
      <c r="D5206" s="480">
        <v>4.6500000000000004</v>
      </c>
    </row>
    <row r="5207" spans="1:4" s="476" customFormat="1" ht="13.5" x14ac:dyDescent="0.25">
      <c r="A5207" s="479">
        <v>102294</v>
      </c>
      <c r="B5207" s="479" t="s">
        <v>13014</v>
      </c>
      <c r="C5207" s="479" t="s">
        <v>932</v>
      </c>
      <c r="D5207" s="480">
        <v>4.51</v>
      </c>
    </row>
    <row r="5208" spans="1:4" s="476" customFormat="1" ht="13.5" x14ac:dyDescent="0.25">
      <c r="A5208" s="479">
        <v>102295</v>
      </c>
      <c r="B5208" s="479" t="s">
        <v>13015</v>
      </c>
      <c r="C5208" s="479" t="s">
        <v>932</v>
      </c>
      <c r="D5208" s="480">
        <v>4.42</v>
      </c>
    </row>
    <row r="5209" spans="1:4" s="476" customFormat="1" ht="13.5" x14ac:dyDescent="0.25">
      <c r="A5209" s="479">
        <v>102296</v>
      </c>
      <c r="B5209" s="479" t="s">
        <v>13016</v>
      </c>
      <c r="C5209" s="479" t="s">
        <v>932</v>
      </c>
      <c r="D5209" s="480">
        <v>4.24</v>
      </c>
    </row>
    <row r="5210" spans="1:4" s="476" customFormat="1" ht="13.5" x14ac:dyDescent="0.25">
      <c r="A5210" s="479">
        <v>102297</v>
      </c>
      <c r="B5210" s="479" t="s">
        <v>13017</v>
      </c>
      <c r="C5210" s="479" t="s">
        <v>932</v>
      </c>
      <c r="D5210" s="480">
        <v>4.1500000000000004</v>
      </c>
    </row>
    <row r="5211" spans="1:4" s="476" customFormat="1" ht="13.5" x14ac:dyDescent="0.25">
      <c r="A5211" s="479">
        <v>102298</v>
      </c>
      <c r="B5211" s="479" t="s">
        <v>13018</v>
      </c>
      <c r="C5211" s="479" t="s">
        <v>932</v>
      </c>
      <c r="D5211" s="480">
        <v>13.15</v>
      </c>
    </row>
    <row r="5212" spans="1:4" s="476" customFormat="1" ht="13.5" x14ac:dyDescent="0.25">
      <c r="A5212" s="479">
        <v>102299</v>
      </c>
      <c r="B5212" s="479" t="s">
        <v>13019</v>
      </c>
      <c r="C5212" s="479" t="s">
        <v>932</v>
      </c>
      <c r="D5212" s="480">
        <v>11.18</v>
      </c>
    </row>
    <row r="5213" spans="1:4" s="476" customFormat="1" ht="13.5" x14ac:dyDescent="0.25">
      <c r="A5213" s="479">
        <v>102300</v>
      </c>
      <c r="B5213" s="479" t="s">
        <v>13020</v>
      </c>
      <c r="C5213" s="479" t="s">
        <v>932</v>
      </c>
      <c r="D5213" s="480">
        <v>11.03</v>
      </c>
    </row>
    <row r="5214" spans="1:4" s="476" customFormat="1" ht="13.5" x14ac:dyDescent="0.25">
      <c r="A5214" s="479">
        <v>102301</v>
      </c>
      <c r="B5214" s="479" t="s">
        <v>13021</v>
      </c>
      <c r="C5214" s="479" t="s">
        <v>932</v>
      </c>
      <c r="D5214" s="480">
        <v>10.029999999999999</v>
      </c>
    </row>
    <row r="5215" spans="1:4" s="476" customFormat="1" ht="13.5" x14ac:dyDescent="0.25">
      <c r="A5215" s="479">
        <v>102302</v>
      </c>
      <c r="B5215" s="479" t="s">
        <v>13022</v>
      </c>
      <c r="C5215" s="479" t="s">
        <v>932</v>
      </c>
      <c r="D5215" s="480">
        <v>7.26</v>
      </c>
    </row>
    <row r="5216" spans="1:4" s="476" customFormat="1" ht="13.5" x14ac:dyDescent="0.25">
      <c r="A5216" s="479">
        <v>102303</v>
      </c>
      <c r="B5216" s="479" t="s">
        <v>13023</v>
      </c>
      <c r="C5216" s="479" t="s">
        <v>932</v>
      </c>
      <c r="D5216" s="480">
        <v>6.16</v>
      </c>
    </row>
    <row r="5217" spans="1:4" s="476" customFormat="1" ht="13.5" x14ac:dyDescent="0.25">
      <c r="A5217" s="479">
        <v>102304</v>
      </c>
      <c r="B5217" s="479" t="s">
        <v>13024</v>
      </c>
      <c r="C5217" s="479" t="s">
        <v>932</v>
      </c>
      <c r="D5217" s="480">
        <v>6.08</v>
      </c>
    </row>
    <row r="5218" spans="1:4" s="476" customFormat="1" ht="13.5" x14ac:dyDescent="0.25">
      <c r="A5218" s="479">
        <v>102305</v>
      </c>
      <c r="B5218" s="479" t="s">
        <v>13025</v>
      </c>
      <c r="C5218" s="479" t="s">
        <v>932</v>
      </c>
      <c r="D5218" s="480">
        <v>5.54</v>
      </c>
    </row>
    <row r="5219" spans="1:4" s="476" customFormat="1" ht="13.5" x14ac:dyDescent="0.25">
      <c r="A5219" s="479">
        <v>102306</v>
      </c>
      <c r="B5219" s="479" t="s">
        <v>13026</v>
      </c>
      <c r="C5219" s="479" t="s">
        <v>932</v>
      </c>
      <c r="D5219" s="480">
        <v>11.66</v>
      </c>
    </row>
    <row r="5220" spans="1:4" s="476" customFormat="1" ht="13.5" x14ac:dyDescent="0.25">
      <c r="A5220" s="479">
        <v>102307</v>
      </c>
      <c r="B5220" s="479" t="s">
        <v>13027</v>
      </c>
      <c r="C5220" s="479" t="s">
        <v>932</v>
      </c>
      <c r="D5220" s="480">
        <v>10.34</v>
      </c>
    </row>
    <row r="5221" spans="1:4" s="476" customFormat="1" ht="13.5" x14ac:dyDescent="0.25">
      <c r="A5221" s="479">
        <v>102308</v>
      </c>
      <c r="B5221" s="479" t="s">
        <v>13028</v>
      </c>
      <c r="C5221" s="479" t="s">
        <v>932</v>
      </c>
      <c r="D5221" s="480">
        <v>10.029999999999999</v>
      </c>
    </row>
    <row r="5222" spans="1:4" s="476" customFormat="1" ht="13.5" x14ac:dyDescent="0.25">
      <c r="A5222" s="479">
        <v>102309</v>
      </c>
      <c r="B5222" s="479" t="s">
        <v>13029</v>
      </c>
      <c r="C5222" s="479" t="s">
        <v>932</v>
      </c>
      <c r="D5222" s="480">
        <v>9.49</v>
      </c>
    </row>
    <row r="5223" spans="1:4" s="476" customFormat="1" ht="13.5" x14ac:dyDescent="0.25">
      <c r="A5223" s="479">
        <v>102310</v>
      </c>
      <c r="B5223" s="479" t="s">
        <v>13030</v>
      </c>
      <c r="C5223" s="479" t="s">
        <v>932</v>
      </c>
      <c r="D5223" s="480">
        <v>9.2100000000000009</v>
      </c>
    </row>
    <row r="5224" spans="1:4" s="476" customFormat="1" ht="13.5" x14ac:dyDescent="0.25">
      <c r="A5224" s="479">
        <v>102311</v>
      </c>
      <c r="B5224" s="479" t="s">
        <v>13031</v>
      </c>
      <c r="C5224" s="479" t="s">
        <v>932</v>
      </c>
      <c r="D5224" s="480">
        <v>9.0399999999999991</v>
      </c>
    </row>
    <row r="5225" spans="1:4" s="476" customFormat="1" ht="13.5" x14ac:dyDescent="0.25">
      <c r="A5225" s="479">
        <v>102312</v>
      </c>
      <c r="B5225" s="479" t="s">
        <v>13032</v>
      </c>
      <c r="C5225" s="479" t="s">
        <v>932</v>
      </c>
      <c r="D5225" s="480">
        <v>8.68</v>
      </c>
    </row>
    <row r="5226" spans="1:4" s="476" customFormat="1" ht="13.5" x14ac:dyDescent="0.25">
      <c r="A5226" s="479">
        <v>102313</v>
      </c>
      <c r="B5226" s="479" t="s">
        <v>13033</v>
      </c>
      <c r="C5226" s="479" t="s">
        <v>932</v>
      </c>
      <c r="D5226" s="480">
        <v>8.49</v>
      </c>
    </row>
    <row r="5227" spans="1:4" s="476" customFormat="1" ht="13.5" x14ac:dyDescent="0.25">
      <c r="A5227" s="479">
        <v>102314</v>
      </c>
      <c r="B5227" s="479" t="s">
        <v>13034</v>
      </c>
      <c r="C5227" s="479" t="s">
        <v>932</v>
      </c>
      <c r="D5227" s="480">
        <v>6.43</v>
      </c>
    </row>
    <row r="5228" spans="1:4" s="476" customFormat="1" ht="13.5" x14ac:dyDescent="0.25">
      <c r="A5228" s="479">
        <v>102315</v>
      </c>
      <c r="B5228" s="479" t="s">
        <v>13035</v>
      </c>
      <c r="C5228" s="479" t="s">
        <v>932</v>
      </c>
      <c r="D5228" s="480">
        <v>5.71</v>
      </c>
    </row>
    <row r="5229" spans="1:4" s="476" customFormat="1" ht="13.5" x14ac:dyDescent="0.25">
      <c r="A5229" s="479">
        <v>102316</v>
      </c>
      <c r="B5229" s="479" t="s">
        <v>13036</v>
      </c>
      <c r="C5229" s="479" t="s">
        <v>932</v>
      </c>
      <c r="D5229" s="480">
        <v>5.53</v>
      </c>
    </row>
    <row r="5230" spans="1:4" s="476" customFormat="1" ht="13.5" x14ac:dyDescent="0.25">
      <c r="A5230" s="479">
        <v>102317</v>
      </c>
      <c r="B5230" s="479" t="s">
        <v>13037</v>
      </c>
      <c r="C5230" s="479" t="s">
        <v>932</v>
      </c>
      <c r="D5230" s="480">
        <v>5.21</v>
      </c>
    </row>
    <row r="5231" spans="1:4" s="476" customFormat="1" ht="13.5" x14ac:dyDescent="0.25">
      <c r="A5231" s="479">
        <v>102318</v>
      </c>
      <c r="B5231" s="479" t="s">
        <v>13038</v>
      </c>
      <c r="C5231" s="479" t="s">
        <v>932</v>
      </c>
      <c r="D5231" s="480">
        <v>5.08</v>
      </c>
    </row>
    <row r="5232" spans="1:4" s="476" customFormat="1" ht="13.5" x14ac:dyDescent="0.25">
      <c r="A5232" s="479">
        <v>102319</v>
      </c>
      <c r="B5232" s="479" t="s">
        <v>13039</v>
      </c>
      <c r="C5232" s="479" t="s">
        <v>932</v>
      </c>
      <c r="D5232" s="480">
        <v>4.9800000000000004</v>
      </c>
    </row>
    <row r="5233" spans="1:4" s="476" customFormat="1" ht="13.5" x14ac:dyDescent="0.25">
      <c r="A5233" s="479">
        <v>102320</v>
      </c>
      <c r="B5233" s="479" t="s">
        <v>13040</v>
      </c>
      <c r="C5233" s="479" t="s">
        <v>932</v>
      </c>
      <c r="D5233" s="480">
        <v>4.7699999999999996</v>
      </c>
    </row>
    <row r="5234" spans="1:4" s="476" customFormat="1" ht="13.5" x14ac:dyDescent="0.25">
      <c r="A5234" s="479">
        <v>102321</v>
      </c>
      <c r="B5234" s="479" t="s">
        <v>13041</v>
      </c>
      <c r="C5234" s="479" t="s">
        <v>932</v>
      </c>
      <c r="D5234" s="480">
        <v>4.6900000000000004</v>
      </c>
    </row>
    <row r="5235" spans="1:4" s="476" customFormat="1" ht="13.5" x14ac:dyDescent="0.25">
      <c r="A5235" s="479">
        <v>102322</v>
      </c>
      <c r="B5235" s="479" t="s">
        <v>13042</v>
      </c>
      <c r="C5235" s="479" t="s">
        <v>932</v>
      </c>
      <c r="D5235" s="480">
        <v>14.81</v>
      </c>
    </row>
    <row r="5236" spans="1:4" s="476" customFormat="1" ht="13.5" x14ac:dyDescent="0.25">
      <c r="A5236" s="479">
        <v>102323</v>
      </c>
      <c r="B5236" s="479" t="s">
        <v>13043</v>
      </c>
      <c r="C5236" s="479" t="s">
        <v>932</v>
      </c>
      <c r="D5236" s="480">
        <v>12.57</v>
      </c>
    </row>
    <row r="5237" spans="1:4" s="476" customFormat="1" ht="13.5" x14ac:dyDescent="0.25">
      <c r="A5237" s="479">
        <v>102324</v>
      </c>
      <c r="B5237" s="479" t="s">
        <v>13044</v>
      </c>
      <c r="C5237" s="479" t="s">
        <v>932</v>
      </c>
      <c r="D5237" s="480">
        <v>12.42</v>
      </c>
    </row>
    <row r="5238" spans="1:4" s="476" customFormat="1" ht="13.5" x14ac:dyDescent="0.25">
      <c r="A5238" s="479">
        <v>102325</v>
      </c>
      <c r="B5238" s="479" t="s">
        <v>13045</v>
      </c>
      <c r="C5238" s="479" t="s">
        <v>932</v>
      </c>
      <c r="D5238" s="480">
        <v>11.3</v>
      </c>
    </row>
    <row r="5239" spans="1:4" s="476" customFormat="1" ht="13.5" x14ac:dyDescent="0.25">
      <c r="A5239" s="479">
        <v>102326</v>
      </c>
      <c r="B5239" s="479" t="s">
        <v>13046</v>
      </c>
      <c r="C5239" s="479" t="s">
        <v>932</v>
      </c>
      <c r="D5239" s="480">
        <v>8.17</v>
      </c>
    </row>
    <row r="5240" spans="1:4" s="476" customFormat="1" ht="13.5" x14ac:dyDescent="0.25">
      <c r="A5240" s="479">
        <v>102327</v>
      </c>
      <c r="B5240" s="479" t="s">
        <v>13047</v>
      </c>
      <c r="C5240" s="479" t="s">
        <v>932</v>
      </c>
      <c r="D5240" s="480">
        <v>6.94</v>
      </c>
    </row>
    <row r="5241" spans="1:4" s="476" customFormat="1" ht="13.5" x14ac:dyDescent="0.25">
      <c r="A5241" s="479">
        <v>102328</v>
      </c>
      <c r="B5241" s="479" t="s">
        <v>13048</v>
      </c>
      <c r="C5241" s="479" t="s">
        <v>932</v>
      </c>
      <c r="D5241" s="480">
        <v>6.85</v>
      </c>
    </row>
    <row r="5242" spans="1:4" s="476" customFormat="1" ht="13.5" x14ac:dyDescent="0.25">
      <c r="A5242" s="479">
        <v>102329</v>
      </c>
      <c r="B5242" s="479" t="s">
        <v>13049</v>
      </c>
      <c r="C5242" s="479" t="s">
        <v>932</v>
      </c>
      <c r="D5242" s="480">
        <v>6.24</v>
      </c>
    </row>
    <row r="5243" spans="1:4" s="476" customFormat="1" ht="13.5" x14ac:dyDescent="0.25">
      <c r="A5243" s="479">
        <v>94304</v>
      </c>
      <c r="B5243" s="479" t="s">
        <v>6127</v>
      </c>
      <c r="C5243" s="479" t="s">
        <v>932</v>
      </c>
      <c r="D5243" s="480">
        <v>27.76</v>
      </c>
    </row>
    <row r="5244" spans="1:4" s="476" customFormat="1" ht="13.5" x14ac:dyDescent="0.25">
      <c r="A5244" s="479">
        <v>94305</v>
      </c>
      <c r="B5244" s="479" t="s">
        <v>6128</v>
      </c>
      <c r="C5244" s="479" t="s">
        <v>932</v>
      </c>
      <c r="D5244" s="480">
        <v>24.79</v>
      </c>
    </row>
    <row r="5245" spans="1:4" s="476" customFormat="1" ht="13.5" x14ac:dyDescent="0.25">
      <c r="A5245" s="479">
        <v>94306</v>
      </c>
      <c r="B5245" s="479" t="s">
        <v>6129</v>
      </c>
      <c r="C5245" s="479" t="s">
        <v>932</v>
      </c>
      <c r="D5245" s="480">
        <v>21.07</v>
      </c>
    </row>
    <row r="5246" spans="1:4" s="476" customFormat="1" ht="13.5" x14ac:dyDescent="0.25">
      <c r="A5246" s="479">
        <v>94307</v>
      </c>
      <c r="B5246" s="479" t="s">
        <v>6130</v>
      </c>
      <c r="C5246" s="479" t="s">
        <v>932</v>
      </c>
      <c r="D5246" s="480">
        <v>21.93</v>
      </c>
    </row>
    <row r="5247" spans="1:4" s="476" customFormat="1" ht="13.5" x14ac:dyDescent="0.25">
      <c r="A5247" s="479">
        <v>94308</v>
      </c>
      <c r="B5247" s="479" t="s">
        <v>6131</v>
      </c>
      <c r="C5247" s="479" t="s">
        <v>932</v>
      </c>
      <c r="D5247" s="480">
        <v>19.64</v>
      </c>
    </row>
    <row r="5248" spans="1:4" s="476" customFormat="1" ht="13.5" x14ac:dyDescent="0.25">
      <c r="A5248" s="479">
        <v>94309</v>
      </c>
      <c r="B5248" s="479" t="s">
        <v>6132</v>
      </c>
      <c r="C5248" s="479" t="s">
        <v>932</v>
      </c>
      <c r="D5248" s="480">
        <v>20.68</v>
      </c>
    </row>
    <row r="5249" spans="1:4" s="476" customFormat="1" ht="13.5" x14ac:dyDescent="0.25">
      <c r="A5249" s="479">
        <v>94310</v>
      </c>
      <c r="B5249" s="479" t="s">
        <v>6133</v>
      </c>
      <c r="C5249" s="479" t="s">
        <v>932</v>
      </c>
      <c r="D5249" s="480">
        <v>18.920000000000002</v>
      </c>
    </row>
    <row r="5250" spans="1:4" s="476" customFormat="1" ht="13.5" x14ac:dyDescent="0.25">
      <c r="A5250" s="479">
        <v>94315</v>
      </c>
      <c r="B5250" s="479" t="s">
        <v>6134</v>
      </c>
      <c r="C5250" s="479" t="s">
        <v>932</v>
      </c>
      <c r="D5250" s="480">
        <v>33.61</v>
      </c>
    </row>
    <row r="5251" spans="1:4" s="476" customFormat="1" ht="13.5" x14ac:dyDescent="0.25">
      <c r="A5251" s="479">
        <v>94316</v>
      </c>
      <c r="B5251" s="479" t="s">
        <v>6135</v>
      </c>
      <c r="C5251" s="479" t="s">
        <v>932</v>
      </c>
      <c r="D5251" s="480">
        <v>26.79</v>
      </c>
    </row>
    <row r="5252" spans="1:4" s="476" customFormat="1" ht="13.5" x14ac:dyDescent="0.25">
      <c r="A5252" s="479">
        <v>94317</v>
      </c>
      <c r="B5252" s="479" t="s">
        <v>6136</v>
      </c>
      <c r="C5252" s="479" t="s">
        <v>932</v>
      </c>
      <c r="D5252" s="480">
        <v>23.77</v>
      </c>
    </row>
    <row r="5253" spans="1:4" s="476" customFormat="1" ht="13.5" x14ac:dyDescent="0.25">
      <c r="A5253" s="479">
        <v>94318</v>
      </c>
      <c r="B5253" s="479" t="s">
        <v>6137</v>
      </c>
      <c r="C5253" s="479" t="s">
        <v>932</v>
      </c>
      <c r="D5253" s="480">
        <v>19.86</v>
      </c>
    </row>
    <row r="5254" spans="1:4" s="476" customFormat="1" ht="13.5" x14ac:dyDescent="0.25">
      <c r="A5254" s="479">
        <v>94319</v>
      </c>
      <c r="B5254" s="479" t="s">
        <v>6138</v>
      </c>
      <c r="C5254" s="479" t="s">
        <v>932</v>
      </c>
      <c r="D5254" s="480">
        <v>37.44</v>
      </c>
    </row>
    <row r="5255" spans="1:4" s="476" customFormat="1" ht="13.5" x14ac:dyDescent="0.25">
      <c r="A5255" s="479">
        <v>94327</v>
      </c>
      <c r="B5255" s="479" t="s">
        <v>6139</v>
      </c>
      <c r="C5255" s="479" t="s">
        <v>932</v>
      </c>
      <c r="D5255" s="480">
        <v>131.31</v>
      </c>
    </row>
    <row r="5256" spans="1:4" s="476" customFormat="1" ht="13.5" x14ac:dyDescent="0.25">
      <c r="A5256" s="479">
        <v>94328</v>
      </c>
      <c r="B5256" s="479" t="s">
        <v>6140</v>
      </c>
      <c r="C5256" s="479" t="s">
        <v>932</v>
      </c>
      <c r="D5256" s="480">
        <v>128.34</v>
      </c>
    </row>
    <row r="5257" spans="1:4" s="476" customFormat="1" ht="13.5" x14ac:dyDescent="0.25">
      <c r="A5257" s="479">
        <v>94329</v>
      </c>
      <c r="B5257" s="479" t="s">
        <v>6141</v>
      </c>
      <c r="C5257" s="479" t="s">
        <v>932</v>
      </c>
      <c r="D5257" s="480">
        <v>124.62</v>
      </c>
    </row>
    <row r="5258" spans="1:4" s="476" customFormat="1" ht="13.5" x14ac:dyDescent="0.25">
      <c r="A5258" s="479">
        <v>94330</v>
      </c>
      <c r="B5258" s="479" t="s">
        <v>6142</v>
      </c>
      <c r="C5258" s="479" t="s">
        <v>932</v>
      </c>
      <c r="D5258" s="480">
        <v>125.48</v>
      </c>
    </row>
    <row r="5259" spans="1:4" s="476" customFormat="1" ht="13.5" x14ac:dyDescent="0.25">
      <c r="A5259" s="479">
        <v>94331</v>
      </c>
      <c r="B5259" s="479" t="s">
        <v>6143</v>
      </c>
      <c r="C5259" s="479" t="s">
        <v>932</v>
      </c>
      <c r="D5259" s="480">
        <v>123.19</v>
      </c>
    </row>
    <row r="5260" spans="1:4" s="476" customFormat="1" ht="13.5" x14ac:dyDescent="0.25">
      <c r="A5260" s="479">
        <v>94332</v>
      </c>
      <c r="B5260" s="479" t="s">
        <v>6144</v>
      </c>
      <c r="C5260" s="479" t="s">
        <v>932</v>
      </c>
      <c r="D5260" s="480">
        <v>124.23</v>
      </c>
    </row>
    <row r="5261" spans="1:4" s="476" customFormat="1" ht="13.5" x14ac:dyDescent="0.25">
      <c r="A5261" s="479">
        <v>94333</v>
      </c>
      <c r="B5261" s="479" t="s">
        <v>6145</v>
      </c>
      <c r="C5261" s="479" t="s">
        <v>932</v>
      </c>
      <c r="D5261" s="480">
        <v>122.47</v>
      </c>
    </row>
    <row r="5262" spans="1:4" s="476" customFormat="1" ht="13.5" x14ac:dyDescent="0.25">
      <c r="A5262" s="479">
        <v>94338</v>
      </c>
      <c r="B5262" s="479" t="s">
        <v>6146</v>
      </c>
      <c r="C5262" s="479" t="s">
        <v>932</v>
      </c>
      <c r="D5262" s="480">
        <v>137.16</v>
      </c>
    </row>
    <row r="5263" spans="1:4" s="476" customFormat="1" ht="13.5" x14ac:dyDescent="0.25">
      <c r="A5263" s="479">
        <v>94339</v>
      </c>
      <c r="B5263" s="479" t="s">
        <v>6147</v>
      </c>
      <c r="C5263" s="479" t="s">
        <v>932</v>
      </c>
      <c r="D5263" s="480">
        <v>130.34</v>
      </c>
    </row>
    <row r="5264" spans="1:4" s="476" customFormat="1" ht="13.5" x14ac:dyDescent="0.25">
      <c r="A5264" s="479">
        <v>94340</v>
      </c>
      <c r="B5264" s="479" t="s">
        <v>6148</v>
      </c>
      <c r="C5264" s="479" t="s">
        <v>932</v>
      </c>
      <c r="D5264" s="480">
        <v>127.32</v>
      </c>
    </row>
    <row r="5265" spans="1:4" s="476" customFormat="1" ht="13.5" x14ac:dyDescent="0.25">
      <c r="A5265" s="479">
        <v>94341</v>
      </c>
      <c r="B5265" s="479" t="s">
        <v>6149</v>
      </c>
      <c r="C5265" s="479" t="s">
        <v>932</v>
      </c>
      <c r="D5265" s="480">
        <v>123.41</v>
      </c>
    </row>
    <row r="5266" spans="1:4" s="476" customFormat="1" ht="13.5" x14ac:dyDescent="0.25">
      <c r="A5266" s="479">
        <v>94342</v>
      </c>
      <c r="B5266" s="479" t="s">
        <v>6150</v>
      </c>
      <c r="C5266" s="479" t="s">
        <v>932</v>
      </c>
      <c r="D5266" s="480">
        <v>140.99</v>
      </c>
    </row>
    <row r="5267" spans="1:4" s="476" customFormat="1" ht="13.5" x14ac:dyDescent="0.25">
      <c r="A5267" s="479">
        <v>96385</v>
      </c>
      <c r="B5267" s="479" t="s">
        <v>6151</v>
      </c>
      <c r="C5267" s="479" t="s">
        <v>932</v>
      </c>
      <c r="D5267" s="480">
        <v>8.39</v>
      </c>
    </row>
    <row r="5268" spans="1:4" s="476" customFormat="1" ht="13.5" x14ac:dyDescent="0.25">
      <c r="A5268" s="479">
        <v>96386</v>
      </c>
      <c r="B5268" s="479" t="s">
        <v>6152</v>
      </c>
      <c r="C5268" s="479" t="s">
        <v>932</v>
      </c>
      <c r="D5268" s="480">
        <v>6.03</v>
      </c>
    </row>
    <row r="5269" spans="1:4" s="476" customFormat="1" ht="13.5" x14ac:dyDescent="0.25">
      <c r="A5269" s="479">
        <v>93360</v>
      </c>
      <c r="B5269" s="479" t="s">
        <v>6153</v>
      </c>
      <c r="C5269" s="479" t="s">
        <v>932</v>
      </c>
      <c r="D5269" s="480">
        <v>16.760000000000002</v>
      </c>
    </row>
    <row r="5270" spans="1:4" s="476" customFormat="1" ht="13.5" x14ac:dyDescent="0.25">
      <c r="A5270" s="479">
        <v>93361</v>
      </c>
      <c r="B5270" s="479" t="s">
        <v>6154</v>
      </c>
      <c r="C5270" s="479" t="s">
        <v>932</v>
      </c>
      <c r="D5270" s="480">
        <v>13.9</v>
      </c>
    </row>
    <row r="5271" spans="1:4" s="476" customFormat="1" ht="13.5" x14ac:dyDescent="0.25">
      <c r="A5271" s="479">
        <v>93362</v>
      </c>
      <c r="B5271" s="479" t="s">
        <v>6155</v>
      </c>
      <c r="C5271" s="479" t="s">
        <v>932</v>
      </c>
      <c r="D5271" s="480">
        <v>10.1</v>
      </c>
    </row>
    <row r="5272" spans="1:4" s="476" customFormat="1" ht="13.5" x14ac:dyDescent="0.25">
      <c r="A5272" s="479">
        <v>93363</v>
      </c>
      <c r="B5272" s="479" t="s">
        <v>6156</v>
      </c>
      <c r="C5272" s="479" t="s">
        <v>932</v>
      </c>
      <c r="D5272" s="480">
        <v>10.94</v>
      </c>
    </row>
    <row r="5273" spans="1:4" s="476" customFormat="1" ht="13.5" x14ac:dyDescent="0.25">
      <c r="A5273" s="479">
        <v>93364</v>
      </c>
      <c r="B5273" s="479" t="s">
        <v>6157</v>
      </c>
      <c r="C5273" s="479" t="s">
        <v>932</v>
      </c>
      <c r="D5273" s="480">
        <v>8.64</v>
      </c>
    </row>
    <row r="5274" spans="1:4" s="476" customFormat="1" ht="13.5" x14ac:dyDescent="0.25">
      <c r="A5274" s="479">
        <v>93365</v>
      </c>
      <c r="B5274" s="479" t="s">
        <v>6158</v>
      </c>
      <c r="C5274" s="479" t="s">
        <v>932</v>
      </c>
      <c r="D5274" s="480">
        <v>9.6199999999999992</v>
      </c>
    </row>
    <row r="5275" spans="1:4" s="476" customFormat="1" ht="13.5" x14ac:dyDescent="0.25">
      <c r="A5275" s="479">
        <v>93366</v>
      </c>
      <c r="B5275" s="479" t="s">
        <v>6159</v>
      </c>
      <c r="C5275" s="479" t="s">
        <v>932</v>
      </c>
      <c r="D5275" s="480">
        <v>7.93</v>
      </c>
    </row>
    <row r="5276" spans="1:4" s="476" customFormat="1" ht="13.5" x14ac:dyDescent="0.25">
      <c r="A5276" s="479">
        <v>93367</v>
      </c>
      <c r="B5276" s="479" t="s">
        <v>6160</v>
      </c>
      <c r="C5276" s="479" t="s">
        <v>932</v>
      </c>
      <c r="D5276" s="480">
        <v>15.67</v>
      </c>
    </row>
    <row r="5277" spans="1:4" s="476" customFormat="1" ht="13.5" x14ac:dyDescent="0.25">
      <c r="A5277" s="479">
        <v>93368</v>
      </c>
      <c r="B5277" s="479" t="s">
        <v>6161</v>
      </c>
      <c r="C5277" s="479" t="s">
        <v>932</v>
      </c>
      <c r="D5277" s="480">
        <v>12.73</v>
      </c>
    </row>
    <row r="5278" spans="1:4" s="476" customFormat="1" ht="13.5" x14ac:dyDescent="0.25">
      <c r="A5278" s="479">
        <v>93369</v>
      </c>
      <c r="B5278" s="479" t="s">
        <v>6162</v>
      </c>
      <c r="C5278" s="479" t="s">
        <v>932</v>
      </c>
      <c r="D5278" s="480">
        <v>9</v>
      </c>
    </row>
    <row r="5279" spans="1:4" s="476" customFormat="1" ht="13.5" x14ac:dyDescent="0.25">
      <c r="A5279" s="479">
        <v>93370</v>
      </c>
      <c r="B5279" s="479" t="s">
        <v>6163</v>
      </c>
      <c r="C5279" s="479" t="s">
        <v>932</v>
      </c>
      <c r="D5279" s="480">
        <v>9.86</v>
      </c>
    </row>
    <row r="5280" spans="1:4" s="476" customFormat="1" ht="13.5" x14ac:dyDescent="0.25">
      <c r="A5280" s="479">
        <v>93371</v>
      </c>
      <c r="B5280" s="479" t="s">
        <v>6164</v>
      </c>
      <c r="C5280" s="479" t="s">
        <v>932</v>
      </c>
      <c r="D5280" s="480">
        <v>7.57</v>
      </c>
    </row>
    <row r="5281" spans="1:4" s="476" customFormat="1" ht="13.5" x14ac:dyDescent="0.25">
      <c r="A5281" s="479">
        <v>93372</v>
      </c>
      <c r="B5281" s="479" t="s">
        <v>6165</v>
      </c>
      <c r="C5281" s="479" t="s">
        <v>932</v>
      </c>
      <c r="D5281" s="480">
        <v>8.61</v>
      </c>
    </row>
    <row r="5282" spans="1:4" s="476" customFormat="1" ht="13.5" x14ac:dyDescent="0.25">
      <c r="A5282" s="479">
        <v>93373</v>
      </c>
      <c r="B5282" s="479" t="s">
        <v>6166</v>
      </c>
      <c r="C5282" s="479" t="s">
        <v>932</v>
      </c>
      <c r="D5282" s="480">
        <v>6.87</v>
      </c>
    </row>
    <row r="5283" spans="1:4" s="476" customFormat="1" ht="13.5" x14ac:dyDescent="0.25">
      <c r="A5283" s="479">
        <v>93374</v>
      </c>
      <c r="B5283" s="479" t="s">
        <v>6167</v>
      </c>
      <c r="C5283" s="479" t="s">
        <v>932</v>
      </c>
      <c r="D5283" s="480">
        <v>19.7</v>
      </c>
    </row>
    <row r="5284" spans="1:4" s="476" customFormat="1" ht="13.5" x14ac:dyDescent="0.25">
      <c r="A5284" s="479">
        <v>93375</v>
      </c>
      <c r="B5284" s="479" t="s">
        <v>6168</v>
      </c>
      <c r="C5284" s="479" t="s">
        <v>932</v>
      </c>
      <c r="D5284" s="480">
        <v>15.19</v>
      </c>
    </row>
    <row r="5285" spans="1:4" s="476" customFormat="1" ht="13.5" x14ac:dyDescent="0.25">
      <c r="A5285" s="479">
        <v>93376</v>
      </c>
      <c r="B5285" s="479" t="s">
        <v>6169</v>
      </c>
      <c r="C5285" s="479" t="s">
        <v>932</v>
      </c>
      <c r="D5285" s="480">
        <v>12.42</v>
      </c>
    </row>
    <row r="5286" spans="1:4" s="476" customFormat="1" ht="13.5" x14ac:dyDescent="0.25">
      <c r="A5286" s="479">
        <v>93377</v>
      </c>
      <c r="B5286" s="479" t="s">
        <v>6170</v>
      </c>
      <c r="C5286" s="479" t="s">
        <v>932</v>
      </c>
      <c r="D5286" s="480">
        <v>8.33</v>
      </c>
    </row>
    <row r="5287" spans="1:4" s="476" customFormat="1" ht="13.5" x14ac:dyDescent="0.25">
      <c r="A5287" s="479">
        <v>93378</v>
      </c>
      <c r="B5287" s="479" t="s">
        <v>6171</v>
      </c>
      <c r="C5287" s="479" t="s">
        <v>932</v>
      </c>
      <c r="D5287" s="480">
        <v>18.43</v>
      </c>
    </row>
    <row r="5288" spans="1:4" s="476" customFormat="1" ht="13.5" x14ac:dyDescent="0.25">
      <c r="A5288" s="479">
        <v>93379</v>
      </c>
      <c r="B5288" s="479" t="s">
        <v>6172</v>
      </c>
      <c r="C5288" s="479" t="s">
        <v>932</v>
      </c>
      <c r="D5288" s="480">
        <v>14.23</v>
      </c>
    </row>
    <row r="5289" spans="1:4" s="476" customFormat="1" ht="13.5" x14ac:dyDescent="0.25">
      <c r="A5289" s="479">
        <v>93380</v>
      </c>
      <c r="B5289" s="479" t="s">
        <v>6173</v>
      </c>
      <c r="C5289" s="479" t="s">
        <v>932</v>
      </c>
      <c r="D5289" s="480">
        <v>11.68</v>
      </c>
    </row>
    <row r="5290" spans="1:4" s="476" customFormat="1" ht="13.5" x14ac:dyDescent="0.25">
      <c r="A5290" s="479">
        <v>93381</v>
      </c>
      <c r="B5290" s="479" t="s">
        <v>6174</v>
      </c>
      <c r="C5290" s="479" t="s">
        <v>932</v>
      </c>
      <c r="D5290" s="480">
        <v>7.79</v>
      </c>
    </row>
    <row r="5291" spans="1:4" s="476" customFormat="1" ht="13.5" x14ac:dyDescent="0.25">
      <c r="A5291" s="479">
        <v>93382</v>
      </c>
      <c r="B5291" s="479" t="s">
        <v>1094</v>
      </c>
      <c r="C5291" s="479" t="s">
        <v>932</v>
      </c>
      <c r="D5291" s="480">
        <v>25.37</v>
      </c>
    </row>
    <row r="5292" spans="1:4" s="476" customFormat="1" ht="13.5" x14ac:dyDescent="0.25">
      <c r="A5292" s="479">
        <v>96995</v>
      </c>
      <c r="B5292" s="479" t="s">
        <v>974</v>
      </c>
      <c r="C5292" s="479" t="s">
        <v>932</v>
      </c>
      <c r="D5292" s="480">
        <v>42.23</v>
      </c>
    </row>
    <row r="5293" spans="1:4" s="476" customFormat="1" ht="13.5" x14ac:dyDescent="0.25">
      <c r="A5293" s="479">
        <v>97916</v>
      </c>
      <c r="B5293" s="479" t="s">
        <v>6175</v>
      </c>
      <c r="C5293" s="479" t="s">
        <v>1034</v>
      </c>
      <c r="D5293" s="480">
        <v>1.8</v>
      </c>
    </row>
    <row r="5294" spans="1:4" s="476" customFormat="1" ht="13.5" x14ac:dyDescent="0.25">
      <c r="A5294" s="479">
        <v>97917</v>
      </c>
      <c r="B5294" s="479" t="s">
        <v>6176</v>
      </c>
      <c r="C5294" s="479" t="s">
        <v>1034</v>
      </c>
      <c r="D5294" s="480">
        <v>1.55</v>
      </c>
    </row>
    <row r="5295" spans="1:4" s="476" customFormat="1" ht="13.5" x14ac:dyDescent="0.25">
      <c r="A5295" s="479">
        <v>97918</v>
      </c>
      <c r="B5295" s="479" t="s">
        <v>6177</v>
      </c>
      <c r="C5295" s="479" t="s">
        <v>1034</v>
      </c>
      <c r="D5295" s="480">
        <v>1.43</v>
      </c>
    </row>
    <row r="5296" spans="1:4" s="476" customFormat="1" ht="13.5" x14ac:dyDescent="0.25">
      <c r="A5296" s="479">
        <v>97919</v>
      </c>
      <c r="B5296" s="479" t="s">
        <v>6178</v>
      </c>
      <c r="C5296" s="479" t="s">
        <v>1034</v>
      </c>
      <c r="D5296" s="480">
        <v>0.56000000000000005</v>
      </c>
    </row>
    <row r="5297" spans="1:4" s="476" customFormat="1" ht="13.5" x14ac:dyDescent="0.25">
      <c r="A5297" s="479">
        <v>101616</v>
      </c>
      <c r="B5297" s="479" t="s">
        <v>1487</v>
      </c>
      <c r="C5297" s="479" t="s">
        <v>913</v>
      </c>
      <c r="D5297" s="480">
        <v>5.27</v>
      </c>
    </row>
    <row r="5298" spans="1:4" s="476" customFormat="1" ht="13.5" x14ac:dyDescent="0.25">
      <c r="A5298" s="479">
        <v>101617</v>
      </c>
      <c r="B5298" s="479" t="s">
        <v>1782</v>
      </c>
      <c r="C5298" s="479" t="s">
        <v>913</v>
      </c>
      <c r="D5298" s="480">
        <v>2.61</v>
      </c>
    </row>
    <row r="5299" spans="1:4" s="476" customFormat="1" ht="13.5" x14ac:dyDescent="0.25">
      <c r="A5299" s="479">
        <v>101618</v>
      </c>
      <c r="B5299" s="479" t="s">
        <v>6179</v>
      </c>
      <c r="C5299" s="479" t="s">
        <v>932</v>
      </c>
      <c r="D5299" s="480">
        <v>220.43</v>
      </c>
    </row>
    <row r="5300" spans="1:4" s="476" customFormat="1" ht="13.5" x14ac:dyDescent="0.25">
      <c r="A5300" s="479">
        <v>101619</v>
      </c>
      <c r="B5300" s="479" t="s">
        <v>1919</v>
      </c>
      <c r="C5300" s="479" t="s">
        <v>932</v>
      </c>
      <c r="D5300" s="480">
        <v>300.67</v>
      </c>
    </row>
    <row r="5301" spans="1:4" s="476" customFormat="1" ht="13.5" x14ac:dyDescent="0.25">
      <c r="A5301" s="479">
        <v>101620</v>
      </c>
      <c r="B5301" s="479" t="s">
        <v>6180</v>
      </c>
      <c r="C5301" s="479" t="s">
        <v>932</v>
      </c>
      <c r="D5301" s="480">
        <v>199.33</v>
      </c>
    </row>
    <row r="5302" spans="1:4" s="476" customFormat="1" ht="13.5" x14ac:dyDescent="0.25">
      <c r="A5302" s="479">
        <v>101621</v>
      </c>
      <c r="B5302" s="479" t="s">
        <v>6181</v>
      </c>
      <c r="C5302" s="479" t="s">
        <v>932</v>
      </c>
      <c r="D5302" s="480">
        <v>279.55</v>
      </c>
    </row>
    <row r="5303" spans="1:4" s="476" customFormat="1" ht="13.5" x14ac:dyDescent="0.25">
      <c r="A5303" s="479">
        <v>101622</v>
      </c>
      <c r="B5303" s="479" t="s">
        <v>6182</v>
      </c>
      <c r="C5303" s="479" t="s">
        <v>932</v>
      </c>
      <c r="D5303" s="480">
        <v>190.46</v>
      </c>
    </row>
    <row r="5304" spans="1:4" s="476" customFormat="1" ht="13.5" x14ac:dyDescent="0.25">
      <c r="A5304" s="479">
        <v>101623</v>
      </c>
      <c r="B5304" s="479" t="s">
        <v>6183</v>
      </c>
      <c r="C5304" s="479" t="s">
        <v>932</v>
      </c>
      <c r="D5304" s="480">
        <v>263.69</v>
      </c>
    </row>
    <row r="5305" spans="1:4" s="476" customFormat="1" ht="13.5" x14ac:dyDescent="0.25">
      <c r="A5305" s="479">
        <v>101624</v>
      </c>
      <c r="B5305" s="479" t="s">
        <v>6184</v>
      </c>
      <c r="C5305" s="479" t="s">
        <v>932</v>
      </c>
      <c r="D5305" s="480">
        <v>228.37</v>
      </c>
    </row>
    <row r="5306" spans="1:4" s="476" customFormat="1" ht="13.5" x14ac:dyDescent="0.25">
      <c r="A5306" s="479">
        <v>101625</v>
      </c>
      <c r="B5306" s="479" t="s">
        <v>6185</v>
      </c>
      <c r="C5306" s="479" t="s">
        <v>932</v>
      </c>
      <c r="D5306" s="480">
        <v>159.59</v>
      </c>
    </row>
    <row r="5307" spans="1:4" s="476" customFormat="1" ht="13.5" x14ac:dyDescent="0.25">
      <c r="A5307" s="479">
        <v>95606</v>
      </c>
      <c r="B5307" s="479" t="s">
        <v>1095</v>
      </c>
      <c r="C5307" s="479" t="s">
        <v>932</v>
      </c>
      <c r="D5307" s="480">
        <v>1.65</v>
      </c>
    </row>
    <row r="5308" spans="1:4" s="476" customFormat="1" ht="13.5" x14ac:dyDescent="0.25">
      <c r="A5308" s="479">
        <v>87471</v>
      </c>
      <c r="B5308" s="479" t="s">
        <v>6186</v>
      </c>
      <c r="C5308" s="479" t="s">
        <v>913</v>
      </c>
      <c r="D5308" s="480">
        <v>59.01</v>
      </c>
    </row>
    <row r="5309" spans="1:4" s="476" customFormat="1" ht="13.5" x14ac:dyDescent="0.25">
      <c r="A5309" s="479">
        <v>87472</v>
      </c>
      <c r="B5309" s="479" t="s">
        <v>6187</v>
      </c>
      <c r="C5309" s="479" t="s">
        <v>913</v>
      </c>
      <c r="D5309" s="480">
        <v>60.1</v>
      </c>
    </row>
    <row r="5310" spans="1:4" s="476" customFormat="1" ht="13.5" x14ac:dyDescent="0.25">
      <c r="A5310" s="479">
        <v>87473</v>
      </c>
      <c r="B5310" s="479" t="s">
        <v>6188</v>
      </c>
      <c r="C5310" s="479" t="s">
        <v>913</v>
      </c>
      <c r="D5310" s="480">
        <v>79.09</v>
      </c>
    </row>
    <row r="5311" spans="1:4" s="476" customFormat="1" ht="13.5" x14ac:dyDescent="0.25">
      <c r="A5311" s="479">
        <v>87474</v>
      </c>
      <c r="B5311" s="479" t="s">
        <v>6189</v>
      </c>
      <c r="C5311" s="479" t="s">
        <v>913</v>
      </c>
      <c r="D5311" s="480">
        <v>80.33</v>
      </c>
    </row>
    <row r="5312" spans="1:4" s="476" customFormat="1" ht="13.5" x14ac:dyDescent="0.25">
      <c r="A5312" s="479">
        <v>87475</v>
      </c>
      <c r="B5312" s="479" t="s">
        <v>6190</v>
      </c>
      <c r="C5312" s="479" t="s">
        <v>913</v>
      </c>
      <c r="D5312" s="480">
        <v>97.29</v>
      </c>
    </row>
    <row r="5313" spans="1:4" s="476" customFormat="1" ht="13.5" x14ac:dyDescent="0.25">
      <c r="A5313" s="479">
        <v>87476</v>
      </c>
      <c r="B5313" s="479" t="s">
        <v>6191</v>
      </c>
      <c r="C5313" s="479" t="s">
        <v>913</v>
      </c>
      <c r="D5313" s="480">
        <v>98.75</v>
      </c>
    </row>
    <row r="5314" spans="1:4" s="476" customFormat="1" ht="13.5" x14ac:dyDescent="0.25">
      <c r="A5314" s="479">
        <v>87477</v>
      </c>
      <c r="B5314" s="479" t="s">
        <v>6192</v>
      </c>
      <c r="C5314" s="479" t="s">
        <v>913</v>
      </c>
      <c r="D5314" s="480">
        <v>53.7</v>
      </c>
    </row>
    <row r="5315" spans="1:4" s="476" customFormat="1" ht="13.5" x14ac:dyDescent="0.25">
      <c r="A5315" s="479">
        <v>87478</v>
      </c>
      <c r="B5315" s="479" t="s">
        <v>6193</v>
      </c>
      <c r="C5315" s="479" t="s">
        <v>913</v>
      </c>
      <c r="D5315" s="480">
        <v>54.79</v>
      </c>
    </row>
    <row r="5316" spans="1:4" s="476" customFormat="1" ht="13.5" x14ac:dyDescent="0.25">
      <c r="A5316" s="479">
        <v>87479</v>
      </c>
      <c r="B5316" s="479" t="s">
        <v>6194</v>
      </c>
      <c r="C5316" s="479" t="s">
        <v>913</v>
      </c>
      <c r="D5316" s="480">
        <v>72.709999999999994</v>
      </c>
    </row>
    <row r="5317" spans="1:4" s="476" customFormat="1" ht="13.5" x14ac:dyDescent="0.25">
      <c r="A5317" s="479">
        <v>87480</v>
      </c>
      <c r="B5317" s="479" t="s">
        <v>6195</v>
      </c>
      <c r="C5317" s="479" t="s">
        <v>913</v>
      </c>
      <c r="D5317" s="480">
        <v>73.95</v>
      </c>
    </row>
    <row r="5318" spans="1:4" s="476" customFormat="1" ht="13.5" x14ac:dyDescent="0.25">
      <c r="A5318" s="479">
        <v>87481</v>
      </c>
      <c r="B5318" s="479" t="s">
        <v>6196</v>
      </c>
      <c r="C5318" s="479" t="s">
        <v>913</v>
      </c>
      <c r="D5318" s="480">
        <v>89.34</v>
      </c>
    </row>
    <row r="5319" spans="1:4" s="476" customFormat="1" ht="13.5" x14ac:dyDescent="0.25">
      <c r="A5319" s="479">
        <v>87482</v>
      </c>
      <c r="B5319" s="479" t="s">
        <v>6197</v>
      </c>
      <c r="C5319" s="479" t="s">
        <v>913</v>
      </c>
      <c r="D5319" s="480">
        <v>90.8</v>
      </c>
    </row>
    <row r="5320" spans="1:4" s="476" customFormat="1" ht="13.5" x14ac:dyDescent="0.25">
      <c r="A5320" s="479">
        <v>87483</v>
      </c>
      <c r="B5320" s="479" t="s">
        <v>6198</v>
      </c>
      <c r="C5320" s="479" t="s">
        <v>913</v>
      </c>
      <c r="D5320" s="480">
        <v>66.13</v>
      </c>
    </row>
    <row r="5321" spans="1:4" s="476" customFormat="1" ht="13.5" x14ac:dyDescent="0.25">
      <c r="A5321" s="479">
        <v>87484</v>
      </c>
      <c r="B5321" s="479" t="s">
        <v>6199</v>
      </c>
      <c r="C5321" s="479" t="s">
        <v>913</v>
      </c>
      <c r="D5321" s="480">
        <v>67.22</v>
      </c>
    </row>
    <row r="5322" spans="1:4" s="476" customFormat="1" ht="13.5" x14ac:dyDescent="0.25">
      <c r="A5322" s="479">
        <v>87485</v>
      </c>
      <c r="B5322" s="479" t="s">
        <v>6200</v>
      </c>
      <c r="C5322" s="479" t="s">
        <v>913</v>
      </c>
      <c r="D5322" s="480">
        <v>86.37</v>
      </c>
    </row>
    <row r="5323" spans="1:4" s="476" customFormat="1" ht="13.5" x14ac:dyDescent="0.25">
      <c r="A5323" s="479">
        <v>87487</v>
      </c>
      <c r="B5323" s="479" t="s">
        <v>6201</v>
      </c>
      <c r="C5323" s="479" t="s">
        <v>913</v>
      </c>
      <c r="D5323" s="480">
        <v>104.41</v>
      </c>
    </row>
    <row r="5324" spans="1:4" s="476" customFormat="1" ht="13.5" x14ac:dyDescent="0.25">
      <c r="A5324" s="479">
        <v>87488</v>
      </c>
      <c r="B5324" s="479" t="s">
        <v>6202</v>
      </c>
      <c r="C5324" s="479" t="s">
        <v>913</v>
      </c>
      <c r="D5324" s="480">
        <v>105.87</v>
      </c>
    </row>
    <row r="5325" spans="1:4" s="476" customFormat="1" ht="13.5" x14ac:dyDescent="0.25">
      <c r="A5325" s="479">
        <v>87489</v>
      </c>
      <c r="B5325" s="479" t="s">
        <v>6203</v>
      </c>
      <c r="C5325" s="479" t="s">
        <v>913</v>
      </c>
      <c r="D5325" s="480">
        <v>57.88</v>
      </c>
    </row>
    <row r="5326" spans="1:4" s="476" customFormat="1" ht="13.5" x14ac:dyDescent="0.25">
      <c r="A5326" s="479">
        <v>87490</v>
      </c>
      <c r="B5326" s="479" t="s">
        <v>6204</v>
      </c>
      <c r="C5326" s="479" t="s">
        <v>913</v>
      </c>
      <c r="D5326" s="480">
        <v>58.97</v>
      </c>
    </row>
    <row r="5327" spans="1:4" s="476" customFormat="1" ht="13.5" x14ac:dyDescent="0.25">
      <c r="A5327" s="479">
        <v>87491</v>
      </c>
      <c r="B5327" s="479" t="s">
        <v>6205</v>
      </c>
      <c r="C5327" s="479" t="s">
        <v>913</v>
      </c>
      <c r="D5327" s="480">
        <v>77.05</v>
      </c>
    </row>
    <row r="5328" spans="1:4" s="476" customFormat="1" ht="13.5" x14ac:dyDescent="0.25">
      <c r="A5328" s="479">
        <v>87492</v>
      </c>
      <c r="B5328" s="479" t="s">
        <v>6206</v>
      </c>
      <c r="C5328" s="479" t="s">
        <v>913</v>
      </c>
      <c r="D5328" s="480">
        <v>78.290000000000006</v>
      </c>
    </row>
    <row r="5329" spans="1:4" s="476" customFormat="1" ht="13.5" x14ac:dyDescent="0.25">
      <c r="A5329" s="479">
        <v>87493</v>
      </c>
      <c r="B5329" s="479" t="s">
        <v>6207</v>
      </c>
      <c r="C5329" s="479" t="s">
        <v>913</v>
      </c>
      <c r="D5329" s="480">
        <v>93.85</v>
      </c>
    </row>
    <row r="5330" spans="1:4" s="476" customFormat="1" ht="13.5" x14ac:dyDescent="0.25">
      <c r="A5330" s="479">
        <v>87494</v>
      </c>
      <c r="B5330" s="479" t="s">
        <v>6208</v>
      </c>
      <c r="C5330" s="479" t="s">
        <v>913</v>
      </c>
      <c r="D5330" s="480">
        <v>95.31</v>
      </c>
    </row>
    <row r="5331" spans="1:4" s="476" customFormat="1" ht="13.5" x14ac:dyDescent="0.25">
      <c r="A5331" s="479">
        <v>87495</v>
      </c>
      <c r="B5331" s="479" t="s">
        <v>1193</v>
      </c>
      <c r="C5331" s="479" t="s">
        <v>913</v>
      </c>
      <c r="D5331" s="480">
        <v>88.71</v>
      </c>
    </row>
    <row r="5332" spans="1:4" s="476" customFormat="1" ht="13.5" x14ac:dyDescent="0.25">
      <c r="A5332" s="479">
        <v>87496</v>
      </c>
      <c r="B5332" s="479" t="s">
        <v>6209</v>
      </c>
      <c r="C5332" s="479" t="s">
        <v>913</v>
      </c>
      <c r="D5332" s="480">
        <v>89.75</v>
      </c>
    </row>
    <row r="5333" spans="1:4" s="476" customFormat="1" ht="13.5" x14ac:dyDescent="0.25">
      <c r="A5333" s="479">
        <v>87497</v>
      </c>
      <c r="B5333" s="479" t="s">
        <v>6210</v>
      </c>
      <c r="C5333" s="479" t="s">
        <v>913</v>
      </c>
      <c r="D5333" s="480">
        <v>90.76</v>
      </c>
    </row>
    <row r="5334" spans="1:4" s="476" customFormat="1" ht="13.5" x14ac:dyDescent="0.25">
      <c r="A5334" s="479">
        <v>87498</v>
      </c>
      <c r="B5334" s="479" t="s">
        <v>6211</v>
      </c>
      <c r="C5334" s="479" t="s">
        <v>913</v>
      </c>
      <c r="D5334" s="480">
        <v>92.08</v>
      </c>
    </row>
    <row r="5335" spans="1:4" s="476" customFormat="1" ht="13.5" x14ac:dyDescent="0.25">
      <c r="A5335" s="479">
        <v>87499</v>
      </c>
      <c r="B5335" s="479" t="s">
        <v>6212</v>
      </c>
      <c r="C5335" s="479" t="s">
        <v>913</v>
      </c>
      <c r="D5335" s="480">
        <v>103.45</v>
      </c>
    </row>
    <row r="5336" spans="1:4" s="476" customFormat="1" ht="13.5" x14ac:dyDescent="0.25">
      <c r="A5336" s="479">
        <v>87500</v>
      </c>
      <c r="B5336" s="479" t="s">
        <v>6213</v>
      </c>
      <c r="C5336" s="479" t="s">
        <v>913</v>
      </c>
      <c r="D5336" s="480">
        <v>104.57</v>
      </c>
    </row>
    <row r="5337" spans="1:4" s="476" customFormat="1" ht="13.5" x14ac:dyDescent="0.25">
      <c r="A5337" s="479">
        <v>87501</v>
      </c>
      <c r="B5337" s="479" t="s">
        <v>6214</v>
      </c>
      <c r="C5337" s="479" t="s">
        <v>913</v>
      </c>
      <c r="D5337" s="480">
        <v>161.37</v>
      </c>
    </row>
    <row r="5338" spans="1:4" s="476" customFormat="1" ht="13.5" x14ac:dyDescent="0.25">
      <c r="A5338" s="479">
        <v>87502</v>
      </c>
      <c r="B5338" s="479" t="s">
        <v>6215</v>
      </c>
      <c r="C5338" s="479" t="s">
        <v>913</v>
      </c>
      <c r="D5338" s="480">
        <v>162.79</v>
      </c>
    </row>
    <row r="5339" spans="1:4" s="476" customFormat="1" ht="13.5" x14ac:dyDescent="0.25">
      <c r="A5339" s="479">
        <v>87503</v>
      </c>
      <c r="B5339" s="479" t="s">
        <v>1194</v>
      </c>
      <c r="C5339" s="479" t="s">
        <v>913</v>
      </c>
      <c r="D5339" s="480">
        <v>76.53</v>
      </c>
    </row>
    <row r="5340" spans="1:4" s="476" customFormat="1" ht="13.5" x14ac:dyDescent="0.25">
      <c r="A5340" s="479">
        <v>87504</v>
      </c>
      <c r="B5340" s="479" t="s">
        <v>6216</v>
      </c>
      <c r="C5340" s="479" t="s">
        <v>913</v>
      </c>
      <c r="D5340" s="480">
        <v>77.569999999999993</v>
      </c>
    </row>
    <row r="5341" spans="1:4" s="476" customFormat="1" ht="13.5" x14ac:dyDescent="0.25">
      <c r="A5341" s="479">
        <v>87505</v>
      </c>
      <c r="B5341" s="479" t="s">
        <v>6217</v>
      </c>
      <c r="C5341" s="479" t="s">
        <v>913</v>
      </c>
      <c r="D5341" s="480">
        <v>78.290000000000006</v>
      </c>
    </row>
    <row r="5342" spans="1:4" s="476" customFormat="1" ht="13.5" x14ac:dyDescent="0.25">
      <c r="A5342" s="479">
        <v>87506</v>
      </c>
      <c r="B5342" s="479" t="s">
        <v>6218</v>
      </c>
      <c r="C5342" s="479" t="s">
        <v>913</v>
      </c>
      <c r="D5342" s="480">
        <v>79.61</v>
      </c>
    </row>
    <row r="5343" spans="1:4" s="476" customFormat="1" ht="13.5" x14ac:dyDescent="0.25">
      <c r="A5343" s="479">
        <v>87507</v>
      </c>
      <c r="B5343" s="479" t="s">
        <v>6219</v>
      </c>
      <c r="C5343" s="479" t="s">
        <v>913</v>
      </c>
      <c r="D5343" s="480">
        <v>87.28</v>
      </c>
    </row>
    <row r="5344" spans="1:4" s="476" customFormat="1" ht="13.5" x14ac:dyDescent="0.25">
      <c r="A5344" s="479">
        <v>87508</v>
      </c>
      <c r="B5344" s="479" t="s">
        <v>6220</v>
      </c>
      <c r="C5344" s="479" t="s">
        <v>913</v>
      </c>
      <c r="D5344" s="480">
        <v>88.4</v>
      </c>
    </row>
    <row r="5345" spans="1:4" s="476" customFormat="1" ht="13.5" x14ac:dyDescent="0.25">
      <c r="A5345" s="479">
        <v>87509</v>
      </c>
      <c r="B5345" s="479" t="s">
        <v>6221</v>
      </c>
      <c r="C5345" s="479" t="s">
        <v>913</v>
      </c>
      <c r="D5345" s="480">
        <v>134.56</v>
      </c>
    </row>
    <row r="5346" spans="1:4" s="476" customFormat="1" ht="13.5" x14ac:dyDescent="0.25">
      <c r="A5346" s="479">
        <v>87510</v>
      </c>
      <c r="B5346" s="479" t="s">
        <v>6222</v>
      </c>
      <c r="C5346" s="479" t="s">
        <v>913</v>
      </c>
      <c r="D5346" s="480">
        <v>135.97999999999999</v>
      </c>
    </row>
    <row r="5347" spans="1:4" s="476" customFormat="1" ht="13.5" x14ac:dyDescent="0.25">
      <c r="A5347" s="479">
        <v>87511</v>
      </c>
      <c r="B5347" s="479" t="s">
        <v>1195</v>
      </c>
      <c r="C5347" s="479" t="s">
        <v>913</v>
      </c>
      <c r="D5347" s="480">
        <v>98.53</v>
      </c>
    </row>
    <row r="5348" spans="1:4" s="476" customFormat="1" ht="13.5" x14ac:dyDescent="0.25">
      <c r="A5348" s="479">
        <v>87512</v>
      </c>
      <c r="B5348" s="479" t="s">
        <v>6223</v>
      </c>
      <c r="C5348" s="479" t="s">
        <v>913</v>
      </c>
      <c r="D5348" s="480">
        <v>99.57</v>
      </c>
    </row>
    <row r="5349" spans="1:4" s="476" customFormat="1" ht="13.5" x14ac:dyDescent="0.25">
      <c r="A5349" s="479">
        <v>87513</v>
      </c>
      <c r="B5349" s="479" t="s">
        <v>6224</v>
      </c>
      <c r="C5349" s="479" t="s">
        <v>913</v>
      </c>
      <c r="D5349" s="480">
        <v>101.02</v>
      </c>
    </row>
    <row r="5350" spans="1:4" s="476" customFormat="1" ht="13.5" x14ac:dyDescent="0.25">
      <c r="A5350" s="479">
        <v>87514</v>
      </c>
      <c r="B5350" s="479" t="s">
        <v>6225</v>
      </c>
      <c r="C5350" s="479" t="s">
        <v>913</v>
      </c>
      <c r="D5350" s="480">
        <v>102.34</v>
      </c>
    </row>
    <row r="5351" spans="1:4" s="476" customFormat="1" ht="13.5" x14ac:dyDescent="0.25">
      <c r="A5351" s="479">
        <v>87515</v>
      </c>
      <c r="B5351" s="479" t="s">
        <v>6226</v>
      </c>
      <c r="C5351" s="479" t="s">
        <v>913</v>
      </c>
      <c r="D5351" s="480">
        <v>117.16</v>
      </c>
    </row>
    <row r="5352" spans="1:4" s="476" customFormat="1" ht="13.5" x14ac:dyDescent="0.25">
      <c r="A5352" s="479">
        <v>87516</v>
      </c>
      <c r="B5352" s="479" t="s">
        <v>6227</v>
      </c>
      <c r="C5352" s="479" t="s">
        <v>913</v>
      </c>
      <c r="D5352" s="480">
        <v>118.28</v>
      </c>
    </row>
    <row r="5353" spans="1:4" s="476" customFormat="1" ht="13.5" x14ac:dyDescent="0.25">
      <c r="A5353" s="479">
        <v>87517</v>
      </c>
      <c r="B5353" s="479" t="s">
        <v>6228</v>
      </c>
      <c r="C5353" s="479" t="s">
        <v>913</v>
      </c>
      <c r="D5353" s="480">
        <v>182.71</v>
      </c>
    </row>
    <row r="5354" spans="1:4" s="476" customFormat="1" ht="13.5" x14ac:dyDescent="0.25">
      <c r="A5354" s="479">
        <v>87518</v>
      </c>
      <c r="B5354" s="479" t="s">
        <v>6229</v>
      </c>
      <c r="C5354" s="479" t="s">
        <v>913</v>
      </c>
      <c r="D5354" s="480">
        <v>184.13</v>
      </c>
    </row>
    <row r="5355" spans="1:4" s="476" customFormat="1" ht="13.5" x14ac:dyDescent="0.25">
      <c r="A5355" s="479">
        <v>87519</v>
      </c>
      <c r="B5355" s="479" t="s">
        <v>1196</v>
      </c>
      <c r="C5355" s="479" t="s">
        <v>913</v>
      </c>
      <c r="D5355" s="480">
        <v>82.75</v>
      </c>
    </row>
    <row r="5356" spans="1:4" s="476" customFormat="1" ht="13.5" x14ac:dyDescent="0.25">
      <c r="A5356" s="479">
        <v>87520</v>
      </c>
      <c r="B5356" s="479" t="s">
        <v>6230</v>
      </c>
      <c r="C5356" s="479" t="s">
        <v>913</v>
      </c>
      <c r="D5356" s="480">
        <v>83.79</v>
      </c>
    </row>
    <row r="5357" spans="1:4" s="476" customFormat="1" ht="13.5" x14ac:dyDescent="0.25">
      <c r="A5357" s="479">
        <v>87521</v>
      </c>
      <c r="B5357" s="479" t="s">
        <v>6231</v>
      </c>
      <c r="C5357" s="479" t="s">
        <v>913</v>
      </c>
      <c r="D5357" s="480">
        <v>84.63</v>
      </c>
    </row>
    <row r="5358" spans="1:4" s="476" customFormat="1" ht="13.5" x14ac:dyDescent="0.25">
      <c r="A5358" s="479">
        <v>87522</v>
      </c>
      <c r="B5358" s="479" t="s">
        <v>6232</v>
      </c>
      <c r="C5358" s="479" t="s">
        <v>913</v>
      </c>
      <c r="D5358" s="480">
        <v>85.95</v>
      </c>
    </row>
    <row r="5359" spans="1:4" s="476" customFormat="1" ht="13.5" x14ac:dyDescent="0.25">
      <c r="A5359" s="479">
        <v>87523</v>
      </c>
      <c r="B5359" s="479" t="s">
        <v>6233</v>
      </c>
      <c r="C5359" s="479" t="s">
        <v>913</v>
      </c>
      <c r="D5359" s="480">
        <v>95.69</v>
      </c>
    </row>
    <row r="5360" spans="1:4" s="476" customFormat="1" ht="13.5" x14ac:dyDescent="0.25">
      <c r="A5360" s="479">
        <v>87524</v>
      </c>
      <c r="B5360" s="479" t="s">
        <v>6234</v>
      </c>
      <c r="C5360" s="479" t="s">
        <v>913</v>
      </c>
      <c r="D5360" s="480">
        <v>96.81</v>
      </c>
    </row>
    <row r="5361" spans="1:4" s="476" customFormat="1" ht="13.5" x14ac:dyDescent="0.25">
      <c r="A5361" s="479">
        <v>87525</v>
      </c>
      <c r="B5361" s="479" t="s">
        <v>6235</v>
      </c>
      <c r="C5361" s="479" t="s">
        <v>913</v>
      </c>
      <c r="D5361" s="480">
        <v>147.62</v>
      </c>
    </row>
    <row r="5362" spans="1:4" s="476" customFormat="1" ht="13.5" x14ac:dyDescent="0.25">
      <c r="A5362" s="479">
        <v>87526</v>
      </c>
      <c r="B5362" s="479" t="s">
        <v>6236</v>
      </c>
      <c r="C5362" s="479" t="s">
        <v>913</v>
      </c>
      <c r="D5362" s="480">
        <v>149.04</v>
      </c>
    </row>
    <row r="5363" spans="1:4" s="476" customFormat="1" ht="13.5" x14ac:dyDescent="0.25">
      <c r="A5363" s="479">
        <v>89043</v>
      </c>
      <c r="B5363" s="479" t="s">
        <v>6237</v>
      </c>
      <c r="C5363" s="479" t="s">
        <v>913</v>
      </c>
      <c r="D5363" s="480">
        <v>84.41</v>
      </c>
    </row>
    <row r="5364" spans="1:4" s="476" customFormat="1" ht="13.5" x14ac:dyDescent="0.25">
      <c r="A5364" s="479">
        <v>89168</v>
      </c>
      <c r="B5364" s="479" t="s">
        <v>975</v>
      </c>
      <c r="C5364" s="479" t="s">
        <v>913</v>
      </c>
      <c r="D5364" s="480">
        <v>86.76</v>
      </c>
    </row>
    <row r="5365" spans="1:4" s="476" customFormat="1" ht="13.5" x14ac:dyDescent="0.25">
      <c r="A5365" s="479">
        <v>89977</v>
      </c>
      <c r="B5365" s="479" t="s">
        <v>6238</v>
      </c>
      <c r="C5365" s="479" t="s">
        <v>913</v>
      </c>
      <c r="D5365" s="480">
        <v>156.82</v>
      </c>
    </row>
    <row r="5366" spans="1:4" s="476" customFormat="1" ht="13.5" x14ac:dyDescent="0.25">
      <c r="A5366" s="479">
        <v>90112</v>
      </c>
      <c r="B5366" s="479" t="s">
        <v>6239</v>
      </c>
      <c r="C5366" s="479" t="s">
        <v>913</v>
      </c>
      <c r="D5366" s="480">
        <v>87.61</v>
      </c>
    </row>
    <row r="5367" spans="1:4" s="476" customFormat="1" ht="13.5" x14ac:dyDescent="0.25">
      <c r="A5367" s="479">
        <v>101159</v>
      </c>
      <c r="B5367" s="479" t="s">
        <v>1197</v>
      </c>
      <c r="C5367" s="479" t="s">
        <v>913</v>
      </c>
      <c r="D5367" s="480">
        <v>133.65</v>
      </c>
    </row>
    <row r="5368" spans="1:4" s="476" customFormat="1" ht="13.5" x14ac:dyDescent="0.25">
      <c r="A5368" s="479">
        <v>89282</v>
      </c>
      <c r="B5368" s="479" t="s">
        <v>6240</v>
      </c>
      <c r="C5368" s="479" t="s">
        <v>913</v>
      </c>
      <c r="D5368" s="480">
        <v>77.319999999999993</v>
      </c>
    </row>
    <row r="5369" spans="1:4" s="476" customFormat="1" ht="13.5" x14ac:dyDescent="0.25">
      <c r="A5369" s="479">
        <v>89283</v>
      </c>
      <c r="B5369" s="479" t="s">
        <v>6241</v>
      </c>
      <c r="C5369" s="479" t="s">
        <v>913</v>
      </c>
      <c r="D5369" s="480">
        <v>78.58</v>
      </c>
    </row>
    <row r="5370" spans="1:4" s="476" customFormat="1" ht="13.5" x14ac:dyDescent="0.25">
      <c r="A5370" s="479">
        <v>89284</v>
      </c>
      <c r="B5370" s="479" t="s">
        <v>6242</v>
      </c>
      <c r="C5370" s="479" t="s">
        <v>913</v>
      </c>
      <c r="D5370" s="480">
        <v>70.209999999999994</v>
      </c>
    </row>
    <row r="5371" spans="1:4" s="476" customFormat="1" ht="13.5" x14ac:dyDescent="0.25">
      <c r="A5371" s="479">
        <v>89285</v>
      </c>
      <c r="B5371" s="479" t="s">
        <v>6243</v>
      </c>
      <c r="C5371" s="479" t="s">
        <v>913</v>
      </c>
      <c r="D5371" s="480">
        <v>71.47</v>
      </c>
    </row>
    <row r="5372" spans="1:4" s="476" customFormat="1" ht="13.5" x14ac:dyDescent="0.25">
      <c r="A5372" s="479">
        <v>89286</v>
      </c>
      <c r="B5372" s="479" t="s">
        <v>6244</v>
      </c>
      <c r="C5372" s="479" t="s">
        <v>913</v>
      </c>
      <c r="D5372" s="480">
        <v>82.22</v>
      </c>
    </row>
    <row r="5373" spans="1:4" s="476" customFormat="1" ht="13.5" x14ac:dyDescent="0.25">
      <c r="A5373" s="479">
        <v>89287</v>
      </c>
      <c r="B5373" s="479" t="s">
        <v>6245</v>
      </c>
      <c r="C5373" s="479" t="s">
        <v>913</v>
      </c>
      <c r="D5373" s="480">
        <v>83.48</v>
      </c>
    </row>
    <row r="5374" spans="1:4" s="476" customFormat="1" ht="13.5" x14ac:dyDescent="0.25">
      <c r="A5374" s="479">
        <v>89288</v>
      </c>
      <c r="B5374" s="479" t="s">
        <v>6246</v>
      </c>
      <c r="C5374" s="479" t="s">
        <v>913</v>
      </c>
      <c r="D5374" s="480">
        <v>72.95</v>
      </c>
    </row>
    <row r="5375" spans="1:4" s="476" customFormat="1" ht="13.5" x14ac:dyDescent="0.25">
      <c r="A5375" s="479">
        <v>89289</v>
      </c>
      <c r="B5375" s="479" t="s">
        <v>6247</v>
      </c>
      <c r="C5375" s="479" t="s">
        <v>913</v>
      </c>
      <c r="D5375" s="480">
        <v>74.209999999999994</v>
      </c>
    </row>
    <row r="5376" spans="1:4" s="476" customFormat="1" ht="13.5" x14ac:dyDescent="0.25">
      <c r="A5376" s="479">
        <v>89290</v>
      </c>
      <c r="B5376" s="479" t="s">
        <v>6248</v>
      </c>
      <c r="C5376" s="479" t="s">
        <v>913</v>
      </c>
      <c r="D5376" s="480">
        <v>87.34</v>
      </c>
    </row>
    <row r="5377" spans="1:4" s="476" customFormat="1" ht="13.5" x14ac:dyDescent="0.25">
      <c r="A5377" s="479">
        <v>89291</v>
      </c>
      <c r="B5377" s="479" t="s">
        <v>6249</v>
      </c>
      <c r="C5377" s="479" t="s">
        <v>913</v>
      </c>
      <c r="D5377" s="480">
        <v>88.74</v>
      </c>
    </row>
    <row r="5378" spans="1:4" s="476" customFormat="1" ht="13.5" x14ac:dyDescent="0.25">
      <c r="A5378" s="479">
        <v>89292</v>
      </c>
      <c r="B5378" s="479" t="s">
        <v>6250</v>
      </c>
      <c r="C5378" s="479" t="s">
        <v>913</v>
      </c>
      <c r="D5378" s="480">
        <v>80.2</v>
      </c>
    </row>
    <row r="5379" spans="1:4" s="476" customFormat="1" ht="13.5" x14ac:dyDescent="0.25">
      <c r="A5379" s="479">
        <v>89293</v>
      </c>
      <c r="B5379" s="479" t="s">
        <v>6251</v>
      </c>
      <c r="C5379" s="479" t="s">
        <v>913</v>
      </c>
      <c r="D5379" s="480">
        <v>81.599999999999994</v>
      </c>
    </row>
    <row r="5380" spans="1:4" s="476" customFormat="1" ht="13.5" x14ac:dyDescent="0.25">
      <c r="A5380" s="479">
        <v>89294</v>
      </c>
      <c r="B5380" s="479" t="s">
        <v>6252</v>
      </c>
      <c r="C5380" s="479" t="s">
        <v>913</v>
      </c>
      <c r="D5380" s="480">
        <v>94.41</v>
      </c>
    </row>
    <row r="5381" spans="1:4" s="476" customFormat="1" ht="13.5" x14ac:dyDescent="0.25">
      <c r="A5381" s="479">
        <v>89295</v>
      </c>
      <c r="B5381" s="479" t="s">
        <v>6253</v>
      </c>
      <c r="C5381" s="479" t="s">
        <v>913</v>
      </c>
      <c r="D5381" s="480">
        <v>95.81</v>
      </c>
    </row>
    <row r="5382" spans="1:4" s="476" customFormat="1" ht="13.5" x14ac:dyDescent="0.25">
      <c r="A5382" s="479">
        <v>89296</v>
      </c>
      <c r="B5382" s="479" t="s">
        <v>6254</v>
      </c>
      <c r="C5382" s="479" t="s">
        <v>913</v>
      </c>
      <c r="D5382" s="480">
        <v>84.01</v>
      </c>
    </row>
    <row r="5383" spans="1:4" s="476" customFormat="1" ht="13.5" x14ac:dyDescent="0.25">
      <c r="A5383" s="479">
        <v>89297</v>
      </c>
      <c r="B5383" s="479" t="s">
        <v>6255</v>
      </c>
      <c r="C5383" s="479" t="s">
        <v>913</v>
      </c>
      <c r="D5383" s="480">
        <v>85.41</v>
      </c>
    </row>
    <row r="5384" spans="1:4" s="476" customFormat="1" ht="13.5" x14ac:dyDescent="0.25">
      <c r="A5384" s="479">
        <v>89298</v>
      </c>
      <c r="B5384" s="479" t="s">
        <v>6256</v>
      </c>
      <c r="C5384" s="479" t="s">
        <v>913</v>
      </c>
      <c r="D5384" s="480">
        <v>89.29</v>
      </c>
    </row>
    <row r="5385" spans="1:4" s="476" customFormat="1" ht="13.5" x14ac:dyDescent="0.25">
      <c r="A5385" s="479">
        <v>89299</v>
      </c>
      <c r="B5385" s="479" t="s">
        <v>6257</v>
      </c>
      <c r="C5385" s="479" t="s">
        <v>913</v>
      </c>
      <c r="D5385" s="480">
        <v>91.08</v>
      </c>
    </row>
    <row r="5386" spans="1:4" s="476" customFormat="1" ht="13.5" x14ac:dyDescent="0.25">
      <c r="A5386" s="479">
        <v>89300</v>
      </c>
      <c r="B5386" s="479" t="s">
        <v>6258</v>
      </c>
      <c r="C5386" s="479" t="s">
        <v>913</v>
      </c>
      <c r="D5386" s="480">
        <v>82.18</v>
      </c>
    </row>
    <row r="5387" spans="1:4" s="476" customFormat="1" ht="13.5" x14ac:dyDescent="0.25">
      <c r="A5387" s="479">
        <v>89301</v>
      </c>
      <c r="B5387" s="479" t="s">
        <v>6259</v>
      </c>
      <c r="C5387" s="479" t="s">
        <v>913</v>
      </c>
      <c r="D5387" s="480">
        <v>83.97</v>
      </c>
    </row>
    <row r="5388" spans="1:4" s="476" customFormat="1" ht="13.5" x14ac:dyDescent="0.25">
      <c r="A5388" s="479">
        <v>89302</v>
      </c>
      <c r="B5388" s="479" t="s">
        <v>6260</v>
      </c>
      <c r="C5388" s="479" t="s">
        <v>913</v>
      </c>
      <c r="D5388" s="480">
        <v>97.64</v>
      </c>
    </row>
    <row r="5389" spans="1:4" s="476" customFormat="1" ht="13.5" x14ac:dyDescent="0.25">
      <c r="A5389" s="479">
        <v>89303</v>
      </c>
      <c r="B5389" s="479" t="s">
        <v>6261</v>
      </c>
      <c r="C5389" s="479" t="s">
        <v>913</v>
      </c>
      <c r="D5389" s="480">
        <v>99.43</v>
      </c>
    </row>
    <row r="5390" spans="1:4" s="476" customFormat="1" ht="13.5" x14ac:dyDescent="0.25">
      <c r="A5390" s="479">
        <v>89304</v>
      </c>
      <c r="B5390" s="479" t="s">
        <v>6262</v>
      </c>
      <c r="C5390" s="479" t="s">
        <v>913</v>
      </c>
      <c r="D5390" s="480">
        <v>87.07</v>
      </c>
    </row>
    <row r="5391" spans="1:4" s="476" customFormat="1" ht="13.5" x14ac:dyDescent="0.25">
      <c r="A5391" s="479">
        <v>89305</v>
      </c>
      <c r="B5391" s="479" t="s">
        <v>6263</v>
      </c>
      <c r="C5391" s="479" t="s">
        <v>913</v>
      </c>
      <c r="D5391" s="480">
        <v>88.86</v>
      </c>
    </row>
    <row r="5392" spans="1:4" s="476" customFormat="1" ht="13.5" x14ac:dyDescent="0.25">
      <c r="A5392" s="479">
        <v>89306</v>
      </c>
      <c r="B5392" s="479" t="s">
        <v>6264</v>
      </c>
      <c r="C5392" s="479" t="s">
        <v>913</v>
      </c>
      <c r="D5392" s="480">
        <v>99.6</v>
      </c>
    </row>
    <row r="5393" spans="1:4" s="476" customFormat="1" ht="13.5" x14ac:dyDescent="0.25">
      <c r="A5393" s="479">
        <v>89307</v>
      </c>
      <c r="B5393" s="479" t="s">
        <v>6265</v>
      </c>
      <c r="C5393" s="479" t="s">
        <v>913</v>
      </c>
      <c r="D5393" s="480">
        <v>101.59</v>
      </c>
    </row>
    <row r="5394" spans="1:4" s="476" customFormat="1" ht="13.5" x14ac:dyDescent="0.25">
      <c r="A5394" s="479">
        <v>89308</v>
      </c>
      <c r="B5394" s="479" t="s">
        <v>6266</v>
      </c>
      <c r="C5394" s="479" t="s">
        <v>913</v>
      </c>
      <c r="D5394" s="480">
        <v>92.47</v>
      </c>
    </row>
    <row r="5395" spans="1:4" s="476" customFormat="1" ht="13.5" x14ac:dyDescent="0.25">
      <c r="A5395" s="479">
        <v>89309</v>
      </c>
      <c r="B5395" s="479" t="s">
        <v>6267</v>
      </c>
      <c r="C5395" s="479" t="s">
        <v>913</v>
      </c>
      <c r="D5395" s="480">
        <v>94.46</v>
      </c>
    </row>
    <row r="5396" spans="1:4" s="476" customFormat="1" ht="13.5" x14ac:dyDescent="0.25">
      <c r="A5396" s="479">
        <v>89310</v>
      </c>
      <c r="B5396" s="479" t="s">
        <v>6268</v>
      </c>
      <c r="C5396" s="479" t="s">
        <v>913</v>
      </c>
      <c r="D5396" s="480">
        <v>113.85</v>
      </c>
    </row>
    <row r="5397" spans="1:4" s="476" customFormat="1" ht="13.5" x14ac:dyDescent="0.25">
      <c r="A5397" s="479">
        <v>89311</v>
      </c>
      <c r="B5397" s="479" t="s">
        <v>6269</v>
      </c>
      <c r="C5397" s="479" t="s">
        <v>913</v>
      </c>
      <c r="D5397" s="480">
        <v>115.84</v>
      </c>
    </row>
    <row r="5398" spans="1:4" s="476" customFormat="1" ht="13.5" x14ac:dyDescent="0.25">
      <c r="A5398" s="479">
        <v>89312</v>
      </c>
      <c r="B5398" s="479" t="s">
        <v>6270</v>
      </c>
      <c r="C5398" s="479" t="s">
        <v>913</v>
      </c>
      <c r="D5398" s="480">
        <v>98.41</v>
      </c>
    </row>
    <row r="5399" spans="1:4" s="476" customFormat="1" ht="13.5" x14ac:dyDescent="0.25">
      <c r="A5399" s="479">
        <v>89313</v>
      </c>
      <c r="B5399" s="479" t="s">
        <v>6271</v>
      </c>
      <c r="C5399" s="479" t="s">
        <v>913</v>
      </c>
      <c r="D5399" s="480">
        <v>100.4</v>
      </c>
    </row>
    <row r="5400" spans="1:4" s="476" customFormat="1" ht="13.5" x14ac:dyDescent="0.25">
      <c r="A5400" s="479">
        <v>101162</v>
      </c>
      <c r="B5400" s="479" t="s">
        <v>6272</v>
      </c>
      <c r="C5400" s="479" t="s">
        <v>913</v>
      </c>
      <c r="D5400" s="480">
        <v>148.6</v>
      </c>
    </row>
    <row r="5401" spans="1:4" s="476" customFormat="1" ht="13.5" x14ac:dyDescent="0.25">
      <c r="A5401" s="479">
        <v>87447</v>
      </c>
      <c r="B5401" s="479" t="s">
        <v>6273</v>
      </c>
      <c r="C5401" s="479" t="s">
        <v>913</v>
      </c>
      <c r="D5401" s="480">
        <v>66.87</v>
      </c>
    </row>
    <row r="5402" spans="1:4" s="476" customFormat="1" ht="13.5" x14ac:dyDescent="0.25">
      <c r="A5402" s="479">
        <v>87448</v>
      </c>
      <c r="B5402" s="479" t="s">
        <v>6274</v>
      </c>
      <c r="C5402" s="479" t="s">
        <v>913</v>
      </c>
      <c r="D5402" s="480">
        <v>67.319999999999993</v>
      </c>
    </row>
    <row r="5403" spans="1:4" s="476" customFormat="1" ht="13.5" x14ac:dyDescent="0.25">
      <c r="A5403" s="479">
        <v>87449</v>
      </c>
      <c r="B5403" s="479" t="s">
        <v>6275</v>
      </c>
      <c r="C5403" s="479" t="s">
        <v>913</v>
      </c>
      <c r="D5403" s="480">
        <v>87.51</v>
      </c>
    </row>
    <row r="5404" spans="1:4" s="476" customFormat="1" ht="13.5" x14ac:dyDescent="0.25">
      <c r="A5404" s="479">
        <v>87450</v>
      </c>
      <c r="B5404" s="479" t="s">
        <v>6276</v>
      </c>
      <c r="C5404" s="479" t="s">
        <v>913</v>
      </c>
      <c r="D5404" s="480">
        <v>88.59</v>
      </c>
    </row>
    <row r="5405" spans="1:4" s="476" customFormat="1" ht="13.5" x14ac:dyDescent="0.25">
      <c r="A5405" s="479">
        <v>87451</v>
      </c>
      <c r="B5405" s="479" t="s">
        <v>6277</v>
      </c>
      <c r="C5405" s="479" t="s">
        <v>913</v>
      </c>
      <c r="D5405" s="480">
        <v>107.81</v>
      </c>
    </row>
    <row r="5406" spans="1:4" s="476" customFormat="1" ht="13.5" x14ac:dyDescent="0.25">
      <c r="A5406" s="479">
        <v>87452</v>
      </c>
      <c r="B5406" s="479" t="s">
        <v>6278</v>
      </c>
      <c r="C5406" s="479" t="s">
        <v>913</v>
      </c>
      <c r="D5406" s="480">
        <v>108.42</v>
      </c>
    </row>
    <row r="5407" spans="1:4" s="476" customFormat="1" ht="13.5" x14ac:dyDescent="0.25">
      <c r="A5407" s="479">
        <v>87453</v>
      </c>
      <c r="B5407" s="479" t="s">
        <v>6279</v>
      </c>
      <c r="C5407" s="479" t="s">
        <v>913</v>
      </c>
      <c r="D5407" s="480">
        <v>61.89</v>
      </c>
    </row>
    <row r="5408" spans="1:4" s="476" customFormat="1" ht="13.5" x14ac:dyDescent="0.25">
      <c r="A5408" s="479">
        <v>87454</v>
      </c>
      <c r="B5408" s="479" t="s">
        <v>6280</v>
      </c>
      <c r="C5408" s="479" t="s">
        <v>913</v>
      </c>
      <c r="D5408" s="480">
        <v>62.81</v>
      </c>
    </row>
    <row r="5409" spans="1:4" s="476" customFormat="1" ht="13.5" x14ac:dyDescent="0.25">
      <c r="A5409" s="479">
        <v>87455</v>
      </c>
      <c r="B5409" s="479" t="s">
        <v>6281</v>
      </c>
      <c r="C5409" s="479" t="s">
        <v>913</v>
      </c>
      <c r="D5409" s="480">
        <v>80.97</v>
      </c>
    </row>
    <row r="5410" spans="1:4" s="476" customFormat="1" ht="13.5" x14ac:dyDescent="0.25">
      <c r="A5410" s="479">
        <v>87456</v>
      </c>
      <c r="B5410" s="479" t="s">
        <v>6282</v>
      </c>
      <c r="C5410" s="479" t="s">
        <v>913</v>
      </c>
      <c r="D5410" s="480">
        <v>82.54</v>
      </c>
    </row>
    <row r="5411" spans="1:4" s="476" customFormat="1" ht="13.5" x14ac:dyDescent="0.25">
      <c r="A5411" s="479">
        <v>87457</v>
      </c>
      <c r="B5411" s="479" t="s">
        <v>6283</v>
      </c>
      <c r="C5411" s="479" t="s">
        <v>913</v>
      </c>
      <c r="D5411" s="480">
        <v>98.82</v>
      </c>
    </row>
    <row r="5412" spans="1:4" s="476" customFormat="1" ht="13.5" x14ac:dyDescent="0.25">
      <c r="A5412" s="479">
        <v>87458</v>
      </c>
      <c r="B5412" s="479" t="s">
        <v>6284</v>
      </c>
      <c r="C5412" s="479" t="s">
        <v>913</v>
      </c>
      <c r="D5412" s="480">
        <v>100.19</v>
      </c>
    </row>
    <row r="5413" spans="1:4" s="476" customFormat="1" ht="13.5" x14ac:dyDescent="0.25">
      <c r="A5413" s="479">
        <v>87459</v>
      </c>
      <c r="B5413" s="479" t="s">
        <v>6285</v>
      </c>
      <c r="C5413" s="479" t="s">
        <v>913</v>
      </c>
      <c r="D5413" s="480">
        <v>73.680000000000007</v>
      </c>
    </row>
    <row r="5414" spans="1:4" s="476" customFormat="1" ht="13.5" x14ac:dyDescent="0.25">
      <c r="A5414" s="479">
        <v>87460</v>
      </c>
      <c r="B5414" s="479" t="s">
        <v>6286</v>
      </c>
      <c r="C5414" s="479" t="s">
        <v>913</v>
      </c>
      <c r="D5414" s="480">
        <v>74.599999999999994</v>
      </c>
    </row>
    <row r="5415" spans="1:4" s="476" customFormat="1" ht="13.5" x14ac:dyDescent="0.25">
      <c r="A5415" s="479">
        <v>87461</v>
      </c>
      <c r="B5415" s="479" t="s">
        <v>6287</v>
      </c>
      <c r="C5415" s="479" t="s">
        <v>913</v>
      </c>
      <c r="D5415" s="480">
        <v>94.38</v>
      </c>
    </row>
    <row r="5416" spans="1:4" s="476" customFormat="1" ht="13.5" x14ac:dyDescent="0.25">
      <c r="A5416" s="479">
        <v>87462</v>
      </c>
      <c r="B5416" s="479" t="s">
        <v>6288</v>
      </c>
      <c r="C5416" s="479" t="s">
        <v>913</v>
      </c>
      <c r="D5416" s="480">
        <v>95.46</v>
      </c>
    </row>
    <row r="5417" spans="1:4" s="476" customFormat="1" ht="13.5" x14ac:dyDescent="0.25">
      <c r="A5417" s="479">
        <v>87463</v>
      </c>
      <c r="B5417" s="479" t="s">
        <v>6289</v>
      </c>
      <c r="C5417" s="479" t="s">
        <v>913</v>
      </c>
      <c r="D5417" s="480">
        <v>113.99</v>
      </c>
    </row>
    <row r="5418" spans="1:4" s="476" customFormat="1" ht="13.5" x14ac:dyDescent="0.25">
      <c r="A5418" s="479">
        <v>87464</v>
      </c>
      <c r="B5418" s="479" t="s">
        <v>6290</v>
      </c>
      <c r="C5418" s="479" t="s">
        <v>913</v>
      </c>
      <c r="D5418" s="480">
        <v>115.36</v>
      </c>
    </row>
    <row r="5419" spans="1:4" s="476" customFormat="1" ht="13.5" x14ac:dyDescent="0.25">
      <c r="A5419" s="479">
        <v>87465</v>
      </c>
      <c r="B5419" s="479" t="s">
        <v>6291</v>
      </c>
      <c r="C5419" s="479" t="s">
        <v>913</v>
      </c>
      <c r="D5419" s="480">
        <v>65.75</v>
      </c>
    </row>
    <row r="5420" spans="1:4" s="476" customFormat="1" ht="13.5" x14ac:dyDescent="0.25">
      <c r="A5420" s="479">
        <v>87466</v>
      </c>
      <c r="B5420" s="479" t="s">
        <v>6292</v>
      </c>
      <c r="C5420" s="479" t="s">
        <v>913</v>
      </c>
      <c r="D5420" s="480">
        <v>66.67</v>
      </c>
    </row>
    <row r="5421" spans="1:4" s="476" customFormat="1" ht="13.5" x14ac:dyDescent="0.25">
      <c r="A5421" s="479">
        <v>87467</v>
      </c>
      <c r="B5421" s="479" t="s">
        <v>6293</v>
      </c>
      <c r="C5421" s="479" t="s">
        <v>913</v>
      </c>
      <c r="D5421" s="480">
        <v>85.39</v>
      </c>
    </row>
    <row r="5422" spans="1:4" s="476" customFormat="1" ht="13.5" x14ac:dyDescent="0.25">
      <c r="A5422" s="479">
        <v>87468</v>
      </c>
      <c r="B5422" s="479" t="s">
        <v>6294</v>
      </c>
      <c r="C5422" s="479" t="s">
        <v>913</v>
      </c>
      <c r="D5422" s="480">
        <v>86.47</v>
      </c>
    </row>
    <row r="5423" spans="1:4" s="476" customFormat="1" ht="13.5" x14ac:dyDescent="0.25">
      <c r="A5423" s="479">
        <v>87469</v>
      </c>
      <c r="B5423" s="479" t="s">
        <v>6295</v>
      </c>
      <c r="C5423" s="479" t="s">
        <v>913</v>
      </c>
      <c r="D5423" s="480">
        <v>103.42</v>
      </c>
    </row>
    <row r="5424" spans="1:4" s="476" customFormat="1" ht="13.5" x14ac:dyDescent="0.25">
      <c r="A5424" s="479">
        <v>87470</v>
      </c>
      <c r="B5424" s="479" t="s">
        <v>6296</v>
      </c>
      <c r="C5424" s="479" t="s">
        <v>913</v>
      </c>
      <c r="D5424" s="480">
        <v>104.79</v>
      </c>
    </row>
    <row r="5425" spans="1:4" s="476" customFormat="1" ht="13.5" x14ac:dyDescent="0.25">
      <c r="A5425" s="479">
        <v>89044</v>
      </c>
      <c r="B5425" s="479" t="s">
        <v>6297</v>
      </c>
      <c r="C5425" s="479" t="s">
        <v>913</v>
      </c>
      <c r="D5425" s="480">
        <v>66.12</v>
      </c>
    </row>
    <row r="5426" spans="1:4" s="476" customFormat="1" ht="13.5" x14ac:dyDescent="0.25">
      <c r="A5426" s="479">
        <v>89169</v>
      </c>
      <c r="B5426" s="479" t="s">
        <v>6298</v>
      </c>
      <c r="C5426" s="479" t="s">
        <v>913</v>
      </c>
      <c r="D5426" s="480">
        <v>67.16</v>
      </c>
    </row>
    <row r="5427" spans="1:4" s="476" customFormat="1" ht="13.5" x14ac:dyDescent="0.25">
      <c r="A5427" s="479">
        <v>89978</v>
      </c>
      <c r="B5427" s="479" t="s">
        <v>6299</v>
      </c>
      <c r="C5427" s="479" t="s">
        <v>913</v>
      </c>
      <c r="D5427" s="480">
        <v>87.2</v>
      </c>
    </row>
    <row r="5428" spans="1:4" s="476" customFormat="1" ht="13.5" x14ac:dyDescent="0.25">
      <c r="A5428" s="479">
        <v>89453</v>
      </c>
      <c r="B5428" s="479" t="s">
        <v>1519</v>
      </c>
      <c r="C5428" s="479" t="s">
        <v>913</v>
      </c>
      <c r="D5428" s="480">
        <v>79.209999999999994</v>
      </c>
    </row>
    <row r="5429" spans="1:4" s="476" customFormat="1" ht="13.5" x14ac:dyDescent="0.25">
      <c r="A5429" s="479">
        <v>89454</v>
      </c>
      <c r="B5429" s="479" t="s">
        <v>6300</v>
      </c>
      <c r="C5429" s="479" t="s">
        <v>913</v>
      </c>
      <c r="D5429" s="480">
        <v>74.59</v>
      </c>
    </row>
    <row r="5430" spans="1:4" s="476" customFormat="1" ht="13.5" x14ac:dyDescent="0.25">
      <c r="A5430" s="479">
        <v>89455</v>
      </c>
      <c r="B5430" s="479" t="s">
        <v>6301</v>
      </c>
      <c r="C5430" s="479" t="s">
        <v>913</v>
      </c>
      <c r="D5430" s="480">
        <v>97.62</v>
      </c>
    </row>
    <row r="5431" spans="1:4" s="476" customFormat="1" ht="13.5" x14ac:dyDescent="0.25">
      <c r="A5431" s="479">
        <v>89456</v>
      </c>
      <c r="B5431" s="479" t="s">
        <v>6302</v>
      </c>
      <c r="C5431" s="479" t="s">
        <v>913</v>
      </c>
      <c r="D5431" s="480">
        <v>92.47</v>
      </c>
    </row>
    <row r="5432" spans="1:4" s="476" customFormat="1" ht="13.5" x14ac:dyDescent="0.25">
      <c r="A5432" s="479">
        <v>89457</v>
      </c>
      <c r="B5432" s="479" t="s">
        <v>6303</v>
      </c>
      <c r="C5432" s="479" t="s">
        <v>913</v>
      </c>
      <c r="D5432" s="480">
        <v>83.58</v>
      </c>
    </row>
    <row r="5433" spans="1:4" s="476" customFormat="1" ht="13.5" x14ac:dyDescent="0.25">
      <c r="A5433" s="479">
        <v>89458</v>
      </c>
      <c r="B5433" s="479" t="s">
        <v>6304</v>
      </c>
      <c r="C5433" s="479" t="s">
        <v>913</v>
      </c>
      <c r="D5433" s="480">
        <v>77.12</v>
      </c>
    </row>
    <row r="5434" spans="1:4" s="476" customFormat="1" ht="13.5" x14ac:dyDescent="0.25">
      <c r="A5434" s="479">
        <v>89459</v>
      </c>
      <c r="B5434" s="479" t="s">
        <v>6305</v>
      </c>
      <c r="C5434" s="479" t="s">
        <v>913</v>
      </c>
      <c r="D5434" s="480">
        <v>102.38</v>
      </c>
    </row>
    <row r="5435" spans="1:4" s="476" customFormat="1" ht="13.5" x14ac:dyDescent="0.25">
      <c r="A5435" s="479">
        <v>89460</v>
      </c>
      <c r="B5435" s="479" t="s">
        <v>6306</v>
      </c>
      <c r="C5435" s="479" t="s">
        <v>913</v>
      </c>
      <c r="D5435" s="480">
        <v>95.34</v>
      </c>
    </row>
    <row r="5436" spans="1:4" s="476" customFormat="1" ht="13.5" x14ac:dyDescent="0.25">
      <c r="A5436" s="479">
        <v>89462</v>
      </c>
      <c r="B5436" s="479" t="s">
        <v>6307</v>
      </c>
      <c r="C5436" s="479" t="s">
        <v>913</v>
      </c>
      <c r="D5436" s="480">
        <v>94.48</v>
      </c>
    </row>
    <row r="5437" spans="1:4" s="476" customFormat="1" ht="13.5" x14ac:dyDescent="0.25">
      <c r="A5437" s="479">
        <v>89463</v>
      </c>
      <c r="B5437" s="479" t="s">
        <v>6308</v>
      </c>
      <c r="C5437" s="479" t="s">
        <v>913</v>
      </c>
      <c r="D5437" s="480">
        <v>89.78</v>
      </c>
    </row>
    <row r="5438" spans="1:4" s="476" customFormat="1" ht="13.5" x14ac:dyDescent="0.25">
      <c r="A5438" s="479">
        <v>89464</v>
      </c>
      <c r="B5438" s="479" t="s">
        <v>6309</v>
      </c>
      <c r="C5438" s="479" t="s">
        <v>913</v>
      </c>
      <c r="D5438" s="480">
        <v>113.1</v>
      </c>
    </row>
    <row r="5439" spans="1:4" s="476" customFormat="1" ht="13.5" x14ac:dyDescent="0.25">
      <c r="A5439" s="479">
        <v>89465</v>
      </c>
      <c r="B5439" s="479" t="s">
        <v>6310</v>
      </c>
      <c r="C5439" s="479" t="s">
        <v>913</v>
      </c>
      <c r="D5439" s="480">
        <v>108.07</v>
      </c>
    </row>
    <row r="5440" spans="1:4" s="476" customFormat="1" ht="13.5" x14ac:dyDescent="0.25">
      <c r="A5440" s="479">
        <v>89466</v>
      </c>
      <c r="B5440" s="479" t="s">
        <v>6311</v>
      </c>
      <c r="C5440" s="479" t="s">
        <v>913</v>
      </c>
      <c r="D5440" s="480">
        <v>100.63</v>
      </c>
    </row>
    <row r="5441" spans="1:4" s="476" customFormat="1" ht="13.5" x14ac:dyDescent="0.25">
      <c r="A5441" s="479">
        <v>89467</v>
      </c>
      <c r="B5441" s="479" t="s">
        <v>6312</v>
      </c>
      <c r="C5441" s="479" t="s">
        <v>913</v>
      </c>
      <c r="D5441" s="480">
        <v>93.38</v>
      </c>
    </row>
    <row r="5442" spans="1:4" s="476" customFormat="1" ht="13.5" x14ac:dyDescent="0.25">
      <c r="A5442" s="479">
        <v>89468</v>
      </c>
      <c r="B5442" s="479" t="s">
        <v>6313</v>
      </c>
      <c r="C5442" s="479" t="s">
        <v>913</v>
      </c>
      <c r="D5442" s="480">
        <v>119.48</v>
      </c>
    </row>
    <row r="5443" spans="1:4" s="476" customFormat="1" ht="13.5" x14ac:dyDescent="0.25">
      <c r="A5443" s="479">
        <v>89469</v>
      </c>
      <c r="B5443" s="479" t="s">
        <v>6314</v>
      </c>
      <c r="C5443" s="479" t="s">
        <v>913</v>
      </c>
      <c r="D5443" s="480">
        <v>111.93</v>
      </c>
    </row>
    <row r="5444" spans="1:4" s="476" customFormat="1" ht="13.5" x14ac:dyDescent="0.25">
      <c r="A5444" s="479">
        <v>89470</v>
      </c>
      <c r="B5444" s="479" t="s">
        <v>1545</v>
      </c>
      <c r="C5444" s="479" t="s">
        <v>913</v>
      </c>
      <c r="D5444" s="480">
        <v>93.02</v>
      </c>
    </row>
    <row r="5445" spans="1:4" s="476" customFormat="1" ht="13.5" x14ac:dyDescent="0.25">
      <c r="A5445" s="479">
        <v>89471</v>
      </c>
      <c r="B5445" s="479" t="s">
        <v>6315</v>
      </c>
      <c r="C5445" s="479" t="s">
        <v>913</v>
      </c>
      <c r="D5445" s="480">
        <v>88.4</v>
      </c>
    </row>
    <row r="5446" spans="1:4" s="476" customFormat="1" ht="13.5" x14ac:dyDescent="0.25">
      <c r="A5446" s="479">
        <v>89472</v>
      </c>
      <c r="B5446" s="479" t="s">
        <v>6316</v>
      </c>
      <c r="C5446" s="479" t="s">
        <v>913</v>
      </c>
      <c r="D5446" s="480">
        <v>111.2</v>
      </c>
    </row>
    <row r="5447" spans="1:4" s="476" customFormat="1" ht="13.5" x14ac:dyDescent="0.25">
      <c r="A5447" s="479">
        <v>89473</v>
      </c>
      <c r="B5447" s="479" t="s">
        <v>6317</v>
      </c>
      <c r="C5447" s="479" t="s">
        <v>913</v>
      </c>
      <c r="D5447" s="480">
        <v>106.3</v>
      </c>
    </row>
    <row r="5448" spans="1:4" s="476" customFormat="1" ht="13.5" x14ac:dyDescent="0.25">
      <c r="A5448" s="479">
        <v>89474</v>
      </c>
      <c r="B5448" s="479" t="s">
        <v>6318</v>
      </c>
      <c r="C5448" s="479" t="s">
        <v>913</v>
      </c>
      <c r="D5448" s="480">
        <v>101.19</v>
      </c>
    </row>
    <row r="5449" spans="1:4" s="476" customFormat="1" ht="13.5" x14ac:dyDescent="0.25">
      <c r="A5449" s="479">
        <v>89475</v>
      </c>
      <c r="B5449" s="479" t="s">
        <v>6319</v>
      </c>
      <c r="C5449" s="479" t="s">
        <v>913</v>
      </c>
      <c r="D5449" s="480">
        <v>93.01</v>
      </c>
    </row>
    <row r="5450" spans="1:4" s="476" customFormat="1" ht="13.5" x14ac:dyDescent="0.25">
      <c r="A5450" s="479">
        <v>89476</v>
      </c>
      <c r="B5450" s="479" t="s">
        <v>6320</v>
      </c>
      <c r="C5450" s="479" t="s">
        <v>913</v>
      </c>
      <c r="D5450" s="480">
        <v>120.01</v>
      </c>
    </row>
    <row r="5451" spans="1:4" s="476" customFormat="1" ht="13.5" x14ac:dyDescent="0.25">
      <c r="A5451" s="479">
        <v>89477</v>
      </c>
      <c r="B5451" s="479" t="s">
        <v>6321</v>
      </c>
      <c r="C5451" s="479" t="s">
        <v>913</v>
      </c>
      <c r="D5451" s="480">
        <v>111.48</v>
      </c>
    </row>
    <row r="5452" spans="1:4" s="476" customFormat="1" ht="13.5" x14ac:dyDescent="0.25">
      <c r="A5452" s="479">
        <v>89478</v>
      </c>
      <c r="B5452" s="479" t="s">
        <v>6322</v>
      </c>
      <c r="C5452" s="479" t="s">
        <v>913</v>
      </c>
      <c r="D5452" s="480">
        <v>108.57</v>
      </c>
    </row>
    <row r="5453" spans="1:4" s="476" customFormat="1" ht="13.5" x14ac:dyDescent="0.25">
      <c r="A5453" s="479">
        <v>89479</v>
      </c>
      <c r="B5453" s="479" t="s">
        <v>6323</v>
      </c>
      <c r="C5453" s="479" t="s">
        <v>913</v>
      </c>
      <c r="D5453" s="480">
        <v>103.87</v>
      </c>
    </row>
    <row r="5454" spans="1:4" s="476" customFormat="1" ht="13.5" x14ac:dyDescent="0.25">
      <c r="A5454" s="479">
        <v>89480</v>
      </c>
      <c r="B5454" s="479" t="s">
        <v>6324</v>
      </c>
      <c r="C5454" s="479" t="s">
        <v>913</v>
      </c>
      <c r="D5454" s="480">
        <v>126.96</v>
      </c>
    </row>
    <row r="5455" spans="1:4" s="476" customFormat="1" ht="13.5" x14ac:dyDescent="0.25">
      <c r="A5455" s="479">
        <v>89483</v>
      </c>
      <c r="B5455" s="479" t="s">
        <v>6325</v>
      </c>
      <c r="C5455" s="479" t="s">
        <v>913</v>
      </c>
      <c r="D5455" s="480">
        <v>122.16</v>
      </c>
    </row>
    <row r="5456" spans="1:4" s="476" customFormat="1" ht="13.5" x14ac:dyDescent="0.25">
      <c r="A5456" s="479">
        <v>89484</v>
      </c>
      <c r="B5456" s="479" t="s">
        <v>6326</v>
      </c>
      <c r="C5456" s="479" t="s">
        <v>913</v>
      </c>
      <c r="D5456" s="480">
        <v>118.52</v>
      </c>
    </row>
    <row r="5457" spans="1:4" s="476" customFormat="1" ht="13.5" x14ac:dyDescent="0.25">
      <c r="A5457" s="479">
        <v>89486</v>
      </c>
      <c r="B5457" s="479" t="s">
        <v>6327</v>
      </c>
      <c r="C5457" s="479" t="s">
        <v>913</v>
      </c>
      <c r="D5457" s="480">
        <v>109.8</v>
      </c>
    </row>
    <row r="5458" spans="1:4" s="476" customFormat="1" ht="13.5" x14ac:dyDescent="0.25">
      <c r="A5458" s="479">
        <v>89487</v>
      </c>
      <c r="B5458" s="479" t="s">
        <v>6328</v>
      </c>
      <c r="C5458" s="479" t="s">
        <v>913</v>
      </c>
      <c r="D5458" s="480">
        <v>137.38</v>
      </c>
    </row>
    <row r="5459" spans="1:4" s="476" customFormat="1" ht="13.5" x14ac:dyDescent="0.25">
      <c r="A5459" s="479">
        <v>89488</v>
      </c>
      <c r="B5459" s="479" t="s">
        <v>6329</v>
      </c>
      <c r="C5459" s="479" t="s">
        <v>913</v>
      </c>
      <c r="D5459" s="480">
        <v>128.34</v>
      </c>
    </row>
    <row r="5460" spans="1:4" s="476" customFormat="1" ht="13.5" x14ac:dyDescent="0.25">
      <c r="A5460" s="479">
        <v>91815</v>
      </c>
      <c r="B5460" s="479" t="s">
        <v>6330</v>
      </c>
      <c r="C5460" s="479" t="s">
        <v>913</v>
      </c>
      <c r="D5460" s="480">
        <v>78.540000000000006</v>
      </c>
    </row>
    <row r="5461" spans="1:4" s="476" customFormat="1" ht="13.5" x14ac:dyDescent="0.25">
      <c r="A5461" s="479">
        <v>91816</v>
      </c>
      <c r="B5461" s="479" t="s">
        <v>6331</v>
      </c>
      <c r="C5461" s="479" t="s">
        <v>913</v>
      </c>
      <c r="D5461" s="480">
        <v>94.38</v>
      </c>
    </row>
    <row r="5462" spans="1:4" s="476" customFormat="1" ht="13.5" x14ac:dyDescent="0.25">
      <c r="A5462" s="479">
        <v>101161</v>
      </c>
      <c r="B5462" s="479" t="s">
        <v>6332</v>
      </c>
      <c r="C5462" s="479" t="s">
        <v>913</v>
      </c>
      <c r="D5462" s="480">
        <v>193.22</v>
      </c>
    </row>
    <row r="5463" spans="1:4" s="476" customFormat="1" ht="13.5" x14ac:dyDescent="0.25">
      <c r="A5463" s="479">
        <v>101163</v>
      </c>
      <c r="B5463" s="479" t="s">
        <v>6333</v>
      </c>
      <c r="C5463" s="479" t="s">
        <v>913</v>
      </c>
      <c r="D5463" s="480">
        <v>613.39</v>
      </c>
    </row>
    <row r="5464" spans="1:4" s="476" customFormat="1" ht="13.5" x14ac:dyDescent="0.25">
      <c r="A5464" s="479">
        <v>101164</v>
      </c>
      <c r="B5464" s="479" t="s">
        <v>6334</v>
      </c>
      <c r="C5464" s="479" t="s">
        <v>913</v>
      </c>
      <c r="D5464" s="480">
        <v>622.45000000000005</v>
      </c>
    </row>
    <row r="5465" spans="1:4" s="476" customFormat="1" ht="13.5" x14ac:dyDescent="0.25">
      <c r="A5465" s="479">
        <v>96358</v>
      </c>
      <c r="B5465" s="479" t="s">
        <v>6335</v>
      </c>
      <c r="C5465" s="479" t="s">
        <v>913</v>
      </c>
      <c r="D5465" s="480">
        <v>73.69</v>
      </c>
    </row>
    <row r="5466" spans="1:4" s="476" customFormat="1" ht="13.5" x14ac:dyDescent="0.25">
      <c r="A5466" s="479">
        <v>96359</v>
      </c>
      <c r="B5466" s="479" t="s">
        <v>6336</v>
      </c>
      <c r="C5466" s="479" t="s">
        <v>913</v>
      </c>
      <c r="D5466" s="480">
        <v>86.13</v>
      </c>
    </row>
    <row r="5467" spans="1:4" s="476" customFormat="1" ht="13.5" x14ac:dyDescent="0.25">
      <c r="A5467" s="479">
        <v>96360</v>
      </c>
      <c r="B5467" s="479" t="s">
        <v>6337</v>
      </c>
      <c r="C5467" s="479" t="s">
        <v>913</v>
      </c>
      <c r="D5467" s="480">
        <v>105.69</v>
      </c>
    </row>
    <row r="5468" spans="1:4" s="476" customFormat="1" ht="13.5" x14ac:dyDescent="0.25">
      <c r="A5468" s="479">
        <v>96361</v>
      </c>
      <c r="B5468" s="479" t="s">
        <v>6338</v>
      </c>
      <c r="C5468" s="479" t="s">
        <v>913</v>
      </c>
      <c r="D5468" s="480">
        <v>130.08000000000001</v>
      </c>
    </row>
    <row r="5469" spans="1:4" s="476" customFormat="1" ht="13.5" x14ac:dyDescent="0.25">
      <c r="A5469" s="479">
        <v>96362</v>
      </c>
      <c r="B5469" s="479" t="s">
        <v>6339</v>
      </c>
      <c r="C5469" s="479" t="s">
        <v>913</v>
      </c>
      <c r="D5469" s="480">
        <v>91.48</v>
      </c>
    </row>
    <row r="5470" spans="1:4" s="476" customFormat="1" ht="13.5" x14ac:dyDescent="0.25">
      <c r="A5470" s="479">
        <v>96363</v>
      </c>
      <c r="B5470" s="479" t="s">
        <v>6340</v>
      </c>
      <c r="C5470" s="479" t="s">
        <v>913</v>
      </c>
      <c r="D5470" s="480">
        <v>104.24</v>
      </c>
    </row>
    <row r="5471" spans="1:4" s="476" customFormat="1" ht="13.5" x14ac:dyDescent="0.25">
      <c r="A5471" s="479">
        <v>96364</v>
      </c>
      <c r="B5471" s="479" t="s">
        <v>6341</v>
      </c>
      <c r="C5471" s="479" t="s">
        <v>913</v>
      </c>
      <c r="D5471" s="480">
        <v>123.49</v>
      </c>
    </row>
    <row r="5472" spans="1:4" s="476" customFormat="1" ht="13.5" x14ac:dyDescent="0.25">
      <c r="A5472" s="479">
        <v>96365</v>
      </c>
      <c r="B5472" s="479" t="s">
        <v>6342</v>
      </c>
      <c r="C5472" s="479" t="s">
        <v>913</v>
      </c>
      <c r="D5472" s="480">
        <v>148.19</v>
      </c>
    </row>
    <row r="5473" spans="1:4" s="476" customFormat="1" ht="13.5" x14ac:dyDescent="0.25">
      <c r="A5473" s="479">
        <v>96366</v>
      </c>
      <c r="B5473" s="479" t="s">
        <v>6343</v>
      </c>
      <c r="C5473" s="479" t="s">
        <v>913</v>
      </c>
      <c r="D5473" s="480">
        <v>109.28</v>
      </c>
    </row>
    <row r="5474" spans="1:4" s="476" customFormat="1" ht="13.5" x14ac:dyDescent="0.25">
      <c r="A5474" s="479">
        <v>96367</v>
      </c>
      <c r="B5474" s="479" t="s">
        <v>6344</v>
      </c>
      <c r="C5474" s="479" t="s">
        <v>913</v>
      </c>
      <c r="D5474" s="480">
        <v>122.33</v>
      </c>
    </row>
    <row r="5475" spans="1:4" s="476" customFormat="1" ht="13.5" x14ac:dyDescent="0.25">
      <c r="A5475" s="479">
        <v>96368</v>
      </c>
      <c r="B5475" s="479" t="s">
        <v>6345</v>
      </c>
      <c r="C5475" s="479" t="s">
        <v>913</v>
      </c>
      <c r="D5475" s="480">
        <v>141.29</v>
      </c>
    </row>
    <row r="5476" spans="1:4" s="476" customFormat="1" ht="13.5" x14ac:dyDescent="0.25">
      <c r="A5476" s="479">
        <v>96369</v>
      </c>
      <c r="B5476" s="479" t="s">
        <v>6346</v>
      </c>
      <c r="C5476" s="479" t="s">
        <v>913</v>
      </c>
      <c r="D5476" s="480">
        <v>166.29</v>
      </c>
    </row>
    <row r="5477" spans="1:4" s="476" customFormat="1" ht="13.5" x14ac:dyDescent="0.25">
      <c r="A5477" s="479">
        <v>96370</v>
      </c>
      <c r="B5477" s="479" t="s">
        <v>6347</v>
      </c>
      <c r="C5477" s="479" t="s">
        <v>913</v>
      </c>
      <c r="D5477" s="480">
        <v>53.31</v>
      </c>
    </row>
    <row r="5478" spans="1:4" s="476" customFormat="1" ht="13.5" x14ac:dyDescent="0.25">
      <c r="A5478" s="479">
        <v>96371</v>
      </c>
      <c r="B5478" s="479" t="s">
        <v>6348</v>
      </c>
      <c r="C5478" s="479" t="s">
        <v>913</v>
      </c>
      <c r="D5478" s="480">
        <v>65.569999999999993</v>
      </c>
    </row>
    <row r="5479" spans="1:4" s="476" customFormat="1" ht="13.5" x14ac:dyDescent="0.25">
      <c r="A5479" s="479">
        <v>96373</v>
      </c>
      <c r="B5479" s="479" t="s">
        <v>6349</v>
      </c>
      <c r="C5479" s="479" t="s">
        <v>934</v>
      </c>
      <c r="D5479" s="480">
        <v>11.58</v>
      </c>
    </row>
    <row r="5480" spans="1:4" s="476" customFormat="1" ht="13.5" x14ac:dyDescent="0.25">
      <c r="A5480" s="479">
        <v>96374</v>
      </c>
      <c r="B5480" s="479" t="s">
        <v>6350</v>
      </c>
      <c r="C5480" s="479" t="s">
        <v>934</v>
      </c>
      <c r="D5480" s="480">
        <v>31.17</v>
      </c>
    </row>
    <row r="5481" spans="1:4" s="476" customFormat="1" ht="13.5" x14ac:dyDescent="0.25">
      <c r="A5481" s="479">
        <v>102235</v>
      </c>
      <c r="B5481" s="479" t="s">
        <v>13050</v>
      </c>
      <c r="C5481" s="479" t="s">
        <v>913</v>
      </c>
      <c r="D5481" s="480">
        <v>276.43</v>
      </c>
    </row>
    <row r="5482" spans="1:4" s="476" customFormat="1" ht="13.5" x14ac:dyDescent="0.25">
      <c r="A5482" s="479">
        <v>102253</v>
      </c>
      <c r="B5482" s="479" t="s">
        <v>13051</v>
      </c>
      <c r="C5482" s="479" t="s">
        <v>913</v>
      </c>
      <c r="D5482" s="480">
        <v>760.7</v>
      </c>
    </row>
    <row r="5483" spans="1:4" s="476" customFormat="1" ht="13.5" x14ac:dyDescent="0.25">
      <c r="A5483" s="479">
        <v>102254</v>
      </c>
      <c r="B5483" s="479" t="s">
        <v>13052</v>
      </c>
      <c r="C5483" s="479" t="s">
        <v>913</v>
      </c>
      <c r="D5483" s="480">
        <v>458.11</v>
      </c>
    </row>
    <row r="5484" spans="1:4" s="476" customFormat="1" ht="13.5" x14ac:dyDescent="0.25">
      <c r="A5484" s="479">
        <v>102255</v>
      </c>
      <c r="B5484" s="479" t="s">
        <v>13053</v>
      </c>
      <c r="C5484" s="479" t="s">
        <v>913</v>
      </c>
      <c r="D5484" s="480">
        <v>766.52</v>
      </c>
    </row>
    <row r="5485" spans="1:4" s="476" customFormat="1" ht="13.5" x14ac:dyDescent="0.25">
      <c r="A5485" s="479">
        <v>102256</v>
      </c>
      <c r="B5485" s="479" t="s">
        <v>13054</v>
      </c>
      <c r="C5485" s="479" t="s">
        <v>913</v>
      </c>
      <c r="D5485" s="480">
        <v>594.61</v>
      </c>
    </row>
    <row r="5486" spans="1:4" s="476" customFormat="1" ht="13.5" x14ac:dyDescent="0.25">
      <c r="A5486" s="479">
        <v>102257</v>
      </c>
      <c r="B5486" s="479" t="s">
        <v>13055</v>
      </c>
      <c r="C5486" s="479" t="s">
        <v>913</v>
      </c>
      <c r="D5486" s="480">
        <v>263.20999999999998</v>
      </c>
    </row>
    <row r="5487" spans="1:4" s="476" customFormat="1" ht="13.5" x14ac:dyDescent="0.25">
      <c r="A5487" s="479">
        <v>102258</v>
      </c>
      <c r="B5487" s="479" t="s">
        <v>13056</v>
      </c>
      <c r="C5487" s="479" t="s">
        <v>913</v>
      </c>
      <c r="D5487" s="480">
        <v>287.14999999999998</v>
      </c>
    </row>
    <row r="5488" spans="1:4" s="476" customFormat="1" ht="13.5" x14ac:dyDescent="0.25">
      <c r="A5488" s="479">
        <v>101154</v>
      </c>
      <c r="B5488" s="479" t="s">
        <v>6351</v>
      </c>
      <c r="C5488" s="479" t="s">
        <v>913</v>
      </c>
      <c r="D5488" s="480">
        <v>101.33</v>
      </c>
    </row>
    <row r="5489" spans="1:4" s="476" customFormat="1" ht="13.5" x14ac:dyDescent="0.25">
      <c r="A5489" s="479">
        <v>101155</v>
      </c>
      <c r="B5489" s="479" t="s">
        <v>6352</v>
      </c>
      <c r="C5489" s="479" t="s">
        <v>913</v>
      </c>
      <c r="D5489" s="480">
        <v>141.99</v>
      </c>
    </row>
    <row r="5490" spans="1:4" s="476" customFormat="1" ht="13.5" x14ac:dyDescent="0.25">
      <c r="A5490" s="479">
        <v>101156</v>
      </c>
      <c r="B5490" s="479" t="s">
        <v>6353</v>
      </c>
      <c r="C5490" s="479" t="s">
        <v>913</v>
      </c>
      <c r="D5490" s="480">
        <v>208.19</v>
      </c>
    </row>
    <row r="5491" spans="1:4" s="476" customFormat="1" ht="13.5" x14ac:dyDescent="0.25">
      <c r="A5491" s="479">
        <v>101810</v>
      </c>
      <c r="B5491" s="479" t="s">
        <v>13057</v>
      </c>
      <c r="C5491" s="479" t="s">
        <v>932</v>
      </c>
      <c r="D5491" s="481">
        <v>1461.28</v>
      </c>
    </row>
    <row r="5492" spans="1:4" s="476" customFormat="1" ht="13.5" x14ac:dyDescent="0.25">
      <c r="A5492" s="479">
        <v>101811</v>
      </c>
      <c r="B5492" s="479" t="s">
        <v>13058</v>
      </c>
      <c r="C5492" s="479" t="s">
        <v>932</v>
      </c>
      <c r="D5492" s="481">
        <v>1267.67</v>
      </c>
    </row>
    <row r="5493" spans="1:4" s="476" customFormat="1" ht="13.5" x14ac:dyDescent="0.25">
      <c r="A5493" s="479">
        <v>101812</v>
      </c>
      <c r="B5493" s="479" t="s">
        <v>16538</v>
      </c>
      <c r="C5493" s="479" t="s">
        <v>932</v>
      </c>
      <c r="D5493" s="481">
        <v>1532.75</v>
      </c>
    </row>
    <row r="5494" spans="1:4" s="476" customFormat="1" ht="13.5" x14ac:dyDescent="0.25">
      <c r="A5494" s="479">
        <v>101813</v>
      </c>
      <c r="B5494" s="479" t="s">
        <v>16539</v>
      </c>
      <c r="C5494" s="479" t="s">
        <v>932</v>
      </c>
      <c r="D5494" s="481">
        <v>1339.14</v>
      </c>
    </row>
    <row r="5495" spans="1:4" s="476" customFormat="1" ht="13.5" x14ac:dyDescent="0.25">
      <c r="A5495" s="479">
        <v>101814</v>
      </c>
      <c r="B5495" s="479" t="s">
        <v>16540</v>
      </c>
      <c r="C5495" s="479" t="s">
        <v>913</v>
      </c>
      <c r="D5495" s="480">
        <v>44.52</v>
      </c>
    </row>
    <row r="5496" spans="1:4" s="476" customFormat="1" ht="13.5" x14ac:dyDescent="0.25">
      <c r="A5496" s="479">
        <v>101815</v>
      </c>
      <c r="B5496" s="479" t="s">
        <v>16541</v>
      </c>
      <c r="C5496" s="479" t="s">
        <v>913</v>
      </c>
      <c r="D5496" s="480">
        <v>78.98</v>
      </c>
    </row>
    <row r="5497" spans="1:4" s="476" customFormat="1" ht="13.5" x14ac:dyDescent="0.25">
      <c r="A5497" s="479">
        <v>101816</v>
      </c>
      <c r="B5497" s="479" t="s">
        <v>16542</v>
      </c>
      <c r="C5497" s="479" t="s">
        <v>913</v>
      </c>
      <c r="D5497" s="480">
        <v>62.78</v>
      </c>
    </row>
    <row r="5498" spans="1:4" s="476" customFormat="1" ht="13.5" x14ac:dyDescent="0.25">
      <c r="A5498" s="479">
        <v>101817</v>
      </c>
      <c r="B5498" s="479" t="s">
        <v>16543</v>
      </c>
      <c r="C5498" s="479" t="s">
        <v>913</v>
      </c>
      <c r="D5498" s="480">
        <v>46.87</v>
      </c>
    </row>
    <row r="5499" spans="1:4" s="476" customFormat="1" ht="13.5" x14ac:dyDescent="0.25">
      <c r="A5499" s="479">
        <v>101818</v>
      </c>
      <c r="B5499" s="479" t="s">
        <v>16544</v>
      </c>
      <c r="C5499" s="479" t="s">
        <v>913</v>
      </c>
      <c r="D5499" s="480">
        <v>64.06</v>
      </c>
    </row>
    <row r="5500" spans="1:4" s="476" customFormat="1" ht="13.5" x14ac:dyDescent="0.25">
      <c r="A5500" s="479">
        <v>101819</v>
      </c>
      <c r="B5500" s="479" t="s">
        <v>16545</v>
      </c>
      <c r="C5500" s="479" t="s">
        <v>913</v>
      </c>
      <c r="D5500" s="480">
        <v>57.29</v>
      </c>
    </row>
    <row r="5501" spans="1:4" s="476" customFormat="1" ht="13.5" x14ac:dyDescent="0.25">
      <c r="A5501" s="479">
        <v>101820</v>
      </c>
      <c r="B5501" s="479" t="s">
        <v>16546</v>
      </c>
      <c r="C5501" s="479" t="s">
        <v>913</v>
      </c>
      <c r="D5501" s="480">
        <v>36</v>
      </c>
    </row>
    <row r="5502" spans="1:4" s="476" customFormat="1" ht="13.5" x14ac:dyDescent="0.25">
      <c r="A5502" s="479">
        <v>101822</v>
      </c>
      <c r="B5502" s="479" t="s">
        <v>16547</v>
      </c>
      <c r="C5502" s="479" t="s">
        <v>932</v>
      </c>
      <c r="D5502" s="480">
        <v>95.87</v>
      </c>
    </row>
    <row r="5503" spans="1:4" s="476" customFormat="1" ht="13.5" x14ac:dyDescent="0.25">
      <c r="A5503" s="479">
        <v>101823</v>
      </c>
      <c r="B5503" s="479" t="s">
        <v>16548</v>
      </c>
      <c r="C5503" s="479" t="s">
        <v>932</v>
      </c>
      <c r="D5503" s="480">
        <v>124.29</v>
      </c>
    </row>
    <row r="5504" spans="1:4" s="476" customFormat="1" ht="13.5" x14ac:dyDescent="0.25">
      <c r="A5504" s="479">
        <v>101824</v>
      </c>
      <c r="B5504" s="479" t="s">
        <v>16549</v>
      </c>
      <c r="C5504" s="479" t="s">
        <v>932</v>
      </c>
      <c r="D5504" s="480">
        <v>150.75</v>
      </c>
    </row>
    <row r="5505" spans="1:4" s="476" customFormat="1" ht="13.5" x14ac:dyDescent="0.25">
      <c r="A5505" s="479">
        <v>101825</v>
      </c>
      <c r="B5505" s="479" t="s">
        <v>16550</v>
      </c>
      <c r="C5505" s="479" t="s">
        <v>932</v>
      </c>
      <c r="D5505" s="480">
        <v>176.5</v>
      </c>
    </row>
    <row r="5506" spans="1:4" s="476" customFormat="1" ht="13.5" x14ac:dyDescent="0.25">
      <c r="A5506" s="479">
        <v>101826</v>
      </c>
      <c r="B5506" s="479" t="s">
        <v>16551</v>
      </c>
      <c r="C5506" s="479" t="s">
        <v>932</v>
      </c>
      <c r="D5506" s="480">
        <v>201.91</v>
      </c>
    </row>
    <row r="5507" spans="1:4" s="476" customFormat="1" ht="13.5" x14ac:dyDescent="0.25">
      <c r="A5507" s="479">
        <v>101827</v>
      </c>
      <c r="B5507" s="479" t="s">
        <v>16552</v>
      </c>
      <c r="C5507" s="479" t="s">
        <v>932</v>
      </c>
      <c r="D5507" s="480">
        <v>207.62</v>
      </c>
    </row>
    <row r="5508" spans="1:4" s="476" customFormat="1" ht="13.5" x14ac:dyDescent="0.25">
      <c r="A5508" s="479">
        <v>101828</v>
      </c>
      <c r="B5508" s="479" t="s">
        <v>16553</v>
      </c>
      <c r="C5508" s="479" t="s">
        <v>932</v>
      </c>
      <c r="D5508" s="480">
        <v>189</v>
      </c>
    </row>
    <row r="5509" spans="1:4" s="476" customFormat="1" ht="13.5" x14ac:dyDescent="0.25">
      <c r="A5509" s="479">
        <v>101829</v>
      </c>
      <c r="B5509" s="479" t="s">
        <v>16554</v>
      </c>
      <c r="C5509" s="479" t="s">
        <v>932</v>
      </c>
      <c r="D5509" s="480">
        <v>258.02999999999997</v>
      </c>
    </row>
    <row r="5510" spans="1:4" s="476" customFormat="1" ht="13.5" x14ac:dyDescent="0.25">
      <c r="A5510" s="479">
        <v>101830</v>
      </c>
      <c r="B5510" s="479" t="s">
        <v>16555</v>
      </c>
      <c r="C5510" s="479" t="s">
        <v>932</v>
      </c>
      <c r="D5510" s="480">
        <v>281.55</v>
      </c>
    </row>
    <row r="5511" spans="1:4" s="476" customFormat="1" ht="13.5" x14ac:dyDescent="0.25">
      <c r="A5511" s="479">
        <v>101831</v>
      </c>
      <c r="B5511" s="479" t="s">
        <v>16556</v>
      </c>
      <c r="C5511" s="479" t="s">
        <v>932</v>
      </c>
      <c r="D5511" s="480">
        <v>304.72000000000003</v>
      </c>
    </row>
    <row r="5512" spans="1:4" s="476" customFormat="1" ht="13.5" x14ac:dyDescent="0.25">
      <c r="A5512" s="479">
        <v>101832</v>
      </c>
      <c r="B5512" s="479" t="s">
        <v>16557</v>
      </c>
      <c r="C5512" s="479" t="s">
        <v>932</v>
      </c>
      <c r="D5512" s="480">
        <v>240.16</v>
      </c>
    </row>
    <row r="5513" spans="1:4" s="476" customFormat="1" ht="13.5" x14ac:dyDescent="0.25">
      <c r="A5513" s="479">
        <v>101833</v>
      </c>
      <c r="B5513" s="479" t="s">
        <v>16558</v>
      </c>
      <c r="C5513" s="479" t="s">
        <v>932</v>
      </c>
      <c r="D5513" s="480">
        <v>264.04000000000002</v>
      </c>
    </row>
    <row r="5514" spans="1:4" s="476" customFormat="1" ht="13.5" x14ac:dyDescent="0.25">
      <c r="A5514" s="479">
        <v>101834</v>
      </c>
      <c r="B5514" s="479" t="s">
        <v>16559</v>
      </c>
      <c r="C5514" s="479" t="s">
        <v>932</v>
      </c>
      <c r="D5514" s="480">
        <v>287.58999999999997</v>
      </c>
    </row>
    <row r="5515" spans="1:4" s="476" customFormat="1" ht="13.5" x14ac:dyDescent="0.25">
      <c r="A5515" s="479">
        <v>101835</v>
      </c>
      <c r="B5515" s="479" t="s">
        <v>16560</v>
      </c>
      <c r="C5515" s="479" t="s">
        <v>932</v>
      </c>
      <c r="D5515" s="480">
        <v>307.07</v>
      </c>
    </row>
    <row r="5516" spans="1:4" s="476" customFormat="1" ht="13.5" x14ac:dyDescent="0.25">
      <c r="A5516" s="479">
        <v>101836</v>
      </c>
      <c r="B5516" s="479" t="s">
        <v>16561</v>
      </c>
      <c r="C5516" s="479" t="s">
        <v>932</v>
      </c>
      <c r="D5516" s="480">
        <v>19.260000000000002</v>
      </c>
    </row>
    <row r="5517" spans="1:4" s="476" customFormat="1" ht="13.5" x14ac:dyDescent="0.25">
      <c r="A5517" s="479">
        <v>101837</v>
      </c>
      <c r="B5517" s="479" t="s">
        <v>16562</v>
      </c>
      <c r="C5517" s="479" t="s">
        <v>932</v>
      </c>
      <c r="D5517" s="480">
        <v>47.68</v>
      </c>
    </row>
    <row r="5518" spans="1:4" s="476" customFormat="1" ht="13.5" x14ac:dyDescent="0.25">
      <c r="A5518" s="479">
        <v>101838</v>
      </c>
      <c r="B5518" s="479" t="s">
        <v>16563</v>
      </c>
      <c r="C5518" s="479" t="s">
        <v>932</v>
      </c>
      <c r="D5518" s="480">
        <v>74.14</v>
      </c>
    </row>
    <row r="5519" spans="1:4" s="476" customFormat="1" ht="13.5" x14ac:dyDescent="0.25">
      <c r="A5519" s="479">
        <v>101839</v>
      </c>
      <c r="B5519" s="479" t="s">
        <v>16564</v>
      </c>
      <c r="C5519" s="479" t="s">
        <v>932</v>
      </c>
      <c r="D5519" s="480">
        <v>99.89</v>
      </c>
    </row>
    <row r="5520" spans="1:4" s="476" customFormat="1" ht="13.5" x14ac:dyDescent="0.25">
      <c r="A5520" s="479">
        <v>101840</v>
      </c>
      <c r="B5520" s="479" t="s">
        <v>16565</v>
      </c>
      <c r="C5520" s="479" t="s">
        <v>932</v>
      </c>
      <c r="D5520" s="480">
        <v>159.04</v>
      </c>
    </row>
    <row r="5521" spans="1:4" s="476" customFormat="1" ht="13.5" x14ac:dyDescent="0.25">
      <c r="A5521" s="479">
        <v>101841</v>
      </c>
      <c r="B5521" s="479" t="s">
        <v>16566</v>
      </c>
      <c r="C5521" s="479" t="s">
        <v>932</v>
      </c>
      <c r="D5521" s="480">
        <v>131.01</v>
      </c>
    </row>
    <row r="5522" spans="1:4" s="476" customFormat="1" ht="13.5" x14ac:dyDescent="0.25">
      <c r="A5522" s="479">
        <v>101842</v>
      </c>
      <c r="B5522" s="479" t="s">
        <v>16567</v>
      </c>
      <c r="C5522" s="479" t="s">
        <v>932</v>
      </c>
      <c r="D5522" s="480">
        <v>112.39</v>
      </c>
    </row>
    <row r="5523" spans="1:4" s="476" customFormat="1" ht="13.5" x14ac:dyDescent="0.25">
      <c r="A5523" s="479">
        <v>101843</v>
      </c>
      <c r="B5523" s="479" t="s">
        <v>16568</v>
      </c>
      <c r="C5523" s="479" t="s">
        <v>932</v>
      </c>
      <c r="D5523" s="480">
        <v>181.42</v>
      </c>
    </row>
    <row r="5524" spans="1:4" s="476" customFormat="1" ht="13.5" x14ac:dyDescent="0.25">
      <c r="A5524" s="479">
        <v>101844</v>
      </c>
      <c r="B5524" s="479" t="s">
        <v>16569</v>
      </c>
      <c r="C5524" s="479" t="s">
        <v>932</v>
      </c>
      <c r="D5524" s="480">
        <v>204.94</v>
      </c>
    </row>
    <row r="5525" spans="1:4" s="476" customFormat="1" ht="13.5" x14ac:dyDescent="0.25">
      <c r="A5525" s="479">
        <v>101845</v>
      </c>
      <c r="B5525" s="479" t="s">
        <v>16570</v>
      </c>
      <c r="C5525" s="479" t="s">
        <v>932</v>
      </c>
      <c r="D5525" s="480">
        <v>228.11</v>
      </c>
    </row>
    <row r="5526" spans="1:4" s="476" customFormat="1" ht="13.5" x14ac:dyDescent="0.25">
      <c r="A5526" s="479">
        <v>101846</v>
      </c>
      <c r="B5526" s="479" t="s">
        <v>16571</v>
      </c>
      <c r="C5526" s="479" t="s">
        <v>932</v>
      </c>
      <c r="D5526" s="480">
        <v>163.55000000000001</v>
      </c>
    </row>
    <row r="5527" spans="1:4" s="476" customFormat="1" ht="13.5" x14ac:dyDescent="0.25">
      <c r="A5527" s="479">
        <v>101847</v>
      </c>
      <c r="B5527" s="479" t="s">
        <v>16572</v>
      </c>
      <c r="C5527" s="479" t="s">
        <v>932</v>
      </c>
      <c r="D5527" s="480">
        <v>187.43</v>
      </c>
    </row>
    <row r="5528" spans="1:4" s="476" customFormat="1" ht="13.5" x14ac:dyDescent="0.25">
      <c r="A5528" s="479">
        <v>101848</v>
      </c>
      <c r="B5528" s="479" t="s">
        <v>16573</v>
      </c>
      <c r="C5528" s="479" t="s">
        <v>932</v>
      </c>
      <c r="D5528" s="480">
        <v>210.98</v>
      </c>
    </row>
    <row r="5529" spans="1:4" s="476" customFormat="1" ht="13.5" x14ac:dyDescent="0.25">
      <c r="A5529" s="479">
        <v>101849</v>
      </c>
      <c r="B5529" s="479" t="s">
        <v>16574</v>
      </c>
      <c r="C5529" s="479" t="s">
        <v>932</v>
      </c>
      <c r="D5529" s="480">
        <v>230.46</v>
      </c>
    </row>
    <row r="5530" spans="1:4" s="476" customFormat="1" ht="13.5" x14ac:dyDescent="0.25">
      <c r="A5530" s="479">
        <v>101850</v>
      </c>
      <c r="B5530" s="479" t="s">
        <v>16575</v>
      </c>
      <c r="C5530" s="479" t="s">
        <v>913</v>
      </c>
      <c r="D5530" s="480">
        <v>54.08</v>
      </c>
    </row>
    <row r="5531" spans="1:4" s="476" customFormat="1" ht="13.5" x14ac:dyDescent="0.25">
      <c r="A5531" s="479">
        <v>101851</v>
      </c>
      <c r="B5531" s="479" t="s">
        <v>16576</v>
      </c>
      <c r="C5531" s="479" t="s">
        <v>913</v>
      </c>
      <c r="D5531" s="480">
        <v>116.04</v>
      </c>
    </row>
    <row r="5532" spans="1:4" s="476" customFormat="1" ht="13.5" x14ac:dyDescent="0.25">
      <c r="A5532" s="479">
        <v>101852</v>
      </c>
      <c r="B5532" s="479" t="s">
        <v>16577</v>
      </c>
      <c r="C5532" s="479" t="s">
        <v>913</v>
      </c>
      <c r="D5532" s="480">
        <v>64.8</v>
      </c>
    </row>
    <row r="5533" spans="1:4" s="476" customFormat="1" ht="13.5" x14ac:dyDescent="0.25">
      <c r="A5533" s="479">
        <v>101853</v>
      </c>
      <c r="B5533" s="479" t="s">
        <v>16578</v>
      </c>
      <c r="C5533" s="479" t="s">
        <v>913</v>
      </c>
      <c r="D5533" s="480">
        <v>50.23</v>
      </c>
    </row>
    <row r="5534" spans="1:4" s="476" customFormat="1" ht="13.5" x14ac:dyDescent="0.25">
      <c r="A5534" s="479">
        <v>101854</v>
      </c>
      <c r="B5534" s="479" t="s">
        <v>16579</v>
      </c>
      <c r="C5534" s="479" t="s">
        <v>913</v>
      </c>
      <c r="D5534" s="480">
        <v>121.77</v>
      </c>
    </row>
    <row r="5535" spans="1:4" s="476" customFormat="1" ht="13.5" x14ac:dyDescent="0.25">
      <c r="A5535" s="479">
        <v>101855</v>
      </c>
      <c r="B5535" s="479" t="s">
        <v>16580</v>
      </c>
      <c r="C5535" s="479" t="s">
        <v>913</v>
      </c>
      <c r="D5535" s="480">
        <v>68.72</v>
      </c>
    </row>
    <row r="5536" spans="1:4" s="476" customFormat="1" ht="13.5" x14ac:dyDescent="0.25">
      <c r="A5536" s="479">
        <v>101856</v>
      </c>
      <c r="B5536" s="479" t="s">
        <v>16581</v>
      </c>
      <c r="C5536" s="479" t="s">
        <v>913</v>
      </c>
      <c r="D5536" s="480">
        <v>23.54</v>
      </c>
    </row>
    <row r="5537" spans="1:4" s="476" customFormat="1" ht="13.5" x14ac:dyDescent="0.25">
      <c r="A5537" s="479">
        <v>101857</v>
      </c>
      <c r="B5537" s="479" t="s">
        <v>16582</v>
      </c>
      <c r="C5537" s="479" t="s">
        <v>913</v>
      </c>
      <c r="D5537" s="480">
        <v>29.13</v>
      </c>
    </row>
    <row r="5538" spans="1:4" s="476" customFormat="1" ht="13.5" x14ac:dyDescent="0.25">
      <c r="A5538" s="479">
        <v>101858</v>
      </c>
      <c r="B5538" s="479" t="s">
        <v>16583</v>
      </c>
      <c r="C5538" s="479" t="s">
        <v>913</v>
      </c>
      <c r="D5538" s="480">
        <v>24</v>
      </c>
    </row>
    <row r="5539" spans="1:4" s="476" customFormat="1" ht="13.5" x14ac:dyDescent="0.25">
      <c r="A5539" s="479">
        <v>101859</v>
      </c>
      <c r="B5539" s="479" t="s">
        <v>16584</v>
      </c>
      <c r="C5539" s="479" t="s">
        <v>913</v>
      </c>
      <c r="D5539" s="480">
        <v>26.41</v>
      </c>
    </row>
    <row r="5540" spans="1:4" s="476" customFormat="1" ht="13.5" x14ac:dyDescent="0.25">
      <c r="A5540" s="479">
        <v>101860</v>
      </c>
      <c r="B5540" s="479" t="s">
        <v>16585</v>
      </c>
      <c r="C5540" s="479" t="s">
        <v>913</v>
      </c>
      <c r="D5540" s="480">
        <v>30.2</v>
      </c>
    </row>
    <row r="5541" spans="1:4" s="476" customFormat="1" ht="13.5" x14ac:dyDescent="0.25">
      <c r="A5541" s="479">
        <v>101861</v>
      </c>
      <c r="B5541" s="479" t="s">
        <v>16586</v>
      </c>
      <c r="C5541" s="479" t="s">
        <v>913</v>
      </c>
      <c r="D5541" s="480">
        <v>28.31</v>
      </c>
    </row>
    <row r="5542" spans="1:4" s="476" customFormat="1" ht="13.5" x14ac:dyDescent="0.25">
      <c r="A5542" s="479">
        <v>101862</v>
      </c>
      <c r="B5542" s="479" t="s">
        <v>16587</v>
      </c>
      <c r="C5542" s="479" t="s">
        <v>913</v>
      </c>
      <c r="D5542" s="480">
        <v>30.78</v>
      </c>
    </row>
    <row r="5543" spans="1:4" s="476" customFormat="1" ht="13.5" x14ac:dyDescent="0.25">
      <c r="A5543" s="479">
        <v>101863</v>
      </c>
      <c r="B5543" s="479" t="s">
        <v>16588</v>
      </c>
      <c r="C5543" s="479" t="s">
        <v>913</v>
      </c>
      <c r="D5543" s="480">
        <v>24.34</v>
      </c>
    </row>
    <row r="5544" spans="1:4" s="476" customFormat="1" ht="13.5" x14ac:dyDescent="0.25">
      <c r="A5544" s="479">
        <v>101864</v>
      </c>
      <c r="B5544" s="479" t="s">
        <v>16589</v>
      </c>
      <c r="C5544" s="479" t="s">
        <v>913</v>
      </c>
      <c r="D5544" s="480">
        <v>28.13</v>
      </c>
    </row>
    <row r="5545" spans="1:4" s="476" customFormat="1" ht="13.5" x14ac:dyDescent="0.25">
      <c r="A5545" s="479">
        <v>101865</v>
      </c>
      <c r="B5545" s="479" t="s">
        <v>16590</v>
      </c>
      <c r="C5545" s="479" t="s">
        <v>913</v>
      </c>
      <c r="D5545" s="480">
        <v>31.91</v>
      </c>
    </row>
    <row r="5546" spans="1:4" s="476" customFormat="1" ht="13.5" x14ac:dyDescent="0.25">
      <c r="A5546" s="479">
        <v>101866</v>
      </c>
      <c r="B5546" s="479" t="s">
        <v>16591</v>
      </c>
      <c r="C5546" s="479" t="s">
        <v>913</v>
      </c>
      <c r="D5546" s="480">
        <v>28.49</v>
      </c>
    </row>
    <row r="5547" spans="1:4" s="476" customFormat="1" ht="13.5" x14ac:dyDescent="0.25">
      <c r="A5547" s="479">
        <v>101867</v>
      </c>
      <c r="B5547" s="479" t="s">
        <v>16592</v>
      </c>
      <c r="C5547" s="479" t="s">
        <v>913</v>
      </c>
      <c r="D5547" s="480">
        <v>32.29</v>
      </c>
    </row>
    <row r="5548" spans="1:4" s="476" customFormat="1" ht="13.5" x14ac:dyDescent="0.25">
      <c r="A5548" s="479">
        <v>101868</v>
      </c>
      <c r="B5548" s="479" t="s">
        <v>16593</v>
      </c>
      <c r="C5548" s="479" t="s">
        <v>913</v>
      </c>
      <c r="D5548" s="480">
        <v>25.85</v>
      </c>
    </row>
    <row r="5549" spans="1:4" s="476" customFormat="1" ht="13.5" x14ac:dyDescent="0.25">
      <c r="A5549" s="479">
        <v>101869</v>
      </c>
      <c r="B5549" s="479" t="s">
        <v>16594</v>
      </c>
      <c r="C5549" s="479" t="s">
        <v>913</v>
      </c>
      <c r="D5549" s="480">
        <v>29.65</v>
      </c>
    </row>
    <row r="5550" spans="1:4" s="476" customFormat="1" ht="13.5" x14ac:dyDescent="0.25">
      <c r="A5550" s="479">
        <v>101870</v>
      </c>
      <c r="B5550" s="479" t="s">
        <v>16595</v>
      </c>
      <c r="C5550" s="479" t="s">
        <v>913</v>
      </c>
      <c r="D5550" s="480">
        <v>33.43</v>
      </c>
    </row>
    <row r="5551" spans="1:4" s="476" customFormat="1" ht="13.5" x14ac:dyDescent="0.25">
      <c r="A5551" s="479">
        <v>102096</v>
      </c>
      <c r="B5551" s="479" t="s">
        <v>13059</v>
      </c>
      <c r="C5551" s="479" t="s">
        <v>932</v>
      </c>
      <c r="D5551" s="481">
        <v>1388.93</v>
      </c>
    </row>
    <row r="5552" spans="1:4" s="476" customFormat="1" ht="13.5" x14ac:dyDescent="0.25">
      <c r="A5552" s="479">
        <v>102098</v>
      </c>
      <c r="B5552" s="479" t="s">
        <v>16596</v>
      </c>
      <c r="C5552" s="479" t="s">
        <v>932</v>
      </c>
      <c r="D5552" s="481">
        <v>1460.4</v>
      </c>
    </row>
    <row r="5553" spans="1:4" s="476" customFormat="1" ht="13.5" x14ac:dyDescent="0.25">
      <c r="A5553" s="479">
        <v>102101</v>
      </c>
      <c r="B5553" s="479" t="s">
        <v>13060</v>
      </c>
      <c r="C5553" s="479" t="s">
        <v>913</v>
      </c>
      <c r="D5553" s="480">
        <v>3.35</v>
      </c>
    </row>
    <row r="5554" spans="1:4" s="476" customFormat="1" ht="13.5" x14ac:dyDescent="0.25">
      <c r="A5554" s="479">
        <v>102988</v>
      </c>
      <c r="B5554" s="479" t="s">
        <v>16597</v>
      </c>
      <c r="C5554" s="479" t="s">
        <v>913</v>
      </c>
      <c r="D5554" s="480">
        <v>47.35</v>
      </c>
    </row>
    <row r="5555" spans="1:4" s="476" customFormat="1" ht="13.5" x14ac:dyDescent="0.25">
      <c r="A5555" s="479">
        <v>100576</v>
      </c>
      <c r="B5555" s="479" t="s">
        <v>6354</v>
      </c>
      <c r="C5555" s="479" t="s">
        <v>913</v>
      </c>
      <c r="D5555" s="480">
        <v>1.8</v>
      </c>
    </row>
    <row r="5556" spans="1:4" s="476" customFormat="1" ht="13.5" x14ac:dyDescent="0.25">
      <c r="A5556" s="479">
        <v>100577</v>
      </c>
      <c r="B5556" s="479" t="s">
        <v>6355</v>
      </c>
      <c r="C5556" s="479" t="s">
        <v>913</v>
      </c>
      <c r="D5556" s="480">
        <v>0.85</v>
      </c>
    </row>
    <row r="5557" spans="1:4" s="476" customFormat="1" ht="13.5" x14ac:dyDescent="0.25">
      <c r="A5557" s="479">
        <v>96388</v>
      </c>
      <c r="B5557" s="479" t="s">
        <v>6356</v>
      </c>
      <c r="C5557" s="479" t="s">
        <v>932</v>
      </c>
      <c r="D5557" s="480">
        <v>8.5500000000000007</v>
      </c>
    </row>
    <row r="5558" spans="1:4" s="476" customFormat="1" ht="13.5" x14ac:dyDescent="0.25">
      <c r="A5558" s="479">
        <v>96389</v>
      </c>
      <c r="B5558" s="479" t="s">
        <v>6357</v>
      </c>
      <c r="C5558" s="479" t="s">
        <v>932</v>
      </c>
      <c r="D5558" s="480">
        <v>41.07</v>
      </c>
    </row>
    <row r="5559" spans="1:4" s="476" customFormat="1" ht="13.5" x14ac:dyDescent="0.25">
      <c r="A5559" s="479">
        <v>96390</v>
      </c>
      <c r="B5559" s="479" t="s">
        <v>6358</v>
      </c>
      <c r="C5559" s="479" t="s">
        <v>932</v>
      </c>
      <c r="D5559" s="480">
        <v>66.069999999999993</v>
      </c>
    </row>
    <row r="5560" spans="1:4" s="476" customFormat="1" ht="13.5" x14ac:dyDescent="0.25">
      <c r="A5560" s="479">
        <v>96391</v>
      </c>
      <c r="B5560" s="479" t="s">
        <v>6359</v>
      </c>
      <c r="C5560" s="479" t="s">
        <v>932</v>
      </c>
      <c r="D5560" s="480">
        <v>92.44</v>
      </c>
    </row>
    <row r="5561" spans="1:4" s="476" customFormat="1" ht="13.5" x14ac:dyDescent="0.25">
      <c r="A5561" s="479">
        <v>96392</v>
      </c>
      <c r="B5561" s="479" t="s">
        <v>6360</v>
      </c>
      <c r="C5561" s="479" t="s">
        <v>932</v>
      </c>
      <c r="D5561" s="480">
        <v>117.85</v>
      </c>
    </row>
    <row r="5562" spans="1:4" s="476" customFormat="1" ht="13.5" x14ac:dyDescent="0.25">
      <c r="A5562" s="479">
        <v>96396</v>
      </c>
      <c r="B5562" s="479" t="s">
        <v>6361</v>
      </c>
      <c r="C5562" s="479" t="s">
        <v>932</v>
      </c>
      <c r="D5562" s="480">
        <v>220.7</v>
      </c>
    </row>
    <row r="5563" spans="1:4" s="476" customFormat="1" ht="13.5" x14ac:dyDescent="0.25">
      <c r="A5563" s="479">
        <v>96397</v>
      </c>
      <c r="B5563" s="479" t="s">
        <v>6362</v>
      </c>
      <c r="C5563" s="479" t="s">
        <v>932</v>
      </c>
      <c r="D5563" s="480">
        <v>269.48</v>
      </c>
    </row>
    <row r="5564" spans="1:4" s="476" customFormat="1" ht="13.5" x14ac:dyDescent="0.25">
      <c r="A5564" s="479">
        <v>96398</v>
      </c>
      <c r="B5564" s="479" t="s">
        <v>6363</v>
      </c>
      <c r="C5564" s="479" t="s">
        <v>932</v>
      </c>
      <c r="D5564" s="480">
        <v>336.43</v>
      </c>
    </row>
    <row r="5565" spans="1:4" s="476" customFormat="1" ht="13.5" x14ac:dyDescent="0.25">
      <c r="A5565" s="479">
        <v>96399</v>
      </c>
      <c r="B5565" s="479" t="s">
        <v>6364</v>
      </c>
      <c r="C5565" s="479" t="s">
        <v>932</v>
      </c>
      <c r="D5565" s="480">
        <v>150.78</v>
      </c>
    </row>
    <row r="5566" spans="1:4" s="476" customFormat="1" ht="13.5" x14ac:dyDescent="0.25">
      <c r="A5566" s="479">
        <v>96400</v>
      </c>
      <c r="B5566" s="479" t="s">
        <v>6365</v>
      </c>
      <c r="C5566" s="479" t="s">
        <v>932</v>
      </c>
      <c r="D5566" s="480">
        <v>194.43</v>
      </c>
    </row>
    <row r="5567" spans="1:4" s="476" customFormat="1" ht="13.5" x14ac:dyDescent="0.25">
      <c r="A5567" s="479">
        <v>96402</v>
      </c>
      <c r="B5567" s="479" t="s">
        <v>6366</v>
      </c>
      <c r="C5567" s="479" t="s">
        <v>913</v>
      </c>
      <c r="D5567" s="480">
        <v>2.41</v>
      </c>
    </row>
    <row r="5568" spans="1:4" s="476" customFormat="1" ht="13.5" x14ac:dyDescent="0.25">
      <c r="A5568" s="479">
        <v>100564</v>
      </c>
      <c r="B5568" s="479" t="s">
        <v>6367</v>
      </c>
      <c r="C5568" s="479" t="s">
        <v>932</v>
      </c>
      <c r="D5568" s="480">
        <v>128.66</v>
      </c>
    </row>
    <row r="5569" spans="1:4" s="476" customFormat="1" ht="13.5" x14ac:dyDescent="0.25">
      <c r="A5569" s="479">
        <v>100565</v>
      </c>
      <c r="B5569" s="479" t="s">
        <v>6368</v>
      </c>
      <c r="C5569" s="479" t="s">
        <v>932</v>
      </c>
      <c r="D5569" s="480">
        <v>110.11</v>
      </c>
    </row>
    <row r="5570" spans="1:4" s="476" customFormat="1" ht="13.5" x14ac:dyDescent="0.25">
      <c r="A5570" s="479">
        <v>100566</v>
      </c>
      <c r="B5570" s="479" t="s">
        <v>6369</v>
      </c>
      <c r="C5570" s="479" t="s">
        <v>932</v>
      </c>
      <c r="D5570" s="480">
        <v>179.08</v>
      </c>
    </row>
    <row r="5571" spans="1:4" s="476" customFormat="1" ht="13.5" x14ac:dyDescent="0.25">
      <c r="A5571" s="479">
        <v>100567</v>
      </c>
      <c r="B5571" s="479" t="s">
        <v>6370</v>
      </c>
      <c r="C5571" s="479" t="s">
        <v>932</v>
      </c>
      <c r="D5571" s="480">
        <v>202.66</v>
      </c>
    </row>
    <row r="5572" spans="1:4" s="476" customFormat="1" ht="13.5" x14ac:dyDescent="0.25">
      <c r="A5572" s="479">
        <v>100568</v>
      </c>
      <c r="B5572" s="479" t="s">
        <v>6371</v>
      </c>
      <c r="C5572" s="479" t="s">
        <v>932</v>
      </c>
      <c r="D5572" s="480">
        <v>225.77</v>
      </c>
    </row>
    <row r="5573" spans="1:4" s="476" customFormat="1" ht="13.5" x14ac:dyDescent="0.25">
      <c r="A5573" s="479">
        <v>100569</v>
      </c>
      <c r="B5573" s="479" t="s">
        <v>6372</v>
      </c>
      <c r="C5573" s="479" t="s">
        <v>932</v>
      </c>
      <c r="D5573" s="480">
        <v>161.19999999999999</v>
      </c>
    </row>
    <row r="5574" spans="1:4" s="476" customFormat="1" ht="13.5" x14ac:dyDescent="0.25">
      <c r="A5574" s="479">
        <v>100570</v>
      </c>
      <c r="B5574" s="479" t="s">
        <v>6373</v>
      </c>
      <c r="C5574" s="479" t="s">
        <v>932</v>
      </c>
      <c r="D5574" s="480">
        <v>186.81</v>
      </c>
    </row>
    <row r="5575" spans="1:4" s="476" customFormat="1" ht="13.5" x14ac:dyDescent="0.25">
      <c r="A5575" s="479">
        <v>100571</v>
      </c>
      <c r="B5575" s="479" t="s">
        <v>6374</v>
      </c>
      <c r="C5575" s="479" t="s">
        <v>932</v>
      </c>
      <c r="D5575" s="480">
        <v>208.7</v>
      </c>
    </row>
    <row r="5576" spans="1:4" s="476" customFormat="1" ht="13.5" x14ac:dyDescent="0.25">
      <c r="A5576" s="479">
        <v>100572</v>
      </c>
      <c r="B5576" s="479" t="s">
        <v>6375</v>
      </c>
      <c r="C5576" s="479" t="s">
        <v>932</v>
      </c>
      <c r="D5576" s="480">
        <v>132.65</v>
      </c>
    </row>
    <row r="5577" spans="1:4" s="476" customFormat="1" ht="13.5" x14ac:dyDescent="0.25">
      <c r="A5577" s="479">
        <v>100573</v>
      </c>
      <c r="B5577" s="479" t="s">
        <v>6376</v>
      </c>
      <c r="C5577" s="479" t="s">
        <v>932</v>
      </c>
      <c r="D5577" s="480">
        <v>114.1</v>
      </c>
    </row>
    <row r="5578" spans="1:4" s="476" customFormat="1" ht="13.5" x14ac:dyDescent="0.25">
      <c r="A5578" s="479">
        <v>100574</v>
      </c>
      <c r="B5578" s="479" t="s">
        <v>6377</v>
      </c>
      <c r="C5578" s="479" t="s">
        <v>932</v>
      </c>
      <c r="D5578" s="480">
        <v>1.05</v>
      </c>
    </row>
    <row r="5579" spans="1:4" s="476" customFormat="1" ht="13.5" x14ac:dyDescent="0.25">
      <c r="A5579" s="479">
        <v>100575</v>
      </c>
      <c r="B5579" s="479" t="s">
        <v>6378</v>
      </c>
      <c r="C5579" s="479" t="s">
        <v>913</v>
      </c>
      <c r="D5579" s="480">
        <v>0.08</v>
      </c>
    </row>
    <row r="5580" spans="1:4" s="476" customFormat="1" ht="13.5" x14ac:dyDescent="0.25">
      <c r="A5580" s="479">
        <v>101767</v>
      </c>
      <c r="B5580" s="479" t="s">
        <v>6379</v>
      </c>
      <c r="C5580" s="479" t="s">
        <v>932</v>
      </c>
      <c r="D5580" s="480">
        <v>20.9</v>
      </c>
    </row>
    <row r="5581" spans="1:4" s="476" customFormat="1" ht="13.5" x14ac:dyDescent="0.25">
      <c r="A5581" s="479">
        <v>101768</v>
      </c>
      <c r="B5581" s="479" t="s">
        <v>6380</v>
      </c>
      <c r="C5581" s="479" t="s">
        <v>932</v>
      </c>
      <c r="D5581" s="480">
        <v>32.22</v>
      </c>
    </row>
    <row r="5582" spans="1:4" s="476" customFormat="1" ht="13.5" x14ac:dyDescent="0.25">
      <c r="A5582" s="479">
        <v>92391</v>
      </c>
      <c r="B5582" s="479" t="s">
        <v>6381</v>
      </c>
      <c r="C5582" s="479" t="s">
        <v>913</v>
      </c>
      <c r="D5582" s="480">
        <v>61.32</v>
      </c>
    </row>
    <row r="5583" spans="1:4" s="476" customFormat="1" ht="13.5" x14ac:dyDescent="0.25">
      <c r="A5583" s="479">
        <v>92392</v>
      </c>
      <c r="B5583" s="479" t="s">
        <v>1534</v>
      </c>
      <c r="C5583" s="479" t="s">
        <v>913</v>
      </c>
      <c r="D5583" s="480">
        <v>125.51</v>
      </c>
    </row>
    <row r="5584" spans="1:4" s="476" customFormat="1" ht="13.5" x14ac:dyDescent="0.25">
      <c r="A5584" s="479">
        <v>92393</v>
      </c>
      <c r="B5584" s="479" t="s">
        <v>6382</v>
      </c>
      <c r="C5584" s="479" t="s">
        <v>913</v>
      </c>
      <c r="D5584" s="480">
        <v>61.2</v>
      </c>
    </row>
    <row r="5585" spans="1:4" s="476" customFormat="1" ht="13.5" x14ac:dyDescent="0.25">
      <c r="A5585" s="479">
        <v>92394</v>
      </c>
      <c r="B5585" s="479" t="s">
        <v>6383</v>
      </c>
      <c r="C5585" s="479" t="s">
        <v>913</v>
      </c>
      <c r="D5585" s="480">
        <v>76.36</v>
      </c>
    </row>
    <row r="5586" spans="1:4" s="476" customFormat="1" ht="13.5" x14ac:dyDescent="0.25">
      <c r="A5586" s="479">
        <v>92395</v>
      </c>
      <c r="B5586" s="479" t="s">
        <v>6384</v>
      </c>
      <c r="C5586" s="479" t="s">
        <v>913</v>
      </c>
      <c r="D5586" s="480">
        <v>92.54</v>
      </c>
    </row>
    <row r="5587" spans="1:4" s="476" customFormat="1" ht="13.5" x14ac:dyDescent="0.25">
      <c r="A5587" s="479">
        <v>92396</v>
      </c>
      <c r="B5587" s="479" t="s">
        <v>6385</v>
      </c>
      <c r="C5587" s="479" t="s">
        <v>913</v>
      </c>
      <c r="D5587" s="480">
        <v>74.2</v>
      </c>
    </row>
    <row r="5588" spans="1:4" s="476" customFormat="1" ht="13.5" x14ac:dyDescent="0.25">
      <c r="A5588" s="479">
        <v>92397</v>
      </c>
      <c r="B5588" s="479" t="s">
        <v>6386</v>
      </c>
      <c r="C5588" s="479" t="s">
        <v>913</v>
      </c>
      <c r="D5588" s="480">
        <v>61.34</v>
      </c>
    </row>
    <row r="5589" spans="1:4" s="476" customFormat="1" ht="13.5" x14ac:dyDescent="0.25">
      <c r="A5589" s="479">
        <v>92398</v>
      </c>
      <c r="B5589" s="479" t="s">
        <v>6387</v>
      </c>
      <c r="C5589" s="479" t="s">
        <v>913</v>
      </c>
      <c r="D5589" s="480">
        <v>78.069999999999993</v>
      </c>
    </row>
    <row r="5590" spans="1:4" s="476" customFormat="1" ht="13.5" x14ac:dyDescent="0.25">
      <c r="A5590" s="479">
        <v>92399</v>
      </c>
      <c r="B5590" s="479" t="s">
        <v>6388</v>
      </c>
      <c r="C5590" s="479" t="s">
        <v>913</v>
      </c>
      <c r="D5590" s="480">
        <v>79.61</v>
      </c>
    </row>
    <row r="5591" spans="1:4" s="476" customFormat="1" ht="13.5" x14ac:dyDescent="0.25">
      <c r="A5591" s="479">
        <v>92400</v>
      </c>
      <c r="B5591" s="479" t="s">
        <v>6389</v>
      </c>
      <c r="C5591" s="479" t="s">
        <v>913</v>
      </c>
      <c r="D5591" s="480">
        <v>93.01</v>
      </c>
    </row>
    <row r="5592" spans="1:4" s="476" customFormat="1" ht="13.5" x14ac:dyDescent="0.25">
      <c r="A5592" s="479">
        <v>92401</v>
      </c>
      <c r="B5592" s="479" t="s">
        <v>6390</v>
      </c>
      <c r="C5592" s="479" t="s">
        <v>913</v>
      </c>
      <c r="D5592" s="480">
        <v>94.65</v>
      </c>
    </row>
    <row r="5593" spans="1:4" s="476" customFormat="1" ht="13.5" x14ac:dyDescent="0.25">
      <c r="A5593" s="479">
        <v>92402</v>
      </c>
      <c r="B5593" s="479" t="s">
        <v>6391</v>
      </c>
      <c r="C5593" s="479" t="s">
        <v>913</v>
      </c>
      <c r="D5593" s="480">
        <v>75.94</v>
      </c>
    </row>
    <row r="5594" spans="1:4" s="476" customFormat="1" ht="13.5" x14ac:dyDescent="0.25">
      <c r="A5594" s="479">
        <v>92403</v>
      </c>
      <c r="B5594" s="479" t="s">
        <v>6392</v>
      </c>
      <c r="C5594" s="479" t="s">
        <v>913</v>
      </c>
      <c r="D5594" s="480">
        <v>62.95</v>
      </c>
    </row>
    <row r="5595" spans="1:4" s="476" customFormat="1" ht="13.5" x14ac:dyDescent="0.25">
      <c r="A5595" s="479">
        <v>92404</v>
      </c>
      <c r="B5595" s="479" t="s">
        <v>6393</v>
      </c>
      <c r="C5595" s="479" t="s">
        <v>913</v>
      </c>
      <c r="D5595" s="480">
        <v>79.69</v>
      </c>
    </row>
    <row r="5596" spans="1:4" s="476" customFormat="1" ht="13.5" x14ac:dyDescent="0.25">
      <c r="A5596" s="479">
        <v>92405</v>
      </c>
      <c r="B5596" s="479" t="s">
        <v>1529</v>
      </c>
      <c r="C5596" s="479" t="s">
        <v>913</v>
      </c>
      <c r="D5596" s="480">
        <v>81.180000000000007</v>
      </c>
    </row>
    <row r="5597" spans="1:4" s="476" customFormat="1" ht="13.5" x14ac:dyDescent="0.25">
      <c r="A5597" s="479">
        <v>92406</v>
      </c>
      <c r="B5597" s="479" t="s">
        <v>6394</v>
      </c>
      <c r="C5597" s="479" t="s">
        <v>913</v>
      </c>
      <c r="D5597" s="480">
        <v>94.64</v>
      </c>
    </row>
    <row r="5598" spans="1:4" s="476" customFormat="1" ht="13.5" x14ac:dyDescent="0.25">
      <c r="A5598" s="479">
        <v>92407</v>
      </c>
      <c r="B5598" s="479" t="s">
        <v>6395</v>
      </c>
      <c r="C5598" s="479" t="s">
        <v>913</v>
      </c>
      <c r="D5598" s="480">
        <v>96.24</v>
      </c>
    </row>
    <row r="5599" spans="1:4" s="476" customFormat="1" ht="13.5" x14ac:dyDescent="0.25">
      <c r="A5599" s="479">
        <v>93679</v>
      </c>
      <c r="B5599" s="479" t="s">
        <v>6396</v>
      </c>
      <c r="C5599" s="479" t="s">
        <v>913</v>
      </c>
      <c r="D5599" s="480">
        <v>82.15</v>
      </c>
    </row>
    <row r="5600" spans="1:4" s="476" customFormat="1" ht="13.5" x14ac:dyDescent="0.25">
      <c r="A5600" s="479">
        <v>93680</v>
      </c>
      <c r="B5600" s="479" t="s">
        <v>6397</v>
      </c>
      <c r="C5600" s="479" t="s">
        <v>913</v>
      </c>
      <c r="D5600" s="480">
        <v>68.95</v>
      </c>
    </row>
    <row r="5601" spans="1:4" s="476" customFormat="1" ht="13.5" x14ac:dyDescent="0.25">
      <c r="A5601" s="479">
        <v>93681</v>
      </c>
      <c r="B5601" s="479" t="s">
        <v>6398</v>
      </c>
      <c r="C5601" s="479" t="s">
        <v>913</v>
      </c>
      <c r="D5601" s="480">
        <v>84.16</v>
      </c>
    </row>
    <row r="5602" spans="1:4" s="476" customFormat="1" ht="13.5" x14ac:dyDescent="0.25">
      <c r="A5602" s="479">
        <v>93682</v>
      </c>
      <c r="B5602" s="479" t="s">
        <v>6399</v>
      </c>
      <c r="C5602" s="479" t="s">
        <v>913</v>
      </c>
      <c r="D5602" s="480">
        <v>85.76</v>
      </c>
    </row>
    <row r="5603" spans="1:4" s="476" customFormat="1" ht="13.5" x14ac:dyDescent="0.25">
      <c r="A5603" s="479">
        <v>97104</v>
      </c>
      <c r="B5603" s="479" t="s">
        <v>13061</v>
      </c>
      <c r="C5603" s="479" t="s">
        <v>913</v>
      </c>
      <c r="D5603" s="480">
        <v>98.24</v>
      </c>
    </row>
    <row r="5604" spans="1:4" s="476" customFormat="1" ht="13.5" x14ac:dyDescent="0.25">
      <c r="A5604" s="479">
        <v>97105</v>
      </c>
      <c r="B5604" s="479" t="s">
        <v>13062</v>
      </c>
      <c r="C5604" s="479" t="s">
        <v>913</v>
      </c>
      <c r="D5604" s="480">
        <v>116.04</v>
      </c>
    </row>
    <row r="5605" spans="1:4" s="476" customFormat="1" ht="13.5" x14ac:dyDescent="0.25">
      <c r="A5605" s="479">
        <v>97106</v>
      </c>
      <c r="B5605" s="479" t="s">
        <v>13063</v>
      </c>
      <c r="C5605" s="479" t="s">
        <v>913</v>
      </c>
      <c r="D5605" s="480">
        <v>125.85</v>
      </c>
    </row>
    <row r="5606" spans="1:4" s="476" customFormat="1" ht="13.5" x14ac:dyDescent="0.25">
      <c r="A5606" s="479">
        <v>97107</v>
      </c>
      <c r="B5606" s="479" t="s">
        <v>13064</v>
      </c>
      <c r="C5606" s="479" t="s">
        <v>913</v>
      </c>
      <c r="D5606" s="480">
        <v>135.63</v>
      </c>
    </row>
    <row r="5607" spans="1:4" s="476" customFormat="1" ht="13.5" x14ac:dyDescent="0.25">
      <c r="A5607" s="479">
        <v>97108</v>
      </c>
      <c r="B5607" s="479" t="s">
        <v>13065</v>
      </c>
      <c r="C5607" s="479" t="s">
        <v>913</v>
      </c>
      <c r="D5607" s="480">
        <v>161.4</v>
      </c>
    </row>
    <row r="5608" spans="1:4" s="476" customFormat="1" ht="13.5" x14ac:dyDescent="0.25">
      <c r="A5608" s="479">
        <v>97109</v>
      </c>
      <c r="B5608" s="479" t="s">
        <v>13066</v>
      </c>
      <c r="C5608" s="479" t="s">
        <v>913</v>
      </c>
      <c r="D5608" s="480">
        <v>171.13</v>
      </c>
    </row>
    <row r="5609" spans="1:4" s="476" customFormat="1" ht="13.5" x14ac:dyDescent="0.25">
      <c r="A5609" s="479">
        <v>97110</v>
      </c>
      <c r="B5609" s="479" t="s">
        <v>13067</v>
      </c>
      <c r="C5609" s="479" t="s">
        <v>913</v>
      </c>
      <c r="D5609" s="480">
        <v>178</v>
      </c>
    </row>
    <row r="5610" spans="1:4" s="476" customFormat="1" ht="13.5" x14ac:dyDescent="0.25">
      <c r="A5610" s="479">
        <v>97111</v>
      </c>
      <c r="B5610" s="479" t="s">
        <v>13068</v>
      </c>
      <c r="C5610" s="479" t="s">
        <v>913</v>
      </c>
      <c r="D5610" s="480">
        <v>203.03</v>
      </c>
    </row>
    <row r="5611" spans="1:4" s="476" customFormat="1" ht="13.5" x14ac:dyDescent="0.25">
      <c r="A5611" s="479">
        <v>97112</v>
      </c>
      <c r="B5611" s="479" t="s">
        <v>13069</v>
      </c>
      <c r="C5611" s="479" t="s">
        <v>913</v>
      </c>
      <c r="D5611" s="480">
        <v>211.82</v>
      </c>
    </row>
    <row r="5612" spans="1:4" s="476" customFormat="1" ht="13.5" x14ac:dyDescent="0.25">
      <c r="A5612" s="479">
        <v>97113</v>
      </c>
      <c r="B5612" s="479" t="s">
        <v>13070</v>
      </c>
      <c r="C5612" s="479" t="s">
        <v>913</v>
      </c>
      <c r="D5612" s="480">
        <v>1.42</v>
      </c>
    </row>
    <row r="5613" spans="1:4" s="476" customFormat="1" ht="13.5" x14ac:dyDescent="0.25">
      <c r="A5613" s="479">
        <v>97114</v>
      </c>
      <c r="B5613" s="479" t="s">
        <v>6400</v>
      </c>
      <c r="C5613" s="479" t="s">
        <v>934</v>
      </c>
      <c r="D5613" s="480">
        <v>0.45</v>
      </c>
    </row>
    <row r="5614" spans="1:4" s="476" customFormat="1" ht="13.5" x14ac:dyDescent="0.25">
      <c r="A5614" s="479">
        <v>97115</v>
      </c>
      <c r="B5614" s="479" t="s">
        <v>6401</v>
      </c>
      <c r="C5614" s="479" t="s">
        <v>997</v>
      </c>
      <c r="D5614" s="480">
        <v>46.46</v>
      </c>
    </row>
    <row r="5615" spans="1:4" s="476" customFormat="1" ht="13.5" x14ac:dyDescent="0.25">
      <c r="A5615" s="479">
        <v>97116</v>
      </c>
      <c r="B5615" s="479" t="s">
        <v>13071</v>
      </c>
      <c r="C5615" s="479" t="s">
        <v>997</v>
      </c>
      <c r="D5615" s="480">
        <v>22.68</v>
      </c>
    </row>
    <row r="5616" spans="1:4" s="476" customFormat="1" ht="13.5" x14ac:dyDescent="0.25">
      <c r="A5616" s="479">
        <v>97117</v>
      </c>
      <c r="B5616" s="479" t="s">
        <v>13072</v>
      </c>
      <c r="C5616" s="479" t="s">
        <v>997</v>
      </c>
      <c r="D5616" s="480">
        <v>22.46</v>
      </c>
    </row>
    <row r="5617" spans="1:4" s="476" customFormat="1" ht="13.5" x14ac:dyDescent="0.25">
      <c r="A5617" s="479">
        <v>97118</v>
      </c>
      <c r="B5617" s="479" t="s">
        <v>13073</v>
      </c>
      <c r="C5617" s="479" t="s">
        <v>997</v>
      </c>
      <c r="D5617" s="480">
        <v>20.02</v>
      </c>
    </row>
    <row r="5618" spans="1:4" s="476" customFormat="1" ht="13.5" x14ac:dyDescent="0.25">
      <c r="A5618" s="479">
        <v>97119</v>
      </c>
      <c r="B5618" s="479" t="s">
        <v>13074</v>
      </c>
      <c r="C5618" s="479" t="s">
        <v>997</v>
      </c>
      <c r="D5618" s="480">
        <v>19.37</v>
      </c>
    </row>
    <row r="5619" spans="1:4" s="476" customFormat="1" ht="13.5" x14ac:dyDescent="0.25">
      <c r="A5619" s="479">
        <v>97120</v>
      </c>
      <c r="B5619" s="479" t="s">
        <v>6402</v>
      </c>
      <c r="C5619" s="479" t="s">
        <v>997</v>
      </c>
      <c r="D5619" s="480">
        <v>14.22</v>
      </c>
    </row>
    <row r="5620" spans="1:4" s="476" customFormat="1" ht="13.5" x14ac:dyDescent="0.25">
      <c r="A5620" s="479">
        <v>97802</v>
      </c>
      <c r="B5620" s="479" t="s">
        <v>6403</v>
      </c>
      <c r="C5620" s="479" t="s">
        <v>913</v>
      </c>
      <c r="D5620" s="480">
        <v>6.82</v>
      </c>
    </row>
    <row r="5621" spans="1:4" s="476" customFormat="1" ht="13.5" x14ac:dyDescent="0.25">
      <c r="A5621" s="479">
        <v>97803</v>
      </c>
      <c r="B5621" s="479" t="s">
        <v>6404</v>
      </c>
      <c r="C5621" s="479" t="s">
        <v>913</v>
      </c>
      <c r="D5621" s="480">
        <v>10.07</v>
      </c>
    </row>
    <row r="5622" spans="1:4" s="476" customFormat="1" ht="13.5" x14ac:dyDescent="0.25">
      <c r="A5622" s="479">
        <v>97805</v>
      </c>
      <c r="B5622" s="479" t="s">
        <v>6405</v>
      </c>
      <c r="C5622" s="479" t="s">
        <v>913</v>
      </c>
      <c r="D5622" s="480">
        <v>17.39</v>
      </c>
    </row>
    <row r="5623" spans="1:4" s="476" customFormat="1" ht="13.5" x14ac:dyDescent="0.25">
      <c r="A5623" s="479">
        <v>97806</v>
      </c>
      <c r="B5623" s="479" t="s">
        <v>6406</v>
      </c>
      <c r="C5623" s="479" t="s">
        <v>913</v>
      </c>
      <c r="D5623" s="480">
        <v>20.62</v>
      </c>
    </row>
    <row r="5624" spans="1:4" s="476" customFormat="1" ht="13.5" x14ac:dyDescent="0.25">
      <c r="A5624" s="479">
        <v>97807</v>
      </c>
      <c r="B5624" s="479" t="s">
        <v>6407</v>
      </c>
      <c r="C5624" s="479" t="s">
        <v>913</v>
      </c>
      <c r="D5624" s="480">
        <v>23.49</v>
      </c>
    </row>
    <row r="5625" spans="1:4" s="476" customFormat="1" ht="13.5" x14ac:dyDescent="0.25">
      <c r="A5625" s="479">
        <v>97809</v>
      </c>
      <c r="B5625" s="479" t="s">
        <v>6408</v>
      </c>
      <c r="C5625" s="479" t="s">
        <v>913</v>
      </c>
      <c r="D5625" s="480">
        <v>19.36</v>
      </c>
    </row>
    <row r="5626" spans="1:4" s="476" customFormat="1" ht="13.5" x14ac:dyDescent="0.25">
      <c r="A5626" s="479">
        <v>97810</v>
      </c>
      <c r="B5626" s="479" t="s">
        <v>6409</v>
      </c>
      <c r="C5626" s="479" t="s">
        <v>913</v>
      </c>
      <c r="D5626" s="480">
        <v>20.85</v>
      </c>
    </row>
    <row r="5627" spans="1:4" s="476" customFormat="1" ht="13.5" x14ac:dyDescent="0.25">
      <c r="A5627" s="479">
        <v>97811</v>
      </c>
      <c r="B5627" s="479" t="s">
        <v>6410</v>
      </c>
      <c r="C5627" s="479" t="s">
        <v>913</v>
      </c>
      <c r="D5627" s="480">
        <v>23.8</v>
      </c>
    </row>
    <row r="5628" spans="1:4" s="476" customFormat="1" ht="13.5" x14ac:dyDescent="0.25">
      <c r="A5628" s="479">
        <v>101167</v>
      </c>
      <c r="B5628" s="479" t="s">
        <v>6411</v>
      </c>
      <c r="C5628" s="479" t="s">
        <v>913</v>
      </c>
      <c r="D5628" s="480">
        <v>254.15</v>
      </c>
    </row>
    <row r="5629" spans="1:4" s="476" customFormat="1" ht="13.5" x14ac:dyDescent="0.25">
      <c r="A5629" s="479">
        <v>101168</v>
      </c>
      <c r="B5629" s="479" t="s">
        <v>6412</v>
      </c>
      <c r="C5629" s="479" t="s">
        <v>913</v>
      </c>
      <c r="D5629" s="480">
        <v>294.73</v>
      </c>
    </row>
    <row r="5630" spans="1:4" s="476" customFormat="1" ht="13.5" x14ac:dyDescent="0.25">
      <c r="A5630" s="479">
        <v>101169</v>
      </c>
      <c r="B5630" s="479" t="s">
        <v>6413</v>
      </c>
      <c r="C5630" s="479" t="s">
        <v>913</v>
      </c>
      <c r="D5630" s="480">
        <v>264.89999999999998</v>
      </c>
    </row>
    <row r="5631" spans="1:4" s="476" customFormat="1" ht="13.5" x14ac:dyDescent="0.25">
      <c r="A5631" s="479">
        <v>101170</v>
      </c>
      <c r="B5631" s="479" t="s">
        <v>6414</v>
      </c>
      <c r="C5631" s="479" t="s">
        <v>913</v>
      </c>
      <c r="D5631" s="480">
        <v>46.22</v>
      </c>
    </row>
    <row r="5632" spans="1:4" s="476" customFormat="1" ht="13.5" x14ac:dyDescent="0.25">
      <c r="A5632" s="479">
        <v>101171</v>
      </c>
      <c r="B5632" s="479" t="s">
        <v>6415</v>
      </c>
      <c r="C5632" s="479" t="s">
        <v>913</v>
      </c>
      <c r="D5632" s="480">
        <v>99.76</v>
      </c>
    </row>
    <row r="5633" spans="1:4" s="476" customFormat="1" ht="13.5" x14ac:dyDescent="0.25">
      <c r="A5633" s="479">
        <v>101172</v>
      </c>
      <c r="B5633" s="479" t="s">
        <v>6416</v>
      </c>
      <c r="C5633" s="479" t="s">
        <v>913</v>
      </c>
      <c r="D5633" s="480">
        <v>64.819999999999993</v>
      </c>
    </row>
    <row r="5634" spans="1:4" s="476" customFormat="1" ht="13.5" x14ac:dyDescent="0.25">
      <c r="A5634" s="479">
        <v>95995</v>
      </c>
      <c r="B5634" s="479" t="s">
        <v>6417</v>
      </c>
      <c r="C5634" s="479" t="s">
        <v>932</v>
      </c>
      <c r="D5634" s="481">
        <v>1166.05</v>
      </c>
    </row>
    <row r="5635" spans="1:4" s="476" customFormat="1" ht="13.5" x14ac:dyDescent="0.25">
      <c r="A5635" s="479">
        <v>95996</v>
      </c>
      <c r="B5635" s="479" t="s">
        <v>6418</v>
      </c>
      <c r="C5635" s="479" t="s">
        <v>932</v>
      </c>
      <c r="D5635" s="481">
        <v>1106.4100000000001</v>
      </c>
    </row>
    <row r="5636" spans="1:4" s="476" customFormat="1" ht="13.5" x14ac:dyDescent="0.25">
      <c r="A5636" s="479">
        <v>96001</v>
      </c>
      <c r="B5636" s="479" t="s">
        <v>6419</v>
      </c>
      <c r="C5636" s="479" t="s">
        <v>913</v>
      </c>
      <c r="D5636" s="480">
        <v>6.7</v>
      </c>
    </row>
    <row r="5637" spans="1:4" s="476" customFormat="1" ht="13.5" x14ac:dyDescent="0.25">
      <c r="A5637" s="479">
        <v>96393</v>
      </c>
      <c r="B5637" s="479" t="s">
        <v>6420</v>
      </c>
      <c r="C5637" s="479" t="s">
        <v>932</v>
      </c>
      <c r="D5637" s="480">
        <v>211.2</v>
      </c>
    </row>
    <row r="5638" spans="1:4" s="476" customFormat="1" ht="13.5" x14ac:dyDescent="0.25">
      <c r="A5638" s="479">
        <v>96394</v>
      </c>
      <c r="B5638" s="479" t="s">
        <v>6421</v>
      </c>
      <c r="C5638" s="479" t="s">
        <v>932</v>
      </c>
      <c r="D5638" s="480">
        <v>258.73</v>
      </c>
    </row>
    <row r="5639" spans="1:4" s="476" customFormat="1" ht="13.5" x14ac:dyDescent="0.25">
      <c r="A5639" s="479">
        <v>96395</v>
      </c>
      <c r="B5639" s="479" t="s">
        <v>6422</v>
      </c>
      <c r="C5639" s="479" t="s">
        <v>932</v>
      </c>
      <c r="D5639" s="480">
        <v>326.93</v>
      </c>
    </row>
    <row r="5640" spans="1:4" s="476" customFormat="1" ht="13.5" x14ac:dyDescent="0.25">
      <c r="A5640" s="479">
        <v>100624</v>
      </c>
      <c r="B5640" s="479" t="s">
        <v>6423</v>
      </c>
      <c r="C5640" s="479" t="s">
        <v>932</v>
      </c>
      <c r="D5640" s="481">
        <v>1008.32</v>
      </c>
    </row>
    <row r="5641" spans="1:4" s="476" customFormat="1" ht="13.5" x14ac:dyDescent="0.25">
      <c r="A5641" s="479">
        <v>100625</v>
      </c>
      <c r="B5641" s="479" t="s">
        <v>6424</v>
      </c>
      <c r="C5641" s="479" t="s">
        <v>932</v>
      </c>
      <c r="D5641" s="480">
        <v>969.87</v>
      </c>
    </row>
    <row r="5642" spans="1:4" s="476" customFormat="1" ht="13.5" x14ac:dyDescent="0.25">
      <c r="A5642" s="479">
        <v>101020</v>
      </c>
      <c r="B5642" s="479" t="s">
        <v>6425</v>
      </c>
      <c r="C5642" s="479" t="s">
        <v>6426</v>
      </c>
      <c r="D5642" s="480">
        <v>462.47</v>
      </c>
    </row>
    <row r="5643" spans="1:4" s="476" customFormat="1" ht="13.5" x14ac:dyDescent="0.25">
      <c r="A5643" s="479">
        <v>101021</v>
      </c>
      <c r="B5643" s="479" t="s">
        <v>6427</v>
      </c>
      <c r="C5643" s="479" t="s">
        <v>6426</v>
      </c>
      <c r="D5643" s="480">
        <v>495.6</v>
      </c>
    </row>
    <row r="5644" spans="1:4" s="476" customFormat="1" ht="13.5" x14ac:dyDescent="0.25">
      <c r="A5644" s="479">
        <v>101022</v>
      </c>
      <c r="B5644" s="479" t="s">
        <v>6428</v>
      </c>
      <c r="C5644" s="479" t="s">
        <v>6426</v>
      </c>
      <c r="D5644" s="480">
        <v>414.19</v>
      </c>
    </row>
    <row r="5645" spans="1:4" s="476" customFormat="1" ht="13.5" x14ac:dyDescent="0.25">
      <c r="A5645" s="479">
        <v>101023</v>
      </c>
      <c r="B5645" s="479" t="s">
        <v>6429</v>
      </c>
      <c r="C5645" s="479" t="s">
        <v>6426</v>
      </c>
      <c r="D5645" s="480">
        <v>447.32</v>
      </c>
    </row>
    <row r="5646" spans="1:4" s="476" customFormat="1" ht="13.5" x14ac:dyDescent="0.25">
      <c r="A5646" s="479">
        <v>101024</v>
      </c>
      <c r="B5646" s="479" t="s">
        <v>6430</v>
      </c>
      <c r="C5646" s="479" t="s">
        <v>6426</v>
      </c>
      <c r="D5646" s="480">
        <v>419.76</v>
      </c>
    </row>
    <row r="5647" spans="1:4" s="476" customFormat="1" ht="13.5" x14ac:dyDescent="0.25">
      <c r="A5647" s="479">
        <v>101025</v>
      </c>
      <c r="B5647" s="479" t="s">
        <v>6431</v>
      </c>
      <c r="C5647" s="479" t="s">
        <v>6426</v>
      </c>
      <c r="D5647" s="480">
        <v>452.89</v>
      </c>
    </row>
    <row r="5648" spans="1:4" s="476" customFormat="1" ht="13.5" x14ac:dyDescent="0.25">
      <c r="A5648" s="479">
        <v>101026</v>
      </c>
      <c r="B5648" s="479" t="s">
        <v>6432</v>
      </c>
      <c r="C5648" s="479" t="s">
        <v>6426</v>
      </c>
      <c r="D5648" s="480">
        <v>378.5</v>
      </c>
    </row>
    <row r="5649" spans="1:4" s="476" customFormat="1" ht="13.5" x14ac:dyDescent="0.25">
      <c r="A5649" s="479">
        <v>101027</v>
      </c>
      <c r="B5649" s="479" t="s">
        <v>6433</v>
      </c>
      <c r="C5649" s="479" t="s">
        <v>6426</v>
      </c>
      <c r="D5649" s="480">
        <v>387.7</v>
      </c>
    </row>
    <row r="5650" spans="1:4" s="476" customFormat="1" ht="13.5" x14ac:dyDescent="0.25">
      <c r="A5650" s="479">
        <v>88411</v>
      </c>
      <c r="B5650" s="479" t="s">
        <v>6434</v>
      </c>
      <c r="C5650" s="479" t="s">
        <v>913</v>
      </c>
      <c r="D5650" s="480">
        <v>2.82</v>
      </c>
    </row>
    <row r="5651" spans="1:4" s="476" customFormat="1" ht="13.5" x14ac:dyDescent="0.25">
      <c r="A5651" s="479">
        <v>88412</v>
      </c>
      <c r="B5651" s="479" t="s">
        <v>6435</v>
      </c>
      <c r="C5651" s="479" t="s">
        <v>913</v>
      </c>
      <c r="D5651" s="480">
        <v>2.17</v>
      </c>
    </row>
    <row r="5652" spans="1:4" s="476" customFormat="1" ht="13.5" x14ac:dyDescent="0.25">
      <c r="A5652" s="479">
        <v>88413</v>
      </c>
      <c r="B5652" s="479" t="s">
        <v>6436</v>
      </c>
      <c r="C5652" s="479" t="s">
        <v>913</v>
      </c>
      <c r="D5652" s="480">
        <v>4.13</v>
      </c>
    </row>
    <row r="5653" spans="1:4" s="476" customFormat="1" ht="13.5" x14ac:dyDescent="0.25">
      <c r="A5653" s="479">
        <v>88414</v>
      </c>
      <c r="B5653" s="479" t="s">
        <v>6437</v>
      </c>
      <c r="C5653" s="479" t="s">
        <v>913</v>
      </c>
      <c r="D5653" s="480">
        <v>4.55</v>
      </c>
    </row>
    <row r="5654" spans="1:4" s="476" customFormat="1" ht="13.5" x14ac:dyDescent="0.25">
      <c r="A5654" s="479">
        <v>88415</v>
      </c>
      <c r="B5654" s="479" t="s">
        <v>6438</v>
      </c>
      <c r="C5654" s="479" t="s">
        <v>913</v>
      </c>
      <c r="D5654" s="480">
        <v>3.03</v>
      </c>
    </row>
    <row r="5655" spans="1:4" s="476" customFormat="1" ht="13.5" x14ac:dyDescent="0.25">
      <c r="A5655" s="479">
        <v>88416</v>
      </c>
      <c r="B5655" s="479" t="s">
        <v>1322</v>
      </c>
      <c r="C5655" s="479" t="s">
        <v>913</v>
      </c>
      <c r="D5655" s="480">
        <v>19.75</v>
      </c>
    </row>
    <row r="5656" spans="1:4" s="476" customFormat="1" ht="13.5" x14ac:dyDescent="0.25">
      <c r="A5656" s="479">
        <v>88417</v>
      </c>
      <c r="B5656" s="479" t="s">
        <v>1522</v>
      </c>
      <c r="C5656" s="479" t="s">
        <v>913</v>
      </c>
      <c r="D5656" s="480">
        <v>17.440000000000001</v>
      </c>
    </row>
    <row r="5657" spans="1:4" s="476" customFormat="1" ht="13.5" x14ac:dyDescent="0.25">
      <c r="A5657" s="479">
        <v>88420</v>
      </c>
      <c r="B5657" s="479" t="s">
        <v>6439</v>
      </c>
      <c r="C5657" s="479" t="s">
        <v>913</v>
      </c>
      <c r="D5657" s="480">
        <v>24.45</v>
      </c>
    </row>
    <row r="5658" spans="1:4" s="476" customFormat="1" ht="13.5" x14ac:dyDescent="0.25">
      <c r="A5658" s="479">
        <v>88421</v>
      </c>
      <c r="B5658" s="479" t="s">
        <v>6440</v>
      </c>
      <c r="C5658" s="479" t="s">
        <v>913</v>
      </c>
      <c r="D5658" s="480">
        <v>25.93</v>
      </c>
    </row>
    <row r="5659" spans="1:4" s="476" customFormat="1" ht="13.5" x14ac:dyDescent="0.25">
      <c r="A5659" s="479">
        <v>88423</v>
      </c>
      <c r="B5659" s="479" t="s">
        <v>6441</v>
      </c>
      <c r="C5659" s="479" t="s">
        <v>913</v>
      </c>
      <c r="D5659" s="480">
        <v>20.49</v>
      </c>
    </row>
    <row r="5660" spans="1:4" s="476" customFormat="1" ht="13.5" x14ac:dyDescent="0.25">
      <c r="A5660" s="479">
        <v>88424</v>
      </c>
      <c r="B5660" s="479" t="s">
        <v>6442</v>
      </c>
      <c r="C5660" s="479" t="s">
        <v>913</v>
      </c>
      <c r="D5660" s="480">
        <v>22.95</v>
      </c>
    </row>
    <row r="5661" spans="1:4" s="476" customFormat="1" ht="13.5" x14ac:dyDescent="0.25">
      <c r="A5661" s="479">
        <v>88426</v>
      </c>
      <c r="B5661" s="479" t="s">
        <v>6443</v>
      </c>
      <c r="C5661" s="479" t="s">
        <v>913</v>
      </c>
      <c r="D5661" s="480">
        <v>18.940000000000001</v>
      </c>
    </row>
    <row r="5662" spans="1:4" s="476" customFormat="1" ht="13.5" x14ac:dyDescent="0.25">
      <c r="A5662" s="479">
        <v>88428</v>
      </c>
      <c r="B5662" s="479" t="s">
        <v>6444</v>
      </c>
      <c r="C5662" s="479" t="s">
        <v>913</v>
      </c>
      <c r="D5662" s="480">
        <v>31</v>
      </c>
    </row>
    <row r="5663" spans="1:4" s="476" customFormat="1" ht="13.5" x14ac:dyDescent="0.25">
      <c r="A5663" s="479">
        <v>88429</v>
      </c>
      <c r="B5663" s="479" t="s">
        <v>6445</v>
      </c>
      <c r="C5663" s="479" t="s">
        <v>913</v>
      </c>
      <c r="D5663" s="480">
        <v>33.58</v>
      </c>
    </row>
    <row r="5664" spans="1:4" s="476" customFormat="1" ht="13.5" x14ac:dyDescent="0.25">
      <c r="A5664" s="479">
        <v>88431</v>
      </c>
      <c r="B5664" s="479" t="s">
        <v>6446</v>
      </c>
      <c r="C5664" s="479" t="s">
        <v>913</v>
      </c>
      <c r="D5664" s="480">
        <v>24.21</v>
      </c>
    </row>
    <row r="5665" spans="1:4" s="476" customFormat="1" ht="13.5" x14ac:dyDescent="0.25">
      <c r="A5665" s="479">
        <v>88432</v>
      </c>
      <c r="B5665" s="479" t="s">
        <v>6447</v>
      </c>
      <c r="C5665" s="479" t="s">
        <v>913</v>
      </c>
      <c r="D5665" s="480">
        <v>17.12</v>
      </c>
    </row>
    <row r="5666" spans="1:4" s="476" customFormat="1" ht="13.5" x14ac:dyDescent="0.25">
      <c r="A5666" s="479">
        <v>88484</v>
      </c>
      <c r="B5666" s="479" t="s">
        <v>6448</v>
      </c>
      <c r="C5666" s="479" t="s">
        <v>913</v>
      </c>
      <c r="D5666" s="480">
        <v>3.04</v>
      </c>
    </row>
    <row r="5667" spans="1:4" s="476" customFormat="1" ht="13.5" x14ac:dyDescent="0.25">
      <c r="A5667" s="479">
        <v>88485</v>
      </c>
      <c r="B5667" s="479" t="s">
        <v>6449</v>
      </c>
      <c r="C5667" s="479" t="s">
        <v>913</v>
      </c>
      <c r="D5667" s="480">
        <v>2.66</v>
      </c>
    </row>
    <row r="5668" spans="1:4" s="476" customFormat="1" ht="13.5" x14ac:dyDescent="0.25">
      <c r="A5668" s="479">
        <v>88488</v>
      </c>
      <c r="B5668" s="479" t="s">
        <v>6450</v>
      </c>
      <c r="C5668" s="479" t="s">
        <v>913</v>
      </c>
      <c r="D5668" s="480">
        <v>16.11</v>
      </c>
    </row>
    <row r="5669" spans="1:4" s="476" customFormat="1" ht="13.5" x14ac:dyDescent="0.25">
      <c r="A5669" s="479">
        <v>88489</v>
      </c>
      <c r="B5669" s="479" t="s">
        <v>1320</v>
      </c>
      <c r="C5669" s="479" t="s">
        <v>913</v>
      </c>
      <c r="D5669" s="480">
        <v>14.34</v>
      </c>
    </row>
    <row r="5670" spans="1:4" s="476" customFormat="1" ht="13.5" x14ac:dyDescent="0.25">
      <c r="A5670" s="479">
        <v>88494</v>
      </c>
      <c r="B5670" s="479" t="s">
        <v>6451</v>
      </c>
      <c r="C5670" s="479" t="s">
        <v>913</v>
      </c>
      <c r="D5670" s="480">
        <v>18.84</v>
      </c>
    </row>
    <row r="5671" spans="1:4" s="476" customFormat="1" ht="13.5" x14ac:dyDescent="0.25">
      <c r="A5671" s="479">
        <v>88495</v>
      </c>
      <c r="B5671" s="479" t="s">
        <v>6452</v>
      </c>
      <c r="C5671" s="479" t="s">
        <v>913</v>
      </c>
      <c r="D5671" s="480">
        <v>10.38</v>
      </c>
    </row>
    <row r="5672" spans="1:4" s="476" customFormat="1" ht="13.5" x14ac:dyDescent="0.25">
      <c r="A5672" s="479">
        <v>88496</v>
      </c>
      <c r="B5672" s="479" t="s">
        <v>1303</v>
      </c>
      <c r="C5672" s="479" t="s">
        <v>913</v>
      </c>
      <c r="D5672" s="480">
        <v>25.63</v>
      </c>
    </row>
    <row r="5673" spans="1:4" s="476" customFormat="1" ht="13.5" x14ac:dyDescent="0.25">
      <c r="A5673" s="479">
        <v>88497</v>
      </c>
      <c r="B5673" s="479" t="s">
        <v>1305</v>
      </c>
      <c r="C5673" s="479" t="s">
        <v>913</v>
      </c>
      <c r="D5673" s="480">
        <v>14.33</v>
      </c>
    </row>
    <row r="5674" spans="1:4" s="476" customFormat="1" ht="13.5" x14ac:dyDescent="0.25">
      <c r="A5674" s="479">
        <v>95305</v>
      </c>
      <c r="B5674" s="479" t="s">
        <v>6453</v>
      </c>
      <c r="C5674" s="479" t="s">
        <v>913</v>
      </c>
      <c r="D5674" s="480">
        <v>14.9</v>
      </c>
    </row>
    <row r="5675" spans="1:4" s="476" customFormat="1" ht="13.5" x14ac:dyDescent="0.25">
      <c r="A5675" s="479">
        <v>95306</v>
      </c>
      <c r="B5675" s="479" t="s">
        <v>6454</v>
      </c>
      <c r="C5675" s="479" t="s">
        <v>913</v>
      </c>
      <c r="D5675" s="480">
        <v>17.149999999999999</v>
      </c>
    </row>
    <row r="5676" spans="1:4" s="476" customFormat="1" ht="13.5" x14ac:dyDescent="0.25">
      <c r="A5676" s="479">
        <v>95622</v>
      </c>
      <c r="B5676" s="479" t="s">
        <v>6455</v>
      </c>
      <c r="C5676" s="479" t="s">
        <v>913</v>
      </c>
      <c r="D5676" s="480">
        <v>14.18</v>
      </c>
    </row>
    <row r="5677" spans="1:4" s="476" customFormat="1" ht="13.5" x14ac:dyDescent="0.25">
      <c r="A5677" s="479">
        <v>95623</v>
      </c>
      <c r="B5677" s="479" t="s">
        <v>6456</v>
      </c>
      <c r="C5677" s="479" t="s">
        <v>913</v>
      </c>
      <c r="D5677" s="480">
        <v>11.02</v>
      </c>
    </row>
    <row r="5678" spans="1:4" s="476" customFormat="1" ht="13.5" x14ac:dyDescent="0.25">
      <c r="A5678" s="479">
        <v>95624</v>
      </c>
      <c r="B5678" s="479" t="s">
        <v>6457</v>
      </c>
      <c r="C5678" s="479" t="s">
        <v>913</v>
      </c>
      <c r="D5678" s="480">
        <v>20.62</v>
      </c>
    </row>
    <row r="5679" spans="1:4" s="476" customFormat="1" ht="13.5" x14ac:dyDescent="0.25">
      <c r="A5679" s="479">
        <v>95625</v>
      </c>
      <c r="B5679" s="479" t="s">
        <v>6458</v>
      </c>
      <c r="C5679" s="479" t="s">
        <v>913</v>
      </c>
      <c r="D5679" s="480">
        <v>22.66</v>
      </c>
    </row>
    <row r="5680" spans="1:4" s="476" customFormat="1" ht="13.5" x14ac:dyDescent="0.25">
      <c r="A5680" s="479">
        <v>95626</v>
      </c>
      <c r="B5680" s="479" t="s">
        <v>1550</v>
      </c>
      <c r="C5680" s="479" t="s">
        <v>913</v>
      </c>
      <c r="D5680" s="480">
        <v>15.21</v>
      </c>
    </row>
    <row r="5681" spans="1:4" s="476" customFormat="1" ht="13.5" x14ac:dyDescent="0.25">
      <c r="A5681" s="479">
        <v>96126</v>
      </c>
      <c r="B5681" s="479" t="s">
        <v>6459</v>
      </c>
      <c r="C5681" s="479" t="s">
        <v>913</v>
      </c>
      <c r="D5681" s="480">
        <v>17.37</v>
      </c>
    </row>
    <row r="5682" spans="1:4" s="476" customFormat="1" ht="13.5" x14ac:dyDescent="0.25">
      <c r="A5682" s="479">
        <v>96127</v>
      </c>
      <c r="B5682" s="479" t="s">
        <v>6460</v>
      </c>
      <c r="C5682" s="479" t="s">
        <v>913</v>
      </c>
      <c r="D5682" s="480">
        <v>13.41</v>
      </c>
    </row>
    <row r="5683" spans="1:4" s="476" customFormat="1" ht="13.5" x14ac:dyDescent="0.25">
      <c r="A5683" s="479">
        <v>96128</v>
      </c>
      <c r="B5683" s="479" t="s">
        <v>6461</v>
      </c>
      <c r="C5683" s="479" t="s">
        <v>913</v>
      </c>
      <c r="D5683" s="480">
        <v>25.39</v>
      </c>
    </row>
    <row r="5684" spans="1:4" s="476" customFormat="1" ht="13.5" x14ac:dyDescent="0.25">
      <c r="A5684" s="479">
        <v>96129</v>
      </c>
      <c r="B5684" s="479" t="s">
        <v>6462</v>
      </c>
      <c r="C5684" s="479" t="s">
        <v>913</v>
      </c>
      <c r="D5684" s="480">
        <v>27.95</v>
      </c>
    </row>
    <row r="5685" spans="1:4" s="476" customFormat="1" ht="13.5" x14ac:dyDescent="0.25">
      <c r="A5685" s="479">
        <v>96130</v>
      </c>
      <c r="B5685" s="479" t="s">
        <v>6463</v>
      </c>
      <c r="C5685" s="479" t="s">
        <v>913</v>
      </c>
      <c r="D5685" s="480">
        <v>18.62</v>
      </c>
    </row>
    <row r="5686" spans="1:4" s="476" customFormat="1" ht="13.5" x14ac:dyDescent="0.25">
      <c r="A5686" s="479">
        <v>96131</v>
      </c>
      <c r="B5686" s="479" t="s">
        <v>1306</v>
      </c>
      <c r="C5686" s="479" t="s">
        <v>913</v>
      </c>
      <c r="D5686" s="480">
        <v>24.1</v>
      </c>
    </row>
    <row r="5687" spans="1:4" s="476" customFormat="1" ht="13.5" x14ac:dyDescent="0.25">
      <c r="A5687" s="479">
        <v>96132</v>
      </c>
      <c r="B5687" s="479" t="s">
        <v>6464</v>
      </c>
      <c r="C5687" s="479" t="s">
        <v>913</v>
      </c>
      <c r="D5687" s="480">
        <v>18.829999999999998</v>
      </c>
    </row>
    <row r="5688" spans="1:4" s="476" customFormat="1" ht="13.5" x14ac:dyDescent="0.25">
      <c r="A5688" s="479">
        <v>96133</v>
      </c>
      <c r="B5688" s="479" t="s">
        <v>6465</v>
      </c>
      <c r="C5688" s="479" t="s">
        <v>913</v>
      </c>
      <c r="D5688" s="480">
        <v>34.76</v>
      </c>
    </row>
    <row r="5689" spans="1:4" s="476" customFormat="1" ht="13.5" x14ac:dyDescent="0.25">
      <c r="A5689" s="479">
        <v>96134</v>
      </c>
      <c r="B5689" s="479" t="s">
        <v>6466</v>
      </c>
      <c r="C5689" s="479" t="s">
        <v>913</v>
      </c>
      <c r="D5689" s="480">
        <v>38.159999999999997</v>
      </c>
    </row>
    <row r="5690" spans="1:4" s="476" customFormat="1" ht="13.5" x14ac:dyDescent="0.25">
      <c r="A5690" s="479">
        <v>96135</v>
      </c>
      <c r="B5690" s="479" t="s">
        <v>1549</v>
      </c>
      <c r="C5690" s="479" t="s">
        <v>913</v>
      </c>
      <c r="D5690" s="480">
        <v>25.78</v>
      </c>
    </row>
    <row r="5691" spans="1:4" s="476" customFormat="1" ht="13.5" x14ac:dyDescent="0.25">
      <c r="A5691" s="479">
        <v>102193</v>
      </c>
      <c r="B5691" s="479" t="s">
        <v>13075</v>
      </c>
      <c r="C5691" s="479" t="s">
        <v>913</v>
      </c>
      <c r="D5691" s="480">
        <v>1.66</v>
      </c>
    </row>
    <row r="5692" spans="1:4" s="476" customFormat="1" ht="13.5" x14ac:dyDescent="0.25">
      <c r="A5692" s="479">
        <v>102194</v>
      </c>
      <c r="B5692" s="479" t="s">
        <v>13076</v>
      </c>
      <c r="C5692" s="479" t="s">
        <v>913</v>
      </c>
      <c r="D5692" s="480">
        <v>6.88</v>
      </c>
    </row>
    <row r="5693" spans="1:4" s="476" customFormat="1" ht="13.5" x14ac:dyDescent="0.25">
      <c r="A5693" s="479">
        <v>102197</v>
      </c>
      <c r="B5693" s="479" t="s">
        <v>13077</v>
      </c>
      <c r="C5693" s="479" t="s">
        <v>913</v>
      </c>
      <c r="D5693" s="480">
        <v>20.18</v>
      </c>
    </row>
    <row r="5694" spans="1:4" s="476" customFormat="1" ht="13.5" x14ac:dyDescent="0.25">
      <c r="A5694" s="479">
        <v>102200</v>
      </c>
      <c r="B5694" s="479" t="s">
        <v>13078</v>
      </c>
      <c r="C5694" s="479" t="s">
        <v>913</v>
      </c>
      <c r="D5694" s="480">
        <v>16.84</v>
      </c>
    </row>
    <row r="5695" spans="1:4" s="476" customFormat="1" ht="13.5" x14ac:dyDescent="0.25">
      <c r="A5695" s="479">
        <v>102202</v>
      </c>
      <c r="B5695" s="479" t="s">
        <v>13079</v>
      </c>
      <c r="C5695" s="479" t="s">
        <v>913</v>
      </c>
      <c r="D5695" s="480">
        <v>41.27</v>
      </c>
    </row>
    <row r="5696" spans="1:4" s="476" customFormat="1" ht="13.5" x14ac:dyDescent="0.25">
      <c r="A5696" s="479">
        <v>102203</v>
      </c>
      <c r="B5696" s="479" t="s">
        <v>13080</v>
      </c>
      <c r="C5696" s="479" t="s">
        <v>913</v>
      </c>
      <c r="D5696" s="480">
        <v>9.02</v>
      </c>
    </row>
    <row r="5697" spans="1:4" s="476" customFormat="1" ht="13.5" x14ac:dyDescent="0.25">
      <c r="A5697" s="479">
        <v>102204</v>
      </c>
      <c r="B5697" s="479" t="s">
        <v>13081</v>
      </c>
      <c r="C5697" s="479" t="s">
        <v>913</v>
      </c>
      <c r="D5697" s="480">
        <v>9.1300000000000008</v>
      </c>
    </row>
    <row r="5698" spans="1:4" s="476" customFormat="1" ht="13.5" x14ac:dyDescent="0.25">
      <c r="A5698" s="479">
        <v>102205</v>
      </c>
      <c r="B5698" s="479" t="s">
        <v>13082</v>
      </c>
      <c r="C5698" s="479" t="s">
        <v>913</v>
      </c>
      <c r="D5698" s="480">
        <v>8.2200000000000006</v>
      </c>
    </row>
    <row r="5699" spans="1:4" s="476" customFormat="1" ht="13.5" x14ac:dyDescent="0.25">
      <c r="A5699" s="479">
        <v>102207</v>
      </c>
      <c r="B5699" s="479" t="s">
        <v>13083</v>
      </c>
      <c r="C5699" s="479" t="s">
        <v>913</v>
      </c>
      <c r="D5699" s="480">
        <v>7.19</v>
      </c>
    </row>
    <row r="5700" spans="1:4" s="476" customFormat="1" ht="13.5" x14ac:dyDescent="0.25">
      <c r="A5700" s="479">
        <v>102208</v>
      </c>
      <c r="B5700" s="479" t="s">
        <v>13084</v>
      </c>
      <c r="C5700" s="479" t="s">
        <v>913</v>
      </c>
      <c r="D5700" s="480">
        <v>6.87</v>
      </c>
    </row>
    <row r="5701" spans="1:4" s="476" customFormat="1" ht="13.5" x14ac:dyDescent="0.25">
      <c r="A5701" s="479">
        <v>102209</v>
      </c>
      <c r="B5701" s="479" t="s">
        <v>13085</v>
      </c>
      <c r="C5701" s="479" t="s">
        <v>913</v>
      </c>
      <c r="D5701" s="480">
        <v>7.09</v>
      </c>
    </row>
    <row r="5702" spans="1:4" s="476" customFormat="1" ht="13.5" x14ac:dyDescent="0.25">
      <c r="A5702" s="479">
        <v>102210</v>
      </c>
      <c r="B5702" s="479" t="s">
        <v>13086</v>
      </c>
      <c r="C5702" s="479" t="s">
        <v>913</v>
      </c>
      <c r="D5702" s="480">
        <v>6.77</v>
      </c>
    </row>
    <row r="5703" spans="1:4" s="476" customFormat="1" ht="13.5" x14ac:dyDescent="0.25">
      <c r="A5703" s="479">
        <v>102213</v>
      </c>
      <c r="B5703" s="479" t="s">
        <v>13087</v>
      </c>
      <c r="C5703" s="479" t="s">
        <v>913</v>
      </c>
      <c r="D5703" s="480">
        <v>18.04</v>
      </c>
    </row>
    <row r="5704" spans="1:4" s="476" customFormat="1" ht="13.5" x14ac:dyDescent="0.25">
      <c r="A5704" s="479">
        <v>102214</v>
      </c>
      <c r="B5704" s="479" t="s">
        <v>13088</v>
      </c>
      <c r="C5704" s="479" t="s">
        <v>913</v>
      </c>
      <c r="D5704" s="480">
        <v>18.27</v>
      </c>
    </row>
    <row r="5705" spans="1:4" s="476" customFormat="1" ht="13.5" x14ac:dyDescent="0.25">
      <c r="A5705" s="479">
        <v>102215</v>
      </c>
      <c r="B5705" s="479" t="s">
        <v>13089</v>
      </c>
      <c r="C5705" s="479" t="s">
        <v>913</v>
      </c>
      <c r="D5705" s="480">
        <v>16.47</v>
      </c>
    </row>
    <row r="5706" spans="1:4" s="476" customFormat="1" ht="13.5" x14ac:dyDescent="0.25">
      <c r="A5706" s="479">
        <v>102217</v>
      </c>
      <c r="B5706" s="479" t="s">
        <v>13090</v>
      </c>
      <c r="C5706" s="479" t="s">
        <v>913</v>
      </c>
      <c r="D5706" s="480">
        <v>14.39</v>
      </c>
    </row>
    <row r="5707" spans="1:4" s="476" customFormat="1" ht="13.5" x14ac:dyDescent="0.25">
      <c r="A5707" s="479">
        <v>102218</v>
      </c>
      <c r="B5707" s="479" t="s">
        <v>13091</v>
      </c>
      <c r="C5707" s="479" t="s">
        <v>913</v>
      </c>
      <c r="D5707" s="480">
        <v>13.77</v>
      </c>
    </row>
    <row r="5708" spans="1:4" s="476" customFormat="1" ht="13.5" x14ac:dyDescent="0.25">
      <c r="A5708" s="479">
        <v>102219</v>
      </c>
      <c r="B5708" s="479" t="s">
        <v>13092</v>
      </c>
      <c r="C5708" s="479" t="s">
        <v>913</v>
      </c>
      <c r="D5708" s="480">
        <v>14.19</v>
      </c>
    </row>
    <row r="5709" spans="1:4" s="476" customFormat="1" ht="13.5" x14ac:dyDescent="0.25">
      <c r="A5709" s="479">
        <v>102220</v>
      </c>
      <c r="B5709" s="479" t="s">
        <v>13093</v>
      </c>
      <c r="C5709" s="479" t="s">
        <v>913</v>
      </c>
      <c r="D5709" s="480">
        <v>13.55</v>
      </c>
    </row>
    <row r="5710" spans="1:4" s="476" customFormat="1" ht="13.5" x14ac:dyDescent="0.25">
      <c r="A5710" s="479">
        <v>102223</v>
      </c>
      <c r="B5710" s="479" t="s">
        <v>13094</v>
      </c>
      <c r="C5710" s="479" t="s">
        <v>913</v>
      </c>
      <c r="D5710" s="480">
        <v>27.06</v>
      </c>
    </row>
    <row r="5711" spans="1:4" s="476" customFormat="1" ht="13.5" x14ac:dyDescent="0.25">
      <c r="A5711" s="479">
        <v>102224</v>
      </c>
      <c r="B5711" s="479" t="s">
        <v>13095</v>
      </c>
      <c r="C5711" s="479" t="s">
        <v>913</v>
      </c>
      <c r="D5711" s="480">
        <v>27.4</v>
      </c>
    </row>
    <row r="5712" spans="1:4" s="476" customFormat="1" ht="13.5" x14ac:dyDescent="0.25">
      <c r="A5712" s="479">
        <v>102225</v>
      </c>
      <c r="B5712" s="479" t="s">
        <v>13096</v>
      </c>
      <c r="C5712" s="479" t="s">
        <v>913</v>
      </c>
      <c r="D5712" s="480">
        <v>24.7</v>
      </c>
    </row>
    <row r="5713" spans="1:4" s="476" customFormat="1" ht="13.5" x14ac:dyDescent="0.25">
      <c r="A5713" s="479">
        <v>102227</v>
      </c>
      <c r="B5713" s="479" t="s">
        <v>13097</v>
      </c>
      <c r="C5713" s="479" t="s">
        <v>913</v>
      </c>
      <c r="D5713" s="480">
        <v>21.6</v>
      </c>
    </row>
    <row r="5714" spans="1:4" s="476" customFormat="1" ht="13.5" x14ac:dyDescent="0.25">
      <c r="A5714" s="479">
        <v>102228</v>
      </c>
      <c r="B5714" s="479" t="s">
        <v>13098</v>
      </c>
      <c r="C5714" s="479" t="s">
        <v>913</v>
      </c>
      <c r="D5714" s="480">
        <v>20.66</v>
      </c>
    </row>
    <row r="5715" spans="1:4" s="476" customFormat="1" ht="13.5" x14ac:dyDescent="0.25">
      <c r="A5715" s="479">
        <v>102229</v>
      </c>
      <c r="B5715" s="479" t="s">
        <v>13099</v>
      </c>
      <c r="C5715" s="479" t="s">
        <v>913</v>
      </c>
      <c r="D5715" s="480">
        <v>21.29</v>
      </c>
    </row>
    <row r="5716" spans="1:4" s="476" customFormat="1" ht="13.5" x14ac:dyDescent="0.25">
      <c r="A5716" s="479">
        <v>102230</v>
      </c>
      <c r="B5716" s="479" t="s">
        <v>13100</v>
      </c>
      <c r="C5716" s="479" t="s">
        <v>913</v>
      </c>
      <c r="D5716" s="480">
        <v>20.34</v>
      </c>
    </row>
    <row r="5717" spans="1:4" s="476" customFormat="1" ht="13.5" x14ac:dyDescent="0.25">
      <c r="A5717" s="479">
        <v>102233</v>
      </c>
      <c r="B5717" s="479" t="s">
        <v>13101</v>
      </c>
      <c r="C5717" s="479" t="s">
        <v>913</v>
      </c>
      <c r="D5717" s="480">
        <v>9.59</v>
      </c>
    </row>
    <row r="5718" spans="1:4" s="476" customFormat="1" ht="13.5" x14ac:dyDescent="0.25">
      <c r="A5718" s="479">
        <v>102234</v>
      </c>
      <c r="B5718" s="479" t="s">
        <v>13102</v>
      </c>
      <c r="C5718" s="479" t="s">
        <v>913</v>
      </c>
      <c r="D5718" s="480">
        <v>19.2</v>
      </c>
    </row>
    <row r="5719" spans="1:4" s="476" customFormat="1" ht="13.5" x14ac:dyDescent="0.25">
      <c r="A5719" s="479">
        <v>100716</v>
      </c>
      <c r="B5719" s="479" t="s">
        <v>6467</v>
      </c>
      <c r="C5719" s="479" t="s">
        <v>913</v>
      </c>
      <c r="D5719" s="480">
        <v>24.68</v>
      </c>
    </row>
    <row r="5720" spans="1:4" s="476" customFormat="1" ht="13.5" x14ac:dyDescent="0.25">
      <c r="A5720" s="479">
        <v>100717</v>
      </c>
      <c r="B5720" s="479" t="s">
        <v>6468</v>
      </c>
      <c r="C5720" s="479" t="s">
        <v>913</v>
      </c>
      <c r="D5720" s="480">
        <v>8.44</v>
      </c>
    </row>
    <row r="5721" spans="1:4" s="476" customFormat="1" ht="13.5" x14ac:dyDescent="0.25">
      <c r="A5721" s="479">
        <v>100718</v>
      </c>
      <c r="B5721" s="479" t="s">
        <v>6469</v>
      </c>
      <c r="C5721" s="479" t="s">
        <v>934</v>
      </c>
      <c r="D5721" s="480">
        <v>1.21</v>
      </c>
    </row>
    <row r="5722" spans="1:4" s="476" customFormat="1" ht="13.5" x14ac:dyDescent="0.25">
      <c r="A5722" s="479">
        <v>100719</v>
      </c>
      <c r="B5722" s="479" t="s">
        <v>16598</v>
      </c>
      <c r="C5722" s="479" t="s">
        <v>913</v>
      </c>
      <c r="D5722" s="480">
        <v>8.8000000000000007</v>
      </c>
    </row>
    <row r="5723" spans="1:4" s="476" customFormat="1" ht="13.5" x14ac:dyDescent="0.25">
      <c r="A5723" s="479">
        <v>100720</v>
      </c>
      <c r="B5723" s="479" t="s">
        <v>6470</v>
      </c>
      <c r="C5723" s="479" t="s">
        <v>913</v>
      </c>
      <c r="D5723" s="480">
        <v>9.07</v>
      </c>
    </row>
    <row r="5724" spans="1:4" s="476" customFormat="1" ht="13.5" x14ac:dyDescent="0.25">
      <c r="A5724" s="479">
        <v>100721</v>
      </c>
      <c r="B5724" s="479" t="s">
        <v>16599</v>
      </c>
      <c r="C5724" s="479" t="s">
        <v>913</v>
      </c>
      <c r="D5724" s="480">
        <v>20.92</v>
      </c>
    </row>
    <row r="5725" spans="1:4" s="476" customFormat="1" ht="13.5" x14ac:dyDescent="0.25">
      <c r="A5725" s="479">
        <v>100722</v>
      </c>
      <c r="B5725" s="479" t="s">
        <v>6471</v>
      </c>
      <c r="C5725" s="479" t="s">
        <v>913</v>
      </c>
      <c r="D5725" s="480">
        <v>20.72</v>
      </c>
    </row>
    <row r="5726" spans="1:4" s="476" customFormat="1" ht="13.5" x14ac:dyDescent="0.25">
      <c r="A5726" s="479">
        <v>100723</v>
      </c>
      <c r="B5726" s="479" t="s">
        <v>16600</v>
      </c>
      <c r="C5726" s="479" t="s">
        <v>913</v>
      </c>
      <c r="D5726" s="480">
        <v>9.44</v>
      </c>
    </row>
    <row r="5727" spans="1:4" s="476" customFormat="1" ht="13.5" x14ac:dyDescent="0.25">
      <c r="A5727" s="479">
        <v>100724</v>
      </c>
      <c r="B5727" s="479" t="s">
        <v>6472</v>
      </c>
      <c r="C5727" s="479" t="s">
        <v>913</v>
      </c>
      <c r="D5727" s="480">
        <v>11.68</v>
      </c>
    </row>
    <row r="5728" spans="1:4" s="476" customFormat="1" ht="13.5" x14ac:dyDescent="0.25">
      <c r="A5728" s="479">
        <v>100725</v>
      </c>
      <c r="B5728" s="479" t="s">
        <v>16601</v>
      </c>
      <c r="C5728" s="479" t="s">
        <v>913</v>
      </c>
      <c r="D5728" s="480">
        <v>21.14</v>
      </c>
    </row>
    <row r="5729" spans="1:4" s="476" customFormat="1" ht="13.5" x14ac:dyDescent="0.25">
      <c r="A5729" s="479">
        <v>100726</v>
      </c>
      <c r="B5729" s="479" t="s">
        <v>6473</v>
      </c>
      <c r="C5729" s="479" t="s">
        <v>913</v>
      </c>
      <c r="D5729" s="480">
        <v>23.26</v>
      </c>
    </row>
    <row r="5730" spans="1:4" s="476" customFormat="1" ht="13.5" x14ac:dyDescent="0.25">
      <c r="A5730" s="479">
        <v>100727</v>
      </c>
      <c r="B5730" s="479" t="s">
        <v>16602</v>
      </c>
      <c r="C5730" s="479" t="s">
        <v>913</v>
      </c>
      <c r="D5730" s="480">
        <v>21.78</v>
      </c>
    </row>
    <row r="5731" spans="1:4" s="476" customFormat="1" ht="13.5" x14ac:dyDescent="0.25">
      <c r="A5731" s="479">
        <v>100728</v>
      </c>
      <c r="B5731" s="479" t="s">
        <v>6474</v>
      </c>
      <c r="C5731" s="479" t="s">
        <v>913</v>
      </c>
      <c r="D5731" s="480">
        <v>20.02</v>
      </c>
    </row>
    <row r="5732" spans="1:4" s="476" customFormat="1" ht="13.5" x14ac:dyDescent="0.25">
      <c r="A5732" s="479">
        <v>100729</v>
      </c>
      <c r="B5732" s="479" t="s">
        <v>16603</v>
      </c>
      <c r="C5732" s="479" t="s">
        <v>913</v>
      </c>
      <c r="D5732" s="480">
        <v>16.36</v>
      </c>
    </row>
    <row r="5733" spans="1:4" s="476" customFormat="1" ht="13.5" x14ac:dyDescent="0.25">
      <c r="A5733" s="479">
        <v>100730</v>
      </c>
      <c r="B5733" s="479" t="s">
        <v>6475</v>
      </c>
      <c r="C5733" s="479" t="s">
        <v>913</v>
      </c>
      <c r="D5733" s="480">
        <v>19.62</v>
      </c>
    </row>
    <row r="5734" spans="1:4" s="476" customFormat="1" ht="13.5" x14ac:dyDescent="0.25">
      <c r="A5734" s="479">
        <v>100733</v>
      </c>
      <c r="B5734" s="479" t="s">
        <v>16604</v>
      </c>
      <c r="C5734" s="479" t="s">
        <v>913</v>
      </c>
      <c r="D5734" s="480">
        <v>10.92</v>
      </c>
    </row>
    <row r="5735" spans="1:4" s="476" customFormat="1" ht="13.5" x14ac:dyDescent="0.25">
      <c r="A5735" s="479">
        <v>100734</v>
      </c>
      <c r="B5735" s="479" t="s">
        <v>6476</v>
      </c>
      <c r="C5735" s="479" t="s">
        <v>913</v>
      </c>
      <c r="D5735" s="480">
        <v>13.83</v>
      </c>
    </row>
    <row r="5736" spans="1:4" s="476" customFormat="1" ht="13.5" x14ac:dyDescent="0.25">
      <c r="A5736" s="479">
        <v>100735</v>
      </c>
      <c r="B5736" s="479" t="s">
        <v>16605</v>
      </c>
      <c r="C5736" s="479" t="s">
        <v>913</v>
      </c>
      <c r="D5736" s="480">
        <v>9.4700000000000006</v>
      </c>
    </row>
    <row r="5737" spans="1:4" s="476" customFormat="1" ht="13.5" x14ac:dyDescent="0.25">
      <c r="A5737" s="479">
        <v>100736</v>
      </c>
      <c r="B5737" s="479" t="s">
        <v>6477</v>
      </c>
      <c r="C5737" s="479" t="s">
        <v>913</v>
      </c>
      <c r="D5737" s="480">
        <v>12.63</v>
      </c>
    </row>
    <row r="5738" spans="1:4" s="476" customFormat="1" ht="13.5" x14ac:dyDescent="0.25">
      <c r="A5738" s="479">
        <v>100739</v>
      </c>
      <c r="B5738" s="479" t="s">
        <v>16606</v>
      </c>
      <c r="C5738" s="479" t="s">
        <v>913</v>
      </c>
      <c r="D5738" s="480">
        <v>8.66</v>
      </c>
    </row>
    <row r="5739" spans="1:4" s="476" customFormat="1" ht="13.5" x14ac:dyDescent="0.25">
      <c r="A5739" s="479">
        <v>100740</v>
      </c>
      <c r="B5739" s="479" t="s">
        <v>6478</v>
      </c>
      <c r="C5739" s="479" t="s">
        <v>913</v>
      </c>
      <c r="D5739" s="480">
        <v>9.52</v>
      </c>
    </row>
    <row r="5740" spans="1:4" s="476" customFormat="1" ht="13.5" x14ac:dyDescent="0.25">
      <c r="A5740" s="479">
        <v>100741</v>
      </c>
      <c r="B5740" s="479" t="s">
        <v>16607</v>
      </c>
      <c r="C5740" s="479" t="s">
        <v>913</v>
      </c>
      <c r="D5740" s="480">
        <v>20.62</v>
      </c>
    </row>
    <row r="5741" spans="1:4" s="476" customFormat="1" ht="13.5" x14ac:dyDescent="0.25">
      <c r="A5741" s="479">
        <v>100742</v>
      </c>
      <c r="B5741" s="479" t="s">
        <v>6479</v>
      </c>
      <c r="C5741" s="479" t="s">
        <v>913</v>
      </c>
      <c r="D5741" s="480">
        <v>21.16</v>
      </c>
    </row>
    <row r="5742" spans="1:4" s="476" customFormat="1" ht="13.5" x14ac:dyDescent="0.25">
      <c r="A5742" s="479">
        <v>100743</v>
      </c>
      <c r="B5742" s="479" t="s">
        <v>16608</v>
      </c>
      <c r="C5742" s="479" t="s">
        <v>913</v>
      </c>
      <c r="D5742" s="480">
        <v>8.4600000000000009</v>
      </c>
    </row>
    <row r="5743" spans="1:4" s="476" customFormat="1" ht="13.5" x14ac:dyDescent="0.25">
      <c r="A5743" s="479">
        <v>100744</v>
      </c>
      <c r="B5743" s="479" t="s">
        <v>6480</v>
      </c>
      <c r="C5743" s="479" t="s">
        <v>913</v>
      </c>
      <c r="D5743" s="480">
        <v>9.39</v>
      </c>
    </row>
    <row r="5744" spans="1:4" s="476" customFormat="1" ht="13.5" x14ac:dyDescent="0.25">
      <c r="A5744" s="479">
        <v>100745</v>
      </c>
      <c r="B5744" s="479" t="s">
        <v>16609</v>
      </c>
      <c r="C5744" s="479" t="s">
        <v>913</v>
      </c>
      <c r="D5744" s="480">
        <v>20.41</v>
      </c>
    </row>
    <row r="5745" spans="1:4" s="476" customFormat="1" ht="13.5" x14ac:dyDescent="0.25">
      <c r="A5745" s="479">
        <v>100746</v>
      </c>
      <c r="B5745" s="479" t="s">
        <v>6481</v>
      </c>
      <c r="C5745" s="479" t="s">
        <v>913</v>
      </c>
      <c r="D5745" s="480">
        <v>21.03</v>
      </c>
    </row>
    <row r="5746" spans="1:4" s="476" customFormat="1" ht="13.5" x14ac:dyDescent="0.25">
      <c r="A5746" s="479">
        <v>100747</v>
      </c>
      <c r="B5746" s="479" t="s">
        <v>16610</v>
      </c>
      <c r="C5746" s="479" t="s">
        <v>913</v>
      </c>
      <c r="D5746" s="480">
        <v>8.5500000000000007</v>
      </c>
    </row>
    <row r="5747" spans="1:4" s="476" customFormat="1" ht="13.5" x14ac:dyDescent="0.25">
      <c r="A5747" s="479">
        <v>100748</v>
      </c>
      <c r="B5747" s="479" t="s">
        <v>6482</v>
      </c>
      <c r="C5747" s="479" t="s">
        <v>913</v>
      </c>
      <c r="D5747" s="480">
        <v>9.44</v>
      </c>
    </row>
    <row r="5748" spans="1:4" s="476" customFormat="1" ht="13.5" x14ac:dyDescent="0.25">
      <c r="A5748" s="479">
        <v>100749</v>
      </c>
      <c r="B5748" s="479" t="s">
        <v>16611</v>
      </c>
      <c r="C5748" s="479" t="s">
        <v>913</v>
      </c>
      <c r="D5748" s="480">
        <v>20.49</v>
      </c>
    </row>
    <row r="5749" spans="1:4" s="476" customFormat="1" ht="13.5" x14ac:dyDescent="0.25">
      <c r="A5749" s="479">
        <v>100750</v>
      </c>
      <c r="B5749" s="479" t="s">
        <v>6483</v>
      </c>
      <c r="C5749" s="479" t="s">
        <v>913</v>
      </c>
      <c r="D5749" s="480">
        <v>21.08</v>
      </c>
    </row>
    <row r="5750" spans="1:4" s="476" customFormat="1" ht="13.5" x14ac:dyDescent="0.25">
      <c r="A5750" s="479">
        <v>100751</v>
      </c>
      <c r="B5750" s="479" t="s">
        <v>16612</v>
      </c>
      <c r="C5750" s="479" t="s">
        <v>913</v>
      </c>
      <c r="D5750" s="480">
        <v>32.71</v>
      </c>
    </row>
    <row r="5751" spans="1:4" s="476" customFormat="1" ht="13.5" x14ac:dyDescent="0.25">
      <c r="A5751" s="479">
        <v>100752</v>
      </c>
      <c r="B5751" s="479" t="s">
        <v>6484</v>
      </c>
      <c r="C5751" s="479" t="s">
        <v>913</v>
      </c>
      <c r="D5751" s="480">
        <v>39.25</v>
      </c>
    </row>
    <row r="5752" spans="1:4" s="476" customFormat="1" ht="13.5" x14ac:dyDescent="0.25">
      <c r="A5752" s="479">
        <v>100753</v>
      </c>
      <c r="B5752" s="479" t="s">
        <v>16613</v>
      </c>
      <c r="C5752" s="479" t="s">
        <v>913</v>
      </c>
      <c r="D5752" s="480">
        <v>18.940000000000001</v>
      </c>
    </row>
    <row r="5753" spans="1:4" s="476" customFormat="1" ht="13.5" x14ac:dyDescent="0.25">
      <c r="A5753" s="479">
        <v>100754</v>
      </c>
      <c r="B5753" s="479" t="s">
        <v>6485</v>
      </c>
      <c r="C5753" s="479" t="s">
        <v>913</v>
      </c>
      <c r="D5753" s="480">
        <v>25.28</v>
      </c>
    </row>
    <row r="5754" spans="1:4" s="476" customFormat="1" ht="13.5" x14ac:dyDescent="0.25">
      <c r="A5754" s="479">
        <v>100757</v>
      </c>
      <c r="B5754" s="479" t="s">
        <v>16614</v>
      </c>
      <c r="C5754" s="479" t="s">
        <v>913</v>
      </c>
      <c r="D5754" s="480">
        <v>41.26</v>
      </c>
    </row>
    <row r="5755" spans="1:4" s="476" customFormat="1" ht="13.5" x14ac:dyDescent="0.25">
      <c r="A5755" s="479">
        <v>100758</v>
      </c>
      <c r="B5755" s="479" t="s">
        <v>6486</v>
      </c>
      <c r="C5755" s="479" t="s">
        <v>913</v>
      </c>
      <c r="D5755" s="480">
        <v>42.33</v>
      </c>
    </row>
    <row r="5756" spans="1:4" s="476" customFormat="1" ht="13.5" x14ac:dyDescent="0.25">
      <c r="A5756" s="479">
        <v>100759</v>
      </c>
      <c r="B5756" s="479" t="s">
        <v>16615</v>
      </c>
      <c r="C5756" s="479" t="s">
        <v>913</v>
      </c>
      <c r="D5756" s="480">
        <v>40.840000000000003</v>
      </c>
    </row>
    <row r="5757" spans="1:4" s="476" customFormat="1" ht="13.5" x14ac:dyDescent="0.25">
      <c r="A5757" s="479">
        <v>100760</v>
      </c>
      <c r="B5757" s="479" t="s">
        <v>6487</v>
      </c>
      <c r="C5757" s="479" t="s">
        <v>913</v>
      </c>
      <c r="D5757" s="480">
        <v>42.07</v>
      </c>
    </row>
    <row r="5758" spans="1:4" s="476" customFormat="1" ht="13.5" x14ac:dyDescent="0.25">
      <c r="A5758" s="479">
        <v>100761</v>
      </c>
      <c r="B5758" s="479" t="s">
        <v>16616</v>
      </c>
      <c r="C5758" s="479" t="s">
        <v>913</v>
      </c>
      <c r="D5758" s="480">
        <v>41.01</v>
      </c>
    </row>
    <row r="5759" spans="1:4" s="476" customFormat="1" ht="13.5" x14ac:dyDescent="0.25">
      <c r="A5759" s="479">
        <v>100762</v>
      </c>
      <c r="B5759" s="479" t="s">
        <v>6488</v>
      </c>
      <c r="C5759" s="479" t="s">
        <v>913</v>
      </c>
      <c r="D5759" s="480">
        <v>42.18</v>
      </c>
    </row>
    <row r="5760" spans="1:4" s="476" customFormat="1" ht="13.5" x14ac:dyDescent="0.25">
      <c r="A5760" s="479">
        <v>102488</v>
      </c>
      <c r="B5760" s="479" t="s">
        <v>16617</v>
      </c>
      <c r="C5760" s="479" t="s">
        <v>913</v>
      </c>
      <c r="D5760" s="480">
        <v>3.06</v>
      </c>
    </row>
    <row r="5761" spans="1:4" s="476" customFormat="1" ht="13.5" x14ac:dyDescent="0.25">
      <c r="A5761" s="479">
        <v>102489</v>
      </c>
      <c r="B5761" s="479" t="s">
        <v>16618</v>
      </c>
      <c r="C5761" s="479" t="s">
        <v>913</v>
      </c>
      <c r="D5761" s="480">
        <v>25.97</v>
      </c>
    </row>
    <row r="5762" spans="1:4" s="476" customFormat="1" ht="13.5" x14ac:dyDescent="0.25">
      <c r="A5762" s="479">
        <v>102491</v>
      </c>
      <c r="B5762" s="479" t="s">
        <v>16619</v>
      </c>
      <c r="C5762" s="479" t="s">
        <v>913</v>
      </c>
      <c r="D5762" s="480">
        <v>17.72</v>
      </c>
    </row>
    <row r="5763" spans="1:4" s="476" customFormat="1" ht="13.5" x14ac:dyDescent="0.25">
      <c r="A5763" s="479">
        <v>102492</v>
      </c>
      <c r="B5763" s="479" t="s">
        <v>16620</v>
      </c>
      <c r="C5763" s="479" t="s">
        <v>913</v>
      </c>
      <c r="D5763" s="480">
        <v>20.61</v>
      </c>
    </row>
    <row r="5764" spans="1:4" s="476" customFormat="1" ht="13.5" x14ac:dyDescent="0.25">
      <c r="A5764" s="479">
        <v>102494</v>
      </c>
      <c r="B5764" s="479" t="s">
        <v>16621</v>
      </c>
      <c r="C5764" s="479" t="s">
        <v>913</v>
      </c>
      <c r="D5764" s="480">
        <v>51.37</v>
      </c>
    </row>
    <row r="5765" spans="1:4" s="476" customFormat="1" ht="13.5" x14ac:dyDescent="0.25">
      <c r="A5765" s="479">
        <v>102496</v>
      </c>
      <c r="B5765" s="479" t="s">
        <v>16622</v>
      </c>
      <c r="C5765" s="479" t="s">
        <v>934</v>
      </c>
      <c r="D5765" s="480">
        <v>10.92</v>
      </c>
    </row>
    <row r="5766" spans="1:4" s="476" customFormat="1" ht="13.5" x14ac:dyDescent="0.25">
      <c r="A5766" s="479">
        <v>102497</v>
      </c>
      <c r="B5766" s="479" t="s">
        <v>16623</v>
      </c>
      <c r="C5766" s="479" t="s">
        <v>934</v>
      </c>
      <c r="D5766" s="480">
        <v>4.26</v>
      </c>
    </row>
    <row r="5767" spans="1:4" s="476" customFormat="1" ht="13.5" x14ac:dyDescent="0.25">
      <c r="A5767" s="479">
        <v>102498</v>
      </c>
      <c r="B5767" s="479" t="s">
        <v>16624</v>
      </c>
      <c r="C5767" s="479" t="s">
        <v>934</v>
      </c>
      <c r="D5767" s="480">
        <v>1.36</v>
      </c>
    </row>
    <row r="5768" spans="1:4" s="476" customFormat="1" ht="13.5" x14ac:dyDescent="0.25">
      <c r="A5768" s="479">
        <v>102499</v>
      </c>
      <c r="B5768" s="479" t="s">
        <v>16625</v>
      </c>
      <c r="C5768" s="479" t="s">
        <v>913</v>
      </c>
      <c r="D5768" s="480">
        <v>2.36</v>
      </c>
    </row>
    <row r="5769" spans="1:4" s="476" customFormat="1" ht="13.5" x14ac:dyDescent="0.25">
      <c r="A5769" s="479">
        <v>102500</v>
      </c>
      <c r="B5769" s="479" t="s">
        <v>16626</v>
      </c>
      <c r="C5769" s="479" t="s">
        <v>934</v>
      </c>
      <c r="D5769" s="480">
        <v>3.78</v>
      </c>
    </row>
    <row r="5770" spans="1:4" s="476" customFormat="1" ht="13.5" x14ac:dyDescent="0.25">
      <c r="A5770" s="479">
        <v>102501</v>
      </c>
      <c r="B5770" s="479" t="s">
        <v>16627</v>
      </c>
      <c r="C5770" s="479" t="s">
        <v>913</v>
      </c>
      <c r="D5770" s="480">
        <v>21.34</v>
      </c>
    </row>
    <row r="5771" spans="1:4" s="476" customFormat="1" ht="13.5" x14ac:dyDescent="0.25">
      <c r="A5771" s="479">
        <v>102504</v>
      </c>
      <c r="B5771" s="479" t="s">
        <v>16628</v>
      </c>
      <c r="C5771" s="479" t="s">
        <v>934</v>
      </c>
      <c r="D5771" s="480">
        <v>8.44</v>
      </c>
    </row>
    <row r="5772" spans="1:4" s="476" customFormat="1" ht="13.5" x14ac:dyDescent="0.25">
      <c r="A5772" s="479">
        <v>102505</v>
      </c>
      <c r="B5772" s="479" t="s">
        <v>16629</v>
      </c>
      <c r="C5772" s="479" t="s">
        <v>934</v>
      </c>
      <c r="D5772" s="480">
        <v>8.8699999999999992</v>
      </c>
    </row>
    <row r="5773" spans="1:4" s="476" customFormat="1" ht="13.5" x14ac:dyDescent="0.25">
      <c r="A5773" s="479">
        <v>102506</v>
      </c>
      <c r="B5773" s="479" t="s">
        <v>16630</v>
      </c>
      <c r="C5773" s="479" t="s">
        <v>934</v>
      </c>
      <c r="D5773" s="480">
        <v>9.1999999999999993</v>
      </c>
    </row>
    <row r="5774" spans="1:4" s="476" customFormat="1" ht="13.5" x14ac:dyDescent="0.25">
      <c r="A5774" s="479">
        <v>102507</v>
      </c>
      <c r="B5774" s="479" t="s">
        <v>16631</v>
      </c>
      <c r="C5774" s="479" t="s">
        <v>934</v>
      </c>
      <c r="D5774" s="480">
        <v>5.29</v>
      </c>
    </row>
    <row r="5775" spans="1:4" s="476" customFormat="1" ht="13.5" x14ac:dyDescent="0.25">
      <c r="A5775" s="479">
        <v>102508</v>
      </c>
      <c r="B5775" s="479" t="s">
        <v>16632</v>
      </c>
      <c r="C5775" s="479" t="s">
        <v>913</v>
      </c>
      <c r="D5775" s="480">
        <v>36.81</v>
      </c>
    </row>
    <row r="5776" spans="1:4" s="476" customFormat="1" ht="13.5" x14ac:dyDescent="0.25">
      <c r="A5776" s="479">
        <v>102509</v>
      </c>
      <c r="B5776" s="479" t="s">
        <v>16633</v>
      </c>
      <c r="C5776" s="479" t="s">
        <v>913</v>
      </c>
      <c r="D5776" s="480">
        <v>21.34</v>
      </c>
    </row>
    <row r="5777" spans="1:4" s="476" customFormat="1" ht="13.5" x14ac:dyDescent="0.25">
      <c r="A5777" s="479">
        <v>102512</v>
      </c>
      <c r="B5777" s="479" t="s">
        <v>16634</v>
      </c>
      <c r="C5777" s="479" t="s">
        <v>934</v>
      </c>
      <c r="D5777" s="480">
        <v>3.94</v>
      </c>
    </row>
    <row r="5778" spans="1:4" s="476" customFormat="1" ht="13.5" x14ac:dyDescent="0.25">
      <c r="A5778" s="479">
        <v>102513</v>
      </c>
      <c r="B5778" s="479" t="s">
        <v>16635</v>
      </c>
      <c r="C5778" s="479" t="s">
        <v>913</v>
      </c>
      <c r="D5778" s="480">
        <v>40.450000000000003</v>
      </c>
    </row>
    <row r="5779" spans="1:4" s="476" customFormat="1" ht="13.5" x14ac:dyDescent="0.25">
      <c r="A5779" s="479">
        <v>102520</v>
      </c>
      <c r="B5779" s="479" t="s">
        <v>16636</v>
      </c>
      <c r="C5779" s="479" t="s">
        <v>913</v>
      </c>
      <c r="D5779" s="480">
        <v>69.83</v>
      </c>
    </row>
    <row r="5780" spans="1:4" s="476" customFormat="1" ht="13.5" x14ac:dyDescent="0.25">
      <c r="A5780" s="479">
        <v>101749</v>
      </c>
      <c r="B5780" s="479" t="s">
        <v>6489</v>
      </c>
      <c r="C5780" s="479" t="s">
        <v>913</v>
      </c>
      <c r="D5780" s="480">
        <v>45.45</v>
      </c>
    </row>
    <row r="5781" spans="1:4" s="476" customFormat="1" ht="13.5" x14ac:dyDescent="0.25">
      <c r="A5781" s="479">
        <v>101750</v>
      </c>
      <c r="B5781" s="479" t="s">
        <v>6490</v>
      </c>
      <c r="C5781" s="479" t="s">
        <v>913</v>
      </c>
      <c r="D5781" s="480">
        <v>43.32</v>
      </c>
    </row>
    <row r="5782" spans="1:4" s="476" customFormat="1" ht="13.5" x14ac:dyDescent="0.25">
      <c r="A5782" s="479">
        <v>101729</v>
      </c>
      <c r="B5782" s="479" t="s">
        <v>6491</v>
      </c>
      <c r="C5782" s="479" t="s">
        <v>913</v>
      </c>
      <c r="D5782" s="480">
        <v>175.41</v>
      </c>
    </row>
    <row r="5783" spans="1:4" s="476" customFormat="1" ht="13.5" x14ac:dyDescent="0.25">
      <c r="A5783" s="479">
        <v>101746</v>
      </c>
      <c r="B5783" s="479" t="s">
        <v>6492</v>
      </c>
      <c r="C5783" s="479" t="s">
        <v>913</v>
      </c>
      <c r="D5783" s="480">
        <v>267.58999999999997</v>
      </c>
    </row>
    <row r="5784" spans="1:4" s="476" customFormat="1" ht="13.5" x14ac:dyDescent="0.25">
      <c r="A5784" s="479">
        <v>101751</v>
      </c>
      <c r="B5784" s="479" t="s">
        <v>6493</v>
      </c>
      <c r="C5784" s="479" t="s">
        <v>913</v>
      </c>
      <c r="D5784" s="480">
        <v>181.68</v>
      </c>
    </row>
    <row r="5785" spans="1:4" s="476" customFormat="1" ht="13.5" x14ac:dyDescent="0.25">
      <c r="A5785" s="479">
        <v>87246</v>
      </c>
      <c r="B5785" s="479" t="s">
        <v>1299</v>
      </c>
      <c r="C5785" s="479" t="s">
        <v>913</v>
      </c>
      <c r="D5785" s="480">
        <v>48.75</v>
      </c>
    </row>
    <row r="5786" spans="1:4" s="476" customFormat="1" ht="13.5" x14ac:dyDescent="0.25">
      <c r="A5786" s="479">
        <v>87247</v>
      </c>
      <c r="B5786" s="479" t="s">
        <v>6494</v>
      </c>
      <c r="C5786" s="479" t="s">
        <v>913</v>
      </c>
      <c r="D5786" s="480">
        <v>42.22</v>
      </c>
    </row>
    <row r="5787" spans="1:4" s="476" customFormat="1" ht="13.5" x14ac:dyDescent="0.25">
      <c r="A5787" s="479">
        <v>87248</v>
      </c>
      <c r="B5787" s="479" t="s">
        <v>6495</v>
      </c>
      <c r="C5787" s="479" t="s">
        <v>913</v>
      </c>
      <c r="D5787" s="480">
        <v>36.81</v>
      </c>
    </row>
    <row r="5788" spans="1:4" s="476" customFormat="1" ht="13.5" x14ac:dyDescent="0.25">
      <c r="A5788" s="479">
        <v>87249</v>
      </c>
      <c r="B5788" s="479" t="s">
        <v>1502</v>
      </c>
      <c r="C5788" s="479" t="s">
        <v>913</v>
      </c>
      <c r="D5788" s="480">
        <v>54.89</v>
      </c>
    </row>
    <row r="5789" spans="1:4" s="476" customFormat="1" ht="13.5" x14ac:dyDescent="0.25">
      <c r="A5789" s="479">
        <v>87250</v>
      </c>
      <c r="B5789" s="479" t="s">
        <v>6496</v>
      </c>
      <c r="C5789" s="479" t="s">
        <v>913</v>
      </c>
      <c r="D5789" s="480">
        <v>44.55</v>
      </c>
    </row>
    <row r="5790" spans="1:4" s="476" customFormat="1" ht="13.5" x14ac:dyDescent="0.25">
      <c r="A5790" s="479">
        <v>87251</v>
      </c>
      <c r="B5790" s="479" t="s">
        <v>1275</v>
      </c>
      <c r="C5790" s="479" t="s">
        <v>913</v>
      </c>
      <c r="D5790" s="480">
        <v>37.78</v>
      </c>
    </row>
    <row r="5791" spans="1:4" s="476" customFormat="1" ht="13.5" x14ac:dyDescent="0.25">
      <c r="A5791" s="479">
        <v>87255</v>
      </c>
      <c r="B5791" s="479" t="s">
        <v>6497</v>
      </c>
      <c r="C5791" s="479" t="s">
        <v>913</v>
      </c>
      <c r="D5791" s="480">
        <v>87.41</v>
      </c>
    </row>
    <row r="5792" spans="1:4" s="476" customFormat="1" ht="13.5" x14ac:dyDescent="0.25">
      <c r="A5792" s="479">
        <v>87256</v>
      </c>
      <c r="B5792" s="479" t="s">
        <v>6498</v>
      </c>
      <c r="C5792" s="479" t="s">
        <v>913</v>
      </c>
      <c r="D5792" s="480">
        <v>75.12</v>
      </c>
    </row>
    <row r="5793" spans="1:4" s="476" customFormat="1" ht="13.5" x14ac:dyDescent="0.25">
      <c r="A5793" s="479">
        <v>87257</v>
      </c>
      <c r="B5793" s="479" t="s">
        <v>6499</v>
      </c>
      <c r="C5793" s="479" t="s">
        <v>913</v>
      </c>
      <c r="D5793" s="480">
        <v>67.22</v>
      </c>
    </row>
    <row r="5794" spans="1:4" s="476" customFormat="1" ht="13.5" x14ac:dyDescent="0.25">
      <c r="A5794" s="479">
        <v>87258</v>
      </c>
      <c r="B5794" s="479" t="s">
        <v>6500</v>
      </c>
      <c r="C5794" s="479" t="s">
        <v>913</v>
      </c>
      <c r="D5794" s="480">
        <v>113.9</v>
      </c>
    </row>
    <row r="5795" spans="1:4" s="476" customFormat="1" ht="13.5" x14ac:dyDescent="0.25">
      <c r="A5795" s="479">
        <v>87259</v>
      </c>
      <c r="B5795" s="479" t="s">
        <v>6501</v>
      </c>
      <c r="C5795" s="479" t="s">
        <v>913</v>
      </c>
      <c r="D5795" s="480">
        <v>102.28</v>
      </c>
    </row>
    <row r="5796" spans="1:4" s="476" customFormat="1" ht="13.5" x14ac:dyDescent="0.25">
      <c r="A5796" s="479">
        <v>87260</v>
      </c>
      <c r="B5796" s="479" t="s">
        <v>6502</v>
      </c>
      <c r="C5796" s="479" t="s">
        <v>913</v>
      </c>
      <c r="D5796" s="480">
        <v>95.32</v>
      </c>
    </row>
    <row r="5797" spans="1:4" s="476" customFormat="1" ht="13.5" x14ac:dyDescent="0.25">
      <c r="A5797" s="479">
        <v>87261</v>
      </c>
      <c r="B5797" s="479" t="s">
        <v>6503</v>
      </c>
      <c r="C5797" s="479" t="s">
        <v>913</v>
      </c>
      <c r="D5797" s="480">
        <v>131.22999999999999</v>
      </c>
    </row>
    <row r="5798" spans="1:4" s="476" customFormat="1" ht="13.5" x14ac:dyDescent="0.25">
      <c r="A5798" s="479">
        <v>87262</v>
      </c>
      <c r="B5798" s="479" t="s">
        <v>6504</v>
      </c>
      <c r="C5798" s="479" t="s">
        <v>913</v>
      </c>
      <c r="D5798" s="480">
        <v>117.83</v>
      </c>
    </row>
    <row r="5799" spans="1:4" s="476" customFormat="1" ht="13.5" x14ac:dyDescent="0.25">
      <c r="A5799" s="479">
        <v>87263</v>
      </c>
      <c r="B5799" s="479" t="s">
        <v>6505</v>
      </c>
      <c r="C5799" s="479" t="s">
        <v>913</v>
      </c>
      <c r="D5799" s="480">
        <v>109.64</v>
      </c>
    </row>
    <row r="5800" spans="1:4" s="476" customFormat="1" ht="13.5" x14ac:dyDescent="0.25">
      <c r="A5800" s="479">
        <v>89046</v>
      </c>
      <c r="B5800" s="479" t="s">
        <v>6506</v>
      </c>
      <c r="C5800" s="479" t="s">
        <v>913</v>
      </c>
      <c r="D5800" s="480">
        <v>41.9</v>
      </c>
    </row>
    <row r="5801" spans="1:4" s="476" customFormat="1" ht="13.5" x14ac:dyDescent="0.25">
      <c r="A5801" s="479">
        <v>89171</v>
      </c>
      <c r="B5801" s="479" t="s">
        <v>6507</v>
      </c>
      <c r="C5801" s="479" t="s">
        <v>913</v>
      </c>
      <c r="D5801" s="480">
        <v>39.270000000000003</v>
      </c>
    </row>
    <row r="5802" spans="1:4" s="476" customFormat="1" ht="13.5" x14ac:dyDescent="0.25">
      <c r="A5802" s="479">
        <v>93389</v>
      </c>
      <c r="B5802" s="479" t="s">
        <v>6508</v>
      </c>
      <c r="C5802" s="479" t="s">
        <v>913</v>
      </c>
      <c r="D5802" s="480">
        <v>44.34</v>
      </c>
    </row>
    <row r="5803" spans="1:4" s="476" customFormat="1" ht="13.5" x14ac:dyDescent="0.25">
      <c r="A5803" s="479">
        <v>93390</v>
      </c>
      <c r="B5803" s="479" t="s">
        <v>6509</v>
      </c>
      <c r="C5803" s="479" t="s">
        <v>913</v>
      </c>
      <c r="D5803" s="480">
        <v>37.89</v>
      </c>
    </row>
    <row r="5804" spans="1:4" s="476" customFormat="1" ht="13.5" x14ac:dyDescent="0.25">
      <c r="A5804" s="479">
        <v>93391</v>
      </c>
      <c r="B5804" s="479" t="s">
        <v>6510</v>
      </c>
      <c r="C5804" s="479" t="s">
        <v>913</v>
      </c>
      <c r="D5804" s="480">
        <v>32.479999999999997</v>
      </c>
    </row>
    <row r="5805" spans="1:4" s="476" customFormat="1" ht="13.5" x14ac:dyDescent="0.25">
      <c r="A5805" s="479">
        <v>98671</v>
      </c>
      <c r="B5805" s="479" t="s">
        <v>6511</v>
      </c>
      <c r="C5805" s="479" t="s">
        <v>913</v>
      </c>
      <c r="D5805" s="480">
        <v>380.37</v>
      </c>
    </row>
    <row r="5806" spans="1:4" s="476" customFormat="1" ht="13.5" x14ac:dyDescent="0.25">
      <c r="A5806" s="479">
        <v>98672</v>
      </c>
      <c r="B5806" s="479" t="s">
        <v>6512</v>
      </c>
      <c r="C5806" s="479" t="s">
        <v>913</v>
      </c>
      <c r="D5806" s="480">
        <v>312.18</v>
      </c>
    </row>
    <row r="5807" spans="1:4" s="476" customFormat="1" ht="13.5" x14ac:dyDescent="0.25">
      <c r="A5807" s="479">
        <v>98678</v>
      </c>
      <c r="B5807" s="479" t="s">
        <v>6513</v>
      </c>
      <c r="C5807" s="479" t="s">
        <v>913</v>
      </c>
      <c r="D5807" s="480">
        <v>453.15</v>
      </c>
    </row>
    <row r="5808" spans="1:4" s="476" customFormat="1" ht="13.5" x14ac:dyDescent="0.25">
      <c r="A5808" s="479">
        <v>98679</v>
      </c>
      <c r="B5808" s="479" t="s">
        <v>6514</v>
      </c>
      <c r="C5808" s="479" t="s">
        <v>913</v>
      </c>
      <c r="D5808" s="480">
        <v>31.18</v>
      </c>
    </row>
    <row r="5809" spans="1:4" s="476" customFormat="1" ht="13.5" x14ac:dyDescent="0.25">
      <c r="A5809" s="479">
        <v>98680</v>
      </c>
      <c r="B5809" s="479" t="s">
        <v>6515</v>
      </c>
      <c r="C5809" s="479" t="s">
        <v>913</v>
      </c>
      <c r="D5809" s="480">
        <v>39.020000000000003</v>
      </c>
    </row>
    <row r="5810" spans="1:4" s="476" customFormat="1" ht="13.5" x14ac:dyDescent="0.25">
      <c r="A5810" s="479">
        <v>98681</v>
      </c>
      <c r="B5810" s="479" t="s">
        <v>6516</v>
      </c>
      <c r="C5810" s="479" t="s">
        <v>913</v>
      </c>
      <c r="D5810" s="480">
        <v>29.06</v>
      </c>
    </row>
    <row r="5811" spans="1:4" s="476" customFormat="1" ht="13.5" x14ac:dyDescent="0.25">
      <c r="A5811" s="479">
        <v>98682</v>
      </c>
      <c r="B5811" s="479" t="s">
        <v>6517</v>
      </c>
      <c r="C5811" s="479" t="s">
        <v>913</v>
      </c>
      <c r="D5811" s="480">
        <v>36.9</v>
      </c>
    </row>
    <row r="5812" spans="1:4" s="476" customFormat="1" ht="13.5" x14ac:dyDescent="0.25">
      <c r="A5812" s="479">
        <v>98685</v>
      </c>
      <c r="B5812" s="479" t="s">
        <v>6518</v>
      </c>
      <c r="C5812" s="479" t="s">
        <v>934</v>
      </c>
      <c r="D5812" s="480">
        <v>69.069999999999993</v>
      </c>
    </row>
    <row r="5813" spans="1:4" s="476" customFormat="1" ht="13.5" x14ac:dyDescent="0.25">
      <c r="A5813" s="479">
        <v>98686</v>
      </c>
      <c r="B5813" s="479" t="s">
        <v>6519</v>
      </c>
      <c r="C5813" s="479" t="s">
        <v>934</v>
      </c>
      <c r="D5813" s="480">
        <v>35.43</v>
      </c>
    </row>
    <row r="5814" spans="1:4" s="476" customFormat="1" ht="13.5" x14ac:dyDescent="0.25">
      <c r="A5814" s="479">
        <v>98688</v>
      </c>
      <c r="B5814" s="479" t="s">
        <v>6520</v>
      </c>
      <c r="C5814" s="479" t="s">
        <v>934</v>
      </c>
      <c r="D5814" s="480">
        <v>43.1</v>
      </c>
    </row>
    <row r="5815" spans="1:4" s="476" customFormat="1" ht="13.5" x14ac:dyDescent="0.25">
      <c r="A5815" s="479">
        <v>98689</v>
      </c>
      <c r="B5815" s="479" t="s">
        <v>6521</v>
      </c>
      <c r="C5815" s="479" t="s">
        <v>934</v>
      </c>
      <c r="D5815" s="480">
        <v>97.72</v>
      </c>
    </row>
    <row r="5816" spans="1:4" s="476" customFormat="1" ht="13.5" x14ac:dyDescent="0.25">
      <c r="A5816" s="479">
        <v>101090</v>
      </c>
      <c r="B5816" s="479" t="s">
        <v>6522</v>
      </c>
      <c r="C5816" s="479" t="s">
        <v>913</v>
      </c>
      <c r="D5816" s="480">
        <v>179.23</v>
      </c>
    </row>
    <row r="5817" spans="1:4" s="476" customFormat="1" ht="13.5" x14ac:dyDescent="0.25">
      <c r="A5817" s="479">
        <v>101091</v>
      </c>
      <c r="B5817" s="479" t="s">
        <v>6523</v>
      </c>
      <c r="C5817" s="479" t="s">
        <v>913</v>
      </c>
      <c r="D5817" s="480">
        <v>114.36</v>
      </c>
    </row>
    <row r="5818" spans="1:4" s="476" customFormat="1" ht="13.5" x14ac:dyDescent="0.25">
      <c r="A5818" s="479">
        <v>101725</v>
      </c>
      <c r="B5818" s="479" t="s">
        <v>6524</v>
      </c>
      <c r="C5818" s="479" t="s">
        <v>913</v>
      </c>
      <c r="D5818" s="480">
        <v>228.04</v>
      </c>
    </row>
    <row r="5819" spans="1:4" s="476" customFormat="1" ht="13.5" x14ac:dyDescent="0.25">
      <c r="A5819" s="479">
        <v>101726</v>
      </c>
      <c r="B5819" s="479" t="s">
        <v>6525</v>
      </c>
      <c r="C5819" s="479" t="s">
        <v>913</v>
      </c>
      <c r="D5819" s="480">
        <v>149.91999999999999</v>
      </c>
    </row>
    <row r="5820" spans="1:4" s="476" customFormat="1" ht="13.5" x14ac:dyDescent="0.25">
      <c r="A5820" s="479">
        <v>101731</v>
      </c>
      <c r="B5820" s="479" t="s">
        <v>6526</v>
      </c>
      <c r="C5820" s="479" t="s">
        <v>913</v>
      </c>
      <c r="D5820" s="480">
        <v>260.77</v>
      </c>
    </row>
    <row r="5821" spans="1:4" s="476" customFormat="1" ht="13.5" x14ac:dyDescent="0.25">
      <c r="A5821" s="479">
        <v>101732</v>
      </c>
      <c r="B5821" s="479" t="s">
        <v>6527</v>
      </c>
      <c r="C5821" s="479" t="s">
        <v>913</v>
      </c>
      <c r="D5821" s="480">
        <v>80.44</v>
      </c>
    </row>
    <row r="5822" spans="1:4" s="476" customFormat="1" ht="13.5" x14ac:dyDescent="0.25">
      <c r="A5822" s="479">
        <v>101094</v>
      </c>
      <c r="B5822" s="479" t="s">
        <v>6528</v>
      </c>
      <c r="C5822" s="479" t="s">
        <v>934</v>
      </c>
      <c r="D5822" s="480">
        <v>184.48</v>
      </c>
    </row>
    <row r="5823" spans="1:4" s="476" customFormat="1" ht="13.5" x14ac:dyDescent="0.25">
      <c r="A5823" s="479">
        <v>101727</v>
      </c>
      <c r="B5823" s="479" t="s">
        <v>6529</v>
      </c>
      <c r="C5823" s="479" t="s">
        <v>913</v>
      </c>
      <c r="D5823" s="480">
        <v>221.41</v>
      </c>
    </row>
    <row r="5824" spans="1:4" s="476" customFormat="1" ht="13.5" x14ac:dyDescent="0.25">
      <c r="A5824" s="479">
        <v>101733</v>
      </c>
      <c r="B5824" s="479" t="s">
        <v>6530</v>
      </c>
      <c r="C5824" s="479" t="s">
        <v>913</v>
      </c>
      <c r="D5824" s="480">
        <v>295.45999999999998</v>
      </c>
    </row>
    <row r="5825" spans="1:4" s="476" customFormat="1" ht="13.5" x14ac:dyDescent="0.25">
      <c r="A5825" s="479">
        <v>101734</v>
      </c>
      <c r="B5825" s="479" t="s">
        <v>6531</v>
      </c>
      <c r="C5825" s="479" t="s">
        <v>913</v>
      </c>
      <c r="D5825" s="480">
        <v>453.42</v>
      </c>
    </row>
    <row r="5826" spans="1:4" s="476" customFormat="1" ht="13.5" x14ac:dyDescent="0.25">
      <c r="A5826" s="479">
        <v>101735</v>
      </c>
      <c r="B5826" s="479" t="s">
        <v>6532</v>
      </c>
      <c r="C5826" s="479" t="s">
        <v>913</v>
      </c>
      <c r="D5826" s="480">
        <v>464.88</v>
      </c>
    </row>
    <row r="5827" spans="1:4" s="476" customFormat="1" ht="13.5" x14ac:dyDescent="0.25">
      <c r="A5827" s="479">
        <v>101736</v>
      </c>
      <c r="B5827" s="479" t="s">
        <v>6533</v>
      </c>
      <c r="C5827" s="479" t="s">
        <v>913</v>
      </c>
      <c r="D5827" s="480">
        <v>109.26</v>
      </c>
    </row>
    <row r="5828" spans="1:4" s="476" customFormat="1" ht="13.5" x14ac:dyDescent="0.25">
      <c r="A5828" s="479">
        <v>101737</v>
      </c>
      <c r="B5828" s="479" t="s">
        <v>6534</v>
      </c>
      <c r="C5828" s="479" t="s">
        <v>913</v>
      </c>
      <c r="D5828" s="480">
        <v>131.91999999999999</v>
      </c>
    </row>
    <row r="5829" spans="1:4" s="476" customFormat="1" ht="13.5" x14ac:dyDescent="0.25">
      <c r="A5829" s="479">
        <v>101748</v>
      </c>
      <c r="B5829" s="479" t="s">
        <v>6535</v>
      </c>
      <c r="C5829" s="479" t="s">
        <v>913</v>
      </c>
      <c r="D5829" s="480">
        <v>3.06</v>
      </c>
    </row>
    <row r="5830" spans="1:4" s="476" customFormat="1" ht="13.5" x14ac:dyDescent="0.25">
      <c r="A5830" s="479">
        <v>101092</v>
      </c>
      <c r="B5830" s="479" t="s">
        <v>6536</v>
      </c>
      <c r="C5830" s="479" t="s">
        <v>913</v>
      </c>
      <c r="D5830" s="480">
        <v>388.61</v>
      </c>
    </row>
    <row r="5831" spans="1:4" s="476" customFormat="1" ht="13.5" x14ac:dyDescent="0.25">
      <c r="A5831" s="479">
        <v>101093</v>
      </c>
      <c r="B5831" s="479" t="s">
        <v>6537</v>
      </c>
      <c r="C5831" s="479" t="s">
        <v>913</v>
      </c>
      <c r="D5831" s="480">
        <v>320.42</v>
      </c>
    </row>
    <row r="5832" spans="1:4" s="476" customFormat="1" ht="13.5" x14ac:dyDescent="0.25">
      <c r="A5832" s="479">
        <v>98695</v>
      </c>
      <c r="B5832" s="479" t="s">
        <v>6538</v>
      </c>
      <c r="C5832" s="479" t="s">
        <v>934</v>
      </c>
      <c r="D5832" s="480">
        <v>58.17</v>
      </c>
    </row>
    <row r="5833" spans="1:4" s="476" customFormat="1" ht="13.5" x14ac:dyDescent="0.25">
      <c r="A5833" s="479">
        <v>98697</v>
      </c>
      <c r="B5833" s="479" t="s">
        <v>6539</v>
      </c>
      <c r="C5833" s="479" t="s">
        <v>934</v>
      </c>
      <c r="D5833" s="480">
        <v>37.97</v>
      </c>
    </row>
    <row r="5834" spans="1:4" s="476" customFormat="1" ht="13.5" x14ac:dyDescent="0.25">
      <c r="A5834" s="479">
        <v>101738</v>
      </c>
      <c r="B5834" s="479" t="s">
        <v>6540</v>
      </c>
      <c r="C5834" s="479" t="s">
        <v>934</v>
      </c>
      <c r="D5834" s="480">
        <v>27.45</v>
      </c>
    </row>
    <row r="5835" spans="1:4" s="476" customFormat="1" ht="13.5" x14ac:dyDescent="0.25">
      <c r="A5835" s="479">
        <v>101739</v>
      </c>
      <c r="B5835" s="479" t="s">
        <v>6541</v>
      </c>
      <c r="C5835" s="479" t="s">
        <v>934</v>
      </c>
      <c r="D5835" s="480">
        <v>30.68</v>
      </c>
    </row>
    <row r="5836" spans="1:4" s="476" customFormat="1" ht="13.5" x14ac:dyDescent="0.25">
      <c r="A5836" s="479">
        <v>88648</v>
      </c>
      <c r="B5836" s="479" t="s">
        <v>6542</v>
      </c>
      <c r="C5836" s="479" t="s">
        <v>934</v>
      </c>
      <c r="D5836" s="480">
        <v>5.67</v>
      </c>
    </row>
    <row r="5837" spans="1:4" s="476" customFormat="1" ht="13.5" x14ac:dyDescent="0.25">
      <c r="A5837" s="479">
        <v>88649</v>
      </c>
      <c r="B5837" s="479" t="s">
        <v>6543</v>
      </c>
      <c r="C5837" s="479" t="s">
        <v>934</v>
      </c>
      <c r="D5837" s="480">
        <v>6.42</v>
      </c>
    </row>
    <row r="5838" spans="1:4" s="476" customFormat="1" ht="13.5" x14ac:dyDescent="0.25">
      <c r="A5838" s="479">
        <v>88650</v>
      </c>
      <c r="B5838" s="479" t="s">
        <v>6544</v>
      </c>
      <c r="C5838" s="479" t="s">
        <v>934</v>
      </c>
      <c r="D5838" s="480">
        <v>12.25</v>
      </c>
    </row>
    <row r="5839" spans="1:4" s="476" customFormat="1" ht="13.5" x14ac:dyDescent="0.25">
      <c r="A5839" s="479">
        <v>96467</v>
      </c>
      <c r="B5839" s="479" t="s">
        <v>6545</v>
      </c>
      <c r="C5839" s="479" t="s">
        <v>934</v>
      </c>
      <c r="D5839" s="480">
        <v>5.17</v>
      </c>
    </row>
    <row r="5840" spans="1:4" s="476" customFormat="1" ht="13.5" x14ac:dyDescent="0.25">
      <c r="A5840" s="479">
        <v>101740</v>
      </c>
      <c r="B5840" s="479" t="s">
        <v>6546</v>
      </c>
      <c r="C5840" s="479" t="s">
        <v>934</v>
      </c>
      <c r="D5840" s="480">
        <v>40.97</v>
      </c>
    </row>
    <row r="5841" spans="1:4" s="476" customFormat="1" ht="13.5" x14ac:dyDescent="0.25">
      <c r="A5841" s="479">
        <v>101741</v>
      </c>
      <c r="B5841" s="479" t="s">
        <v>6547</v>
      </c>
      <c r="C5841" s="479" t="s">
        <v>934</v>
      </c>
      <c r="D5841" s="480">
        <v>19.89</v>
      </c>
    </row>
    <row r="5842" spans="1:4" s="476" customFormat="1" ht="13.5" x14ac:dyDescent="0.25">
      <c r="A5842" s="479">
        <v>94990</v>
      </c>
      <c r="B5842" s="479" t="s">
        <v>6548</v>
      </c>
      <c r="C5842" s="479" t="s">
        <v>932</v>
      </c>
      <c r="D5842" s="480">
        <v>721.95</v>
      </c>
    </row>
    <row r="5843" spans="1:4" s="476" customFormat="1" ht="13.5" x14ac:dyDescent="0.25">
      <c r="A5843" s="479">
        <v>94991</v>
      </c>
      <c r="B5843" s="479" t="s">
        <v>6549</v>
      </c>
      <c r="C5843" s="479" t="s">
        <v>932</v>
      </c>
      <c r="D5843" s="480">
        <v>511.9</v>
      </c>
    </row>
    <row r="5844" spans="1:4" s="476" customFormat="1" ht="13.5" x14ac:dyDescent="0.25">
      <c r="A5844" s="479">
        <v>94992</v>
      </c>
      <c r="B5844" s="479" t="s">
        <v>1266</v>
      </c>
      <c r="C5844" s="479" t="s">
        <v>913</v>
      </c>
      <c r="D5844" s="480">
        <v>101.46</v>
      </c>
    </row>
    <row r="5845" spans="1:4" s="476" customFormat="1" ht="13.5" x14ac:dyDescent="0.25">
      <c r="A5845" s="479">
        <v>94993</v>
      </c>
      <c r="B5845" s="479" t="s">
        <v>6550</v>
      </c>
      <c r="C5845" s="479" t="s">
        <v>913</v>
      </c>
      <c r="D5845" s="480">
        <v>88.85</v>
      </c>
    </row>
    <row r="5846" spans="1:4" s="476" customFormat="1" ht="13.5" x14ac:dyDescent="0.25">
      <c r="A5846" s="479">
        <v>94994</v>
      </c>
      <c r="B5846" s="479" t="s">
        <v>6551</v>
      </c>
      <c r="C5846" s="479" t="s">
        <v>913</v>
      </c>
      <c r="D5846" s="480">
        <v>117.76</v>
      </c>
    </row>
    <row r="5847" spans="1:4" s="476" customFormat="1" ht="13.5" x14ac:dyDescent="0.25">
      <c r="A5847" s="479">
        <v>94995</v>
      </c>
      <c r="B5847" s="479" t="s">
        <v>6552</v>
      </c>
      <c r="C5847" s="479" t="s">
        <v>913</v>
      </c>
      <c r="D5847" s="480">
        <v>100.96</v>
      </c>
    </row>
    <row r="5848" spans="1:4" s="476" customFormat="1" ht="13.5" x14ac:dyDescent="0.25">
      <c r="A5848" s="479">
        <v>94996</v>
      </c>
      <c r="B5848" s="479" t="s">
        <v>6553</v>
      </c>
      <c r="C5848" s="479" t="s">
        <v>913</v>
      </c>
      <c r="D5848" s="480">
        <v>132.21</v>
      </c>
    </row>
    <row r="5849" spans="1:4" s="476" customFormat="1" ht="13.5" x14ac:dyDescent="0.25">
      <c r="A5849" s="479">
        <v>94997</v>
      </c>
      <c r="B5849" s="479" t="s">
        <v>6554</v>
      </c>
      <c r="C5849" s="479" t="s">
        <v>913</v>
      </c>
      <c r="D5849" s="480">
        <v>111.2</v>
      </c>
    </row>
    <row r="5850" spans="1:4" s="476" customFormat="1" ht="13.5" x14ac:dyDescent="0.25">
      <c r="A5850" s="479">
        <v>94998</v>
      </c>
      <c r="B5850" s="479" t="s">
        <v>6555</v>
      </c>
      <c r="C5850" s="479" t="s">
        <v>913</v>
      </c>
      <c r="D5850" s="480">
        <v>147.82</v>
      </c>
    </row>
    <row r="5851" spans="1:4" s="476" customFormat="1" ht="13.5" x14ac:dyDescent="0.25">
      <c r="A5851" s="479">
        <v>94999</v>
      </c>
      <c r="B5851" s="479" t="s">
        <v>6556</v>
      </c>
      <c r="C5851" s="479" t="s">
        <v>913</v>
      </c>
      <c r="D5851" s="480">
        <v>122.62</v>
      </c>
    </row>
    <row r="5852" spans="1:4" s="476" customFormat="1" ht="13.5" x14ac:dyDescent="0.25">
      <c r="A5852" s="479">
        <v>101747</v>
      </c>
      <c r="B5852" s="479" t="s">
        <v>6557</v>
      </c>
      <c r="C5852" s="479" t="s">
        <v>913</v>
      </c>
      <c r="D5852" s="480">
        <v>64.91</v>
      </c>
    </row>
    <row r="5853" spans="1:4" s="476" customFormat="1" ht="13.5" x14ac:dyDescent="0.25">
      <c r="A5853" s="479">
        <v>101743</v>
      </c>
      <c r="B5853" s="479" t="s">
        <v>6558</v>
      </c>
      <c r="C5853" s="479" t="s">
        <v>913</v>
      </c>
      <c r="D5853" s="480">
        <v>156.81</v>
      </c>
    </row>
    <row r="5854" spans="1:4" s="476" customFormat="1" ht="13.5" x14ac:dyDescent="0.25">
      <c r="A5854" s="479">
        <v>101744</v>
      </c>
      <c r="B5854" s="479" t="s">
        <v>6559</v>
      </c>
      <c r="C5854" s="479" t="s">
        <v>913</v>
      </c>
      <c r="D5854" s="480">
        <v>125</v>
      </c>
    </row>
    <row r="5855" spans="1:4" s="476" customFormat="1" ht="13.5" x14ac:dyDescent="0.25">
      <c r="A5855" s="479">
        <v>101745</v>
      </c>
      <c r="B5855" s="479" t="s">
        <v>6560</v>
      </c>
      <c r="C5855" s="479" t="s">
        <v>913</v>
      </c>
      <c r="D5855" s="480">
        <v>153.57</v>
      </c>
    </row>
    <row r="5856" spans="1:4" s="476" customFormat="1" ht="13.5" x14ac:dyDescent="0.25">
      <c r="A5856" s="479">
        <v>87620</v>
      </c>
      <c r="B5856" s="479" t="s">
        <v>16637</v>
      </c>
      <c r="C5856" s="479" t="s">
        <v>913</v>
      </c>
      <c r="D5856" s="480">
        <v>25.63</v>
      </c>
    </row>
    <row r="5857" spans="1:4" s="476" customFormat="1" ht="13.5" x14ac:dyDescent="0.25">
      <c r="A5857" s="479">
        <v>87622</v>
      </c>
      <c r="B5857" s="479" t="s">
        <v>16638</v>
      </c>
      <c r="C5857" s="479" t="s">
        <v>913</v>
      </c>
      <c r="D5857" s="480">
        <v>28.74</v>
      </c>
    </row>
    <row r="5858" spans="1:4" s="476" customFormat="1" ht="13.5" x14ac:dyDescent="0.25">
      <c r="A5858" s="479">
        <v>87623</v>
      </c>
      <c r="B5858" s="479" t="s">
        <v>16639</v>
      </c>
      <c r="C5858" s="479" t="s">
        <v>913</v>
      </c>
      <c r="D5858" s="480">
        <v>48.44</v>
      </c>
    </row>
    <row r="5859" spans="1:4" s="476" customFormat="1" ht="13.5" x14ac:dyDescent="0.25">
      <c r="A5859" s="479">
        <v>87624</v>
      </c>
      <c r="B5859" s="479" t="s">
        <v>16639</v>
      </c>
      <c r="C5859" s="479" t="s">
        <v>913</v>
      </c>
      <c r="D5859" s="480">
        <v>53.92</v>
      </c>
    </row>
    <row r="5860" spans="1:4" s="476" customFormat="1" ht="13.5" x14ac:dyDescent="0.25">
      <c r="A5860" s="479">
        <v>87630</v>
      </c>
      <c r="B5860" s="479" t="s">
        <v>16640</v>
      </c>
      <c r="C5860" s="479" t="s">
        <v>913</v>
      </c>
      <c r="D5860" s="480">
        <v>32.74</v>
      </c>
    </row>
    <row r="5861" spans="1:4" s="476" customFormat="1" ht="13.5" x14ac:dyDescent="0.25">
      <c r="A5861" s="479">
        <v>87632</v>
      </c>
      <c r="B5861" s="479" t="s">
        <v>16641</v>
      </c>
      <c r="C5861" s="479" t="s">
        <v>913</v>
      </c>
      <c r="D5861" s="480">
        <v>37.07</v>
      </c>
    </row>
    <row r="5862" spans="1:4" s="476" customFormat="1" ht="13.5" x14ac:dyDescent="0.25">
      <c r="A5862" s="479">
        <v>87633</v>
      </c>
      <c r="B5862" s="479" t="s">
        <v>16642</v>
      </c>
      <c r="C5862" s="479" t="s">
        <v>913</v>
      </c>
      <c r="D5862" s="480">
        <v>64.459999999999994</v>
      </c>
    </row>
    <row r="5863" spans="1:4" s="476" customFormat="1" ht="13.5" x14ac:dyDescent="0.25">
      <c r="A5863" s="479">
        <v>87634</v>
      </c>
      <c r="B5863" s="479" t="s">
        <v>16643</v>
      </c>
      <c r="C5863" s="479" t="s">
        <v>913</v>
      </c>
      <c r="D5863" s="480">
        <v>72.08</v>
      </c>
    </row>
    <row r="5864" spans="1:4" s="476" customFormat="1" ht="13.5" x14ac:dyDescent="0.25">
      <c r="A5864" s="479">
        <v>87640</v>
      </c>
      <c r="B5864" s="479" t="s">
        <v>16644</v>
      </c>
      <c r="C5864" s="479" t="s">
        <v>913</v>
      </c>
      <c r="D5864" s="480">
        <v>38.58</v>
      </c>
    </row>
    <row r="5865" spans="1:4" s="476" customFormat="1" ht="13.5" x14ac:dyDescent="0.25">
      <c r="A5865" s="479">
        <v>87642</v>
      </c>
      <c r="B5865" s="479" t="s">
        <v>16645</v>
      </c>
      <c r="C5865" s="479" t="s">
        <v>913</v>
      </c>
      <c r="D5865" s="480">
        <v>43.9</v>
      </c>
    </row>
    <row r="5866" spans="1:4" s="476" customFormat="1" ht="13.5" x14ac:dyDescent="0.25">
      <c r="A5866" s="479">
        <v>87643</v>
      </c>
      <c r="B5866" s="479" t="s">
        <v>16646</v>
      </c>
      <c r="C5866" s="479" t="s">
        <v>913</v>
      </c>
      <c r="D5866" s="480">
        <v>77.58</v>
      </c>
    </row>
    <row r="5867" spans="1:4" s="476" customFormat="1" ht="13.5" x14ac:dyDescent="0.25">
      <c r="A5867" s="479">
        <v>87644</v>
      </c>
      <c r="B5867" s="479" t="s">
        <v>16647</v>
      </c>
      <c r="C5867" s="479" t="s">
        <v>913</v>
      </c>
      <c r="D5867" s="480">
        <v>86.95</v>
      </c>
    </row>
    <row r="5868" spans="1:4" s="476" customFormat="1" ht="13.5" x14ac:dyDescent="0.25">
      <c r="A5868" s="479">
        <v>87680</v>
      </c>
      <c r="B5868" s="479" t="s">
        <v>16648</v>
      </c>
      <c r="C5868" s="479" t="s">
        <v>913</v>
      </c>
      <c r="D5868" s="480">
        <v>34.79</v>
      </c>
    </row>
    <row r="5869" spans="1:4" s="476" customFormat="1" ht="13.5" x14ac:dyDescent="0.25">
      <c r="A5869" s="479">
        <v>87682</v>
      </c>
      <c r="B5869" s="479" t="s">
        <v>16649</v>
      </c>
      <c r="C5869" s="479" t="s">
        <v>913</v>
      </c>
      <c r="D5869" s="480">
        <v>40.11</v>
      </c>
    </row>
    <row r="5870" spans="1:4" s="476" customFormat="1" ht="13.5" x14ac:dyDescent="0.25">
      <c r="A5870" s="479">
        <v>87683</v>
      </c>
      <c r="B5870" s="479" t="s">
        <v>16650</v>
      </c>
      <c r="C5870" s="479" t="s">
        <v>913</v>
      </c>
      <c r="D5870" s="480">
        <v>73.790000000000006</v>
      </c>
    </row>
    <row r="5871" spans="1:4" s="476" customFormat="1" ht="13.5" x14ac:dyDescent="0.25">
      <c r="A5871" s="479">
        <v>87684</v>
      </c>
      <c r="B5871" s="479" t="s">
        <v>16651</v>
      </c>
      <c r="C5871" s="479" t="s">
        <v>913</v>
      </c>
      <c r="D5871" s="480">
        <v>83.16</v>
      </c>
    </row>
    <row r="5872" spans="1:4" s="476" customFormat="1" ht="13.5" x14ac:dyDescent="0.25">
      <c r="A5872" s="479">
        <v>87690</v>
      </c>
      <c r="B5872" s="479" t="s">
        <v>16652</v>
      </c>
      <c r="C5872" s="479" t="s">
        <v>913</v>
      </c>
      <c r="D5872" s="480">
        <v>39.880000000000003</v>
      </c>
    </row>
    <row r="5873" spans="1:4" s="476" customFormat="1" ht="13.5" x14ac:dyDescent="0.25">
      <c r="A5873" s="479">
        <v>87692</v>
      </c>
      <c r="B5873" s="479" t="s">
        <v>16653</v>
      </c>
      <c r="C5873" s="479" t="s">
        <v>913</v>
      </c>
      <c r="D5873" s="480">
        <v>45.97</v>
      </c>
    </row>
    <row r="5874" spans="1:4" s="476" customFormat="1" ht="13.5" x14ac:dyDescent="0.25">
      <c r="A5874" s="479">
        <v>87693</v>
      </c>
      <c r="B5874" s="479" t="s">
        <v>16654</v>
      </c>
      <c r="C5874" s="479" t="s">
        <v>913</v>
      </c>
      <c r="D5874" s="480">
        <v>84.54</v>
      </c>
    </row>
    <row r="5875" spans="1:4" s="476" customFormat="1" ht="13.5" x14ac:dyDescent="0.25">
      <c r="A5875" s="479">
        <v>87694</v>
      </c>
      <c r="B5875" s="479" t="s">
        <v>16655</v>
      </c>
      <c r="C5875" s="479" t="s">
        <v>913</v>
      </c>
      <c r="D5875" s="480">
        <v>95.28</v>
      </c>
    </row>
    <row r="5876" spans="1:4" s="476" customFormat="1" ht="13.5" x14ac:dyDescent="0.25">
      <c r="A5876" s="479">
        <v>87700</v>
      </c>
      <c r="B5876" s="479" t="s">
        <v>16656</v>
      </c>
      <c r="C5876" s="479" t="s">
        <v>913</v>
      </c>
      <c r="D5876" s="480">
        <v>43.05</v>
      </c>
    </row>
    <row r="5877" spans="1:4" s="476" customFormat="1" ht="13.5" x14ac:dyDescent="0.25">
      <c r="A5877" s="479">
        <v>87702</v>
      </c>
      <c r="B5877" s="479" t="s">
        <v>16657</v>
      </c>
      <c r="C5877" s="479" t="s">
        <v>913</v>
      </c>
      <c r="D5877" s="480">
        <v>49.68</v>
      </c>
    </row>
    <row r="5878" spans="1:4" s="476" customFormat="1" ht="13.5" x14ac:dyDescent="0.25">
      <c r="A5878" s="479">
        <v>87703</v>
      </c>
      <c r="B5878" s="479" t="s">
        <v>16658</v>
      </c>
      <c r="C5878" s="479" t="s">
        <v>913</v>
      </c>
      <c r="D5878" s="480">
        <v>91.68</v>
      </c>
    </row>
    <row r="5879" spans="1:4" s="476" customFormat="1" ht="13.5" x14ac:dyDescent="0.25">
      <c r="A5879" s="479">
        <v>87704</v>
      </c>
      <c r="B5879" s="479" t="s">
        <v>16659</v>
      </c>
      <c r="C5879" s="479" t="s">
        <v>913</v>
      </c>
      <c r="D5879" s="480">
        <v>103.38</v>
      </c>
    </row>
    <row r="5880" spans="1:4" s="476" customFormat="1" ht="13.5" x14ac:dyDescent="0.25">
      <c r="A5880" s="479">
        <v>87735</v>
      </c>
      <c r="B5880" s="479" t="s">
        <v>16660</v>
      </c>
      <c r="C5880" s="479" t="s">
        <v>913</v>
      </c>
      <c r="D5880" s="480">
        <v>35.94</v>
      </c>
    </row>
    <row r="5881" spans="1:4" s="476" customFormat="1" ht="13.5" x14ac:dyDescent="0.25">
      <c r="A5881" s="479">
        <v>87737</v>
      </c>
      <c r="B5881" s="479" t="s">
        <v>16661</v>
      </c>
      <c r="C5881" s="479" t="s">
        <v>913</v>
      </c>
      <c r="D5881" s="480">
        <v>39.049999999999997</v>
      </c>
    </row>
    <row r="5882" spans="1:4" s="476" customFormat="1" ht="13.5" x14ac:dyDescent="0.25">
      <c r="A5882" s="479">
        <v>87738</v>
      </c>
      <c r="B5882" s="479" t="s">
        <v>16662</v>
      </c>
      <c r="C5882" s="479" t="s">
        <v>913</v>
      </c>
      <c r="D5882" s="480">
        <v>58.75</v>
      </c>
    </row>
    <row r="5883" spans="1:4" s="476" customFormat="1" ht="13.5" x14ac:dyDescent="0.25">
      <c r="A5883" s="479">
        <v>87739</v>
      </c>
      <c r="B5883" s="479" t="s">
        <v>16663</v>
      </c>
      <c r="C5883" s="479" t="s">
        <v>913</v>
      </c>
      <c r="D5883" s="480">
        <v>64.23</v>
      </c>
    </row>
    <row r="5884" spans="1:4" s="476" customFormat="1" ht="13.5" x14ac:dyDescent="0.25">
      <c r="A5884" s="479">
        <v>87745</v>
      </c>
      <c r="B5884" s="479" t="s">
        <v>16664</v>
      </c>
      <c r="C5884" s="479" t="s">
        <v>913</v>
      </c>
      <c r="D5884" s="480">
        <v>43.06</v>
      </c>
    </row>
    <row r="5885" spans="1:4" s="476" customFormat="1" ht="13.5" x14ac:dyDescent="0.25">
      <c r="A5885" s="479">
        <v>87747</v>
      </c>
      <c r="B5885" s="479" t="s">
        <v>16665</v>
      </c>
      <c r="C5885" s="479" t="s">
        <v>913</v>
      </c>
      <c r="D5885" s="480">
        <v>47.39</v>
      </c>
    </row>
    <row r="5886" spans="1:4" s="476" customFormat="1" ht="13.5" x14ac:dyDescent="0.25">
      <c r="A5886" s="479">
        <v>87748</v>
      </c>
      <c r="B5886" s="479" t="s">
        <v>16666</v>
      </c>
      <c r="C5886" s="479" t="s">
        <v>913</v>
      </c>
      <c r="D5886" s="480">
        <v>74.78</v>
      </c>
    </row>
    <row r="5887" spans="1:4" s="476" customFormat="1" ht="13.5" x14ac:dyDescent="0.25">
      <c r="A5887" s="479">
        <v>87749</v>
      </c>
      <c r="B5887" s="479" t="s">
        <v>16667</v>
      </c>
      <c r="C5887" s="479" t="s">
        <v>913</v>
      </c>
      <c r="D5887" s="480">
        <v>82.4</v>
      </c>
    </row>
    <row r="5888" spans="1:4" s="476" customFormat="1" ht="13.5" x14ac:dyDescent="0.25">
      <c r="A5888" s="479">
        <v>87755</v>
      </c>
      <c r="B5888" s="479" t="s">
        <v>16668</v>
      </c>
      <c r="C5888" s="479" t="s">
        <v>913</v>
      </c>
      <c r="D5888" s="480">
        <v>41.23</v>
      </c>
    </row>
    <row r="5889" spans="1:4" s="476" customFormat="1" ht="13.5" x14ac:dyDescent="0.25">
      <c r="A5889" s="479">
        <v>87757</v>
      </c>
      <c r="B5889" s="479" t="s">
        <v>16669</v>
      </c>
      <c r="C5889" s="479" t="s">
        <v>913</v>
      </c>
      <c r="D5889" s="480">
        <v>45.56</v>
      </c>
    </row>
    <row r="5890" spans="1:4" s="476" customFormat="1" ht="13.5" x14ac:dyDescent="0.25">
      <c r="A5890" s="479">
        <v>87758</v>
      </c>
      <c r="B5890" s="479" t="s">
        <v>16670</v>
      </c>
      <c r="C5890" s="479" t="s">
        <v>913</v>
      </c>
      <c r="D5890" s="480">
        <v>72.95</v>
      </c>
    </row>
    <row r="5891" spans="1:4" s="476" customFormat="1" ht="13.5" x14ac:dyDescent="0.25">
      <c r="A5891" s="479">
        <v>87759</v>
      </c>
      <c r="B5891" s="479" t="s">
        <v>16671</v>
      </c>
      <c r="C5891" s="479" t="s">
        <v>913</v>
      </c>
      <c r="D5891" s="480">
        <v>80.569999999999993</v>
      </c>
    </row>
    <row r="5892" spans="1:4" s="476" customFormat="1" ht="13.5" x14ac:dyDescent="0.25">
      <c r="A5892" s="479">
        <v>87765</v>
      </c>
      <c r="B5892" s="479" t="s">
        <v>16672</v>
      </c>
      <c r="C5892" s="479" t="s">
        <v>913</v>
      </c>
      <c r="D5892" s="480">
        <v>47.12</v>
      </c>
    </row>
    <row r="5893" spans="1:4" s="476" customFormat="1" ht="13.5" x14ac:dyDescent="0.25">
      <c r="A5893" s="479">
        <v>87767</v>
      </c>
      <c r="B5893" s="479" t="s">
        <v>16673</v>
      </c>
      <c r="C5893" s="479" t="s">
        <v>913</v>
      </c>
      <c r="D5893" s="480">
        <v>52.44</v>
      </c>
    </row>
    <row r="5894" spans="1:4" s="476" customFormat="1" ht="13.5" x14ac:dyDescent="0.25">
      <c r="A5894" s="479">
        <v>87768</v>
      </c>
      <c r="B5894" s="479" t="s">
        <v>16674</v>
      </c>
      <c r="C5894" s="479" t="s">
        <v>913</v>
      </c>
      <c r="D5894" s="480">
        <v>86.12</v>
      </c>
    </row>
    <row r="5895" spans="1:4" s="476" customFormat="1" ht="13.5" x14ac:dyDescent="0.25">
      <c r="A5895" s="479">
        <v>87769</v>
      </c>
      <c r="B5895" s="479" t="s">
        <v>16675</v>
      </c>
      <c r="C5895" s="479" t="s">
        <v>913</v>
      </c>
      <c r="D5895" s="480">
        <v>95.49</v>
      </c>
    </row>
    <row r="5896" spans="1:4" s="476" customFormat="1" ht="13.5" x14ac:dyDescent="0.25">
      <c r="A5896" s="479">
        <v>88470</v>
      </c>
      <c r="B5896" s="479" t="s">
        <v>16676</v>
      </c>
      <c r="C5896" s="479" t="s">
        <v>913</v>
      </c>
      <c r="D5896" s="480">
        <v>17.25</v>
      </c>
    </row>
    <row r="5897" spans="1:4" s="476" customFormat="1" ht="13.5" x14ac:dyDescent="0.25">
      <c r="A5897" s="479">
        <v>88471</v>
      </c>
      <c r="B5897" s="479" t="s">
        <v>16677</v>
      </c>
      <c r="C5897" s="479" t="s">
        <v>913</v>
      </c>
      <c r="D5897" s="480">
        <v>21.68</v>
      </c>
    </row>
    <row r="5898" spans="1:4" s="476" customFormat="1" ht="13.5" x14ac:dyDescent="0.25">
      <c r="A5898" s="479">
        <v>88472</v>
      </c>
      <c r="B5898" s="479" t="s">
        <v>16678</v>
      </c>
      <c r="C5898" s="479" t="s">
        <v>913</v>
      </c>
      <c r="D5898" s="480">
        <v>25.2</v>
      </c>
    </row>
    <row r="5899" spans="1:4" s="476" customFormat="1" ht="13.5" x14ac:dyDescent="0.25">
      <c r="A5899" s="479">
        <v>88476</v>
      </c>
      <c r="B5899" s="479" t="s">
        <v>16679</v>
      </c>
      <c r="C5899" s="479" t="s">
        <v>913</v>
      </c>
      <c r="D5899" s="480">
        <v>14.93</v>
      </c>
    </row>
    <row r="5900" spans="1:4" s="476" customFormat="1" ht="13.5" x14ac:dyDescent="0.25">
      <c r="A5900" s="479">
        <v>88477</v>
      </c>
      <c r="B5900" s="479" t="s">
        <v>16680</v>
      </c>
      <c r="C5900" s="479" t="s">
        <v>913</v>
      </c>
      <c r="D5900" s="480">
        <v>20.55</v>
      </c>
    </row>
    <row r="5901" spans="1:4" s="476" customFormat="1" ht="13.5" x14ac:dyDescent="0.25">
      <c r="A5901" s="479">
        <v>88478</v>
      </c>
      <c r="B5901" s="479" t="s">
        <v>16681</v>
      </c>
      <c r="C5901" s="479" t="s">
        <v>913</v>
      </c>
      <c r="D5901" s="480">
        <v>25.16</v>
      </c>
    </row>
    <row r="5902" spans="1:4" s="476" customFormat="1" ht="13.5" x14ac:dyDescent="0.25">
      <c r="A5902" s="479">
        <v>90930</v>
      </c>
      <c r="B5902" s="479" t="s">
        <v>16682</v>
      </c>
      <c r="C5902" s="479" t="s">
        <v>913</v>
      </c>
      <c r="D5902" s="480">
        <v>66.819999999999993</v>
      </c>
    </row>
    <row r="5903" spans="1:4" s="476" customFormat="1" ht="13.5" x14ac:dyDescent="0.25">
      <c r="A5903" s="479">
        <v>90932</v>
      </c>
      <c r="B5903" s="479" t="s">
        <v>16683</v>
      </c>
      <c r="C5903" s="479" t="s">
        <v>913</v>
      </c>
      <c r="D5903" s="480">
        <v>72.91</v>
      </c>
    </row>
    <row r="5904" spans="1:4" s="476" customFormat="1" ht="13.5" x14ac:dyDescent="0.25">
      <c r="A5904" s="479">
        <v>90933</v>
      </c>
      <c r="B5904" s="479" t="s">
        <v>16684</v>
      </c>
      <c r="C5904" s="479" t="s">
        <v>913</v>
      </c>
      <c r="D5904" s="480">
        <v>111.48</v>
      </c>
    </row>
    <row r="5905" spans="1:4" s="476" customFormat="1" ht="13.5" x14ac:dyDescent="0.25">
      <c r="A5905" s="479">
        <v>90934</v>
      </c>
      <c r="B5905" s="479" t="s">
        <v>16685</v>
      </c>
      <c r="C5905" s="479" t="s">
        <v>913</v>
      </c>
      <c r="D5905" s="480">
        <v>122.22</v>
      </c>
    </row>
    <row r="5906" spans="1:4" s="476" customFormat="1" ht="13.5" x14ac:dyDescent="0.25">
      <c r="A5906" s="479">
        <v>90940</v>
      </c>
      <c r="B5906" s="479" t="s">
        <v>16686</v>
      </c>
      <c r="C5906" s="479" t="s">
        <v>913</v>
      </c>
      <c r="D5906" s="480">
        <v>71.11</v>
      </c>
    </row>
    <row r="5907" spans="1:4" s="476" customFormat="1" ht="13.5" x14ac:dyDescent="0.25">
      <c r="A5907" s="479">
        <v>90942</v>
      </c>
      <c r="B5907" s="479" t="s">
        <v>16687</v>
      </c>
      <c r="C5907" s="479" t="s">
        <v>913</v>
      </c>
      <c r="D5907" s="480">
        <v>77.739999999999995</v>
      </c>
    </row>
    <row r="5908" spans="1:4" s="476" customFormat="1" ht="13.5" x14ac:dyDescent="0.25">
      <c r="A5908" s="479">
        <v>90943</v>
      </c>
      <c r="B5908" s="479" t="s">
        <v>16688</v>
      </c>
      <c r="C5908" s="479" t="s">
        <v>913</v>
      </c>
      <c r="D5908" s="480">
        <v>119.74</v>
      </c>
    </row>
    <row r="5909" spans="1:4" s="476" customFormat="1" ht="13.5" x14ac:dyDescent="0.25">
      <c r="A5909" s="479">
        <v>90944</v>
      </c>
      <c r="B5909" s="479" t="s">
        <v>16689</v>
      </c>
      <c r="C5909" s="479" t="s">
        <v>913</v>
      </c>
      <c r="D5909" s="480">
        <v>131.44</v>
      </c>
    </row>
    <row r="5910" spans="1:4" s="476" customFormat="1" ht="13.5" x14ac:dyDescent="0.25">
      <c r="A5910" s="479">
        <v>90950</v>
      </c>
      <c r="B5910" s="479" t="s">
        <v>16690</v>
      </c>
      <c r="C5910" s="479" t="s">
        <v>913</v>
      </c>
      <c r="D5910" s="480">
        <v>78.94</v>
      </c>
    </row>
    <row r="5911" spans="1:4" s="476" customFormat="1" ht="13.5" x14ac:dyDescent="0.25">
      <c r="A5911" s="479">
        <v>90952</v>
      </c>
      <c r="B5911" s="479" t="s">
        <v>16691</v>
      </c>
      <c r="C5911" s="479" t="s">
        <v>913</v>
      </c>
      <c r="D5911" s="480">
        <v>86.57</v>
      </c>
    </row>
    <row r="5912" spans="1:4" s="476" customFormat="1" ht="13.5" x14ac:dyDescent="0.25">
      <c r="A5912" s="479">
        <v>90953</v>
      </c>
      <c r="B5912" s="479" t="s">
        <v>16692</v>
      </c>
      <c r="C5912" s="479" t="s">
        <v>913</v>
      </c>
      <c r="D5912" s="480">
        <v>134.86000000000001</v>
      </c>
    </row>
    <row r="5913" spans="1:4" s="476" customFormat="1" ht="13.5" x14ac:dyDescent="0.25">
      <c r="A5913" s="479">
        <v>90954</v>
      </c>
      <c r="B5913" s="479" t="s">
        <v>16693</v>
      </c>
      <c r="C5913" s="479" t="s">
        <v>913</v>
      </c>
      <c r="D5913" s="480">
        <v>148.31</v>
      </c>
    </row>
    <row r="5914" spans="1:4" s="476" customFormat="1" ht="13.5" x14ac:dyDescent="0.25">
      <c r="A5914" s="479">
        <v>94438</v>
      </c>
      <c r="B5914" s="479" t="s">
        <v>6561</v>
      </c>
      <c r="C5914" s="479" t="s">
        <v>913</v>
      </c>
      <c r="D5914" s="480">
        <v>36.17</v>
      </c>
    </row>
    <row r="5915" spans="1:4" s="476" customFormat="1" ht="13.5" x14ac:dyDescent="0.25">
      <c r="A5915" s="479">
        <v>94439</v>
      </c>
      <c r="B5915" s="479" t="s">
        <v>6562</v>
      </c>
      <c r="C5915" s="479" t="s">
        <v>913</v>
      </c>
      <c r="D5915" s="480">
        <v>40.840000000000003</v>
      </c>
    </row>
    <row r="5916" spans="1:4" s="476" customFormat="1" ht="13.5" x14ac:dyDescent="0.25">
      <c r="A5916" s="479">
        <v>94779</v>
      </c>
      <c r="B5916" s="479" t="s">
        <v>1287</v>
      </c>
      <c r="C5916" s="479" t="s">
        <v>913</v>
      </c>
      <c r="D5916" s="480">
        <v>34.840000000000003</v>
      </c>
    </row>
    <row r="5917" spans="1:4" s="476" customFormat="1" ht="13.5" x14ac:dyDescent="0.25">
      <c r="A5917" s="479">
        <v>94782</v>
      </c>
      <c r="B5917" s="479" t="s">
        <v>6563</v>
      </c>
      <c r="C5917" s="479" t="s">
        <v>913</v>
      </c>
      <c r="D5917" s="480">
        <v>40.03</v>
      </c>
    </row>
    <row r="5918" spans="1:4" s="476" customFormat="1" ht="13.5" x14ac:dyDescent="0.25">
      <c r="A5918" s="479">
        <v>102803</v>
      </c>
      <c r="B5918" s="479" t="s">
        <v>16694</v>
      </c>
      <c r="C5918" s="479" t="s">
        <v>913</v>
      </c>
      <c r="D5918" s="480">
        <v>1.98</v>
      </c>
    </row>
    <row r="5919" spans="1:4" s="476" customFormat="1" ht="13.5" x14ac:dyDescent="0.25">
      <c r="A5919" s="479">
        <v>101742</v>
      </c>
      <c r="B5919" s="479" t="s">
        <v>6564</v>
      </c>
      <c r="C5919" s="479" t="s">
        <v>934</v>
      </c>
      <c r="D5919" s="480">
        <v>60.07</v>
      </c>
    </row>
    <row r="5920" spans="1:4" s="476" customFormat="1" ht="13.5" x14ac:dyDescent="0.25">
      <c r="A5920" s="479">
        <v>87871</v>
      </c>
      <c r="B5920" s="479" t="s">
        <v>6565</v>
      </c>
      <c r="C5920" s="479" t="s">
        <v>913</v>
      </c>
      <c r="D5920" s="480">
        <v>11</v>
      </c>
    </row>
    <row r="5921" spans="1:4" s="476" customFormat="1" ht="13.5" x14ac:dyDescent="0.25">
      <c r="A5921" s="479">
        <v>87872</v>
      </c>
      <c r="B5921" s="479" t="s">
        <v>6566</v>
      </c>
      <c r="C5921" s="479" t="s">
        <v>913</v>
      </c>
      <c r="D5921" s="480">
        <v>10.36</v>
      </c>
    </row>
    <row r="5922" spans="1:4" s="476" customFormat="1" ht="13.5" x14ac:dyDescent="0.25">
      <c r="A5922" s="479">
        <v>87873</v>
      </c>
      <c r="B5922" s="479" t="s">
        <v>6567</v>
      </c>
      <c r="C5922" s="479" t="s">
        <v>913</v>
      </c>
      <c r="D5922" s="480">
        <v>5.42</v>
      </c>
    </row>
    <row r="5923" spans="1:4" s="476" customFormat="1" ht="13.5" x14ac:dyDescent="0.25">
      <c r="A5923" s="479">
        <v>87874</v>
      </c>
      <c r="B5923" s="479" t="s">
        <v>6568</v>
      </c>
      <c r="C5923" s="479" t="s">
        <v>913</v>
      </c>
      <c r="D5923" s="480">
        <v>5.28</v>
      </c>
    </row>
    <row r="5924" spans="1:4" s="476" customFormat="1" ht="13.5" x14ac:dyDescent="0.25">
      <c r="A5924" s="479">
        <v>87876</v>
      </c>
      <c r="B5924" s="479" t="s">
        <v>6569</v>
      </c>
      <c r="C5924" s="479" t="s">
        <v>913</v>
      </c>
      <c r="D5924" s="480">
        <v>6.39</v>
      </c>
    </row>
    <row r="5925" spans="1:4" s="476" customFormat="1" ht="13.5" x14ac:dyDescent="0.25">
      <c r="A5925" s="479">
        <v>87877</v>
      </c>
      <c r="B5925" s="479" t="s">
        <v>6570</v>
      </c>
      <c r="C5925" s="479" t="s">
        <v>913</v>
      </c>
      <c r="D5925" s="480">
        <v>6.08</v>
      </c>
    </row>
    <row r="5926" spans="1:4" s="476" customFormat="1" ht="13.5" x14ac:dyDescent="0.25">
      <c r="A5926" s="479">
        <v>87878</v>
      </c>
      <c r="B5926" s="479" t="s">
        <v>6571</v>
      </c>
      <c r="C5926" s="479" t="s">
        <v>913</v>
      </c>
      <c r="D5926" s="480">
        <v>4.13</v>
      </c>
    </row>
    <row r="5927" spans="1:4" s="476" customFormat="1" ht="13.5" x14ac:dyDescent="0.25">
      <c r="A5927" s="479">
        <v>87879</v>
      </c>
      <c r="B5927" s="479" t="s">
        <v>1518</v>
      </c>
      <c r="C5927" s="479" t="s">
        <v>913</v>
      </c>
      <c r="D5927" s="480">
        <v>3.67</v>
      </c>
    </row>
    <row r="5928" spans="1:4" s="476" customFormat="1" ht="13.5" x14ac:dyDescent="0.25">
      <c r="A5928" s="479">
        <v>87881</v>
      </c>
      <c r="B5928" s="479" t="s">
        <v>1493</v>
      </c>
      <c r="C5928" s="479" t="s">
        <v>913</v>
      </c>
      <c r="D5928" s="480">
        <v>5.31</v>
      </c>
    </row>
    <row r="5929" spans="1:4" s="476" customFormat="1" ht="13.5" x14ac:dyDescent="0.25">
      <c r="A5929" s="479">
        <v>87882</v>
      </c>
      <c r="B5929" s="479" t="s">
        <v>1294</v>
      </c>
      <c r="C5929" s="479" t="s">
        <v>913</v>
      </c>
      <c r="D5929" s="480">
        <v>5.17</v>
      </c>
    </row>
    <row r="5930" spans="1:4" s="476" customFormat="1" ht="13.5" x14ac:dyDescent="0.25">
      <c r="A5930" s="479">
        <v>87884</v>
      </c>
      <c r="B5930" s="479" t="s">
        <v>6572</v>
      </c>
      <c r="C5930" s="479" t="s">
        <v>913</v>
      </c>
      <c r="D5930" s="480">
        <v>6.28</v>
      </c>
    </row>
    <row r="5931" spans="1:4" s="476" customFormat="1" ht="13.5" x14ac:dyDescent="0.25">
      <c r="A5931" s="479">
        <v>87885</v>
      </c>
      <c r="B5931" s="479" t="s">
        <v>6573</v>
      </c>
      <c r="C5931" s="479" t="s">
        <v>913</v>
      </c>
      <c r="D5931" s="480">
        <v>5.97</v>
      </c>
    </row>
    <row r="5932" spans="1:4" s="476" customFormat="1" ht="13.5" x14ac:dyDescent="0.25">
      <c r="A5932" s="479">
        <v>87886</v>
      </c>
      <c r="B5932" s="479" t="s">
        <v>6574</v>
      </c>
      <c r="C5932" s="479" t="s">
        <v>913</v>
      </c>
      <c r="D5932" s="480">
        <v>17.239999999999998</v>
      </c>
    </row>
    <row r="5933" spans="1:4" s="476" customFormat="1" ht="13.5" x14ac:dyDescent="0.25">
      <c r="A5933" s="479">
        <v>87887</v>
      </c>
      <c r="B5933" s="479" t="s">
        <v>6575</v>
      </c>
      <c r="C5933" s="479" t="s">
        <v>913</v>
      </c>
      <c r="D5933" s="480">
        <v>16.600000000000001</v>
      </c>
    </row>
    <row r="5934" spans="1:4" s="476" customFormat="1" ht="13.5" x14ac:dyDescent="0.25">
      <c r="A5934" s="479">
        <v>87888</v>
      </c>
      <c r="B5934" s="479" t="s">
        <v>6576</v>
      </c>
      <c r="C5934" s="479" t="s">
        <v>913</v>
      </c>
      <c r="D5934" s="480">
        <v>6.72</v>
      </c>
    </row>
    <row r="5935" spans="1:4" s="476" customFormat="1" ht="13.5" x14ac:dyDescent="0.25">
      <c r="A5935" s="479">
        <v>87889</v>
      </c>
      <c r="B5935" s="479" t="s">
        <v>1548</v>
      </c>
      <c r="C5935" s="479" t="s">
        <v>913</v>
      </c>
      <c r="D5935" s="480">
        <v>6.58</v>
      </c>
    </row>
    <row r="5936" spans="1:4" s="476" customFormat="1" ht="13.5" x14ac:dyDescent="0.25">
      <c r="A5936" s="479">
        <v>87891</v>
      </c>
      <c r="B5936" s="479" t="s">
        <v>6577</v>
      </c>
      <c r="C5936" s="479" t="s">
        <v>913</v>
      </c>
      <c r="D5936" s="480">
        <v>7.69</v>
      </c>
    </row>
    <row r="5937" spans="1:4" s="476" customFormat="1" ht="13.5" x14ac:dyDescent="0.25">
      <c r="A5937" s="479">
        <v>87892</v>
      </c>
      <c r="B5937" s="479" t="s">
        <v>6578</v>
      </c>
      <c r="C5937" s="479" t="s">
        <v>913</v>
      </c>
      <c r="D5937" s="480">
        <v>7.38</v>
      </c>
    </row>
    <row r="5938" spans="1:4" s="476" customFormat="1" ht="13.5" x14ac:dyDescent="0.25">
      <c r="A5938" s="479">
        <v>87893</v>
      </c>
      <c r="B5938" s="479" t="s">
        <v>6579</v>
      </c>
      <c r="C5938" s="479" t="s">
        <v>913</v>
      </c>
      <c r="D5938" s="480">
        <v>6.39</v>
      </c>
    </row>
    <row r="5939" spans="1:4" s="476" customFormat="1" ht="13.5" x14ac:dyDescent="0.25">
      <c r="A5939" s="479">
        <v>87894</v>
      </c>
      <c r="B5939" s="479" t="s">
        <v>6580</v>
      </c>
      <c r="C5939" s="479" t="s">
        <v>913</v>
      </c>
      <c r="D5939" s="480">
        <v>5.93</v>
      </c>
    </row>
    <row r="5940" spans="1:4" s="476" customFormat="1" ht="13.5" x14ac:dyDescent="0.25">
      <c r="A5940" s="479">
        <v>87896</v>
      </c>
      <c r="B5940" s="479" t="s">
        <v>6581</v>
      </c>
      <c r="C5940" s="479" t="s">
        <v>913</v>
      </c>
      <c r="D5940" s="480">
        <v>5.86</v>
      </c>
    </row>
    <row r="5941" spans="1:4" s="476" customFormat="1" ht="13.5" x14ac:dyDescent="0.25">
      <c r="A5941" s="479">
        <v>87897</v>
      </c>
      <c r="B5941" s="479" t="s">
        <v>6582</v>
      </c>
      <c r="C5941" s="479" t="s">
        <v>913</v>
      </c>
      <c r="D5941" s="480">
        <v>5.4</v>
      </c>
    </row>
    <row r="5942" spans="1:4" s="476" customFormat="1" ht="13.5" x14ac:dyDescent="0.25">
      <c r="A5942" s="479">
        <v>87899</v>
      </c>
      <c r="B5942" s="479" t="s">
        <v>6583</v>
      </c>
      <c r="C5942" s="479" t="s">
        <v>913</v>
      </c>
      <c r="D5942" s="480">
        <v>7.88</v>
      </c>
    </row>
    <row r="5943" spans="1:4" s="476" customFormat="1" ht="13.5" x14ac:dyDescent="0.25">
      <c r="A5943" s="479">
        <v>87900</v>
      </c>
      <c r="B5943" s="479" t="s">
        <v>6584</v>
      </c>
      <c r="C5943" s="479" t="s">
        <v>913</v>
      </c>
      <c r="D5943" s="480">
        <v>7.74</v>
      </c>
    </row>
    <row r="5944" spans="1:4" s="476" customFormat="1" ht="13.5" x14ac:dyDescent="0.25">
      <c r="A5944" s="479">
        <v>87902</v>
      </c>
      <c r="B5944" s="479" t="s">
        <v>6585</v>
      </c>
      <c r="C5944" s="479" t="s">
        <v>913</v>
      </c>
      <c r="D5944" s="480">
        <v>8.85</v>
      </c>
    </row>
    <row r="5945" spans="1:4" s="476" customFormat="1" ht="13.5" x14ac:dyDescent="0.25">
      <c r="A5945" s="479">
        <v>87903</v>
      </c>
      <c r="B5945" s="479" t="s">
        <v>1016</v>
      </c>
      <c r="C5945" s="479" t="s">
        <v>913</v>
      </c>
      <c r="D5945" s="480">
        <v>8.5399999999999991</v>
      </c>
    </row>
    <row r="5946" spans="1:4" s="476" customFormat="1" ht="13.5" x14ac:dyDescent="0.25">
      <c r="A5946" s="479">
        <v>87904</v>
      </c>
      <c r="B5946" s="479" t="s">
        <v>6586</v>
      </c>
      <c r="C5946" s="479" t="s">
        <v>913</v>
      </c>
      <c r="D5946" s="480">
        <v>8.31</v>
      </c>
    </row>
    <row r="5947" spans="1:4" s="476" customFormat="1" ht="13.5" x14ac:dyDescent="0.25">
      <c r="A5947" s="479">
        <v>87905</v>
      </c>
      <c r="B5947" s="479" t="s">
        <v>1292</v>
      </c>
      <c r="C5947" s="479" t="s">
        <v>913</v>
      </c>
      <c r="D5947" s="480">
        <v>7.85</v>
      </c>
    </row>
    <row r="5948" spans="1:4" s="476" customFormat="1" ht="13.5" x14ac:dyDescent="0.25">
      <c r="A5948" s="479">
        <v>87907</v>
      </c>
      <c r="B5948" s="479" t="s">
        <v>6587</v>
      </c>
      <c r="C5948" s="479" t="s">
        <v>913</v>
      </c>
      <c r="D5948" s="480">
        <v>7.55</v>
      </c>
    </row>
    <row r="5949" spans="1:4" s="476" customFormat="1" ht="13.5" x14ac:dyDescent="0.25">
      <c r="A5949" s="479">
        <v>87908</v>
      </c>
      <c r="B5949" s="479" t="s">
        <v>6588</v>
      </c>
      <c r="C5949" s="479" t="s">
        <v>913</v>
      </c>
      <c r="D5949" s="480">
        <v>7.09</v>
      </c>
    </row>
    <row r="5950" spans="1:4" s="476" customFormat="1" ht="13.5" x14ac:dyDescent="0.25">
      <c r="A5950" s="479">
        <v>87910</v>
      </c>
      <c r="B5950" s="479" t="s">
        <v>6589</v>
      </c>
      <c r="C5950" s="479" t="s">
        <v>913</v>
      </c>
      <c r="D5950" s="480">
        <v>16.940000000000001</v>
      </c>
    </row>
    <row r="5951" spans="1:4" s="476" customFormat="1" ht="13.5" x14ac:dyDescent="0.25">
      <c r="A5951" s="479">
        <v>87911</v>
      </c>
      <c r="B5951" s="479" t="s">
        <v>6590</v>
      </c>
      <c r="C5951" s="479" t="s">
        <v>913</v>
      </c>
      <c r="D5951" s="480">
        <v>16.3</v>
      </c>
    </row>
    <row r="5952" spans="1:4" s="476" customFormat="1" ht="13.5" x14ac:dyDescent="0.25">
      <c r="A5952" s="479">
        <v>87411</v>
      </c>
      <c r="B5952" s="479" t="s">
        <v>6591</v>
      </c>
      <c r="C5952" s="479" t="s">
        <v>913</v>
      </c>
      <c r="D5952" s="480">
        <v>11.84</v>
      </c>
    </row>
    <row r="5953" spans="1:4" s="476" customFormat="1" ht="13.5" x14ac:dyDescent="0.25">
      <c r="A5953" s="479">
        <v>87412</v>
      </c>
      <c r="B5953" s="479" t="s">
        <v>6592</v>
      </c>
      <c r="C5953" s="479" t="s">
        <v>913</v>
      </c>
      <c r="D5953" s="480">
        <v>18.190000000000001</v>
      </c>
    </row>
    <row r="5954" spans="1:4" s="476" customFormat="1" ht="13.5" x14ac:dyDescent="0.25">
      <c r="A5954" s="479">
        <v>87413</v>
      </c>
      <c r="B5954" s="479" t="s">
        <v>6593</v>
      </c>
      <c r="C5954" s="479" t="s">
        <v>913</v>
      </c>
      <c r="D5954" s="480">
        <v>21.81</v>
      </c>
    </row>
    <row r="5955" spans="1:4" s="476" customFormat="1" ht="13.5" x14ac:dyDescent="0.25">
      <c r="A5955" s="479">
        <v>87414</v>
      </c>
      <c r="B5955" s="479" t="s">
        <v>6594</v>
      </c>
      <c r="C5955" s="479" t="s">
        <v>913</v>
      </c>
      <c r="D5955" s="480">
        <v>16.690000000000001</v>
      </c>
    </row>
    <row r="5956" spans="1:4" s="476" customFormat="1" ht="13.5" x14ac:dyDescent="0.25">
      <c r="A5956" s="479">
        <v>87415</v>
      </c>
      <c r="B5956" s="479" t="s">
        <v>6595</v>
      </c>
      <c r="C5956" s="479" t="s">
        <v>913</v>
      </c>
      <c r="D5956" s="480">
        <v>22.87</v>
      </c>
    </row>
    <row r="5957" spans="1:4" s="476" customFormat="1" ht="13.5" x14ac:dyDescent="0.25">
      <c r="A5957" s="479">
        <v>87416</v>
      </c>
      <c r="B5957" s="479" t="s">
        <v>6596</v>
      </c>
      <c r="C5957" s="479" t="s">
        <v>913</v>
      </c>
      <c r="D5957" s="480">
        <v>26.73</v>
      </c>
    </row>
    <row r="5958" spans="1:4" s="476" customFormat="1" ht="13.5" x14ac:dyDescent="0.25">
      <c r="A5958" s="479">
        <v>87417</v>
      </c>
      <c r="B5958" s="479" t="s">
        <v>6597</v>
      </c>
      <c r="C5958" s="479" t="s">
        <v>913</v>
      </c>
      <c r="D5958" s="480">
        <v>12.73</v>
      </c>
    </row>
    <row r="5959" spans="1:4" s="476" customFormat="1" ht="13.5" x14ac:dyDescent="0.25">
      <c r="A5959" s="479">
        <v>87418</v>
      </c>
      <c r="B5959" s="479" t="s">
        <v>6598</v>
      </c>
      <c r="C5959" s="479" t="s">
        <v>913</v>
      </c>
      <c r="D5959" s="480">
        <v>13.21</v>
      </c>
    </row>
    <row r="5960" spans="1:4" s="476" customFormat="1" ht="13.5" x14ac:dyDescent="0.25">
      <c r="A5960" s="479">
        <v>87419</v>
      </c>
      <c r="B5960" s="479" t="s">
        <v>6599</v>
      </c>
      <c r="C5960" s="479" t="s">
        <v>913</v>
      </c>
      <c r="D5960" s="480">
        <v>14.57</v>
      </c>
    </row>
    <row r="5961" spans="1:4" s="476" customFormat="1" ht="13.5" x14ac:dyDescent="0.25">
      <c r="A5961" s="479">
        <v>87420</v>
      </c>
      <c r="B5961" s="479" t="s">
        <v>6600</v>
      </c>
      <c r="C5961" s="479" t="s">
        <v>913</v>
      </c>
      <c r="D5961" s="480">
        <v>18.3</v>
      </c>
    </row>
    <row r="5962" spans="1:4" s="476" customFormat="1" ht="13.5" x14ac:dyDescent="0.25">
      <c r="A5962" s="479">
        <v>87421</v>
      </c>
      <c r="B5962" s="479" t="s">
        <v>6601</v>
      </c>
      <c r="C5962" s="479" t="s">
        <v>913</v>
      </c>
      <c r="D5962" s="480">
        <v>18.78</v>
      </c>
    </row>
    <row r="5963" spans="1:4" s="476" customFormat="1" ht="13.5" x14ac:dyDescent="0.25">
      <c r="A5963" s="479">
        <v>87422</v>
      </c>
      <c r="B5963" s="479" t="s">
        <v>6602</v>
      </c>
      <c r="C5963" s="479" t="s">
        <v>913</v>
      </c>
      <c r="D5963" s="480">
        <v>20.149999999999999</v>
      </c>
    </row>
    <row r="5964" spans="1:4" s="476" customFormat="1" ht="13.5" x14ac:dyDescent="0.25">
      <c r="A5964" s="479">
        <v>87423</v>
      </c>
      <c r="B5964" s="479" t="s">
        <v>6603</v>
      </c>
      <c r="C5964" s="479" t="s">
        <v>913</v>
      </c>
      <c r="D5964" s="480">
        <v>26.02</v>
      </c>
    </row>
    <row r="5965" spans="1:4" s="476" customFormat="1" ht="13.5" x14ac:dyDescent="0.25">
      <c r="A5965" s="479">
        <v>87424</v>
      </c>
      <c r="B5965" s="479" t="s">
        <v>6604</v>
      </c>
      <c r="C5965" s="479" t="s">
        <v>913</v>
      </c>
      <c r="D5965" s="480">
        <v>26.73</v>
      </c>
    </row>
    <row r="5966" spans="1:4" s="476" customFormat="1" ht="13.5" x14ac:dyDescent="0.25">
      <c r="A5966" s="479">
        <v>87425</v>
      </c>
      <c r="B5966" s="479" t="s">
        <v>6605</v>
      </c>
      <c r="C5966" s="479" t="s">
        <v>913</v>
      </c>
      <c r="D5966" s="480">
        <v>27.85</v>
      </c>
    </row>
    <row r="5967" spans="1:4" s="476" customFormat="1" ht="13.5" x14ac:dyDescent="0.25">
      <c r="A5967" s="479">
        <v>87426</v>
      </c>
      <c r="B5967" s="479" t="s">
        <v>6606</v>
      </c>
      <c r="C5967" s="479" t="s">
        <v>913</v>
      </c>
      <c r="D5967" s="480">
        <v>29.87</v>
      </c>
    </row>
    <row r="5968" spans="1:4" s="476" customFormat="1" ht="13.5" x14ac:dyDescent="0.25">
      <c r="A5968" s="479">
        <v>87427</v>
      </c>
      <c r="B5968" s="479" t="s">
        <v>6607</v>
      </c>
      <c r="C5968" s="479" t="s">
        <v>913</v>
      </c>
      <c r="D5968" s="480">
        <v>30.59</v>
      </c>
    </row>
    <row r="5969" spans="1:4" s="476" customFormat="1" ht="13.5" x14ac:dyDescent="0.25">
      <c r="A5969" s="479">
        <v>87428</v>
      </c>
      <c r="B5969" s="479" t="s">
        <v>6608</v>
      </c>
      <c r="C5969" s="479" t="s">
        <v>913</v>
      </c>
      <c r="D5969" s="480">
        <v>31.72</v>
      </c>
    </row>
    <row r="5970" spans="1:4" s="476" customFormat="1" ht="13.5" x14ac:dyDescent="0.25">
      <c r="A5970" s="479">
        <v>87429</v>
      </c>
      <c r="B5970" s="479" t="s">
        <v>6609</v>
      </c>
      <c r="C5970" s="479" t="s">
        <v>913</v>
      </c>
      <c r="D5970" s="480">
        <v>16.43</v>
      </c>
    </row>
    <row r="5971" spans="1:4" s="476" customFormat="1" ht="13.5" x14ac:dyDescent="0.25">
      <c r="A5971" s="479">
        <v>87430</v>
      </c>
      <c r="B5971" s="479" t="s">
        <v>6610</v>
      </c>
      <c r="C5971" s="479" t="s">
        <v>913</v>
      </c>
      <c r="D5971" s="480">
        <v>16.91</v>
      </c>
    </row>
    <row r="5972" spans="1:4" s="476" customFormat="1" ht="13.5" x14ac:dyDescent="0.25">
      <c r="A5972" s="479">
        <v>87431</v>
      </c>
      <c r="B5972" s="479" t="s">
        <v>6611</v>
      </c>
      <c r="C5972" s="479" t="s">
        <v>913</v>
      </c>
      <c r="D5972" s="480">
        <v>17.149999999999999</v>
      </c>
    </row>
    <row r="5973" spans="1:4" s="476" customFormat="1" ht="13.5" x14ac:dyDescent="0.25">
      <c r="A5973" s="479">
        <v>87432</v>
      </c>
      <c r="B5973" s="479" t="s">
        <v>6612</v>
      </c>
      <c r="C5973" s="479" t="s">
        <v>913</v>
      </c>
      <c r="D5973" s="480">
        <v>23.25</v>
      </c>
    </row>
    <row r="5974" spans="1:4" s="476" customFormat="1" ht="13.5" x14ac:dyDescent="0.25">
      <c r="A5974" s="479">
        <v>87433</v>
      </c>
      <c r="B5974" s="479" t="s">
        <v>6613</v>
      </c>
      <c r="C5974" s="479" t="s">
        <v>913</v>
      </c>
      <c r="D5974" s="480">
        <v>24.2</v>
      </c>
    </row>
    <row r="5975" spans="1:4" s="476" customFormat="1" ht="13.5" x14ac:dyDescent="0.25">
      <c r="A5975" s="479">
        <v>87434</v>
      </c>
      <c r="B5975" s="479" t="s">
        <v>6614</v>
      </c>
      <c r="C5975" s="479" t="s">
        <v>913</v>
      </c>
      <c r="D5975" s="480">
        <v>24.86</v>
      </c>
    </row>
    <row r="5976" spans="1:4" s="476" customFormat="1" ht="13.5" x14ac:dyDescent="0.25">
      <c r="A5976" s="479">
        <v>87435</v>
      </c>
      <c r="B5976" s="479" t="s">
        <v>6615</v>
      </c>
      <c r="C5976" s="479" t="s">
        <v>913</v>
      </c>
      <c r="D5976" s="480">
        <v>26.23</v>
      </c>
    </row>
    <row r="5977" spans="1:4" s="476" customFormat="1" ht="13.5" x14ac:dyDescent="0.25">
      <c r="A5977" s="479">
        <v>87436</v>
      </c>
      <c r="B5977" s="479" t="s">
        <v>6616</v>
      </c>
      <c r="C5977" s="479" t="s">
        <v>913</v>
      </c>
      <c r="D5977" s="480">
        <v>27.83</v>
      </c>
    </row>
    <row r="5978" spans="1:4" s="476" customFormat="1" ht="13.5" x14ac:dyDescent="0.25">
      <c r="A5978" s="479">
        <v>87437</v>
      </c>
      <c r="B5978" s="479" t="s">
        <v>6617</v>
      </c>
      <c r="C5978" s="479" t="s">
        <v>913</v>
      </c>
      <c r="D5978" s="480">
        <v>28.96</v>
      </c>
    </row>
    <row r="5979" spans="1:4" s="476" customFormat="1" ht="13.5" x14ac:dyDescent="0.25">
      <c r="A5979" s="479">
        <v>87438</v>
      </c>
      <c r="B5979" s="479" t="s">
        <v>6618</v>
      </c>
      <c r="C5979" s="479" t="s">
        <v>913</v>
      </c>
      <c r="D5979" s="480">
        <v>32.159999999999997</v>
      </c>
    </row>
    <row r="5980" spans="1:4" s="476" customFormat="1" ht="13.5" x14ac:dyDescent="0.25">
      <c r="A5980" s="479">
        <v>87439</v>
      </c>
      <c r="B5980" s="479" t="s">
        <v>6619</v>
      </c>
      <c r="C5980" s="479" t="s">
        <v>913</v>
      </c>
      <c r="D5980" s="480">
        <v>34.18</v>
      </c>
    </row>
    <row r="5981" spans="1:4" s="476" customFormat="1" ht="13.5" x14ac:dyDescent="0.25">
      <c r="A5981" s="479">
        <v>87440</v>
      </c>
      <c r="B5981" s="479" t="s">
        <v>6620</v>
      </c>
      <c r="C5981" s="479" t="s">
        <v>913</v>
      </c>
      <c r="D5981" s="480">
        <v>35.130000000000003</v>
      </c>
    </row>
    <row r="5982" spans="1:4" s="476" customFormat="1" ht="13.5" x14ac:dyDescent="0.25">
      <c r="A5982" s="479">
        <v>87527</v>
      </c>
      <c r="B5982" s="479" t="s">
        <v>1495</v>
      </c>
      <c r="C5982" s="479" t="s">
        <v>913</v>
      </c>
      <c r="D5982" s="480">
        <v>35.9</v>
      </c>
    </row>
    <row r="5983" spans="1:4" s="476" customFormat="1" ht="13.5" x14ac:dyDescent="0.25">
      <c r="A5983" s="479">
        <v>87528</v>
      </c>
      <c r="B5983" s="479" t="s">
        <v>6621</v>
      </c>
      <c r="C5983" s="479" t="s">
        <v>913</v>
      </c>
      <c r="D5983" s="480">
        <v>39.86</v>
      </c>
    </row>
    <row r="5984" spans="1:4" s="476" customFormat="1" ht="13.5" x14ac:dyDescent="0.25">
      <c r="A5984" s="479">
        <v>87529</v>
      </c>
      <c r="B5984" s="479" t="s">
        <v>1496</v>
      </c>
      <c r="C5984" s="479" t="s">
        <v>913</v>
      </c>
      <c r="D5984" s="480">
        <v>32.57</v>
      </c>
    </row>
    <row r="5985" spans="1:4" s="476" customFormat="1" ht="13.5" x14ac:dyDescent="0.25">
      <c r="A5985" s="479">
        <v>87530</v>
      </c>
      <c r="B5985" s="479" t="s">
        <v>6622</v>
      </c>
      <c r="C5985" s="479" t="s">
        <v>913</v>
      </c>
      <c r="D5985" s="480">
        <v>36.53</v>
      </c>
    </row>
    <row r="5986" spans="1:4" s="476" customFormat="1" ht="13.5" x14ac:dyDescent="0.25">
      <c r="A5986" s="479">
        <v>87531</v>
      </c>
      <c r="B5986" s="479" t="s">
        <v>1497</v>
      </c>
      <c r="C5986" s="479" t="s">
        <v>913</v>
      </c>
      <c r="D5986" s="480">
        <v>31.38</v>
      </c>
    </row>
    <row r="5987" spans="1:4" s="476" customFormat="1" ht="13.5" x14ac:dyDescent="0.25">
      <c r="A5987" s="479">
        <v>87532</v>
      </c>
      <c r="B5987" s="479" t="s">
        <v>6623</v>
      </c>
      <c r="C5987" s="479" t="s">
        <v>913</v>
      </c>
      <c r="D5987" s="480">
        <v>35.340000000000003</v>
      </c>
    </row>
    <row r="5988" spans="1:4" s="476" customFormat="1" ht="13.5" x14ac:dyDescent="0.25">
      <c r="A5988" s="479">
        <v>87535</v>
      </c>
      <c r="B5988" s="479" t="s">
        <v>6624</v>
      </c>
      <c r="C5988" s="479" t="s">
        <v>913</v>
      </c>
      <c r="D5988" s="480">
        <v>28.04</v>
      </c>
    </row>
    <row r="5989" spans="1:4" s="476" customFormat="1" ht="13.5" x14ac:dyDescent="0.25">
      <c r="A5989" s="479">
        <v>87536</v>
      </c>
      <c r="B5989" s="479" t="s">
        <v>6625</v>
      </c>
      <c r="C5989" s="479" t="s">
        <v>913</v>
      </c>
      <c r="D5989" s="480">
        <v>32</v>
      </c>
    </row>
    <row r="5990" spans="1:4" s="476" customFormat="1" ht="13.5" x14ac:dyDescent="0.25">
      <c r="A5990" s="479">
        <v>87537</v>
      </c>
      <c r="B5990" s="479" t="s">
        <v>6626</v>
      </c>
      <c r="C5990" s="479" t="s">
        <v>913</v>
      </c>
      <c r="D5990" s="480">
        <v>55.79</v>
      </c>
    </row>
    <row r="5991" spans="1:4" s="476" customFormat="1" ht="13.5" x14ac:dyDescent="0.25">
      <c r="A5991" s="479">
        <v>87538</v>
      </c>
      <c r="B5991" s="479" t="s">
        <v>6627</v>
      </c>
      <c r="C5991" s="479" t="s">
        <v>913</v>
      </c>
      <c r="D5991" s="480">
        <v>52.92</v>
      </c>
    </row>
    <row r="5992" spans="1:4" s="476" customFormat="1" ht="13.5" x14ac:dyDescent="0.25">
      <c r="A5992" s="479">
        <v>87539</v>
      </c>
      <c r="B5992" s="479" t="s">
        <v>6628</v>
      </c>
      <c r="C5992" s="479" t="s">
        <v>913</v>
      </c>
      <c r="D5992" s="480">
        <v>51.9</v>
      </c>
    </row>
    <row r="5993" spans="1:4" s="476" customFormat="1" ht="13.5" x14ac:dyDescent="0.25">
      <c r="A5993" s="479">
        <v>87541</v>
      </c>
      <c r="B5993" s="479" t="s">
        <v>6629</v>
      </c>
      <c r="C5993" s="479" t="s">
        <v>913</v>
      </c>
      <c r="D5993" s="480">
        <v>49.02</v>
      </c>
    </row>
    <row r="5994" spans="1:4" s="476" customFormat="1" ht="13.5" x14ac:dyDescent="0.25">
      <c r="A5994" s="479">
        <v>87543</v>
      </c>
      <c r="B5994" s="479" t="s">
        <v>6630</v>
      </c>
      <c r="C5994" s="479" t="s">
        <v>913</v>
      </c>
      <c r="D5994" s="480">
        <v>17.75</v>
      </c>
    </row>
    <row r="5995" spans="1:4" s="476" customFormat="1" ht="13.5" x14ac:dyDescent="0.25">
      <c r="A5995" s="479">
        <v>87545</v>
      </c>
      <c r="B5995" s="479" t="s">
        <v>1298</v>
      </c>
      <c r="C5995" s="479" t="s">
        <v>913</v>
      </c>
      <c r="D5995" s="480">
        <v>24.31</v>
      </c>
    </row>
    <row r="5996" spans="1:4" s="476" customFormat="1" ht="13.5" x14ac:dyDescent="0.25">
      <c r="A5996" s="479">
        <v>87546</v>
      </c>
      <c r="B5996" s="479" t="s">
        <v>6631</v>
      </c>
      <c r="C5996" s="479" t="s">
        <v>913</v>
      </c>
      <c r="D5996" s="480">
        <v>26.56</v>
      </c>
    </row>
    <row r="5997" spans="1:4" s="476" customFormat="1" ht="13.5" x14ac:dyDescent="0.25">
      <c r="A5997" s="479">
        <v>87547</v>
      </c>
      <c r="B5997" s="479" t="s">
        <v>6632</v>
      </c>
      <c r="C5997" s="479" t="s">
        <v>913</v>
      </c>
      <c r="D5997" s="480">
        <v>20.99</v>
      </c>
    </row>
    <row r="5998" spans="1:4" s="476" customFormat="1" ht="13.5" x14ac:dyDescent="0.25">
      <c r="A5998" s="479">
        <v>87548</v>
      </c>
      <c r="B5998" s="479" t="s">
        <v>976</v>
      </c>
      <c r="C5998" s="479" t="s">
        <v>913</v>
      </c>
      <c r="D5998" s="480">
        <v>23.24</v>
      </c>
    </row>
    <row r="5999" spans="1:4" s="476" customFormat="1" ht="13.5" x14ac:dyDescent="0.25">
      <c r="A5999" s="479">
        <v>87549</v>
      </c>
      <c r="B5999" s="479" t="s">
        <v>6633</v>
      </c>
      <c r="C5999" s="479" t="s">
        <v>913</v>
      </c>
      <c r="D5999" s="480">
        <v>19.78</v>
      </c>
    </row>
    <row r="6000" spans="1:4" s="476" customFormat="1" ht="13.5" x14ac:dyDescent="0.25">
      <c r="A6000" s="479">
        <v>87550</v>
      </c>
      <c r="B6000" s="479" t="s">
        <v>6634</v>
      </c>
      <c r="C6000" s="479" t="s">
        <v>913</v>
      </c>
      <c r="D6000" s="480">
        <v>22.03</v>
      </c>
    </row>
    <row r="6001" spans="1:4" s="476" customFormat="1" ht="13.5" x14ac:dyDescent="0.25">
      <c r="A6001" s="479">
        <v>87553</v>
      </c>
      <c r="B6001" s="479" t="s">
        <v>6635</v>
      </c>
      <c r="C6001" s="479" t="s">
        <v>913</v>
      </c>
      <c r="D6001" s="480">
        <v>16.46</v>
      </c>
    </row>
    <row r="6002" spans="1:4" s="476" customFormat="1" ht="13.5" x14ac:dyDescent="0.25">
      <c r="A6002" s="479">
        <v>87554</v>
      </c>
      <c r="B6002" s="479" t="s">
        <v>6636</v>
      </c>
      <c r="C6002" s="479" t="s">
        <v>913</v>
      </c>
      <c r="D6002" s="480">
        <v>18.71</v>
      </c>
    </row>
    <row r="6003" spans="1:4" s="476" customFormat="1" ht="13.5" x14ac:dyDescent="0.25">
      <c r="A6003" s="479">
        <v>87555</v>
      </c>
      <c r="B6003" s="479" t="s">
        <v>6637</v>
      </c>
      <c r="C6003" s="479" t="s">
        <v>913</v>
      </c>
      <c r="D6003" s="480">
        <v>34.57</v>
      </c>
    </row>
    <row r="6004" spans="1:4" s="476" customFormat="1" ht="13.5" x14ac:dyDescent="0.25">
      <c r="A6004" s="479">
        <v>87556</v>
      </c>
      <c r="B6004" s="479" t="s">
        <v>6638</v>
      </c>
      <c r="C6004" s="479" t="s">
        <v>913</v>
      </c>
      <c r="D6004" s="480">
        <v>31.71</v>
      </c>
    </row>
    <row r="6005" spans="1:4" s="476" customFormat="1" ht="13.5" x14ac:dyDescent="0.25">
      <c r="A6005" s="479">
        <v>87557</v>
      </c>
      <c r="B6005" s="479" t="s">
        <v>6639</v>
      </c>
      <c r="C6005" s="479" t="s">
        <v>913</v>
      </c>
      <c r="D6005" s="480">
        <v>30.67</v>
      </c>
    </row>
    <row r="6006" spans="1:4" s="476" customFormat="1" ht="13.5" x14ac:dyDescent="0.25">
      <c r="A6006" s="479">
        <v>87559</v>
      </c>
      <c r="B6006" s="479" t="s">
        <v>6640</v>
      </c>
      <c r="C6006" s="479" t="s">
        <v>913</v>
      </c>
      <c r="D6006" s="480">
        <v>27.8</v>
      </c>
    </row>
    <row r="6007" spans="1:4" s="476" customFormat="1" ht="13.5" x14ac:dyDescent="0.25">
      <c r="A6007" s="479">
        <v>87561</v>
      </c>
      <c r="B6007" s="479" t="s">
        <v>6641</v>
      </c>
      <c r="C6007" s="479" t="s">
        <v>913</v>
      </c>
      <c r="D6007" s="480">
        <v>30.93</v>
      </c>
    </row>
    <row r="6008" spans="1:4" s="476" customFormat="1" ht="13.5" x14ac:dyDescent="0.25">
      <c r="A6008" s="479">
        <v>87775</v>
      </c>
      <c r="B6008" s="479" t="s">
        <v>6642</v>
      </c>
      <c r="C6008" s="479" t="s">
        <v>913</v>
      </c>
      <c r="D6008" s="480">
        <v>51.95</v>
      </c>
    </row>
    <row r="6009" spans="1:4" s="476" customFormat="1" ht="13.5" x14ac:dyDescent="0.25">
      <c r="A6009" s="479">
        <v>87777</v>
      </c>
      <c r="B6009" s="479" t="s">
        <v>1015</v>
      </c>
      <c r="C6009" s="479" t="s">
        <v>913</v>
      </c>
      <c r="D6009" s="480">
        <v>55.27</v>
      </c>
    </row>
    <row r="6010" spans="1:4" s="476" customFormat="1" ht="13.5" x14ac:dyDescent="0.25">
      <c r="A6010" s="479">
        <v>87778</v>
      </c>
      <c r="B6010" s="479" t="s">
        <v>6643</v>
      </c>
      <c r="C6010" s="479" t="s">
        <v>913</v>
      </c>
      <c r="D6010" s="480">
        <v>66.09</v>
      </c>
    </row>
    <row r="6011" spans="1:4" s="476" customFormat="1" ht="13.5" x14ac:dyDescent="0.25">
      <c r="A6011" s="479">
        <v>87779</v>
      </c>
      <c r="B6011" s="479" t="s">
        <v>6644</v>
      </c>
      <c r="C6011" s="479" t="s">
        <v>913</v>
      </c>
      <c r="D6011" s="480">
        <v>60.49</v>
      </c>
    </row>
    <row r="6012" spans="1:4" s="476" customFormat="1" ht="13.5" x14ac:dyDescent="0.25">
      <c r="A6012" s="479">
        <v>87781</v>
      </c>
      <c r="B6012" s="479" t="s">
        <v>6645</v>
      </c>
      <c r="C6012" s="479" t="s">
        <v>913</v>
      </c>
      <c r="D6012" s="480">
        <v>64.930000000000007</v>
      </c>
    </row>
    <row r="6013" spans="1:4" s="476" customFormat="1" ht="13.5" x14ac:dyDescent="0.25">
      <c r="A6013" s="479">
        <v>87783</v>
      </c>
      <c r="B6013" s="479" t="s">
        <v>6646</v>
      </c>
      <c r="C6013" s="479" t="s">
        <v>913</v>
      </c>
      <c r="D6013" s="480">
        <v>81.28</v>
      </c>
    </row>
    <row r="6014" spans="1:4" s="476" customFormat="1" ht="13.5" x14ac:dyDescent="0.25">
      <c r="A6014" s="479">
        <v>87784</v>
      </c>
      <c r="B6014" s="479" t="s">
        <v>6647</v>
      </c>
      <c r="C6014" s="479" t="s">
        <v>913</v>
      </c>
      <c r="D6014" s="480">
        <v>69.03</v>
      </c>
    </row>
    <row r="6015" spans="1:4" s="476" customFormat="1" ht="13.5" x14ac:dyDescent="0.25">
      <c r="A6015" s="479">
        <v>87786</v>
      </c>
      <c r="B6015" s="479" t="s">
        <v>6648</v>
      </c>
      <c r="C6015" s="479" t="s">
        <v>913</v>
      </c>
      <c r="D6015" s="480">
        <v>74.599999999999994</v>
      </c>
    </row>
    <row r="6016" spans="1:4" s="476" customFormat="1" ht="13.5" x14ac:dyDescent="0.25">
      <c r="A6016" s="479">
        <v>87787</v>
      </c>
      <c r="B6016" s="479" t="s">
        <v>6649</v>
      </c>
      <c r="C6016" s="479" t="s">
        <v>913</v>
      </c>
      <c r="D6016" s="480">
        <v>96.47</v>
      </c>
    </row>
    <row r="6017" spans="1:4" s="476" customFormat="1" ht="13.5" x14ac:dyDescent="0.25">
      <c r="A6017" s="479">
        <v>87788</v>
      </c>
      <c r="B6017" s="479" t="s">
        <v>6650</v>
      </c>
      <c r="C6017" s="479" t="s">
        <v>913</v>
      </c>
      <c r="D6017" s="480">
        <v>87.8</v>
      </c>
    </row>
    <row r="6018" spans="1:4" s="476" customFormat="1" ht="13.5" x14ac:dyDescent="0.25">
      <c r="A6018" s="479">
        <v>87790</v>
      </c>
      <c r="B6018" s="479" t="s">
        <v>6651</v>
      </c>
      <c r="C6018" s="479" t="s">
        <v>913</v>
      </c>
      <c r="D6018" s="480">
        <v>93.93</v>
      </c>
    </row>
    <row r="6019" spans="1:4" s="476" customFormat="1" ht="13.5" x14ac:dyDescent="0.25">
      <c r="A6019" s="479">
        <v>87791</v>
      </c>
      <c r="B6019" s="479" t="s">
        <v>6652</v>
      </c>
      <c r="C6019" s="479" t="s">
        <v>913</v>
      </c>
      <c r="D6019" s="480">
        <v>114.81</v>
      </c>
    </row>
    <row r="6020" spans="1:4" s="476" customFormat="1" ht="13.5" x14ac:dyDescent="0.25">
      <c r="A6020" s="479">
        <v>87792</v>
      </c>
      <c r="B6020" s="479" t="s">
        <v>1296</v>
      </c>
      <c r="C6020" s="479" t="s">
        <v>913</v>
      </c>
      <c r="D6020" s="480">
        <v>35.76</v>
      </c>
    </row>
    <row r="6021" spans="1:4" s="476" customFormat="1" ht="13.5" x14ac:dyDescent="0.25">
      <c r="A6021" s="479">
        <v>87794</v>
      </c>
      <c r="B6021" s="479" t="s">
        <v>6653</v>
      </c>
      <c r="C6021" s="479" t="s">
        <v>913</v>
      </c>
      <c r="D6021" s="480">
        <v>38.85</v>
      </c>
    </row>
    <row r="6022" spans="1:4" s="476" customFormat="1" ht="13.5" x14ac:dyDescent="0.25">
      <c r="A6022" s="479">
        <v>87795</v>
      </c>
      <c r="B6022" s="479" t="s">
        <v>6654</v>
      </c>
      <c r="C6022" s="479" t="s">
        <v>913</v>
      </c>
      <c r="D6022" s="480">
        <v>48.59</v>
      </c>
    </row>
    <row r="6023" spans="1:4" s="476" customFormat="1" ht="13.5" x14ac:dyDescent="0.25">
      <c r="A6023" s="479">
        <v>87797</v>
      </c>
      <c r="B6023" s="479" t="s">
        <v>6655</v>
      </c>
      <c r="C6023" s="479" t="s">
        <v>913</v>
      </c>
      <c r="D6023" s="480">
        <v>43.96</v>
      </c>
    </row>
    <row r="6024" spans="1:4" s="476" customFormat="1" ht="13.5" x14ac:dyDescent="0.25">
      <c r="A6024" s="479">
        <v>87799</v>
      </c>
      <c r="B6024" s="479" t="s">
        <v>6656</v>
      </c>
      <c r="C6024" s="479" t="s">
        <v>913</v>
      </c>
      <c r="D6024" s="480">
        <v>48.1</v>
      </c>
    </row>
    <row r="6025" spans="1:4" s="476" customFormat="1" ht="13.5" x14ac:dyDescent="0.25">
      <c r="A6025" s="479">
        <v>87800</v>
      </c>
      <c r="B6025" s="479" t="s">
        <v>6657</v>
      </c>
      <c r="C6025" s="479" t="s">
        <v>913</v>
      </c>
      <c r="D6025" s="480">
        <v>63</v>
      </c>
    </row>
    <row r="6026" spans="1:4" s="476" customFormat="1" ht="13.5" x14ac:dyDescent="0.25">
      <c r="A6026" s="479">
        <v>87801</v>
      </c>
      <c r="B6026" s="479" t="s">
        <v>6658</v>
      </c>
      <c r="C6026" s="479" t="s">
        <v>913</v>
      </c>
      <c r="D6026" s="480">
        <v>52.15</v>
      </c>
    </row>
    <row r="6027" spans="1:4" s="476" customFormat="1" ht="13.5" x14ac:dyDescent="0.25">
      <c r="A6027" s="479">
        <v>87803</v>
      </c>
      <c r="B6027" s="479" t="s">
        <v>6659</v>
      </c>
      <c r="C6027" s="479" t="s">
        <v>913</v>
      </c>
      <c r="D6027" s="480">
        <v>57.35</v>
      </c>
    </row>
    <row r="6028" spans="1:4" s="476" customFormat="1" ht="13.5" x14ac:dyDescent="0.25">
      <c r="A6028" s="479">
        <v>87804</v>
      </c>
      <c r="B6028" s="479" t="s">
        <v>6660</v>
      </c>
      <c r="C6028" s="479" t="s">
        <v>913</v>
      </c>
      <c r="D6028" s="480">
        <v>77.42</v>
      </c>
    </row>
    <row r="6029" spans="1:4" s="476" customFormat="1" ht="13.5" x14ac:dyDescent="0.25">
      <c r="A6029" s="479">
        <v>87805</v>
      </c>
      <c r="B6029" s="479" t="s">
        <v>6661</v>
      </c>
      <c r="C6029" s="479" t="s">
        <v>913</v>
      </c>
      <c r="D6029" s="480">
        <v>59.57</v>
      </c>
    </row>
    <row r="6030" spans="1:4" s="476" customFormat="1" ht="13.5" x14ac:dyDescent="0.25">
      <c r="A6030" s="479">
        <v>87807</v>
      </c>
      <c r="B6030" s="479" t="s">
        <v>6662</v>
      </c>
      <c r="C6030" s="479" t="s">
        <v>913</v>
      </c>
      <c r="D6030" s="480">
        <v>65.3</v>
      </c>
    </row>
    <row r="6031" spans="1:4" s="476" customFormat="1" ht="13.5" x14ac:dyDescent="0.25">
      <c r="A6031" s="479">
        <v>87808</v>
      </c>
      <c r="B6031" s="479" t="s">
        <v>6663</v>
      </c>
      <c r="C6031" s="479" t="s">
        <v>913</v>
      </c>
      <c r="D6031" s="480">
        <v>84.22</v>
      </c>
    </row>
    <row r="6032" spans="1:4" s="476" customFormat="1" ht="13.5" x14ac:dyDescent="0.25">
      <c r="A6032" s="479">
        <v>87809</v>
      </c>
      <c r="B6032" s="479" t="s">
        <v>6664</v>
      </c>
      <c r="C6032" s="479" t="s">
        <v>913</v>
      </c>
      <c r="D6032" s="480">
        <v>78.61</v>
      </c>
    </row>
    <row r="6033" spans="1:4" s="476" customFormat="1" ht="13.5" x14ac:dyDescent="0.25">
      <c r="A6033" s="479">
        <v>87811</v>
      </c>
      <c r="B6033" s="479" t="s">
        <v>6665</v>
      </c>
      <c r="C6033" s="479" t="s">
        <v>913</v>
      </c>
      <c r="D6033" s="480">
        <v>81.7</v>
      </c>
    </row>
    <row r="6034" spans="1:4" s="476" customFormat="1" ht="13.5" x14ac:dyDescent="0.25">
      <c r="A6034" s="479">
        <v>87812</v>
      </c>
      <c r="B6034" s="479" t="s">
        <v>6666</v>
      </c>
      <c r="C6034" s="479" t="s">
        <v>913</v>
      </c>
      <c r="D6034" s="480">
        <v>91.03</v>
      </c>
    </row>
    <row r="6035" spans="1:4" s="476" customFormat="1" ht="13.5" x14ac:dyDescent="0.25">
      <c r="A6035" s="479">
        <v>87813</v>
      </c>
      <c r="B6035" s="479" t="s">
        <v>6667</v>
      </c>
      <c r="C6035" s="479" t="s">
        <v>913</v>
      </c>
      <c r="D6035" s="480">
        <v>86.81</v>
      </c>
    </row>
    <row r="6036" spans="1:4" s="476" customFormat="1" ht="13.5" x14ac:dyDescent="0.25">
      <c r="A6036" s="479">
        <v>87815</v>
      </c>
      <c r="B6036" s="479" t="s">
        <v>6668</v>
      </c>
      <c r="C6036" s="479" t="s">
        <v>913</v>
      </c>
      <c r="D6036" s="480">
        <v>90.95</v>
      </c>
    </row>
    <row r="6037" spans="1:4" s="476" customFormat="1" ht="13.5" x14ac:dyDescent="0.25">
      <c r="A6037" s="479">
        <v>87816</v>
      </c>
      <c r="B6037" s="479" t="s">
        <v>6669</v>
      </c>
      <c r="C6037" s="479" t="s">
        <v>913</v>
      </c>
      <c r="D6037" s="480">
        <v>105.44</v>
      </c>
    </row>
    <row r="6038" spans="1:4" s="476" customFormat="1" ht="13.5" x14ac:dyDescent="0.25">
      <c r="A6038" s="479">
        <v>87817</v>
      </c>
      <c r="B6038" s="479" t="s">
        <v>6670</v>
      </c>
      <c r="C6038" s="479" t="s">
        <v>913</v>
      </c>
      <c r="D6038" s="480">
        <v>94.59</v>
      </c>
    </row>
    <row r="6039" spans="1:4" s="476" customFormat="1" ht="13.5" x14ac:dyDescent="0.25">
      <c r="A6039" s="479">
        <v>87819</v>
      </c>
      <c r="B6039" s="479" t="s">
        <v>6671</v>
      </c>
      <c r="C6039" s="479" t="s">
        <v>913</v>
      </c>
      <c r="D6039" s="480">
        <v>99.79</v>
      </c>
    </row>
    <row r="6040" spans="1:4" s="476" customFormat="1" ht="13.5" x14ac:dyDescent="0.25">
      <c r="A6040" s="479">
        <v>87820</v>
      </c>
      <c r="B6040" s="479" t="s">
        <v>6672</v>
      </c>
      <c r="C6040" s="479" t="s">
        <v>913</v>
      </c>
      <c r="D6040" s="480">
        <v>119.86</v>
      </c>
    </row>
    <row r="6041" spans="1:4" s="476" customFormat="1" ht="13.5" x14ac:dyDescent="0.25">
      <c r="A6041" s="479">
        <v>87821</v>
      </c>
      <c r="B6041" s="479" t="s">
        <v>6673</v>
      </c>
      <c r="C6041" s="479" t="s">
        <v>913</v>
      </c>
      <c r="D6041" s="480">
        <v>135.63</v>
      </c>
    </row>
    <row r="6042" spans="1:4" s="476" customFormat="1" ht="13.5" x14ac:dyDescent="0.25">
      <c r="A6042" s="479">
        <v>87823</v>
      </c>
      <c r="B6042" s="479" t="s">
        <v>6674</v>
      </c>
      <c r="C6042" s="479" t="s">
        <v>913</v>
      </c>
      <c r="D6042" s="480">
        <v>141.36000000000001</v>
      </c>
    </row>
    <row r="6043" spans="1:4" s="476" customFormat="1" ht="13.5" x14ac:dyDescent="0.25">
      <c r="A6043" s="479">
        <v>87824</v>
      </c>
      <c r="B6043" s="479" t="s">
        <v>6675</v>
      </c>
      <c r="C6043" s="479" t="s">
        <v>913</v>
      </c>
      <c r="D6043" s="480">
        <v>159.87</v>
      </c>
    </row>
    <row r="6044" spans="1:4" s="476" customFormat="1" ht="13.5" x14ac:dyDescent="0.25">
      <c r="A6044" s="479">
        <v>87825</v>
      </c>
      <c r="B6044" s="479" t="s">
        <v>6676</v>
      </c>
      <c r="C6044" s="479" t="s">
        <v>913</v>
      </c>
      <c r="D6044" s="480">
        <v>62.74</v>
      </c>
    </row>
    <row r="6045" spans="1:4" s="476" customFormat="1" ht="13.5" x14ac:dyDescent="0.25">
      <c r="A6045" s="479">
        <v>87827</v>
      </c>
      <c r="B6045" s="479" t="s">
        <v>6677</v>
      </c>
      <c r="C6045" s="479" t="s">
        <v>913</v>
      </c>
      <c r="D6045" s="480">
        <v>66.52</v>
      </c>
    </row>
    <row r="6046" spans="1:4" s="476" customFormat="1" ht="13.5" x14ac:dyDescent="0.25">
      <c r="A6046" s="479">
        <v>87828</v>
      </c>
      <c r="B6046" s="479" t="s">
        <v>6678</v>
      </c>
      <c r="C6046" s="479" t="s">
        <v>913</v>
      </c>
      <c r="D6046" s="480">
        <v>79.67</v>
      </c>
    </row>
    <row r="6047" spans="1:4" s="476" customFormat="1" ht="13.5" x14ac:dyDescent="0.25">
      <c r="A6047" s="479">
        <v>87829</v>
      </c>
      <c r="B6047" s="479" t="s">
        <v>6679</v>
      </c>
      <c r="C6047" s="479" t="s">
        <v>913</v>
      </c>
      <c r="D6047" s="480">
        <v>72.010000000000005</v>
      </c>
    </row>
    <row r="6048" spans="1:4" s="476" customFormat="1" ht="13.5" x14ac:dyDescent="0.25">
      <c r="A6048" s="479">
        <v>87831</v>
      </c>
      <c r="B6048" s="479" t="s">
        <v>6680</v>
      </c>
      <c r="C6048" s="479" t="s">
        <v>913</v>
      </c>
      <c r="D6048" s="480">
        <v>77.08</v>
      </c>
    </row>
    <row r="6049" spans="1:4" s="476" customFormat="1" ht="13.5" x14ac:dyDescent="0.25">
      <c r="A6049" s="479">
        <v>87832</v>
      </c>
      <c r="B6049" s="479" t="s">
        <v>6681</v>
      </c>
      <c r="C6049" s="479" t="s">
        <v>913</v>
      </c>
      <c r="D6049" s="480">
        <v>96.53</v>
      </c>
    </row>
    <row r="6050" spans="1:4" s="476" customFormat="1" ht="13.5" x14ac:dyDescent="0.25">
      <c r="A6050" s="479">
        <v>87834</v>
      </c>
      <c r="B6050" s="479" t="s">
        <v>6682</v>
      </c>
      <c r="C6050" s="479" t="s">
        <v>913</v>
      </c>
      <c r="D6050" s="480">
        <v>127.56</v>
      </c>
    </row>
    <row r="6051" spans="1:4" s="476" customFormat="1" ht="13.5" x14ac:dyDescent="0.25">
      <c r="A6051" s="479">
        <v>87835</v>
      </c>
      <c r="B6051" s="479" t="s">
        <v>6683</v>
      </c>
      <c r="C6051" s="479" t="s">
        <v>913</v>
      </c>
      <c r="D6051" s="480">
        <v>88.56</v>
      </c>
    </row>
    <row r="6052" spans="1:4" s="476" customFormat="1" ht="13.5" x14ac:dyDescent="0.25">
      <c r="A6052" s="479">
        <v>87836</v>
      </c>
      <c r="B6052" s="479" t="s">
        <v>6684</v>
      </c>
      <c r="C6052" s="479" t="s">
        <v>913</v>
      </c>
      <c r="D6052" s="480">
        <v>121.14</v>
      </c>
    </row>
    <row r="6053" spans="1:4" s="476" customFormat="1" ht="13.5" x14ac:dyDescent="0.25">
      <c r="A6053" s="479">
        <v>87837</v>
      </c>
      <c r="B6053" s="479" t="s">
        <v>6685</v>
      </c>
      <c r="C6053" s="479" t="s">
        <v>913</v>
      </c>
      <c r="D6053" s="480">
        <v>82.73</v>
      </c>
    </row>
    <row r="6054" spans="1:4" s="476" customFormat="1" ht="13.5" x14ac:dyDescent="0.25">
      <c r="A6054" s="479">
        <v>87838</v>
      </c>
      <c r="B6054" s="479" t="s">
        <v>6686</v>
      </c>
      <c r="C6054" s="479" t="s">
        <v>913</v>
      </c>
      <c r="D6054" s="480">
        <v>134.05000000000001</v>
      </c>
    </row>
    <row r="6055" spans="1:4" s="476" customFormat="1" ht="13.5" x14ac:dyDescent="0.25">
      <c r="A6055" s="479">
        <v>87839</v>
      </c>
      <c r="B6055" s="479" t="s">
        <v>6687</v>
      </c>
      <c r="C6055" s="479" t="s">
        <v>913</v>
      </c>
      <c r="D6055" s="480">
        <v>93.57</v>
      </c>
    </row>
    <row r="6056" spans="1:4" s="476" customFormat="1" ht="13.5" x14ac:dyDescent="0.25">
      <c r="A6056" s="479">
        <v>87840</v>
      </c>
      <c r="B6056" s="479" t="s">
        <v>6688</v>
      </c>
      <c r="C6056" s="479" t="s">
        <v>913</v>
      </c>
      <c r="D6056" s="480">
        <v>126.02</v>
      </c>
    </row>
    <row r="6057" spans="1:4" s="476" customFormat="1" ht="13.5" x14ac:dyDescent="0.25">
      <c r="A6057" s="479">
        <v>87841</v>
      </c>
      <c r="B6057" s="479" t="s">
        <v>6689</v>
      </c>
      <c r="C6057" s="479" t="s">
        <v>913</v>
      </c>
      <c r="D6057" s="480">
        <v>86.12</v>
      </c>
    </row>
    <row r="6058" spans="1:4" s="476" customFormat="1" ht="13.5" x14ac:dyDescent="0.25">
      <c r="A6058" s="479">
        <v>87842</v>
      </c>
      <c r="B6058" s="479" t="s">
        <v>6690</v>
      </c>
      <c r="C6058" s="479" t="s">
        <v>913</v>
      </c>
      <c r="D6058" s="480">
        <v>137.44999999999999</v>
      </c>
    </row>
    <row r="6059" spans="1:4" s="476" customFormat="1" ht="13.5" x14ac:dyDescent="0.25">
      <c r="A6059" s="479">
        <v>87843</v>
      </c>
      <c r="B6059" s="479" t="s">
        <v>6691</v>
      </c>
      <c r="C6059" s="479" t="s">
        <v>913</v>
      </c>
      <c r="D6059" s="480">
        <v>103.22</v>
      </c>
    </row>
    <row r="6060" spans="1:4" s="476" customFormat="1" ht="13.5" x14ac:dyDescent="0.25">
      <c r="A6060" s="479">
        <v>87844</v>
      </c>
      <c r="B6060" s="479" t="s">
        <v>6692</v>
      </c>
      <c r="C6060" s="479" t="s">
        <v>913</v>
      </c>
      <c r="D6060" s="480">
        <v>125.13</v>
      </c>
    </row>
    <row r="6061" spans="1:4" s="476" customFormat="1" ht="13.5" x14ac:dyDescent="0.25">
      <c r="A6061" s="479">
        <v>87845</v>
      </c>
      <c r="B6061" s="479" t="s">
        <v>6693</v>
      </c>
      <c r="C6061" s="479" t="s">
        <v>913</v>
      </c>
      <c r="D6061" s="480">
        <v>91.53</v>
      </c>
    </row>
    <row r="6062" spans="1:4" s="476" customFormat="1" ht="13.5" x14ac:dyDescent="0.25">
      <c r="A6062" s="479">
        <v>87846</v>
      </c>
      <c r="B6062" s="479" t="s">
        <v>6694</v>
      </c>
      <c r="C6062" s="479" t="s">
        <v>913</v>
      </c>
      <c r="D6062" s="480">
        <v>139.04</v>
      </c>
    </row>
    <row r="6063" spans="1:4" s="476" customFormat="1" ht="13.5" x14ac:dyDescent="0.25">
      <c r="A6063" s="479">
        <v>87847</v>
      </c>
      <c r="B6063" s="479" t="s">
        <v>6695</v>
      </c>
      <c r="C6063" s="479" t="s">
        <v>913</v>
      </c>
      <c r="D6063" s="480">
        <v>100.05</v>
      </c>
    </row>
    <row r="6064" spans="1:4" s="476" customFormat="1" ht="13.5" x14ac:dyDescent="0.25">
      <c r="A6064" s="479">
        <v>87848</v>
      </c>
      <c r="B6064" s="479" t="s">
        <v>6696</v>
      </c>
      <c r="C6064" s="479" t="s">
        <v>913</v>
      </c>
      <c r="D6064" s="480">
        <v>131.41999999999999</v>
      </c>
    </row>
    <row r="6065" spans="1:4" s="476" customFormat="1" ht="13.5" x14ac:dyDescent="0.25">
      <c r="A6065" s="479">
        <v>87849</v>
      </c>
      <c r="B6065" s="479" t="s">
        <v>6697</v>
      </c>
      <c r="C6065" s="479" t="s">
        <v>913</v>
      </c>
      <c r="D6065" s="480">
        <v>93.01</v>
      </c>
    </row>
    <row r="6066" spans="1:4" s="476" customFormat="1" ht="13.5" x14ac:dyDescent="0.25">
      <c r="A6066" s="479">
        <v>87850</v>
      </c>
      <c r="B6066" s="479" t="s">
        <v>6698</v>
      </c>
      <c r="C6066" s="479" t="s">
        <v>913</v>
      </c>
      <c r="D6066" s="480">
        <v>145.56</v>
      </c>
    </row>
    <row r="6067" spans="1:4" s="476" customFormat="1" ht="13.5" x14ac:dyDescent="0.25">
      <c r="A6067" s="479">
        <v>87851</v>
      </c>
      <c r="B6067" s="479" t="s">
        <v>6699</v>
      </c>
      <c r="C6067" s="479" t="s">
        <v>913</v>
      </c>
      <c r="D6067" s="480">
        <v>105.09</v>
      </c>
    </row>
    <row r="6068" spans="1:4" s="476" customFormat="1" ht="13.5" x14ac:dyDescent="0.25">
      <c r="A6068" s="479">
        <v>87852</v>
      </c>
      <c r="B6068" s="479" t="s">
        <v>6700</v>
      </c>
      <c r="C6068" s="479" t="s">
        <v>913</v>
      </c>
      <c r="D6068" s="480">
        <v>136.28</v>
      </c>
    </row>
    <row r="6069" spans="1:4" s="476" customFormat="1" ht="13.5" x14ac:dyDescent="0.25">
      <c r="A6069" s="479">
        <v>87853</v>
      </c>
      <c r="B6069" s="479" t="s">
        <v>6701</v>
      </c>
      <c r="C6069" s="479" t="s">
        <v>913</v>
      </c>
      <c r="D6069" s="480">
        <v>96.38</v>
      </c>
    </row>
    <row r="6070" spans="1:4" s="476" customFormat="1" ht="13.5" x14ac:dyDescent="0.25">
      <c r="A6070" s="479">
        <v>87854</v>
      </c>
      <c r="B6070" s="479" t="s">
        <v>6702</v>
      </c>
      <c r="C6070" s="479" t="s">
        <v>913</v>
      </c>
      <c r="D6070" s="480">
        <v>148.93</v>
      </c>
    </row>
    <row r="6071" spans="1:4" s="476" customFormat="1" ht="13.5" x14ac:dyDescent="0.25">
      <c r="A6071" s="479">
        <v>87855</v>
      </c>
      <c r="B6071" s="479" t="s">
        <v>6703</v>
      </c>
      <c r="C6071" s="479" t="s">
        <v>913</v>
      </c>
      <c r="D6071" s="480">
        <v>114.75</v>
      </c>
    </row>
    <row r="6072" spans="1:4" s="476" customFormat="1" ht="13.5" x14ac:dyDescent="0.25">
      <c r="A6072" s="479">
        <v>87856</v>
      </c>
      <c r="B6072" s="479" t="s">
        <v>6704</v>
      </c>
      <c r="C6072" s="479" t="s">
        <v>913</v>
      </c>
      <c r="D6072" s="480">
        <v>135.41</v>
      </c>
    </row>
    <row r="6073" spans="1:4" s="476" customFormat="1" ht="13.5" x14ac:dyDescent="0.25">
      <c r="A6073" s="479">
        <v>87857</v>
      </c>
      <c r="B6073" s="479" t="s">
        <v>6705</v>
      </c>
      <c r="C6073" s="479" t="s">
        <v>913</v>
      </c>
      <c r="D6073" s="480">
        <v>101.78</v>
      </c>
    </row>
    <row r="6074" spans="1:4" s="476" customFormat="1" ht="13.5" x14ac:dyDescent="0.25">
      <c r="A6074" s="479">
        <v>87858</v>
      </c>
      <c r="B6074" s="479" t="s">
        <v>6706</v>
      </c>
      <c r="C6074" s="479" t="s">
        <v>913</v>
      </c>
      <c r="D6074" s="480">
        <v>98.07</v>
      </c>
    </row>
    <row r="6075" spans="1:4" s="476" customFormat="1" ht="13.5" x14ac:dyDescent="0.25">
      <c r="A6075" s="479">
        <v>87859</v>
      </c>
      <c r="B6075" s="479" t="s">
        <v>6707</v>
      </c>
      <c r="C6075" s="479" t="s">
        <v>913</v>
      </c>
      <c r="D6075" s="480">
        <v>115.02</v>
      </c>
    </row>
    <row r="6076" spans="1:4" s="476" customFormat="1" ht="13.5" x14ac:dyDescent="0.25">
      <c r="A6076" s="479">
        <v>89048</v>
      </c>
      <c r="B6076" s="479" t="s">
        <v>6708</v>
      </c>
      <c r="C6076" s="479" t="s">
        <v>913</v>
      </c>
      <c r="D6076" s="480">
        <v>33.270000000000003</v>
      </c>
    </row>
    <row r="6077" spans="1:4" s="476" customFormat="1" ht="13.5" x14ac:dyDescent="0.25">
      <c r="A6077" s="479">
        <v>89049</v>
      </c>
      <c r="B6077" s="479" t="s">
        <v>6709</v>
      </c>
      <c r="C6077" s="479" t="s">
        <v>913</v>
      </c>
      <c r="D6077" s="480">
        <v>17.64</v>
      </c>
    </row>
    <row r="6078" spans="1:4" s="476" customFormat="1" ht="13.5" x14ac:dyDescent="0.25">
      <c r="A6078" s="479">
        <v>89173</v>
      </c>
      <c r="B6078" s="479" t="s">
        <v>977</v>
      </c>
      <c r="C6078" s="479" t="s">
        <v>913</v>
      </c>
      <c r="D6078" s="480">
        <v>32.75</v>
      </c>
    </row>
    <row r="6079" spans="1:4" s="476" customFormat="1" ht="13.5" x14ac:dyDescent="0.25">
      <c r="A6079" s="479">
        <v>90406</v>
      </c>
      <c r="B6079" s="479" t="s">
        <v>6710</v>
      </c>
      <c r="C6079" s="479" t="s">
        <v>913</v>
      </c>
      <c r="D6079" s="480">
        <v>42.29</v>
      </c>
    </row>
    <row r="6080" spans="1:4" s="476" customFormat="1" ht="13.5" x14ac:dyDescent="0.25">
      <c r="A6080" s="479">
        <v>90407</v>
      </c>
      <c r="B6080" s="479" t="s">
        <v>6711</v>
      </c>
      <c r="C6080" s="479" t="s">
        <v>913</v>
      </c>
      <c r="D6080" s="480">
        <v>46.25</v>
      </c>
    </row>
    <row r="6081" spans="1:4" s="476" customFormat="1" ht="13.5" x14ac:dyDescent="0.25">
      <c r="A6081" s="479">
        <v>90408</v>
      </c>
      <c r="B6081" s="479" t="s">
        <v>6712</v>
      </c>
      <c r="C6081" s="479" t="s">
        <v>913</v>
      </c>
      <c r="D6081" s="480">
        <v>30.42</v>
      </c>
    </row>
    <row r="6082" spans="1:4" s="476" customFormat="1" ht="13.5" x14ac:dyDescent="0.25">
      <c r="A6082" s="479">
        <v>90409</v>
      </c>
      <c r="B6082" s="479" t="s">
        <v>6713</v>
      </c>
      <c r="C6082" s="479" t="s">
        <v>913</v>
      </c>
      <c r="D6082" s="480">
        <v>32.67</v>
      </c>
    </row>
    <row r="6083" spans="1:4" s="476" customFormat="1" ht="13.5" x14ac:dyDescent="0.25">
      <c r="A6083" s="479">
        <v>87242</v>
      </c>
      <c r="B6083" s="479" t="s">
        <v>6714</v>
      </c>
      <c r="C6083" s="479" t="s">
        <v>913</v>
      </c>
      <c r="D6083" s="480">
        <v>186.51</v>
      </c>
    </row>
    <row r="6084" spans="1:4" s="476" customFormat="1" ht="13.5" x14ac:dyDescent="0.25">
      <c r="A6084" s="479">
        <v>87243</v>
      </c>
      <c r="B6084" s="479" t="s">
        <v>1300</v>
      </c>
      <c r="C6084" s="479" t="s">
        <v>913</v>
      </c>
      <c r="D6084" s="480">
        <v>169.97</v>
      </c>
    </row>
    <row r="6085" spans="1:4" s="476" customFormat="1" ht="13.5" x14ac:dyDescent="0.25">
      <c r="A6085" s="479">
        <v>87244</v>
      </c>
      <c r="B6085" s="479" t="s">
        <v>6715</v>
      </c>
      <c r="C6085" s="479" t="s">
        <v>913</v>
      </c>
      <c r="D6085" s="480">
        <v>181.48</v>
      </c>
    </row>
    <row r="6086" spans="1:4" s="476" customFormat="1" ht="13.5" x14ac:dyDescent="0.25">
      <c r="A6086" s="479">
        <v>87245</v>
      </c>
      <c r="B6086" s="479" t="s">
        <v>6716</v>
      </c>
      <c r="C6086" s="479" t="s">
        <v>913</v>
      </c>
      <c r="D6086" s="480">
        <v>218.97</v>
      </c>
    </row>
    <row r="6087" spans="1:4" s="476" customFormat="1" ht="13.5" x14ac:dyDescent="0.25">
      <c r="A6087" s="479">
        <v>87264</v>
      </c>
      <c r="B6087" s="479" t="s">
        <v>1500</v>
      </c>
      <c r="C6087" s="479" t="s">
        <v>913</v>
      </c>
      <c r="D6087" s="480">
        <v>57.71</v>
      </c>
    </row>
    <row r="6088" spans="1:4" s="476" customFormat="1" ht="13.5" x14ac:dyDescent="0.25">
      <c r="A6088" s="479">
        <v>87265</v>
      </c>
      <c r="B6088" s="479" t="s">
        <v>6717</v>
      </c>
      <c r="C6088" s="479" t="s">
        <v>913</v>
      </c>
      <c r="D6088" s="480">
        <v>50.35</v>
      </c>
    </row>
    <row r="6089" spans="1:4" s="476" customFormat="1" ht="13.5" x14ac:dyDescent="0.25">
      <c r="A6089" s="479">
        <v>87266</v>
      </c>
      <c r="B6089" s="479" t="s">
        <v>6718</v>
      </c>
      <c r="C6089" s="479" t="s">
        <v>913</v>
      </c>
      <c r="D6089" s="480">
        <v>60.31</v>
      </c>
    </row>
    <row r="6090" spans="1:4" s="476" customFormat="1" ht="13.5" x14ac:dyDescent="0.25">
      <c r="A6090" s="479">
        <v>87267</v>
      </c>
      <c r="B6090" s="479" t="s">
        <v>6719</v>
      </c>
      <c r="C6090" s="479" t="s">
        <v>913</v>
      </c>
      <c r="D6090" s="480">
        <v>57.05</v>
      </c>
    </row>
    <row r="6091" spans="1:4" s="476" customFormat="1" ht="13.5" x14ac:dyDescent="0.25">
      <c r="A6091" s="479">
        <v>87268</v>
      </c>
      <c r="B6091" s="479" t="s">
        <v>6720</v>
      </c>
      <c r="C6091" s="479" t="s">
        <v>913</v>
      </c>
      <c r="D6091" s="480">
        <v>62.27</v>
      </c>
    </row>
    <row r="6092" spans="1:4" s="476" customFormat="1" ht="13.5" x14ac:dyDescent="0.25">
      <c r="A6092" s="479">
        <v>87269</v>
      </c>
      <c r="B6092" s="479" t="s">
        <v>6721</v>
      </c>
      <c r="C6092" s="479" t="s">
        <v>913</v>
      </c>
      <c r="D6092" s="480">
        <v>54.27</v>
      </c>
    </row>
    <row r="6093" spans="1:4" s="476" customFormat="1" ht="13.5" x14ac:dyDescent="0.25">
      <c r="A6093" s="479">
        <v>87270</v>
      </c>
      <c r="B6093" s="479" t="s">
        <v>6722</v>
      </c>
      <c r="C6093" s="479" t="s">
        <v>913</v>
      </c>
      <c r="D6093" s="480">
        <v>64.47</v>
      </c>
    </row>
    <row r="6094" spans="1:4" s="476" customFormat="1" ht="13.5" x14ac:dyDescent="0.25">
      <c r="A6094" s="479">
        <v>87271</v>
      </c>
      <c r="B6094" s="479" t="s">
        <v>6723</v>
      </c>
      <c r="C6094" s="479" t="s">
        <v>913</v>
      </c>
      <c r="D6094" s="480">
        <v>60.68</v>
      </c>
    </row>
    <row r="6095" spans="1:4" s="476" customFormat="1" ht="13.5" x14ac:dyDescent="0.25">
      <c r="A6095" s="479">
        <v>87272</v>
      </c>
      <c r="B6095" s="479" t="s">
        <v>6724</v>
      </c>
      <c r="C6095" s="479" t="s">
        <v>913</v>
      </c>
      <c r="D6095" s="480">
        <v>66.319999999999993</v>
      </c>
    </row>
    <row r="6096" spans="1:4" s="476" customFormat="1" ht="13.5" x14ac:dyDescent="0.25">
      <c r="A6096" s="479">
        <v>87273</v>
      </c>
      <c r="B6096" s="479" t="s">
        <v>6725</v>
      </c>
      <c r="C6096" s="479" t="s">
        <v>913</v>
      </c>
      <c r="D6096" s="480">
        <v>56.54</v>
      </c>
    </row>
    <row r="6097" spans="1:4" s="476" customFormat="1" ht="13.5" x14ac:dyDescent="0.25">
      <c r="A6097" s="479">
        <v>87274</v>
      </c>
      <c r="B6097" s="479" t="s">
        <v>6726</v>
      </c>
      <c r="C6097" s="479" t="s">
        <v>913</v>
      </c>
      <c r="D6097" s="480">
        <v>67.86</v>
      </c>
    </row>
    <row r="6098" spans="1:4" s="476" customFormat="1" ht="13.5" x14ac:dyDescent="0.25">
      <c r="A6098" s="479">
        <v>87275</v>
      </c>
      <c r="B6098" s="479" t="s">
        <v>6727</v>
      </c>
      <c r="C6098" s="479" t="s">
        <v>913</v>
      </c>
      <c r="D6098" s="480">
        <v>64.540000000000006</v>
      </c>
    </row>
    <row r="6099" spans="1:4" s="476" customFormat="1" ht="13.5" x14ac:dyDescent="0.25">
      <c r="A6099" s="479">
        <v>88786</v>
      </c>
      <c r="B6099" s="479" t="s">
        <v>6728</v>
      </c>
      <c r="C6099" s="479" t="s">
        <v>913</v>
      </c>
      <c r="D6099" s="480">
        <v>262.58999999999997</v>
      </c>
    </row>
    <row r="6100" spans="1:4" s="476" customFormat="1" ht="13.5" x14ac:dyDescent="0.25">
      <c r="A6100" s="479">
        <v>88787</v>
      </c>
      <c r="B6100" s="479" t="s">
        <v>6729</v>
      </c>
      <c r="C6100" s="479" t="s">
        <v>913</v>
      </c>
      <c r="D6100" s="480">
        <v>241.68</v>
      </c>
    </row>
    <row r="6101" spans="1:4" s="476" customFormat="1" ht="13.5" x14ac:dyDescent="0.25">
      <c r="A6101" s="479">
        <v>88788</v>
      </c>
      <c r="B6101" s="479" t="s">
        <v>6730</v>
      </c>
      <c r="C6101" s="479" t="s">
        <v>913</v>
      </c>
      <c r="D6101" s="480">
        <v>253.19</v>
      </c>
    </row>
    <row r="6102" spans="1:4" s="476" customFormat="1" ht="13.5" x14ac:dyDescent="0.25">
      <c r="A6102" s="479">
        <v>88789</v>
      </c>
      <c r="B6102" s="479" t="s">
        <v>6731</v>
      </c>
      <c r="C6102" s="479" t="s">
        <v>913</v>
      </c>
      <c r="D6102" s="480">
        <v>305.64999999999998</v>
      </c>
    </row>
    <row r="6103" spans="1:4" s="476" customFormat="1" ht="13.5" x14ac:dyDescent="0.25">
      <c r="A6103" s="479">
        <v>89045</v>
      </c>
      <c r="B6103" s="479" t="s">
        <v>6732</v>
      </c>
      <c r="C6103" s="479" t="s">
        <v>913</v>
      </c>
      <c r="D6103" s="480">
        <v>57.52</v>
      </c>
    </row>
    <row r="6104" spans="1:4" s="476" customFormat="1" ht="13.5" x14ac:dyDescent="0.25">
      <c r="A6104" s="479">
        <v>89170</v>
      </c>
      <c r="B6104" s="479" t="s">
        <v>6733</v>
      </c>
      <c r="C6104" s="479" t="s">
        <v>913</v>
      </c>
      <c r="D6104" s="480">
        <v>55.67</v>
      </c>
    </row>
    <row r="6105" spans="1:4" s="476" customFormat="1" ht="13.5" x14ac:dyDescent="0.25">
      <c r="A6105" s="479">
        <v>93392</v>
      </c>
      <c r="B6105" s="479" t="s">
        <v>6734</v>
      </c>
      <c r="C6105" s="479" t="s">
        <v>913</v>
      </c>
      <c r="D6105" s="480">
        <v>49.63</v>
      </c>
    </row>
    <row r="6106" spans="1:4" s="476" customFormat="1" ht="13.5" x14ac:dyDescent="0.25">
      <c r="A6106" s="479">
        <v>93393</v>
      </c>
      <c r="B6106" s="479" t="s">
        <v>6735</v>
      </c>
      <c r="C6106" s="479" t="s">
        <v>913</v>
      </c>
      <c r="D6106" s="480">
        <v>42.35</v>
      </c>
    </row>
    <row r="6107" spans="1:4" s="476" customFormat="1" ht="13.5" x14ac:dyDescent="0.25">
      <c r="A6107" s="479">
        <v>93394</v>
      </c>
      <c r="B6107" s="479" t="s">
        <v>6736</v>
      </c>
      <c r="C6107" s="479" t="s">
        <v>913</v>
      </c>
      <c r="D6107" s="480">
        <v>52.23</v>
      </c>
    </row>
    <row r="6108" spans="1:4" s="476" customFormat="1" ht="13.5" x14ac:dyDescent="0.25">
      <c r="A6108" s="479">
        <v>93395</v>
      </c>
      <c r="B6108" s="479" t="s">
        <v>6737</v>
      </c>
      <c r="C6108" s="479" t="s">
        <v>913</v>
      </c>
      <c r="D6108" s="480">
        <v>48.97</v>
      </c>
    </row>
    <row r="6109" spans="1:4" s="476" customFormat="1" ht="13.5" x14ac:dyDescent="0.25">
      <c r="A6109" s="479">
        <v>99194</v>
      </c>
      <c r="B6109" s="479" t="s">
        <v>6738</v>
      </c>
      <c r="C6109" s="479" t="s">
        <v>913</v>
      </c>
      <c r="D6109" s="480">
        <v>54.63</v>
      </c>
    </row>
    <row r="6110" spans="1:4" s="476" customFormat="1" ht="13.5" x14ac:dyDescent="0.25">
      <c r="A6110" s="479">
        <v>99195</v>
      </c>
      <c r="B6110" s="479" t="s">
        <v>6739</v>
      </c>
      <c r="C6110" s="479" t="s">
        <v>913</v>
      </c>
      <c r="D6110" s="480">
        <v>47.35</v>
      </c>
    </row>
    <row r="6111" spans="1:4" s="476" customFormat="1" ht="13.5" x14ac:dyDescent="0.25">
      <c r="A6111" s="479">
        <v>99196</v>
      </c>
      <c r="B6111" s="479" t="s">
        <v>6740</v>
      </c>
      <c r="C6111" s="479" t="s">
        <v>913</v>
      </c>
      <c r="D6111" s="480">
        <v>57.23</v>
      </c>
    </row>
    <row r="6112" spans="1:4" s="476" customFormat="1" ht="13.5" x14ac:dyDescent="0.25">
      <c r="A6112" s="479">
        <v>99198</v>
      </c>
      <c r="B6112" s="479" t="s">
        <v>6741</v>
      </c>
      <c r="C6112" s="479" t="s">
        <v>913</v>
      </c>
      <c r="D6112" s="480">
        <v>53.97</v>
      </c>
    </row>
    <row r="6113" spans="1:4" s="476" customFormat="1" ht="13.5" x14ac:dyDescent="0.25">
      <c r="A6113" s="479">
        <v>101965</v>
      </c>
      <c r="B6113" s="479" t="s">
        <v>13103</v>
      </c>
      <c r="C6113" s="479" t="s">
        <v>934</v>
      </c>
      <c r="D6113" s="480">
        <v>78.19</v>
      </c>
    </row>
    <row r="6114" spans="1:4" s="476" customFormat="1" ht="13.5" x14ac:dyDescent="0.25">
      <c r="A6114" s="479">
        <v>101966</v>
      </c>
      <c r="B6114" s="479" t="s">
        <v>13104</v>
      </c>
      <c r="C6114" s="479" t="s">
        <v>934</v>
      </c>
      <c r="D6114" s="480">
        <v>94.57</v>
      </c>
    </row>
    <row r="6115" spans="1:4" s="476" customFormat="1" ht="13.5" x14ac:dyDescent="0.25">
      <c r="A6115" s="479">
        <v>101979</v>
      </c>
      <c r="B6115" s="479" t="s">
        <v>13105</v>
      </c>
      <c r="C6115" s="479" t="s">
        <v>934</v>
      </c>
      <c r="D6115" s="480">
        <v>68.819999999999993</v>
      </c>
    </row>
    <row r="6116" spans="1:4" s="476" customFormat="1" ht="13.5" x14ac:dyDescent="0.25">
      <c r="A6116" s="479">
        <v>96112</v>
      </c>
      <c r="B6116" s="479" t="s">
        <v>6742</v>
      </c>
      <c r="C6116" s="479" t="s">
        <v>913</v>
      </c>
      <c r="D6116" s="480">
        <v>137.54</v>
      </c>
    </row>
    <row r="6117" spans="1:4" s="476" customFormat="1" ht="13.5" x14ac:dyDescent="0.25">
      <c r="A6117" s="479">
        <v>96117</v>
      </c>
      <c r="B6117" s="479" t="s">
        <v>6743</v>
      </c>
      <c r="C6117" s="479" t="s">
        <v>913</v>
      </c>
      <c r="D6117" s="480">
        <v>181.52</v>
      </c>
    </row>
    <row r="6118" spans="1:4" s="476" customFormat="1" ht="13.5" x14ac:dyDescent="0.25">
      <c r="A6118" s="479">
        <v>96122</v>
      </c>
      <c r="B6118" s="479" t="s">
        <v>6744</v>
      </c>
      <c r="C6118" s="479" t="s">
        <v>934</v>
      </c>
      <c r="D6118" s="480">
        <v>44.29</v>
      </c>
    </row>
    <row r="6119" spans="1:4" s="476" customFormat="1" ht="13.5" x14ac:dyDescent="0.25">
      <c r="A6119" s="479">
        <v>96109</v>
      </c>
      <c r="B6119" s="479" t="s">
        <v>6745</v>
      </c>
      <c r="C6119" s="479" t="s">
        <v>913</v>
      </c>
      <c r="D6119" s="480">
        <v>36.869999999999997</v>
      </c>
    </row>
    <row r="6120" spans="1:4" s="476" customFormat="1" ht="13.5" x14ac:dyDescent="0.25">
      <c r="A6120" s="479">
        <v>96110</v>
      </c>
      <c r="B6120" s="479" t="s">
        <v>1309</v>
      </c>
      <c r="C6120" s="479" t="s">
        <v>913</v>
      </c>
      <c r="D6120" s="480">
        <v>58.24</v>
      </c>
    </row>
    <row r="6121" spans="1:4" s="476" customFormat="1" ht="13.5" x14ac:dyDescent="0.25">
      <c r="A6121" s="479">
        <v>96113</v>
      </c>
      <c r="B6121" s="479" t="s">
        <v>6746</v>
      </c>
      <c r="C6121" s="479" t="s">
        <v>913</v>
      </c>
      <c r="D6121" s="480">
        <v>31.84</v>
      </c>
    </row>
    <row r="6122" spans="1:4" s="476" customFormat="1" ht="13.5" x14ac:dyDescent="0.25">
      <c r="A6122" s="479">
        <v>96114</v>
      </c>
      <c r="B6122" s="479" t="s">
        <v>6747</v>
      </c>
      <c r="C6122" s="479" t="s">
        <v>913</v>
      </c>
      <c r="D6122" s="480">
        <v>61.81</v>
      </c>
    </row>
    <row r="6123" spans="1:4" s="476" customFormat="1" ht="13.5" x14ac:dyDescent="0.25">
      <c r="A6123" s="479">
        <v>96120</v>
      </c>
      <c r="B6123" s="479" t="s">
        <v>6748</v>
      </c>
      <c r="C6123" s="479" t="s">
        <v>934</v>
      </c>
      <c r="D6123" s="480">
        <v>2.4</v>
      </c>
    </row>
    <row r="6124" spans="1:4" s="476" customFormat="1" ht="13.5" x14ac:dyDescent="0.25">
      <c r="A6124" s="479">
        <v>96123</v>
      </c>
      <c r="B6124" s="479" t="s">
        <v>6749</v>
      </c>
      <c r="C6124" s="479" t="s">
        <v>934</v>
      </c>
      <c r="D6124" s="480">
        <v>29.91</v>
      </c>
    </row>
    <row r="6125" spans="1:4" s="476" customFormat="1" ht="13.5" x14ac:dyDescent="0.25">
      <c r="A6125" s="479">
        <v>99054</v>
      </c>
      <c r="B6125" s="479" t="s">
        <v>6750</v>
      </c>
      <c r="C6125" s="479" t="s">
        <v>913</v>
      </c>
      <c r="D6125" s="480">
        <v>46.38</v>
      </c>
    </row>
    <row r="6126" spans="1:4" s="476" customFormat="1" ht="13.5" x14ac:dyDescent="0.25">
      <c r="A6126" s="479">
        <v>96111</v>
      </c>
      <c r="B6126" s="479" t="s">
        <v>6751</v>
      </c>
      <c r="C6126" s="479" t="s">
        <v>913</v>
      </c>
      <c r="D6126" s="480">
        <v>62.64</v>
      </c>
    </row>
    <row r="6127" spans="1:4" s="476" customFormat="1" ht="13.5" x14ac:dyDescent="0.25">
      <c r="A6127" s="479">
        <v>96116</v>
      </c>
      <c r="B6127" s="479" t="s">
        <v>6752</v>
      </c>
      <c r="C6127" s="479" t="s">
        <v>913</v>
      </c>
      <c r="D6127" s="480">
        <v>69.64</v>
      </c>
    </row>
    <row r="6128" spans="1:4" s="476" customFormat="1" ht="13.5" x14ac:dyDescent="0.25">
      <c r="A6128" s="479">
        <v>96121</v>
      </c>
      <c r="B6128" s="479" t="s">
        <v>6753</v>
      </c>
      <c r="C6128" s="479" t="s">
        <v>934</v>
      </c>
      <c r="D6128" s="480">
        <v>10.55</v>
      </c>
    </row>
    <row r="6129" spans="1:4" s="476" customFormat="1" ht="13.5" x14ac:dyDescent="0.25">
      <c r="A6129" s="479">
        <v>96485</v>
      </c>
      <c r="B6129" s="479" t="s">
        <v>6754</v>
      </c>
      <c r="C6129" s="479" t="s">
        <v>913</v>
      </c>
      <c r="D6129" s="480">
        <v>73.739999999999995</v>
      </c>
    </row>
    <row r="6130" spans="1:4" s="476" customFormat="1" ht="13.5" x14ac:dyDescent="0.25">
      <c r="A6130" s="479">
        <v>96486</v>
      </c>
      <c r="B6130" s="479" t="s">
        <v>6755</v>
      </c>
      <c r="C6130" s="479" t="s">
        <v>913</v>
      </c>
      <c r="D6130" s="480">
        <v>81.42</v>
      </c>
    </row>
    <row r="6131" spans="1:4" s="476" customFormat="1" ht="13.5" x14ac:dyDescent="0.25">
      <c r="A6131" s="479">
        <v>91514</v>
      </c>
      <c r="B6131" s="479" t="s">
        <v>6756</v>
      </c>
      <c r="C6131" s="479" t="s">
        <v>913</v>
      </c>
      <c r="D6131" s="480">
        <v>6.17</v>
      </c>
    </row>
    <row r="6132" spans="1:4" s="476" customFormat="1" ht="13.5" x14ac:dyDescent="0.25">
      <c r="A6132" s="479">
        <v>91515</v>
      </c>
      <c r="B6132" s="479" t="s">
        <v>6757</v>
      </c>
      <c r="C6132" s="479" t="s">
        <v>913</v>
      </c>
      <c r="D6132" s="480">
        <v>8.17</v>
      </c>
    </row>
    <row r="6133" spans="1:4" s="476" customFormat="1" ht="13.5" x14ac:dyDescent="0.25">
      <c r="A6133" s="479">
        <v>91516</v>
      </c>
      <c r="B6133" s="479" t="s">
        <v>6758</v>
      </c>
      <c r="C6133" s="479" t="s">
        <v>913</v>
      </c>
      <c r="D6133" s="480">
        <v>11.95</v>
      </c>
    </row>
    <row r="6134" spans="1:4" s="476" customFormat="1" ht="13.5" x14ac:dyDescent="0.25">
      <c r="A6134" s="479">
        <v>91517</v>
      </c>
      <c r="B6134" s="479" t="s">
        <v>6759</v>
      </c>
      <c r="C6134" s="479" t="s">
        <v>913</v>
      </c>
      <c r="D6134" s="480">
        <v>13.31</v>
      </c>
    </row>
    <row r="6135" spans="1:4" s="476" customFormat="1" ht="13.5" x14ac:dyDescent="0.25">
      <c r="A6135" s="479">
        <v>91519</v>
      </c>
      <c r="B6135" s="479" t="s">
        <v>6760</v>
      </c>
      <c r="C6135" s="479" t="s">
        <v>913</v>
      </c>
      <c r="D6135" s="480">
        <v>15.29</v>
      </c>
    </row>
    <row r="6136" spans="1:4" s="476" customFormat="1" ht="13.5" x14ac:dyDescent="0.25">
      <c r="A6136" s="479">
        <v>91520</v>
      </c>
      <c r="B6136" s="479" t="s">
        <v>6761</v>
      </c>
      <c r="C6136" s="479" t="s">
        <v>913</v>
      </c>
      <c r="D6136" s="480">
        <v>2.21</v>
      </c>
    </row>
    <row r="6137" spans="1:4" s="476" customFormat="1" ht="13.5" x14ac:dyDescent="0.25">
      <c r="A6137" s="479">
        <v>91522</v>
      </c>
      <c r="B6137" s="479" t="s">
        <v>6762</v>
      </c>
      <c r="C6137" s="479" t="s">
        <v>913</v>
      </c>
      <c r="D6137" s="480">
        <v>2.66</v>
      </c>
    </row>
    <row r="6138" spans="1:4" s="476" customFormat="1" ht="13.5" x14ac:dyDescent="0.25">
      <c r="A6138" s="479">
        <v>91525</v>
      </c>
      <c r="B6138" s="479" t="s">
        <v>6763</v>
      </c>
      <c r="C6138" s="479" t="s">
        <v>913</v>
      </c>
      <c r="D6138" s="480">
        <v>4.76</v>
      </c>
    </row>
    <row r="6139" spans="1:4" s="476" customFormat="1" ht="13.5" x14ac:dyDescent="0.25">
      <c r="A6139" s="479">
        <v>87280</v>
      </c>
      <c r="B6139" s="479" t="s">
        <v>6764</v>
      </c>
      <c r="C6139" s="479" t="s">
        <v>932</v>
      </c>
      <c r="D6139" s="480">
        <v>371.27</v>
      </c>
    </row>
    <row r="6140" spans="1:4" s="476" customFormat="1" ht="13.5" x14ac:dyDescent="0.25">
      <c r="A6140" s="479">
        <v>87281</v>
      </c>
      <c r="B6140" s="479" t="s">
        <v>6765</v>
      </c>
      <c r="C6140" s="479" t="s">
        <v>932</v>
      </c>
      <c r="D6140" s="480">
        <v>366.35</v>
      </c>
    </row>
    <row r="6141" spans="1:4" s="476" customFormat="1" ht="13.5" x14ac:dyDescent="0.25">
      <c r="A6141" s="479">
        <v>87283</v>
      </c>
      <c r="B6141" s="479" t="s">
        <v>6766</v>
      </c>
      <c r="C6141" s="479" t="s">
        <v>932</v>
      </c>
      <c r="D6141" s="480">
        <v>382.83</v>
      </c>
    </row>
    <row r="6142" spans="1:4" s="476" customFormat="1" ht="13.5" x14ac:dyDescent="0.25">
      <c r="A6142" s="479">
        <v>87284</v>
      </c>
      <c r="B6142" s="479" t="s">
        <v>6767</v>
      </c>
      <c r="C6142" s="479" t="s">
        <v>932</v>
      </c>
      <c r="D6142" s="480">
        <v>376.64</v>
      </c>
    </row>
    <row r="6143" spans="1:4" s="476" customFormat="1" ht="13.5" x14ac:dyDescent="0.25">
      <c r="A6143" s="479">
        <v>87286</v>
      </c>
      <c r="B6143" s="479" t="s">
        <v>6768</v>
      </c>
      <c r="C6143" s="479" t="s">
        <v>932</v>
      </c>
      <c r="D6143" s="480">
        <v>486.24</v>
      </c>
    </row>
    <row r="6144" spans="1:4" s="476" customFormat="1" ht="13.5" x14ac:dyDescent="0.25">
      <c r="A6144" s="479">
        <v>87287</v>
      </c>
      <c r="B6144" s="479" t="s">
        <v>6769</v>
      </c>
      <c r="C6144" s="479" t="s">
        <v>932</v>
      </c>
      <c r="D6144" s="480">
        <v>472.44</v>
      </c>
    </row>
    <row r="6145" spans="1:4" s="476" customFormat="1" ht="13.5" x14ac:dyDescent="0.25">
      <c r="A6145" s="479">
        <v>87289</v>
      </c>
      <c r="B6145" s="479" t="s">
        <v>6770</v>
      </c>
      <c r="C6145" s="479" t="s">
        <v>932</v>
      </c>
      <c r="D6145" s="480">
        <v>474.05</v>
      </c>
    </row>
    <row r="6146" spans="1:4" s="476" customFormat="1" ht="13.5" x14ac:dyDescent="0.25">
      <c r="A6146" s="479">
        <v>87290</v>
      </c>
      <c r="B6146" s="479" t="s">
        <v>6771</v>
      </c>
      <c r="C6146" s="479" t="s">
        <v>932</v>
      </c>
      <c r="D6146" s="480">
        <v>466.76</v>
      </c>
    </row>
    <row r="6147" spans="1:4" s="476" customFormat="1" ht="13.5" x14ac:dyDescent="0.25">
      <c r="A6147" s="479">
        <v>87292</v>
      </c>
      <c r="B6147" s="479" t="s">
        <v>1198</v>
      </c>
      <c r="C6147" s="479" t="s">
        <v>932</v>
      </c>
      <c r="D6147" s="480">
        <v>487.56</v>
      </c>
    </row>
    <row r="6148" spans="1:4" s="476" customFormat="1" ht="13.5" x14ac:dyDescent="0.25">
      <c r="A6148" s="479">
        <v>87294</v>
      </c>
      <c r="B6148" s="479" t="s">
        <v>6772</v>
      </c>
      <c r="C6148" s="479" t="s">
        <v>932</v>
      </c>
      <c r="D6148" s="480">
        <v>466.48</v>
      </c>
    </row>
    <row r="6149" spans="1:4" s="476" customFormat="1" ht="13.5" x14ac:dyDescent="0.25">
      <c r="A6149" s="479">
        <v>87295</v>
      </c>
      <c r="B6149" s="479" t="s">
        <v>6773</v>
      </c>
      <c r="C6149" s="479" t="s">
        <v>932</v>
      </c>
      <c r="D6149" s="480">
        <v>480.1</v>
      </c>
    </row>
    <row r="6150" spans="1:4" s="476" customFormat="1" ht="13.5" x14ac:dyDescent="0.25">
      <c r="A6150" s="479">
        <v>87296</v>
      </c>
      <c r="B6150" s="479" t="s">
        <v>6774</v>
      </c>
      <c r="C6150" s="479" t="s">
        <v>932</v>
      </c>
      <c r="D6150" s="480">
        <v>457.97</v>
      </c>
    </row>
    <row r="6151" spans="1:4" s="476" customFormat="1" ht="13.5" x14ac:dyDescent="0.25">
      <c r="A6151" s="479">
        <v>87298</v>
      </c>
      <c r="B6151" s="479" t="s">
        <v>1282</v>
      </c>
      <c r="C6151" s="479" t="s">
        <v>932</v>
      </c>
      <c r="D6151" s="480">
        <v>553.36</v>
      </c>
    </row>
    <row r="6152" spans="1:4" s="476" customFormat="1" ht="13.5" x14ac:dyDescent="0.25">
      <c r="A6152" s="479">
        <v>87299</v>
      </c>
      <c r="B6152" s="479" t="s">
        <v>6775</v>
      </c>
      <c r="C6152" s="479" t="s">
        <v>932</v>
      </c>
      <c r="D6152" s="480">
        <v>374.61</v>
      </c>
    </row>
    <row r="6153" spans="1:4" s="476" customFormat="1" ht="13.5" x14ac:dyDescent="0.25">
      <c r="A6153" s="479">
        <v>87301</v>
      </c>
      <c r="B6153" s="479" t="s">
        <v>1504</v>
      </c>
      <c r="C6153" s="479" t="s">
        <v>932</v>
      </c>
      <c r="D6153" s="480">
        <v>503.64</v>
      </c>
    </row>
    <row r="6154" spans="1:4" s="476" customFormat="1" ht="13.5" x14ac:dyDescent="0.25">
      <c r="A6154" s="479">
        <v>87302</v>
      </c>
      <c r="B6154" s="479" t="s">
        <v>6776</v>
      </c>
      <c r="C6154" s="479" t="s">
        <v>932</v>
      </c>
      <c r="D6154" s="480">
        <v>496.56</v>
      </c>
    </row>
    <row r="6155" spans="1:4" s="476" customFormat="1" ht="13.5" x14ac:dyDescent="0.25">
      <c r="A6155" s="479">
        <v>87304</v>
      </c>
      <c r="B6155" s="479" t="s">
        <v>6777</v>
      </c>
      <c r="C6155" s="479" t="s">
        <v>932</v>
      </c>
      <c r="D6155" s="480">
        <v>459.81</v>
      </c>
    </row>
    <row r="6156" spans="1:4" s="476" customFormat="1" ht="13.5" x14ac:dyDescent="0.25">
      <c r="A6156" s="479">
        <v>87305</v>
      </c>
      <c r="B6156" s="479" t="s">
        <v>6778</v>
      </c>
      <c r="C6156" s="479" t="s">
        <v>932</v>
      </c>
      <c r="D6156" s="480">
        <v>462.11</v>
      </c>
    </row>
    <row r="6157" spans="1:4" s="476" customFormat="1" ht="13.5" x14ac:dyDescent="0.25">
      <c r="A6157" s="479">
        <v>87307</v>
      </c>
      <c r="B6157" s="479" t="s">
        <v>6779</v>
      </c>
      <c r="C6157" s="479" t="s">
        <v>932</v>
      </c>
      <c r="D6157" s="480">
        <v>441.04</v>
      </c>
    </row>
    <row r="6158" spans="1:4" s="476" customFormat="1" ht="13.5" x14ac:dyDescent="0.25">
      <c r="A6158" s="479">
        <v>87308</v>
      </c>
      <c r="B6158" s="479" t="s">
        <v>6780</v>
      </c>
      <c r="C6158" s="479" t="s">
        <v>932</v>
      </c>
      <c r="D6158" s="480">
        <v>433.1</v>
      </c>
    </row>
    <row r="6159" spans="1:4" s="476" customFormat="1" ht="13.5" x14ac:dyDescent="0.25">
      <c r="A6159" s="479">
        <v>87310</v>
      </c>
      <c r="B6159" s="479" t="s">
        <v>6781</v>
      </c>
      <c r="C6159" s="479" t="s">
        <v>932</v>
      </c>
      <c r="D6159" s="480">
        <v>382.04</v>
      </c>
    </row>
    <row r="6160" spans="1:4" s="476" customFormat="1" ht="13.5" x14ac:dyDescent="0.25">
      <c r="A6160" s="479">
        <v>87311</v>
      </c>
      <c r="B6160" s="479" t="s">
        <v>6782</v>
      </c>
      <c r="C6160" s="479" t="s">
        <v>932</v>
      </c>
      <c r="D6160" s="480">
        <v>374.23</v>
      </c>
    </row>
    <row r="6161" spans="1:4" s="476" customFormat="1" ht="13.5" x14ac:dyDescent="0.25">
      <c r="A6161" s="479">
        <v>87313</v>
      </c>
      <c r="B6161" s="479" t="s">
        <v>1293</v>
      </c>
      <c r="C6161" s="479" t="s">
        <v>932</v>
      </c>
      <c r="D6161" s="480">
        <v>448.53</v>
      </c>
    </row>
    <row r="6162" spans="1:4" s="476" customFormat="1" ht="13.5" x14ac:dyDescent="0.25">
      <c r="A6162" s="479">
        <v>87314</v>
      </c>
      <c r="B6162" s="479" t="s">
        <v>6783</v>
      </c>
      <c r="C6162" s="479" t="s">
        <v>932</v>
      </c>
      <c r="D6162" s="480">
        <v>442.16</v>
      </c>
    </row>
    <row r="6163" spans="1:4" s="476" customFormat="1" ht="13.5" x14ac:dyDescent="0.25">
      <c r="A6163" s="479">
        <v>87316</v>
      </c>
      <c r="B6163" s="479" t="s">
        <v>1348</v>
      </c>
      <c r="C6163" s="479" t="s">
        <v>932</v>
      </c>
      <c r="D6163" s="480">
        <v>414.11</v>
      </c>
    </row>
    <row r="6164" spans="1:4" s="476" customFormat="1" ht="13.5" x14ac:dyDescent="0.25">
      <c r="A6164" s="479">
        <v>87317</v>
      </c>
      <c r="B6164" s="479" t="s">
        <v>6784</v>
      </c>
      <c r="C6164" s="479" t="s">
        <v>932</v>
      </c>
      <c r="D6164" s="480">
        <v>401.99</v>
      </c>
    </row>
    <row r="6165" spans="1:4" s="476" customFormat="1" ht="13.5" x14ac:dyDescent="0.25">
      <c r="A6165" s="479">
        <v>87319</v>
      </c>
      <c r="B6165" s="479" t="s">
        <v>6785</v>
      </c>
      <c r="C6165" s="479" t="s">
        <v>932</v>
      </c>
      <c r="D6165" s="481">
        <v>2790.31</v>
      </c>
    </row>
    <row r="6166" spans="1:4" s="476" customFormat="1" ht="13.5" x14ac:dyDescent="0.25">
      <c r="A6166" s="479">
        <v>87320</v>
      </c>
      <c r="B6166" s="479" t="s">
        <v>6786</v>
      </c>
      <c r="C6166" s="479" t="s">
        <v>932</v>
      </c>
      <c r="D6166" s="481">
        <v>2795</v>
      </c>
    </row>
    <row r="6167" spans="1:4" s="476" customFormat="1" ht="13.5" x14ac:dyDescent="0.25">
      <c r="A6167" s="479">
        <v>87322</v>
      </c>
      <c r="B6167" s="479" t="s">
        <v>6787</v>
      </c>
      <c r="C6167" s="479" t="s">
        <v>932</v>
      </c>
      <c r="D6167" s="481">
        <v>2872.21</v>
      </c>
    </row>
    <row r="6168" spans="1:4" s="476" customFormat="1" ht="13.5" x14ac:dyDescent="0.25">
      <c r="A6168" s="479">
        <v>87323</v>
      </c>
      <c r="B6168" s="479" t="s">
        <v>6788</v>
      </c>
      <c r="C6168" s="479" t="s">
        <v>932</v>
      </c>
      <c r="D6168" s="481">
        <v>2870.99</v>
      </c>
    </row>
    <row r="6169" spans="1:4" s="476" customFormat="1" ht="13.5" x14ac:dyDescent="0.25">
      <c r="A6169" s="479">
        <v>87325</v>
      </c>
      <c r="B6169" s="479" t="s">
        <v>1295</v>
      </c>
      <c r="C6169" s="479" t="s">
        <v>932</v>
      </c>
      <c r="D6169" s="481">
        <v>2810.44</v>
      </c>
    </row>
    <row r="6170" spans="1:4" s="476" customFormat="1" ht="13.5" x14ac:dyDescent="0.25">
      <c r="A6170" s="479">
        <v>87326</v>
      </c>
      <c r="B6170" s="479" t="s">
        <v>6789</v>
      </c>
      <c r="C6170" s="479" t="s">
        <v>932</v>
      </c>
      <c r="D6170" s="481">
        <v>2817.14</v>
      </c>
    </row>
    <row r="6171" spans="1:4" s="476" customFormat="1" ht="13.5" x14ac:dyDescent="0.25">
      <c r="A6171" s="479">
        <v>87327</v>
      </c>
      <c r="B6171" s="479" t="s">
        <v>6790</v>
      </c>
      <c r="C6171" s="479" t="s">
        <v>932</v>
      </c>
      <c r="D6171" s="480">
        <v>390.35</v>
      </c>
    </row>
    <row r="6172" spans="1:4" s="476" customFormat="1" ht="13.5" x14ac:dyDescent="0.25">
      <c r="A6172" s="479">
        <v>87328</v>
      </c>
      <c r="B6172" s="479" t="s">
        <v>6791</v>
      </c>
      <c r="C6172" s="479" t="s">
        <v>932</v>
      </c>
      <c r="D6172" s="480">
        <v>342.44</v>
      </c>
    </row>
    <row r="6173" spans="1:4" s="476" customFormat="1" ht="13.5" x14ac:dyDescent="0.25">
      <c r="A6173" s="479">
        <v>87329</v>
      </c>
      <c r="B6173" s="479" t="s">
        <v>6792</v>
      </c>
      <c r="C6173" s="479" t="s">
        <v>932</v>
      </c>
      <c r="D6173" s="480">
        <v>416.38</v>
      </c>
    </row>
    <row r="6174" spans="1:4" s="476" customFormat="1" ht="13.5" x14ac:dyDescent="0.25">
      <c r="A6174" s="479">
        <v>87330</v>
      </c>
      <c r="B6174" s="479" t="s">
        <v>6793</v>
      </c>
      <c r="C6174" s="479" t="s">
        <v>932</v>
      </c>
      <c r="D6174" s="480">
        <v>362.03</v>
      </c>
    </row>
    <row r="6175" spans="1:4" s="476" customFormat="1" ht="13.5" x14ac:dyDescent="0.25">
      <c r="A6175" s="479">
        <v>87331</v>
      </c>
      <c r="B6175" s="479" t="s">
        <v>6794</v>
      </c>
      <c r="C6175" s="479" t="s">
        <v>932</v>
      </c>
      <c r="D6175" s="480">
        <v>504.49</v>
      </c>
    </row>
    <row r="6176" spans="1:4" s="476" customFormat="1" ht="13.5" x14ac:dyDescent="0.25">
      <c r="A6176" s="479">
        <v>87332</v>
      </c>
      <c r="B6176" s="479" t="s">
        <v>6795</v>
      </c>
      <c r="C6176" s="479" t="s">
        <v>932</v>
      </c>
      <c r="D6176" s="480">
        <v>454.85</v>
      </c>
    </row>
    <row r="6177" spans="1:4" s="476" customFormat="1" ht="13.5" x14ac:dyDescent="0.25">
      <c r="A6177" s="479">
        <v>87333</v>
      </c>
      <c r="B6177" s="479" t="s">
        <v>6796</v>
      </c>
      <c r="C6177" s="479" t="s">
        <v>932</v>
      </c>
      <c r="D6177" s="480">
        <v>477.44</v>
      </c>
    </row>
    <row r="6178" spans="1:4" s="476" customFormat="1" ht="13.5" x14ac:dyDescent="0.25">
      <c r="A6178" s="479">
        <v>87334</v>
      </c>
      <c r="B6178" s="479" t="s">
        <v>6797</v>
      </c>
      <c r="C6178" s="479" t="s">
        <v>932</v>
      </c>
      <c r="D6178" s="480">
        <v>447.41</v>
      </c>
    </row>
    <row r="6179" spans="1:4" s="476" customFormat="1" ht="13.5" x14ac:dyDescent="0.25">
      <c r="A6179" s="479">
        <v>87335</v>
      </c>
      <c r="B6179" s="479" t="s">
        <v>6798</v>
      </c>
      <c r="C6179" s="479" t="s">
        <v>932</v>
      </c>
      <c r="D6179" s="480">
        <v>471.75</v>
      </c>
    </row>
    <row r="6180" spans="1:4" s="476" customFormat="1" ht="13.5" x14ac:dyDescent="0.25">
      <c r="A6180" s="479">
        <v>87336</v>
      </c>
      <c r="B6180" s="479" t="s">
        <v>6799</v>
      </c>
      <c r="C6180" s="479" t="s">
        <v>932</v>
      </c>
      <c r="D6180" s="480">
        <v>464.55</v>
      </c>
    </row>
    <row r="6181" spans="1:4" s="476" customFormat="1" ht="13.5" x14ac:dyDescent="0.25">
      <c r="A6181" s="479">
        <v>87337</v>
      </c>
      <c r="B6181" s="479" t="s">
        <v>6800</v>
      </c>
      <c r="C6181" s="479" t="s">
        <v>932</v>
      </c>
      <c r="D6181" s="480">
        <v>468.16</v>
      </c>
    </row>
    <row r="6182" spans="1:4" s="476" customFormat="1" ht="13.5" x14ac:dyDescent="0.25">
      <c r="A6182" s="479">
        <v>87338</v>
      </c>
      <c r="B6182" s="479" t="s">
        <v>6801</v>
      </c>
      <c r="C6182" s="479" t="s">
        <v>932</v>
      </c>
      <c r="D6182" s="480">
        <v>455.62</v>
      </c>
    </row>
    <row r="6183" spans="1:4" s="476" customFormat="1" ht="13.5" x14ac:dyDescent="0.25">
      <c r="A6183" s="479">
        <v>87339</v>
      </c>
      <c r="B6183" s="479" t="s">
        <v>6802</v>
      </c>
      <c r="C6183" s="479" t="s">
        <v>932</v>
      </c>
      <c r="D6183" s="480">
        <v>652.9</v>
      </c>
    </row>
    <row r="6184" spans="1:4" s="476" customFormat="1" ht="13.5" x14ac:dyDescent="0.25">
      <c r="A6184" s="479">
        <v>87340</v>
      </c>
      <c r="B6184" s="479" t="s">
        <v>6803</v>
      </c>
      <c r="C6184" s="479" t="s">
        <v>932</v>
      </c>
      <c r="D6184" s="480">
        <v>552.24</v>
      </c>
    </row>
    <row r="6185" spans="1:4" s="476" customFormat="1" ht="13.5" x14ac:dyDescent="0.25">
      <c r="A6185" s="479">
        <v>87341</v>
      </c>
      <c r="B6185" s="479" t="s">
        <v>6804</v>
      </c>
      <c r="C6185" s="479" t="s">
        <v>932</v>
      </c>
      <c r="D6185" s="480">
        <v>526.84</v>
      </c>
    </row>
    <row r="6186" spans="1:4" s="476" customFormat="1" ht="13.5" x14ac:dyDescent="0.25">
      <c r="A6186" s="479">
        <v>87342</v>
      </c>
      <c r="B6186" s="479" t="s">
        <v>1386</v>
      </c>
      <c r="C6186" s="479" t="s">
        <v>932</v>
      </c>
      <c r="D6186" s="480">
        <v>561.94000000000005</v>
      </c>
    </row>
    <row r="6187" spans="1:4" s="476" customFormat="1" ht="13.5" x14ac:dyDescent="0.25">
      <c r="A6187" s="479">
        <v>87343</v>
      </c>
      <c r="B6187" s="479" t="s">
        <v>6805</v>
      </c>
      <c r="C6187" s="479" t="s">
        <v>932</v>
      </c>
      <c r="D6187" s="480">
        <v>505</v>
      </c>
    </row>
    <row r="6188" spans="1:4" s="476" customFormat="1" ht="13.5" x14ac:dyDescent="0.25">
      <c r="A6188" s="479">
        <v>87344</v>
      </c>
      <c r="B6188" s="479" t="s">
        <v>6806</v>
      </c>
      <c r="C6188" s="479" t="s">
        <v>932</v>
      </c>
      <c r="D6188" s="480">
        <v>473.55</v>
      </c>
    </row>
    <row r="6189" spans="1:4" s="476" customFormat="1" ht="13.5" x14ac:dyDescent="0.25">
      <c r="A6189" s="479">
        <v>87345</v>
      </c>
      <c r="B6189" s="479" t="s">
        <v>6807</v>
      </c>
      <c r="C6189" s="479" t="s">
        <v>932</v>
      </c>
      <c r="D6189" s="480">
        <v>508.55</v>
      </c>
    </row>
    <row r="6190" spans="1:4" s="476" customFormat="1" ht="13.5" x14ac:dyDescent="0.25">
      <c r="A6190" s="479">
        <v>87346</v>
      </c>
      <c r="B6190" s="479" t="s">
        <v>6808</v>
      </c>
      <c r="C6190" s="479" t="s">
        <v>932</v>
      </c>
      <c r="D6190" s="480">
        <v>461.62</v>
      </c>
    </row>
    <row r="6191" spans="1:4" s="476" customFormat="1" ht="13.5" x14ac:dyDescent="0.25">
      <c r="A6191" s="479">
        <v>87347</v>
      </c>
      <c r="B6191" s="479" t="s">
        <v>6809</v>
      </c>
      <c r="C6191" s="479" t="s">
        <v>932</v>
      </c>
      <c r="D6191" s="480">
        <v>436.68</v>
      </c>
    </row>
    <row r="6192" spans="1:4" s="476" customFormat="1" ht="13.5" x14ac:dyDescent="0.25">
      <c r="A6192" s="479">
        <v>87348</v>
      </c>
      <c r="B6192" s="479" t="s">
        <v>6810</v>
      </c>
      <c r="C6192" s="479" t="s">
        <v>932</v>
      </c>
      <c r="D6192" s="480">
        <v>468.81</v>
      </c>
    </row>
    <row r="6193" spans="1:4" s="476" customFormat="1" ht="13.5" x14ac:dyDescent="0.25">
      <c r="A6193" s="479">
        <v>87349</v>
      </c>
      <c r="B6193" s="479" t="s">
        <v>6811</v>
      </c>
      <c r="C6193" s="479" t="s">
        <v>932</v>
      </c>
      <c r="D6193" s="480">
        <v>407.43</v>
      </c>
    </row>
    <row r="6194" spans="1:4" s="476" customFormat="1" ht="13.5" x14ac:dyDescent="0.25">
      <c r="A6194" s="479">
        <v>87350</v>
      </c>
      <c r="B6194" s="479" t="s">
        <v>6812</v>
      </c>
      <c r="C6194" s="479" t="s">
        <v>932</v>
      </c>
      <c r="D6194" s="480">
        <v>419.16</v>
      </c>
    </row>
    <row r="6195" spans="1:4" s="476" customFormat="1" ht="13.5" x14ac:dyDescent="0.25">
      <c r="A6195" s="479">
        <v>87351</v>
      </c>
      <c r="B6195" s="479" t="s">
        <v>6813</v>
      </c>
      <c r="C6195" s="479" t="s">
        <v>932</v>
      </c>
      <c r="D6195" s="480">
        <v>360.9</v>
      </c>
    </row>
    <row r="6196" spans="1:4" s="476" customFormat="1" ht="13.5" x14ac:dyDescent="0.25">
      <c r="A6196" s="479">
        <v>87352</v>
      </c>
      <c r="B6196" s="479" t="s">
        <v>6814</v>
      </c>
      <c r="C6196" s="479" t="s">
        <v>932</v>
      </c>
      <c r="D6196" s="480">
        <v>514.42999999999995</v>
      </c>
    </row>
    <row r="6197" spans="1:4" s="476" customFormat="1" ht="13.5" x14ac:dyDescent="0.25">
      <c r="A6197" s="479">
        <v>87353</v>
      </c>
      <c r="B6197" s="479" t="s">
        <v>6815</v>
      </c>
      <c r="C6197" s="479" t="s">
        <v>932</v>
      </c>
      <c r="D6197" s="480">
        <v>451.91</v>
      </c>
    </row>
    <row r="6198" spans="1:4" s="476" customFormat="1" ht="13.5" x14ac:dyDescent="0.25">
      <c r="A6198" s="479">
        <v>87354</v>
      </c>
      <c r="B6198" s="479" t="s">
        <v>6816</v>
      </c>
      <c r="C6198" s="479" t="s">
        <v>932</v>
      </c>
      <c r="D6198" s="480">
        <v>424.24</v>
      </c>
    </row>
    <row r="6199" spans="1:4" s="476" customFormat="1" ht="13.5" x14ac:dyDescent="0.25">
      <c r="A6199" s="479">
        <v>87355</v>
      </c>
      <c r="B6199" s="479" t="s">
        <v>6817</v>
      </c>
      <c r="C6199" s="479" t="s">
        <v>932</v>
      </c>
      <c r="D6199" s="480">
        <v>445.08</v>
      </c>
    </row>
    <row r="6200" spans="1:4" s="476" customFormat="1" ht="13.5" x14ac:dyDescent="0.25">
      <c r="A6200" s="479">
        <v>87356</v>
      </c>
      <c r="B6200" s="479" t="s">
        <v>6818</v>
      </c>
      <c r="C6200" s="479" t="s">
        <v>932</v>
      </c>
      <c r="D6200" s="480">
        <v>403.32</v>
      </c>
    </row>
    <row r="6201" spans="1:4" s="476" customFormat="1" ht="13.5" x14ac:dyDescent="0.25">
      <c r="A6201" s="479">
        <v>87357</v>
      </c>
      <c r="B6201" s="479" t="s">
        <v>6819</v>
      </c>
      <c r="C6201" s="479" t="s">
        <v>932</v>
      </c>
      <c r="D6201" s="480">
        <v>382.85</v>
      </c>
    </row>
    <row r="6202" spans="1:4" s="476" customFormat="1" ht="13.5" x14ac:dyDescent="0.25">
      <c r="A6202" s="479">
        <v>87358</v>
      </c>
      <c r="B6202" s="479" t="s">
        <v>6820</v>
      </c>
      <c r="C6202" s="479" t="s">
        <v>932</v>
      </c>
      <c r="D6202" s="481">
        <v>2761.14</v>
      </c>
    </row>
    <row r="6203" spans="1:4" s="476" customFormat="1" ht="13.5" x14ac:dyDescent="0.25">
      <c r="A6203" s="479">
        <v>87359</v>
      </c>
      <c r="B6203" s="479" t="s">
        <v>6821</v>
      </c>
      <c r="C6203" s="479" t="s">
        <v>932</v>
      </c>
      <c r="D6203" s="481">
        <v>2737.87</v>
      </c>
    </row>
    <row r="6204" spans="1:4" s="476" customFormat="1" ht="13.5" x14ac:dyDescent="0.25">
      <c r="A6204" s="479">
        <v>87360</v>
      </c>
      <c r="B6204" s="479" t="s">
        <v>6822</v>
      </c>
      <c r="C6204" s="479" t="s">
        <v>932</v>
      </c>
      <c r="D6204" s="481">
        <v>2840.43</v>
      </c>
    </row>
    <row r="6205" spans="1:4" s="476" customFormat="1" ht="13.5" x14ac:dyDescent="0.25">
      <c r="A6205" s="479">
        <v>87361</v>
      </c>
      <c r="B6205" s="479" t="s">
        <v>6823</v>
      </c>
      <c r="C6205" s="479" t="s">
        <v>932</v>
      </c>
      <c r="D6205" s="481">
        <v>2804.74</v>
      </c>
    </row>
    <row r="6206" spans="1:4" s="476" customFormat="1" ht="13.5" x14ac:dyDescent="0.25">
      <c r="A6206" s="479">
        <v>87362</v>
      </c>
      <c r="B6206" s="479" t="s">
        <v>6824</v>
      </c>
      <c r="C6206" s="479" t="s">
        <v>932</v>
      </c>
      <c r="D6206" s="481">
        <v>2803.34</v>
      </c>
    </row>
    <row r="6207" spans="1:4" s="476" customFormat="1" ht="13.5" x14ac:dyDescent="0.25">
      <c r="A6207" s="479">
        <v>87363</v>
      </c>
      <c r="B6207" s="479" t="s">
        <v>6825</v>
      </c>
      <c r="C6207" s="479" t="s">
        <v>932</v>
      </c>
      <c r="D6207" s="481">
        <v>2788.81</v>
      </c>
    </row>
    <row r="6208" spans="1:4" s="476" customFormat="1" ht="13.5" x14ac:dyDescent="0.25">
      <c r="A6208" s="479">
        <v>87364</v>
      </c>
      <c r="B6208" s="479" t="s">
        <v>6826</v>
      </c>
      <c r="C6208" s="479" t="s">
        <v>932</v>
      </c>
      <c r="D6208" s="481">
        <v>2765.7</v>
      </c>
    </row>
    <row r="6209" spans="1:4" s="476" customFormat="1" ht="13.5" x14ac:dyDescent="0.25">
      <c r="A6209" s="479">
        <v>87365</v>
      </c>
      <c r="B6209" s="479" t="s">
        <v>6827</v>
      </c>
      <c r="C6209" s="479" t="s">
        <v>932</v>
      </c>
      <c r="D6209" s="480">
        <v>470.45</v>
      </c>
    </row>
    <row r="6210" spans="1:4" s="476" customFormat="1" ht="13.5" x14ac:dyDescent="0.25">
      <c r="A6210" s="479">
        <v>87366</v>
      </c>
      <c r="B6210" s="479" t="s">
        <v>6828</v>
      </c>
      <c r="C6210" s="479" t="s">
        <v>932</v>
      </c>
      <c r="D6210" s="480">
        <v>493.63</v>
      </c>
    </row>
    <row r="6211" spans="1:4" s="476" customFormat="1" ht="13.5" x14ac:dyDescent="0.25">
      <c r="A6211" s="479">
        <v>87367</v>
      </c>
      <c r="B6211" s="479" t="s">
        <v>2017</v>
      </c>
      <c r="C6211" s="479" t="s">
        <v>932</v>
      </c>
      <c r="D6211" s="480">
        <v>585.80999999999995</v>
      </c>
    </row>
    <row r="6212" spans="1:4" s="476" customFormat="1" ht="13.5" x14ac:dyDescent="0.25">
      <c r="A6212" s="479">
        <v>87368</v>
      </c>
      <c r="B6212" s="479" t="s">
        <v>6829</v>
      </c>
      <c r="C6212" s="479" t="s">
        <v>932</v>
      </c>
      <c r="D6212" s="480">
        <v>576.98</v>
      </c>
    </row>
    <row r="6213" spans="1:4" s="476" customFormat="1" ht="13.5" x14ac:dyDescent="0.25">
      <c r="A6213" s="479">
        <v>87369</v>
      </c>
      <c r="B6213" s="479" t="s">
        <v>6830</v>
      </c>
      <c r="C6213" s="479" t="s">
        <v>932</v>
      </c>
      <c r="D6213" s="480">
        <v>593.03</v>
      </c>
    </row>
    <row r="6214" spans="1:4" s="476" customFormat="1" ht="13.5" x14ac:dyDescent="0.25">
      <c r="A6214" s="479">
        <v>87370</v>
      </c>
      <c r="B6214" s="479" t="s">
        <v>6831</v>
      </c>
      <c r="C6214" s="479" t="s">
        <v>932</v>
      </c>
      <c r="D6214" s="480">
        <v>572.62</v>
      </c>
    </row>
    <row r="6215" spans="1:4" s="476" customFormat="1" ht="13.5" x14ac:dyDescent="0.25">
      <c r="A6215" s="479">
        <v>87371</v>
      </c>
      <c r="B6215" s="479" t="s">
        <v>6832</v>
      </c>
      <c r="C6215" s="479" t="s">
        <v>932</v>
      </c>
      <c r="D6215" s="480">
        <v>566.05999999999995</v>
      </c>
    </row>
    <row r="6216" spans="1:4" s="476" customFormat="1" ht="13.5" x14ac:dyDescent="0.25">
      <c r="A6216" s="479">
        <v>87372</v>
      </c>
      <c r="B6216" s="479" t="s">
        <v>6833</v>
      </c>
      <c r="C6216" s="479" t="s">
        <v>932</v>
      </c>
      <c r="D6216" s="480">
        <v>668.91</v>
      </c>
    </row>
    <row r="6217" spans="1:4" s="476" customFormat="1" ht="13.5" x14ac:dyDescent="0.25">
      <c r="A6217" s="479">
        <v>87373</v>
      </c>
      <c r="B6217" s="479" t="s">
        <v>1269</v>
      </c>
      <c r="C6217" s="479" t="s">
        <v>932</v>
      </c>
      <c r="D6217" s="480">
        <v>604.01</v>
      </c>
    </row>
    <row r="6218" spans="1:4" s="476" customFormat="1" ht="13.5" x14ac:dyDescent="0.25">
      <c r="A6218" s="479">
        <v>87374</v>
      </c>
      <c r="B6218" s="479" t="s">
        <v>6834</v>
      </c>
      <c r="C6218" s="479" t="s">
        <v>932</v>
      </c>
      <c r="D6218" s="480">
        <v>568.25</v>
      </c>
    </row>
    <row r="6219" spans="1:4" s="476" customFormat="1" ht="13.5" x14ac:dyDescent="0.25">
      <c r="A6219" s="479">
        <v>87375</v>
      </c>
      <c r="B6219" s="479" t="s">
        <v>6835</v>
      </c>
      <c r="C6219" s="479" t="s">
        <v>932</v>
      </c>
      <c r="D6219" s="480">
        <v>545.85</v>
      </c>
    </row>
    <row r="6220" spans="1:4" s="476" customFormat="1" ht="13.5" x14ac:dyDescent="0.25">
      <c r="A6220" s="479">
        <v>87376</v>
      </c>
      <c r="B6220" s="479" t="s">
        <v>6836</v>
      </c>
      <c r="C6220" s="479" t="s">
        <v>932</v>
      </c>
      <c r="D6220" s="480">
        <v>489.03</v>
      </c>
    </row>
    <row r="6221" spans="1:4" s="476" customFormat="1" ht="13.5" x14ac:dyDescent="0.25">
      <c r="A6221" s="479">
        <v>87377</v>
      </c>
      <c r="B6221" s="479" t="s">
        <v>6837</v>
      </c>
      <c r="C6221" s="479" t="s">
        <v>932</v>
      </c>
      <c r="D6221" s="480">
        <v>559.34</v>
      </c>
    </row>
    <row r="6222" spans="1:4" s="476" customFormat="1" ht="13.5" x14ac:dyDescent="0.25">
      <c r="A6222" s="479">
        <v>87378</v>
      </c>
      <c r="B6222" s="479" t="s">
        <v>6838</v>
      </c>
      <c r="C6222" s="479" t="s">
        <v>932</v>
      </c>
      <c r="D6222" s="480">
        <v>513.12</v>
      </c>
    </row>
    <row r="6223" spans="1:4" s="476" customFormat="1" ht="13.5" x14ac:dyDescent="0.25">
      <c r="A6223" s="479">
        <v>87379</v>
      </c>
      <c r="B6223" s="479" t="s">
        <v>6839</v>
      </c>
      <c r="C6223" s="479" t="s">
        <v>932</v>
      </c>
      <c r="D6223" s="481">
        <v>2880.79</v>
      </c>
    </row>
    <row r="6224" spans="1:4" s="476" customFormat="1" ht="13.5" x14ac:dyDescent="0.25">
      <c r="A6224" s="479">
        <v>87380</v>
      </c>
      <c r="B6224" s="479" t="s">
        <v>6840</v>
      </c>
      <c r="C6224" s="479" t="s">
        <v>932</v>
      </c>
      <c r="D6224" s="481">
        <v>2950.51</v>
      </c>
    </row>
    <row r="6225" spans="1:4" s="476" customFormat="1" ht="13.5" x14ac:dyDescent="0.25">
      <c r="A6225" s="479">
        <v>87381</v>
      </c>
      <c r="B6225" s="479" t="s">
        <v>1494</v>
      </c>
      <c r="C6225" s="479" t="s">
        <v>932</v>
      </c>
      <c r="D6225" s="481">
        <v>2904.37</v>
      </c>
    </row>
    <row r="6226" spans="1:4" s="476" customFormat="1" ht="13.5" x14ac:dyDescent="0.25">
      <c r="A6226" s="479">
        <v>87382</v>
      </c>
      <c r="B6226" s="479" t="s">
        <v>6841</v>
      </c>
      <c r="C6226" s="479" t="s">
        <v>932</v>
      </c>
      <c r="D6226" s="481">
        <v>1079.42</v>
      </c>
    </row>
    <row r="6227" spans="1:4" s="476" customFormat="1" ht="13.5" x14ac:dyDescent="0.25">
      <c r="A6227" s="479">
        <v>87383</v>
      </c>
      <c r="B6227" s="479" t="s">
        <v>6842</v>
      </c>
      <c r="C6227" s="479" t="s">
        <v>932</v>
      </c>
      <c r="D6227" s="481">
        <v>1072.02</v>
      </c>
    </row>
    <row r="6228" spans="1:4" s="476" customFormat="1" ht="13.5" x14ac:dyDescent="0.25">
      <c r="A6228" s="479">
        <v>87384</v>
      </c>
      <c r="B6228" s="479" t="s">
        <v>6843</v>
      </c>
      <c r="C6228" s="479" t="s">
        <v>932</v>
      </c>
      <c r="D6228" s="481">
        <v>1062.6400000000001</v>
      </c>
    </row>
    <row r="6229" spans="1:4" s="476" customFormat="1" ht="13.5" x14ac:dyDescent="0.25">
      <c r="A6229" s="479">
        <v>87385</v>
      </c>
      <c r="B6229" s="479" t="s">
        <v>6844</v>
      </c>
      <c r="C6229" s="479" t="s">
        <v>932</v>
      </c>
      <c r="D6229" s="481">
        <v>1251.75</v>
      </c>
    </row>
    <row r="6230" spans="1:4" s="476" customFormat="1" ht="13.5" x14ac:dyDescent="0.25">
      <c r="A6230" s="479">
        <v>87386</v>
      </c>
      <c r="B6230" s="479" t="s">
        <v>6845</v>
      </c>
      <c r="C6230" s="479" t="s">
        <v>932</v>
      </c>
      <c r="D6230" s="481">
        <v>1239.47</v>
      </c>
    </row>
    <row r="6231" spans="1:4" s="476" customFormat="1" ht="13.5" x14ac:dyDescent="0.25">
      <c r="A6231" s="479">
        <v>87387</v>
      </c>
      <c r="B6231" s="479" t="s">
        <v>6846</v>
      </c>
      <c r="C6231" s="479" t="s">
        <v>932</v>
      </c>
      <c r="D6231" s="481">
        <v>1231.01</v>
      </c>
    </row>
    <row r="6232" spans="1:4" s="476" customFormat="1" ht="13.5" x14ac:dyDescent="0.25">
      <c r="A6232" s="479">
        <v>87388</v>
      </c>
      <c r="B6232" s="479" t="s">
        <v>6847</v>
      </c>
      <c r="C6232" s="479" t="s">
        <v>932</v>
      </c>
      <c r="D6232" s="481">
        <v>2970.76</v>
      </c>
    </row>
    <row r="6233" spans="1:4" s="476" customFormat="1" ht="13.5" x14ac:dyDescent="0.25">
      <c r="A6233" s="479">
        <v>87389</v>
      </c>
      <c r="B6233" s="479" t="s">
        <v>6848</v>
      </c>
      <c r="C6233" s="479" t="s">
        <v>932</v>
      </c>
      <c r="D6233" s="481">
        <v>2976.44</v>
      </c>
    </row>
    <row r="6234" spans="1:4" s="476" customFormat="1" ht="13.5" x14ac:dyDescent="0.25">
      <c r="A6234" s="479">
        <v>87390</v>
      </c>
      <c r="B6234" s="479" t="s">
        <v>6849</v>
      </c>
      <c r="C6234" s="479" t="s">
        <v>932</v>
      </c>
      <c r="D6234" s="481">
        <v>2986.78</v>
      </c>
    </row>
    <row r="6235" spans="1:4" s="476" customFormat="1" ht="13.5" x14ac:dyDescent="0.25">
      <c r="A6235" s="479">
        <v>87391</v>
      </c>
      <c r="B6235" s="479" t="s">
        <v>6850</v>
      </c>
      <c r="C6235" s="479" t="s">
        <v>932</v>
      </c>
      <c r="D6235" s="481">
        <v>3318.42</v>
      </c>
    </row>
    <row r="6236" spans="1:4" s="476" customFormat="1" ht="13.5" x14ac:dyDescent="0.25">
      <c r="A6236" s="479">
        <v>87393</v>
      </c>
      <c r="B6236" s="479" t="s">
        <v>6851</v>
      </c>
      <c r="C6236" s="479" t="s">
        <v>932</v>
      </c>
      <c r="D6236" s="481">
        <v>3341.62</v>
      </c>
    </row>
    <row r="6237" spans="1:4" s="476" customFormat="1" ht="13.5" x14ac:dyDescent="0.25">
      <c r="A6237" s="479">
        <v>87394</v>
      </c>
      <c r="B6237" s="479" t="s">
        <v>6852</v>
      </c>
      <c r="C6237" s="479" t="s">
        <v>932</v>
      </c>
      <c r="D6237" s="481">
        <v>3365.58</v>
      </c>
    </row>
    <row r="6238" spans="1:4" s="476" customFormat="1" ht="13.5" x14ac:dyDescent="0.25">
      <c r="A6238" s="479">
        <v>87395</v>
      </c>
      <c r="B6238" s="479" t="s">
        <v>6853</v>
      </c>
      <c r="C6238" s="479" t="s">
        <v>932</v>
      </c>
      <c r="D6238" s="481">
        <v>2106.33</v>
      </c>
    </row>
    <row r="6239" spans="1:4" s="476" customFormat="1" ht="13.5" x14ac:dyDescent="0.25">
      <c r="A6239" s="479">
        <v>87396</v>
      </c>
      <c r="B6239" s="479" t="s">
        <v>6854</v>
      </c>
      <c r="C6239" s="479" t="s">
        <v>932</v>
      </c>
      <c r="D6239" s="481">
        <v>2113.2600000000002</v>
      </c>
    </row>
    <row r="6240" spans="1:4" s="476" customFormat="1" ht="13.5" x14ac:dyDescent="0.25">
      <c r="A6240" s="479">
        <v>87397</v>
      </c>
      <c r="B6240" s="479" t="s">
        <v>6855</v>
      </c>
      <c r="C6240" s="479" t="s">
        <v>932</v>
      </c>
      <c r="D6240" s="481">
        <v>2121.67</v>
      </c>
    </row>
    <row r="6241" spans="1:4" s="476" customFormat="1" ht="13.5" x14ac:dyDescent="0.25">
      <c r="A6241" s="479">
        <v>87398</v>
      </c>
      <c r="B6241" s="479" t="s">
        <v>6856</v>
      </c>
      <c r="C6241" s="479" t="s">
        <v>932</v>
      </c>
      <c r="D6241" s="481">
        <v>1242.3</v>
      </c>
    </row>
    <row r="6242" spans="1:4" s="476" customFormat="1" ht="13.5" x14ac:dyDescent="0.25">
      <c r="A6242" s="479">
        <v>87399</v>
      </c>
      <c r="B6242" s="479" t="s">
        <v>6857</v>
      </c>
      <c r="C6242" s="479" t="s">
        <v>932</v>
      </c>
      <c r="D6242" s="481">
        <v>1416.36</v>
      </c>
    </row>
    <row r="6243" spans="1:4" s="476" customFormat="1" ht="13.5" x14ac:dyDescent="0.25">
      <c r="A6243" s="479">
        <v>87401</v>
      </c>
      <c r="B6243" s="479" t="s">
        <v>6858</v>
      </c>
      <c r="C6243" s="479" t="s">
        <v>932</v>
      </c>
      <c r="D6243" s="481">
        <v>3549.68</v>
      </c>
    </row>
    <row r="6244" spans="1:4" s="476" customFormat="1" ht="13.5" x14ac:dyDescent="0.25">
      <c r="A6244" s="479">
        <v>87402</v>
      </c>
      <c r="B6244" s="479" t="s">
        <v>6859</v>
      </c>
      <c r="C6244" s="479" t="s">
        <v>932</v>
      </c>
      <c r="D6244" s="481">
        <v>2312.7800000000002</v>
      </c>
    </row>
    <row r="6245" spans="1:4" s="476" customFormat="1" ht="13.5" x14ac:dyDescent="0.25">
      <c r="A6245" s="479">
        <v>87404</v>
      </c>
      <c r="B6245" s="479" t="s">
        <v>6860</v>
      </c>
      <c r="C6245" s="479" t="s">
        <v>932</v>
      </c>
      <c r="D6245" s="481">
        <v>3109.93</v>
      </c>
    </row>
    <row r="6246" spans="1:4" s="476" customFormat="1" ht="13.5" x14ac:dyDescent="0.25">
      <c r="A6246" s="479">
        <v>87405</v>
      </c>
      <c r="B6246" s="479" t="s">
        <v>6861</v>
      </c>
      <c r="C6246" s="479" t="s">
        <v>932</v>
      </c>
      <c r="D6246" s="481">
        <v>3108.23</v>
      </c>
    </row>
    <row r="6247" spans="1:4" s="476" customFormat="1" ht="13.5" x14ac:dyDescent="0.25">
      <c r="A6247" s="479">
        <v>87407</v>
      </c>
      <c r="B6247" s="479" t="s">
        <v>6862</v>
      </c>
      <c r="C6247" s="479" t="s">
        <v>932</v>
      </c>
      <c r="D6247" s="481">
        <v>1109.6400000000001</v>
      </c>
    </row>
    <row r="6248" spans="1:4" s="476" customFormat="1" ht="13.5" x14ac:dyDescent="0.25">
      <c r="A6248" s="479">
        <v>87408</v>
      </c>
      <c r="B6248" s="479" t="s">
        <v>6863</v>
      </c>
      <c r="C6248" s="479" t="s">
        <v>932</v>
      </c>
      <c r="D6248" s="481">
        <v>1096.27</v>
      </c>
    </row>
    <row r="6249" spans="1:4" s="476" customFormat="1" ht="13.5" x14ac:dyDescent="0.25">
      <c r="A6249" s="479">
        <v>87410</v>
      </c>
      <c r="B6249" s="479" t="s">
        <v>6864</v>
      </c>
      <c r="C6249" s="479" t="s">
        <v>932</v>
      </c>
      <c r="D6249" s="480">
        <v>759.37</v>
      </c>
    </row>
    <row r="6250" spans="1:4" s="476" customFormat="1" ht="13.5" x14ac:dyDescent="0.25">
      <c r="A6250" s="479">
        <v>88626</v>
      </c>
      <c r="B6250" s="479" t="s">
        <v>6865</v>
      </c>
      <c r="C6250" s="479" t="s">
        <v>932</v>
      </c>
      <c r="D6250" s="480">
        <v>463.08</v>
      </c>
    </row>
    <row r="6251" spans="1:4" s="476" customFormat="1" ht="13.5" x14ac:dyDescent="0.25">
      <c r="A6251" s="479">
        <v>88627</v>
      </c>
      <c r="B6251" s="479" t="s">
        <v>6866</v>
      </c>
      <c r="C6251" s="479" t="s">
        <v>932</v>
      </c>
      <c r="D6251" s="480">
        <v>546.08000000000004</v>
      </c>
    </row>
    <row r="6252" spans="1:4" s="476" customFormat="1" ht="13.5" x14ac:dyDescent="0.25">
      <c r="A6252" s="479">
        <v>88628</v>
      </c>
      <c r="B6252" s="479" t="s">
        <v>1486</v>
      </c>
      <c r="C6252" s="479" t="s">
        <v>932</v>
      </c>
      <c r="D6252" s="480">
        <v>460.86</v>
      </c>
    </row>
    <row r="6253" spans="1:4" s="476" customFormat="1" ht="13.5" x14ac:dyDescent="0.25">
      <c r="A6253" s="479">
        <v>88629</v>
      </c>
      <c r="B6253" s="479" t="s">
        <v>1209</v>
      </c>
      <c r="C6253" s="479" t="s">
        <v>932</v>
      </c>
      <c r="D6253" s="480">
        <v>548.20000000000005</v>
      </c>
    </row>
    <row r="6254" spans="1:4" s="476" customFormat="1" ht="13.5" x14ac:dyDescent="0.25">
      <c r="A6254" s="479">
        <v>88630</v>
      </c>
      <c r="B6254" s="479" t="s">
        <v>6867</v>
      </c>
      <c r="C6254" s="479" t="s">
        <v>932</v>
      </c>
      <c r="D6254" s="480">
        <v>400.64</v>
      </c>
    </row>
    <row r="6255" spans="1:4" s="476" customFormat="1" ht="13.5" x14ac:dyDescent="0.25">
      <c r="A6255" s="479">
        <v>88631</v>
      </c>
      <c r="B6255" s="479" t="s">
        <v>1202</v>
      </c>
      <c r="C6255" s="479" t="s">
        <v>932</v>
      </c>
      <c r="D6255" s="480">
        <v>496.55</v>
      </c>
    </row>
    <row r="6256" spans="1:4" s="476" customFormat="1" ht="13.5" x14ac:dyDescent="0.25">
      <c r="A6256" s="479">
        <v>88715</v>
      </c>
      <c r="B6256" s="479" t="s">
        <v>1520</v>
      </c>
      <c r="C6256" s="479" t="s">
        <v>932</v>
      </c>
      <c r="D6256" s="480">
        <v>461.68</v>
      </c>
    </row>
    <row r="6257" spans="1:4" s="476" customFormat="1" ht="13.5" x14ac:dyDescent="0.25">
      <c r="A6257" s="479">
        <v>95563</v>
      </c>
      <c r="B6257" s="479" t="s">
        <v>6868</v>
      </c>
      <c r="C6257" s="479" t="s">
        <v>932</v>
      </c>
      <c r="D6257" s="480">
        <v>669.08</v>
      </c>
    </row>
    <row r="6258" spans="1:4" s="476" customFormat="1" ht="13.5" x14ac:dyDescent="0.25">
      <c r="A6258" s="479">
        <v>100464</v>
      </c>
      <c r="B6258" s="479" t="s">
        <v>6869</v>
      </c>
      <c r="C6258" s="479" t="s">
        <v>932</v>
      </c>
      <c r="D6258" s="480">
        <v>483.87</v>
      </c>
    </row>
    <row r="6259" spans="1:4" s="476" customFormat="1" ht="13.5" x14ac:dyDescent="0.25">
      <c r="A6259" s="479">
        <v>100465</v>
      </c>
      <c r="B6259" s="479" t="s">
        <v>6870</v>
      </c>
      <c r="C6259" s="479" t="s">
        <v>932</v>
      </c>
      <c r="D6259" s="480">
        <v>452.91</v>
      </c>
    </row>
    <row r="6260" spans="1:4" s="476" customFormat="1" ht="13.5" x14ac:dyDescent="0.25">
      <c r="A6260" s="479">
        <v>100466</v>
      </c>
      <c r="B6260" s="479" t="s">
        <v>6871</v>
      </c>
      <c r="C6260" s="479" t="s">
        <v>932</v>
      </c>
      <c r="D6260" s="480">
        <v>437.73</v>
      </c>
    </row>
    <row r="6261" spans="1:4" s="476" customFormat="1" ht="13.5" x14ac:dyDescent="0.25">
      <c r="A6261" s="479">
        <v>100468</v>
      </c>
      <c r="B6261" s="479" t="s">
        <v>6872</v>
      </c>
      <c r="C6261" s="479" t="s">
        <v>932</v>
      </c>
      <c r="D6261" s="480">
        <v>559.30999999999995</v>
      </c>
    </row>
    <row r="6262" spans="1:4" s="476" customFormat="1" ht="13.5" x14ac:dyDescent="0.25">
      <c r="A6262" s="479">
        <v>100469</v>
      </c>
      <c r="B6262" s="479" t="s">
        <v>6873</v>
      </c>
      <c r="C6262" s="479" t="s">
        <v>932</v>
      </c>
      <c r="D6262" s="480">
        <v>453.24</v>
      </c>
    </row>
    <row r="6263" spans="1:4" s="476" customFormat="1" ht="13.5" x14ac:dyDescent="0.25">
      <c r="A6263" s="479">
        <v>100470</v>
      </c>
      <c r="B6263" s="479" t="s">
        <v>6874</v>
      </c>
      <c r="C6263" s="479" t="s">
        <v>932</v>
      </c>
      <c r="D6263" s="480">
        <v>410.27</v>
      </c>
    </row>
    <row r="6264" spans="1:4" s="476" customFormat="1" ht="13.5" x14ac:dyDescent="0.25">
      <c r="A6264" s="479">
        <v>100472</v>
      </c>
      <c r="B6264" s="479" t="s">
        <v>6875</v>
      </c>
      <c r="C6264" s="479" t="s">
        <v>932</v>
      </c>
      <c r="D6264" s="480">
        <v>451.91</v>
      </c>
    </row>
    <row r="6265" spans="1:4" s="476" customFormat="1" ht="13.5" x14ac:dyDescent="0.25">
      <c r="A6265" s="479">
        <v>100473</v>
      </c>
      <c r="B6265" s="479" t="s">
        <v>6876</v>
      </c>
      <c r="C6265" s="479" t="s">
        <v>932</v>
      </c>
      <c r="D6265" s="480">
        <v>412.42</v>
      </c>
    </row>
    <row r="6266" spans="1:4" s="476" customFormat="1" ht="13.5" x14ac:dyDescent="0.25">
      <c r="A6266" s="479">
        <v>100474</v>
      </c>
      <c r="B6266" s="479" t="s">
        <v>6877</v>
      </c>
      <c r="C6266" s="479" t="s">
        <v>932</v>
      </c>
      <c r="D6266" s="480">
        <v>395.3</v>
      </c>
    </row>
    <row r="6267" spans="1:4" s="476" customFormat="1" ht="13.5" x14ac:dyDescent="0.25">
      <c r="A6267" s="479">
        <v>100475</v>
      </c>
      <c r="B6267" s="479" t="s">
        <v>1786</v>
      </c>
      <c r="C6267" s="479" t="s">
        <v>932</v>
      </c>
      <c r="D6267" s="480">
        <v>612.04</v>
      </c>
    </row>
    <row r="6268" spans="1:4" s="476" customFormat="1" ht="13.5" x14ac:dyDescent="0.25">
      <c r="A6268" s="479">
        <v>100477</v>
      </c>
      <c r="B6268" s="479" t="s">
        <v>6878</v>
      </c>
      <c r="C6268" s="479" t="s">
        <v>932</v>
      </c>
      <c r="D6268" s="480">
        <v>661.66</v>
      </c>
    </row>
    <row r="6269" spans="1:4" s="476" customFormat="1" ht="13.5" x14ac:dyDescent="0.25">
      <c r="A6269" s="479">
        <v>100478</v>
      </c>
      <c r="B6269" s="479" t="s">
        <v>6879</v>
      </c>
      <c r="C6269" s="479" t="s">
        <v>932</v>
      </c>
      <c r="D6269" s="480">
        <v>600.91999999999996</v>
      </c>
    </row>
    <row r="6270" spans="1:4" s="476" customFormat="1" ht="13.5" x14ac:dyDescent="0.25">
      <c r="A6270" s="479">
        <v>100479</v>
      </c>
      <c r="B6270" s="479" t="s">
        <v>6880</v>
      </c>
      <c r="C6270" s="479" t="s">
        <v>932</v>
      </c>
      <c r="D6270" s="480">
        <v>588.08000000000004</v>
      </c>
    </row>
    <row r="6271" spans="1:4" s="476" customFormat="1" ht="13.5" x14ac:dyDescent="0.25">
      <c r="A6271" s="479">
        <v>100480</v>
      </c>
      <c r="B6271" s="479" t="s">
        <v>6881</v>
      </c>
      <c r="C6271" s="479" t="s">
        <v>932</v>
      </c>
      <c r="D6271" s="480">
        <v>698.39</v>
      </c>
    </row>
    <row r="6272" spans="1:4" s="476" customFormat="1" ht="13.5" x14ac:dyDescent="0.25">
      <c r="A6272" s="479">
        <v>100481</v>
      </c>
      <c r="B6272" s="479" t="s">
        <v>6882</v>
      </c>
      <c r="C6272" s="479" t="s">
        <v>932</v>
      </c>
      <c r="D6272" s="480">
        <v>531.65</v>
      </c>
    </row>
    <row r="6273" spans="1:4" s="476" customFormat="1" ht="13.5" x14ac:dyDescent="0.25">
      <c r="A6273" s="479">
        <v>100483</v>
      </c>
      <c r="B6273" s="479" t="s">
        <v>6883</v>
      </c>
      <c r="C6273" s="479" t="s">
        <v>932</v>
      </c>
      <c r="D6273" s="480">
        <v>568.66999999999996</v>
      </c>
    </row>
    <row r="6274" spans="1:4" s="476" customFormat="1" ht="13.5" x14ac:dyDescent="0.25">
      <c r="A6274" s="479">
        <v>100484</v>
      </c>
      <c r="B6274" s="479" t="s">
        <v>6884</v>
      </c>
      <c r="C6274" s="479" t="s">
        <v>932</v>
      </c>
      <c r="D6274" s="480">
        <v>530.16999999999996</v>
      </c>
    </row>
    <row r="6275" spans="1:4" s="476" customFormat="1" ht="13.5" x14ac:dyDescent="0.25">
      <c r="A6275" s="479">
        <v>100485</v>
      </c>
      <c r="B6275" s="479" t="s">
        <v>6885</v>
      </c>
      <c r="C6275" s="479" t="s">
        <v>932</v>
      </c>
      <c r="D6275" s="480">
        <v>514.94000000000005</v>
      </c>
    </row>
    <row r="6276" spans="1:4" s="476" customFormat="1" ht="13.5" x14ac:dyDescent="0.25">
      <c r="A6276" s="479">
        <v>100486</v>
      </c>
      <c r="B6276" s="479" t="s">
        <v>6886</v>
      </c>
      <c r="C6276" s="479" t="s">
        <v>932</v>
      </c>
      <c r="D6276" s="480">
        <v>622.20000000000005</v>
      </c>
    </row>
    <row r="6277" spans="1:4" s="476" customFormat="1" ht="13.5" x14ac:dyDescent="0.25">
      <c r="A6277" s="479">
        <v>100487</v>
      </c>
      <c r="B6277" s="479" t="s">
        <v>6887</v>
      </c>
      <c r="C6277" s="479" t="s">
        <v>932</v>
      </c>
      <c r="D6277" s="480">
        <v>440.95</v>
      </c>
    </row>
    <row r="6278" spans="1:4" s="476" customFormat="1" ht="13.5" x14ac:dyDescent="0.25">
      <c r="A6278" s="479">
        <v>100488</v>
      </c>
      <c r="B6278" s="479" t="s">
        <v>6888</v>
      </c>
      <c r="C6278" s="479" t="s">
        <v>932</v>
      </c>
      <c r="D6278" s="480">
        <v>456.74</v>
      </c>
    </row>
    <row r="6279" spans="1:4" s="476" customFormat="1" ht="13.5" x14ac:dyDescent="0.25">
      <c r="A6279" s="479">
        <v>100489</v>
      </c>
      <c r="B6279" s="479" t="s">
        <v>6889</v>
      </c>
      <c r="C6279" s="479" t="s">
        <v>932</v>
      </c>
      <c r="D6279" s="480">
        <v>459.77</v>
      </c>
    </row>
    <row r="6280" spans="1:4" s="476" customFormat="1" ht="13.5" x14ac:dyDescent="0.25">
      <c r="A6280" s="479">
        <v>100490</v>
      </c>
      <c r="B6280" s="479" t="s">
        <v>6890</v>
      </c>
      <c r="C6280" s="479" t="s">
        <v>932</v>
      </c>
      <c r="D6280" s="480">
        <v>410.51</v>
      </c>
    </row>
    <row r="6281" spans="1:4" s="476" customFormat="1" ht="13.5" x14ac:dyDescent="0.25">
      <c r="A6281" s="479">
        <v>100491</v>
      </c>
      <c r="B6281" s="479" t="s">
        <v>6891</v>
      </c>
      <c r="C6281" s="479" t="s">
        <v>932</v>
      </c>
      <c r="D6281" s="480">
        <v>611.91</v>
      </c>
    </row>
    <row r="6282" spans="1:4" s="476" customFormat="1" ht="13.5" x14ac:dyDescent="0.25">
      <c r="A6282" s="479">
        <v>100492</v>
      </c>
      <c r="B6282" s="479" t="s">
        <v>6892</v>
      </c>
      <c r="C6282" s="479" t="s">
        <v>932</v>
      </c>
      <c r="D6282" s="480">
        <v>531.94000000000005</v>
      </c>
    </row>
    <row r="6283" spans="1:4" s="476" customFormat="1" ht="13.5" x14ac:dyDescent="0.25">
      <c r="A6283" s="479">
        <v>92121</v>
      </c>
      <c r="B6283" s="479" t="s">
        <v>6893</v>
      </c>
      <c r="C6283" s="479" t="s">
        <v>932</v>
      </c>
      <c r="D6283" s="480">
        <v>25.33</v>
      </c>
    </row>
    <row r="6284" spans="1:4" s="476" customFormat="1" ht="13.5" x14ac:dyDescent="0.25">
      <c r="A6284" s="479">
        <v>92122</v>
      </c>
      <c r="B6284" s="479" t="s">
        <v>6894</v>
      </c>
      <c r="C6284" s="479" t="s">
        <v>932</v>
      </c>
      <c r="D6284" s="480">
        <v>42.22</v>
      </c>
    </row>
    <row r="6285" spans="1:4" s="476" customFormat="1" ht="13.5" x14ac:dyDescent="0.25">
      <c r="A6285" s="479">
        <v>92123</v>
      </c>
      <c r="B6285" s="479" t="s">
        <v>6895</v>
      </c>
      <c r="C6285" s="479" t="s">
        <v>932</v>
      </c>
      <c r="D6285" s="480">
        <v>46.96</v>
      </c>
    </row>
    <row r="6286" spans="1:4" s="476" customFormat="1" ht="13.5" x14ac:dyDescent="0.25">
      <c r="A6286" s="479">
        <v>100195</v>
      </c>
      <c r="B6286" s="479" t="s">
        <v>6896</v>
      </c>
      <c r="C6286" s="479" t="s">
        <v>6897</v>
      </c>
      <c r="D6286" s="480">
        <v>0.64</v>
      </c>
    </row>
    <row r="6287" spans="1:4" s="476" customFormat="1" ht="13.5" x14ac:dyDescent="0.25">
      <c r="A6287" s="479">
        <v>100196</v>
      </c>
      <c r="B6287" s="479" t="s">
        <v>6898</v>
      </c>
      <c r="C6287" s="479" t="s">
        <v>6897</v>
      </c>
      <c r="D6287" s="480">
        <v>1.07</v>
      </c>
    </row>
    <row r="6288" spans="1:4" s="476" customFormat="1" ht="13.5" x14ac:dyDescent="0.25">
      <c r="A6288" s="479">
        <v>100197</v>
      </c>
      <c r="B6288" s="479" t="s">
        <v>6899</v>
      </c>
      <c r="C6288" s="479" t="s">
        <v>6897</v>
      </c>
      <c r="D6288" s="480">
        <v>1.61</v>
      </c>
    </row>
    <row r="6289" spans="1:4" s="476" customFormat="1" ht="13.5" x14ac:dyDescent="0.25">
      <c r="A6289" s="479">
        <v>100198</v>
      </c>
      <c r="B6289" s="479" t="s">
        <v>6900</v>
      </c>
      <c r="C6289" s="479" t="s">
        <v>6897</v>
      </c>
      <c r="D6289" s="480">
        <v>0.22</v>
      </c>
    </row>
    <row r="6290" spans="1:4" s="476" customFormat="1" ht="13.5" x14ac:dyDescent="0.25">
      <c r="A6290" s="479">
        <v>100199</v>
      </c>
      <c r="B6290" s="479" t="s">
        <v>6901</v>
      </c>
      <c r="C6290" s="479" t="s">
        <v>6897</v>
      </c>
      <c r="D6290" s="480">
        <v>0.27</v>
      </c>
    </row>
    <row r="6291" spans="1:4" s="476" customFormat="1" ht="13.5" x14ac:dyDescent="0.25">
      <c r="A6291" s="479">
        <v>100200</v>
      </c>
      <c r="B6291" s="479" t="s">
        <v>6902</v>
      </c>
      <c r="C6291" s="479" t="s">
        <v>6897</v>
      </c>
      <c r="D6291" s="480">
        <v>0.33</v>
      </c>
    </row>
    <row r="6292" spans="1:4" s="476" customFormat="1" ht="13.5" x14ac:dyDescent="0.25">
      <c r="A6292" s="479">
        <v>100201</v>
      </c>
      <c r="B6292" s="479" t="s">
        <v>6903</v>
      </c>
      <c r="C6292" s="479" t="s">
        <v>6897</v>
      </c>
      <c r="D6292" s="480">
        <v>0.65</v>
      </c>
    </row>
    <row r="6293" spans="1:4" s="476" customFormat="1" ht="13.5" x14ac:dyDescent="0.25">
      <c r="A6293" s="479">
        <v>100202</v>
      </c>
      <c r="B6293" s="479" t="s">
        <v>6904</v>
      </c>
      <c r="C6293" s="479" t="s">
        <v>6897</v>
      </c>
      <c r="D6293" s="480">
        <v>0.76</v>
      </c>
    </row>
    <row r="6294" spans="1:4" s="476" customFormat="1" ht="13.5" x14ac:dyDescent="0.25">
      <c r="A6294" s="479">
        <v>100203</v>
      </c>
      <c r="B6294" s="479" t="s">
        <v>6905</v>
      </c>
      <c r="C6294" s="479" t="s">
        <v>6897</v>
      </c>
      <c r="D6294" s="480">
        <v>0.9</v>
      </c>
    </row>
    <row r="6295" spans="1:4" s="476" customFormat="1" ht="13.5" x14ac:dyDescent="0.25">
      <c r="A6295" s="479">
        <v>100204</v>
      </c>
      <c r="B6295" s="479" t="s">
        <v>6906</v>
      </c>
      <c r="C6295" s="479" t="s">
        <v>6897</v>
      </c>
      <c r="D6295" s="480">
        <v>0.09</v>
      </c>
    </row>
    <row r="6296" spans="1:4" s="476" customFormat="1" ht="13.5" x14ac:dyDescent="0.25">
      <c r="A6296" s="479">
        <v>100205</v>
      </c>
      <c r="B6296" s="479" t="s">
        <v>6907</v>
      </c>
      <c r="C6296" s="479" t="s">
        <v>1075</v>
      </c>
      <c r="D6296" s="481">
        <v>1202.8699999999999</v>
      </c>
    </row>
    <row r="6297" spans="1:4" s="476" customFormat="1" ht="13.5" x14ac:dyDescent="0.25">
      <c r="A6297" s="479">
        <v>100206</v>
      </c>
      <c r="B6297" s="479" t="s">
        <v>6908</v>
      </c>
      <c r="C6297" s="479" t="s">
        <v>1075</v>
      </c>
      <c r="D6297" s="480">
        <v>869.47</v>
      </c>
    </row>
    <row r="6298" spans="1:4" s="476" customFormat="1" ht="13.5" x14ac:dyDescent="0.25">
      <c r="A6298" s="479">
        <v>100207</v>
      </c>
      <c r="B6298" s="479" t="s">
        <v>6909</v>
      </c>
      <c r="C6298" s="479" t="s">
        <v>1075</v>
      </c>
      <c r="D6298" s="480">
        <v>347.06</v>
      </c>
    </row>
    <row r="6299" spans="1:4" s="476" customFormat="1" ht="13.5" x14ac:dyDescent="0.25">
      <c r="A6299" s="479">
        <v>100208</v>
      </c>
      <c r="B6299" s="479" t="s">
        <v>6910</v>
      </c>
      <c r="C6299" s="479" t="s">
        <v>6911</v>
      </c>
      <c r="D6299" s="480">
        <v>15.91</v>
      </c>
    </row>
    <row r="6300" spans="1:4" s="476" customFormat="1" ht="13.5" x14ac:dyDescent="0.25">
      <c r="A6300" s="479">
        <v>100209</v>
      </c>
      <c r="B6300" s="479" t="s">
        <v>6912</v>
      </c>
      <c r="C6300" s="479" t="s">
        <v>6911</v>
      </c>
      <c r="D6300" s="480">
        <v>7.95</v>
      </c>
    </row>
    <row r="6301" spans="1:4" s="476" customFormat="1" ht="13.5" x14ac:dyDescent="0.25">
      <c r="A6301" s="479">
        <v>100210</v>
      </c>
      <c r="B6301" s="479" t="s">
        <v>6913</v>
      </c>
      <c r="C6301" s="479" t="s">
        <v>6911</v>
      </c>
      <c r="D6301" s="480">
        <v>14.66</v>
      </c>
    </row>
    <row r="6302" spans="1:4" s="476" customFormat="1" ht="13.5" x14ac:dyDescent="0.25">
      <c r="A6302" s="479">
        <v>100211</v>
      </c>
      <c r="B6302" s="479" t="s">
        <v>6914</v>
      </c>
      <c r="C6302" s="479" t="s">
        <v>6911</v>
      </c>
      <c r="D6302" s="480">
        <v>5.65</v>
      </c>
    </row>
    <row r="6303" spans="1:4" s="476" customFormat="1" ht="13.5" x14ac:dyDescent="0.25">
      <c r="A6303" s="479">
        <v>100212</v>
      </c>
      <c r="B6303" s="479" t="s">
        <v>6915</v>
      </c>
      <c r="C6303" s="479" t="s">
        <v>6911</v>
      </c>
      <c r="D6303" s="480">
        <v>6.24</v>
      </c>
    </row>
    <row r="6304" spans="1:4" s="476" customFormat="1" ht="13.5" x14ac:dyDescent="0.25">
      <c r="A6304" s="479">
        <v>100213</v>
      </c>
      <c r="B6304" s="479" t="s">
        <v>6916</v>
      </c>
      <c r="C6304" s="479" t="s">
        <v>6911</v>
      </c>
      <c r="D6304" s="480">
        <v>2.2400000000000002</v>
      </c>
    </row>
    <row r="6305" spans="1:4" s="476" customFormat="1" ht="13.5" x14ac:dyDescent="0.25">
      <c r="A6305" s="479">
        <v>100214</v>
      </c>
      <c r="B6305" s="479" t="s">
        <v>6917</v>
      </c>
      <c r="C6305" s="479" t="s">
        <v>6911</v>
      </c>
      <c r="D6305" s="480">
        <v>3.44</v>
      </c>
    </row>
    <row r="6306" spans="1:4" s="476" customFormat="1" ht="13.5" x14ac:dyDescent="0.25">
      <c r="A6306" s="479">
        <v>100215</v>
      </c>
      <c r="B6306" s="479" t="s">
        <v>6918</v>
      </c>
      <c r="C6306" s="479" t="s">
        <v>6911</v>
      </c>
      <c r="D6306" s="480">
        <v>2.95</v>
      </c>
    </row>
    <row r="6307" spans="1:4" s="476" customFormat="1" ht="13.5" x14ac:dyDescent="0.25">
      <c r="A6307" s="479">
        <v>100216</v>
      </c>
      <c r="B6307" s="479" t="s">
        <v>6919</v>
      </c>
      <c r="C6307" s="479" t="s">
        <v>6911</v>
      </c>
      <c r="D6307" s="480">
        <v>0.79</v>
      </c>
    </row>
    <row r="6308" spans="1:4" s="476" customFormat="1" ht="13.5" x14ac:dyDescent="0.25">
      <c r="A6308" s="479">
        <v>100217</v>
      </c>
      <c r="B6308" s="479" t="s">
        <v>6920</v>
      </c>
      <c r="C6308" s="479" t="s">
        <v>6911</v>
      </c>
      <c r="D6308" s="480">
        <v>2.5</v>
      </c>
    </row>
    <row r="6309" spans="1:4" s="476" customFormat="1" ht="13.5" x14ac:dyDescent="0.25">
      <c r="A6309" s="479">
        <v>100218</v>
      </c>
      <c r="B6309" s="479" t="s">
        <v>6921</v>
      </c>
      <c r="C6309" s="479" t="s">
        <v>6911</v>
      </c>
      <c r="D6309" s="480">
        <v>1.7</v>
      </c>
    </row>
    <row r="6310" spans="1:4" s="476" customFormat="1" ht="13.5" x14ac:dyDescent="0.25">
      <c r="A6310" s="479">
        <v>100219</v>
      </c>
      <c r="B6310" s="479" t="s">
        <v>6922</v>
      </c>
      <c r="C6310" s="479" t="s">
        <v>6911</v>
      </c>
      <c r="D6310" s="480">
        <v>0.37</v>
      </c>
    </row>
    <row r="6311" spans="1:4" s="476" customFormat="1" ht="13.5" x14ac:dyDescent="0.25">
      <c r="A6311" s="479">
        <v>100220</v>
      </c>
      <c r="B6311" s="479" t="s">
        <v>6923</v>
      </c>
      <c r="C6311" s="479" t="s">
        <v>6924</v>
      </c>
      <c r="D6311" s="480">
        <v>22.86</v>
      </c>
    </row>
    <row r="6312" spans="1:4" s="476" customFormat="1" ht="13.5" x14ac:dyDescent="0.25">
      <c r="A6312" s="479">
        <v>100221</v>
      </c>
      <c r="B6312" s="479" t="s">
        <v>6925</v>
      </c>
      <c r="C6312" s="479" t="s">
        <v>6924</v>
      </c>
      <c r="D6312" s="480">
        <v>25.91</v>
      </c>
    </row>
    <row r="6313" spans="1:4" s="476" customFormat="1" ht="13.5" x14ac:dyDescent="0.25">
      <c r="A6313" s="479">
        <v>100222</v>
      </c>
      <c r="B6313" s="479" t="s">
        <v>6926</v>
      </c>
      <c r="C6313" s="479" t="s">
        <v>6924</v>
      </c>
      <c r="D6313" s="480">
        <v>9.81</v>
      </c>
    </row>
    <row r="6314" spans="1:4" s="476" customFormat="1" ht="13.5" x14ac:dyDescent="0.25">
      <c r="A6314" s="479">
        <v>100223</v>
      </c>
      <c r="B6314" s="479" t="s">
        <v>6927</v>
      </c>
      <c r="C6314" s="479" t="s">
        <v>6924</v>
      </c>
      <c r="D6314" s="480">
        <v>4.59</v>
      </c>
    </row>
    <row r="6315" spans="1:4" s="476" customFormat="1" ht="13.5" x14ac:dyDescent="0.25">
      <c r="A6315" s="479">
        <v>100224</v>
      </c>
      <c r="B6315" s="479" t="s">
        <v>6928</v>
      </c>
      <c r="C6315" s="479" t="s">
        <v>6924</v>
      </c>
      <c r="D6315" s="480">
        <v>2.5</v>
      </c>
    </row>
    <row r="6316" spans="1:4" s="476" customFormat="1" ht="13.5" x14ac:dyDescent="0.25">
      <c r="A6316" s="479">
        <v>100225</v>
      </c>
      <c r="B6316" s="479" t="s">
        <v>6929</v>
      </c>
      <c r="C6316" s="479" t="s">
        <v>6930</v>
      </c>
      <c r="D6316" s="480">
        <v>1.79</v>
      </c>
    </row>
    <row r="6317" spans="1:4" s="476" customFormat="1" ht="13.5" x14ac:dyDescent="0.25">
      <c r="A6317" s="479">
        <v>100226</v>
      </c>
      <c r="B6317" s="479" t="s">
        <v>6931</v>
      </c>
      <c r="C6317" s="479" t="s">
        <v>6930</v>
      </c>
      <c r="D6317" s="480">
        <v>0.56000000000000005</v>
      </c>
    </row>
    <row r="6318" spans="1:4" s="476" customFormat="1" ht="13.5" x14ac:dyDescent="0.25">
      <c r="A6318" s="479">
        <v>100227</v>
      </c>
      <c r="B6318" s="479" t="s">
        <v>6932</v>
      </c>
      <c r="C6318" s="479" t="s">
        <v>6930</v>
      </c>
      <c r="D6318" s="480">
        <v>0.83</v>
      </c>
    </row>
    <row r="6319" spans="1:4" s="476" customFormat="1" ht="13.5" x14ac:dyDescent="0.25">
      <c r="A6319" s="479">
        <v>100228</v>
      </c>
      <c r="B6319" s="479" t="s">
        <v>6933</v>
      </c>
      <c r="C6319" s="479" t="s">
        <v>6930</v>
      </c>
      <c r="D6319" s="480">
        <v>0.24</v>
      </c>
    </row>
    <row r="6320" spans="1:4" s="476" customFormat="1" ht="13.5" x14ac:dyDescent="0.25">
      <c r="A6320" s="479">
        <v>100229</v>
      </c>
      <c r="B6320" s="479" t="s">
        <v>6934</v>
      </c>
      <c r="C6320" s="479" t="s">
        <v>997</v>
      </c>
      <c r="D6320" s="480">
        <v>0.01</v>
      </c>
    </row>
    <row r="6321" spans="1:4" s="476" customFormat="1" ht="13.5" x14ac:dyDescent="0.25">
      <c r="A6321" s="479">
        <v>100230</v>
      </c>
      <c r="B6321" s="479" t="s">
        <v>6935</v>
      </c>
      <c r="C6321" s="479" t="s">
        <v>997</v>
      </c>
      <c r="D6321" s="480">
        <v>0.02</v>
      </c>
    </row>
    <row r="6322" spans="1:4" s="476" customFormat="1" ht="13.5" x14ac:dyDescent="0.25">
      <c r="A6322" s="479">
        <v>100231</v>
      </c>
      <c r="B6322" s="479" t="s">
        <v>6936</v>
      </c>
      <c r="C6322" s="479" t="s">
        <v>997</v>
      </c>
      <c r="D6322" s="480">
        <v>0.03</v>
      </c>
    </row>
    <row r="6323" spans="1:4" s="476" customFormat="1" ht="13.5" x14ac:dyDescent="0.25">
      <c r="A6323" s="479">
        <v>100232</v>
      </c>
      <c r="B6323" s="479" t="s">
        <v>6937</v>
      </c>
      <c r="C6323" s="479" t="s">
        <v>925</v>
      </c>
      <c r="D6323" s="480">
        <v>0.3</v>
      </c>
    </row>
    <row r="6324" spans="1:4" s="476" customFormat="1" ht="13.5" x14ac:dyDescent="0.25">
      <c r="A6324" s="479">
        <v>100233</v>
      </c>
      <c r="B6324" s="479" t="s">
        <v>6938</v>
      </c>
      <c r="C6324" s="479" t="s">
        <v>925</v>
      </c>
      <c r="D6324" s="480">
        <v>0.15</v>
      </c>
    </row>
    <row r="6325" spans="1:4" s="476" customFormat="1" ht="13.5" x14ac:dyDescent="0.25">
      <c r="A6325" s="479">
        <v>100234</v>
      </c>
      <c r="B6325" s="479" t="s">
        <v>6939</v>
      </c>
      <c r="C6325" s="479" t="s">
        <v>913</v>
      </c>
      <c r="D6325" s="480">
        <v>0.45</v>
      </c>
    </row>
    <row r="6326" spans="1:4" s="476" customFormat="1" ht="13.5" x14ac:dyDescent="0.25">
      <c r="A6326" s="479">
        <v>100235</v>
      </c>
      <c r="B6326" s="479" t="s">
        <v>6940</v>
      </c>
      <c r="C6326" s="479" t="s">
        <v>1100</v>
      </c>
      <c r="D6326" s="480">
        <v>0.03</v>
      </c>
    </row>
    <row r="6327" spans="1:4" s="476" customFormat="1" ht="13.5" x14ac:dyDescent="0.25">
      <c r="A6327" s="479">
        <v>100236</v>
      </c>
      <c r="B6327" s="479" t="s">
        <v>6941</v>
      </c>
      <c r="C6327" s="479" t="s">
        <v>1328</v>
      </c>
      <c r="D6327" s="480">
        <v>2.2799999999999998</v>
      </c>
    </row>
    <row r="6328" spans="1:4" s="476" customFormat="1" ht="13.5" x14ac:dyDescent="0.25">
      <c r="A6328" s="479">
        <v>100237</v>
      </c>
      <c r="B6328" s="479" t="s">
        <v>6942</v>
      </c>
      <c r="C6328" s="479" t="s">
        <v>1328</v>
      </c>
      <c r="D6328" s="480">
        <v>2.73</v>
      </c>
    </row>
    <row r="6329" spans="1:4" s="476" customFormat="1" ht="13.5" x14ac:dyDescent="0.25">
      <c r="A6329" s="479">
        <v>100238</v>
      </c>
      <c r="B6329" s="479" t="s">
        <v>6943</v>
      </c>
      <c r="C6329" s="479" t="s">
        <v>1328</v>
      </c>
      <c r="D6329" s="480">
        <v>4.37</v>
      </c>
    </row>
    <row r="6330" spans="1:4" s="476" customFormat="1" ht="13.5" x14ac:dyDescent="0.25">
      <c r="A6330" s="479">
        <v>100239</v>
      </c>
      <c r="B6330" s="479" t="s">
        <v>6944</v>
      </c>
      <c r="C6330" s="479" t="s">
        <v>1328</v>
      </c>
      <c r="D6330" s="480">
        <v>5.46</v>
      </c>
    </row>
    <row r="6331" spans="1:4" s="476" customFormat="1" ht="13.5" x14ac:dyDescent="0.25">
      <c r="A6331" s="479">
        <v>100240</v>
      </c>
      <c r="B6331" s="479" t="s">
        <v>6945</v>
      </c>
      <c r="C6331" s="479" t="s">
        <v>1328</v>
      </c>
      <c r="D6331" s="480">
        <v>3.28</v>
      </c>
    </row>
    <row r="6332" spans="1:4" s="476" customFormat="1" ht="13.5" x14ac:dyDescent="0.25">
      <c r="A6332" s="479">
        <v>100241</v>
      </c>
      <c r="B6332" s="479" t="s">
        <v>6946</v>
      </c>
      <c r="C6332" s="479" t="s">
        <v>1328</v>
      </c>
      <c r="D6332" s="480">
        <v>5.46</v>
      </c>
    </row>
    <row r="6333" spans="1:4" s="476" customFormat="1" ht="13.5" x14ac:dyDescent="0.25">
      <c r="A6333" s="479">
        <v>100242</v>
      </c>
      <c r="B6333" s="479" t="s">
        <v>6947</v>
      </c>
      <c r="C6333" s="479" t="s">
        <v>1328</v>
      </c>
      <c r="D6333" s="480">
        <v>16.16</v>
      </c>
    </row>
    <row r="6334" spans="1:4" s="476" customFormat="1" ht="13.5" x14ac:dyDescent="0.25">
      <c r="A6334" s="479">
        <v>100243</v>
      </c>
      <c r="B6334" s="479" t="s">
        <v>6948</v>
      </c>
      <c r="C6334" s="479" t="s">
        <v>1328</v>
      </c>
      <c r="D6334" s="480">
        <v>2.62</v>
      </c>
    </row>
    <row r="6335" spans="1:4" s="476" customFormat="1" ht="13.5" x14ac:dyDescent="0.25">
      <c r="A6335" s="479">
        <v>100244</v>
      </c>
      <c r="B6335" s="479" t="s">
        <v>6949</v>
      </c>
      <c r="C6335" s="479" t="s">
        <v>1328</v>
      </c>
      <c r="D6335" s="480">
        <v>3.28</v>
      </c>
    </row>
    <row r="6336" spans="1:4" s="476" customFormat="1" ht="13.5" x14ac:dyDescent="0.25">
      <c r="A6336" s="479">
        <v>100245</v>
      </c>
      <c r="B6336" s="479" t="s">
        <v>6950</v>
      </c>
      <c r="C6336" s="479" t="s">
        <v>1328</v>
      </c>
      <c r="D6336" s="480">
        <v>6.56</v>
      </c>
    </row>
    <row r="6337" spans="1:4" s="476" customFormat="1" ht="13.5" x14ac:dyDescent="0.25">
      <c r="A6337" s="479">
        <v>100246</v>
      </c>
      <c r="B6337" s="479" t="s">
        <v>6951</v>
      </c>
      <c r="C6337" s="479" t="s">
        <v>1328</v>
      </c>
      <c r="D6337" s="480">
        <v>2.1800000000000002</v>
      </c>
    </row>
    <row r="6338" spans="1:4" s="476" customFormat="1" ht="13.5" x14ac:dyDescent="0.25">
      <c r="A6338" s="479">
        <v>100247</v>
      </c>
      <c r="B6338" s="479" t="s">
        <v>6952</v>
      </c>
      <c r="C6338" s="479" t="s">
        <v>1328</v>
      </c>
      <c r="D6338" s="480">
        <v>2.73</v>
      </c>
    </row>
    <row r="6339" spans="1:4" s="476" customFormat="1" ht="13.5" x14ac:dyDescent="0.25">
      <c r="A6339" s="479">
        <v>100248</v>
      </c>
      <c r="B6339" s="479" t="s">
        <v>6953</v>
      </c>
      <c r="C6339" s="479" t="s">
        <v>1328</v>
      </c>
      <c r="D6339" s="480">
        <v>10.77</v>
      </c>
    </row>
    <row r="6340" spans="1:4" s="476" customFormat="1" ht="13.5" x14ac:dyDescent="0.25">
      <c r="A6340" s="479">
        <v>100249</v>
      </c>
      <c r="B6340" s="479" t="s">
        <v>6954</v>
      </c>
      <c r="C6340" s="479" t="s">
        <v>1328</v>
      </c>
      <c r="D6340" s="480">
        <v>2.1800000000000002</v>
      </c>
    </row>
    <row r="6341" spans="1:4" s="476" customFormat="1" ht="13.5" x14ac:dyDescent="0.25">
      <c r="A6341" s="479">
        <v>100250</v>
      </c>
      <c r="B6341" s="479" t="s">
        <v>6955</v>
      </c>
      <c r="C6341" s="479" t="s">
        <v>1328</v>
      </c>
      <c r="D6341" s="480">
        <v>3.64</v>
      </c>
    </row>
    <row r="6342" spans="1:4" s="476" customFormat="1" ht="13.5" x14ac:dyDescent="0.25">
      <c r="A6342" s="479">
        <v>100251</v>
      </c>
      <c r="B6342" s="479" t="s">
        <v>1327</v>
      </c>
      <c r="C6342" s="479" t="s">
        <v>1328</v>
      </c>
      <c r="D6342" s="480">
        <v>10.77</v>
      </c>
    </row>
    <row r="6343" spans="1:4" s="476" customFormat="1" ht="13.5" x14ac:dyDescent="0.25">
      <c r="A6343" s="479">
        <v>100252</v>
      </c>
      <c r="B6343" s="479" t="s">
        <v>6956</v>
      </c>
      <c r="C6343" s="479" t="s">
        <v>1328</v>
      </c>
      <c r="D6343" s="480">
        <v>16.16</v>
      </c>
    </row>
    <row r="6344" spans="1:4" s="476" customFormat="1" ht="13.5" x14ac:dyDescent="0.25">
      <c r="A6344" s="479">
        <v>100253</v>
      </c>
      <c r="B6344" s="479" t="s">
        <v>6957</v>
      </c>
      <c r="C6344" s="479" t="s">
        <v>1328</v>
      </c>
      <c r="D6344" s="480">
        <v>21.54</v>
      </c>
    </row>
    <row r="6345" spans="1:4" s="476" customFormat="1" ht="13.5" x14ac:dyDescent="0.25">
      <c r="A6345" s="479">
        <v>100254</v>
      </c>
      <c r="B6345" s="479" t="s">
        <v>6958</v>
      </c>
      <c r="C6345" s="479" t="s">
        <v>1328</v>
      </c>
      <c r="D6345" s="480">
        <v>32.32</v>
      </c>
    </row>
    <row r="6346" spans="1:4" s="476" customFormat="1" ht="13.5" x14ac:dyDescent="0.25">
      <c r="A6346" s="479">
        <v>100255</v>
      </c>
      <c r="B6346" s="479" t="s">
        <v>6959</v>
      </c>
      <c r="C6346" s="479" t="s">
        <v>1328</v>
      </c>
      <c r="D6346" s="480">
        <v>10.93</v>
      </c>
    </row>
    <row r="6347" spans="1:4" s="476" customFormat="1" ht="13.5" x14ac:dyDescent="0.25">
      <c r="A6347" s="479">
        <v>100256</v>
      </c>
      <c r="B6347" s="479" t="s">
        <v>6960</v>
      </c>
      <c r="C6347" s="479" t="s">
        <v>1328</v>
      </c>
      <c r="D6347" s="480">
        <v>7.29</v>
      </c>
    </row>
    <row r="6348" spans="1:4" s="476" customFormat="1" ht="13.5" x14ac:dyDescent="0.25">
      <c r="A6348" s="479">
        <v>100257</v>
      </c>
      <c r="B6348" s="479" t="s">
        <v>6961</v>
      </c>
      <c r="C6348" s="479" t="s">
        <v>1328</v>
      </c>
      <c r="D6348" s="480">
        <v>4.37</v>
      </c>
    </row>
    <row r="6349" spans="1:4" s="476" customFormat="1" ht="13.5" x14ac:dyDescent="0.25">
      <c r="A6349" s="479">
        <v>100258</v>
      </c>
      <c r="B6349" s="479" t="s">
        <v>6962</v>
      </c>
      <c r="C6349" s="479" t="s">
        <v>1328</v>
      </c>
      <c r="D6349" s="480">
        <v>10.93</v>
      </c>
    </row>
    <row r="6350" spans="1:4" s="476" customFormat="1" ht="13.5" x14ac:dyDescent="0.25">
      <c r="A6350" s="479">
        <v>100259</v>
      </c>
      <c r="B6350" s="479" t="s">
        <v>6963</v>
      </c>
      <c r="C6350" s="479" t="s">
        <v>1328</v>
      </c>
      <c r="D6350" s="480">
        <v>21.54</v>
      </c>
    </row>
    <row r="6351" spans="1:4" s="476" customFormat="1" ht="13.5" x14ac:dyDescent="0.25">
      <c r="A6351" s="479">
        <v>100260</v>
      </c>
      <c r="B6351" s="479" t="s">
        <v>6964</v>
      </c>
      <c r="C6351" s="479" t="s">
        <v>6897</v>
      </c>
      <c r="D6351" s="480">
        <v>7.1</v>
      </c>
    </row>
    <row r="6352" spans="1:4" s="476" customFormat="1" ht="13.5" x14ac:dyDescent="0.25">
      <c r="A6352" s="479">
        <v>100261</v>
      </c>
      <c r="B6352" s="479" t="s">
        <v>6965</v>
      </c>
      <c r="C6352" s="479" t="s">
        <v>6897</v>
      </c>
      <c r="D6352" s="480">
        <v>4.46</v>
      </c>
    </row>
    <row r="6353" spans="1:4" s="476" customFormat="1" ht="13.5" x14ac:dyDescent="0.25">
      <c r="A6353" s="479">
        <v>100262</v>
      </c>
      <c r="B6353" s="479" t="s">
        <v>6966</v>
      </c>
      <c r="C6353" s="479" t="s">
        <v>6897</v>
      </c>
      <c r="D6353" s="480">
        <v>2.76</v>
      </c>
    </row>
    <row r="6354" spans="1:4" s="476" customFormat="1" ht="13.5" x14ac:dyDescent="0.25">
      <c r="A6354" s="479">
        <v>100263</v>
      </c>
      <c r="B6354" s="479" t="s">
        <v>6967</v>
      </c>
      <c r="C6354" s="479" t="s">
        <v>6897</v>
      </c>
      <c r="D6354" s="480">
        <v>1.77</v>
      </c>
    </row>
    <row r="6355" spans="1:4" s="476" customFormat="1" ht="13.5" x14ac:dyDescent="0.25">
      <c r="A6355" s="479">
        <v>100264</v>
      </c>
      <c r="B6355" s="479" t="s">
        <v>6968</v>
      </c>
      <c r="C6355" s="479" t="s">
        <v>6924</v>
      </c>
      <c r="D6355" s="480">
        <v>32.270000000000003</v>
      </c>
    </row>
    <row r="6356" spans="1:4" s="476" customFormat="1" ht="13.5" x14ac:dyDescent="0.25">
      <c r="A6356" s="479">
        <v>100265</v>
      </c>
      <c r="B6356" s="479" t="s">
        <v>6969</v>
      </c>
      <c r="C6356" s="479" t="s">
        <v>913</v>
      </c>
      <c r="D6356" s="480">
        <v>0.67</v>
      </c>
    </row>
    <row r="6357" spans="1:4" s="476" customFormat="1" ht="13.5" x14ac:dyDescent="0.25">
      <c r="A6357" s="479">
        <v>100266</v>
      </c>
      <c r="B6357" s="479" t="s">
        <v>6970</v>
      </c>
      <c r="C6357" s="479" t="s">
        <v>6911</v>
      </c>
      <c r="D6357" s="480">
        <v>68.58</v>
      </c>
    </row>
    <row r="6358" spans="1:4" s="476" customFormat="1" ht="13.5" x14ac:dyDescent="0.25">
      <c r="A6358" s="479">
        <v>100267</v>
      </c>
      <c r="B6358" s="479" t="s">
        <v>6971</v>
      </c>
      <c r="C6358" s="479" t="s">
        <v>925</v>
      </c>
      <c r="D6358" s="480">
        <v>1.35</v>
      </c>
    </row>
    <row r="6359" spans="1:4" s="476" customFormat="1" ht="13.5" x14ac:dyDescent="0.25">
      <c r="A6359" s="479">
        <v>100268</v>
      </c>
      <c r="B6359" s="479" t="s">
        <v>6972</v>
      </c>
      <c r="C6359" s="479" t="s">
        <v>6911</v>
      </c>
      <c r="D6359" s="480">
        <v>68.58</v>
      </c>
    </row>
    <row r="6360" spans="1:4" s="476" customFormat="1" ht="13.5" x14ac:dyDescent="0.25">
      <c r="A6360" s="479">
        <v>100269</v>
      </c>
      <c r="B6360" s="479" t="s">
        <v>6973</v>
      </c>
      <c r="C6360" s="479" t="s">
        <v>925</v>
      </c>
      <c r="D6360" s="480">
        <v>1.35</v>
      </c>
    </row>
    <row r="6361" spans="1:4" s="476" customFormat="1" ht="13.5" x14ac:dyDescent="0.25">
      <c r="A6361" s="479">
        <v>100270</v>
      </c>
      <c r="B6361" s="479" t="s">
        <v>6974</v>
      </c>
      <c r="C6361" s="479" t="s">
        <v>6911</v>
      </c>
      <c r="D6361" s="480">
        <v>51.41</v>
      </c>
    </row>
    <row r="6362" spans="1:4" s="476" customFormat="1" ht="13.5" x14ac:dyDescent="0.25">
      <c r="A6362" s="479">
        <v>100271</v>
      </c>
      <c r="B6362" s="479" t="s">
        <v>6975</v>
      </c>
      <c r="C6362" s="479" t="s">
        <v>6924</v>
      </c>
      <c r="D6362" s="480">
        <v>51.43</v>
      </c>
    </row>
    <row r="6363" spans="1:4" s="476" customFormat="1" ht="13.5" x14ac:dyDescent="0.25">
      <c r="A6363" s="479">
        <v>100272</v>
      </c>
      <c r="B6363" s="479" t="s">
        <v>6976</v>
      </c>
      <c r="C6363" s="479" t="s">
        <v>913</v>
      </c>
      <c r="D6363" s="480">
        <v>1.01</v>
      </c>
    </row>
    <row r="6364" spans="1:4" s="476" customFormat="1" ht="13.5" x14ac:dyDescent="0.25">
      <c r="A6364" s="479">
        <v>100273</v>
      </c>
      <c r="B6364" s="479" t="s">
        <v>6977</v>
      </c>
      <c r="C6364" s="479" t="s">
        <v>6897</v>
      </c>
      <c r="D6364" s="480">
        <v>2.68</v>
      </c>
    </row>
    <row r="6365" spans="1:4" s="476" customFormat="1" ht="13.5" x14ac:dyDescent="0.25">
      <c r="A6365" s="479">
        <v>100274</v>
      </c>
      <c r="B6365" s="479" t="s">
        <v>6978</v>
      </c>
      <c r="C6365" s="479" t="s">
        <v>6924</v>
      </c>
      <c r="D6365" s="480">
        <v>22.87</v>
      </c>
    </row>
    <row r="6366" spans="1:4" s="476" customFormat="1" ht="13.5" x14ac:dyDescent="0.25">
      <c r="A6366" s="479">
        <v>100275</v>
      </c>
      <c r="B6366" s="479" t="s">
        <v>6979</v>
      </c>
      <c r="C6366" s="479" t="s">
        <v>6924</v>
      </c>
      <c r="D6366" s="480">
        <v>14.78</v>
      </c>
    </row>
    <row r="6367" spans="1:4" s="476" customFormat="1" ht="13.5" x14ac:dyDescent="0.25">
      <c r="A6367" s="479">
        <v>100276</v>
      </c>
      <c r="B6367" s="479" t="s">
        <v>6980</v>
      </c>
      <c r="C6367" s="479" t="s">
        <v>6924</v>
      </c>
      <c r="D6367" s="480">
        <v>26.98</v>
      </c>
    </row>
    <row r="6368" spans="1:4" s="476" customFormat="1" ht="13.5" x14ac:dyDescent="0.25">
      <c r="A6368" s="479">
        <v>100277</v>
      </c>
      <c r="B6368" s="479" t="s">
        <v>6981</v>
      </c>
      <c r="C6368" s="479" t="s">
        <v>6924</v>
      </c>
      <c r="D6368" s="480">
        <v>1.6</v>
      </c>
    </row>
    <row r="6369" spans="1:4" s="476" customFormat="1" ht="13.5" x14ac:dyDescent="0.25">
      <c r="A6369" s="479">
        <v>100278</v>
      </c>
      <c r="B6369" s="479" t="s">
        <v>6982</v>
      </c>
      <c r="C6369" s="479" t="s">
        <v>6911</v>
      </c>
      <c r="D6369" s="480">
        <v>32.81</v>
      </c>
    </row>
    <row r="6370" spans="1:4" s="476" customFormat="1" ht="13.5" x14ac:dyDescent="0.25">
      <c r="A6370" s="479">
        <v>100279</v>
      </c>
      <c r="B6370" s="479" t="s">
        <v>6983</v>
      </c>
      <c r="C6370" s="479" t="s">
        <v>925</v>
      </c>
      <c r="D6370" s="480">
        <v>0.63</v>
      </c>
    </row>
    <row r="6371" spans="1:4" s="476" customFormat="1" ht="13.5" x14ac:dyDescent="0.25">
      <c r="A6371" s="479">
        <v>100280</v>
      </c>
      <c r="B6371" s="479" t="s">
        <v>6984</v>
      </c>
      <c r="C6371" s="479" t="s">
        <v>6911</v>
      </c>
      <c r="D6371" s="480">
        <v>15.06</v>
      </c>
    </row>
    <row r="6372" spans="1:4" s="476" customFormat="1" ht="13.5" x14ac:dyDescent="0.25">
      <c r="A6372" s="479">
        <v>100281</v>
      </c>
      <c r="B6372" s="479" t="s">
        <v>6985</v>
      </c>
      <c r="C6372" s="479" t="s">
        <v>6911</v>
      </c>
      <c r="D6372" s="480">
        <v>3.07</v>
      </c>
    </row>
    <row r="6373" spans="1:4" s="476" customFormat="1" ht="13.5" x14ac:dyDescent="0.25">
      <c r="A6373" s="479">
        <v>100282</v>
      </c>
      <c r="B6373" s="479" t="s">
        <v>6986</v>
      </c>
      <c r="C6373" s="479" t="s">
        <v>6924</v>
      </c>
      <c r="D6373" s="480">
        <v>128.49</v>
      </c>
    </row>
    <row r="6374" spans="1:4" s="476" customFormat="1" ht="13.5" x14ac:dyDescent="0.25">
      <c r="A6374" s="479">
        <v>100283</v>
      </c>
      <c r="B6374" s="479" t="s">
        <v>6987</v>
      </c>
      <c r="C6374" s="479" t="s">
        <v>6924</v>
      </c>
      <c r="D6374" s="480">
        <v>20.75</v>
      </c>
    </row>
    <row r="6375" spans="1:4" s="476" customFormat="1" ht="13.5" x14ac:dyDescent="0.25">
      <c r="A6375" s="479">
        <v>100284</v>
      </c>
      <c r="B6375" s="479" t="s">
        <v>6988</v>
      </c>
      <c r="C6375" s="479" t="s">
        <v>6924</v>
      </c>
      <c r="D6375" s="480">
        <v>8.98</v>
      </c>
    </row>
    <row r="6376" spans="1:4" s="476" customFormat="1" ht="13.5" x14ac:dyDescent="0.25">
      <c r="A6376" s="479">
        <v>100285</v>
      </c>
      <c r="B6376" s="479" t="s">
        <v>6989</v>
      </c>
      <c r="C6376" s="479" t="s">
        <v>1328</v>
      </c>
      <c r="D6376" s="480">
        <v>34.520000000000003</v>
      </c>
    </row>
    <row r="6377" spans="1:4" s="476" customFormat="1" ht="13.5" x14ac:dyDescent="0.25">
      <c r="A6377" s="479">
        <v>100286</v>
      </c>
      <c r="B6377" s="479" t="s">
        <v>6990</v>
      </c>
      <c r="C6377" s="479" t="s">
        <v>1328</v>
      </c>
      <c r="D6377" s="480">
        <v>11.25</v>
      </c>
    </row>
    <row r="6378" spans="1:4" s="476" customFormat="1" ht="13.5" x14ac:dyDescent="0.25">
      <c r="A6378" s="479">
        <v>100287</v>
      </c>
      <c r="B6378" s="479" t="s">
        <v>6991</v>
      </c>
      <c r="C6378" s="479" t="s">
        <v>1328</v>
      </c>
      <c r="D6378" s="480">
        <v>10.77</v>
      </c>
    </row>
    <row r="6379" spans="1:4" s="476" customFormat="1" ht="13.5" x14ac:dyDescent="0.25">
      <c r="A6379" s="479">
        <v>99802</v>
      </c>
      <c r="B6379" s="479" t="s">
        <v>6992</v>
      </c>
      <c r="C6379" s="479" t="s">
        <v>913</v>
      </c>
      <c r="D6379" s="480">
        <v>0.44</v>
      </c>
    </row>
    <row r="6380" spans="1:4" s="476" customFormat="1" ht="13.5" x14ac:dyDescent="0.25">
      <c r="A6380" s="479">
        <v>99803</v>
      </c>
      <c r="B6380" s="479" t="s">
        <v>6993</v>
      </c>
      <c r="C6380" s="479" t="s">
        <v>913</v>
      </c>
      <c r="D6380" s="480">
        <v>1.7</v>
      </c>
    </row>
    <row r="6381" spans="1:4" s="476" customFormat="1" ht="13.5" x14ac:dyDescent="0.25">
      <c r="A6381" s="479">
        <v>99804</v>
      </c>
      <c r="B6381" s="479" t="s">
        <v>16695</v>
      </c>
      <c r="C6381" s="479" t="s">
        <v>913</v>
      </c>
      <c r="D6381" s="480">
        <v>4.41</v>
      </c>
    </row>
    <row r="6382" spans="1:4" s="476" customFormat="1" ht="13.5" x14ac:dyDescent="0.25">
      <c r="A6382" s="479">
        <v>99805</v>
      </c>
      <c r="B6382" s="479" t="s">
        <v>6994</v>
      </c>
      <c r="C6382" s="479" t="s">
        <v>913</v>
      </c>
      <c r="D6382" s="480">
        <v>9.1300000000000008</v>
      </c>
    </row>
    <row r="6383" spans="1:4" s="476" customFormat="1" ht="13.5" x14ac:dyDescent="0.25">
      <c r="A6383" s="479">
        <v>99806</v>
      </c>
      <c r="B6383" s="479" t="s">
        <v>6995</v>
      </c>
      <c r="C6383" s="479" t="s">
        <v>913</v>
      </c>
      <c r="D6383" s="480">
        <v>0.7</v>
      </c>
    </row>
    <row r="6384" spans="1:4" s="476" customFormat="1" ht="13.5" x14ac:dyDescent="0.25">
      <c r="A6384" s="479">
        <v>99807</v>
      </c>
      <c r="B6384" s="479" t="s">
        <v>16696</v>
      </c>
      <c r="C6384" s="479" t="s">
        <v>913</v>
      </c>
      <c r="D6384" s="480">
        <v>1.33</v>
      </c>
    </row>
    <row r="6385" spans="1:4" s="476" customFormat="1" ht="13.5" x14ac:dyDescent="0.25">
      <c r="A6385" s="479">
        <v>99808</v>
      </c>
      <c r="B6385" s="479" t="s">
        <v>6996</v>
      </c>
      <c r="C6385" s="479" t="s">
        <v>913</v>
      </c>
      <c r="D6385" s="480">
        <v>3.14</v>
      </c>
    </row>
    <row r="6386" spans="1:4" s="476" customFormat="1" ht="13.5" x14ac:dyDescent="0.25">
      <c r="A6386" s="479">
        <v>99809</v>
      </c>
      <c r="B6386" s="479" t="s">
        <v>6997</v>
      </c>
      <c r="C6386" s="479" t="s">
        <v>913</v>
      </c>
      <c r="D6386" s="480">
        <v>4.8600000000000003</v>
      </c>
    </row>
    <row r="6387" spans="1:4" s="476" customFormat="1" ht="13.5" x14ac:dyDescent="0.25">
      <c r="A6387" s="479">
        <v>99810</v>
      </c>
      <c r="B6387" s="479" t="s">
        <v>16697</v>
      </c>
      <c r="C6387" s="479" t="s">
        <v>913</v>
      </c>
      <c r="D6387" s="480">
        <v>6.03</v>
      </c>
    </row>
    <row r="6388" spans="1:4" s="476" customFormat="1" ht="13.5" x14ac:dyDescent="0.25">
      <c r="A6388" s="479">
        <v>99811</v>
      </c>
      <c r="B6388" s="479" t="s">
        <v>6998</v>
      </c>
      <c r="C6388" s="479" t="s">
        <v>913</v>
      </c>
      <c r="D6388" s="480">
        <v>2.9</v>
      </c>
    </row>
    <row r="6389" spans="1:4" s="476" customFormat="1" ht="13.5" x14ac:dyDescent="0.25">
      <c r="A6389" s="479">
        <v>99812</v>
      </c>
      <c r="B6389" s="479" t="s">
        <v>6999</v>
      </c>
      <c r="C6389" s="479" t="s">
        <v>913</v>
      </c>
      <c r="D6389" s="480">
        <v>0.93</v>
      </c>
    </row>
    <row r="6390" spans="1:4" s="476" customFormat="1" ht="13.5" x14ac:dyDescent="0.25">
      <c r="A6390" s="479">
        <v>99813</v>
      </c>
      <c r="B6390" s="479" t="s">
        <v>16698</v>
      </c>
      <c r="C6390" s="479" t="s">
        <v>913</v>
      </c>
      <c r="D6390" s="480">
        <v>0.78</v>
      </c>
    </row>
    <row r="6391" spans="1:4" s="476" customFormat="1" ht="13.5" x14ac:dyDescent="0.25">
      <c r="A6391" s="479">
        <v>99814</v>
      </c>
      <c r="B6391" s="479" t="s">
        <v>7000</v>
      </c>
      <c r="C6391" s="479" t="s">
        <v>913</v>
      </c>
      <c r="D6391" s="480">
        <v>1.57</v>
      </c>
    </row>
    <row r="6392" spans="1:4" s="476" customFormat="1" ht="13.5" x14ac:dyDescent="0.25">
      <c r="A6392" s="479">
        <v>99815</v>
      </c>
      <c r="B6392" s="479" t="s">
        <v>16699</v>
      </c>
      <c r="C6392" s="479" t="s">
        <v>925</v>
      </c>
      <c r="D6392" s="480">
        <v>6.69</v>
      </c>
    </row>
    <row r="6393" spans="1:4" s="476" customFormat="1" ht="13.5" x14ac:dyDescent="0.25">
      <c r="A6393" s="479">
        <v>99816</v>
      </c>
      <c r="B6393" s="479" t="s">
        <v>16700</v>
      </c>
      <c r="C6393" s="479" t="s">
        <v>925</v>
      </c>
      <c r="D6393" s="480">
        <v>7.13</v>
      </c>
    </row>
    <row r="6394" spans="1:4" s="476" customFormat="1" ht="13.5" x14ac:dyDescent="0.25">
      <c r="A6394" s="479">
        <v>99817</v>
      </c>
      <c r="B6394" s="479" t="s">
        <v>16701</v>
      </c>
      <c r="C6394" s="479" t="s">
        <v>925</v>
      </c>
      <c r="D6394" s="480">
        <v>4.07</v>
      </c>
    </row>
    <row r="6395" spans="1:4" s="476" customFormat="1" ht="13.5" x14ac:dyDescent="0.25">
      <c r="A6395" s="479">
        <v>99818</v>
      </c>
      <c r="B6395" s="479" t="s">
        <v>16702</v>
      </c>
      <c r="C6395" s="479" t="s">
        <v>925</v>
      </c>
      <c r="D6395" s="480">
        <v>4.07</v>
      </c>
    </row>
    <row r="6396" spans="1:4" s="476" customFormat="1" ht="13.5" x14ac:dyDescent="0.25">
      <c r="A6396" s="479">
        <v>99819</v>
      </c>
      <c r="B6396" s="479" t="s">
        <v>16703</v>
      </c>
      <c r="C6396" s="479" t="s">
        <v>913</v>
      </c>
      <c r="D6396" s="480">
        <v>13.81</v>
      </c>
    </row>
    <row r="6397" spans="1:4" s="476" customFormat="1" ht="13.5" x14ac:dyDescent="0.25">
      <c r="A6397" s="479">
        <v>99820</v>
      </c>
      <c r="B6397" s="479" t="s">
        <v>16704</v>
      </c>
      <c r="C6397" s="479" t="s">
        <v>913</v>
      </c>
      <c r="D6397" s="480">
        <v>1.51</v>
      </c>
    </row>
    <row r="6398" spans="1:4" s="476" customFormat="1" ht="13.5" x14ac:dyDescent="0.25">
      <c r="A6398" s="479">
        <v>99821</v>
      </c>
      <c r="B6398" s="479" t="s">
        <v>16705</v>
      </c>
      <c r="C6398" s="479" t="s">
        <v>913</v>
      </c>
      <c r="D6398" s="480">
        <v>2.34</v>
      </c>
    </row>
    <row r="6399" spans="1:4" s="476" customFormat="1" ht="13.5" x14ac:dyDescent="0.25">
      <c r="A6399" s="479">
        <v>99822</v>
      </c>
      <c r="B6399" s="479" t="s">
        <v>7001</v>
      </c>
      <c r="C6399" s="479" t="s">
        <v>913</v>
      </c>
      <c r="D6399" s="480">
        <v>0.82</v>
      </c>
    </row>
    <row r="6400" spans="1:4" s="476" customFormat="1" ht="13.5" x14ac:dyDescent="0.25">
      <c r="A6400" s="479">
        <v>99823</v>
      </c>
      <c r="B6400" s="479" t="s">
        <v>16706</v>
      </c>
      <c r="C6400" s="479" t="s">
        <v>913</v>
      </c>
      <c r="D6400" s="480">
        <v>1.8</v>
      </c>
    </row>
    <row r="6401" spans="1:4" s="476" customFormat="1" ht="13.5" x14ac:dyDescent="0.25">
      <c r="A6401" s="479">
        <v>99824</v>
      </c>
      <c r="B6401" s="479" t="s">
        <v>16707</v>
      </c>
      <c r="C6401" s="479" t="s">
        <v>913</v>
      </c>
      <c r="D6401" s="480">
        <v>1.99</v>
      </c>
    </row>
    <row r="6402" spans="1:4" s="476" customFormat="1" ht="13.5" x14ac:dyDescent="0.25">
      <c r="A6402" s="479">
        <v>99825</v>
      </c>
      <c r="B6402" s="479" t="s">
        <v>16708</v>
      </c>
      <c r="C6402" s="479" t="s">
        <v>913</v>
      </c>
      <c r="D6402" s="480">
        <v>2.76</v>
      </c>
    </row>
    <row r="6403" spans="1:4" s="476" customFormat="1" ht="13.5" x14ac:dyDescent="0.25">
      <c r="A6403" s="479">
        <v>99826</v>
      </c>
      <c r="B6403" s="479" t="s">
        <v>7002</v>
      </c>
      <c r="C6403" s="479" t="s">
        <v>913</v>
      </c>
      <c r="D6403" s="480">
        <v>1.26</v>
      </c>
    </row>
    <row r="6404" spans="1:4" s="476" customFormat="1" ht="13.5" x14ac:dyDescent="0.25">
      <c r="A6404" s="479">
        <v>97010</v>
      </c>
      <c r="B6404" s="479" t="s">
        <v>7003</v>
      </c>
      <c r="C6404" s="479" t="s">
        <v>934</v>
      </c>
      <c r="D6404" s="480">
        <v>69.45</v>
      </c>
    </row>
    <row r="6405" spans="1:4" s="476" customFormat="1" ht="13.5" x14ac:dyDescent="0.25">
      <c r="A6405" s="479">
        <v>97011</v>
      </c>
      <c r="B6405" s="479" t="s">
        <v>7004</v>
      </c>
      <c r="C6405" s="479" t="s">
        <v>934</v>
      </c>
      <c r="D6405" s="480">
        <v>52.44</v>
      </c>
    </row>
    <row r="6406" spans="1:4" s="476" customFormat="1" ht="13.5" x14ac:dyDescent="0.25">
      <c r="A6406" s="479">
        <v>97012</v>
      </c>
      <c r="B6406" s="479" t="s">
        <v>7005</v>
      </c>
      <c r="C6406" s="479" t="s">
        <v>934</v>
      </c>
      <c r="D6406" s="480">
        <v>43.93</v>
      </c>
    </row>
    <row r="6407" spans="1:4" s="476" customFormat="1" ht="13.5" x14ac:dyDescent="0.25">
      <c r="A6407" s="479">
        <v>97013</v>
      </c>
      <c r="B6407" s="479" t="s">
        <v>7006</v>
      </c>
      <c r="C6407" s="479" t="s">
        <v>934</v>
      </c>
      <c r="D6407" s="480">
        <v>100.89</v>
      </c>
    </row>
    <row r="6408" spans="1:4" s="476" customFormat="1" ht="13.5" x14ac:dyDescent="0.25">
      <c r="A6408" s="479">
        <v>97014</v>
      </c>
      <c r="B6408" s="479" t="s">
        <v>7007</v>
      </c>
      <c r="C6408" s="479" t="s">
        <v>934</v>
      </c>
      <c r="D6408" s="480">
        <v>73.63</v>
      </c>
    </row>
    <row r="6409" spans="1:4" s="476" customFormat="1" ht="13.5" x14ac:dyDescent="0.25">
      <c r="A6409" s="479">
        <v>97015</v>
      </c>
      <c r="B6409" s="479" t="s">
        <v>7008</v>
      </c>
      <c r="C6409" s="479" t="s">
        <v>934</v>
      </c>
      <c r="D6409" s="480">
        <v>59.86</v>
      </c>
    </row>
    <row r="6410" spans="1:4" s="476" customFormat="1" ht="13.5" x14ac:dyDescent="0.25">
      <c r="A6410" s="479">
        <v>97016</v>
      </c>
      <c r="B6410" s="479" t="s">
        <v>7009</v>
      </c>
      <c r="C6410" s="479" t="s">
        <v>934</v>
      </c>
      <c r="D6410" s="480">
        <v>62.5</v>
      </c>
    </row>
    <row r="6411" spans="1:4" s="476" customFormat="1" ht="13.5" x14ac:dyDescent="0.25">
      <c r="A6411" s="479">
        <v>97017</v>
      </c>
      <c r="B6411" s="479" t="s">
        <v>7010</v>
      </c>
      <c r="C6411" s="479" t="s">
        <v>934</v>
      </c>
      <c r="D6411" s="480">
        <v>46.29</v>
      </c>
    </row>
    <row r="6412" spans="1:4" s="476" customFormat="1" ht="13.5" x14ac:dyDescent="0.25">
      <c r="A6412" s="479">
        <v>97018</v>
      </c>
      <c r="B6412" s="479" t="s">
        <v>7011</v>
      </c>
      <c r="C6412" s="479" t="s">
        <v>934</v>
      </c>
      <c r="D6412" s="480">
        <v>37.869999999999997</v>
      </c>
    </row>
    <row r="6413" spans="1:4" s="476" customFormat="1" ht="13.5" x14ac:dyDescent="0.25">
      <c r="A6413" s="479">
        <v>97031</v>
      </c>
      <c r="B6413" s="479" t="s">
        <v>7012</v>
      </c>
      <c r="C6413" s="479" t="s">
        <v>934</v>
      </c>
      <c r="D6413" s="480">
        <v>97.88</v>
      </c>
    </row>
    <row r="6414" spans="1:4" s="476" customFormat="1" ht="13.5" x14ac:dyDescent="0.25">
      <c r="A6414" s="479">
        <v>97032</v>
      </c>
      <c r="B6414" s="479" t="s">
        <v>7013</v>
      </c>
      <c r="C6414" s="479" t="s">
        <v>934</v>
      </c>
      <c r="D6414" s="480">
        <v>58.84</v>
      </c>
    </row>
    <row r="6415" spans="1:4" s="476" customFormat="1" ht="13.5" x14ac:dyDescent="0.25">
      <c r="A6415" s="479">
        <v>97033</v>
      </c>
      <c r="B6415" s="479" t="s">
        <v>7014</v>
      </c>
      <c r="C6415" s="479" t="s">
        <v>934</v>
      </c>
      <c r="D6415" s="480">
        <v>95.39</v>
      </c>
    </row>
    <row r="6416" spans="1:4" s="476" customFormat="1" ht="13.5" x14ac:dyDescent="0.25">
      <c r="A6416" s="479">
        <v>97034</v>
      </c>
      <c r="B6416" s="479" t="s">
        <v>7015</v>
      </c>
      <c r="C6416" s="479" t="s">
        <v>934</v>
      </c>
      <c r="D6416" s="480">
        <v>56.49</v>
      </c>
    </row>
    <row r="6417" spans="1:4" s="476" customFormat="1" ht="13.5" x14ac:dyDescent="0.25">
      <c r="A6417" s="479">
        <v>97039</v>
      </c>
      <c r="B6417" s="479" t="s">
        <v>7016</v>
      </c>
      <c r="C6417" s="479" t="s">
        <v>913</v>
      </c>
      <c r="D6417" s="480">
        <v>48.7</v>
      </c>
    </row>
    <row r="6418" spans="1:4" s="476" customFormat="1" ht="13.5" x14ac:dyDescent="0.25">
      <c r="A6418" s="479">
        <v>97040</v>
      </c>
      <c r="B6418" s="479" t="s">
        <v>7017</v>
      </c>
      <c r="C6418" s="479" t="s">
        <v>913</v>
      </c>
      <c r="D6418" s="480">
        <v>15.73</v>
      </c>
    </row>
    <row r="6419" spans="1:4" s="476" customFormat="1" ht="13.5" x14ac:dyDescent="0.25">
      <c r="A6419" s="479">
        <v>97041</v>
      </c>
      <c r="B6419" s="479" t="s">
        <v>7018</v>
      </c>
      <c r="C6419" s="479" t="s">
        <v>913</v>
      </c>
      <c r="D6419" s="480">
        <v>284.11</v>
      </c>
    </row>
    <row r="6420" spans="1:4" s="476" customFormat="1" ht="13.5" x14ac:dyDescent="0.25">
      <c r="A6420" s="479">
        <v>97046</v>
      </c>
      <c r="B6420" s="479" t="s">
        <v>7019</v>
      </c>
      <c r="C6420" s="479" t="s">
        <v>913</v>
      </c>
      <c r="D6420" s="480">
        <v>0.35</v>
      </c>
    </row>
    <row r="6421" spans="1:4" s="476" customFormat="1" ht="13.5" x14ac:dyDescent="0.25">
      <c r="A6421" s="479">
        <v>97047</v>
      </c>
      <c r="B6421" s="479" t="s">
        <v>7020</v>
      </c>
      <c r="C6421" s="479" t="s">
        <v>913</v>
      </c>
      <c r="D6421" s="480">
        <v>0.13</v>
      </c>
    </row>
    <row r="6422" spans="1:4" s="476" customFormat="1" ht="13.5" x14ac:dyDescent="0.25">
      <c r="A6422" s="479">
        <v>97048</v>
      </c>
      <c r="B6422" s="479" t="s">
        <v>7021</v>
      </c>
      <c r="C6422" s="479" t="s">
        <v>913</v>
      </c>
      <c r="D6422" s="480">
        <v>0.1</v>
      </c>
    </row>
    <row r="6423" spans="1:4" s="476" customFormat="1" ht="13.5" x14ac:dyDescent="0.25">
      <c r="A6423" s="479">
        <v>97054</v>
      </c>
      <c r="B6423" s="479" t="s">
        <v>7022</v>
      </c>
      <c r="C6423" s="479" t="s">
        <v>925</v>
      </c>
      <c r="D6423" s="480">
        <v>22.62</v>
      </c>
    </row>
    <row r="6424" spans="1:4" s="476" customFormat="1" ht="13.5" x14ac:dyDescent="0.25">
      <c r="A6424" s="479">
        <v>97062</v>
      </c>
      <c r="B6424" s="479" t="s">
        <v>7023</v>
      </c>
      <c r="C6424" s="479" t="s">
        <v>913</v>
      </c>
      <c r="D6424" s="480">
        <v>6.07</v>
      </c>
    </row>
    <row r="6425" spans="1:4" s="476" customFormat="1" ht="13.5" x14ac:dyDescent="0.25">
      <c r="A6425" s="479">
        <v>97063</v>
      </c>
      <c r="B6425" s="479" t="s">
        <v>1326</v>
      </c>
      <c r="C6425" s="479" t="s">
        <v>913</v>
      </c>
      <c r="D6425" s="480">
        <v>8.1999999999999993</v>
      </c>
    </row>
    <row r="6426" spans="1:4" s="476" customFormat="1" ht="13.5" x14ac:dyDescent="0.25">
      <c r="A6426" s="479">
        <v>97064</v>
      </c>
      <c r="B6426" s="479" t="s">
        <v>7024</v>
      </c>
      <c r="C6426" s="479" t="s">
        <v>934</v>
      </c>
      <c r="D6426" s="480">
        <v>15.18</v>
      </c>
    </row>
    <row r="6427" spans="1:4" s="476" customFormat="1" ht="13.5" x14ac:dyDescent="0.25">
      <c r="A6427" s="479">
        <v>97065</v>
      </c>
      <c r="B6427" s="479" t="s">
        <v>7025</v>
      </c>
      <c r="C6427" s="479" t="s">
        <v>932</v>
      </c>
      <c r="D6427" s="480">
        <v>5.33</v>
      </c>
    </row>
    <row r="6428" spans="1:4" s="476" customFormat="1" ht="13.5" x14ac:dyDescent="0.25">
      <c r="A6428" s="479">
        <v>97066</v>
      </c>
      <c r="B6428" s="479" t="s">
        <v>7026</v>
      </c>
      <c r="C6428" s="479" t="s">
        <v>913</v>
      </c>
      <c r="D6428" s="480">
        <v>100.59</v>
      </c>
    </row>
    <row r="6429" spans="1:4" s="476" customFormat="1" ht="13.5" x14ac:dyDescent="0.25">
      <c r="A6429" s="479">
        <v>97067</v>
      </c>
      <c r="B6429" s="479" t="s">
        <v>7027</v>
      </c>
      <c r="C6429" s="479" t="s">
        <v>934</v>
      </c>
      <c r="D6429" s="480">
        <v>731.17</v>
      </c>
    </row>
    <row r="6430" spans="1:4" s="476" customFormat="1" ht="13.5" x14ac:dyDescent="0.25">
      <c r="A6430" s="479">
        <v>97621</v>
      </c>
      <c r="B6430" s="479" t="s">
        <v>7028</v>
      </c>
      <c r="C6430" s="479" t="s">
        <v>932</v>
      </c>
      <c r="D6430" s="480">
        <v>95.02</v>
      </c>
    </row>
    <row r="6431" spans="1:4" s="476" customFormat="1" ht="13.5" x14ac:dyDescent="0.25">
      <c r="A6431" s="479">
        <v>97622</v>
      </c>
      <c r="B6431" s="479" t="s">
        <v>7029</v>
      </c>
      <c r="C6431" s="479" t="s">
        <v>932</v>
      </c>
      <c r="D6431" s="480">
        <v>46.3</v>
      </c>
    </row>
    <row r="6432" spans="1:4" s="476" customFormat="1" ht="13.5" x14ac:dyDescent="0.25">
      <c r="A6432" s="479">
        <v>97623</v>
      </c>
      <c r="B6432" s="479" t="s">
        <v>7030</v>
      </c>
      <c r="C6432" s="479" t="s">
        <v>932</v>
      </c>
      <c r="D6432" s="480">
        <v>141.86000000000001</v>
      </c>
    </row>
    <row r="6433" spans="1:4" s="476" customFormat="1" ht="13.5" x14ac:dyDescent="0.25">
      <c r="A6433" s="479">
        <v>97624</v>
      </c>
      <c r="B6433" s="479" t="s">
        <v>7031</v>
      </c>
      <c r="C6433" s="479" t="s">
        <v>932</v>
      </c>
      <c r="D6433" s="480">
        <v>87.06</v>
      </c>
    </row>
    <row r="6434" spans="1:4" s="476" customFormat="1" ht="13.5" x14ac:dyDescent="0.25">
      <c r="A6434" s="479">
        <v>97625</v>
      </c>
      <c r="B6434" s="479" t="s">
        <v>7032</v>
      </c>
      <c r="C6434" s="479" t="s">
        <v>932</v>
      </c>
      <c r="D6434" s="480">
        <v>44.55</v>
      </c>
    </row>
    <row r="6435" spans="1:4" s="476" customFormat="1" ht="13.5" x14ac:dyDescent="0.25">
      <c r="A6435" s="479">
        <v>97626</v>
      </c>
      <c r="B6435" s="479" t="s">
        <v>7033</v>
      </c>
      <c r="C6435" s="479" t="s">
        <v>932</v>
      </c>
      <c r="D6435" s="480">
        <v>498.51</v>
      </c>
    </row>
    <row r="6436" spans="1:4" s="476" customFormat="1" ht="13.5" x14ac:dyDescent="0.25">
      <c r="A6436" s="479">
        <v>97627</v>
      </c>
      <c r="B6436" s="479" t="s">
        <v>7034</v>
      </c>
      <c r="C6436" s="479" t="s">
        <v>932</v>
      </c>
      <c r="D6436" s="480">
        <v>243.12</v>
      </c>
    </row>
    <row r="6437" spans="1:4" s="476" customFormat="1" ht="13.5" x14ac:dyDescent="0.25">
      <c r="A6437" s="479">
        <v>97628</v>
      </c>
      <c r="B6437" s="479" t="s">
        <v>7035</v>
      </c>
      <c r="C6437" s="479" t="s">
        <v>932</v>
      </c>
      <c r="D6437" s="480">
        <v>228.87</v>
      </c>
    </row>
    <row r="6438" spans="1:4" s="476" customFormat="1" ht="13.5" x14ac:dyDescent="0.25">
      <c r="A6438" s="479">
        <v>97629</v>
      </c>
      <c r="B6438" s="479" t="s">
        <v>7036</v>
      </c>
      <c r="C6438" s="479" t="s">
        <v>932</v>
      </c>
      <c r="D6438" s="480">
        <v>106.46</v>
      </c>
    </row>
    <row r="6439" spans="1:4" s="476" customFormat="1" ht="13.5" x14ac:dyDescent="0.25">
      <c r="A6439" s="479">
        <v>97631</v>
      </c>
      <c r="B6439" s="479" t="s">
        <v>7037</v>
      </c>
      <c r="C6439" s="479" t="s">
        <v>913</v>
      </c>
      <c r="D6439" s="480">
        <v>2.74</v>
      </c>
    </row>
    <row r="6440" spans="1:4" s="476" customFormat="1" ht="13.5" x14ac:dyDescent="0.25">
      <c r="A6440" s="479">
        <v>97632</v>
      </c>
      <c r="B6440" s="479" t="s">
        <v>7038</v>
      </c>
      <c r="C6440" s="479" t="s">
        <v>934</v>
      </c>
      <c r="D6440" s="480">
        <v>2.14</v>
      </c>
    </row>
    <row r="6441" spans="1:4" s="476" customFormat="1" ht="13.5" x14ac:dyDescent="0.25">
      <c r="A6441" s="479">
        <v>97633</v>
      </c>
      <c r="B6441" s="479" t="s">
        <v>7039</v>
      </c>
      <c r="C6441" s="479" t="s">
        <v>913</v>
      </c>
      <c r="D6441" s="480">
        <v>18.75</v>
      </c>
    </row>
    <row r="6442" spans="1:4" s="476" customFormat="1" ht="13.5" x14ac:dyDescent="0.25">
      <c r="A6442" s="479">
        <v>97634</v>
      </c>
      <c r="B6442" s="479" t="s">
        <v>7040</v>
      </c>
      <c r="C6442" s="479" t="s">
        <v>913</v>
      </c>
      <c r="D6442" s="480">
        <v>10.27</v>
      </c>
    </row>
    <row r="6443" spans="1:4" s="476" customFormat="1" ht="13.5" x14ac:dyDescent="0.25">
      <c r="A6443" s="479">
        <v>97635</v>
      </c>
      <c r="B6443" s="479" t="s">
        <v>7041</v>
      </c>
      <c r="C6443" s="479" t="s">
        <v>913</v>
      </c>
      <c r="D6443" s="480">
        <v>13.09</v>
      </c>
    </row>
    <row r="6444" spans="1:4" s="476" customFormat="1" ht="13.5" x14ac:dyDescent="0.25">
      <c r="A6444" s="479">
        <v>97636</v>
      </c>
      <c r="B6444" s="479" t="s">
        <v>7042</v>
      </c>
      <c r="C6444" s="479" t="s">
        <v>913</v>
      </c>
      <c r="D6444" s="480">
        <v>14.3</v>
      </c>
    </row>
    <row r="6445" spans="1:4" s="476" customFormat="1" ht="13.5" x14ac:dyDescent="0.25">
      <c r="A6445" s="479">
        <v>97637</v>
      </c>
      <c r="B6445" s="479" t="s">
        <v>7043</v>
      </c>
      <c r="C6445" s="479" t="s">
        <v>913</v>
      </c>
      <c r="D6445" s="480">
        <v>2.15</v>
      </c>
    </row>
    <row r="6446" spans="1:4" s="476" customFormat="1" ht="13.5" x14ac:dyDescent="0.25">
      <c r="A6446" s="479">
        <v>97638</v>
      </c>
      <c r="B6446" s="479" t="s">
        <v>7044</v>
      </c>
      <c r="C6446" s="479" t="s">
        <v>913</v>
      </c>
      <c r="D6446" s="480">
        <v>6.25</v>
      </c>
    </row>
    <row r="6447" spans="1:4" s="476" customFormat="1" ht="13.5" x14ac:dyDescent="0.25">
      <c r="A6447" s="479">
        <v>97639</v>
      </c>
      <c r="B6447" s="479" t="s">
        <v>7045</v>
      </c>
      <c r="C6447" s="479" t="s">
        <v>913</v>
      </c>
      <c r="D6447" s="480">
        <v>16.62</v>
      </c>
    </row>
    <row r="6448" spans="1:4" s="476" customFormat="1" ht="13.5" x14ac:dyDescent="0.25">
      <c r="A6448" s="479">
        <v>97640</v>
      </c>
      <c r="B6448" s="479" t="s">
        <v>7046</v>
      </c>
      <c r="C6448" s="479" t="s">
        <v>913</v>
      </c>
      <c r="D6448" s="480">
        <v>1.35</v>
      </c>
    </row>
    <row r="6449" spans="1:4" s="476" customFormat="1" ht="13.5" x14ac:dyDescent="0.25">
      <c r="A6449" s="479">
        <v>97641</v>
      </c>
      <c r="B6449" s="479" t="s">
        <v>7047</v>
      </c>
      <c r="C6449" s="479" t="s">
        <v>913</v>
      </c>
      <c r="D6449" s="480">
        <v>4.1500000000000004</v>
      </c>
    </row>
    <row r="6450" spans="1:4" s="476" customFormat="1" ht="13.5" x14ac:dyDescent="0.25">
      <c r="A6450" s="479">
        <v>97642</v>
      </c>
      <c r="B6450" s="479" t="s">
        <v>7048</v>
      </c>
      <c r="C6450" s="479" t="s">
        <v>913</v>
      </c>
      <c r="D6450" s="480">
        <v>2.42</v>
      </c>
    </row>
    <row r="6451" spans="1:4" s="476" customFormat="1" ht="13.5" x14ac:dyDescent="0.25">
      <c r="A6451" s="479">
        <v>97643</v>
      </c>
      <c r="B6451" s="479" t="s">
        <v>7049</v>
      </c>
      <c r="C6451" s="479" t="s">
        <v>913</v>
      </c>
      <c r="D6451" s="480">
        <v>20.399999999999999</v>
      </c>
    </row>
    <row r="6452" spans="1:4" s="476" customFormat="1" ht="13.5" x14ac:dyDescent="0.25">
      <c r="A6452" s="479">
        <v>97644</v>
      </c>
      <c r="B6452" s="479" t="s">
        <v>7050</v>
      </c>
      <c r="C6452" s="479" t="s">
        <v>913</v>
      </c>
      <c r="D6452" s="480">
        <v>7.68</v>
      </c>
    </row>
    <row r="6453" spans="1:4" s="476" customFormat="1" ht="13.5" x14ac:dyDescent="0.25">
      <c r="A6453" s="479">
        <v>97645</v>
      </c>
      <c r="B6453" s="479" t="s">
        <v>7051</v>
      </c>
      <c r="C6453" s="479" t="s">
        <v>913</v>
      </c>
      <c r="D6453" s="480">
        <v>28.58</v>
      </c>
    </row>
    <row r="6454" spans="1:4" s="476" customFormat="1" ht="13.5" x14ac:dyDescent="0.25">
      <c r="A6454" s="479">
        <v>97647</v>
      </c>
      <c r="B6454" s="479" t="s">
        <v>7052</v>
      </c>
      <c r="C6454" s="479" t="s">
        <v>913</v>
      </c>
      <c r="D6454" s="480">
        <v>2.94</v>
      </c>
    </row>
    <row r="6455" spans="1:4" s="476" customFormat="1" ht="13.5" x14ac:dyDescent="0.25">
      <c r="A6455" s="479">
        <v>97648</v>
      </c>
      <c r="B6455" s="479" t="s">
        <v>7053</v>
      </c>
      <c r="C6455" s="479" t="s">
        <v>913</v>
      </c>
      <c r="D6455" s="480">
        <v>1.7</v>
      </c>
    </row>
    <row r="6456" spans="1:4" s="476" customFormat="1" ht="13.5" x14ac:dyDescent="0.25">
      <c r="A6456" s="479">
        <v>97649</v>
      </c>
      <c r="B6456" s="479" t="s">
        <v>7054</v>
      </c>
      <c r="C6456" s="479" t="s">
        <v>913</v>
      </c>
      <c r="D6456" s="480">
        <v>3.75</v>
      </c>
    </row>
    <row r="6457" spans="1:4" s="476" customFormat="1" ht="13.5" x14ac:dyDescent="0.25">
      <c r="A6457" s="479">
        <v>97650</v>
      </c>
      <c r="B6457" s="479" t="s">
        <v>7055</v>
      </c>
      <c r="C6457" s="479" t="s">
        <v>913</v>
      </c>
      <c r="D6457" s="480">
        <v>6.35</v>
      </c>
    </row>
    <row r="6458" spans="1:4" s="476" customFormat="1" ht="13.5" x14ac:dyDescent="0.25">
      <c r="A6458" s="479">
        <v>97651</v>
      </c>
      <c r="B6458" s="479" t="s">
        <v>7056</v>
      </c>
      <c r="C6458" s="479" t="s">
        <v>925</v>
      </c>
      <c r="D6458" s="480">
        <v>70.319999999999993</v>
      </c>
    </row>
    <row r="6459" spans="1:4" s="476" customFormat="1" ht="13.5" x14ac:dyDescent="0.25">
      <c r="A6459" s="479">
        <v>97652</v>
      </c>
      <c r="B6459" s="479" t="s">
        <v>7057</v>
      </c>
      <c r="C6459" s="479" t="s">
        <v>925</v>
      </c>
      <c r="D6459" s="480">
        <v>159.41</v>
      </c>
    </row>
    <row r="6460" spans="1:4" s="476" customFormat="1" ht="13.5" x14ac:dyDescent="0.25">
      <c r="A6460" s="479">
        <v>97653</v>
      </c>
      <c r="B6460" s="479" t="s">
        <v>7058</v>
      </c>
      <c r="C6460" s="479" t="s">
        <v>925</v>
      </c>
      <c r="D6460" s="480">
        <v>113.99</v>
      </c>
    </row>
    <row r="6461" spans="1:4" s="476" customFormat="1" ht="13.5" x14ac:dyDescent="0.25">
      <c r="A6461" s="479">
        <v>97654</v>
      </c>
      <c r="B6461" s="479" t="s">
        <v>7059</v>
      </c>
      <c r="C6461" s="479" t="s">
        <v>925</v>
      </c>
      <c r="D6461" s="480">
        <v>138.38</v>
      </c>
    </row>
    <row r="6462" spans="1:4" s="476" customFormat="1" ht="13.5" x14ac:dyDescent="0.25">
      <c r="A6462" s="479">
        <v>97655</v>
      </c>
      <c r="B6462" s="479" t="s">
        <v>7060</v>
      </c>
      <c r="C6462" s="479" t="s">
        <v>913</v>
      </c>
      <c r="D6462" s="480">
        <v>17.87</v>
      </c>
    </row>
    <row r="6463" spans="1:4" s="476" customFormat="1" ht="13.5" x14ac:dyDescent="0.25">
      <c r="A6463" s="479">
        <v>97656</v>
      </c>
      <c r="B6463" s="479" t="s">
        <v>7061</v>
      </c>
      <c r="C6463" s="479" t="s">
        <v>925</v>
      </c>
      <c r="D6463" s="480">
        <v>180.22</v>
      </c>
    </row>
    <row r="6464" spans="1:4" s="476" customFormat="1" ht="13.5" x14ac:dyDescent="0.25">
      <c r="A6464" s="479">
        <v>97657</v>
      </c>
      <c r="B6464" s="479" t="s">
        <v>7062</v>
      </c>
      <c r="C6464" s="479" t="s">
        <v>925</v>
      </c>
      <c r="D6464" s="480">
        <v>357.24</v>
      </c>
    </row>
    <row r="6465" spans="1:4" s="476" customFormat="1" ht="13.5" x14ac:dyDescent="0.25">
      <c r="A6465" s="479">
        <v>97658</v>
      </c>
      <c r="B6465" s="479" t="s">
        <v>7063</v>
      </c>
      <c r="C6465" s="479" t="s">
        <v>925</v>
      </c>
      <c r="D6465" s="480">
        <v>157.69</v>
      </c>
    </row>
    <row r="6466" spans="1:4" s="476" customFormat="1" ht="13.5" x14ac:dyDescent="0.25">
      <c r="A6466" s="479">
        <v>97659</v>
      </c>
      <c r="B6466" s="479" t="s">
        <v>7064</v>
      </c>
      <c r="C6466" s="479" t="s">
        <v>925</v>
      </c>
      <c r="D6466" s="480">
        <v>208.78</v>
      </c>
    </row>
    <row r="6467" spans="1:4" s="476" customFormat="1" ht="13.5" x14ac:dyDescent="0.25">
      <c r="A6467" s="479">
        <v>97660</v>
      </c>
      <c r="B6467" s="479" t="s">
        <v>7065</v>
      </c>
      <c r="C6467" s="479" t="s">
        <v>925</v>
      </c>
      <c r="D6467" s="480">
        <v>0.54</v>
      </c>
    </row>
    <row r="6468" spans="1:4" s="476" customFormat="1" ht="13.5" x14ac:dyDescent="0.25">
      <c r="A6468" s="479">
        <v>97661</v>
      </c>
      <c r="B6468" s="479" t="s">
        <v>7066</v>
      </c>
      <c r="C6468" s="479" t="s">
        <v>934</v>
      </c>
      <c r="D6468" s="480">
        <v>0.56000000000000005</v>
      </c>
    </row>
    <row r="6469" spans="1:4" s="476" customFormat="1" ht="13.5" x14ac:dyDescent="0.25">
      <c r="A6469" s="479">
        <v>97662</v>
      </c>
      <c r="B6469" s="479" t="s">
        <v>7067</v>
      </c>
      <c r="C6469" s="479" t="s">
        <v>934</v>
      </c>
      <c r="D6469" s="480">
        <v>0.4</v>
      </c>
    </row>
    <row r="6470" spans="1:4" s="476" customFormat="1" ht="13.5" x14ac:dyDescent="0.25">
      <c r="A6470" s="479">
        <v>97663</v>
      </c>
      <c r="B6470" s="479" t="s">
        <v>7068</v>
      </c>
      <c r="C6470" s="479" t="s">
        <v>925</v>
      </c>
      <c r="D6470" s="480">
        <v>10.17</v>
      </c>
    </row>
    <row r="6471" spans="1:4" s="476" customFormat="1" ht="13.5" x14ac:dyDescent="0.25">
      <c r="A6471" s="479">
        <v>97664</v>
      </c>
      <c r="B6471" s="479" t="s">
        <v>7069</v>
      </c>
      <c r="C6471" s="479" t="s">
        <v>925</v>
      </c>
      <c r="D6471" s="480">
        <v>1.26</v>
      </c>
    </row>
    <row r="6472" spans="1:4" s="476" customFormat="1" ht="13.5" x14ac:dyDescent="0.25">
      <c r="A6472" s="479">
        <v>97665</v>
      </c>
      <c r="B6472" s="479" t="s">
        <v>7070</v>
      </c>
      <c r="C6472" s="479" t="s">
        <v>925</v>
      </c>
      <c r="D6472" s="480">
        <v>1.07</v>
      </c>
    </row>
    <row r="6473" spans="1:4" s="476" customFormat="1" ht="13.5" x14ac:dyDescent="0.25">
      <c r="A6473" s="479">
        <v>97666</v>
      </c>
      <c r="B6473" s="479" t="s">
        <v>7071</v>
      </c>
      <c r="C6473" s="479" t="s">
        <v>925</v>
      </c>
      <c r="D6473" s="480">
        <v>7.41</v>
      </c>
    </row>
    <row r="6474" spans="1:4" s="476" customFormat="1" ht="13.5" x14ac:dyDescent="0.25">
      <c r="A6474" s="479">
        <v>95967</v>
      </c>
      <c r="B6474" s="479" t="s">
        <v>7072</v>
      </c>
      <c r="C6474" s="479" t="s">
        <v>986</v>
      </c>
      <c r="D6474" s="480">
        <v>125.02</v>
      </c>
    </row>
    <row r="6475" spans="1:4" s="476" customFormat="1" ht="13.5" x14ac:dyDescent="0.25">
      <c r="A6475" s="479">
        <v>99058</v>
      </c>
      <c r="B6475" s="479" t="s">
        <v>7073</v>
      </c>
      <c r="C6475" s="479" t="s">
        <v>925</v>
      </c>
      <c r="D6475" s="480">
        <v>6.69</v>
      </c>
    </row>
    <row r="6476" spans="1:4" s="476" customFormat="1" ht="13.5" x14ac:dyDescent="0.25">
      <c r="A6476" s="479">
        <v>99059</v>
      </c>
      <c r="B6476" s="479" t="s">
        <v>7074</v>
      </c>
      <c r="C6476" s="479" t="s">
        <v>934</v>
      </c>
      <c r="D6476" s="480">
        <v>55.84</v>
      </c>
    </row>
    <row r="6477" spans="1:4" s="476" customFormat="1" ht="13.5" x14ac:dyDescent="0.25">
      <c r="A6477" s="479">
        <v>99060</v>
      </c>
      <c r="B6477" s="479" t="s">
        <v>7075</v>
      </c>
      <c r="C6477" s="479" t="s">
        <v>925</v>
      </c>
      <c r="D6477" s="480">
        <v>149.82</v>
      </c>
    </row>
    <row r="6478" spans="1:4" s="476" customFormat="1" ht="13.5" x14ac:dyDescent="0.25">
      <c r="A6478" s="479">
        <v>99061</v>
      </c>
      <c r="B6478" s="479" t="s">
        <v>7076</v>
      </c>
      <c r="C6478" s="479" t="s">
        <v>925</v>
      </c>
      <c r="D6478" s="480">
        <v>98.8</v>
      </c>
    </row>
    <row r="6479" spans="1:4" s="476" customFormat="1" ht="13.5" x14ac:dyDescent="0.25">
      <c r="A6479" s="479">
        <v>99062</v>
      </c>
      <c r="B6479" s="479" t="s">
        <v>7077</v>
      </c>
      <c r="C6479" s="479" t="s">
        <v>925</v>
      </c>
      <c r="D6479" s="480">
        <v>2.23</v>
      </c>
    </row>
    <row r="6480" spans="1:4" s="476" customFormat="1" ht="13.5" x14ac:dyDescent="0.25">
      <c r="A6480" s="479">
        <v>99063</v>
      </c>
      <c r="B6480" s="479" t="s">
        <v>7078</v>
      </c>
      <c r="C6480" s="479" t="s">
        <v>934</v>
      </c>
      <c r="D6480" s="480">
        <v>4.9400000000000004</v>
      </c>
    </row>
    <row r="6481" spans="1:4" s="476" customFormat="1" ht="13.5" x14ac:dyDescent="0.25">
      <c r="A6481" s="479">
        <v>99064</v>
      </c>
      <c r="B6481" s="479" t="s">
        <v>7079</v>
      </c>
      <c r="C6481" s="479" t="s">
        <v>934</v>
      </c>
      <c r="D6481" s="480">
        <v>0.33</v>
      </c>
    </row>
    <row r="6482" spans="1:4" s="476" customFormat="1" ht="13.5" x14ac:dyDescent="0.25">
      <c r="A6482" s="479">
        <v>93588</v>
      </c>
      <c r="B6482" s="479" t="s">
        <v>7080</v>
      </c>
      <c r="C6482" s="479" t="s">
        <v>1075</v>
      </c>
      <c r="D6482" s="480">
        <v>2.2400000000000002</v>
      </c>
    </row>
    <row r="6483" spans="1:4" s="476" customFormat="1" ht="13.5" x14ac:dyDescent="0.25">
      <c r="A6483" s="479">
        <v>93589</v>
      </c>
      <c r="B6483" s="479" t="s">
        <v>7081</v>
      </c>
      <c r="C6483" s="479" t="s">
        <v>1075</v>
      </c>
      <c r="D6483" s="480">
        <v>1.93</v>
      </c>
    </row>
    <row r="6484" spans="1:4" s="476" customFormat="1" ht="13.5" x14ac:dyDescent="0.25">
      <c r="A6484" s="479">
        <v>93590</v>
      </c>
      <c r="B6484" s="479" t="s">
        <v>7082</v>
      </c>
      <c r="C6484" s="479" t="s">
        <v>1075</v>
      </c>
      <c r="D6484" s="480">
        <v>0.7</v>
      </c>
    </row>
    <row r="6485" spans="1:4" s="476" customFormat="1" ht="13.5" x14ac:dyDescent="0.25">
      <c r="A6485" s="479">
        <v>93591</v>
      </c>
      <c r="B6485" s="479" t="s">
        <v>7083</v>
      </c>
      <c r="C6485" s="479" t="s">
        <v>1075</v>
      </c>
      <c r="D6485" s="480">
        <v>2.04</v>
      </c>
    </row>
    <row r="6486" spans="1:4" s="476" customFormat="1" ht="13.5" x14ac:dyDescent="0.25">
      <c r="A6486" s="479">
        <v>93592</v>
      </c>
      <c r="B6486" s="479" t="s">
        <v>7084</v>
      </c>
      <c r="C6486" s="479" t="s">
        <v>1075</v>
      </c>
      <c r="D6486" s="480">
        <v>1.77</v>
      </c>
    </row>
    <row r="6487" spans="1:4" s="476" customFormat="1" ht="13.5" x14ac:dyDescent="0.25">
      <c r="A6487" s="479">
        <v>93593</v>
      </c>
      <c r="B6487" s="479" t="s">
        <v>7085</v>
      </c>
      <c r="C6487" s="479" t="s">
        <v>1075</v>
      </c>
      <c r="D6487" s="480">
        <v>0.65</v>
      </c>
    </row>
    <row r="6488" spans="1:4" s="476" customFormat="1" ht="13.5" x14ac:dyDescent="0.25">
      <c r="A6488" s="479">
        <v>93594</v>
      </c>
      <c r="B6488" s="479" t="s">
        <v>7086</v>
      </c>
      <c r="C6488" s="479" t="s">
        <v>1034</v>
      </c>
      <c r="D6488" s="480">
        <v>1.49</v>
      </c>
    </row>
    <row r="6489" spans="1:4" s="476" customFormat="1" ht="13.5" x14ac:dyDescent="0.25">
      <c r="A6489" s="479">
        <v>93595</v>
      </c>
      <c r="B6489" s="479" t="s">
        <v>7087</v>
      </c>
      <c r="C6489" s="479" t="s">
        <v>1034</v>
      </c>
      <c r="D6489" s="480">
        <v>1.3</v>
      </c>
    </row>
    <row r="6490" spans="1:4" s="476" customFormat="1" ht="13.5" x14ac:dyDescent="0.25">
      <c r="A6490" s="479">
        <v>93596</v>
      </c>
      <c r="B6490" s="479" t="s">
        <v>7088</v>
      </c>
      <c r="C6490" s="479" t="s">
        <v>1034</v>
      </c>
      <c r="D6490" s="480">
        <v>0.47</v>
      </c>
    </row>
    <row r="6491" spans="1:4" s="476" customFormat="1" ht="13.5" x14ac:dyDescent="0.25">
      <c r="A6491" s="479">
        <v>93597</v>
      </c>
      <c r="B6491" s="479" t="s">
        <v>7089</v>
      </c>
      <c r="C6491" s="479" t="s">
        <v>1034</v>
      </c>
      <c r="D6491" s="480">
        <v>1.36</v>
      </c>
    </row>
    <row r="6492" spans="1:4" s="476" customFormat="1" ht="13.5" x14ac:dyDescent="0.25">
      <c r="A6492" s="479">
        <v>93598</v>
      </c>
      <c r="B6492" s="479" t="s">
        <v>7090</v>
      </c>
      <c r="C6492" s="479" t="s">
        <v>1034</v>
      </c>
      <c r="D6492" s="480">
        <v>1.17</v>
      </c>
    </row>
    <row r="6493" spans="1:4" s="476" customFormat="1" ht="13.5" x14ac:dyDescent="0.25">
      <c r="A6493" s="479">
        <v>93599</v>
      </c>
      <c r="B6493" s="479" t="s">
        <v>7091</v>
      </c>
      <c r="C6493" s="479" t="s">
        <v>1034</v>
      </c>
      <c r="D6493" s="480">
        <v>0.43</v>
      </c>
    </row>
    <row r="6494" spans="1:4" s="476" customFormat="1" ht="13.5" x14ac:dyDescent="0.25">
      <c r="A6494" s="479">
        <v>95425</v>
      </c>
      <c r="B6494" s="479" t="s">
        <v>7092</v>
      </c>
      <c r="C6494" s="479" t="s">
        <v>1075</v>
      </c>
      <c r="D6494" s="480">
        <v>1.74</v>
      </c>
    </row>
    <row r="6495" spans="1:4" s="476" customFormat="1" ht="13.5" x14ac:dyDescent="0.25">
      <c r="A6495" s="479">
        <v>95426</v>
      </c>
      <c r="B6495" s="479" t="s">
        <v>7093</v>
      </c>
      <c r="C6495" s="479" t="s">
        <v>1075</v>
      </c>
      <c r="D6495" s="480">
        <v>1.5</v>
      </c>
    </row>
    <row r="6496" spans="1:4" s="476" customFormat="1" ht="13.5" x14ac:dyDescent="0.25">
      <c r="A6496" s="479">
        <v>95427</v>
      </c>
      <c r="B6496" s="479" t="s">
        <v>7094</v>
      </c>
      <c r="C6496" s="479" t="s">
        <v>1075</v>
      </c>
      <c r="D6496" s="480">
        <v>0.56000000000000005</v>
      </c>
    </row>
    <row r="6497" spans="1:4" s="476" customFormat="1" ht="13.5" x14ac:dyDescent="0.25">
      <c r="A6497" s="479">
        <v>95428</v>
      </c>
      <c r="B6497" s="479" t="s">
        <v>7095</v>
      </c>
      <c r="C6497" s="479" t="s">
        <v>1034</v>
      </c>
      <c r="D6497" s="480">
        <v>1.17</v>
      </c>
    </row>
    <row r="6498" spans="1:4" s="476" customFormat="1" ht="13.5" x14ac:dyDescent="0.25">
      <c r="A6498" s="479">
        <v>95429</v>
      </c>
      <c r="B6498" s="479" t="s">
        <v>7096</v>
      </c>
      <c r="C6498" s="479" t="s">
        <v>1034</v>
      </c>
      <c r="D6498" s="480">
        <v>1.02</v>
      </c>
    </row>
    <row r="6499" spans="1:4" s="476" customFormat="1" ht="13.5" x14ac:dyDescent="0.25">
      <c r="A6499" s="479">
        <v>95430</v>
      </c>
      <c r="B6499" s="479" t="s">
        <v>7097</v>
      </c>
      <c r="C6499" s="479" t="s">
        <v>1034</v>
      </c>
      <c r="D6499" s="480">
        <v>0.35</v>
      </c>
    </row>
    <row r="6500" spans="1:4" s="476" customFormat="1" ht="13.5" x14ac:dyDescent="0.25">
      <c r="A6500" s="479">
        <v>95875</v>
      </c>
      <c r="B6500" s="479" t="s">
        <v>7098</v>
      </c>
      <c r="C6500" s="479" t="s">
        <v>1075</v>
      </c>
      <c r="D6500" s="480">
        <v>1.77</v>
      </c>
    </row>
    <row r="6501" spans="1:4" s="476" customFormat="1" ht="13.5" x14ac:dyDescent="0.25">
      <c r="A6501" s="479">
        <v>95876</v>
      </c>
      <c r="B6501" s="479" t="s">
        <v>7099</v>
      </c>
      <c r="C6501" s="479" t="s">
        <v>1075</v>
      </c>
      <c r="D6501" s="480">
        <v>1.6</v>
      </c>
    </row>
    <row r="6502" spans="1:4" s="476" customFormat="1" ht="13.5" x14ac:dyDescent="0.25">
      <c r="A6502" s="479">
        <v>95877</v>
      </c>
      <c r="B6502" s="479" t="s">
        <v>7100</v>
      </c>
      <c r="C6502" s="479" t="s">
        <v>1075</v>
      </c>
      <c r="D6502" s="480">
        <v>1.38</v>
      </c>
    </row>
    <row r="6503" spans="1:4" s="476" customFormat="1" ht="13.5" x14ac:dyDescent="0.25">
      <c r="A6503" s="479">
        <v>95878</v>
      </c>
      <c r="B6503" s="479" t="s">
        <v>7101</v>
      </c>
      <c r="C6503" s="479" t="s">
        <v>1034</v>
      </c>
      <c r="D6503" s="480">
        <v>1.19</v>
      </c>
    </row>
    <row r="6504" spans="1:4" s="476" customFormat="1" ht="13.5" x14ac:dyDescent="0.25">
      <c r="A6504" s="479">
        <v>95879</v>
      </c>
      <c r="B6504" s="479" t="s">
        <v>7102</v>
      </c>
      <c r="C6504" s="479" t="s">
        <v>1034</v>
      </c>
      <c r="D6504" s="480">
        <v>1.0900000000000001</v>
      </c>
    </row>
    <row r="6505" spans="1:4" s="476" customFormat="1" ht="13.5" x14ac:dyDescent="0.25">
      <c r="A6505" s="479">
        <v>95880</v>
      </c>
      <c r="B6505" s="479" t="s">
        <v>7103</v>
      </c>
      <c r="C6505" s="479" t="s">
        <v>1034</v>
      </c>
      <c r="D6505" s="480">
        <v>0.92</v>
      </c>
    </row>
    <row r="6506" spans="1:4" s="476" customFormat="1" ht="13.5" x14ac:dyDescent="0.25">
      <c r="A6506" s="479">
        <v>97912</v>
      </c>
      <c r="B6506" s="479" t="s">
        <v>7104</v>
      </c>
      <c r="C6506" s="479" t="s">
        <v>1075</v>
      </c>
      <c r="D6506" s="480">
        <v>2.7</v>
      </c>
    </row>
    <row r="6507" spans="1:4" s="476" customFormat="1" ht="13.5" x14ac:dyDescent="0.25">
      <c r="A6507" s="479">
        <v>97913</v>
      </c>
      <c r="B6507" s="479" t="s">
        <v>7105</v>
      </c>
      <c r="C6507" s="479" t="s">
        <v>1075</v>
      </c>
      <c r="D6507" s="480">
        <v>2.34</v>
      </c>
    </row>
    <row r="6508" spans="1:4" s="476" customFormat="1" ht="13.5" x14ac:dyDescent="0.25">
      <c r="A6508" s="479">
        <v>97914</v>
      </c>
      <c r="B6508" s="479" t="s">
        <v>7106</v>
      </c>
      <c r="C6508" s="479" t="s">
        <v>1075</v>
      </c>
      <c r="D6508" s="480">
        <v>2.15</v>
      </c>
    </row>
    <row r="6509" spans="1:4" s="476" customFormat="1" ht="13.5" x14ac:dyDescent="0.25">
      <c r="A6509" s="479">
        <v>97915</v>
      </c>
      <c r="B6509" s="479" t="s">
        <v>7107</v>
      </c>
      <c r="C6509" s="479" t="s">
        <v>1075</v>
      </c>
      <c r="D6509" s="480">
        <v>0.85</v>
      </c>
    </row>
    <row r="6510" spans="1:4" s="476" customFormat="1" ht="13.5" x14ac:dyDescent="0.25">
      <c r="A6510" s="479">
        <v>100937</v>
      </c>
      <c r="B6510" s="479" t="s">
        <v>7108</v>
      </c>
      <c r="C6510" s="479" t="s">
        <v>1075</v>
      </c>
      <c r="D6510" s="480">
        <v>6.45</v>
      </c>
    </row>
    <row r="6511" spans="1:4" s="476" customFormat="1" ht="13.5" x14ac:dyDescent="0.25">
      <c r="A6511" s="479">
        <v>100938</v>
      </c>
      <c r="B6511" s="479" t="s">
        <v>7109</v>
      </c>
      <c r="C6511" s="479" t="s">
        <v>1075</v>
      </c>
      <c r="D6511" s="480">
        <v>5.35</v>
      </c>
    </row>
    <row r="6512" spans="1:4" s="476" customFormat="1" ht="13.5" x14ac:dyDescent="0.25">
      <c r="A6512" s="479">
        <v>100939</v>
      </c>
      <c r="B6512" s="479" t="s">
        <v>7110</v>
      </c>
      <c r="C6512" s="479" t="s">
        <v>1075</v>
      </c>
      <c r="D6512" s="480">
        <v>4.8899999999999997</v>
      </c>
    </row>
    <row r="6513" spans="1:4" s="476" customFormat="1" ht="13.5" x14ac:dyDescent="0.25">
      <c r="A6513" s="479">
        <v>100940</v>
      </c>
      <c r="B6513" s="479" t="s">
        <v>7111</v>
      </c>
      <c r="C6513" s="479" t="s">
        <v>1075</v>
      </c>
      <c r="D6513" s="480">
        <v>4.1900000000000004</v>
      </c>
    </row>
    <row r="6514" spans="1:4" s="476" customFormat="1" ht="13.5" x14ac:dyDescent="0.25">
      <c r="A6514" s="479">
        <v>100941</v>
      </c>
      <c r="B6514" s="479" t="s">
        <v>7112</v>
      </c>
      <c r="C6514" s="479" t="s">
        <v>1034</v>
      </c>
      <c r="D6514" s="480">
        <v>4.29</v>
      </c>
    </row>
    <row r="6515" spans="1:4" s="476" customFormat="1" ht="13.5" x14ac:dyDescent="0.25">
      <c r="A6515" s="479">
        <v>100942</v>
      </c>
      <c r="B6515" s="479" t="s">
        <v>7113</v>
      </c>
      <c r="C6515" s="479" t="s">
        <v>1034</v>
      </c>
      <c r="D6515" s="480">
        <v>3.57</v>
      </c>
    </row>
    <row r="6516" spans="1:4" s="476" customFormat="1" ht="13.5" x14ac:dyDescent="0.25">
      <c r="A6516" s="479">
        <v>100943</v>
      </c>
      <c r="B6516" s="479" t="s">
        <v>7114</v>
      </c>
      <c r="C6516" s="479" t="s">
        <v>1034</v>
      </c>
      <c r="D6516" s="480">
        <v>3.25</v>
      </c>
    </row>
    <row r="6517" spans="1:4" s="476" customFormat="1" ht="13.5" x14ac:dyDescent="0.25">
      <c r="A6517" s="479">
        <v>100944</v>
      </c>
      <c r="B6517" s="479" t="s">
        <v>7115</v>
      </c>
      <c r="C6517" s="479" t="s">
        <v>1034</v>
      </c>
      <c r="D6517" s="480">
        <v>2.79</v>
      </c>
    </row>
    <row r="6518" spans="1:4" s="476" customFormat="1" ht="13.5" x14ac:dyDescent="0.25">
      <c r="A6518" s="479">
        <v>100945</v>
      </c>
      <c r="B6518" s="479" t="s">
        <v>7116</v>
      </c>
      <c r="C6518" s="479" t="s">
        <v>1034</v>
      </c>
      <c r="D6518" s="480">
        <v>1.88</v>
      </c>
    </row>
    <row r="6519" spans="1:4" s="476" customFormat="1" ht="13.5" x14ac:dyDescent="0.25">
      <c r="A6519" s="479">
        <v>100946</v>
      </c>
      <c r="B6519" s="479" t="s">
        <v>7117</v>
      </c>
      <c r="C6519" s="479" t="s">
        <v>1034</v>
      </c>
      <c r="D6519" s="480">
        <v>1.63</v>
      </c>
    </row>
    <row r="6520" spans="1:4" s="476" customFormat="1" ht="13.5" x14ac:dyDescent="0.25">
      <c r="A6520" s="479">
        <v>100947</v>
      </c>
      <c r="B6520" s="479" t="s">
        <v>7118</v>
      </c>
      <c r="C6520" s="479" t="s">
        <v>1034</v>
      </c>
      <c r="D6520" s="480">
        <v>1.5</v>
      </c>
    </row>
    <row r="6521" spans="1:4" s="476" customFormat="1" ht="13.5" x14ac:dyDescent="0.25">
      <c r="A6521" s="479">
        <v>100948</v>
      </c>
      <c r="B6521" s="479" t="s">
        <v>7119</v>
      </c>
      <c r="C6521" s="479" t="s">
        <v>1034</v>
      </c>
      <c r="D6521" s="480">
        <v>0.59</v>
      </c>
    </row>
    <row r="6522" spans="1:4" s="476" customFormat="1" ht="13.5" x14ac:dyDescent="0.25">
      <c r="A6522" s="479">
        <v>100949</v>
      </c>
      <c r="B6522" s="479" t="s">
        <v>7120</v>
      </c>
      <c r="C6522" s="479" t="s">
        <v>1034</v>
      </c>
      <c r="D6522" s="480">
        <v>4.5</v>
      </c>
    </row>
    <row r="6523" spans="1:4" s="476" customFormat="1" ht="13.5" x14ac:dyDescent="0.25">
      <c r="A6523" s="479">
        <v>100950</v>
      </c>
      <c r="B6523" s="479" t="s">
        <v>7121</v>
      </c>
      <c r="C6523" s="479" t="s">
        <v>1034</v>
      </c>
      <c r="D6523" s="480">
        <v>2.4</v>
      </c>
    </row>
    <row r="6524" spans="1:4" s="476" customFormat="1" ht="13.5" x14ac:dyDescent="0.25">
      <c r="A6524" s="479">
        <v>100951</v>
      </c>
      <c r="B6524" s="479" t="s">
        <v>7122</v>
      </c>
      <c r="C6524" s="479" t="s">
        <v>1034</v>
      </c>
      <c r="D6524" s="480">
        <v>2.06</v>
      </c>
    </row>
    <row r="6525" spans="1:4" s="476" customFormat="1" ht="13.5" x14ac:dyDescent="0.25">
      <c r="A6525" s="479">
        <v>100952</v>
      </c>
      <c r="B6525" s="479" t="s">
        <v>7123</v>
      </c>
      <c r="C6525" s="479" t="s">
        <v>1034</v>
      </c>
      <c r="D6525" s="480">
        <v>1.9</v>
      </c>
    </row>
    <row r="6526" spans="1:4" s="476" customFormat="1" ht="13.5" x14ac:dyDescent="0.25">
      <c r="A6526" s="479">
        <v>100953</v>
      </c>
      <c r="B6526" s="479" t="s">
        <v>7124</v>
      </c>
      <c r="C6526" s="479" t="s">
        <v>1034</v>
      </c>
      <c r="D6526" s="480">
        <v>0.75</v>
      </c>
    </row>
    <row r="6527" spans="1:4" s="476" customFormat="1" ht="13.5" x14ac:dyDescent="0.25">
      <c r="A6527" s="479">
        <v>100954</v>
      </c>
      <c r="B6527" s="479" t="s">
        <v>7125</v>
      </c>
      <c r="C6527" s="479" t="s">
        <v>1034</v>
      </c>
      <c r="D6527" s="480">
        <v>5.71</v>
      </c>
    </row>
    <row r="6528" spans="1:4" s="476" customFormat="1" ht="13.5" x14ac:dyDescent="0.25">
      <c r="A6528" s="479">
        <v>100955</v>
      </c>
      <c r="B6528" s="479" t="s">
        <v>7126</v>
      </c>
      <c r="C6528" s="479" t="s">
        <v>1075</v>
      </c>
      <c r="D6528" s="480">
        <v>3.61</v>
      </c>
    </row>
    <row r="6529" spans="1:4" s="476" customFormat="1" ht="13.5" x14ac:dyDescent="0.25">
      <c r="A6529" s="479">
        <v>100956</v>
      </c>
      <c r="B6529" s="479" t="s">
        <v>7127</v>
      </c>
      <c r="C6529" s="479" t="s">
        <v>1075</v>
      </c>
      <c r="D6529" s="480">
        <v>3.13</v>
      </c>
    </row>
    <row r="6530" spans="1:4" s="476" customFormat="1" ht="13.5" x14ac:dyDescent="0.25">
      <c r="A6530" s="479">
        <v>100957</v>
      </c>
      <c r="B6530" s="479" t="s">
        <v>7128</v>
      </c>
      <c r="C6530" s="479" t="s">
        <v>1075</v>
      </c>
      <c r="D6530" s="480">
        <v>2.86</v>
      </c>
    </row>
    <row r="6531" spans="1:4" s="476" customFormat="1" ht="13.5" x14ac:dyDescent="0.25">
      <c r="A6531" s="479">
        <v>100958</v>
      </c>
      <c r="B6531" s="479" t="s">
        <v>7129</v>
      </c>
      <c r="C6531" s="479" t="s">
        <v>1075</v>
      </c>
      <c r="D6531" s="480">
        <v>1.1499999999999999</v>
      </c>
    </row>
    <row r="6532" spans="1:4" s="476" customFormat="1" ht="13.5" x14ac:dyDescent="0.25">
      <c r="A6532" s="479">
        <v>100959</v>
      </c>
      <c r="B6532" s="479" t="s">
        <v>7130</v>
      </c>
      <c r="C6532" s="479" t="s">
        <v>1075</v>
      </c>
      <c r="D6532" s="480">
        <v>8.61</v>
      </c>
    </row>
    <row r="6533" spans="1:4" s="476" customFormat="1" ht="13.5" x14ac:dyDescent="0.25">
      <c r="A6533" s="479">
        <v>100960</v>
      </c>
      <c r="B6533" s="479" t="s">
        <v>7131</v>
      </c>
      <c r="C6533" s="479" t="s">
        <v>1075</v>
      </c>
      <c r="D6533" s="480">
        <v>2.6</v>
      </c>
    </row>
    <row r="6534" spans="1:4" s="476" customFormat="1" ht="13.5" x14ac:dyDescent="0.25">
      <c r="A6534" s="479">
        <v>100961</v>
      </c>
      <c r="B6534" s="479" t="s">
        <v>7132</v>
      </c>
      <c r="C6534" s="479" t="s">
        <v>1075</v>
      </c>
      <c r="D6534" s="480">
        <v>2.25</v>
      </c>
    </row>
    <row r="6535" spans="1:4" s="476" customFormat="1" ht="13.5" x14ac:dyDescent="0.25">
      <c r="A6535" s="479">
        <v>100962</v>
      </c>
      <c r="B6535" s="479" t="s">
        <v>7133</v>
      </c>
      <c r="C6535" s="479" t="s">
        <v>1075</v>
      </c>
      <c r="D6535" s="480">
        <v>2.06</v>
      </c>
    </row>
    <row r="6536" spans="1:4" s="476" customFormat="1" ht="13.5" x14ac:dyDescent="0.25">
      <c r="A6536" s="479">
        <v>100963</v>
      </c>
      <c r="B6536" s="479" t="s">
        <v>7134</v>
      </c>
      <c r="C6536" s="479" t="s">
        <v>1075</v>
      </c>
      <c r="D6536" s="480">
        <v>0.82</v>
      </c>
    </row>
    <row r="6537" spans="1:4" s="476" customFormat="1" ht="13.5" x14ac:dyDescent="0.25">
      <c r="A6537" s="479">
        <v>100964</v>
      </c>
      <c r="B6537" s="479" t="s">
        <v>7135</v>
      </c>
      <c r="C6537" s="479" t="s">
        <v>1075</v>
      </c>
      <c r="D6537" s="480">
        <v>6.25</v>
      </c>
    </row>
    <row r="6538" spans="1:4" s="476" customFormat="1" ht="13.5" x14ac:dyDescent="0.25">
      <c r="A6538" s="479">
        <v>100973</v>
      </c>
      <c r="B6538" s="479" t="s">
        <v>7136</v>
      </c>
      <c r="C6538" s="479" t="s">
        <v>932</v>
      </c>
      <c r="D6538" s="480">
        <v>6.57</v>
      </c>
    </row>
    <row r="6539" spans="1:4" s="476" customFormat="1" ht="13.5" x14ac:dyDescent="0.25">
      <c r="A6539" s="479">
        <v>100974</v>
      </c>
      <c r="B6539" s="479" t="s">
        <v>7137</v>
      </c>
      <c r="C6539" s="479" t="s">
        <v>932</v>
      </c>
      <c r="D6539" s="480">
        <v>6.32</v>
      </c>
    </row>
    <row r="6540" spans="1:4" s="476" customFormat="1" ht="13.5" x14ac:dyDescent="0.25">
      <c r="A6540" s="479">
        <v>100975</v>
      </c>
      <c r="B6540" s="479" t="s">
        <v>7138</v>
      </c>
      <c r="C6540" s="479" t="s">
        <v>932</v>
      </c>
      <c r="D6540" s="480">
        <v>6.55</v>
      </c>
    </row>
    <row r="6541" spans="1:4" s="476" customFormat="1" ht="13.5" x14ac:dyDescent="0.25">
      <c r="A6541" s="479">
        <v>100965</v>
      </c>
      <c r="B6541" s="479" t="s">
        <v>7139</v>
      </c>
      <c r="C6541" s="479" t="s">
        <v>1034</v>
      </c>
      <c r="D6541" s="480">
        <v>1.35</v>
      </c>
    </row>
    <row r="6542" spans="1:4" s="476" customFormat="1" ht="13.5" x14ac:dyDescent="0.25">
      <c r="A6542" s="479">
        <v>100966</v>
      </c>
      <c r="B6542" s="479" t="s">
        <v>7140</v>
      </c>
      <c r="C6542" s="479" t="s">
        <v>1034</v>
      </c>
      <c r="D6542" s="480">
        <v>1.1599999999999999</v>
      </c>
    </row>
    <row r="6543" spans="1:4" s="476" customFormat="1" ht="13.5" x14ac:dyDescent="0.25">
      <c r="A6543" s="479">
        <v>100969</v>
      </c>
      <c r="B6543" s="479" t="s">
        <v>7143</v>
      </c>
      <c r="C6543" s="479" t="s">
        <v>1034</v>
      </c>
      <c r="D6543" s="480">
        <v>1.79</v>
      </c>
    </row>
    <row r="6544" spans="1:4" s="476" customFormat="1" ht="13.5" x14ac:dyDescent="0.25">
      <c r="A6544" s="479">
        <v>100970</v>
      </c>
      <c r="B6544" s="479" t="s">
        <v>7144</v>
      </c>
      <c r="C6544" s="479" t="s">
        <v>1034</v>
      </c>
      <c r="D6544" s="480">
        <v>1.51</v>
      </c>
    </row>
    <row r="6545" spans="1:4" s="476" customFormat="1" ht="13.5" x14ac:dyDescent="0.25">
      <c r="A6545" s="479">
        <v>102330</v>
      </c>
      <c r="B6545" s="479" t="s">
        <v>7141</v>
      </c>
      <c r="C6545" s="479" t="s">
        <v>1034</v>
      </c>
      <c r="D6545" s="480">
        <v>1.08</v>
      </c>
    </row>
    <row r="6546" spans="1:4" s="476" customFormat="1" ht="13.5" x14ac:dyDescent="0.25">
      <c r="A6546" s="479">
        <v>102331</v>
      </c>
      <c r="B6546" s="479" t="s">
        <v>7142</v>
      </c>
      <c r="C6546" s="479" t="s">
        <v>1034</v>
      </c>
      <c r="D6546" s="480">
        <v>0.42</v>
      </c>
    </row>
    <row r="6547" spans="1:4" s="476" customFormat="1" ht="13.5" x14ac:dyDescent="0.25">
      <c r="A6547" s="479">
        <v>102332</v>
      </c>
      <c r="B6547" s="479" t="s">
        <v>7145</v>
      </c>
      <c r="C6547" s="479" t="s">
        <v>1034</v>
      </c>
      <c r="D6547" s="480">
        <v>1.41</v>
      </c>
    </row>
    <row r="6548" spans="1:4" s="476" customFormat="1" ht="13.5" x14ac:dyDescent="0.25">
      <c r="A6548" s="479">
        <v>102333</v>
      </c>
      <c r="B6548" s="479" t="s">
        <v>7146</v>
      </c>
      <c r="C6548" s="479" t="s">
        <v>1034</v>
      </c>
      <c r="D6548" s="480">
        <v>0.56000000000000005</v>
      </c>
    </row>
    <row r="6549" spans="1:4" s="476" customFormat="1" ht="13.5" x14ac:dyDescent="0.25">
      <c r="A6549" s="479">
        <v>101019</v>
      </c>
      <c r="B6549" s="479" t="s">
        <v>7147</v>
      </c>
      <c r="C6549" s="479" t="s">
        <v>6426</v>
      </c>
      <c r="D6549" s="480">
        <v>408.2</v>
      </c>
    </row>
    <row r="6550" spans="1:4" s="476" customFormat="1" ht="13.5" x14ac:dyDescent="0.25">
      <c r="A6550" s="479">
        <v>101479</v>
      </c>
      <c r="B6550" s="479" t="s">
        <v>7148</v>
      </c>
      <c r="C6550" s="479" t="s">
        <v>6426</v>
      </c>
      <c r="D6550" s="480">
        <v>118.93</v>
      </c>
    </row>
    <row r="6551" spans="1:4" s="476" customFormat="1" ht="13.5" x14ac:dyDescent="0.25">
      <c r="A6551" s="479">
        <v>102568</v>
      </c>
      <c r="B6551" s="479" t="s">
        <v>16709</v>
      </c>
      <c r="C6551" s="479" t="s">
        <v>6426</v>
      </c>
      <c r="D6551" s="480">
        <v>202.61</v>
      </c>
    </row>
    <row r="6552" spans="1:4" s="476" customFormat="1" ht="13.5" x14ac:dyDescent="0.25">
      <c r="A6552" s="479">
        <v>100976</v>
      </c>
      <c r="B6552" s="479" t="s">
        <v>7149</v>
      </c>
      <c r="C6552" s="479" t="s">
        <v>932</v>
      </c>
      <c r="D6552" s="480">
        <v>6.44</v>
      </c>
    </row>
    <row r="6553" spans="1:4" s="476" customFormat="1" ht="13.5" x14ac:dyDescent="0.25">
      <c r="A6553" s="479">
        <v>100977</v>
      </c>
      <c r="B6553" s="479" t="s">
        <v>7150</v>
      </c>
      <c r="C6553" s="479" t="s">
        <v>932</v>
      </c>
      <c r="D6553" s="480">
        <v>5.46</v>
      </c>
    </row>
    <row r="6554" spans="1:4" s="476" customFormat="1" ht="13.5" x14ac:dyDescent="0.25">
      <c r="A6554" s="479">
        <v>100978</v>
      </c>
      <c r="B6554" s="479" t="s">
        <v>7151</v>
      </c>
      <c r="C6554" s="479" t="s">
        <v>932</v>
      </c>
      <c r="D6554" s="480">
        <v>4.93</v>
      </c>
    </row>
    <row r="6555" spans="1:4" s="476" customFormat="1" ht="13.5" x14ac:dyDescent="0.25">
      <c r="A6555" s="479">
        <v>100979</v>
      </c>
      <c r="B6555" s="479" t="s">
        <v>7152</v>
      </c>
      <c r="C6555" s="479" t="s">
        <v>932</v>
      </c>
      <c r="D6555" s="480">
        <v>4.88</v>
      </c>
    </row>
    <row r="6556" spans="1:4" s="476" customFormat="1" ht="13.5" x14ac:dyDescent="0.25">
      <c r="A6556" s="479">
        <v>100980</v>
      </c>
      <c r="B6556" s="479" t="s">
        <v>7153</v>
      </c>
      <c r="C6556" s="479" t="s">
        <v>932</v>
      </c>
      <c r="D6556" s="480">
        <v>4.6399999999999997</v>
      </c>
    </row>
    <row r="6557" spans="1:4" s="476" customFormat="1" ht="13.5" x14ac:dyDescent="0.25">
      <c r="A6557" s="479">
        <v>100981</v>
      </c>
      <c r="B6557" s="479" t="s">
        <v>7154</v>
      </c>
      <c r="C6557" s="479" t="s">
        <v>932</v>
      </c>
      <c r="D6557" s="480">
        <v>6.68</v>
      </c>
    </row>
    <row r="6558" spans="1:4" s="476" customFormat="1" ht="13.5" x14ac:dyDescent="0.25">
      <c r="A6558" s="479">
        <v>100982</v>
      </c>
      <c r="B6558" s="479" t="s">
        <v>7155</v>
      </c>
      <c r="C6558" s="479" t="s">
        <v>932</v>
      </c>
      <c r="D6558" s="480">
        <v>6.4</v>
      </c>
    </row>
    <row r="6559" spans="1:4" s="476" customFormat="1" ht="13.5" x14ac:dyDescent="0.25">
      <c r="A6559" s="479">
        <v>100983</v>
      </c>
      <c r="B6559" s="479" t="s">
        <v>7156</v>
      </c>
      <c r="C6559" s="479" t="s">
        <v>932</v>
      </c>
      <c r="D6559" s="480">
        <v>6.61</v>
      </c>
    </row>
    <row r="6560" spans="1:4" s="476" customFormat="1" ht="13.5" x14ac:dyDescent="0.25">
      <c r="A6560" s="479">
        <v>100984</v>
      </c>
      <c r="B6560" s="479" t="s">
        <v>7157</v>
      </c>
      <c r="C6560" s="479" t="s">
        <v>932</v>
      </c>
      <c r="D6560" s="480">
        <v>6.5</v>
      </c>
    </row>
    <row r="6561" spans="1:4" s="476" customFormat="1" ht="13.5" x14ac:dyDescent="0.25">
      <c r="A6561" s="479">
        <v>100985</v>
      </c>
      <c r="B6561" s="479" t="s">
        <v>7158</v>
      </c>
      <c r="C6561" s="479" t="s">
        <v>932</v>
      </c>
      <c r="D6561" s="480">
        <v>5.37</v>
      </c>
    </row>
    <row r="6562" spans="1:4" s="476" customFormat="1" ht="13.5" x14ac:dyDescent="0.25">
      <c r="A6562" s="479">
        <v>100986</v>
      </c>
      <c r="B6562" s="479" t="s">
        <v>7159</v>
      </c>
      <c r="C6562" s="479" t="s">
        <v>932</v>
      </c>
      <c r="D6562" s="480">
        <v>6.45</v>
      </c>
    </row>
    <row r="6563" spans="1:4" s="476" customFormat="1" ht="13.5" x14ac:dyDescent="0.25">
      <c r="A6563" s="479">
        <v>100987</v>
      </c>
      <c r="B6563" s="479" t="s">
        <v>7160</v>
      </c>
      <c r="C6563" s="479" t="s">
        <v>932</v>
      </c>
      <c r="D6563" s="480">
        <v>7.73</v>
      </c>
    </row>
    <row r="6564" spans="1:4" s="476" customFormat="1" ht="13.5" x14ac:dyDescent="0.25">
      <c r="A6564" s="479">
        <v>100988</v>
      </c>
      <c r="B6564" s="479" t="s">
        <v>7161</v>
      </c>
      <c r="C6564" s="479" t="s">
        <v>932</v>
      </c>
      <c r="D6564" s="480">
        <v>8.2100000000000009</v>
      </c>
    </row>
    <row r="6565" spans="1:4" s="476" customFormat="1" ht="13.5" x14ac:dyDescent="0.25">
      <c r="A6565" s="479">
        <v>100989</v>
      </c>
      <c r="B6565" s="479" t="s">
        <v>7162</v>
      </c>
      <c r="C6565" s="479" t="s">
        <v>6426</v>
      </c>
      <c r="D6565" s="480">
        <v>4.37</v>
      </c>
    </row>
    <row r="6566" spans="1:4" s="476" customFormat="1" ht="13.5" x14ac:dyDescent="0.25">
      <c r="A6566" s="479">
        <v>100990</v>
      </c>
      <c r="B6566" s="479" t="s">
        <v>7163</v>
      </c>
      <c r="C6566" s="479" t="s">
        <v>6426</v>
      </c>
      <c r="D6566" s="480">
        <v>4.21</v>
      </c>
    </row>
    <row r="6567" spans="1:4" s="476" customFormat="1" ht="13.5" x14ac:dyDescent="0.25">
      <c r="A6567" s="479">
        <v>100991</v>
      </c>
      <c r="B6567" s="479" t="s">
        <v>7164</v>
      </c>
      <c r="C6567" s="479" t="s">
        <v>6426</v>
      </c>
      <c r="D6567" s="480">
        <v>4.38</v>
      </c>
    </row>
    <row r="6568" spans="1:4" s="476" customFormat="1" ht="13.5" x14ac:dyDescent="0.25">
      <c r="A6568" s="479">
        <v>100992</v>
      </c>
      <c r="B6568" s="479" t="s">
        <v>7165</v>
      </c>
      <c r="C6568" s="479" t="s">
        <v>6426</v>
      </c>
      <c r="D6568" s="480">
        <v>4.3</v>
      </c>
    </row>
    <row r="6569" spans="1:4" s="476" customFormat="1" ht="13.5" x14ac:dyDescent="0.25">
      <c r="A6569" s="479">
        <v>100993</v>
      </c>
      <c r="B6569" s="479" t="s">
        <v>7166</v>
      </c>
      <c r="C6569" s="479" t="s">
        <v>6426</v>
      </c>
      <c r="D6569" s="480">
        <v>3.64</v>
      </c>
    </row>
    <row r="6570" spans="1:4" s="476" customFormat="1" ht="13.5" x14ac:dyDescent="0.25">
      <c r="A6570" s="479">
        <v>100994</v>
      </c>
      <c r="B6570" s="479" t="s">
        <v>7167</v>
      </c>
      <c r="C6570" s="479" t="s">
        <v>6426</v>
      </c>
      <c r="D6570" s="480">
        <v>3.26</v>
      </c>
    </row>
    <row r="6571" spans="1:4" s="476" customFormat="1" ht="13.5" x14ac:dyDescent="0.25">
      <c r="A6571" s="479">
        <v>100995</v>
      </c>
      <c r="B6571" s="479" t="s">
        <v>7168</v>
      </c>
      <c r="C6571" s="479" t="s">
        <v>6426</v>
      </c>
      <c r="D6571" s="480">
        <v>3.26</v>
      </c>
    </row>
    <row r="6572" spans="1:4" s="476" customFormat="1" ht="13.5" x14ac:dyDescent="0.25">
      <c r="A6572" s="479">
        <v>100996</v>
      </c>
      <c r="B6572" s="479" t="s">
        <v>7169</v>
      </c>
      <c r="C6572" s="479" t="s">
        <v>6426</v>
      </c>
      <c r="D6572" s="480">
        <v>3.09</v>
      </c>
    </row>
    <row r="6573" spans="1:4" s="476" customFormat="1" ht="13.5" x14ac:dyDescent="0.25">
      <c r="A6573" s="479">
        <v>100997</v>
      </c>
      <c r="B6573" s="479" t="s">
        <v>7170</v>
      </c>
      <c r="C6573" s="479" t="s">
        <v>6426</v>
      </c>
      <c r="D6573" s="480">
        <v>4.45</v>
      </c>
    </row>
    <row r="6574" spans="1:4" s="476" customFormat="1" ht="13.5" x14ac:dyDescent="0.25">
      <c r="A6574" s="479">
        <v>100998</v>
      </c>
      <c r="B6574" s="479" t="s">
        <v>7171</v>
      </c>
      <c r="C6574" s="479" t="s">
        <v>6426</v>
      </c>
      <c r="D6574" s="480">
        <v>4.26</v>
      </c>
    </row>
    <row r="6575" spans="1:4" s="476" customFormat="1" ht="13.5" x14ac:dyDescent="0.25">
      <c r="A6575" s="479">
        <v>100999</v>
      </c>
      <c r="B6575" s="479" t="s">
        <v>7172</v>
      </c>
      <c r="C6575" s="479" t="s">
        <v>6426</v>
      </c>
      <c r="D6575" s="480">
        <v>4.42</v>
      </c>
    </row>
    <row r="6576" spans="1:4" s="476" customFormat="1" ht="13.5" x14ac:dyDescent="0.25">
      <c r="A6576" s="479">
        <v>101000</v>
      </c>
      <c r="B6576" s="479" t="s">
        <v>7173</v>
      </c>
      <c r="C6576" s="479" t="s">
        <v>6426</v>
      </c>
      <c r="D6576" s="480">
        <v>4.33</v>
      </c>
    </row>
    <row r="6577" spans="1:4" s="476" customFormat="1" ht="13.5" x14ac:dyDescent="0.25">
      <c r="A6577" s="479">
        <v>101001</v>
      </c>
      <c r="B6577" s="479" t="s">
        <v>7174</v>
      </c>
      <c r="C6577" s="479" t="s">
        <v>6426</v>
      </c>
      <c r="D6577" s="480">
        <v>3.59</v>
      </c>
    </row>
    <row r="6578" spans="1:4" s="476" customFormat="1" ht="13.5" x14ac:dyDescent="0.25">
      <c r="A6578" s="479">
        <v>101002</v>
      </c>
      <c r="B6578" s="479" t="s">
        <v>7175</v>
      </c>
      <c r="C6578" s="479" t="s">
        <v>6426</v>
      </c>
      <c r="D6578" s="480">
        <v>4.29</v>
      </c>
    </row>
    <row r="6579" spans="1:4" s="476" customFormat="1" ht="13.5" x14ac:dyDescent="0.25">
      <c r="A6579" s="479">
        <v>101003</v>
      </c>
      <c r="B6579" s="479" t="s">
        <v>7176</v>
      </c>
      <c r="C6579" s="479" t="s">
        <v>6426</v>
      </c>
      <c r="D6579" s="480">
        <v>5.14</v>
      </c>
    </row>
    <row r="6580" spans="1:4" s="476" customFormat="1" ht="13.5" x14ac:dyDescent="0.25">
      <c r="A6580" s="479">
        <v>101004</v>
      </c>
      <c r="B6580" s="479" t="s">
        <v>7177</v>
      </c>
      <c r="C6580" s="479" t="s">
        <v>6426</v>
      </c>
      <c r="D6580" s="480">
        <v>5.47</v>
      </c>
    </row>
    <row r="6581" spans="1:4" s="476" customFormat="1" ht="13.5" x14ac:dyDescent="0.25">
      <c r="A6581" s="479">
        <v>101005</v>
      </c>
      <c r="B6581" s="479" t="s">
        <v>7178</v>
      </c>
      <c r="C6581" s="479" t="s">
        <v>932</v>
      </c>
      <c r="D6581" s="480">
        <v>13.73</v>
      </c>
    </row>
    <row r="6582" spans="1:4" s="476" customFormat="1" ht="13.5" x14ac:dyDescent="0.25">
      <c r="A6582" s="479">
        <v>101006</v>
      </c>
      <c r="B6582" s="479" t="s">
        <v>7179</v>
      </c>
      <c r="C6582" s="479" t="s">
        <v>932</v>
      </c>
      <c r="D6582" s="480">
        <v>14.84</v>
      </c>
    </row>
    <row r="6583" spans="1:4" s="476" customFormat="1" ht="13.5" x14ac:dyDescent="0.25">
      <c r="A6583" s="479">
        <v>101007</v>
      </c>
      <c r="B6583" s="479" t="s">
        <v>7180</v>
      </c>
      <c r="C6583" s="479" t="s">
        <v>932</v>
      </c>
      <c r="D6583" s="480">
        <v>3.98</v>
      </c>
    </row>
    <row r="6584" spans="1:4" s="476" customFormat="1" ht="13.5" x14ac:dyDescent="0.25">
      <c r="A6584" s="479">
        <v>101008</v>
      </c>
      <c r="B6584" s="479" t="s">
        <v>7181</v>
      </c>
      <c r="C6584" s="479" t="s">
        <v>932</v>
      </c>
      <c r="D6584" s="480">
        <v>3.93</v>
      </c>
    </row>
    <row r="6585" spans="1:4" s="476" customFormat="1" ht="13.5" x14ac:dyDescent="0.25">
      <c r="A6585" s="479">
        <v>101009</v>
      </c>
      <c r="B6585" s="479" t="s">
        <v>7182</v>
      </c>
      <c r="C6585" s="479" t="s">
        <v>6426</v>
      </c>
      <c r="D6585" s="480">
        <v>28.94</v>
      </c>
    </row>
    <row r="6586" spans="1:4" s="476" customFormat="1" ht="13.5" x14ac:dyDescent="0.25">
      <c r="A6586" s="479">
        <v>101010</v>
      </c>
      <c r="B6586" s="479" t="s">
        <v>7183</v>
      </c>
      <c r="C6586" s="479" t="s">
        <v>6426</v>
      </c>
      <c r="D6586" s="480">
        <v>18.22</v>
      </c>
    </row>
    <row r="6587" spans="1:4" s="476" customFormat="1" ht="13.5" x14ac:dyDescent="0.25">
      <c r="A6587" s="479">
        <v>101013</v>
      </c>
      <c r="B6587" s="479" t="s">
        <v>7184</v>
      </c>
      <c r="C6587" s="479" t="s">
        <v>6426</v>
      </c>
      <c r="D6587" s="480">
        <v>31.46</v>
      </c>
    </row>
    <row r="6588" spans="1:4" s="476" customFormat="1" ht="13.5" x14ac:dyDescent="0.25">
      <c r="A6588" s="479">
        <v>101014</v>
      </c>
      <c r="B6588" s="479" t="s">
        <v>7185</v>
      </c>
      <c r="C6588" s="479" t="s">
        <v>6426</v>
      </c>
      <c r="D6588" s="480">
        <v>28.82</v>
      </c>
    </row>
    <row r="6589" spans="1:4" s="476" customFormat="1" ht="13.5" x14ac:dyDescent="0.25">
      <c r="A6589" s="479">
        <v>101015</v>
      </c>
      <c r="B6589" s="479" t="s">
        <v>7186</v>
      </c>
      <c r="C6589" s="479" t="s">
        <v>6426</v>
      </c>
      <c r="D6589" s="480">
        <v>23.67</v>
      </c>
    </row>
    <row r="6590" spans="1:4" s="476" customFormat="1" ht="13.5" x14ac:dyDescent="0.25">
      <c r="A6590" s="479">
        <v>101016</v>
      </c>
      <c r="B6590" s="479" t="s">
        <v>7187</v>
      </c>
      <c r="C6590" s="479" t="s">
        <v>6426</v>
      </c>
      <c r="D6590" s="480">
        <v>27.41</v>
      </c>
    </row>
    <row r="6591" spans="1:4" s="476" customFormat="1" ht="13.5" x14ac:dyDescent="0.25">
      <c r="A6591" s="479">
        <v>101017</v>
      </c>
      <c r="B6591" s="479" t="s">
        <v>7188</v>
      </c>
      <c r="C6591" s="479" t="s">
        <v>6426</v>
      </c>
      <c r="D6591" s="480">
        <v>20.78</v>
      </c>
    </row>
    <row r="6592" spans="1:4" s="476" customFormat="1" ht="13.5" x14ac:dyDescent="0.25">
      <c r="A6592" s="479">
        <v>101018</v>
      </c>
      <c r="B6592" s="479" t="s">
        <v>7189</v>
      </c>
      <c r="C6592" s="479" t="s">
        <v>6426</v>
      </c>
      <c r="D6592" s="480">
        <v>17.059999999999999</v>
      </c>
    </row>
    <row r="6593" spans="1:4" s="476" customFormat="1" ht="13.5" x14ac:dyDescent="0.25">
      <c r="A6593" s="479">
        <v>101463</v>
      </c>
      <c r="B6593" s="479" t="s">
        <v>7190</v>
      </c>
      <c r="C6593" s="479" t="s">
        <v>6426</v>
      </c>
      <c r="D6593" s="480">
        <v>31.56</v>
      </c>
    </row>
    <row r="6594" spans="1:4" s="476" customFormat="1" ht="13.5" x14ac:dyDescent="0.25">
      <c r="A6594" s="479">
        <v>101464</v>
      </c>
      <c r="B6594" s="479" t="s">
        <v>7191</v>
      </c>
      <c r="C6594" s="479" t="s">
        <v>6426</v>
      </c>
      <c r="D6594" s="480">
        <v>24.24</v>
      </c>
    </row>
    <row r="6595" spans="1:4" s="476" customFormat="1" ht="13.5" x14ac:dyDescent="0.25">
      <c r="A6595" s="479">
        <v>101465</v>
      </c>
      <c r="B6595" s="479" t="s">
        <v>7192</v>
      </c>
      <c r="C6595" s="479" t="s">
        <v>6426</v>
      </c>
      <c r="D6595" s="480">
        <v>18.53</v>
      </c>
    </row>
    <row r="6596" spans="1:4" s="476" customFormat="1" ht="13.5" x14ac:dyDescent="0.25">
      <c r="A6596" s="479">
        <v>101466</v>
      </c>
      <c r="B6596" s="479" t="s">
        <v>7193</v>
      </c>
      <c r="C6596" s="479" t="s">
        <v>6426</v>
      </c>
      <c r="D6596" s="480">
        <v>15.07</v>
      </c>
    </row>
    <row r="6597" spans="1:4" s="476" customFormat="1" ht="13.5" x14ac:dyDescent="0.25">
      <c r="A6597" s="479">
        <v>101467</v>
      </c>
      <c r="B6597" s="479" t="s">
        <v>7194</v>
      </c>
      <c r="C6597" s="479" t="s">
        <v>6426</v>
      </c>
      <c r="D6597" s="480">
        <v>12.62</v>
      </c>
    </row>
    <row r="6598" spans="1:4" s="476" customFormat="1" ht="13.5" x14ac:dyDescent="0.25">
      <c r="A6598" s="479">
        <v>101468</v>
      </c>
      <c r="B6598" s="479" t="s">
        <v>7195</v>
      </c>
      <c r="C6598" s="479" t="s">
        <v>6426</v>
      </c>
      <c r="D6598" s="480">
        <v>11.53</v>
      </c>
    </row>
    <row r="6599" spans="1:4" s="476" customFormat="1" ht="13.5" x14ac:dyDescent="0.25">
      <c r="A6599" s="479">
        <v>101469</v>
      </c>
      <c r="B6599" s="479" t="s">
        <v>7196</v>
      </c>
      <c r="C6599" s="479" t="s">
        <v>6426</v>
      </c>
      <c r="D6599" s="480">
        <v>25.82</v>
      </c>
    </row>
    <row r="6600" spans="1:4" s="476" customFormat="1" ht="13.5" x14ac:dyDescent="0.25">
      <c r="A6600" s="479">
        <v>101470</v>
      </c>
      <c r="B6600" s="479" t="s">
        <v>7197</v>
      </c>
      <c r="C6600" s="479" t="s">
        <v>6426</v>
      </c>
      <c r="D6600" s="480">
        <v>20.5</v>
      </c>
    </row>
    <row r="6601" spans="1:4" s="476" customFormat="1" ht="13.5" x14ac:dyDescent="0.25">
      <c r="A6601" s="479">
        <v>101471</v>
      </c>
      <c r="B6601" s="479" t="s">
        <v>7198</v>
      </c>
      <c r="C6601" s="479" t="s">
        <v>6426</v>
      </c>
      <c r="D6601" s="480">
        <v>17.579999999999998</v>
      </c>
    </row>
    <row r="6602" spans="1:4" s="476" customFormat="1" ht="13.5" x14ac:dyDescent="0.25">
      <c r="A6602" s="479">
        <v>101472</v>
      </c>
      <c r="B6602" s="479" t="s">
        <v>7199</v>
      </c>
      <c r="C6602" s="479" t="s">
        <v>6426</v>
      </c>
      <c r="D6602" s="480">
        <v>13.69</v>
      </c>
    </row>
    <row r="6603" spans="1:4" s="476" customFormat="1" ht="13.5" x14ac:dyDescent="0.25">
      <c r="A6603" s="479">
        <v>101473</v>
      </c>
      <c r="B6603" s="479" t="s">
        <v>7200</v>
      </c>
      <c r="C6603" s="479" t="s">
        <v>6426</v>
      </c>
      <c r="D6603" s="480">
        <v>19.71</v>
      </c>
    </row>
    <row r="6604" spans="1:4" s="476" customFormat="1" ht="13.5" x14ac:dyDescent="0.25">
      <c r="A6604" s="479">
        <v>101474</v>
      </c>
      <c r="B6604" s="479" t="s">
        <v>7201</v>
      </c>
      <c r="C6604" s="479" t="s">
        <v>6426</v>
      </c>
      <c r="D6604" s="480">
        <v>14.1</v>
      </c>
    </row>
    <row r="6605" spans="1:4" s="476" customFormat="1" ht="13.5" x14ac:dyDescent="0.25">
      <c r="A6605" s="479">
        <v>101475</v>
      </c>
      <c r="B6605" s="479" t="s">
        <v>7202</v>
      </c>
      <c r="C6605" s="479" t="s">
        <v>6426</v>
      </c>
      <c r="D6605" s="480">
        <v>12.5</v>
      </c>
    </row>
    <row r="6606" spans="1:4" s="476" customFormat="1" ht="13.5" x14ac:dyDescent="0.25">
      <c r="A6606" s="479">
        <v>101476</v>
      </c>
      <c r="B6606" s="479" t="s">
        <v>7203</v>
      </c>
      <c r="C6606" s="479" t="s">
        <v>6426</v>
      </c>
      <c r="D6606" s="480">
        <v>11.16</v>
      </c>
    </row>
    <row r="6607" spans="1:4" s="476" customFormat="1" ht="13.5" x14ac:dyDescent="0.25">
      <c r="A6607" s="479">
        <v>101477</v>
      </c>
      <c r="B6607" s="479" t="s">
        <v>7204</v>
      </c>
      <c r="C6607" s="479" t="s">
        <v>6426</v>
      </c>
      <c r="D6607" s="480">
        <v>9.1300000000000008</v>
      </c>
    </row>
    <row r="6608" spans="1:4" s="476" customFormat="1" ht="13.5" x14ac:dyDescent="0.25">
      <c r="A6608" s="479">
        <v>101478</v>
      </c>
      <c r="B6608" s="479" t="s">
        <v>7205</v>
      </c>
      <c r="C6608" s="479" t="s">
        <v>6426</v>
      </c>
      <c r="D6608" s="480">
        <v>7.77</v>
      </c>
    </row>
    <row r="6609" spans="1:4" s="476" customFormat="1" ht="13.5" x14ac:dyDescent="0.25">
      <c r="A6609" s="479">
        <v>101480</v>
      </c>
      <c r="B6609" s="479" t="s">
        <v>7206</v>
      </c>
      <c r="C6609" s="479" t="s">
        <v>6426</v>
      </c>
      <c r="D6609" s="480">
        <v>46.18</v>
      </c>
    </row>
    <row r="6610" spans="1:4" s="476" customFormat="1" ht="13.5" x14ac:dyDescent="0.25">
      <c r="A6610" s="479">
        <v>101481</v>
      </c>
      <c r="B6610" s="479" t="s">
        <v>7207</v>
      </c>
      <c r="C6610" s="479" t="s">
        <v>6426</v>
      </c>
      <c r="D6610" s="480">
        <v>33.35</v>
      </c>
    </row>
    <row r="6611" spans="1:4" s="476" customFormat="1" ht="13.5" x14ac:dyDescent="0.25">
      <c r="A6611" s="479">
        <v>101482</v>
      </c>
      <c r="B6611" s="479" t="s">
        <v>16710</v>
      </c>
      <c r="C6611" s="479" t="s">
        <v>6426</v>
      </c>
      <c r="D6611" s="480">
        <v>24.93</v>
      </c>
    </row>
    <row r="6612" spans="1:4" s="476" customFormat="1" ht="13.5" x14ac:dyDescent="0.25">
      <c r="A6612" s="479">
        <v>101483</v>
      </c>
      <c r="B6612" s="479" t="s">
        <v>7208</v>
      </c>
      <c r="C6612" s="479" t="s">
        <v>6426</v>
      </c>
      <c r="D6612" s="480">
        <v>25.88</v>
      </c>
    </row>
    <row r="6613" spans="1:4" s="476" customFormat="1" ht="13.5" x14ac:dyDescent="0.25">
      <c r="A6613" s="479">
        <v>101484</v>
      </c>
      <c r="B6613" s="479" t="s">
        <v>7209</v>
      </c>
      <c r="C6613" s="479" t="s">
        <v>6426</v>
      </c>
      <c r="D6613" s="480">
        <v>134.13</v>
      </c>
    </row>
    <row r="6614" spans="1:4" s="476" customFormat="1" ht="13.5" x14ac:dyDescent="0.25">
      <c r="A6614" s="479">
        <v>101485</v>
      </c>
      <c r="B6614" s="479" t="s">
        <v>7210</v>
      </c>
      <c r="C6614" s="479" t="s">
        <v>6426</v>
      </c>
      <c r="D6614" s="480">
        <v>102.95</v>
      </c>
    </row>
    <row r="6615" spans="1:4" s="476" customFormat="1" ht="13.5" x14ac:dyDescent="0.25">
      <c r="A6615" s="479">
        <v>101486</v>
      </c>
      <c r="B6615" s="479" t="s">
        <v>7211</v>
      </c>
      <c r="C6615" s="479" t="s">
        <v>6426</v>
      </c>
      <c r="D6615" s="480">
        <v>92.73</v>
      </c>
    </row>
    <row r="6616" spans="1:4" s="476" customFormat="1" ht="13.5" x14ac:dyDescent="0.25">
      <c r="A6616" s="479">
        <v>101487</v>
      </c>
      <c r="B6616" s="479" t="s">
        <v>7212</v>
      </c>
      <c r="C6616" s="479" t="s">
        <v>6426</v>
      </c>
      <c r="D6616" s="480">
        <v>67.900000000000006</v>
      </c>
    </row>
    <row r="6617" spans="1:4" s="476" customFormat="1" ht="13.5" x14ac:dyDescent="0.25">
      <c r="A6617" s="479">
        <v>101488</v>
      </c>
      <c r="B6617" s="479" t="s">
        <v>7213</v>
      </c>
      <c r="C6617" s="479" t="s">
        <v>6426</v>
      </c>
      <c r="D6617" s="480">
        <v>58.75</v>
      </c>
    </row>
    <row r="6618" spans="1:4" s="476" customFormat="1" ht="13.5" x14ac:dyDescent="0.25">
      <c r="A6618" s="479">
        <v>101188</v>
      </c>
      <c r="B6618" s="479" t="s">
        <v>7214</v>
      </c>
      <c r="C6618" s="479" t="s">
        <v>934</v>
      </c>
      <c r="D6618" s="480">
        <v>5.43</v>
      </c>
    </row>
    <row r="6619" spans="1:4" s="476" customFormat="1" ht="13.5" x14ac:dyDescent="0.25">
      <c r="A6619" s="479">
        <v>101189</v>
      </c>
      <c r="B6619" s="479" t="s">
        <v>7215</v>
      </c>
      <c r="C6619" s="479" t="s">
        <v>934</v>
      </c>
      <c r="D6619" s="480">
        <v>61.52</v>
      </c>
    </row>
    <row r="6620" spans="1:4" s="476" customFormat="1" ht="13.5" x14ac:dyDescent="0.25">
      <c r="A6620" s="479">
        <v>101190</v>
      </c>
      <c r="B6620" s="479" t="s">
        <v>7216</v>
      </c>
      <c r="C6620" s="479" t="s">
        <v>934</v>
      </c>
      <c r="D6620" s="480">
        <v>60.79</v>
      </c>
    </row>
    <row r="6621" spans="1:4" s="476" customFormat="1" ht="13.5" x14ac:dyDescent="0.25">
      <c r="A6621" s="479">
        <v>101191</v>
      </c>
      <c r="B6621" s="479" t="s">
        <v>7217</v>
      </c>
      <c r="C6621" s="479" t="s">
        <v>934</v>
      </c>
      <c r="D6621" s="480">
        <v>61.15</v>
      </c>
    </row>
    <row r="6622" spans="1:4" s="476" customFormat="1" ht="13.5" x14ac:dyDescent="0.25">
      <c r="A6622" s="479">
        <v>101192</v>
      </c>
      <c r="B6622" s="479" t="s">
        <v>7218</v>
      </c>
      <c r="C6622" s="479" t="s">
        <v>934</v>
      </c>
      <c r="D6622" s="480">
        <v>62.13</v>
      </c>
    </row>
    <row r="6623" spans="1:4" s="476" customFormat="1" ht="13.5" x14ac:dyDescent="0.25">
      <c r="A6623" s="479">
        <v>101193</v>
      </c>
      <c r="B6623" s="479" t="s">
        <v>7219</v>
      </c>
      <c r="C6623" s="479" t="s">
        <v>934</v>
      </c>
      <c r="D6623" s="480">
        <v>55.36</v>
      </c>
    </row>
    <row r="6624" spans="1:4" s="476" customFormat="1" ht="13.5" x14ac:dyDescent="0.25">
      <c r="A6624" s="479">
        <v>101194</v>
      </c>
      <c r="B6624" s="479" t="s">
        <v>7220</v>
      </c>
      <c r="C6624" s="479" t="s">
        <v>934</v>
      </c>
      <c r="D6624" s="480">
        <v>55.72</v>
      </c>
    </row>
    <row r="6625" spans="1:4" s="476" customFormat="1" ht="13.5" x14ac:dyDescent="0.25">
      <c r="A6625" s="479">
        <v>101197</v>
      </c>
      <c r="B6625" s="479" t="s">
        <v>7221</v>
      </c>
      <c r="C6625" s="479" t="s">
        <v>934</v>
      </c>
      <c r="D6625" s="480">
        <v>114.53</v>
      </c>
    </row>
    <row r="6626" spans="1:4" s="476" customFormat="1" ht="13.5" x14ac:dyDescent="0.25">
      <c r="A6626" s="479">
        <v>101198</v>
      </c>
      <c r="B6626" s="479" t="s">
        <v>7222</v>
      </c>
      <c r="C6626" s="479" t="s">
        <v>934</v>
      </c>
      <c r="D6626" s="480">
        <v>83.42</v>
      </c>
    </row>
    <row r="6627" spans="1:4" s="476" customFormat="1" ht="13.5" x14ac:dyDescent="0.25">
      <c r="A6627" s="479">
        <v>101199</v>
      </c>
      <c r="B6627" s="479" t="s">
        <v>7223</v>
      </c>
      <c r="C6627" s="479" t="s">
        <v>934</v>
      </c>
      <c r="D6627" s="480">
        <v>84.33</v>
      </c>
    </row>
    <row r="6628" spans="1:4" s="476" customFormat="1" ht="13.5" x14ac:dyDescent="0.25">
      <c r="A6628" s="479">
        <v>101200</v>
      </c>
      <c r="B6628" s="479" t="s">
        <v>7224</v>
      </c>
      <c r="C6628" s="479" t="s">
        <v>934</v>
      </c>
      <c r="D6628" s="480">
        <v>56.41</v>
      </c>
    </row>
    <row r="6629" spans="1:4" s="476" customFormat="1" ht="13.5" x14ac:dyDescent="0.25">
      <c r="A6629" s="479">
        <v>101201</v>
      </c>
      <c r="B6629" s="479" t="s">
        <v>7225</v>
      </c>
      <c r="C6629" s="479" t="s">
        <v>934</v>
      </c>
      <c r="D6629" s="480">
        <v>68.77</v>
      </c>
    </row>
    <row r="6630" spans="1:4" s="476" customFormat="1" ht="13.5" x14ac:dyDescent="0.25">
      <c r="A6630" s="479">
        <v>101202</v>
      </c>
      <c r="B6630" s="479" t="s">
        <v>7226</v>
      </c>
      <c r="C6630" s="479" t="s">
        <v>934</v>
      </c>
      <c r="D6630" s="480">
        <v>37.46</v>
      </c>
    </row>
    <row r="6631" spans="1:4" s="476" customFormat="1" ht="13.5" x14ac:dyDescent="0.25">
      <c r="A6631" s="479">
        <v>101203</v>
      </c>
      <c r="B6631" s="479" t="s">
        <v>7227</v>
      </c>
      <c r="C6631" s="479" t="s">
        <v>934</v>
      </c>
      <c r="D6631" s="480">
        <v>36.54</v>
      </c>
    </row>
    <row r="6632" spans="1:4" s="476" customFormat="1" ht="13.5" x14ac:dyDescent="0.25">
      <c r="A6632" s="479">
        <v>101204</v>
      </c>
      <c r="B6632" s="479" t="s">
        <v>7228</v>
      </c>
      <c r="C6632" s="479" t="s">
        <v>934</v>
      </c>
      <c r="D6632" s="480">
        <v>36.909999999999997</v>
      </c>
    </row>
    <row r="6633" spans="1:4" s="476" customFormat="1" ht="13.5" x14ac:dyDescent="0.25">
      <c r="A6633" s="479">
        <v>101205</v>
      </c>
      <c r="B6633" s="479" t="s">
        <v>7229</v>
      </c>
      <c r="C6633" s="479" t="s">
        <v>934</v>
      </c>
      <c r="D6633" s="480">
        <v>37.46</v>
      </c>
    </row>
    <row r="6634" spans="1:4" s="476" customFormat="1" ht="13.5" x14ac:dyDescent="0.25">
      <c r="A6634" s="479">
        <v>102362</v>
      </c>
      <c r="B6634" s="479" t="s">
        <v>16711</v>
      </c>
      <c r="C6634" s="479" t="s">
        <v>913</v>
      </c>
      <c r="D6634" s="480">
        <v>185.2</v>
      </c>
    </row>
    <row r="6635" spans="1:4" s="476" customFormat="1" ht="13.5" x14ac:dyDescent="0.25">
      <c r="A6635" s="479">
        <v>102363</v>
      </c>
      <c r="B6635" s="479" t="s">
        <v>16712</v>
      </c>
      <c r="C6635" s="479" t="s">
        <v>913</v>
      </c>
      <c r="D6635" s="480">
        <v>196.96</v>
      </c>
    </row>
    <row r="6636" spans="1:4" s="476" customFormat="1" ht="13.5" x14ac:dyDescent="0.25">
      <c r="A6636" s="479">
        <v>102364</v>
      </c>
      <c r="B6636" s="479" t="s">
        <v>16713</v>
      </c>
      <c r="C6636" s="479" t="s">
        <v>913</v>
      </c>
      <c r="D6636" s="480">
        <v>218.35</v>
      </c>
    </row>
    <row r="6637" spans="1:4" s="476" customFormat="1" ht="13.5" x14ac:dyDescent="0.25">
      <c r="A6637" s="479">
        <v>98509</v>
      </c>
      <c r="B6637" s="479" t="s">
        <v>1478</v>
      </c>
      <c r="C6637" s="479" t="s">
        <v>925</v>
      </c>
      <c r="D6637" s="480">
        <v>40.67</v>
      </c>
    </row>
    <row r="6638" spans="1:4" s="476" customFormat="1" ht="13.5" x14ac:dyDescent="0.25">
      <c r="A6638" s="479">
        <v>98510</v>
      </c>
      <c r="B6638" s="479" t="s">
        <v>7230</v>
      </c>
      <c r="C6638" s="479" t="s">
        <v>925</v>
      </c>
      <c r="D6638" s="480">
        <v>62.71</v>
      </c>
    </row>
    <row r="6639" spans="1:4" s="476" customFormat="1" ht="13.5" x14ac:dyDescent="0.25">
      <c r="A6639" s="479">
        <v>98511</v>
      </c>
      <c r="B6639" s="479" t="s">
        <v>1476</v>
      </c>
      <c r="C6639" s="479" t="s">
        <v>925</v>
      </c>
      <c r="D6639" s="480">
        <v>118.22</v>
      </c>
    </row>
    <row r="6640" spans="1:4" s="476" customFormat="1" ht="13.5" x14ac:dyDescent="0.25">
      <c r="A6640" s="479">
        <v>98516</v>
      </c>
      <c r="B6640" s="479" t="s">
        <v>7231</v>
      </c>
      <c r="C6640" s="479" t="s">
        <v>925</v>
      </c>
      <c r="D6640" s="480">
        <v>288.18</v>
      </c>
    </row>
    <row r="6641" spans="1:4" s="476" customFormat="1" ht="13.5" x14ac:dyDescent="0.25">
      <c r="A6641" s="479">
        <v>98519</v>
      </c>
      <c r="B6641" s="479" t="s">
        <v>7232</v>
      </c>
      <c r="C6641" s="479" t="s">
        <v>913</v>
      </c>
      <c r="D6641" s="480">
        <v>1.76</v>
      </c>
    </row>
    <row r="6642" spans="1:4" s="476" customFormat="1" ht="13.5" x14ac:dyDescent="0.25">
      <c r="A6642" s="479">
        <v>98520</v>
      </c>
      <c r="B6642" s="479" t="s">
        <v>7233</v>
      </c>
      <c r="C6642" s="479" t="s">
        <v>913</v>
      </c>
      <c r="D6642" s="480">
        <v>5.03</v>
      </c>
    </row>
    <row r="6643" spans="1:4" s="476" customFormat="1" ht="13.5" x14ac:dyDescent="0.25">
      <c r="A6643" s="479">
        <v>98521</v>
      </c>
      <c r="B6643" s="479" t="s">
        <v>7234</v>
      </c>
      <c r="C6643" s="479" t="s">
        <v>913</v>
      </c>
      <c r="D6643" s="480">
        <v>0.33</v>
      </c>
    </row>
    <row r="6644" spans="1:4" s="476" customFormat="1" ht="13.5" x14ac:dyDescent="0.25">
      <c r="A6644" s="479">
        <v>98522</v>
      </c>
      <c r="B6644" s="479" t="s">
        <v>7235</v>
      </c>
      <c r="C6644" s="479" t="s">
        <v>934</v>
      </c>
      <c r="D6644" s="480">
        <v>151.13999999999999</v>
      </c>
    </row>
    <row r="6645" spans="1:4" s="476" customFormat="1" ht="13.5" x14ac:dyDescent="0.25">
      <c r="A6645" s="479">
        <v>98524</v>
      </c>
      <c r="B6645" s="479" t="s">
        <v>7236</v>
      </c>
      <c r="C6645" s="479" t="s">
        <v>913</v>
      </c>
      <c r="D6645" s="480">
        <v>2.92</v>
      </c>
    </row>
    <row r="6646" spans="1:4" s="476" customFormat="1" ht="13.5" x14ac:dyDescent="0.25">
      <c r="A6646" s="479">
        <v>98503</v>
      </c>
      <c r="B6646" s="479" t="s">
        <v>7237</v>
      </c>
      <c r="C6646" s="479" t="s">
        <v>913</v>
      </c>
      <c r="D6646" s="480">
        <v>18.97</v>
      </c>
    </row>
    <row r="6647" spans="1:4" s="476" customFormat="1" ht="13.5" x14ac:dyDescent="0.25">
      <c r="A6647" s="479">
        <v>98504</v>
      </c>
      <c r="B6647" s="479" t="s">
        <v>1480</v>
      </c>
      <c r="C6647" s="479" t="s">
        <v>913</v>
      </c>
      <c r="D6647" s="480">
        <v>12.07</v>
      </c>
    </row>
    <row r="6648" spans="1:4" s="476" customFormat="1" ht="13.5" x14ac:dyDescent="0.25">
      <c r="A6648" s="479">
        <v>98505</v>
      </c>
      <c r="B6648" s="479" t="s">
        <v>7238</v>
      </c>
      <c r="C6648" s="479" t="s">
        <v>913</v>
      </c>
      <c r="D6648" s="480">
        <v>58.68</v>
      </c>
    </row>
    <row r="6649" spans="1:4" s="476" customFormat="1" ht="13.5" x14ac:dyDescent="0.25">
      <c r="A6649" s="479">
        <v>98525</v>
      </c>
      <c r="B6649" s="479" t="s">
        <v>1054</v>
      </c>
      <c r="C6649" s="479" t="s">
        <v>913</v>
      </c>
      <c r="D6649" s="480">
        <v>0.3</v>
      </c>
    </row>
    <row r="6650" spans="1:4" s="476" customFormat="1" ht="13.5" x14ac:dyDescent="0.25">
      <c r="A6650" s="479">
        <v>98526</v>
      </c>
      <c r="B6650" s="479" t="s">
        <v>7239</v>
      </c>
      <c r="C6650" s="479" t="s">
        <v>925</v>
      </c>
      <c r="D6650" s="480">
        <v>66.14</v>
      </c>
    </row>
    <row r="6651" spans="1:4" s="476" customFormat="1" ht="13.5" x14ac:dyDescent="0.25">
      <c r="A6651" s="479">
        <v>98527</v>
      </c>
      <c r="B6651" s="479" t="s">
        <v>7240</v>
      </c>
      <c r="C6651" s="479" t="s">
        <v>925</v>
      </c>
      <c r="D6651" s="480">
        <v>142.41999999999999</v>
      </c>
    </row>
    <row r="6652" spans="1:4" s="476" customFormat="1" ht="13.5" x14ac:dyDescent="0.25">
      <c r="A6652" s="479">
        <v>98528</v>
      </c>
      <c r="B6652" s="479" t="s">
        <v>7241</v>
      </c>
      <c r="C6652" s="479" t="s">
        <v>925</v>
      </c>
      <c r="D6652" s="480">
        <v>208.28</v>
      </c>
    </row>
    <row r="6653" spans="1:4" s="476" customFormat="1" ht="13.5" x14ac:dyDescent="0.25">
      <c r="A6653" s="479">
        <v>98529</v>
      </c>
      <c r="B6653" s="479" t="s">
        <v>7242</v>
      </c>
      <c r="C6653" s="479" t="s">
        <v>925</v>
      </c>
      <c r="D6653" s="480">
        <v>62.89</v>
      </c>
    </row>
    <row r="6654" spans="1:4" s="476" customFormat="1" ht="13.5" x14ac:dyDescent="0.25">
      <c r="A6654" s="479">
        <v>98530</v>
      </c>
      <c r="B6654" s="479" t="s">
        <v>7243</v>
      </c>
      <c r="C6654" s="479" t="s">
        <v>925</v>
      </c>
      <c r="D6654" s="480">
        <v>112.04</v>
      </c>
    </row>
    <row r="6655" spans="1:4" s="476" customFormat="1" ht="13.5" x14ac:dyDescent="0.25">
      <c r="A6655" s="479">
        <v>98531</v>
      </c>
      <c r="B6655" s="479" t="s">
        <v>7244</v>
      </c>
      <c r="C6655" s="479" t="s">
        <v>925</v>
      </c>
      <c r="D6655" s="480">
        <v>237.78</v>
      </c>
    </row>
    <row r="6656" spans="1:4" s="476" customFormat="1" ht="13.5" x14ac:dyDescent="0.25">
      <c r="A6656" s="479">
        <v>98532</v>
      </c>
      <c r="B6656" s="479" t="s">
        <v>7245</v>
      </c>
      <c r="C6656" s="479" t="s">
        <v>925</v>
      </c>
      <c r="D6656" s="480">
        <v>85.09</v>
      </c>
    </row>
    <row r="6657" spans="1:4" s="476" customFormat="1" ht="13.5" x14ac:dyDescent="0.25">
      <c r="A6657" s="479">
        <v>98533</v>
      </c>
      <c r="B6657" s="479" t="s">
        <v>7246</v>
      </c>
      <c r="C6657" s="479" t="s">
        <v>925</v>
      </c>
      <c r="D6657" s="480">
        <v>230.47</v>
      </c>
    </row>
    <row r="6658" spans="1:4" s="476" customFormat="1" ht="13.5" x14ac:dyDescent="0.25">
      <c r="A6658" s="479">
        <v>98534</v>
      </c>
      <c r="B6658" s="479" t="s">
        <v>7247</v>
      </c>
      <c r="C6658" s="479" t="s">
        <v>925</v>
      </c>
      <c r="D6658" s="480">
        <v>593.48</v>
      </c>
    </row>
    <row r="6659" spans="1:4" s="476" customFormat="1" ht="13.5" x14ac:dyDescent="0.25">
      <c r="A6659" s="479">
        <v>98535</v>
      </c>
      <c r="B6659" s="479" t="s">
        <v>7248</v>
      </c>
      <c r="C6659" s="479" t="s">
        <v>925</v>
      </c>
      <c r="D6659" s="480">
        <v>934.13</v>
      </c>
    </row>
    <row r="6660" spans="1:4" s="476" customFormat="1" ht="13.5" x14ac:dyDescent="0.25">
      <c r="A6660" s="479">
        <v>88238</v>
      </c>
      <c r="B6660" s="479" t="s">
        <v>1081</v>
      </c>
      <c r="C6660" s="479" t="s">
        <v>986</v>
      </c>
      <c r="D6660" s="480">
        <v>18.440000000000001</v>
      </c>
    </row>
    <row r="6661" spans="1:4" s="476" customFormat="1" ht="13.5" x14ac:dyDescent="0.25">
      <c r="A6661" s="479">
        <v>88239</v>
      </c>
      <c r="B6661" s="479" t="s">
        <v>1028</v>
      </c>
      <c r="C6661" s="479" t="s">
        <v>986</v>
      </c>
      <c r="D6661" s="480">
        <v>19.96</v>
      </c>
    </row>
    <row r="6662" spans="1:4" s="476" customFormat="1" ht="13.5" x14ac:dyDescent="0.25">
      <c r="A6662" s="479">
        <v>88240</v>
      </c>
      <c r="B6662" s="479" t="s">
        <v>7249</v>
      </c>
      <c r="C6662" s="479" t="s">
        <v>986</v>
      </c>
      <c r="D6662" s="480">
        <v>14.53</v>
      </c>
    </row>
    <row r="6663" spans="1:4" s="476" customFormat="1" ht="13.5" x14ac:dyDescent="0.25">
      <c r="A6663" s="479">
        <v>88241</v>
      </c>
      <c r="B6663" s="479" t="s">
        <v>7250</v>
      </c>
      <c r="C6663" s="479" t="s">
        <v>986</v>
      </c>
      <c r="D6663" s="480">
        <v>18.84</v>
      </c>
    </row>
    <row r="6664" spans="1:4" s="476" customFormat="1" ht="13.5" x14ac:dyDescent="0.25">
      <c r="A6664" s="479">
        <v>88242</v>
      </c>
      <c r="B6664" s="479" t="s">
        <v>7251</v>
      </c>
      <c r="C6664" s="479" t="s">
        <v>986</v>
      </c>
      <c r="D6664" s="480">
        <v>17.59</v>
      </c>
    </row>
    <row r="6665" spans="1:4" s="476" customFormat="1" ht="13.5" x14ac:dyDescent="0.25">
      <c r="A6665" s="479">
        <v>88243</v>
      </c>
      <c r="B6665" s="479" t="s">
        <v>1117</v>
      </c>
      <c r="C6665" s="479" t="s">
        <v>986</v>
      </c>
      <c r="D6665" s="480">
        <v>20.96</v>
      </c>
    </row>
    <row r="6666" spans="1:4" s="476" customFormat="1" ht="13.5" x14ac:dyDescent="0.25">
      <c r="A6666" s="479">
        <v>88245</v>
      </c>
      <c r="B6666" s="479" t="s">
        <v>1082</v>
      </c>
      <c r="C6666" s="479" t="s">
        <v>986</v>
      </c>
      <c r="D6666" s="480">
        <v>23.78</v>
      </c>
    </row>
    <row r="6667" spans="1:4" s="476" customFormat="1" ht="13.5" x14ac:dyDescent="0.25">
      <c r="A6667" s="479">
        <v>88246</v>
      </c>
      <c r="B6667" s="479" t="s">
        <v>7252</v>
      </c>
      <c r="C6667" s="479" t="s">
        <v>986</v>
      </c>
      <c r="D6667" s="480">
        <v>18.649999999999999</v>
      </c>
    </row>
    <row r="6668" spans="1:4" s="476" customFormat="1" ht="13.5" x14ac:dyDescent="0.25">
      <c r="A6668" s="479">
        <v>88247</v>
      </c>
      <c r="B6668" s="479" t="s">
        <v>1226</v>
      </c>
      <c r="C6668" s="479" t="s">
        <v>986</v>
      </c>
      <c r="D6668" s="480">
        <v>18.739999999999998</v>
      </c>
    </row>
    <row r="6669" spans="1:4" s="476" customFormat="1" ht="13.5" x14ac:dyDescent="0.25">
      <c r="A6669" s="479">
        <v>88248</v>
      </c>
      <c r="B6669" s="479" t="s">
        <v>1038</v>
      </c>
      <c r="C6669" s="479" t="s">
        <v>986</v>
      </c>
      <c r="D6669" s="480">
        <v>18.23</v>
      </c>
    </row>
    <row r="6670" spans="1:4" s="476" customFormat="1" ht="13.5" x14ac:dyDescent="0.25">
      <c r="A6670" s="479">
        <v>88249</v>
      </c>
      <c r="B6670" s="479" t="s">
        <v>7253</v>
      </c>
      <c r="C6670" s="479" t="s">
        <v>986</v>
      </c>
      <c r="D6670" s="480">
        <v>31.03</v>
      </c>
    </row>
    <row r="6671" spans="1:4" s="476" customFormat="1" ht="13.5" x14ac:dyDescent="0.25">
      <c r="A6671" s="479">
        <v>88250</v>
      </c>
      <c r="B6671" s="479" t="s">
        <v>7254</v>
      </c>
      <c r="C6671" s="479" t="s">
        <v>986</v>
      </c>
      <c r="D6671" s="480">
        <v>16.66</v>
      </c>
    </row>
    <row r="6672" spans="1:4" s="476" customFormat="1" ht="13.5" x14ac:dyDescent="0.25">
      <c r="A6672" s="479">
        <v>88251</v>
      </c>
      <c r="B6672" s="479" t="s">
        <v>1366</v>
      </c>
      <c r="C6672" s="479" t="s">
        <v>986</v>
      </c>
      <c r="D6672" s="480">
        <v>19.309999999999999</v>
      </c>
    </row>
    <row r="6673" spans="1:4" s="476" customFormat="1" ht="13.5" x14ac:dyDescent="0.25">
      <c r="A6673" s="479">
        <v>88252</v>
      </c>
      <c r="B6673" s="479" t="s">
        <v>7255</v>
      </c>
      <c r="C6673" s="479" t="s">
        <v>986</v>
      </c>
      <c r="D6673" s="480">
        <v>18.39</v>
      </c>
    </row>
    <row r="6674" spans="1:4" s="476" customFormat="1" ht="13.5" x14ac:dyDescent="0.25">
      <c r="A6674" s="479">
        <v>88253</v>
      </c>
      <c r="B6674" s="479" t="s">
        <v>7256</v>
      </c>
      <c r="C6674" s="479" t="s">
        <v>986</v>
      </c>
      <c r="D6674" s="480">
        <v>8.36</v>
      </c>
    </row>
    <row r="6675" spans="1:4" s="476" customFormat="1" ht="13.5" x14ac:dyDescent="0.25">
      <c r="A6675" s="479">
        <v>88255</v>
      </c>
      <c r="B6675" s="479" t="s">
        <v>7257</v>
      </c>
      <c r="C6675" s="479" t="s">
        <v>986</v>
      </c>
      <c r="D6675" s="480">
        <v>37.06</v>
      </c>
    </row>
    <row r="6676" spans="1:4" s="476" customFormat="1" ht="13.5" x14ac:dyDescent="0.25">
      <c r="A6676" s="479">
        <v>88256</v>
      </c>
      <c r="B6676" s="479" t="s">
        <v>1276</v>
      </c>
      <c r="C6676" s="479" t="s">
        <v>986</v>
      </c>
      <c r="D6676" s="480">
        <v>23.82</v>
      </c>
    </row>
    <row r="6677" spans="1:4" s="476" customFormat="1" ht="13.5" x14ac:dyDescent="0.25">
      <c r="A6677" s="479">
        <v>88257</v>
      </c>
      <c r="B6677" s="479" t="s">
        <v>7258</v>
      </c>
      <c r="C6677" s="479" t="s">
        <v>986</v>
      </c>
      <c r="D6677" s="480">
        <v>17.68</v>
      </c>
    </row>
    <row r="6678" spans="1:4" s="476" customFormat="1" ht="13.5" x14ac:dyDescent="0.25">
      <c r="A6678" s="479">
        <v>88258</v>
      </c>
      <c r="B6678" s="479" t="s">
        <v>7259</v>
      </c>
      <c r="C6678" s="479" t="s">
        <v>986</v>
      </c>
      <c r="D6678" s="480">
        <v>24.11</v>
      </c>
    </row>
    <row r="6679" spans="1:4" s="476" customFormat="1" ht="13.5" x14ac:dyDescent="0.25">
      <c r="A6679" s="479">
        <v>88260</v>
      </c>
      <c r="B6679" s="479" t="s">
        <v>1530</v>
      </c>
      <c r="C6679" s="479" t="s">
        <v>986</v>
      </c>
      <c r="D6679" s="480">
        <v>22.46</v>
      </c>
    </row>
    <row r="6680" spans="1:4" s="476" customFormat="1" ht="13.5" x14ac:dyDescent="0.25">
      <c r="A6680" s="479">
        <v>88261</v>
      </c>
      <c r="B6680" s="479" t="s">
        <v>1022</v>
      </c>
      <c r="C6680" s="479" t="s">
        <v>986</v>
      </c>
      <c r="D6680" s="480">
        <v>23.72</v>
      </c>
    </row>
    <row r="6681" spans="1:4" s="476" customFormat="1" ht="13.5" x14ac:dyDescent="0.25">
      <c r="A6681" s="479">
        <v>88262</v>
      </c>
      <c r="B6681" s="479" t="s">
        <v>985</v>
      </c>
      <c r="C6681" s="479" t="s">
        <v>986</v>
      </c>
      <c r="D6681" s="480">
        <v>23.68</v>
      </c>
    </row>
    <row r="6682" spans="1:4" s="476" customFormat="1" ht="13.5" x14ac:dyDescent="0.25">
      <c r="A6682" s="479">
        <v>88263</v>
      </c>
      <c r="B6682" s="479" t="s">
        <v>7260</v>
      </c>
      <c r="C6682" s="479" t="s">
        <v>986</v>
      </c>
      <c r="D6682" s="480">
        <v>15.95</v>
      </c>
    </row>
    <row r="6683" spans="1:4" s="476" customFormat="1" ht="13.5" x14ac:dyDescent="0.25">
      <c r="A6683" s="479">
        <v>88264</v>
      </c>
      <c r="B6683" s="479" t="s">
        <v>1227</v>
      </c>
      <c r="C6683" s="479" t="s">
        <v>986</v>
      </c>
      <c r="D6683" s="480">
        <v>24.1</v>
      </c>
    </row>
    <row r="6684" spans="1:4" s="476" customFormat="1" ht="13.5" x14ac:dyDescent="0.25">
      <c r="A6684" s="479">
        <v>88265</v>
      </c>
      <c r="B6684" s="479" t="s">
        <v>7261</v>
      </c>
      <c r="C6684" s="479" t="s">
        <v>986</v>
      </c>
      <c r="D6684" s="480">
        <v>24.1</v>
      </c>
    </row>
    <row r="6685" spans="1:4" s="476" customFormat="1" ht="13.5" x14ac:dyDescent="0.25">
      <c r="A6685" s="479">
        <v>88266</v>
      </c>
      <c r="B6685" s="479" t="s">
        <v>7262</v>
      </c>
      <c r="C6685" s="479" t="s">
        <v>986</v>
      </c>
      <c r="D6685" s="480">
        <v>32.51</v>
      </c>
    </row>
    <row r="6686" spans="1:4" s="476" customFormat="1" ht="13.5" x14ac:dyDescent="0.25">
      <c r="A6686" s="479">
        <v>88267</v>
      </c>
      <c r="B6686" s="479" t="s">
        <v>1023</v>
      </c>
      <c r="C6686" s="479" t="s">
        <v>986</v>
      </c>
      <c r="D6686" s="480">
        <v>23.41</v>
      </c>
    </row>
    <row r="6687" spans="1:4" s="476" customFormat="1" ht="13.5" x14ac:dyDescent="0.25">
      <c r="A6687" s="479">
        <v>88269</v>
      </c>
      <c r="B6687" s="479" t="s">
        <v>7263</v>
      </c>
      <c r="C6687" s="479" t="s">
        <v>986</v>
      </c>
      <c r="D6687" s="480">
        <v>23.78</v>
      </c>
    </row>
    <row r="6688" spans="1:4" s="476" customFormat="1" ht="13.5" x14ac:dyDescent="0.25">
      <c r="A6688" s="479">
        <v>88270</v>
      </c>
      <c r="B6688" s="479" t="s">
        <v>1118</v>
      </c>
      <c r="C6688" s="479" t="s">
        <v>986</v>
      </c>
      <c r="D6688" s="480">
        <v>23.9</v>
      </c>
    </row>
    <row r="6689" spans="1:4" s="476" customFormat="1" ht="13.5" x14ac:dyDescent="0.25">
      <c r="A6689" s="479">
        <v>88272</v>
      </c>
      <c r="B6689" s="479" t="s">
        <v>7264</v>
      </c>
      <c r="C6689" s="479" t="s">
        <v>986</v>
      </c>
      <c r="D6689" s="480">
        <v>23.89</v>
      </c>
    </row>
    <row r="6690" spans="1:4" s="476" customFormat="1" ht="13.5" x14ac:dyDescent="0.25">
      <c r="A6690" s="479">
        <v>88273</v>
      </c>
      <c r="B6690" s="479" t="s">
        <v>7265</v>
      </c>
      <c r="C6690" s="479" t="s">
        <v>986</v>
      </c>
      <c r="D6690" s="480">
        <v>24.1</v>
      </c>
    </row>
    <row r="6691" spans="1:4" s="476" customFormat="1" ht="13.5" x14ac:dyDescent="0.25">
      <c r="A6691" s="479">
        <v>88274</v>
      </c>
      <c r="B6691" s="479" t="s">
        <v>1201</v>
      </c>
      <c r="C6691" s="479" t="s">
        <v>986</v>
      </c>
      <c r="D6691" s="480">
        <v>19.91</v>
      </c>
    </row>
    <row r="6692" spans="1:4" s="476" customFormat="1" ht="13.5" x14ac:dyDescent="0.25">
      <c r="A6692" s="479">
        <v>88275</v>
      </c>
      <c r="B6692" s="479" t="s">
        <v>7266</v>
      </c>
      <c r="C6692" s="479" t="s">
        <v>986</v>
      </c>
      <c r="D6692" s="480">
        <v>25.19</v>
      </c>
    </row>
    <row r="6693" spans="1:4" s="476" customFormat="1" ht="13.5" x14ac:dyDescent="0.25">
      <c r="A6693" s="479">
        <v>88277</v>
      </c>
      <c r="B6693" s="479" t="s">
        <v>1760</v>
      </c>
      <c r="C6693" s="479" t="s">
        <v>986</v>
      </c>
      <c r="D6693" s="480">
        <v>18.850000000000001</v>
      </c>
    </row>
    <row r="6694" spans="1:4" s="476" customFormat="1" ht="13.5" x14ac:dyDescent="0.25">
      <c r="A6694" s="479">
        <v>88278</v>
      </c>
      <c r="B6694" s="479" t="s">
        <v>1310</v>
      </c>
      <c r="C6694" s="479" t="s">
        <v>986</v>
      </c>
      <c r="D6694" s="480">
        <v>18.21</v>
      </c>
    </row>
    <row r="6695" spans="1:4" s="476" customFormat="1" ht="13.5" x14ac:dyDescent="0.25">
      <c r="A6695" s="479">
        <v>88279</v>
      </c>
      <c r="B6695" s="479" t="s">
        <v>1688</v>
      </c>
      <c r="C6695" s="479" t="s">
        <v>986</v>
      </c>
      <c r="D6695" s="480">
        <v>24.98</v>
      </c>
    </row>
    <row r="6696" spans="1:4" s="476" customFormat="1" ht="13.5" x14ac:dyDescent="0.25">
      <c r="A6696" s="479">
        <v>88281</v>
      </c>
      <c r="B6696" s="479" t="s">
        <v>7267</v>
      </c>
      <c r="C6696" s="479" t="s">
        <v>986</v>
      </c>
      <c r="D6696" s="480">
        <v>18.86</v>
      </c>
    </row>
    <row r="6697" spans="1:4" s="476" customFormat="1" ht="13.5" x14ac:dyDescent="0.25">
      <c r="A6697" s="479">
        <v>88282</v>
      </c>
      <c r="B6697" s="479" t="s">
        <v>7268</v>
      </c>
      <c r="C6697" s="479" t="s">
        <v>986</v>
      </c>
      <c r="D6697" s="480">
        <v>19.68</v>
      </c>
    </row>
    <row r="6698" spans="1:4" s="476" customFormat="1" ht="13.5" x14ac:dyDescent="0.25">
      <c r="A6698" s="479">
        <v>88283</v>
      </c>
      <c r="B6698" s="479" t="s">
        <v>7269</v>
      </c>
      <c r="C6698" s="479" t="s">
        <v>986</v>
      </c>
      <c r="D6698" s="480">
        <v>24.52</v>
      </c>
    </row>
    <row r="6699" spans="1:4" s="476" customFormat="1" ht="13.5" x14ac:dyDescent="0.25">
      <c r="A6699" s="479">
        <v>88284</v>
      </c>
      <c r="B6699" s="479" t="s">
        <v>7270</v>
      </c>
      <c r="C6699" s="479" t="s">
        <v>986</v>
      </c>
      <c r="D6699" s="480">
        <v>18.559999999999999</v>
      </c>
    </row>
    <row r="6700" spans="1:4" s="476" customFormat="1" ht="13.5" x14ac:dyDescent="0.25">
      <c r="A6700" s="479">
        <v>88285</v>
      </c>
      <c r="B6700" s="479" t="s">
        <v>7271</v>
      </c>
      <c r="C6700" s="479" t="s">
        <v>986</v>
      </c>
      <c r="D6700" s="480">
        <v>18.47</v>
      </c>
    </row>
    <row r="6701" spans="1:4" s="476" customFormat="1" ht="13.5" x14ac:dyDescent="0.25">
      <c r="A6701" s="479">
        <v>88286</v>
      </c>
      <c r="B6701" s="479" t="s">
        <v>7272</v>
      </c>
      <c r="C6701" s="479" t="s">
        <v>986</v>
      </c>
      <c r="D6701" s="480">
        <v>18.670000000000002</v>
      </c>
    </row>
    <row r="6702" spans="1:4" s="476" customFormat="1" ht="13.5" x14ac:dyDescent="0.25">
      <c r="A6702" s="479">
        <v>88288</v>
      </c>
      <c r="B6702" s="479" t="s">
        <v>7273</v>
      </c>
      <c r="C6702" s="479" t="s">
        <v>986</v>
      </c>
      <c r="D6702" s="480">
        <v>10.23</v>
      </c>
    </row>
    <row r="6703" spans="1:4" s="476" customFormat="1" ht="13.5" x14ac:dyDescent="0.25">
      <c r="A6703" s="479">
        <v>88291</v>
      </c>
      <c r="B6703" s="479" t="s">
        <v>7274</v>
      </c>
      <c r="C6703" s="479" t="s">
        <v>986</v>
      </c>
      <c r="D6703" s="480">
        <v>18.29</v>
      </c>
    </row>
    <row r="6704" spans="1:4" s="476" customFormat="1" ht="13.5" x14ac:dyDescent="0.25">
      <c r="A6704" s="479">
        <v>88292</v>
      </c>
      <c r="B6704" s="479" t="s">
        <v>7275</v>
      </c>
      <c r="C6704" s="479" t="s">
        <v>986</v>
      </c>
      <c r="D6704" s="480">
        <v>18.61</v>
      </c>
    </row>
    <row r="6705" spans="1:4" s="476" customFormat="1" ht="13.5" x14ac:dyDescent="0.25">
      <c r="A6705" s="479">
        <v>88293</v>
      </c>
      <c r="B6705" s="479" t="s">
        <v>7276</v>
      </c>
      <c r="C6705" s="479" t="s">
        <v>986</v>
      </c>
      <c r="D6705" s="480">
        <v>21.3</v>
      </c>
    </row>
    <row r="6706" spans="1:4" s="476" customFormat="1" ht="13.5" x14ac:dyDescent="0.25">
      <c r="A6706" s="479">
        <v>88294</v>
      </c>
      <c r="B6706" s="479" t="s">
        <v>7277</v>
      </c>
      <c r="C6706" s="479" t="s">
        <v>986</v>
      </c>
      <c r="D6706" s="480">
        <v>22.89</v>
      </c>
    </row>
    <row r="6707" spans="1:4" s="476" customFormat="1" ht="13.5" x14ac:dyDescent="0.25">
      <c r="A6707" s="479">
        <v>88295</v>
      </c>
      <c r="B6707" s="479" t="s">
        <v>7278</v>
      </c>
      <c r="C6707" s="479" t="s">
        <v>986</v>
      </c>
      <c r="D6707" s="480">
        <v>18.670000000000002</v>
      </c>
    </row>
    <row r="6708" spans="1:4" s="476" customFormat="1" ht="13.5" x14ac:dyDescent="0.25">
      <c r="A6708" s="479">
        <v>88296</v>
      </c>
      <c r="B6708" s="479" t="s">
        <v>7279</v>
      </c>
      <c r="C6708" s="479" t="s">
        <v>986</v>
      </c>
      <c r="D6708" s="480">
        <v>18.670000000000002</v>
      </c>
    </row>
    <row r="6709" spans="1:4" s="476" customFormat="1" ht="13.5" x14ac:dyDescent="0.25">
      <c r="A6709" s="479">
        <v>88297</v>
      </c>
      <c r="B6709" s="479" t="s">
        <v>7280</v>
      </c>
      <c r="C6709" s="479" t="s">
        <v>986</v>
      </c>
      <c r="D6709" s="480">
        <v>18.64</v>
      </c>
    </row>
    <row r="6710" spans="1:4" s="476" customFormat="1" ht="13.5" x14ac:dyDescent="0.25">
      <c r="A6710" s="479">
        <v>88298</v>
      </c>
      <c r="B6710" s="479" t="s">
        <v>1086</v>
      </c>
      <c r="C6710" s="479" t="s">
        <v>986</v>
      </c>
      <c r="D6710" s="480">
        <v>18.98</v>
      </c>
    </row>
    <row r="6711" spans="1:4" s="476" customFormat="1" ht="13.5" x14ac:dyDescent="0.25">
      <c r="A6711" s="479">
        <v>88299</v>
      </c>
      <c r="B6711" s="479" t="s">
        <v>7281</v>
      </c>
      <c r="C6711" s="479" t="s">
        <v>986</v>
      </c>
      <c r="D6711" s="480">
        <v>21.58</v>
      </c>
    </row>
    <row r="6712" spans="1:4" s="476" customFormat="1" ht="13.5" x14ac:dyDescent="0.25">
      <c r="A6712" s="479">
        <v>88300</v>
      </c>
      <c r="B6712" s="479" t="s">
        <v>7282</v>
      </c>
      <c r="C6712" s="479" t="s">
        <v>986</v>
      </c>
      <c r="D6712" s="480">
        <v>25.27</v>
      </c>
    </row>
    <row r="6713" spans="1:4" s="476" customFormat="1" ht="13.5" x14ac:dyDescent="0.25">
      <c r="A6713" s="479">
        <v>88301</v>
      </c>
      <c r="B6713" s="479" t="s">
        <v>7283</v>
      </c>
      <c r="C6713" s="479" t="s">
        <v>986</v>
      </c>
      <c r="D6713" s="480">
        <v>20.5</v>
      </c>
    </row>
    <row r="6714" spans="1:4" s="476" customFormat="1" ht="13.5" x14ac:dyDescent="0.25">
      <c r="A6714" s="479">
        <v>88302</v>
      </c>
      <c r="B6714" s="479" t="s">
        <v>7284</v>
      </c>
      <c r="C6714" s="479" t="s">
        <v>986</v>
      </c>
      <c r="D6714" s="480">
        <v>22.09</v>
      </c>
    </row>
    <row r="6715" spans="1:4" s="476" customFormat="1" ht="13.5" x14ac:dyDescent="0.25">
      <c r="A6715" s="479">
        <v>88303</v>
      </c>
      <c r="B6715" s="479" t="s">
        <v>7285</v>
      </c>
      <c r="C6715" s="479" t="s">
        <v>986</v>
      </c>
      <c r="D6715" s="480">
        <v>18.690000000000001</v>
      </c>
    </row>
    <row r="6716" spans="1:4" s="476" customFormat="1" ht="13.5" x14ac:dyDescent="0.25">
      <c r="A6716" s="479">
        <v>88304</v>
      </c>
      <c r="B6716" s="479" t="s">
        <v>7286</v>
      </c>
      <c r="C6716" s="479" t="s">
        <v>986</v>
      </c>
      <c r="D6716" s="480">
        <v>19.71</v>
      </c>
    </row>
    <row r="6717" spans="1:4" s="476" customFormat="1" ht="13.5" x14ac:dyDescent="0.25">
      <c r="A6717" s="479">
        <v>88306</v>
      </c>
      <c r="B6717" s="479" t="s">
        <v>7287</v>
      </c>
      <c r="C6717" s="479" t="s">
        <v>986</v>
      </c>
      <c r="D6717" s="480">
        <v>21.03</v>
      </c>
    </row>
    <row r="6718" spans="1:4" s="476" customFormat="1" ht="13.5" x14ac:dyDescent="0.25">
      <c r="A6718" s="479">
        <v>88307</v>
      </c>
      <c r="B6718" s="479" t="s">
        <v>7288</v>
      </c>
      <c r="C6718" s="479" t="s">
        <v>986</v>
      </c>
      <c r="D6718" s="480">
        <v>20.260000000000002</v>
      </c>
    </row>
    <row r="6719" spans="1:4" s="476" customFormat="1" ht="13.5" x14ac:dyDescent="0.25">
      <c r="A6719" s="479">
        <v>88308</v>
      </c>
      <c r="B6719" s="479" t="s">
        <v>7289</v>
      </c>
      <c r="C6719" s="479" t="s">
        <v>986</v>
      </c>
      <c r="D6719" s="480">
        <v>25.44</v>
      </c>
    </row>
    <row r="6720" spans="1:4" s="476" customFormat="1" ht="13.5" x14ac:dyDescent="0.25">
      <c r="A6720" s="479">
        <v>88309</v>
      </c>
      <c r="B6720" s="479" t="s">
        <v>1024</v>
      </c>
      <c r="C6720" s="479" t="s">
        <v>986</v>
      </c>
      <c r="D6720" s="480">
        <v>23.9</v>
      </c>
    </row>
    <row r="6721" spans="1:4" s="476" customFormat="1" ht="13.5" x14ac:dyDescent="0.25">
      <c r="A6721" s="479">
        <v>88310</v>
      </c>
      <c r="B6721" s="479" t="s">
        <v>1191</v>
      </c>
      <c r="C6721" s="479" t="s">
        <v>986</v>
      </c>
      <c r="D6721" s="480">
        <v>24.89</v>
      </c>
    </row>
    <row r="6722" spans="1:4" s="476" customFormat="1" ht="13.5" x14ac:dyDescent="0.25">
      <c r="A6722" s="479">
        <v>88311</v>
      </c>
      <c r="B6722" s="479" t="s">
        <v>1463</v>
      </c>
      <c r="C6722" s="479" t="s">
        <v>986</v>
      </c>
      <c r="D6722" s="480">
        <v>26.29</v>
      </c>
    </row>
    <row r="6723" spans="1:4" s="476" customFormat="1" ht="13.5" x14ac:dyDescent="0.25">
      <c r="A6723" s="479">
        <v>88312</v>
      </c>
      <c r="B6723" s="479" t="s">
        <v>7290</v>
      </c>
      <c r="C6723" s="479" t="s">
        <v>986</v>
      </c>
      <c r="D6723" s="480">
        <v>26.2</v>
      </c>
    </row>
    <row r="6724" spans="1:4" s="476" customFormat="1" ht="13.5" x14ac:dyDescent="0.25">
      <c r="A6724" s="479">
        <v>88313</v>
      </c>
      <c r="B6724" s="479" t="s">
        <v>7291</v>
      </c>
      <c r="C6724" s="479" t="s">
        <v>986</v>
      </c>
      <c r="D6724" s="480">
        <v>17.11</v>
      </c>
    </row>
    <row r="6725" spans="1:4" s="476" customFormat="1" ht="13.5" x14ac:dyDescent="0.25">
      <c r="A6725" s="479">
        <v>88314</v>
      </c>
      <c r="B6725" s="479" t="s">
        <v>7292</v>
      </c>
      <c r="C6725" s="479" t="s">
        <v>986</v>
      </c>
      <c r="D6725" s="480">
        <v>16.61</v>
      </c>
    </row>
    <row r="6726" spans="1:4" s="476" customFormat="1" ht="13.5" x14ac:dyDescent="0.25">
      <c r="A6726" s="479">
        <v>88315</v>
      </c>
      <c r="B6726" s="479" t="s">
        <v>1188</v>
      </c>
      <c r="C6726" s="479" t="s">
        <v>986</v>
      </c>
      <c r="D6726" s="480">
        <v>23.78</v>
      </c>
    </row>
    <row r="6727" spans="1:4" s="476" customFormat="1" ht="13.5" x14ac:dyDescent="0.25">
      <c r="A6727" s="479">
        <v>88316</v>
      </c>
      <c r="B6727" s="479" t="s">
        <v>995</v>
      </c>
      <c r="C6727" s="479" t="s">
        <v>986</v>
      </c>
      <c r="D6727" s="480">
        <v>17.61</v>
      </c>
    </row>
    <row r="6728" spans="1:4" s="476" customFormat="1" ht="13.5" x14ac:dyDescent="0.25">
      <c r="A6728" s="479">
        <v>88317</v>
      </c>
      <c r="B6728" s="479" t="s">
        <v>2099</v>
      </c>
      <c r="C6728" s="479" t="s">
        <v>986</v>
      </c>
      <c r="D6728" s="480">
        <v>24.44</v>
      </c>
    </row>
    <row r="6729" spans="1:4" s="476" customFormat="1" ht="13.5" x14ac:dyDescent="0.25">
      <c r="A6729" s="479">
        <v>88318</v>
      </c>
      <c r="B6729" s="479" t="s">
        <v>7293</v>
      </c>
      <c r="C6729" s="479" t="s">
        <v>986</v>
      </c>
      <c r="D6729" s="480">
        <v>26.49</v>
      </c>
    </row>
    <row r="6730" spans="1:4" s="476" customFormat="1" ht="13.5" x14ac:dyDescent="0.25">
      <c r="A6730" s="479">
        <v>88320</v>
      </c>
      <c r="B6730" s="479" t="s">
        <v>7294</v>
      </c>
      <c r="C6730" s="479" t="s">
        <v>986</v>
      </c>
      <c r="D6730" s="480">
        <v>27.68</v>
      </c>
    </row>
    <row r="6731" spans="1:4" s="476" customFormat="1" ht="13.5" x14ac:dyDescent="0.25">
      <c r="A6731" s="479">
        <v>88321</v>
      </c>
      <c r="B6731" s="479" t="s">
        <v>7295</v>
      </c>
      <c r="C6731" s="479" t="s">
        <v>986</v>
      </c>
      <c r="D6731" s="480">
        <v>48.85</v>
      </c>
    </row>
    <row r="6732" spans="1:4" s="476" customFormat="1" ht="13.5" x14ac:dyDescent="0.25">
      <c r="A6732" s="479">
        <v>88322</v>
      </c>
      <c r="B6732" s="479" t="s">
        <v>7296</v>
      </c>
      <c r="C6732" s="479" t="s">
        <v>986</v>
      </c>
      <c r="D6732" s="480">
        <v>24.62</v>
      </c>
    </row>
    <row r="6733" spans="1:4" s="476" customFormat="1" ht="13.5" x14ac:dyDescent="0.25">
      <c r="A6733" s="479">
        <v>88323</v>
      </c>
      <c r="B6733" s="479" t="s">
        <v>1255</v>
      </c>
      <c r="C6733" s="479" t="s">
        <v>986</v>
      </c>
      <c r="D6733" s="480">
        <v>25.29</v>
      </c>
    </row>
    <row r="6734" spans="1:4" s="476" customFormat="1" ht="13.5" x14ac:dyDescent="0.25">
      <c r="A6734" s="479">
        <v>88324</v>
      </c>
      <c r="B6734" s="479" t="s">
        <v>7297</v>
      </c>
      <c r="C6734" s="479" t="s">
        <v>986</v>
      </c>
      <c r="D6734" s="480">
        <v>18.62</v>
      </c>
    </row>
    <row r="6735" spans="1:4" s="476" customFormat="1" ht="13.5" x14ac:dyDescent="0.25">
      <c r="A6735" s="479">
        <v>88325</v>
      </c>
      <c r="B6735" s="479" t="s">
        <v>1241</v>
      </c>
      <c r="C6735" s="479" t="s">
        <v>986</v>
      </c>
      <c r="D6735" s="480">
        <v>22.19</v>
      </c>
    </row>
    <row r="6736" spans="1:4" s="476" customFormat="1" ht="13.5" x14ac:dyDescent="0.25">
      <c r="A6736" s="479">
        <v>88326</v>
      </c>
      <c r="B6736" s="479" t="s">
        <v>7298</v>
      </c>
      <c r="C6736" s="479" t="s">
        <v>986</v>
      </c>
      <c r="D6736" s="480">
        <v>22.38</v>
      </c>
    </row>
    <row r="6737" spans="1:4" s="476" customFormat="1" ht="13.5" x14ac:dyDescent="0.25">
      <c r="A6737" s="479">
        <v>88377</v>
      </c>
      <c r="B6737" s="479" t="s">
        <v>1138</v>
      </c>
      <c r="C6737" s="479" t="s">
        <v>986</v>
      </c>
      <c r="D6737" s="480">
        <v>17.82</v>
      </c>
    </row>
    <row r="6738" spans="1:4" s="476" customFormat="1" ht="13.5" x14ac:dyDescent="0.25">
      <c r="A6738" s="479">
        <v>88441</v>
      </c>
      <c r="B6738" s="479" t="s">
        <v>1055</v>
      </c>
      <c r="C6738" s="479" t="s">
        <v>986</v>
      </c>
      <c r="D6738" s="480">
        <v>23.12</v>
      </c>
    </row>
    <row r="6739" spans="1:4" s="476" customFormat="1" ht="13.5" x14ac:dyDescent="0.25">
      <c r="A6739" s="479">
        <v>88597</v>
      </c>
      <c r="B6739" s="479" t="s">
        <v>7299</v>
      </c>
      <c r="C6739" s="479" t="s">
        <v>986</v>
      </c>
      <c r="D6739" s="480">
        <v>29.15</v>
      </c>
    </row>
    <row r="6740" spans="1:4" s="476" customFormat="1" ht="13.5" x14ac:dyDescent="0.25">
      <c r="A6740" s="479">
        <v>90766</v>
      </c>
      <c r="B6740" s="479" t="s">
        <v>7300</v>
      </c>
      <c r="C6740" s="479" t="s">
        <v>986</v>
      </c>
      <c r="D6740" s="480">
        <v>28.41</v>
      </c>
    </row>
    <row r="6741" spans="1:4" s="476" customFormat="1" ht="13.5" x14ac:dyDescent="0.25">
      <c r="A6741" s="479">
        <v>90767</v>
      </c>
      <c r="B6741" s="479" t="s">
        <v>7301</v>
      </c>
      <c r="C6741" s="479" t="s">
        <v>986</v>
      </c>
      <c r="D6741" s="480">
        <v>34.26</v>
      </c>
    </row>
    <row r="6742" spans="1:4" s="476" customFormat="1" ht="13.5" x14ac:dyDescent="0.25">
      <c r="A6742" s="479">
        <v>90768</v>
      </c>
      <c r="B6742" s="479" t="s">
        <v>7302</v>
      </c>
      <c r="C6742" s="479" t="s">
        <v>986</v>
      </c>
      <c r="D6742" s="480">
        <v>68.48</v>
      </c>
    </row>
    <row r="6743" spans="1:4" s="476" customFormat="1" ht="13.5" x14ac:dyDescent="0.25">
      <c r="A6743" s="479">
        <v>90769</v>
      </c>
      <c r="B6743" s="479" t="s">
        <v>7303</v>
      </c>
      <c r="C6743" s="479" t="s">
        <v>986</v>
      </c>
      <c r="D6743" s="480">
        <v>96.8</v>
      </c>
    </row>
    <row r="6744" spans="1:4" s="476" customFormat="1" ht="13.5" x14ac:dyDescent="0.25">
      <c r="A6744" s="479">
        <v>90770</v>
      </c>
      <c r="B6744" s="479" t="s">
        <v>7304</v>
      </c>
      <c r="C6744" s="479" t="s">
        <v>986</v>
      </c>
      <c r="D6744" s="480">
        <v>127.6</v>
      </c>
    </row>
    <row r="6745" spans="1:4" s="476" customFormat="1" ht="13.5" x14ac:dyDescent="0.25">
      <c r="A6745" s="479">
        <v>90771</v>
      </c>
      <c r="B6745" s="479" t="s">
        <v>7305</v>
      </c>
      <c r="C6745" s="479" t="s">
        <v>986</v>
      </c>
      <c r="D6745" s="480">
        <v>31.05</v>
      </c>
    </row>
    <row r="6746" spans="1:4" s="476" customFormat="1" ht="13.5" x14ac:dyDescent="0.25">
      <c r="A6746" s="479">
        <v>90772</v>
      </c>
      <c r="B6746" s="479" t="s">
        <v>7306</v>
      </c>
      <c r="C6746" s="479" t="s">
        <v>986</v>
      </c>
      <c r="D6746" s="480">
        <v>24</v>
      </c>
    </row>
    <row r="6747" spans="1:4" s="476" customFormat="1" ht="13.5" x14ac:dyDescent="0.25">
      <c r="A6747" s="479">
        <v>90773</v>
      </c>
      <c r="B6747" s="479" t="s">
        <v>7307</v>
      </c>
      <c r="C6747" s="479" t="s">
        <v>986</v>
      </c>
      <c r="D6747" s="480">
        <v>14.26</v>
      </c>
    </row>
    <row r="6748" spans="1:4" s="476" customFormat="1" ht="13.5" x14ac:dyDescent="0.25">
      <c r="A6748" s="479">
        <v>90775</v>
      </c>
      <c r="B6748" s="479" t="s">
        <v>7308</v>
      </c>
      <c r="C6748" s="479" t="s">
        <v>986</v>
      </c>
      <c r="D6748" s="480">
        <v>26.18</v>
      </c>
    </row>
    <row r="6749" spans="1:4" s="476" customFormat="1" ht="13.5" x14ac:dyDescent="0.25">
      <c r="A6749" s="479">
        <v>90776</v>
      </c>
      <c r="B6749" s="479" t="s">
        <v>7309</v>
      </c>
      <c r="C6749" s="479" t="s">
        <v>986</v>
      </c>
      <c r="D6749" s="480">
        <v>19.41</v>
      </c>
    </row>
    <row r="6750" spans="1:4" s="476" customFormat="1" ht="13.5" x14ac:dyDescent="0.25">
      <c r="A6750" s="479">
        <v>90777</v>
      </c>
      <c r="B6750" s="479" t="s">
        <v>7310</v>
      </c>
      <c r="C6750" s="479" t="s">
        <v>986</v>
      </c>
      <c r="D6750" s="480">
        <v>92.93</v>
      </c>
    </row>
    <row r="6751" spans="1:4" s="476" customFormat="1" ht="13.5" x14ac:dyDescent="0.25">
      <c r="A6751" s="479">
        <v>90778</v>
      </c>
      <c r="B6751" s="479" t="s">
        <v>1076</v>
      </c>
      <c r="C6751" s="479" t="s">
        <v>986</v>
      </c>
      <c r="D6751" s="480">
        <v>105.61</v>
      </c>
    </row>
    <row r="6752" spans="1:4" s="476" customFormat="1" ht="13.5" x14ac:dyDescent="0.25">
      <c r="A6752" s="479">
        <v>90779</v>
      </c>
      <c r="B6752" s="479" t="s">
        <v>7311</v>
      </c>
      <c r="C6752" s="479" t="s">
        <v>986</v>
      </c>
      <c r="D6752" s="480">
        <v>143.94</v>
      </c>
    </row>
    <row r="6753" spans="1:4" s="476" customFormat="1" ht="13.5" x14ac:dyDescent="0.25">
      <c r="A6753" s="479">
        <v>90780</v>
      </c>
      <c r="B6753" s="479" t="s">
        <v>2199</v>
      </c>
      <c r="C6753" s="479" t="s">
        <v>986</v>
      </c>
      <c r="D6753" s="480">
        <v>28.61</v>
      </c>
    </row>
    <row r="6754" spans="1:4" s="476" customFormat="1" ht="13.5" x14ac:dyDescent="0.25">
      <c r="A6754" s="479">
        <v>90781</v>
      </c>
      <c r="B6754" s="479" t="s">
        <v>7312</v>
      </c>
      <c r="C6754" s="479" t="s">
        <v>986</v>
      </c>
      <c r="D6754" s="480">
        <v>18.809999999999999</v>
      </c>
    </row>
    <row r="6755" spans="1:4" s="476" customFormat="1" ht="13.5" x14ac:dyDescent="0.25">
      <c r="A6755" s="479">
        <v>91677</v>
      </c>
      <c r="B6755" s="479" t="s">
        <v>7313</v>
      </c>
      <c r="C6755" s="479" t="s">
        <v>986</v>
      </c>
      <c r="D6755" s="480">
        <v>110.31</v>
      </c>
    </row>
    <row r="6756" spans="1:4" s="476" customFormat="1" ht="13.5" x14ac:dyDescent="0.25">
      <c r="A6756" s="479">
        <v>91678</v>
      </c>
      <c r="B6756" s="479" t="s">
        <v>7314</v>
      </c>
      <c r="C6756" s="479" t="s">
        <v>986</v>
      </c>
      <c r="D6756" s="480">
        <v>102.15</v>
      </c>
    </row>
    <row r="6757" spans="1:4" s="476" customFormat="1" ht="13.5" x14ac:dyDescent="0.25">
      <c r="A6757" s="479">
        <v>93558</v>
      </c>
      <c r="B6757" s="479" t="s">
        <v>7315</v>
      </c>
      <c r="C6757" s="479" t="s">
        <v>1161</v>
      </c>
      <c r="D6757" s="481">
        <v>3561.54</v>
      </c>
    </row>
    <row r="6758" spans="1:4" s="476" customFormat="1" ht="13.5" x14ac:dyDescent="0.25">
      <c r="A6758" s="479">
        <v>93559</v>
      </c>
      <c r="B6758" s="479" t="s">
        <v>7299</v>
      </c>
      <c r="C6758" s="479" t="s">
        <v>1161</v>
      </c>
      <c r="D6758" s="481">
        <v>5204.63</v>
      </c>
    </row>
    <row r="6759" spans="1:4" s="476" customFormat="1" ht="13.5" x14ac:dyDescent="0.25">
      <c r="A6759" s="479">
        <v>93560</v>
      </c>
      <c r="B6759" s="479" t="s">
        <v>7307</v>
      </c>
      <c r="C6759" s="479" t="s">
        <v>1161</v>
      </c>
      <c r="D6759" s="481">
        <v>2555.41</v>
      </c>
    </row>
    <row r="6760" spans="1:4" s="476" customFormat="1" ht="13.5" x14ac:dyDescent="0.25">
      <c r="A6760" s="479">
        <v>93561</v>
      </c>
      <c r="B6760" s="479" t="s">
        <v>7308</v>
      </c>
      <c r="C6760" s="479" t="s">
        <v>1161</v>
      </c>
      <c r="D6760" s="481">
        <v>4675.7299999999996</v>
      </c>
    </row>
    <row r="6761" spans="1:4" s="476" customFormat="1" ht="13.5" x14ac:dyDescent="0.25">
      <c r="A6761" s="479">
        <v>93562</v>
      </c>
      <c r="B6761" s="479" t="s">
        <v>7305</v>
      </c>
      <c r="C6761" s="479" t="s">
        <v>1161</v>
      </c>
      <c r="D6761" s="481">
        <v>5543.55</v>
      </c>
    </row>
    <row r="6762" spans="1:4" s="476" customFormat="1" ht="13.5" x14ac:dyDescent="0.25">
      <c r="A6762" s="479">
        <v>93563</v>
      </c>
      <c r="B6762" s="479" t="s">
        <v>7300</v>
      </c>
      <c r="C6762" s="479" t="s">
        <v>1161</v>
      </c>
      <c r="D6762" s="481">
        <v>5072.72</v>
      </c>
    </row>
    <row r="6763" spans="1:4" s="476" customFormat="1" ht="13.5" x14ac:dyDescent="0.25">
      <c r="A6763" s="479">
        <v>93564</v>
      </c>
      <c r="B6763" s="479" t="s">
        <v>7301</v>
      </c>
      <c r="C6763" s="479" t="s">
        <v>1161</v>
      </c>
      <c r="D6763" s="481">
        <v>6099.07</v>
      </c>
    </row>
    <row r="6764" spans="1:4" s="476" customFormat="1" ht="13.5" x14ac:dyDescent="0.25">
      <c r="A6764" s="479">
        <v>93565</v>
      </c>
      <c r="B6764" s="479" t="s">
        <v>7310</v>
      </c>
      <c r="C6764" s="479" t="s">
        <v>1161</v>
      </c>
      <c r="D6764" s="481">
        <v>16531.82</v>
      </c>
    </row>
    <row r="6765" spans="1:4" s="476" customFormat="1" ht="13.5" x14ac:dyDescent="0.25">
      <c r="A6765" s="479">
        <v>93566</v>
      </c>
      <c r="B6765" s="479" t="s">
        <v>7306</v>
      </c>
      <c r="C6765" s="479" t="s">
        <v>1161</v>
      </c>
      <c r="D6765" s="481">
        <v>4286.29</v>
      </c>
    </row>
    <row r="6766" spans="1:4" s="476" customFormat="1" ht="13.5" x14ac:dyDescent="0.25">
      <c r="A6766" s="479">
        <v>93567</v>
      </c>
      <c r="B6766" s="479" t="s">
        <v>1076</v>
      </c>
      <c r="C6766" s="479" t="s">
        <v>1161</v>
      </c>
      <c r="D6766" s="481">
        <v>18786.25</v>
      </c>
    </row>
    <row r="6767" spans="1:4" s="476" customFormat="1" ht="13.5" x14ac:dyDescent="0.25">
      <c r="A6767" s="479">
        <v>93568</v>
      </c>
      <c r="B6767" s="479" t="s">
        <v>7311</v>
      </c>
      <c r="C6767" s="479" t="s">
        <v>1161</v>
      </c>
      <c r="D6767" s="481">
        <v>25599.69</v>
      </c>
    </row>
    <row r="6768" spans="1:4" s="476" customFormat="1" ht="13.5" x14ac:dyDescent="0.25">
      <c r="A6768" s="479">
        <v>93569</v>
      </c>
      <c r="B6768" s="479" t="s">
        <v>7316</v>
      </c>
      <c r="C6768" s="479" t="s">
        <v>1161</v>
      </c>
      <c r="D6768" s="481">
        <v>12201.61</v>
      </c>
    </row>
    <row r="6769" spans="1:4" s="476" customFormat="1" ht="13.5" x14ac:dyDescent="0.25">
      <c r="A6769" s="479">
        <v>93570</v>
      </c>
      <c r="B6769" s="479" t="s">
        <v>7317</v>
      </c>
      <c r="C6769" s="479" t="s">
        <v>1161</v>
      </c>
      <c r="D6769" s="481">
        <v>17239.02</v>
      </c>
    </row>
    <row r="6770" spans="1:4" s="476" customFormat="1" ht="13.5" x14ac:dyDescent="0.25">
      <c r="A6770" s="479">
        <v>93571</v>
      </c>
      <c r="B6770" s="479" t="s">
        <v>7318</v>
      </c>
      <c r="C6770" s="479" t="s">
        <v>1161</v>
      </c>
      <c r="D6770" s="481">
        <v>22720.78</v>
      </c>
    </row>
    <row r="6771" spans="1:4" s="476" customFormat="1" ht="13.5" x14ac:dyDescent="0.25">
      <c r="A6771" s="479">
        <v>93572</v>
      </c>
      <c r="B6771" s="479" t="s">
        <v>7319</v>
      </c>
      <c r="C6771" s="479" t="s">
        <v>1161</v>
      </c>
      <c r="D6771" s="481">
        <v>3465.25</v>
      </c>
    </row>
    <row r="6772" spans="1:4" s="476" customFormat="1" ht="13.5" x14ac:dyDescent="0.25">
      <c r="A6772" s="479">
        <v>94295</v>
      </c>
      <c r="B6772" s="479" t="s">
        <v>2199</v>
      </c>
      <c r="C6772" s="479" t="s">
        <v>1161</v>
      </c>
      <c r="D6772" s="481">
        <v>5100.3999999999996</v>
      </c>
    </row>
    <row r="6773" spans="1:4" s="476" customFormat="1" ht="13.5" x14ac:dyDescent="0.25">
      <c r="A6773" s="479">
        <v>94296</v>
      </c>
      <c r="B6773" s="479" t="s">
        <v>7312</v>
      </c>
      <c r="C6773" s="479" t="s">
        <v>1161</v>
      </c>
      <c r="D6773" s="481">
        <v>3359.98</v>
      </c>
    </row>
    <row r="6774" spans="1:4" s="476" customFormat="1" ht="13.5" x14ac:dyDescent="0.25">
      <c r="A6774" s="479">
        <v>95308</v>
      </c>
      <c r="B6774" s="479" t="s">
        <v>7320</v>
      </c>
      <c r="C6774" s="479" t="s">
        <v>986</v>
      </c>
      <c r="D6774" s="480">
        <v>0.1</v>
      </c>
    </row>
    <row r="6775" spans="1:4" s="476" customFormat="1" ht="13.5" x14ac:dyDescent="0.25">
      <c r="A6775" s="479">
        <v>95309</v>
      </c>
      <c r="B6775" s="479" t="s">
        <v>7321</v>
      </c>
      <c r="C6775" s="479" t="s">
        <v>986</v>
      </c>
      <c r="D6775" s="480">
        <v>0.14000000000000001</v>
      </c>
    </row>
    <row r="6776" spans="1:4" s="476" customFormat="1" ht="13.5" x14ac:dyDescent="0.25">
      <c r="A6776" s="479">
        <v>95310</v>
      </c>
      <c r="B6776" s="479" t="s">
        <v>7322</v>
      </c>
      <c r="C6776" s="479" t="s">
        <v>986</v>
      </c>
      <c r="D6776" s="480">
        <v>7.0000000000000007E-2</v>
      </c>
    </row>
    <row r="6777" spans="1:4" s="476" customFormat="1" ht="13.5" x14ac:dyDescent="0.25">
      <c r="A6777" s="479">
        <v>95311</v>
      </c>
      <c r="B6777" s="479" t="s">
        <v>7323</v>
      </c>
      <c r="C6777" s="479" t="s">
        <v>986</v>
      </c>
      <c r="D6777" s="480">
        <v>0.1</v>
      </c>
    </row>
    <row r="6778" spans="1:4" s="476" customFormat="1" ht="13.5" x14ac:dyDescent="0.25">
      <c r="A6778" s="479">
        <v>95312</v>
      </c>
      <c r="B6778" s="479" t="s">
        <v>7324</v>
      </c>
      <c r="C6778" s="479" t="s">
        <v>986</v>
      </c>
      <c r="D6778" s="480">
        <v>0.11</v>
      </c>
    </row>
    <row r="6779" spans="1:4" s="476" customFormat="1" ht="13.5" x14ac:dyDescent="0.25">
      <c r="A6779" s="479">
        <v>95313</v>
      </c>
      <c r="B6779" s="479" t="s">
        <v>7325</v>
      </c>
      <c r="C6779" s="479" t="s">
        <v>986</v>
      </c>
      <c r="D6779" s="480">
        <v>0.12</v>
      </c>
    </row>
    <row r="6780" spans="1:4" s="476" customFormat="1" ht="13.5" x14ac:dyDescent="0.25">
      <c r="A6780" s="479">
        <v>95314</v>
      </c>
      <c r="B6780" s="479" t="s">
        <v>7326</v>
      </c>
      <c r="C6780" s="479" t="s">
        <v>986</v>
      </c>
      <c r="D6780" s="480">
        <v>0.14000000000000001</v>
      </c>
    </row>
    <row r="6781" spans="1:4" s="476" customFormat="1" ht="13.5" x14ac:dyDescent="0.25">
      <c r="A6781" s="479">
        <v>95315</v>
      </c>
      <c r="B6781" s="479" t="s">
        <v>7327</v>
      </c>
      <c r="C6781" s="479" t="s">
        <v>986</v>
      </c>
      <c r="D6781" s="480">
        <v>0.13</v>
      </c>
    </row>
    <row r="6782" spans="1:4" s="476" customFormat="1" ht="13.5" x14ac:dyDescent="0.25">
      <c r="A6782" s="479">
        <v>95316</v>
      </c>
      <c r="B6782" s="479" t="s">
        <v>7328</v>
      </c>
      <c r="C6782" s="479" t="s">
        <v>986</v>
      </c>
      <c r="D6782" s="480">
        <v>0.32</v>
      </c>
    </row>
    <row r="6783" spans="1:4" s="476" customFormat="1" ht="13.5" x14ac:dyDescent="0.25">
      <c r="A6783" s="479">
        <v>95317</v>
      </c>
      <c r="B6783" s="479" t="s">
        <v>7329</v>
      </c>
      <c r="C6783" s="479" t="s">
        <v>986</v>
      </c>
      <c r="D6783" s="480">
        <v>0.15</v>
      </c>
    </row>
    <row r="6784" spans="1:4" s="476" customFormat="1" ht="13.5" x14ac:dyDescent="0.25">
      <c r="A6784" s="479">
        <v>95318</v>
      </c>
      <c r="B6784" s="479" t="s">
        <v>7330</v>
      </c>
      <c r="C6784" s="479" t="s">
        <v>986</v>
      </c>
      <c r="D6784" s="480">
        <v>0.17</v>
      </c>
    </row>
    <row r="6785" spans="1:4" s="476" customFormat="1" ht="13.5" x14ac:dyDescent="0.25">
      <c r="A6785" s="479">
        <v>95319</v>
      </c>
      <c r="B6785" s="479" t="s">
        <v>7331</v>
      </c>
      <c r="C6785" s="479" t="s">
        <v>986</v>
      </c>
      <c r="D6785" s="480">
        <v>0.09</v>
      </c>
    </row>
    <row r="6786" spans="1:4" s="476" customFormat="1" ht="13.5" x14ac:dyDescent="0.25">
      <c r="A6786" s="479">
        <v>95320</v>
      </c>
      <c r="B6786" s="479" t="s">
        <v>7332</v>
      </c>
      <c r="C6786" s="479" t="s">
        <v>986</v>
      </c>
      <c r="D6786" s="480">
        <v>0.1</v>
      </c>
    </row>
    <row r="6787" spans="1:4" s="476" customFormat="1" ht="13.5" x14ac:dyDescent="0.25">
      <c r="A6787" s="479">
        <v>95321</v>
      </c>
      <c r="B6787" s="479" t="s">
        <v>7333</v>
      </c>
      <c r="C6787" s="479" t="s">
        <v>986</v>
      </c>
      <c r="D6787" s="480">
        <v>0.1</v>
      </c>
    </row>
    <row r="6788" spans="1:4" s="476" customFormat="1" ht="13.5" x14ac:dyDescent="0.25">
      <c r="A6788" s="479">
        <v>95322</v>
      </c>
      <c r="B6788" s="479" t="s">
        <v>7334</v>
      </c>
      <c r="C6788" s="479" t="s">
        <v>986</v>
      </c>
      <c r="D6788" s="480">
        <v>0.04</v>
      </c>
    </row>
    <row r="6789" spans="1:4" s="476" customFormat="1" ht="13.5" x14ac:dyDescent="0.25">
      <c r="A6789" s="479">
        <v>95323</v>
      </c>
      <c r="B6789" s="479" t="s">
        <v>7335</v>
      </c>
      <c r="C6789" s="479" t="s">
        <v>986</v>
      </c>
      <c r="D6789" s="480">
        <v>0.21</v>
      </c>
    </row>
    <row r="6790" spans="1:4" s="476" customFormat="1" ht="13.5" x14ac:dyDescent="0.25">
      <c r="A6790" s="479">
        <v>95324</v>
      </c>
      <c r="B6790" s="479" t="s">
        <v>7336</v>
      </c>
      <c r="C6790" s="479" t="s">
        <v>986</v>
      </c>
      <c r="D6790" s="480">
        <v>0.18</v>
      </c>
    </row>
    <row r="6791" spans="1:4" s="476" customFormat="1" ht="13.5" x14ac:dyDescent="0.25">
      <c r="A6791" s="479">
        <v>95325</v>
      </c>
      <c r="B6791" s="479" t="s">
        <v>7337</v>
      </c>
      <c r="C6791" s="479" t="s">
        <v>986</v>
      </c>
      <c r="D6791" s="480">
        <v>0.15</v>
      </c>
    </row>
    <row r="6792" spans="1:4" s="476" customFormat="1" ht="13.5" x14ac:dyDescent="0.25">
      <c r="A6792" s="479">
        <v>95326</v>
      </c>
      <c r="B6792" s="479" t="s">
        <v>7338</v>
      </c>
      <c r="C6792" s="479" t="s">
        <v>986</v>
      </c>
      <c r="D6792" s="480">
        <v>0.08</v>
      </c>
    </row>
    <row r="6793" spans="1:4" s="476" customFormat="1" ht="13.5" x14ac:dyDescent="0.25">
      <c r="A6793" s="479">
        <v>95328</v>
      </c>
      <c r="B6793" s="479" t="s">
        <v>7339</v>
      </c>
      <c r="C6793" s="479" t="s">
        <v>986</v>
      </c>
      <c r="D6793" s="480">
        <v>0.13</v>
      </c>
    </row>
    <row r="6794" spans="1:4" s="476" customFormat="1" ht="13.5" x14ac:dyDescent="0.25">
      <c r="A6794" s="479">
        <v>95329</v>
      </c>
      <c r="B6794" s="479" t="s">
        <v>7340</v>
      </c>
      <c r="C6794" s="479" t="s">
        <v>986</v>
      </c>
      <c r="D6794" s="480">
        <v>0.18</v>
      </c>
    </row>
    <row r="6795" spans="1:4" s="476" customFormat="1" ht="13.5" x14ac:dyDescent="0.25">
      <c r="A6795" s="479">
        <v>95330</v>
      </c>
      <c r="B6795" s="479" t="s">
        <v>7341</v>
      </c>
      <c r="C6795" s="479" t="s">
        <v>986</v>
      </c>
      <c r="D6795" s="480">
        <v>0.14000000000000001</v>
      </c>
    </row>
    <row r="6796" spans="1:4" s="476" customFormat="1" ht="13.5" x14ac:dyDescent="0.25">
      <c r="A6796" s="479">
        <v>95331</v>
      </c>
      <c r="B6796" s="479" t="s">
        <v>7342</v>
      </c>
      <c r="C6796" s="479" t="s">
        <v>986</v>
      </c>
      <c r="D6796" s="480">
        <v>0.08</v>
      </c>
    </row>
    <row r="6797" spans="1:4" s="476" customFormat="1" ht="13.5" x14ac:dyDescent="0.25">
      <c r="A6797" s="479">
        <v>95332</v>
      </c>
      <c r="B6797" s="479" t="s">
        <v>7343</v>
      </c>
      <c r="C6797" s="479" t="s">
        <v>986</v>
      </c>
      <c r="D6797" s="480">
        <v>0.46</v>
      </c>
    </row>
    <row r="6798" spans="1:4" s="476" customFormat="1" ht="13.5" x14ac:dyDescent="0.25">
      <c r="A6798" s="479">
        <v>95333</v>
      </c>
      <c r="B6798" s="479" t="s">
        <v>7344</v>
      </c>
      <c r="C6798" s="479" t="s">
        <v>986</v>
      </c>
      <c r="D6798" s="480">
        <v>0.46</v>
      </c>
    </row>
    <row r="6799" spans="1:4" s="476" customFormat="1" ht="13.5" x14ac:dyDescent="0.25">
      <c r="A6799" s="479">
        <v>95334</v>
      </c>
      <c r="B6799" s="479" t="s">
        <v>7345</v>
      </c>
      <c r="C6799" s="479" t="s">
        <v>986</v>
      </c>
      <c r="D6799" s="480">
        <v>0.56000000000000005</v>
      </c>
    </row>
    <row r="6800" spans="1:4" s="476" customFormat="1" ht="13.5" x14ac:dyDescent="0.25">
      <c r="A6800" s="479">
        <v>95335</v>
      </c>
      <c r="B6800" s="479" t="s">
        <v>7346</v>
      </c>
      <c r="C6800" s="479" t="s">
        <v>986</v>
      </c>
      <c r="D6800" s="480">
        <v>0.22</v>
      </c>
    </row>
    <row r="6801" spans="1:4" s="476" customFormat="1" ht="13.5" x14ac:dyDescent="0.25">
      <c r="A6801" s="479">
        <v>95337</v>
      </c>
      <c r="B6801" s="479" t="s">
        <v>7347</v>
      </c>
      <c r="C6801" s="479" t="s">
        <v>986</v>
      </c>
      <c r="D6801" s="480">
        <v>0.14000000000000001</v>
      </c>
    </row>
    <row r="6802" spans="1:4" s="476" customFormat="1" ht="13.5" x14ac:dyDescent="0.25">
      <c r="A6802" s="479">
        <v>95338</v>
      </c>
      <c r="B6802" s="479" t="s">
        <v>7348</v>
      </c>
      <c r="C6802" s="479" t="s">
        <v>986</v>
      </c>
      <c r="D6802" s="480">
        <v>0.26</v>
      </c>
    </row>
    <row r="6803" spans="1:4" s="476" customFormat="1" ht="13.5" x14ac:dyDescent="0.25">
      <c r="A6803" s="479">
        <v>95339</v>
      </c>
      <c r="B6803" s="479" t="s">
        <v>7349</v>
      </c>
      <c r="C6803" s="479" t="s">
        <v>986</v>
      </c>
      <c r="D6803" s="480">
        <v>0.21</v>
      </c>
    </row>
    <row r="6804" spans="1:4" s="476" customFormat="1" ht="13.5" x14ac:dyDescent="0.25">
      <c r="A6804" s="479">
        <v>95340</v>
      </c>
      <c r="B6804" s="479" t="s">
        <v>7350</v>
      </c>
      <c r="C6804" s="479" t="s">
        <v>986</v>
      </c>
      <c r="D6804" s="480">
        <v>0.18</v>
      </c>
    </row>
    <row r="6805" spans="1:4" s="476" customFormat="1" ht="13.5" x14ac:dyDescent="0.25">
      <c r="A6805" s="479">
        <v>95341</v>
      </c>
      <c r="B6805" s="479" t="s">
        <v>7351</v>
      </c>
      <c r="C6805" s="479" t="s">
        <v>986</v>
      </c>
      <c r="D6805" s="480">
        <v>0.14000000000000001</v>
      </c>
    </row>
    <row r="6806" spans="1:4" s="476" customFormat="1" ht="13.5" x14ac:dyDescent="0.25">
      <c r="A6806" s="479">
        <v>95342</v>
      </c>
      <c r="B6806" s="479" t="s">
        <v>7352</v>
      </c>
      <c r="C6806" s="479" t="s">
        <v>986</v>
      </c>
      <c r="D6806" s="480">
        <v>0.11</v>
      </c>
    </row>
    <row r="6807" spans="1:4" s="476" customFormat="1" ht="13.5" x14ac:dyDescent="0.25">
      <c r="A6807" s="479">
        <v>95343</v>
      </c>
      <c r="B6807" s="479" t="s">
        <v>7353</v>
      </c>
      <c r="C6807" s="479" t="s">
        <v>986</v>
      </c>
      <c r="D6807" s="480">
        <v>0.14000000000000001</v>
      </c>
    </row>
    <row r="6808" spans="1:4" s="476" customFormat="1" ht="13.5" x14ac:dyDescent="0.25">
      <c r="A6808" s="479">
        <v>95344</v>
      </c>
      <c r="B6808" s="479" t="s">
        <v>7354</v>
      </c>
      <c r="C6808" s="479" t="s">
        <v>986</v>
      </c>
      <c r="D6808" s="480">
        <v>0.1</v>
      </c>
    </row>
    <row r="6809" spans="1:4" s="476" customFormat="1" ht="13.5" x14ac:dyDescent="0.25">
      <c r="A6809" s="479">
        <v>95345</v>
      </c>
      <c r="B6809" s="479" t="s">
        <v>7355</v>
      </c>
      <c r="C6809" s="479" t="s">
        <v>986</v>
      </c>
      <c r="D6809" s="480">
        <v>0.4</v>
      </c>
    </row>
    <row r="6810" spans="1:4" s="476" customFormat="1" ht="13.5" x14ac:dyDescent="0.25">
      <c r="A6810" s="479">
        <v>95346</v>
      </c>
      <c r="B6810" s="479" t="s">
        <v>7356</v>
      </c>
      <c r="C6810" s="479" t="s">
        <v>986</v>
      </c>
      <c r="D6810" s="480">
        <v>0.04</v>
      </c>
    </row>
    <row r="6811" spans="1:4" s="476" customFormat="1" ht="13.5" x14ac:dyDescent="0.25">
      <c r="A6811" s="479">
        <v>95347</v>
      </c>
      <c r="B6811" s="479" t="s">
        <v>7357</v>
      </c>
      <c r="C6811" s="479" t="s">
        <v>986</v>
      </c>
      <c r="D6811" s="480">
        <v>0.05</v>
      </c>
    </row>
    <row r="6812" spans="1:4" s="476" customFormat="1" ht="13.5" x14ac:dyDescent="0.25">
      <c r="A6812" s="479">
        <v>95348</v>
      </c>
      <c r="B6812" s="479" t="s">
        <v>7358</v>
      </c>
      <c r="C6812" s="479" t="s">
        <v>986</v>
      </c>
      <c r="D6812" s="480">
        <v>0.06</v>
      </c>
    </row>
    <row r="6813" spans="1:4" s="476" customFormat="1" ht="13.5" x14ac:dyDescent="0.25">
      <c r="A6813" s="479">
        <v>95349</v>
      </c>
      <c r="B6813" s="479" t="s">
        <v>7359</v>
      </c>
      <c r="C6813" s="479" t="s">
        <v>986</v>
      </c>
      <c r="D6813" s="480">
        <v>0.04</v>
      </c>
    </row>
    <row r="6814" spans="1:4" s="476" customFormat="1" ht="13.5" x14ac:dyDescent="0.25">
      <c r="A6814" s="479">
        <v>95350</v>
      </c>
      <c r="B6814" s="479" t="s">
        <v>7360</v>
      </c>
      <c r="C6814" s="479" t="s">
        <v>986</v>
      </c>
      <c r="D6814" s="480">
        <v>0.04</v>
      </c>
    </row>
    <row r="6815" spans="1:4" s="476" customFormat="1" ht="13.5" x14ac:dyDescent="0.25">
      <c r="A6815" s="479">
        <v>95351</v>
      </c>
      <c r="B6815" s="479" t="s">
        <v>7361</v>
      </c>
      <c r="C6815" s="479" t="s">
        <v>986</v>
      </c>
      <c r="D6815" s="480">
        <v>0.15</v>
      </c>
    </row>
    <row r="6816" spans="1:4" s="476" customFormat="1" ht="13.5" x14ac:dyDescent="0.25">
      <c r="A6816" s="479">
        <v>95352</v>
      </c>
      <c r="B6816" s="479" t="s">
        <v>7362</v>
      </c>
      <c r="C6816" s="479" t="s">
        <v>986</v>
      </c>
      <c r="D6816" s="480">
        <v>0.05</v>
      </c>
    </row>
    <row r="6817" spans="1:4" s="476" customFormat="1" ht="13.5" x14ac:dyDescent="0.25">
      <c r="A6817" s="479">
        <v>95354</v>
      </c>
      <c r="B6817" s="479" t="s">
        <v>7363</v>
      </c>
      <c r="C6817" s="479" t="s">
        <v>986</v>
      </c>
      <c r="D6817" s="480">
        <v>7.0000000000000007E-2</v>
      </c>
    </row>
    <row r="6818" spans="1:4" s="476" customFormat="1" ht="13.5" x14ac:dyDescent="0.25">
      <c r="A6818" s="479">
        <v>95355</v>
      </c>
      <c r="B6818" s="479" t="s">
        <v>7364</v>
      </c>
      <c r="C6818" s="479" t="s">
        <v>986</v>
      </c>
      <c r="D6818" s="480">
        <v>7.0000000000000007E-2</v>
      </c>
    </row>
    <row r="6819" spans="1:4" s="476" customFormat="1" ht="13.5" x14ac:dyDescent="0.25">
      <c r="A6819" s="479">
        <v>95356</v>
      </c>
      <c r="B6819" s="479" t="s">
        <v>7365</v>
      </c>
      <c r="C6819" s="479" t="s">
        <v>986</v>
      </c>
      <c r="D6819" s="480">
        <v>0.09</v>
      </c>
    </row>
    <row r="6820" spans="1:4" s="476" customFormat="1" ht="13.5" x14ac:dyDescent="0.25">
      <c r="A6820" s="479">
        <v>95357</v>
      </c>
      <c r="B6820" s="479" t="s">
        <v>7366</v>
      </c>
      <c r="C6820" s="479" t="s">
        <v>986</v>
      </c>
      <c r="D6820" s="480">
        <v>0.14000000000000001</v>
      </c>
    </row>
    <row r="6821" spans="1:4" s="476" customFormat="1" ht="13.5" x14ac:dyDescent="0.25">
      <c r="A6821" s="479">
        <v>95358</v>
      </c>
      <c r="B6821" s="479" t="s">
        <v>7367</v>
      </c>
      <c r="C6821" s="479" t="s">
        <v>986</v>
      </c>
      <c r="D6821" s="480">
        <v>0.15</v>
      </c>
    </row>
    <row r="6822" spans="1:4" s="476" customFormat="1" ht="13.5" x14ac:dyDescent="0.25">
      <c r="A6822" s="479">
        <v>95359</v>
      </c>
      <c r="B6822" s="479" t="s">
        <v>7368</v>
      </c>
      <c r="C6822" s="479" t="s">
        <v>986</v>
      </c>
      <c r="D6822" s="480">
        <v>0.15</v>
      </c>
    </row>
    <row r="6823" spans="1:4" s="476" customFormat="1" ht="13.5" x14ac:dyDescent="0.25">
      <c r="A6823" s="479">
        <v>95360</v>
      </c>
      <c r="B6823" s="479" t="s">
        <v>7369</v>
      </c>
      <c r="C6823" s="479" t="s">
        <v>986</v>
      </c>
      <c r="D6823" s="480">
        <v>0.1</v>
      </c>
    </row>
    <row r="6824" spans="1:4" s="476" customFormat="1" ht="13.5" x14ac:dyDescent="0.25">
      <c r="A6824" s="479">
        <v>95361</v>
      </c>
      <c r="B6824" s="479" t="s">
        <v>7370</v>
      </c>
      <c r="C6824" s="479" t="s">
        <v>986</v>
      </c>
      <c r="D6824" s="480">
        <v>0.08</v>
      </c>
    </row>
    <row r="6825" spans="1:4" s="476" customFormat="1" ht="13.5" x14ac:dyDescent="0.25">
      <c r="A6825" s="479">
        <v>95362</v>
      </c>
      <c r="B6825" s="479" t="s">
        <v>7371</v>
      </c>
      <c r="C6825" s="479" t="s">
        <v>986</v>
      </c>
      <c r="D6825" s="480">
        <v>0.09</v>
      </c>
    </row>
    <row r="6826" spans="1:4" s="476" customFormat="1" ht="13.5" x14ac:dyDescent="0.25">
      <c r="A6826" s="479">
        <v>95363</v>
      </c>
      <c r="B6826" s="479" t="s">
        <v>7372</v>
      </c>
      <c r="C6826" s="479" t="s">
        <v>986</v>
      </c>
      <c r="D6826" s="480">
        <v>0.11</v>
      </c>
    </row>
    <row r="6827" spans="1:4" s="476" customFormat="1" ht="13.5" x14ac:dyDescent="0.25">
      <c r="A6827" s="479">
        <v>95364</v>
      </c>
      <c r="B6827" s="479" t="s">
        <v>7373</v>
      </c>
      <c r="C6827" s="479" t="s">
        <v>986</v>
      </c>
      <c r="D6827" s="480">
        <v>0.08</v>
      </c>
    </row>
    <row r="6828" spans="1:4" s="476" customFormat="1" ht="13.5" x14ac:dyDescent="0.25">
      <c r="A6828" s="479">
        <v>95365</v>
      </c>
      <c r="B6828" s="479" t="s">
        <v>7374</v>
      </c>
      <c r="C6828" s="479" t="s">
        <v>986</v>
      </c>
      <c r="D6828" s="480">
        <v>0.09</v>
      </c>
    </row>
    <row r="6829" spans="1:4" s="476" customFormat="1" ht="13.5" x14ac:dyDescent="0.25">
      <c r="A6829" s="479">
        <v>95366</v>
      </c>
      <c r="B6829" s="479" t="s">
        <v>7375</v>
      </c>
      <c r="C6829" s="479" t="s">
        <v>986</v>
      </c>
      <c r="D6829" s="480">
        <v>7.0000000000000007E-2</v>
      </c>
    </row>
    <row r="6830" spans="1:4" s="476" customFormat="1" ht="13.5" x14ac:dyDescent="0.25">
      <c r="A6830" s="479">
        <v>95367</v>
      </c>
      <c r="B6830" s="479" t="s">
        <v>7376</v>
      </c>
      <c r="C6830" s="479" t="s">
        <v>986</v>
      </c>
      <c r="D6830" s="480">
        <v>0.08</v>
      </c>
    </row>
    <row r="6831" spans="1:4" s="476" customFormat="1" ht="13.5" x14ac:dyDescent="0.25">
      <c r="A6831" s="479">
        <v>95368</v>
      </c>
      <c r="B6831" s="479" t="s">
        <v>7377</v>
      </c>
      <c r="C6831" s="479" t="s">
        <v>986</v>
      </c>
      <c r="D6831" s="480">
        <v>0.12</v>
      </c>
    </row>
    <row r="6832" spans="1:4" s="476" customFormat="1" ht="13.5" x14ac:dyDescent="0.25">
      <c r="A6832" s="479">
        <v>95369</v>
      </c>
      <c r="B6832" s="479" t="s">
        <v>7378</v>
      </c>
      <c r="C6832" s="479" t="s">
        <v>986</v>
      </c>
      <c r="D6832" s="480">
        <v>0.08</v>
      </c>
    </row>
    <row r="6833" spans="1:4" s="476" customFormat="1" ht="13.5" x14ac:dyDescent="0.25">
      <c r="A6833" s="479">
        <v>95370</v>
      </c>
      <c r="B6833" s="479" t="s">
        <v>7379</v>
      </c>
      <c r="C6833" s="479" t="s">
        <v>986</v>
      </c>
      <c r="D6833" s="480">
        <v>0.2</v>
      </c>
    </row>
    <row r="6834" spans="1:4" s="476" customFormat="1" ht="13.5" x14ac:dyDescent="0.25">
      <c r="A6834" s="479">
        <v>95371</v>
      </c>
      <c r="B6834" s="479" t="s">
        <v>7380</v>
      </c>
      <c r="C6834" s="479" t="s">
        <v>986</v>
      </c>
      <c r="D6834" s="480">
        <v>0.26</v>
      </c>
    </row>
    <row r="6835" spans="1:4" s="476" customFormat="1" ht="13.5" x14ac:dyDescent="0.25">
      <c r="A6835" s="479">
        <v>95372</v>
      </c>
      <c r="B6835" s="479" t="s">
        <v>7381</v>
      </c>
      <c r="C6835" s="479" t="s">
        <v>986</v>
      </c>
      <c r="D6835" s="480">
        <v>0.18</v>
      </c>
    </row>
    <row r="6836" spans="1:4" s="476" customFormat="1" ht="13.5" x14ac:dyDescent="0.25">
      <c r="A6836" s="479">
        <v>95373</v>
      </c>
      <c r="B6836" s="479" t="s">
        <v>7382</v>
      </c>
      <c r="C6836" s="479" t="s">
        <v>986</v>
      </c>
      <c r="D6836" s="480">
        <v>0.19</v>
      </c>
    </row>
    <row r="6837" spans="1:4" s="476" customFormat="1" ht="13.5" x14ac:dyDescent="0.25">
      <c r="A6837" s="479">
        <v>95374</v>
      </c>
      <c r="B6837" s="479" t="s">
        <v>7383</v>
      </c>
      <c r="C6837" s="479" t="s">
        <v>986</v>
      </c>
      <c r="D6837" s="480">
        <v>0.19</v>
      </c>
    </row>
    <row r="6838" spans="1:4" s="476" customFormat="1" ht="13.5" x14ac:dyDescent="0.25">
      <c r="A6838" s="479">
        <v>95375</v>
      </c>
      <c r="B6838" s="479" t="s">
        <v>7384</v>
      </c>
      <c r="C6838" s="479" t="s">
        <v>986</v>
      </c>
      <c r="D6838" s="480">
        <v>0.17</v>
      </c>
    </row>
    <row r="6839" spans="1:4" s="476" customFormat="1" ht="13.5" x14ac:dyDescent="0.25">
      <c r="A6839" s="479">
        <v>95376</v>
      </c>
      <c r="B6839" s="479" t="s">
        <v>7385</v>
      </c>
      <c r="C6839" s="479" t="s">
        <v>986</v>
      </c>
      <c r="D6839" s="480">
        <v>0.04</v>
      </c>
    </row>
    <row r="6840" spans="1:4" s="476" customFormat="1" ht="13.5" x14ac:dyDescent="0.25">
      <c r="A6840" s="479">
        <v>95377</v>
      </c>
      <c r="B6840" s="479" t="s">
        <v>7386</v>
      </c>
      <c r="C6840" s="479" t="s">
        <v>986</v>
      </c>
      <c r="D6840" s="480">
        <v>0.14000000000000001</v>
      </c>
    </row>
    <row r="6841" spans="1:4" s="476" customFormat="1" ht="13.5" x14ac:dyDescent="0.25">
      <c r="A6841" s="479">
        <v>95378</v>
      </c>
      <c r="B6841" s="479" t="s">
        <v>7387</v>
      </c>
      <c r="C6841" s="479" t="s">
        <v>986</v>
      </c>
      <c r="D6841" s="480">
        <v>0.17</v>
      </c>
    </row>
    <row r="6842" spans="1:4" s="476" customFormat="1" ht="13.5" x14ac:dyDescent="0.25">
      <c r="A6842" s="479">
        <v>95379</v>
      </c>
      <c r="B6842" s="479" t="s">
        <v>7388</v>
      </c>
      <c r="C6842" s="479" t="s">
        <v>986</v>
      </c>
      <c r="D6842" s="480">
        <v>0.14000000000000001</v>
      </c>
    </row>
    <row r="6843" spans="1:4" s="476" customFormat="1" ht="13.5" x14ac:dyDescent="0.25">
      <c r="A6843" s="479">
        <v>95380</v>
      </c>
      <c r="B6843" s="479" t="s">
        <v>7389</v>
      </c>
      <c r="C6843" s="479" t="s">
        <v>986</v>
      </c>
      <c r="D6843" s="480">
        <v>0.16</v>
      </c>
    </row>
    <row r="6844" spans="1:4" s="476" customFormat="1" ht="13.5" x14ac:dyDescent="0.25">
      <c r="A6844" s="479">
        <v>95382</v>
      </c>
      <c r="B6844" s="479" t="s">
        <v>7390</v>
      </c>
      <c r="C6844" s="479" t="s">
        <v>986</v>
      </c>
      <c r="D6844" s="480">
        <v>0.17</v>
      </c>
    </row>
    <row r="6845" spans="1:4" s="476" customFormat="1" ht="13.5" x14ac:dyDescent="0.25">
      <c r="A6845" s="479">
        <v>95383</v>
      </c>
      <c r="B6845" s="479" t="s">
        <v>7391</v>
      </c>
      <c r="C6845" s="479" t="s">
        <v>986</v>
      </c>
      <c r="D6845" s="480">
        <v>0.27</v>
      </c>
    </row>
    <row r="6846" spans="1:4" s="476" customFormat="1" ht="13.5" x14ac:dyDescent="0.25">
      <c r="A6846" s="479">
        <v>95384</v>
      </c>
      <c r="B6846" s="479" t="s">
        <v>7392</v>
      </c>
      <c r="C6846" s="479" t="s">
        <v>986</v>
      </c>
      <c r="D6846" s="480">
        <v>0.19</v>
      </c>
    </row>
    <row r="6847" spans="1:4" s="476" customFormat="1" ht="13.5" x14ac:dyDescent="0.25">
      <c r="A6847" s="479">
        <v>95385</v>
      </c>
      <c r="B6847" s="479" t="s">
        <v>7393</v>
      </c>
      <c r="C6847" s="479" t="s">
        <v>986</v>
      </c>
      <c r="D6847" s="480">
        <v>0.15</v>
      </c>
    </row>
    <row r="6848" spans="1:4" s="476" customFormat="1" ht="13.5" x14ac:dyDescent="0.25">
      <c r="A6848" s="479">
        <v>95386</v>
      </c>
      <c r="B6848" s="479" t="s">
        <v>7394</v>
      </c>
      <c r="C6848" s="479" t="s">
        <v>986</v>
      </c>
      <c r="D6848" s="480">
        <v>0.1</v>
      </c>
    </row>
    <row r="6849" spans="1:4" s="476" customFormat="1" ht="13.5" x14ac:dyDescent="0.25">
      <c r="A6849" s="479">
        <v>95387</v>
      </c>
      <c r="B6849" s="479" t="s">
        <v>7395</v>
      </c>
      <c r="C6849" s="479" t="s">
        <v>986</v>
      </c>
      <c r="D6849" s="480">
        <v>0.16</v>
      </c>
    </row>
    <row r="6850" spans="1:4" s="476" customFormat="1" ht="13.5" x14ac:dyDescent="0.25">
      <c r="A6850" s="479">
        <v>95388</v>
      </c>
      <c r="B6850" s="479" t="s">
        <v>7396</v>
      </c>
      <c r="C6850" s="479" t="s">
        <v>986</v>
      </c>
      <c r="D6850" s="480">
        <v>0.05</v>
      </c>
    </row>
    <row r="6851" spans="1:4" s="476" customFormat="1" ht="13.5" x14ac:dyDescent="0.25">
      <c r="A6851" s="479">
        <v>95389</v>
      </c>
      <c r="B6851" s="479" t="s">
        <v>7397</v>
      </c>
      <c r="C6851" s="479" t="s">
        <v>986</v>
      </c>
      <c r="D6851" s="480">
        <v>7.0000000000000007E-2</v>
      </c>
    </row>
    <row r="6852" spans="1:4" s="476" customFormat="1" ht="13.5" x14ac:dyDescent="0.25">
      <c r="A6852" s="479">
        <v>95390</v>
      </c>
      <c r="B6852" s="479" t="s">
        <v>7398</v>
      </c>
      <c r="C6852" s="479" t="s">
        <v>986</v>
      </c>
      <c r="D6852" s="480">
        <v>0.06</v>
      </c>
    </row>
    <row r="6853" spans="1:4" s="476" customFormat="1" ht="13.5" x14ac:dyDescent="0.25">
      <c r="A6853" s="479">
        <v>95391</v>
      </c>
      <c r="B6853" s="479" t="s">
        <v>7399</v>
      </c>
      <c r="C6853" s="479" t="s">
        <v>986</v>
      </c>
      <c r="D6853" s="480">
        <v>0.1</v>
      </c>
    </row>
    <row r="6854" spans="1:4" s="476" customFormat="1" ht="13.5" x14ac:dyDescent="0.25">
      <c r="A6854" s="479">
        <v>95392</v>
      </c>
      <c r="B6854" s="479" t="s">
        <v>7400</v>
      </c>
      <c r="C6854" s="479" t="s">
        <v>986</v>
      </c>
      <c r="D6854" s="480">
        <v>0.09</v>
      </c>
    </row>
    <row r="6855" spans="1:4" s="476" customFormat="1" ht="13.5" x14ac:dyDescent="0.25">
      <c r="A6855" s="479">
        <v>95393</v>
      </c>
      <c r="B6855" s="479" t="s">
        <v>7401</v>
      </c>
      <c r="C6855" s="479" t="s">
        <v>986</v>
      </c>
      <c r="D6855" s="480">
        <v>0.49</v>
      </c>
    </row>
    <row r="6856" spans="1:4" s="476" customFormat="1" ht="13.5" x14ac:dyDescent="0.25">
      <c r="A6856" s="479">
        <v>95394</v>
      </c>
      <c r="B6856" s="479" t="s">
        <v>7402</v>
      </c>
      <c r="C6856" s="479" t="s">
        <v>986</v>
      </c>
      <c r="D6856" s="480">
        <v>0.39</v>
      </c>
    </row>
    <row r="6857" spans="1:4" s="476" customFormat="1" ht="13.5" x14ac:dyDescent="0.25">
      <c r="A6857" s="479">
        <v>95395</v>
      </c>
      <c r="B6857" s="479" t="s">
        <v>7403</v>
      </c>
      <c r="C6857" s="479" t="s">
        <v>986</v>
      </c>
      <c r="D6857" s="480">
        <v>0.56000000000000005</v>
      </c>
    </row>
    <row r="6858" spans="1:4" s="476" customFormat="1" ht="13.5" x14ac:dyDescent="0.25">
      <c r="A6858" s="479">
        <v>95396</v>
      </c>
      <c r="B6858" s="479" t="s">
        <v>7404</v>
      </c>
      <c r="C6858" s="479" t="s">
        <v>986</v>
      </c>
      <c r="D6858" s="480">
        <v>0.74</v>
      </c>
    </row>
    <row r="6859" spans="1:4" s="476" customFormat="1" ht="13.5" x14ac:dyDescent="0.25">
      <c r="A6859" s="479">
        <v>95397</v>
      </c>
      <c r="B6859" s="479" t="s">
        <v>7405</v>
      </c>
      <c r="C6859" s="479" t="s">
        <v>986</v>
      </c>
      <c r="D6859" s="480">
        <v>0.1</v>
      </c>
    </row>
    <row r="6860" spans="1:4" s="476" customFormat="1" ht="13.5" x14ac:dyDescent="0.25">
      <c r="A6860" s="479">
        <v>95398</v>
      </c>
      <c r="B6860" s="479" t="s">
        <v>7406</v>
      </c>
      <c r="C6860" s="479" t="s">
        <v>986</v>
      </c>
      <c r="D6860" s="480">
        <v>0.08</v>
      </c>
    </row>
    <row r="6861" spans="1:4" s="476" customFormat="1" ht="13.5" x14ac:dyDescent="0.25">
      <c r="A6861" s="479">
        <v>95399</v>
      </c>
      <c r="B6861" s="479" t="s">
        <v>7407</v>
      </c>
      <c r="C6861" s="479" t="s">
        <v>986</v>
      </c>
      <c r="D6861" s="480">
        <v>0.04</v>
      </c>
    </row>
    <row r="6862" spans="1:4" s="476" customFormat="1" ht="13.5" x14ac:dyDescent="0.25">
      <c r="A6862" s="479">
        <v>95400</v>
      </c>
      <c r="B6862" s="479" t="s">
        <v>7408</v>
      </c>
      <c r="C6862" s="479" t="s">
        <v>986</v>
      </c>
      <c r="D6862" s="480">
        <v>0.08</v>
      </c>
    </row>
    <row r="6863" spans="1:4" s="476" customFormat="1" ht="13.5" x14ac:dyDescent="0.25">
      <c r="A6863" s="479">
        <v>95401</v>
      </c>
      <c r="B6863" s="479" t="s">
        <v>7409</v>
      </c>
      <c r="C6863" s="479" t="s">
        <v>986</v>
      </c>
      <c r="D6863" s="480">
        <v>0.26</v>
      </c>
    </row>
    <row r="6864" spans="1:4" s="476" customFormat="1" ht="13.5" x14ac:dyDescent="0.25">
      <c r="A6864" s="479">
        <v>95402</v>
      </c>
      <c r="B6864" s="479" t="s">
        <v>7410</v>
      </c>
      <c r="C6864" s="479" t="s">
        <v>986</v>
      </c>
      <c r="D6864" s="480">
        <v>0.95</v>
      </c>
    </row>
    <row r="6865" spans="1:4" s="476" customFormat="1" ht="13.5" x14ac:dyDescent="0.25">
      <c r="A6865" s="479">
        <v>95403</v>
      </c>
      <c r="B6865" s="479" t="s">
        <v>7411</v>
      </c>
      <c r="C6865" s="479" t="s">
        <v>986</v>
      </c>
      <c r="D6865" s="480">
        <v>1.08</v>
      </c>
    </row>
    <row r="6866" spans="1:4" s="476" customFormat="1" ht="13.5" x14ac:dyDescent="0.25">
      <c r="A6866" s="479">
        <v>95404</v>
      </c>
      <c r="B6866" s="479" t="s">
        <v>7412</v>
      </c>
      <c r="C6866" s="479" t="s">
        <v>986</v>
      </c>
      <c r="D6866" s="480">
        <v>1.48</v>
      </c>
    </row>
    <row r="6867" spans="1:4" s="476" customFormat="1" ht="13.5" x14ac:dyDescent="0.25">
      <c r="A6867" s="479">
        <v>95405</v>
      </c>
      <c r="B6867" s="479" t="s">
        <v>7413</v>
      </c>
      <c r="C6867" s="479" t="s">
        <v>986</v>
      </c>
      <c r="D6867" s="480">
        <v>0.4</v>
      </c>
    </row>
    <row r="6868" spans="1:4" s="476" customFormat="1" ht="13.5" x14ac:dyDescent="0.25">
      <c r="A6868" s="479">
        <v>95406</v>
      </c>
      <c r="B6868" s="479" t="s">
        <v>7414</v>
      </c>
      <c r="C6868" s="479" t="s">
        <v>986</v>
      </c>
      <c r="D6868" s="480">
        <v>0.1</v>
      </c>
    </row>
    <row r="6869" spans="1:4" s="476" customFormat="1" ht="13.5" x14ac:dyDescent="0.25">
      <c r="A6869" s="479">
        <v>95407</v>
      </c>
      <c r="B6869" s="479" t="s">
        <v>7415</v>
      </c>
      <c r="C6869" s="479" t="s">
        <v>986</v>
      </c>
      <c r="D6869" s="480">
        <v>2.58</v>
      </c>
    </row>
    <row r="6870" spans="1:4" s="476" customFormat="1" ht="13.5" x14ac:dyDescent="0.25">
      <c r="A6870" s="479">
        <v>95408</v>
      </c>
      <c r="B6870" s="479" t="s">
        <v>7416</v>
      </c>
      <c r="C6870" s="479" t="s">
        <v>1161</v>
      </c>
      <c r="D6870" s="480">
        <v>7.19</v>
      </c>
    </row>
    <row r="6871" spans="1:4" s="476" customFormat="1" ht="13.5" x14ac:dyDescent="0.25">
      <c r="A6871" s="479">
        <v>95409</v>
      </c>
      <c r="B6871" s="479" t="s">
        <v>7417</v>
      </c>
      <c r="C6871" s="479" t="s">
        <v>1161</v>
      </c>
      <c r="D6871" s="480">
        <v>13.9</v>
      </c>
    </row>
    <row r="6872" spans="1:4" s="476" customFormat="1" ht="13.5" x14ac:dyDescent="0.25">
      <c r="A6872" s="479">
        <v>95410</v>
      </c>
      <c r="B6872" s="479" t="s">
        <v>7418</v>
      </c>
      <c r="C6872" s="479" t="s">
        <v>1161</v>
      </c>
      <c r="D6872" s="480">
        <v>6.51</v>
      </c>
    </row>
    <row r="6873" spans="1:4" s="476" customFormat="1" ht="13.5" x14ac:dyDescent="0.25">
      <c r="A6873" s="479">
        <v>95411</v>
      </c>
      <c r="B6873" s="479" t="s">
        <v>7419</v>
      </c>
      <c r="C6873" s="479" t="s">
        <v>1161</v>
      </c>
      <c r="D6873" s="480">
        <v>12.43</v>
      </c>
    </row>
    <row r="6874" spans="1:4" s="476" customFormat="1" ht="13.5" x14ac:dyDescent="0.25">
      <c r="A6874" s="479">
        <v>95412</v>
      </c>
      <c r="B6874" s="479" t="s">
        <v>7420</v>
      </c>
      <c r="C6874" s="479" t="s">
        <v>1161</v>
      </c>
      <c r="D6874" s="480">
        <v>14.85</v>
      </c>
    </row>
    <row r="6875" spans="1:4" s="476" customFormat="1" ht="13.5" x14ac:dyDescent="0.25">
      <c r="A6875" s="479">
        <v>95413</v>
      </c>
      <c r="B6875" s="479" t="s">
        <v>7421</v>
      </c>
      <c r="C6875" s="479" t="s">
        <v>1161</v>
      </c>
      <c r="D6875" s="480">
        <v>13.51</v>
      </c>
    </row>
    <row r="6876" spans="1:4" s="476" customFormat="1" ht="13.5" x14ac:dyDescent="0.25">
      <c r="A6876" s="479">
        <v>95414</v>
      </c>
      <c r="B6876" s="479" t="s">
        <v>7422</v>
      </c>
      <c r="C6876" s="479" t="s">
        <v>1161</v>
      </c>
      <c r="D6876" s="480">
        <v>67.28</v>
      </c>
    </row>
    <row r="6877" spans="1:4" s="476" customFormat="1" ht="13.5" x14ac:dyDescent="0.25">
      <c r="A6877" s="479">
        <v>95415</v>
      </c>
      <c r="B6877" s="479" t="s">
        <v>7423</v>
      </c>
      <c r="C6877" s="479" t="s">
        <v>1161</v>
      </c>
      <c r="D6877" s="480">
        <v>131.06</v>
      </c>
    </row>
    <row r="6878" spans="1:4" s="476" customFormat="1" ht="13.5" x14ac:dyDescent="0.25">
      <c r="A6878" s="479">
        <v>95416</v>
      </c>
      <c r="B6878" s="479" t="s">
        <v>7424</v>
      </c>
      <c r="C6878" s="479" t="s">
        <v>1161</v>
      </c>
      <c r="D6878" s="480">
        <v>11.32</v>
      </c>
    </row>
    <row r="6879" spans="1:4" s="476" customFormat="1" ht="13.5" x14ac:dyDescent="0.25">
      <c r="A6879" s="479">
        <v>95417</v>
      </c>
      <c r="B6879" s="479" t="s">
        <v>2206</v>
      </c>
      <c r="C6879" s="479" t="s">
        <v>1161</v>
      </c>
      <c r="D6879" s="480">
        <v>149.18</v>
      </c>
    </row>
    <row r="6880" spans="1:4" s="476" customFormat="1" ht="13.5" x14ac:dyDescent="0.25">
      <c r="A6880" s="479">
        <v>95418</v>
      </c>
      <c r="B6880" s="479" t="s">
        <v>7425</v>
      </c>
      <c r="C6880" s="479" t="s">
        <v>1161</v>
      </c>
      <c r="D6880" s="480">
        <v>203.92</v>
      </c>
    </row>
    <row r="6881" spans="1:4" s="476" customFormat="1" ht="13.5" x14ac:dyDescent="0.25">
      <c r="A6881" s="479">
        <v>95419</v>
      </c>
      <c r="B6881" s="479" t="s">
        <v>7426</v>
      </c>
      <c r="C6881" s="479" t="s">
        <v>1161</v>
      </c>
      <c r="D6881" s="480">
        <v>54.86</v>
      </c>
    </row>
    <row r="6882" spans="1:4" s="476" customFormat="1" ht="13.5" x14ac:dyDescent="0.25">
      <c r="A6882" s="479">
        <v>95420</v>
      </c>
      <c r="B6882" s="479" t="s">
        <v>7427</v>
      </c>
      <c r="C6882" s="479" t="s">
        <v>1161</v>
      </c>
      <c r="D6882" s="480">
        <v>77.930000000000007</v>
      </c>
    </row>
    <row r="6883" spans="1:4" s="476" customFormat="1" ht="13.5" x14ac:dyDescent="0.25">
      <c r="A6883" s="479">
        <v>95421</v>
      </c>
      <c r="B6883" s="479" t="s">
        <v>7428</v>
      </c>
      <c r="C6883" s="479" t="s">
        <v>1161</v>
      </c>
      <c r="D6883" s="480">
        <v>103.03</v>
      </c>
    </row>
    <row r="6884" spans="1:4" s="476" customFormat="1" ht="13.5" x14ac:dyDescent="0.25">
      <c r="A6884" s="479">
        <v>95422</v>
      </c>
      <c r="B6884" s="479" t="s">
        <v>7429</v>
      </c>
      <c r="C6884" s="479" t="s">
        <v>1161</v>
      </c>
      <c r="D6884" s="480">
        <v>36.21</v>
      </c>
    </row>
    <row r="6885" spans="1:4" s="476" customFormat="1" ht="13.5" x14ac:dyDescent="0.25">
      <c r="A6885" s="479">
        <v>95423</v>
      </c>
      <c r="B6885" s="479" t="s">
        <v>2200</v>
      </c>
      <c r="C6885" s="479" t="s">
        <v>1161</v>
      </c>
      <c r="D6885" s="480">
        <v>54.96</v>
      </c>
    </row>
    <row r="6886" spans="1:4" s="476" customFormat="1" ht="13.5" x14ac:dyDescent="0.25">
      <c r="A6886" s="479">
        <v>95424</v>
      </c>
      <c r="B6886" s="479" t="s">
        <v>7430</v>
      </c>
      <c r="C6886" s="479" t="s">
        <v>1161</v>
      </c>
      <c r="D6886" s="480">
        <v>14.36</v>
      </c>
    </row>
    <row r="6887" spans="1:4" s="476" customFormat="1" ht="13.5" x14ac:dyDescent="0.25">
      <c r="A6887" s="479">
        <v>100288</v>
      </c>
      <c r="B6887" s="479" t="s">
        <v>7431</v>
      </c>
      <c r="C6887" s="479" t="s">
        <v>986</v>
      </c>
      <c r="D6887" s="480">
        <v>0.04</v>
      </c>
    </row>
    <row r="6888" spans="1:4" s="476" customFormat="1" ht="13.5" x14ac:dyDescent="0.25">
      <c r="A6888" s="479">
        <v>100289</v>
      </c>
      <c r="B6888" s="479" t="s">
        <v>7432</v>
      </c>
      <c r="C6888" s="479" t="s">
        <v>986</v>
      </c>
      <c r="D6888" s="480">
        <v>17.95</v>
      </c>
    </row>
    <row r="6889" spans="1:4" s="476" customFormat="1" ht="13.5" x14ac:dyDescent="0.25">
      <c r="A6889" s="479">
        <v>100290</v>
      </c>
      <c r="B6889" s="479" t="s">
        <v>7433</v>
      </c>
      <c r="C6889" s="479" t="s">
        <v>986</v>
      </c>
      <c r="D6889" s="480">
        <v>7.0000000000000007E-2</v>
      </c>
    </row>
    <row r="6890" spans="1:4" s="476" customFormat="1" ht="13.5" x14ac:dyDescent="0.25">
      <c r="A6890" s="479">
        <v>100291</v>
      </c>
      <c r="B6890" s="479" t="s">
        <v>7434</v>
      </c>
      <c r="C6890" s="479" t="s">
        <v>986</v>
      </c>
      <c r="D6890" s="480">
        <v>0.13</v>
      </c>
    </row>
    <row r="6891" spans="1:4" s="476" customFormat="1" ht="13.5" x14ac:dyDescent="0.25">
      <c r="A6891" s="479">
        <v>100292</v>
      </c>
      <c r="B6891" s="479" t="s">
        <v>7435</v>
      </c>
      <c r="C6891" s="479" t="s">
        <v>986</v>
      </c>
      <c r="D6891" s="480">
        <v>0.47</v>
      </c>
    </row>
    <row r="6892" spans="1:4" s="476" customFormat="1" ht="13.5" x14ac:dyDescent="0.25">
      <c r="A6892" s="479">
        <v>100293</v>
      </c>
      <c r="B6892" s="479" t="s">
        <v>7436</v>
      </c>
      <c r="C6892" s="479" t="s">
        <v>986</v>
      </c>
      <c r="D6892" s="480">
        <v>0.13</v>
      </c>
    </row>
    <row r="6893" spans="1:4" s="476" customFormat="1" ht="13.5" x14ac:dyDescent="0.25">
      <c r="A6893" s="479">
        <v>100294</v>
      </c>
      <c r="B6893" s="479" t="s">
        <v>7437</v>
      </c>
      <c r="C6893" s="479" t="s">
        <v>986</v>
      </c>
      <c r="D6893" s="480">
        <v>0.26</v>
      </c>
    </row>
    <row r="6894" spans="1:4" s="476" customFormat="1" ht="13.5" x14ac:dyDescent="0.25">
      <c r="A6894" s="479">
        <v>100295</v>
      </c>
      <c r="B6894" s="479" t="s">
        <v>7438</v>
      </c>
      <c r="C6894" s="479" t="s">
        <v>986</v>
      </c>
      <c r="D6894" s="480">
        <v>0.36</v>
      </c>
    </row>
    <row r="6895" spans="1:4" s="476" customFormat="1" ht="13.5" x14ac:dyDescent="0.25">
      <c r="A6895" s="479">
        <v>100296</v>
      </c>
      <c r="B6895" s="479" t="s">
        <v>7439</v>
      </c>
      <c r="C6895" s="479" t="s">
        <v>986</v>
      </c>
      <c r="D6895" s="480">
        <v>0.75</v>
      </c>
    </row>
    <row r="6896" spans="1:4" s="476" customFormat="1" ht="13.5" x14ac:dyDescent="0.25">
      <c r="A6896" s="479">
        <v>100297</v>
      </c>
      <c r="B6896" s="479" t="s">
        <v>7440</v>
      </c>
      <c r="C6896" s="479" t="s">
        <v>986</v>
      </c>
      <c r="D6896" s="480">
        <v>0.85</v>
      </c>
    </row>
    <row r="6897" spans="1:4" s="476" customFormat="1" ht="13.5" x14ac:dyDescent="0.25">
      <c r="A6897" s="479">
        <v>100298</v>
      </c>
      <c r="B6897" s="479" t="s">
        <v>7441</v>
      </c>
      <c r="C6897" s="479" t="s">
        <v>986</v>
      </c>
      <c r="D6897" s="480">
        <v>0.4</v>
      </c>
    </row>
    <row r="6898" spans="1:4" s="476" customFormat="1" ht="13.5" x14ac:dyDescent="0.25">
      <c r="A6898" s="479">
        <v>100299</v>
      </c>
      <c r="B6898" s="479" t="s">
        <v>7442</v>
      </c>
      <c r="C6898" s="479" t="s">
        <v>986</v>
      </c>
      <c r="D6898" s="480">
        <v>0.5</v>
      </c>
    </row>
    <row r="6899" spans="1:4" s="476" customFormat="1" ht="13.5" x14ac:dyDescent="0.25">
      <c r="A6899" s="479">
        <v>100300</v>
      </c>
      <c r="B6899" s="479" t="s">
        <v>7443</v>
      </c>
      <c r="C6899" s="479" t="s">
        <v>986</v>
      </c>
      <c r="D6899" s="480">
        <v>22.04</v>
      </c>
    </row>
    <row r="6900" spans="1:4" s="476" customFormat="1" ht="13.5" x14ac:dyDescent="0.25">
      <c r="A6900" s="479">
        <v>100301</v>
      </c>
      <c r="B6900" s="479" t="s">
        <v>7444</v>
      </c>
      <c r="C6900" s="479" t="s">
        <v>986</v>
      </c>
      <c r="D6900" s="480">
        <v>19.940000000000001</v>
      </c>
    </row>
    <row r="6901" spans="1:4" s="476" customFormat="1" ht="13.5" x14ac:dyDescent="0.25">
      <c r="A6901" s="479">
        <v>100302</v>
      </c>
      <c r="B6901" s="479" t="s">
        <v>7445</v>
      </c>
      <c r="C6901" s="479" t="s">
        <v>986</v>
      </c>
      <c r="D6901" s="480">
        <v>134.76</v>
      </c>
    </row>
    <row r="6902" spans="1:4" s="476" customFormat="1" ht="13.5" x14ac:dyDescent="0.25">
      <c r="A6902" s="479">
        <v>100303</v>
      </c>
      <c r="B6902" s="479" t="s">
        <v>7446</v>
      </c>
      <c r="C6902" s="479" t="s">
        <v>986</v>
      </c>
      <c r="D6902" s="480">
        <v>19</v>
      </c>
    </row>
    <row r="6903" spans="1:4" s="476" customFormat="1" ht="13.5" x14ac:dyDescent="0.25">
      <c r="A6903" s="479">
        <v>100304</v>
      </c>
      <c r="B6903" s="479" t="s">
        <v>7447</v>
      </c>
      <c r="C6903" s="479" t="s">
        <v>986</v>
      </c>
      <c r="D6903" s="480">
        <v>75.58</v>
      </c>
    </row>
    <row r="6904" spans="1:4" s="476" customFormat="1" ht="13.5" x14ac:dyDescent="0.25">
      <c r="A6904" s="479">
        <v>100305</v>
      </c>
      <c r="B6904" s="479" t="s">
        <v>7448</v>
      </c>
      <c r="C6904" s="479" t="s">
        <v>986</v>
      </c>
      <c r="D6904" s="480">
        <v>94.06</v>
      </c>
    </row>
    <row r="6905" spans="1:4" s="476" customFormat="1" ht="13.5" x14ac:dyDescent="0.25">
      <c r="A6905" s="479">
        <v>100306</v>
      </c>
      <c r="B6905" s="479" t="s">
        <v>7449</v>
      </c>
      <c r="C6905" s="479" t="s">
        <v>986</v>
      </c>
      <c r="D6905" s="480">
        <v>105.95</v>
      </c>
    </row>
    <row r="6906" spans="1:4" s="476" customFormat="1" ht="13.5" x14ac:dyDescent="0.25">
      <c r="A6906" s="479">
        <v>100307</v>
      </c>
      <c r="B6906" s="479" t="s">
        <v>7450</v>
      </c>
      <c r="C6906" s="479" t="s">
        <v>986</v>
      </c>
      <c r="D6906" s="480">
        <v>23.04</v>
      </c>
    </row>
    <row r="6907" spans="1:4" s="476" customFormat="1" ht="13.5" x14ac:dyDescent="0.25">
      <c r="A6907" s="479">
        <v>100308</v>
      </c>
      <c r="B6907" s="479" t="s">
        <v>7451</v>
      </c>
      <c r="C6907" s="479" t="s">
        <v>986</v>
      </c>
      <c r="D6907" s="480">
        <v>26.88</v>
      </c>
    </row>
    <row r="6908" spans="1:4" s="476" customFormat="1" ht="13.5" x14ac:dyDescent="0.25">
      <c r="A6908" s="479">
        <v>100309</v>
      </c>
      <c r="B6908" s="479" t="s">
        <v>2210</v>
      </c>
      <c r="C6908" s="479" t="s">
        <v>986</v>
      </c>
      <c r="D6908" s="480">
        <v>41.24</v>
      </c>
    </row>
    <row r="6909" spans="1:4" s="476" customFormat="1" ht="13.5" x14ac:dyDescent="0.25">
      <c r="A6909" s="479">
        <v>100310</v>
      </c>
      <c r="B6909" s="479" t="s">
        <v>7452</v>
      </c>
      <c r="C6909" s="479" t="s">
        <v>1161</v>
      </c>
      <c r="D6909" s="480">
        <v>10.35</v>
      </c>
    </row>
    <row r="6910" spans="1:4" s="476" customFormat="1" ht="13.5" x14ac:dyDescent="0.25">
      <c r="A6910" s="479">
        <v>100311</v>
      </c>
      <c r="B6910" s="479" t="s">
        <v>7453</v>
      </c>
      <c r="C6910" s="479" t="s">
        <v>1161</v>
      </c>
      <c r="D6910" s="480">
        <v>66.41</v>
      </c>
    </row>
    <row r="6911" spans="1:4" s="476" customFormat="1" ht="13.5" x14ac:dyDescent="0.25">
      <c r="A6911" s="479">
        <v>100312</v>
      </c>
      <c r="B6911" s="479" t="s">
        <v>7454</v>
      </c>
      <c r="C6911" s="479" t="s">
        <v>1161</v>
      </c>
      <c r="D6911" s="480">
        <v>95.14</v>
      </c>
    </row>
    <row r="6912" spans="1:4" s="476" customFormat="1" ht="13.5" x14ac:dyDescent="0.25">
      <c r="A6912" s="479">
        <v>100313</v>
      </c>
      <c r="B6912" s="479" t="s">
        <v>7455</v>
      </c>
      <c r="C6912" s="479" t="s">
        <v>1161</v>
      </c>
      <c r="D6912" s="480">
        <v>103.42</v>
      </c>
    </row>
    <row r="6913" spans="1:4" s="476" customFormat="1" ht="13.5" x14ac:dyDescent="0.25">
      <c r="A6913" s="479">
        <v>100314</v>
      </c>
      <c r="B6913" s="479" t="s">
        <v>7456</v>
      </c>
      <c r="C6913" s="479" t="s">
        <v>1161</v>
      </c>
      <c r="D6913" s="480">
        <v>116.68</v>
      </c>
    </row>
    <row r="6914" spans="1:4" s="476" customFormat="1" ht="13.5" x14ac:dyDescent="0.25">
      <c r="A6914" s="479">
        <v>100315</v>
      </c>
      <c r="B6914" s="479" t="s">
        <v>2211</v>
      </c>
      <c r="C6914" s="479" t="s">
        <v>1161</v>
      </c>
      <c r="D6914" s="480">
        <v>69.010000000000005</v>
      </c>
    </row>
    <row r="6915" spans="1:4" s="476" customFormat="1" ht="13.5" x14ac:dyDescent="0.25">
      <c r="A6915" s="479">
        <v>100316</v>
      </c>
      <c r="B6915" s="479" t="s">
        <v>7443</v>
      </c>
      <c r="C6915" s="479" t="s">
        <v>1161</v>
      </c>
      <c r="D6915" s="481">
        <v>3941.08</v>
      </c>
    </row>
    <row r="6916" spans="1:4" s="476" customFormat="1" ht="13.5" x14ac:dyDescent="0.25">
      <c r="A6916" s="479">
        <v>100317</v>
      </c>
      <c r="B6916" s="479" t="s">
        <v>7457</v>
      </c>
      <c r="C6916" s="479" t="s">
        <v>1161</v>
      </c>
      <c r="D6916" s="481">
        <v>24006.09</v>
      </c>
    </row>
    <row r="6917" spans="1:4" s="476" customFormat="1" ht="13.5" x14ac:dyDescent="0.25">
      <c r="A6917" s="479">
        <v>100318</v>
      </c>
      <c r="B6917" s="479" t="s">
        <v>7447</v>
      </c>
      <c r="C6917" s="479" t="s">
        <v>1161</v>
      </c>
      <c r="D6917" s="481">
        <v>13528.71</v>
      </c>
    </row>
    <row r="6918" spans="1:4" s="476" customFormat="1" ht="13.5" x14ac:dyDescent="0.25">
      <c r="A6918" s="479">
        <v>100319</v>
      </c>
      <c r="B6918" s="479" t="s">
        <v>7448</v>
      </c>
      <c r="C6918" s="479" t="s">
        <v>1161</v>
      </c>
      <c r="D6918" s="481">
        <v>16740.23</v>
      </c>
    </row>
    <row r="6919" spans="1:4" s="476" customFormat="1" ht="13.5" x14ac:dyDescent="0.25">
      <c r="A6919" s="479">
        <v>100320</v>
      </c>
      <c r="B6919" s="479" t="s">
        <v>7449</v>
      </c>
      <c r="C6919" s="479" t="s">
        <v>1161</v>
      </c>
      <c r="D6919" s="481">
        <v>18858.12</v>
      </c>
    </row>
    <row r="6920" spans="1:4" s="476" customFormat="1" ht="13.5" x14ac:dyDescent="0.25">
      <c r="A6920" s="479">
        <v>100321</v>
      </c>
      <c r="B6920" s="479" t="s">
        <v>2210</v>
      </c>
      <c r="C6920" s="479" t="s">
        <v>1161</v>
      </c>
      <c r="D6920" s="481">
        <v>7342.71</v>
      </c>
    </row>
    <row r="6921" spans="1:4" s="476" customFormat="1" ht="13.5" x14ac:dyDescent="0.25">
      <c r="A6921" s="479">
        <v>100533</v>
      </c>
      <c r="B6921" s="479" t="s">
        <v>7458</v>
      </c>
      <c r="C6921" s="479" t="s">
        <v>986</v>
      </c>
      <c r="D6921" s="480">
        <v>18.11</v>
      </c>
    </row>
    <row r="6922" spans="1:4" s="476" customFormat="1" ht="13.5" x14ac:dyDescent="0.25">
      <c r="A6922" s="479">
        <v>100534</v>
      </c>
      <c r="B6922" s="479" t="s">
        <v>7458</v>
      </c>
      <c r="C6922" s="479" t="s">
        <v>1161</v>
      </c>
      <c r="D6922" s="481">
        <v>3238.81</v>
      </c>
    </row>
    <row r="6923" spans="1:4" s="476" customFormat="1" ht="13.5" x14ac:dyDescent="0.25">
      <c r="A6923" s="479">
        <v>100535</v>
      </c>
      <c r="B6923" s="479" t="s">
        <v>7459</v>
      </c>
      <c r="C6923" s="479" t="s">
        <v>986</v>
      </c>
      <c r="D6923" s="480">
        <v>0.21</v>
      </c>
    </row>
    <row r="6924" spans="1:4" s="476" customFormat="1" ht="13.5" x14ac:dyDescent="0.25">
      <c r="A6924" s="479">
        <v>100536</v>
      </c>
      <c r="B6924" s="479" t="s">
        <v>7460</v>
      </c>
      <c r="C6924" s="479" t="s">
        <v>1161</v>
      </c>
      <c r="D6924" s="480">
        <v>29.18</v>
      </c>
    </row>
    <row r="6925" spans="1:4" s="476" customFormat="1" ht="13.5" x14ac:dyDescent="0.25">
      <c r="A6925" s="479">
        <v>101284</v>
      </c>
      <c r="B6925" s="479" t="s">
        <v>7461</v>
      </c>
      <c r="C6925" s="479" t="s">
        <v>986</v>
      </c>
      <c r="D6925" s="480">
        <v>1.1599999999999999</v>
      </c>
    </row>
    <row r="6926" spans="1:4" s="476" customFormat="1" ht="13.5" x14ac:dyDescent="0.25">
      <c r="A6926" s="479">
        <v>101285</v>
      </c>
      <c r="B6926" s="479" t="s">
        <v>7462</v>
      </c>
      <c r="C6926" s="479" t="s">
        <v>986</v>
      </c>
      <c r="D6926" s="480">
        <v>0.36</v>
      </c>
    </row>
    <row r="6927" spans="1:4" s="476" customFormat="1" ht="13.5" x14ac:dyDescent="0.25">
      <c r="A6927" s="479">
        <v>101286</v>
      </c>
      <c r="B6927" s="479" t="s">
        <v>7463</v>
      </c>
      <c r="C6927" s="479" t="s">
        <v>1161</v>
      </c>
      <c r="D6927" s="480">
        <v>13.72</v>
      </c>
    </row>
    <row r="6928" spans="1:4" s="476" customFormat="1" ht="13.5" x14ac:dyDescent="0.25">
      <c r="A6928" s="479">
        <v>101287</v>
      </c>
      <c r="B6928" s="479" t="s">
        <v>7464</v>
      </c>
      <c r="C6928" s="479" t="s">
        <v>1161</v>
      </c>
      <c r="D6928" s="480">
        <v>44.8</v>
      </c>
    </row>
    <row r="6929" spans="1:4" s="476" customFormat="1" ht="13.5" x14ac:dyDescent="0.25">
      <c r="A6929" s="479">
        <v>101288</v>
      </c>
      <c r="B6929" s="479" t="s">
        <v>7465</v>
      </c>
      <c r="C6929" s="479" t="s">
        <v>1161</v>
      </c>
      <c r="D6929" s="480">
        <v>10.38</v>
      </c>
    </row>
    <row r="6930" spans="1:4" s="476" customFormat="1" ht="13.5" x14ac:dyDescent="0.25">
      <c r="A6930" s="479">
        <v>101289</v>
      </c>
      <c r="B6930" s="479" t="s">
        <v>7466</v>
      </c>
      <c r="C6930" s="479" t="s">
        <v>1161</v>
      </c>
      <c r="D6930" s="480">
        <v>14.19</v>
      </c>
    </row>
    <row r="6931" spans="1:4" s="476" customFormat="1" ht="13.5" x14ac:dyDescent="0.25">
      <c r="A6931" s="479">
        <v>101290</v>
      </c>
      <c r="B6931" s="479" t="s">
        <v>7467</v>
      </c>
      <c r="C6931" s="479" t="s">
        <v>1161</v>
      </c>
      <c r="D6931" s="480">
        <v>18.25</v>
      </c>
    </row>
    <row r="6932" spans="1:4" s="476" customFormat="1" ht="13.5" x14ac:dyDescent="0.25">
      <c r="A6932" s="479">
        <v>101291</v>
      </c>
      <c r="B6932" s="479" t="s">
        <v>7468</v>
      </c>
      <c r="C6932" s="479" t="s">
        <v>1161</v>
      </c>
      <c r="D6932" s="480">
        <v>14.71</v>
      </c>
    </row>
    <row r="6933" spans="1:4" s="476" customFormat="1" ht="13.5" x14ac:dyDescent="0.25">
      <c r="A6933" s="479">
        <v>101292</v>
      </c>
      <c r="B6933" s="479" t="s">
        <v>7469</v>
      </c>
      <c r="C6933" s="479" t="s">
        <v>1161</v>
      </c>
      <c r="D6933" s="480">
        <v>16.649999999999999</v>
      </c>
    </row>
    <row r="6934" spans="1:4" s="476" customFormat="1" ht="13.5" x14ac:dyDescent="0.25">
      <c r="A6934" s="479">
        <v>101293</v>
      </c>
      <c r="B6934" s="479" t="s">
        <v>7470</v>
      </c>
      <c r="C6934" s="479" t="s">
        <v>1161</v>
      </c>
      <c r="D6934" s="480">
        <v>19.66</v>
      </c>
    </row>
    <row r="6935" spans="1:4" s="476" customFormat="1" ht="13.5" x14ac:dyDescent="0.25">
      <c r="A6935" s="479">
        <v>101294</v>
      </c>
      <c r="B6935" s="479" t="s">
        <v>7471</v>
      </c>
      <c r="C6935" s="479" t="s">
        <v>1161</v>
      </c>
      <c r="D6935" s="480">
        <v>19.190000000000001</v>
      </c>
    </row>
    <row r="6936" spans="1:4" s="476" customFormat="1" ht="13.5" x14ac:dyDescent="0.25">
      <c r="A6936" s="479">
        <v>101295</v>
      </c>
      <c r="B6936" s="479" t="s">
        <v>7472</v>
      </c>
      <c r="C6936" s="479" t="s">
        <v>1161</v>
      </c>
      <c r="D6936" s="480">
        <v>18.43</v>
      </c>
    </row>
    <row r="6937" spans="1:4" s="476" customFormat="1" ht="13.5" x14ac:dyDescent="0.25">
      <c r="A6937" s="479">
        <v>101296</v>
      </c>
      <c r="B6937" s="479" t="s">
        <v>7473</v>
      </c>
      <c r="C6937" s="479" t="s">
        <v>1161</v>
      </c>
      <c r="D6937" s="480">
        <v>21.69</v>
      </c>
    </row>
    <row r="6938" spans="1:4" s="476" customFormat="1" ht="13.5" x14ac:dyDescent="0.25">
      <c r="A6938" s="479">
        <v>101297</v>
      </c>
      <c r="B6938" s="479" t="s">
        <v>7474</v>
      </c>
      <c r="C6938" s="479" t="s">
        <v>1161</v>
      </c>
      <c r="D6938" s="480">
        <v>24.29</v>
      </c>
    </row>
    <row r="6939" spans="1:4" s="476" customFormat="1" ht="13.5" x14ac:dyDescent="0.25">
      <c r="A6939" s="479">
        <v>101298</v>
      </c>
      <c r="B6939" s="479" t="s">
        <v>7475</v>
      </c>
      <c r="C6939" s="479" t="s">
        <v>1161</v>
      </c>
      <c r="D6939" s="480">
        <v>12.75</v>
      </c>
    </row>
    <row r="6940" spans="1:4" s="476" customFormat="1" ht="13.5" x14ac:dyDescent="0.25">
      <c r="A6940" s="479">
        <v>101299</v>
      </c>
      <c r="B6940" s="479" t="s">
        <v>7476</v>
      </c>
      <c r="C6940" s="479" t="s">
        <v>1161</v>
      </c>
      <c r="D6940" s="480">
        <v>16.41</v>
      </c>
    </row>
    <row r="6941" spans="1:4" s="476" customFormat="1" ht="13.5" x14ac:dyDescent="0.25">
      <c r="A6941" s="479">
        <v>101300</v>
      </c>
      <c r="B6941" s="479" t="s">
        <v>7477</v>
      </c>
      <c r="C6941" s="479" t="s">
        <v>1161</v>
      </c>
      <c r="D6941" s="480">
        <v>13.81</v>
      </c>
    </row>
    <row r="6942" spans="1:4" s="476" customFormat="1" ht="13.5" x14ac:dyDescent="0.25">
      <c r="A6942" s="479">
        <v>101301</v>
      </c>
      <c r="B6942" s="479" t="s">
        <v>7478</v>
      </c>
      <c r="C6942" s="479" t="s">
        <v>1161</v>
      </c>
      <c r="D6942" s="480">
        <v>5.86</v>
      </c>
    </row>
    <row r="6943" spans="1:4" s="476" customFormat="1" ht="13.5" x14ac:dyDescent="0.25">
      <c r="A6943" s="479">
        <v>101302</v>
      </c>
      <c r="B6943" s="479" t="s">
        <v>7479</v>
      </c>
      <c r="C6943" s="479" t="s">
        <v>1161</v>
      </c>
      <c r="D6943" s="480">
        <v>29.25</v>
      </c>
    </row>
    <row r="6944" spans="1:4" s="476" customFormat="1" ht="13.5" x14ac:dyDescent="0.25">
      <c r="A6944" s="479">
        <v>101303</v>
      </c>
      <c r="B6944" s="479" t="s">
        <v>7480</v>
      </c>
      <c r="C6944" s="479" t="s">
        <v>1161</v>
      </c>
      <c r="D6944" s="480">
        <v>49.89</v>
      </c>
    </row>
    <row r="6945" spans="1:4" s="476" customFormat="1" ht="13.5" x14ac:dyDescent="0.25">
      <c r="A6945" s="479">
        <v>101304</v>
      </c>
      <c r="B6945" s="479" t="s">
        <v>7481</v>
      </c>
      <c r="C6945" s="479" t="s">
        <v>1161</v>
      </c>
      <c r="D6945" s="480">
        <v>25.28</v>
      </c>
    </row>
    <row r="6946" spans="1:4" s="476" customFormat="1" ht="13.5" x14ac:dyDescent="0.25">
      <c r="A6946" s="479">
        <v>101305</v>
      </c>
      <c r="B6946" s="479" t="s">
        <v>7482</v>
      </c>
      <c r="C6946" s="479" t="s">
        <v>1161</v>
      </c>
      <c r="D6946" s="480">
        <v>21.49</v>
      </c>
    </row>
    <row r="6947" spans="1:4" s="476" customFormat="1" ht="13.5" x14ac:dyDescent="0.25">
      <c r="A6947" s="479">
        <v>101307</v>
      </c>
      <c r="B6947" s="479" t="s">
        <v>7483</v>
      </c>
      <c r="C6947" s="479" t="s">
        <v>1161</v>
      </c>
      <c r="D6947" s="480">
        <v>18.21</v>
      </c>
    </row>
    <row r="6948" spans="1:4" s="476" customFormat="1" ht="13.5" x14ac:dyDescent="0.25">
      <c r="A6948" s="479">
        <v>101308</v>
      </c>
      <c r="B6948" s="479" t="s">
        <v>7484</v>
      </c>
      <c r="C6948" s="479" t="s">
        <v>1161</v>
      </c>
      <c r="D6948" s="480">
        <v>14.47</v>
      </c>
    </row>
    <row r="6949" spans="1:4" s="476" customFormat="1" ht="13.5" x14ac:dyDescent="0.25">
      <c r="A6949" s="479">
        <v>101309</v>
      </c>
      <c r="B6949" s="479" t="s">
        <v>7485</v>
      </c>
      <c r="C6949" s="479" t="s">
        <v>1161</v>
      </c>
      <c r="D6949" s="480">
        <v>19.920000000000002</v>
      </c>
    </row>
    <row r="6950" spans="1:4" s="476" customFormat="1" ht="13.5" x14ac:dyDescent="0.25">
      <c r="A6950" s="479">
        <v>101310</v>
      </c>
      <c r="B6950" s="479" t="s">
        <v>7486</v>
      </c>
      <c r="C6950" s="479" t="s">
        <v>1161</v>
      </c>
      <c r="D6950" s="480">
        <v>25.28</v>
      </c>
    </row>
    <row r="6951" spans="1:4" s="476" customFormat="1" ht="13.5" x14ac:dyDescent="0.25">
      <c r="A6951" s="479">
        <v>101311</v>
      </c>
      <c r="B6951" s="479" t="s">
        <v>7487</v>
      </c>
      <c r="C6951" s="479" t="s">
        <v>1161</v>
      </c>
      <c r="D6951" s="480">
        <v>19.66</v>
      </c>
    </row>
    <row r="6952" spans="1:4" s="476" customFormat="1" ht="13.5" x14ac:dyDescent="0.25">
      <c r="A6952" s="479">
        <v>101312</v>
      </c>
      <c r="B6952" s="479" t="s">
        <v>7488</v>
      </c>
      <c r="C6952" s="479" t="s">
        <v>1161</v>
      </c>
      <c r="D6952" s="480">
        <v>11.95</v>
      </c>
    </row>
    <row r="6953" spans="1:4" s="476" customFormat="1" ht="13.5" x14ac:dyDescent="0.25">
      <c r="A6953" s="479">
        <v>101313</v>
      </c>
      <c r="B6953" s="479" t="s">
        <v>7489</v>
      </c>
      <c r="C6953" s="479" t="s">
        <v>1161</v>
      </c>
      <c r="D6953" s="480">
        <v>63.68</v>
      </c>
    </row>
    <row r="6954" spans="1:4" s="476" customFormat="1" ht="13.5" x14ac:dyDescent="0.25">
      <c r="A6954" s="479">
        <v>101314</v>
      </c>
      <c r="B6954" s="479" t="s">
        <v>7490</v>
      </c>
      <c r="C6954" s="479" t="s">
        <v>1161</v>
      </c>
      <c r="D6954" s="480">
        <v>63.76</v>
      </c>
    </row>
    <row r="6955" spans="1:4" s="476" customFormat="1" ht="13.5" x14ac:dyDescent="0.25">
      <c r="A6955" s="479">
        <v>101315</v>
      </c>
      <c r="B6955" s="479" t="s">
        <v>7491</v>
      </c>
      <c r="C6955" s="479" t="s">
        <v>1161</v>
      </c>
      <c r="D6955" s="480">
        <v>77.819999999999993</v>
      </c>
    </row>
    <row r="6956" spans="1:4" s="476" customFormat="1" ht="13.5" x14ac:dyDescent="0.25">
      <c r="A6956" s="479">
        <v>101316</v>
      </c>
      <c r="B6956" s="479" t="s">
        <v>7492</v>
      </c>
      <c r="C6956" s="479" t="s">
        <v>1161</v>
      </c>
      <c r="D6956" s="480">
        <v>30.59</v>
      </c>
    </row>
    <row r="6957" spans="1:4" s="476" customFormat="1" ht="13.5" x14ac:dyDescent="0.25">
      <c r="A6957" s="479">
        <v>101317</v>
      </c>
      <c r="B6957" s="479" t="s">
        <v>7493</v>
      </c>
      <c r="C6957" s="479" t="s">
        <v>1161</v>
      </c>
      <c r="D6957" s="480">
        <v>159.9</v>
      </c>
    </row>
    <row r="6958" spans="1:4" s="476" customFormat="1" ht="13.5" x14ac:dyDescent="0.25">
      <c r="A6958" s="479">
        <v>101318</v>
      </c>
      <c r="B6958" s="479" t="s">
        <v>7494</v>
      </c>
      <c r="C6958" s="479" t="s">
        <v>1161</v>
      </c>
      <c r="D6958" s="480">
        <v>355.09</v>
      </c>
    </row>
    <row r="6959" spans="1:4" s="476" customFormat="1" ht="13.5" x14ac:dyDescent="0.25">
      <c r="A6959" s="479">
        <v>101319</v>
      </c>
      <c r="B6959" s="479" t="s">
        <v>7495</v>
      </c>
      <c r="C6959" s="479" t="s">
        <v>1161</v>
      </c>
      <c r="D6959" s="480">
        <v>50.2</v>
      </c>
    </row>
    <row r="6960" spans="1:4" s="476" customFormat="1" ht="13.5" x14ac:dyDescent="0.25">
      <c r="A6960" s="479">
        <v>101320</v>
      </c>
      <c r="B6960" s="479" t="s">
        <v>7496</v>
      </c>
      <c r="C6960" s="479" t="s">
        <v>1161</v>
      </c>
      <c r="D6960" s="480">
        <v>15.13</v>
      </c>
    </row>
    <row r="6961" spans="1:4" s="476" customFormat="1" ht="13.5" x14ac:dyDescent="0.25">
      <c r="A6961" s="479">
        <v>101322</v>
      </c>
      <c r="B6961" s="479" t="s">
        <v>7497</v>
      </c>
      <c r="C6961" s="479" t="s">
        <v>1161</v>
      </c>
      <c r="D6961" s="480">
        <v>19.66</v>
      </c>
    </row>
    <row r="6962" spans="1:4" s="476" customFormat="1" ht="13.5" x14ac:dyDescent="0.25">
      <c r="A6962" s="479">
        <v>101323</v>
      </c>
      <c r="B6962" s="479" t="s">
        <v>7498</v>
      </c>
      <c r="C6962" s="479" t="s">
        <v>1161</v>
      </c>
      <c r="D6962" s="480">
        <v>36.21</v>
      </c>
    </row>
    <row r="6963" spans="1:4" s="476" customFormat="1" ht="13.5" x14ac:dyDescent="0.25">
      <c r="A6963" s="479">
        <v>101324</v>
      </c>
      <c r="B6963" s="479" t="s">
        <v>7499</v>
      </c>
      <c r="C6963" s="479" t="s">
        <v>1161</v>
      </c>
      <c r="D6963" s="480">
        <v>6.78</v>
      </c>
    </row>
    <row r="6964" spans="1:4" s="476" customFormat="1" ht="13.5" x14ac:dyDescent="0.25">
      <c r="A6964" s="479">
        <v>101325</v>
      </c>
      <c r="B6964" s="479" t="s">
        <v>7500</v>
      </c>
      <c r="C6964" s="479" t="s">
        <v>1161</v>
      </c>
      <c r="D6964" s="480">
        <v>19.48</v>
      </c>
    </row>
    <row r="6965" spans="1:4" s="476" customFormat="1" ht="13.5" x14ac:dyDescent="0.25">
      <c r="A6965" s="479">
        <v>101326</v>
      </c>
      <c r="B6965" s="479" t="s">
        <v>7501</v>
      </c>
      <c r="C6965" s="479" t="s">
        <v>1161</v>
      </c>
      <c r="D6965" s="480">
        <v>8.4600000000000009</v>
      </c>
    </row>
    <row r="6966" spans="1:4" s="476" customFormat="1" ht="13.5" x14ac:dyDescent="0.25">
      <c r="A6966" s="479">
        <v>101327</v>
      </c>
      <c r="B6966" s="479" t="s">
        <v>7502</v>
      </c>
      <c r="C6966" s="479" t="s">
        <v>1161</v>
      </c>
      <c r="D6966" s="480">
        <v>11.38</v>
      </c>
    </row>
    <row r="6967" spans="1:4" s="476" customFormat="1" ht="13.5" x14ac:dyDescent="0.25">
      <c r="A6967" s="479">
        <v>101328</v>
      </c>
      <c r="B6967" s="479" t="s">
        <v>7503</v>
      </c>
      <c r="C6967" s="479" t="s">
        <v>1161</v>
      </c>
      <c r="D6967" s="480">
        <v>9.6</v>
      </c>
    </row>
    <row r="6968" spans="1:4" s="476" customFormat="1" ht="13.5" x14ac:dyDescent="0.25">
      <c r="A6968" s="479">
        <v>101329</v>
      </c>
      <c r="B6968" s="479" t="s">
        <v>7504</v>
      </c>
      <c r="C6968" s="479" t="s">
        <v>1161</v>
      </c>
      <c r="D6968" s="480">
        <v>29.53</v>
      </c>
    </row>
    <row r="6969" spans="1:4" s="476" customFormat="1" ht="13.5" x14ac:dyDescent="0.25">
      <c r="A6969" s="479">
        <v>101330</v>
      </c>
      <c r="B6969" s="479" t="s">
        <v>7505</v>
      </c>
      <c r="C6969" s="479" t="s">
        <v>1161</v>
      </c>
      <c r="D6969" s="480">
        <v>25.84</v>
      </c>
    </row>
    <row r="6970" spans="1:4" s="476" customFormat="1" ht="13.5" x14ac:dyDescent="0.25">
      <c r="A6970" s="479">
        <v>101331</v>
      </c>
      <c r="B6970" s="479" t="s">
        <v>7506</v>
      </c>
      <c r="C6970" s="479" t="s">
        <v>1161</v>
      </c>
      <c r="D6970" s="480">
        <v>18.98</v>
      </c>
    </row>
    <row r="6971" spans="1:4" s="476" customFormat="1" ht="13.5" x14ac:dyDescent="0.25">
      <c r="A6971" s="479">
        <v>101332</v>
      </c>
      <c r="B6971" s="479" t="s">
        <v>7507</v>
      </c>
      <c r="C6971" s="479" t="s">
        <v>1161</v>
      </c>
      <c r="D6971" s="480">
        <v>6.63</v>
      </c>
    </row>
    <row r="6972" spans="1:4" s="476" customFormat="1" ht="13.5" x14ac:dyDescent="0.25">
      <c r="A6972" s="479">
        <v>101333</v>
      </c>
      <c r="B6972" s="479" t="s">
        <v>7508</v>
      </c>
      <c r="C6972" s="479" t="s">
        <v>1161</v>
      </c>
      <c r="D6972" s="480">
        <v>16.27</v>
      </c>
    </row>
    <row r="6973" spans="1:4" s="476" customFormat="1" ht="13.5" x14ac:dyDescent="0.25">
      <c r="A6973" s="479">
        <v>101334</v>
      </c>
      <c r="B6973" s="479" t="s">
        <v>7509</v>
      </c>
      <c r="C6973" s="479" t="s">
        <v>1161</v>
      </c>
      <c r="D6973" s="480">
        <v>54.78</v>
      </c>
    </row>
    <row r="6974" spans="1:4" s="476" customFormat="1" ht="13.5" x14ac:dyDescent="0.25">
      <c r="A6974" s="479">
        <v>101335</v>
      </c>
      <c r="B6974" s="479" t="s">
        <v>7510</v>
      </c>
      <c r="C6974" s="479" t="s">
        <v>1161</v>
      </c>
      <c r="D6974" s="480">
        <v>6.59</v>
      </c>
    </row>
    <row r="6975" spans="1:4" s="476" customFormat="1" ht="13.5" x14ac:dyDescent="0.25">
      <c r="A6975" s="479">
        <v>101336</v>
      </c>
      <c r="B6975" s="479" t="s">
        <v>7511</v>
      </c>
      <c r="C6975" s="479" t="s">
        <v>1161</v>
      </c>
      <c r="D6975" s="480">
        <v>21.32</v>
      </c>
    </row>
    <row r="6976" spans="1:4" s="476" customFormat="1" ht="13.5" x14ac:dyDescent="0.25">
      <c r="A6976" s="479">
        <v>101337</v>
      </c>
      <c r="B6976" s="479" t="s">
        <v>7512</v>
      </c>
      <c r="C6976" s="479" t="s">
        <v>1161</v>
      </c>
      <c r="D6976" s="480">
        <v>7.39</v>
      </c>
    </row>
    <row r="6977" spans="1:4" s="476" customFormat="1" ht="13.5" x14ac:dyDescent="0.25">
      <c r="A6977" s="479">
        <v>101338</v>
      </c>
      <c r="B6977" s="479" t="s">
        <v>7513</v>
      </c>
      <c r="C6977" s="479" t="s">
        <v>1161</v>
      </c>
      <c r="D6977" s="480">
        <v>12.26</v>
      </c>
    </row>
    <row r="6978" spans="1:4" s="476" customFormat="1" ht="13.5" x14ac:dyDescent="0.25">
      <c r="A6978" s="479">
        <v>101339</v>
      </c>
      <c r="B6978" s="479" t="s">
        <v>7514</v>
      </c>
      <c r="C6978" s="479" t="s">
        <v>1161</v>
      </c>
      <c r="D6978" s="480">
        <v>10.65</v>
      </c>
    </row>
    <row r="6979" spans="1:4" s="476" customFormat="1" ht="13.5" x14ac:dyDescent="0.25">
      <c r="A6979" s="479">
        <v>101340</v>
      </c>
      <c r="B6979" s="479" t="s">
        <v>7515</v>
      </c>
      <c r="C6979" s="479" t="s">
        <v>1161</v>
      </c>
      <c r="D6979" s="480">
        <v>10.27</v>
      </c>
    </row>
    <row r="6980" spans="1:4" s="476" customFormat="1" ht="13.5" x14ac:dyDescent="0.25">
      <c r="A6980" s="479">
        <v>101341</v>
      </c>
      <c r="B6980" s="479" t="s">
        <v>7516</v>
      </c>
      <c r="C6980" s="479" t="s">
        <v>1161</v>
      </c>
      <c r="D6980" s="480">
        <v>10.92</v>
      </c>
    </row>
    <row r="6981" spans="1:4" s="476" customFormat="1" ht="13.5" x14ac:dyDescent="0.25">
      <c r="A6981" s="479">
        <v>101342</v>
      </c>
      <c r="B6981" s="479" t="s">
        <v>7517</v>
      </c>
      <c r="C6981" s="479" t="s">
        <v>1161</v>
      </c>
      <c r="D6981" s="480">
        <v>13.1</v>
      </c>
    </row>
    <row r="6982" spans="1:4" s="476" customFormat="1" ht="13.5" x14ac:dyDescent="0.25">
      <c r="A6982" s="479">
        <v>101343</v>
      </c>
      <c r="B6982" s="479" t="s">
        <v>7518</v>
      </c>
      <c r="C6982" s="479" t="s">
        <v>1161</v>
      </c>
      <c r="D6982" s="480">
        <v>19.66</v>
      </c>
    </row>
    <row r="6983" spans="1:4" s="476" customFormat="1" ht="13.5" x14ac:dyDescent="0.25">
      <c r="A6983" s="479">
        <v>101344</v>
      </c>
      <c r="B6983" s="479" t="s">
        <v>7519</v>
      </c>
      <c r="C6983" s="479" t="s">
        <v>1161</v>
      </c>
      <c r="D6983" s="480">
        <v>21.32</v>
      </c>
    </row>
    <row r="6984" spans="1:4" s="476" customFormat="1" ht="13.5" x14ac:dyDescent="0.25">
      <c r="A6984" s="479">
        <v>101345</v>
      </c>
      <c r="B6984" s="479" t="s">
        <v>7520</v>
      </c>
      <c r="C6984" s="479" t="s">
        <v>1161</v>
      </c>
      <c r="D6984" s="480">
        <v>21.32</v>
      </c>
    </row>
    <row r="6985" spans="1:4" s="476" customFormat="1" ht="13.5" x14ac:dyDescent="0.25">
      <c r="A6985" s="479">
        <v>101346</v>
      </c>
      <c r="B6985" s="479" t="s">
        <v>7521</v>
      </c>
      <c r="C6985" s="479" t="s">
        <v>1161</v>
      </c>
      <c r="D6985" s="480">
        <v>17.600000000000001</v>
      </c>
    </row>
    <row r="6986" spans="1:4" s="476" customFormat="1" ht="13.5" x14ac:dyDescent="0.25">
      <c r="A6986" s="479">
        <v>101347</v>
      </c>
      <c r="B6986" s="479" t="s">
        <v>7522</v>
      </c>
      <c r="C6986" s="479" t="s">
        <v>1161</v>
      </c>
      <c r="D6986" s="480">
        <v>14.95</v>
      </c>
    </row>
    <row r="6987" spans="1:4" s="476" customFormat="1" ht="13.5" x14ac:dyDescent="0.25">
      <c r="A6987" s="479">
        <v>101348</v>
      </c>
      <c r="B6987" s="479" t="s">
        <v>7523</v>
      </c>
      <c r="C6987" s="479" t="s">
        <v>1161</v>
      </c>
      <c r="D6987" s="480">
        <v>11.21</v>
      </c>
    </row>
    <row r="6988" spans="1:4" s="476" customFormat="1" ht="13.5" x14ac:dyDescent="0.25">
      <c r="A6988" s="479">
        <v>101349</v>
      </c>
      <c r="B6988" s="479" t="s">
        <v>7524</v>
      </c>
      <c r="C6988" s="479" t="s">
        <v>1161</v>
      </c>
      <c r="D6988" s="480">
        <v>13.33</v>
      </c>
    </row>
    <row r="6989" spans="1:4" s="476" customFormat="1" ht="13.5" x14ac:dyDescent="0.25">
      <c r="A6989" s="479">
        <v>101350</v>
      </c>
      <c r="B6989" s="479" t="s">
        <v>7525</v>
      </c>
      <c r="C6989" s="479" t="s">
        <v>1161</v>
      </c>
      <c r="D6989" s="480">
        <v>16.350000000000001</v>
      </c>
    </row>
    <row r="6990" spans="1:4" s="476" customFormat="1" ht="13.5" x14ac:dyDescent="0.25">
      <c r="A6990" s="479">
        <v>101351</v>
      </c>
      <c r="B6990" s="479" t="s">
        <v>7526</v>
      </c>
      <c r="C6990" s="479" t="s">
        <v>1161</v>
      </c>
      <c r="D6990" s="480">
        <v>12.46</v>
      </c>
    </row>
    <row r="6991" spans="1:4" s="476" customFormat="1" ht="13.5" x14ac:dyDescent="0.25">
      <c r="A6991" s="479">
        <v>101352</v>
      </c>
      <c r="B6991" s="479" t="s">
        <v>7527</v>
      </c>
      <c r="C6991" s="479" t="s">
        <v>1161</v>
      </c>
      <c r="D6991" s="480">
        <v>13.76</v>
      </c>
    </row>
    <row r="6992" spans="1:4" s="476" customFormat="1" ht="13.5" x14ac:dyDescent="0.25">
      <c r="A6992" s="479">
        <v>101353</v>
      </c>
      <c r="B6992" s="479" t="s">
        <v>7528</v>
      </c>
      <c r="C6992" s="479" t="s">
        <v>1161</v>
      </c>
      <c r="D6992" s="480">
        <v>10.99</v>
      </c>
    </row>
    <row r="6993" spans="1:4" s="476" customFormat="1" ht="13.5" x14ac:dyDescent="0.25">
      <c r="A6993" s="479">
        <v>101354</v>
      </c>
      <c r="B6993" s="479" t="s">
        <v>7529</v>
      </c>
      <c r="C6993" s="479" t="s">
        <v>1161</v>
      </c>
      <c r="D6993" s="480">
        <v>14.92</v>
      </c>
    </row>
    <row r="6994" spans="1:4" s="476" customFormat="1" ht="13.5" x14ac:dyDescent="0.25">
      <c r="A6994" s="479">
        <v>101355</v>
      </c>
      <c r="B6994" s="479" t="s">
        <v>7530</v>
      </c>
      <c r="C6994" s="479" t="s">
        <v>1161</v>
      </c>
      <c r="D6994" s="480">
        <v>11.82</v>
      </c>
    </row>
    <row r="6995" spans="1:4" s="476" customFormat="1" ht="13.5" x14ac:dyDescent="0.25">
      <c r="A6995" s="479">
        <v>101356</v>
      </c>
      <c r="B6995" s="479" t="s">
        <v>7531</v>
      </c>
      <c r="C6995" s="479" t="s">
        <v>1161</v>
      </c>
      <c r="D6995" s="480">
        <v>27.61</v>
      </c>
    </row>
    <row r="6996" spans="1:4" s="476" customFormat="1" ht="13.5" x14ac:dyDescent="0.25">
      <c r="A6996" s="479">
        <v>101357</v>
      </c>
      <c r="B6996" s="479" t="s">
        <v>7532</v>
      </c>
      <c r="C6996" s="479" t="s">
        <v>1161</v>
      </c>
      <c r="D6996" s="480">
        <v>36.21</v>
      </c>
    </row>
    <row r="6997" spans="1:4" s="476" customFormat="1" ht="13.5" x14ac:dyDescent="0.25">
      <c r="A6997" s="479">
        <v>101358</v>
      </c>
      <c r="B6997" s="479" t="s">
        <v>7533</v>
      </c>
      <c r="C6997" s="479" t="s">
        <v>1161</v>
      </c>
      <c r="D6997" s="480">
        <v>25.28</v>
      </c>
    </row>
    <row r="6998" spans="1:4" s="476" customFormat="1" ht="13.5" x14ac:dyDescent="0.25">
      <c r="A6998" s="479">
        <v>101359</v>
      </c>
      <c r="B6998" s="479" t="s">
        <v>7534</v>
      </c>
      <c r="C6998" s="479" t="s">
        <v>1161</v>
      </c>
      <c r="D6998" s="480">
        <v>27.29</v>
      </c>
    </row>
    <row r="6999" spans="1:4" s="476" customFormat="1" ht="13.5" x14ac:dyDescent="0.25">
      <c r="A6999" s="479">
        <v>101360</v>
      </c>
      <c r="B6999" s="479" t="s">
        <v>7535</v>
      </c>
      <c r="C6999" s="479" t="s">
        <v>1161</v>
      </c>
      <c r="D6999" s="480">
        <v>27.2</v>
      </c>
    </row>
    <row r="7000" spans="1:4" s="476" customFormat="1" ht="13.5" x14ac:dyDescent="0.25">
      <c r="A7000" s="479">
        <v>101361</v>
      </c>
      <c r="B7000" s="479" t="s">
        <v>7536</v>
      </c>
      <c r="C7000" s="479" t="s">
        <v>1161</v>
      </c>
      <c r="D7000" s="480">
        <v>24.2</v>
      </c>
    </row>
    <row r="7001" spans="1:4" s="476" customFormat="1" ht="13.5" x14ac:dyDescent="0.25">
      <c r="A7001" s="479">
        <v>101362</v>
      </c>
      <c r="B7001" s="479" t="s">
        <v>7537</v>
      </c>
      <c r="C7001" s="479" t="s">
        <v>1161</v>
      </c>
      <c r="D7001" s="480">
        <v>5.66</v>
      </c>
    </row>
    <row r="7002" spans="1:4" s="476" customFormat="1" ht="13.5" x14ac:dyDescent="0.25">
      <c r="A7002" s="479">
        <v>101363</v>
      </c>
      <c r="B7002" s="479" t="s">
        <v>7538</v>
      </c>
      <c r="C7002" s="479" t="s">
        <v>1161</v>
      </c>
      <c r="D7002" s="480">
        <v>19.66</v>
      </c>
    </row>
    <row r="7003" spans="1:4" s="476" customFormat="1" ht="13.5" x14ac:dyDescent="0.25">
      <c r="A7003" s="479">
        <v>101364</v>
      </c>
      <c r="B7003" s="479" t="s">
        <v>7539</v>
      </c>
      <c r="C7003" s="479" t="s">
        <v>1161</v>
      </c>
      <c r="D7003" s="480">
        <v>23.62</v>
      </c>
    </row>
    <row r="7004" spans="1:4" s="476" customFormat="1" ht="13.5" x14ac:dyDescent="0.25">
      <c r="A7004" s="479">
        <v>101365</v>
      </c>
      <c r="B7004" s="479" t="s">
        <v>7540</v>
      </c>
      <c r="C7004" s="479" t="s">
        <v>1161</v>
      </c>
      <c r="D7004" s="480">
        <v>19.66</v>
      </c>
    </row>
    <row r="7005" spans="1:4" s="476" customFormat="1" ht="13.5" x14ac:dyDescent="0.25">
      <c r="A7005" s="479">
        <v>101366</v>
      </c>
      <c r="B7005" s="479" t="s">
        <v>7541</v>
      </c>
      <c r="C7005" s="479" t="s">
        <v>1161</v>
      </c>
      <c r="D7005" s="480">
        <v>21.95</v>
      </c>
    </row>
    <row r="7006" spans="1:4" s="476" customFormat="1" ht="13.5" x14ac:dyDescent="0.25">
      <c r="A7006" s="479">
        <v>101367</v>
      </c>
      <c r="B7006" s="479" t="s">
        <v>7542</v>
      </c>
      <c r="C7006" s="479" t="s">
        <v>1161</v>
      </c>
      <c r="D7006" s="480">
        <v>24.13</v>
      </c>
    </row>
    <row r="7007" spans="1:4" s="476" customFormat="1" ht="13.5" x14ac:dyDescent="0.25">
      <c r="A7007" s="479">
        <v>101368</v>
      </c>
      <c r="B7007" s="479" t="s">
        <v>7543</v>
      </c>
      <c r="C7007" s="479" t="s">
        <v>1161</v>
      </c>
      <c r="D7007" s="480">
        <v>38.81</v>
      </c>
    </row>
    <row r="7008" spans="1:4" s="476" customFormat="1" ht="13.5" x14ac:dyDescent="0.25">
      <c r="A7008" s="479">
        <v>101369</v>
      </c>
      <c r="B7008" s="479" t="s">
        <v>7544</v>
      </c>
      <c r="C7008" s="479" t="s">
        <v>1161</v>
      </c>
      <c r="D7008" s="480">
        <v>26.03</v>
      </c>
    </row>
    <row r="7009" spans="1:4" s="476" customFormat="1" ht="13.5" x14ac:dyDescent="0.25">
      <c r="A7009" s="479">
        <v>101370</v>
      </c>
      <c r="B7009" s="479" t="s">
        <v>7545</v>
      </c>
      <c r="C7009" s="479" t="s">
        <v>1161</v>
      </c>
      <c r="D7009" s="480">
        <v>21.47</v>
      </c>
    </row>
    <row r="7010" spans="1:4" s="476" customFormat="1" ht="13.5" x14ac:dyDescent="0.25">
      <c r="A7010" s="479">
        <v>101371</v>
      </c>
      <c r="B7010" s="479" t="s">
        <v>7546</v>
      </c>
      <c r="C7010" s="479" t="s">
        <v>1161</v>
      </c>
      <c r="D7010" s="480">
        <v>23</v>
      </c>
    </row>
    <row r="7011" spans="1:4" s="476" customFormat="1" ht="13.5" x14ac:dyDescent="0.25">
      <c r="A7011" s="479">
        <v>101372</v>
      </c>
      <c r="B7011" s="479" t="s">
        <v>7547</v>
      </c>
      <c r="C7011" s="479" t="s">
        <v>1161</v>
      </c>
      <c r="D7011" s="480">
        <v>5.94</v>
      </c>
    </row>
    <row r="7012" spans="1:4" s="476" customFormat="1" ht="13.5" x14ac:dyDescent="0.25">
      <c r="A7012" s="479">
        <v>101373</v>
      </c>
      <c r="B7012" s="479" t="s">
        <v>7548</v>
      </c>
      <c r="C7012" s="479" t="s">
        <v>986</v>
      </c>
      <c r="D7012" s="480">
        <v>144.77000000000001</v>
      </c>
    </row>
    <row r="7013" spans="1:4" s="476" customFormat="1" ht="13.5" x14ac:dyDescent="0.25">
      <c r="A7013" s="479">
        <v>101374</v>
      </c>
      <c r="B7013" s="479" t="s">
        <v>1081</v>
      </c>
      <c r="C7013" s="479" t="s">
        <v>1161</v>
      </c>
      <c r="D7013" s="481">
        <v>3346.86</v>
      </c>
    </row>
    <row r="7014" spans="1:4" s="476" customFormat="1" ht="13.5" x14ac:dyDescent="0.25">
      <c r="A7014" s="479">
        <v>101375</v>
      </c>
      <c r="B7014" s="479" t="s">
        <v>7549</v>
      </c>
      <c r="C7014" s="479" t="s">
        <v>1161</v>
      </c>
      <c r="D7014" s="481">
        <v>3396.87</v>
      </c>
    </row>
    <row r="7015" spans="1:4" s="476" customFormat="1" ht="13.5" x14ac:dyDescent="0.25">
      <c r="A7015" s="479">
        <v>101376</v>
      </c>
      <c r="B7015" s="479" t="s">
        <v>7550</v>
      </c>
      <c r="C7015" s="479" t="s">
        <v>1161</v>
      </c>
      <c r="D7015" s="481">
        <v>2644.95</v>
      </c>
    </row>
    <row r="7016" spans="1:4" s="476" customFormat="1" ht="13.5" x14ac:dyDescent="0.25">
      <c r="A7016" s="479">
        <v>101377</v>
      </c>
      <c r="B7016" s="479" t="s">
        <v>7250</v>
      </c>
      <c r="C7016" s="479" t="s">
        <v>1161</v>
      </c>
      <c r="D7016" s="481">
        <v>3423.04</v>
      </c>
    </row>
    <row r="7017" spans="1:4" s="476" customFormat="1" ht="13.5" x14ac:dyDescent="0.25">
      <c r="A7017" s="479">
        <v>101378</v>
      </c>
      <c r="B7017" s="479" t="s">
        <v>7444</v>
      </c>
      <c r="C7017" s="479" t="s">
        <v>1161</v>
      </c>
      <c r="D7017" s="481">
        <v>3628.8</v>
      </c>
    </row>
    <row r="7018" spans="1:4" s="476" customFormat="1" ht="13.5" x14ac:dyDescent="0.25">
      <c r="A7018" s="479">
        <v>101379</v>
      </c>
      <c r="B7018" s="479" t="s">
        <v>7551</v>
      </c>
      <c r="C7018" s="479" t="s">
        <v>1161</v>
      </c>
      <c r="D7018" s="481">
        <v>3505.95</v>
      </c>
    </row>
    <row r="7019" spans="1:4" s="476" customFormat="1" ht="13.5" x14ac:dyDescent="0.25">
      <c r="A7019" s="479">
        <v>101380</v>
      </c>
      <c r="B7019" s="479" t="s">
        <v>1117</v>
      </c>
      <c r="C7019" s="479" t="s">
        <v>1161</v>
      </c>
      <c r="D7019" s="481">
        <v>3795.17</v>
      </c>
    </row>
    <row r="7020" spans="1:4" s="476" customFormat="1" ht="13.5" x14ac:dyDescent="0.25">
      <c r="A7020" s="479">
        <v>101381</v>
      </c>
      <c r="B7020" s="479" t="s">
        <v>1082</v>
      </c>
      <c r="C7020" s="479" t="s">
        <v>1161</v>
      </c>
      <c r="D7020" s="481">
        <v>4296.9799999999996</v>
      </c>
    </row>
    <row r="7021" spans="1:4" s="476" customFormat="1" ht="13.5" x14ac:dyDescent="0.25">
      <c r="A7021" s="479">
        <v>101382</v>
      </c>
      <c r="B7021" s="479" t="s">
        <v>7552</v>
      </c>
      <c r="C7021" s="479" t="s">
        <v>1161</v>
      </c>
      <c r="D7021" s="481">
        <v>3374.93</v>
      </c>
    </row>
    <row r="7022" spans="1:4" s="476" customFormat="1" ht="13.5" x14ac:dyDescent="0.25">
      <c r="A7022" s="479">
        <v>101383</v>
      </c>
      <c r="B7022" s="479" t="s">
        <v>7446</v>
      </c>
      <c r="C7022" s="479" t="s">
        <v>1161</v>
      </c>
      <c r="D7022" s="481">
        <v>3449.55</v>
      </c>
    </row>
    <row r="7023" spans="1:4" s="476" customFormat="1" ht="13.5" x14ac:dyDescent="0.25">
      <c r="A7023" s="479">
        <v>101384</v>
      </c>
      <c r="B7023" s="479" t="s">
        <v>1038</v>
      </c>
      <c r="C7023" s="479" t="s">
        <v>1161</v>
      </c>
      <c r="D7023" s="481">
        <v>3306.45</v>
      </c>
    </row>
    <row r="7024" spans="1:4" s="476" customFormat="1" ht="13.5" x14ac:dyDescent="0.25">
      <c r="A7024" s="479">
        <v>101385</v>
      </c>
      <c r="B7024" s="479" t="s">
        <v>7553</v>
      </c>
      <c r="C7024" s="479" t="s">
        <v>1161</v>
      </c>
      <c r="D7024" s="481">
        <v>5537.43</v>
      </c>
    </row>
    <row r="7025" spans="1:4" s="476" customFormat="1" ht="13.5" x14ac:dyDescent="0.25">
      <c r="A7025" s="479">
        <v>101386</v>
      </c>
      <c r="B7025" s="479" t="s">
        <v>7254</v>
      </c>
      <c r="C7025" s="479" t="s">
        <v>1161</v>
      </c>
      <c r="D7025" s="481">
        <v>3023.01</v>
      </c>
    </row>
    <row r="7026" spans="1:4" s="476" customFormat="1" ht="13.5" x14ac:dyDescent="0.25">
      <c r="A7026" s="479">
        <v>101387</v>
      </c>
      <c r="B7026" s="479" t="s">
        <v>7554</v>
      </c>
      <c r="C7026" s="479" t="s">
        <v>1161</v>
      </c>
      <c r="D7026" s="481">
        <v>3198.76</v>
      </c>
    </row>
    <row r="7027" spans="1:4" s="476" customFormat="1" ht="13.5" x14ac:dyDescent="0.25">
      <c r="A7027" s="479">
        <v>101388</v>
      </c>
      <c r="B7027" s="479" t="s">
        <v>7255</v>
      </c>
      <c r="C7027" s="479" t="s">
        <v>1161</v>
      </c>
      <c r="D7027" s="481">
        <v>3341.61</v>
      </c>
    </row>
    <row r="7028" spans="1:4" s="476" customFormat="1" ht="13.5" x14ac:dyDescent="0.25">
      <c r="A7028" s="479">
        <v>101389</v>
      </c>
      <c r="B7028" s="479" t="s">
        <v>7256</v>
      </c>
      <c r="C7028" s="479" t="s">
        <v>1161</v>
      </c>
      <c r="D7028" s="481">
        <v>1504.77</v>
      </c>
    </row>
    <row r="7029" spans="1:4" s="476" customFormat="1" ht="13.5" x14ac:dyDescent="0.25">
      <c r="A7029" s="479">
        <v>101390</v>
      </c>
      <c r="B7029" s="479" t="s">
        <v>7555</v>
      </c>
      <c r="C7029" s="479" t="s">
        <v>1161</v>
      </c>
      <c r="D7029" s="481">
        <v>6608.95</v>
      </c>
    </row>
    <row r="7030" spans="1:4" s="476" customFormat="1" ht="13.5" x14ac:dyDescent="0.25">
      <c r="A7030" s="479">
        <v>101391</v>
      </c>
      <c r="B7030" s="479" t="s">
        <v>7556</v>
      </c>
      <c r="C7030" s="479" t="s">
        <v>1161</v>
      </c>
      <c r="D7030" s="481">
        <v>4302.6000000000004</v>
      </c>
    </row>
    <row r="7031" spans="1:4" s="476" customFormat="1" ht="13.5" x14ac:dyDescent="0.25">
      <c r="A7031" s="479">
        <v>101392</v>
      </c>
      <c r="B7031" s="479" t="s">
        <v>7557</v>
      </c>
      <c r="C7031" s="479" t="s">
        <v>1161</v>
      </c>
      <c r="D7031" s="481">
        <v>3201.49</v>
      </c>
    </row>
    <row r="7032" spans="1:4" s="476" customFormat="1" ht="13.5" x14ac:dyDescent="0.25">
      <c r="A7032" s="479">
        <v>101394</v>
      </c>
      <c r="B7032" s="479" t="s">
        <v>1530</v>
      </c>
      <c r="C7032" s="479" t="s">
        <v>1161</v>
      </c>
      <c r="D7032" s="481">
        <v>4064.03</v>
      </c>
    </row>
    <row r="7033" spans="1:4" s="476" customFormat="1" ht="13.5" x14ac:dyDescent="0.25">
      <c r="A7033" s="479">
        <v>101395</v>
      </c>
      <c r="B7033" s="479" t="s">
        <v>7558</v>
      </c>
      <c r="C7033" s="479" t="s">
        <v>1161</v>
      </c>
      <c r="D7033" s="481">
        <v>3614.84</v>
      </c>
    </row>
    <row r="7034" spans="1:4" s="476" customFormat="1" ht="13.5" x14ac:dyDescent="0.25">
      <c r="A7034" s="479">
        <v>101396</v>
      </c>
      <c r="B7034" s="479" t="s">
        <v>7559</v>
      </c>
      <c r="C7034" s="479" t="s">
        <v>1161</v>
      </c>
      <c r="D7034" s="481">
        <v>4282.5200000000004</v>
      </c>
    </row>
    <row r="7035" spans="1:4" s="476" customFormat="1" ht="13.5" x14ac:dyDescent="0.25">
      <c r="A7035" s="479">
        <v>101397</v>
      </c>
      <c r="B7035" s="479" t="s">
        <v>985</v>
      </c>
      <c r="C7035" s="479" t="s">
        <v>1161</v>
      </c>
      <c r="D7035" s="481">
        <v>4276.8999999999996</v>
      </c>
    </row>
    <row r="7036" spans="1:4" s="476" customFormat="1" ht="13.5" x14ac:dyDescent="0.25">
      <c r="A7036" s="479">
        <v>101398</v>
      </c>
      <c r="B7036" s="479" t="s">
        <v>7560</v>
      </c>
      <c r="C7036" s="479" t="s">
        <v>1161</v>
      </c>
      <c r="D7036" s="481">
        <v>2896.24</v>
      </c>
    </row>
    <row r="7037" spans="1:4" s="476" customFormat="1" ht="13.5" x14ac:dyDescent="0.25">
      <c r="A7037" s="479">
        <v>101399</v>
      </c>
      <c r="B7037" s="479" t="s">
        <v>1227</v>
      </c>
      <c r="C7037" s="479" t="s">
        <v>1161</v>
      </c>
      <c r="D7037" s="481">
        <v>4341.59</v>
      </c>
    </row>
    <row r="7038" spans="1:4" s="476" customFormat="1" ht="13.5" x14ac:dyDescent="0.25">
      <c r="A7038" s="479">
        <v>101400</v>
      </c>
      <c r="B7038" s="479" t="s">
        <v>7561</v>
      </c>
      <c r="C7038" s="479" t="s">
        <v>1161</v>
      </c>
      <c r="D7038" s="481">
        <v>4345.28</v>
      </c>
    </row>
    <row r="7039" spans="1:4" s="476" customFormat="1" ht="13.5" x14ac:dyDescent="0.25">
      <c r="A7039" s="479">
        <v>101401</v>
      </c>
      <c r="B7039" s="479" t="s">
        <v>7262</v>
      </c>
      <c r="C7039" s="479" t="s">
        <v>1161</v>
      </c>
      <c r="D7039" s="481">
        <v>5838.87</v>
      </c>
    </row>
    <row r="7040" spans="1:4" s="476" customFormat="1" ht="13.5" x14ac:dyDescent="0.25">
      <c r="A7040" s="479">
        <v>101402</v>
      </c>
      <c r="B7040" s="479" t="s">
        <v>1023</v>
      </c>
      <c r="C7040" s="479" t="s">
        <v>1161</v>
      </c>
      <c r="D7040" s="481">
        <v>4223.8999999999996</v>
      </c>
    </row>
    <row r="7041" spans="1:4" s="476" customFormat="1" ht="13.5" x14ac:dyDescent="0.25">
      <c r="A7041" s="479">
        <v>101403</v>
      </c>
      <c r="B7041" s="479" t="s">
        <v>7548</v>
      </c>
      <c r="C7041" s="479" t="s">
        <v>1161</v>
      </c>
      <c r="D7041" s="481">
        <v>25761.91</v>
      </c>
    </row>
    <row r="7042" spans="1:4" s="476" customFormat="1" ht="13.5" x14ac:dyDescent="0.25">
      <c r="A7042" s="479">
        <v>101404</v>
      </c>
      <c r="B7042" s="479" t="s">
        <v>7313</v>
      </c>
      <c r="C7042" s="479" t="s">
        <v>1161</v>
      </c>
      <c r="D7042" s="481">
        <v>19563.55</v>
      </c>
    </row>
    <row r="7043" spans="1:4" s="476" customFormat="1" ht="13.5" x14ac:dyDescent="0.25">
      <c r="A7043" s="479">
        <v>101405</v>
      </c>
      <c r="B7043" s="479" t="s">
        <v>7314</v>
      </c>
      <c r="C7043" s="479" t="s">
        <v>1161</v>
      </c>
      <c r="D7043" s="481">
        <v>18200.560000000001</v>
      </c>
    </row>
    <row r="7044" spans="1:4" s="476" customFormat="1" ht="13.5" x14ac:dyDescent="0.25">
      <c r="A7044" s="479">
        <v>101407</v>
      </c>
      <c r="B7044" s="479" t="s">
        <v>7263</v>
      </c>
      <c r="C7044" s="479" t="s">
        <v>1161</v>
      </c>
      <c r="D7044" s="481">
        <v>4296.9799999999996</v>
      </c>
    </row>
    <row r="7045" spans="1:4" s="476" customFormat="1" ht="13.5" x14ac:dyDescent="0.25">
      <c r="A7045" s="479">
        <v>101408</v>
      </c>
      <c r="B7045" s="479" t="s">
        <v>1118</v>
      </c>
      <c r="C7045" s="479" t="s">
        <v>1161</v>
      </c>
      <c r="D7045" s="481">
        <v>4313.53</v>
      </c>
    </row>
    <row r="7046" spans="1:4" s="476" customFormat="1" ht="13.5" x14ac:dyDescent="0.25">
      <c r="A7046" s="479">
        <v>101409</v>
      </c>
      <c r="B7046" s="479" t="s">
        <v>7562</v>
      </c>
      <c r="C7046" s="479" t="s">
        <v>1161</v>
      </c>
      <c r="D7046" s="481">
        <v>3411.57</v>
      </c>
    </row>
    <row r="7047" spans="1:4" s="476" customFormat="1" ht="13.5" x14ac:dyDescent="0.25">
      <c r="A7047" s="479">
        <v>101410</v>
      </c>
      <c r="B7047" s="479" t="s">
        <v>1055</v>
      </c>
      <c r="C7047" s="479" t="s">
        <v>1161</v>
      </c>
      <c r="D7047" s="481">
        <v>4185.5600000000004</v>
      </c>
    </row>
    <row r="7048" spans="1:4" s="476" customFormat="1" ht="13.5" x14ac:dyDescent="0.25">
      <c r="A7048" s="479">
        <v>101411</v>
      </c>
      <c r="B7048" s="479" t="s">
        <v>7563</v>
      </c>
      <c r="C7048" s="479" t="s">
        <v>1161</v>
      </c>
      <c r="D7048" s="481">
        <v>4307.3100000000004</v>
      </c>
    </row>
    <row r="7049" spans="1:4" s="476" customFormat="1" ht="13.5" x14ac:dyDescent="0.25">
      <c r="A7049" s="479">
        <v>101412</v>
      </c>
      <c r="B7049" s="479" t="s">
        <v>7564</v>
      </c>
      <c r="C7049" s="479" t="s">
        <v>1161</v>
      </c>
      <c r="D7049" s="481">
        <v>4322.12</v>
      </c>
    </row>
    <row r="7050" spans="1:4" s="476" customFormat="1" ht="13.5" x14ac:dyDescent="0.25">
      <c r="A7050" s="479">
        <v>101413</v>
      </c>
      <c r="B7050" s="479" t="s">
        <v>7265</v>
      </c>
      <c r="C7050" s="479" t="s">
        <v>1161</v>
      </c>
      <c r="D7050" s="481">
        <v>4352.2</v>
      </c>
    </row>
    <row r="7051" spans="1:4" s="476" customFormat="1" ht="13.5" x14ac:dyDescent="0.25">
      <c r="A7051" s="479">
        <v>101414</v>
      </c>
      <c r="B7051" s="479" t="s">
        <v>7565</v>
      </c>
      <c r="C7051" s="479" t="s">
        <v>1161</v>
      </c>
      <c r="D7051" s="481">
        <v>3608.54</v>
      </c>
    </row>
    <row r="7052" spans="1:4" s="476" customFormat="1" ht="13.5" x14ac:dyDescent="0.25">
      <c r="A7052" s="479">
        <v>101415</v>
      </c>
      <c r="B7052" s="479" t="s">
        <v>7566</v>
      </c>
      <c r="C7052" s="479" t="s">
        <v>1161</v>
      </c>
      <c r="D7052" s="481">
        <v>4540.58</v>
      </c>
    </row>
    <row r="7053" spans="1:4" s="476" customFormat="1" ht="13.5" x14ac:dyDescent="0.25">
      <c r="A7053" s="479">
        <v>101416</v>
      </c>
      <c r="B7053" s="479" t="s">
        <v>7451</v>
      </c>
      <c r="C7053" s="479" t="s">
        <v>1161</v>
      </c>
      <c r="D7053" s="481">
        <v>4839.0600000000004</v>
      </c>
    </row>
    <row r="7054" spans="1:4" s="476" customFormat="1" ht="13.5" x14ac:dyDescent="0.25">
      <c r="A7054" s="479">
        <v>101417</v>
      </c>
      <c r="B7054" s="479" t="s">
        <v>7567</v>
      </c>
      <c r="C7054" s="479" t="s">
        <v>1161</v>
      </c>
      <c r="D7054" s="481">
        <v>4157.8900000000003</v>
      </c>
    </row>
    <row r="7055" spans="1:4" s="476" customFormat="1" ht="13.5" x14ac:dyDescent="0.25">
      <c r="A7055" s="479">
        <v>101418</v>
      </c>
      <c r="B7055" s="479" t="s">
        <v>7568</v>
      </c>
      <c r="C7055" s="479" t="s">
        <v>1161</v>
      </c>
      <c r="D7055" s="481">
        <v>3297.7</v>
      </c>
    </row>
    <row r="7056" spans="1:4" s="476" customFormat="1" ht="13.5" x14ac:dyDescent="0.25">
      <c r="A7056" s="479">
        <v>101419</v>
      </c>
      <c r="B7056" s="479" t="s">
        <v>7569</v>
      </c>
      <c r="C7056" s="479" t="s">
        <v>1161</v>
      </c>
      <c r="D7056" s="481">
        <v>4461.67</v>
      </c>
    </row>
    <row r="7057" spans="1:4" s="476" customFormat="1" ht="13.5" x14ac:dyDescent="0.25">
      <c r="A7057" s="479">
        <v>101420</v>
      </c>
      <c r="B7057" s="479" t="s">
        <v>7570</v>
      </c>
      <c r="C7057" s="479" t="s">
        <v>1161</v>
      </c>
      <c r="D7057" s="481">
        <v>3415.39</v>
      </c>
    </row>
    <row r="7058" spans="1:4" s="476" customFormat="1" ht="13.5" x14ac:dyDescent="0.25">
      <c r="A7058" s="479">
        <v>101421</v>
      </c>
      <c r="B7058" s="479" t="s">
        <v>7571</v>
      </c>
      <c r="C7058" s="479" t="s">
        <v>1161</v>
      </c>
      <c r="D7058" s="481">
        <v>4425.42</v>
      </c>
    </row>
    <row r="7059" spans="1:4" s="476" customFormat="1" ht="13.5" x14ac:dyDescent="0.25">
      <c r="A7059" s="479">
        <v>101422</v>
      </c>
      <c r="B7059" s="479" t="s">
        <v>7572</v>
      </c>
      <c r="C7059" s="479" t="s">
        <v>1161</v>
      </c>
      <c r="D7059" s="481">
        <v>3362.37</v>
      </c>
    </row>
    <row r="7060" spans="1:4" s="476" customFormat="1" ht="13.5" x14ac:dyDescent="0.25">
      <c r="A7060" s="479">
        <v>101423</v>
      </c>
      <c r="B7060" s="479" t="s">
        <v>7573</v>
      </c>
      <c r="C7060" s="479" t="s">
        <v>1161</v>
      </c>
      <c r="D7060" s="481">
        <v>3348.28</v>
      </c>
    </row>
    <row r="7061" spans="1:4" s="476" customFormat="1" ht="13.5" x14ac:dyDescent="0.25">
      <c r="A7061" s="479">
        <v>101424</v>
      </c>
      <c r="B7061" s="479" t="s">
        <v>7574</v>
      </c>
      <c r="C7061" s="479" t="s">
        <v>1161</v>
      </c>
      <c r="D7061" s="481">
        <v>3377.06</v>
      </c>
    </row>
    <row r="7062" spans="1:4" s="476" customFormat="1" ht="13.5" x14ac:dyDescent="0.25">
      <c r="A7062" s="479">
        <v>101425</v>
      </c>
      <c r="B7062" s="479" t="s">
        <v>7575</v>
      </c>
      <c r="C7062" s="479" t="s">
        <v>1161</v>
      </c>
      <c r="D7062" s="481">
        <v>1837.54</v>
      </c>
    </row>
    <row r="7063" spans="1:4" s="476" customFormat="1" ht="13.5" x14ac:dyDescent="0.25">
      <c r="A7063" s="479">
        <v>101426</v>
      </c>
      <c r="B7063" s="479" t="s">
        <v>7576</v>
      </c>
      <c r="C7063" s="479" t="s">
        <v>1161</v>
      </c>
      <c r="D7063" s="481">
        <v>3665.75</v>
      </c>
    </row>
    <row r="7064" spans="1:4" s="476" customFormat="1" ht="13.5" x14ac:dyDescent="0.25">
      <c r="A7064" s="479">
        <v>101427</v>
      </c>
      <c r="B7064" s="479" t="s">
        <v>7274</v>
      </c>
      <c r="C7064" s="479" t="s">
        <v>1161</v>
      </c>
      <c r="D7064" s="481">
        <v>3312.38</v>
      </c>
    </row>
    <row r="7065" spans="1:4" s="476" customFormat="1" ht="13.5" x14ac:dyDescent="0.25">
      <c r="A7065" s="479">
        <v>101428</v>
      </c>
      <c r="B7065" s="479" t="s">
        <v>7577</v>
      </c>
      <c r="C7065" s="479" t="s">
        <v>1161</v>
      </c>
      <c r="D7065" s="481">
        <v>3231.04</v>
      </c>
    </row>
    <row r="7066" spans="1:4" s="476" customFormat="1" ht="13.5" x14ac:dyDescent="0.25">
      <c r="A7066" s="479">
        <v>101429</v>
      </c>
      <c r="B7066" s="479" t="s">
        <v>7578</v>
      </c>
      <c r="C7066" s="479" t="s">
        <v>1161</v>
      </c>
      <c r="D7066" s="481">
        <v>3372.72</v>
      </c>
    </row>
    <row r="7067" spans="1:4" s="476" customFormat="1" ht="13.5" x14ac:dyDescent="0.25">
      <c r="A7067" s="479">
        <v>101430</v>
      </c>
      <c r="B7067" s="479" t="s">
        <v>7579</v>
      </c>
      <c r="C7067" s="479" t="s">
        <v>1161</v>
      </c>
      <c r="D7067" s="481">
        <v>3849.21</v>
      </c>
    </row>
    <row r="7068" spans="1:4" s="476" customFormat="1" ht="13.5" x14ac:dyDescent="0.25">
      <c r="A7068" s="479">
        <v>101431</v>
      </c>
      <c r="B7068" s="479" t="s">
        <v>7277</v>
      </c>
      <c r="C7068" s="479" t="s">
        <v>1161</v>
      </c>
      <c r="D7068" s="481">
        <v>4127.82</v>
      </c>
    </row>
    <row r="7069" spans="1:4" s="476" customFormat="1" ht="13.5" x14ac:dyDescent="0.25">
      <c r="A7069" s="479">
        <v>101432</v>
      </c>
      <c r="B7069" s="479" t="s">
        <v>7580</v>
      </c>
      <c r="C7069" s="479" t="s">
        <v>1161</v>
      </c>
      <c r="D7069" s="481">
        <v>3377.06</v>
      </c>
    </row>
    <row r="7070" spans="1:4" s="476" customFormat="1" ht="13.5" x14ac:dyDescent="0.25">
      <c r="A7070" s="479">
        <v>101433</v>
      </c>
      <c r="B7070" s="479" t="s">
        <v>7279</v>
      </c>
      <c r="C7070" s="479" t="s">
        <v>1161</v>
      </c>
      <c r="D7070" s="481">
        <v>3377.06</v>
      </c>
    </row>
    <row r="7071" spans="1:4" s="476" customFormat="1" ht="13.5" x14ac:dyDescent="0.25">
      <c r="A7071" s="479">
        <v>101434</v>
      </c>
      <c r="B7071" s="479" t="s">
        <v>7581</v>
      </c>
      <c r="C7071" s="479" t="s">
        <v>1161</v>
      </c>
      <c r="D7071" s="481">
        <v>3798.66</v>
      </c>
    </row>
    <row r="7072" spans="1:4" s="476" customFormat="1" ht="13.5" x14ac:dyDescent="0.25">
      <c r="A7072" s="479">
        <v>101435</v>
      </c>
      <c r="B7072" s="479" t="s">
        <v>7582</v>
      </c>
      <c r="C7072" s="479" t="s">
        <v>1161</v>
      </c>
      <c r="D7072" s="481">
        <v>3375.38</v>
      </c>
    </row>
    <row r="7073" spans="1:4" s="476" customFormat="1" ht="13.5" x14ac:dyDescent="0.25">
      <c r="A7073" s="479">
        <v>101436</v>
      </c>
      <c r="B7073" s="479" t="s">
        <v>1086</v>
      </c>
      <c r="C7073" s="479" t="s">
        <v>1161</v>
      </c>
      <c r="D7073" s="481">
        <v>3436.37</v>
      </c>
    </row>
    <row r="7074" spans="1:4" s="476" customFormat="1" ht="13.5" x14ac:dyDescent="0.25">
      <c r="A7074" s="479">
        <v>101437</v>
      </c>
      <c r="B7074" s="479" t="s">
        <v>7583</v>
      </c>
      <c r="C7074" s="479" t="s">
        <v>1161</v>
      </c>
      <c r="D7074" s="481">
        <v>3898.02</v>
      </c>
    </row>
    <row r="7075" spans="1:4" s="476" customFormat="1" ht="13.5" x14ac:dyDescent="0.25">
      <c r="A7075" s="479">
        <v>101438</v>
      </c>
      <c r="B7075" s="479" t="s">
        <v>7282</v>
      </c>
      <c r="C7075" s="479" t="s">
        <v>1161</v>
      </c>
      <c r="D7075" s="481">
        <v>4558.47</v>
      </c>
    </row>
    <row r="7076" spans="1:4" s="476" customFormat="1" ht="13.5" x14ac:dyDescent="0.25">
      <c r="A7076" s="479">
        <v>101439</v>
      </c>
      <c r="B7076" s="479" t="s">
        <v>7283</v>
      </c>
      <c r="C7076" s="479" t="s">
        <v>1161</v>
      </c>
      <c r="D7076" s="481">
        <v>3709.41</v>
      </c>
    </row>
    <row r="7077" spans="1:4" s="476" customFormat="1" ht="13.5" x14ac:dyDescent="0.25">
      <c r="A7077" s="479">
        <v>101440</v>
      </c>
      <c r="B7077" s="479" t="s">
        <v>7584</v>
      </c>
      <c r="C7077" s="479" t="s">
        <v>1161</v>
      </c>
      <c r="D7077" s="481">
        <v>3992.36</v>
      </c>
    </row>
    <row r="7078" spans="1:4" s="476" customFormat="1" ht="13.5" x14ac:dyDescent="0.25">
      <c r="A7078" s="479">
        <v>101441</v>
      </c>
      <c r="B7078" s="479" t="s">
        <v>7285</v>
      </c>
      <c r="C7078" s="479" t="s">
        <v>1161</v>
      </c>
      <c r="D7078" s="481">
        <v>3387.35</v>
      </c>
    </row>
    <row r="7079" spans="1:4" s="476" customFormat="1" ht="13.5" x14ac:dyDescent="0.25">
      <c r="A7079" s="479">
        <v>101442</v>
      </c>
      <c r="B7079" s="479" t="s">
        <v>7585</v>
      </c>
      <c r="C7079" s="479" t="s">
        <v>1161</v>
      </c>
      <c r="D7079" s="481">
        <v>3370.66</v>
      </c>
    </row>
    <row r="7080" spans="1:4" s="476" customFormat="1" ht="13.5" x14ac:dyDescent="0.25">
      <c r="A7080" s="479">
        <v>101443</v>
      </c>
      <c r="B7080" s="479" t="s">
        <v>7286</v>
      </c>
      <c r="C7080" s="479" t="s">
        <v>1161</v>
      </c>
      <c r="D7080" s="481">
        <v>3567.79</v>
      </c>
    </row>
    <row r="7081" spans="1:4" s="476" customFormat="1" ht="13.5" x14ac:dyDescent="0.25">
      <c r="A7081" s="479">
        <v>101444</v>
      </c>
      <c r="B7081" s="479" t="s">
        <v>7289</v>
      </c>
      <c r="C7081" s="479" t="s">
        <v>1161</v>
      </c>
      <c r="D7081" s="481">
        <v>4591.88</v>
      </c>
    </row>
    <row r="7082" spans="1:4" s="476" customFormat="1" ht="13.5" x14ac:dyDescent="0.25">
      <c r="A7082" s="479">
        <v>101445</v>
      </c>
      <c r="B7082" s="479" t="s">
        <v>1024</v>
      </c>
      <c r="C7082" s="479" t="s">
        <v>1161</v>
      </c>
      <c r="D7082" s="481">
        <v>4313.53</v>
      </c>
    </row>
    <row r="7083" spans="1:4" s="476" customFormat="1" ht="13.5" x14ac:dyDescent="0.25">
      <c r="A7083" s="479">
        <v>101446</v>
      </c>
      <c r="B7083" s="479" t="s">
        <v>1191</v>
      </c>
      <c r="C7083" s="479" t="s">
        <v>1161</v>
      </c>
      <c r="D7083" s="481">
        <v>4504.3</v>
      </c>
    </row>
    <row r="7084" spans="1:4" s="476" customFormat="1" ht="13.5" x14ac:dyDescent="0.25">
      <c r="A7084" s="479">
        <v>101447</v>
      </c>
      <c r="B7084" s="479" t="s">
        <v>1463</v>
      </c>
      <c r="C7084" s="479" t="s">
        <v>1161</v>
      </c>
      <c r="D7084" s="481">
        <v>4753.78</v>
      </c>
    </row>
    <row r="7085" spans="1:4" s="476" customFormat="1" ht="13.5" x14ac:dyDescent="0.25">
      <c r="A7085" s="479">
        <v>101448</v>
      </c>
      <c r="B7085" s="479" t="s">
        <v>7290</v>
      </c>
      <c r="C7085" s="479" t="s">
        <v>1161</v>
      </c>
      <c r="D7085" s="481">
        <v>4742.25</v>
      </c>
    </row>
    <row r="7086" spans="1:4" s="476" customFormat="1" ht="13.5" x14ac:dyDescent="0.25">
      <c r="A7086" s="479">
        <v>101449</v>
      </c>
      <c r="B7086" s="479" t="s">
        <v>7586</v>
      </c>
      <c r="C7086" s="479" t="s">
        <v>1161</v>
      </c>
      <c r="D7086" s="481">
        <v>3096.94</v>
      </c>
    </row>
    <row r="7087" spans="1:4" s="476" customFormat="1" ht="13.5" x14ac:dyDescent="0.25">
      <c r="A7087" s="479">
        <v>101450</v>
      </c>
      <c r="B7087" s="479" t="s">
        <v>7292</v>
      </c>
      <c r="C7087" s="479" t="s">
        <v>1161</v>
      </c>
      <c r="D7087" s="481">
        <v>3015.92</v>
      </c>
    </row>
    <row r="7088" spans="1:4" s="476" customFormat="1" ht="13.5" x14ac:dyDescent="0.25">
      <c r="A7088" s="479">
        <v>101451</v>
      </c>
      <c r="B7088" s="479" t="s">
        <v>1188</v>
      </c>
      <c r="C7088" s="479" t="s">
        <v>1161</v>
      </c>
      <c r="D7088" s="481">
        <v>4296.9799999999996</v>
      </c>
    </row>
    <row r="7089" spans="1:4" s="476" customFormat="1" ht="13.5" x14ac:dyDescent="0.25">
      <c r="A7089" s="479">
        <v>101452</v>
      </c>
      <c r="B7089" s="479" t="s">
        <v>7587</v>
      </c>
      <c r="C7089" s="479" t="s">
        <v>1161</v>
      </c>
      <c r="D7089" s="481">
        <v>3195.41</v>
      </c>
    </row>
    <row r="7090" spans="1:4" s="476" customFormat="1" ht="13.5" x14ac:dyDescent="0.25">
      <c r="A7090" s="479">
        <v>101453</v>
      </c>
      <c r="B7090" s="479" t="s">
        <v>2099</v>
      </c>
      <c r="C7090" s="479" t="s">
        <v>1161</v>
      </c>
      <c r="D7090" s="481">
        <v>4420.1400000000003</v>
      </c>
    </row>
    <row r="7091" spans="1:4" s="476" customFormat="1" ht="13.5" x14ac:dyDescent="0.25">
      <c r="A7091" s="479">
        <v>101454</v>
      </c>
      <c r="B7091" s="479" t="s">
        <v>7588</v>
      </c>
      <c r="C7091" s="479" t="s">
        <v>1161</v>
      </c>
      <c r="D7091" s="481">
        <v>4785.8</v>
      </c>
    </row>
    <row r="7092" spans="1:4" s="476" customFormat="1" ht="13.5" x14ac:dyDescent="0.25">
      <c r="A7092" s="479">
        <v>101455</v>
      </c>
      <c r="B7092" s="479" t="s">
        <v>7294</v>
      </c>
      <c r="C7092" s="479" t="s">
        <v>1161</v>
      </c>
      <c r="D7092" s="481">
        <v>4990.5</v>
      </c>
    </row>
    <row r="7093" spans="1:4" s="476" customFormat="1" ht="13.5" x14ac:dyDescent="0.25">
      <c r="A7093" s="479">
        <v>101456</v>
      </c>
      <c r="B7093" s="479" t="s">
        <v>7589</v>
      </c>
      <c r="C7093" s="479" t="s">
        <v>1161</v>
      </c>
      <c r="D7093" s="481">
        <v>8708.19</v>
      </c>
    </row>
    <row r="7094" spans="1:4" s="476" customFormat="1" ht="13.5" x14ac:dyDescent="0.25">
      <c r="A7094" s="479">
        <v>101457</v>
      </c>
      <c r="B7094" s="479" t="s">
        <v>7590</v>
      </c>
      <c r="C7094" s="479" t="s">
        <v>1161</v>
      </c>
      <c r="D7094" s="481">
        <v>5145.17</v>
      </c>
    </row>
    <row r="7095" spans="1:4" s="476" customFormat="1" ht="13.5" x14ac:dyDescent="0.25">
      <c r="A7095" s="479">
        <v>101458</v>
      </c>
      <c r="B7095" s="479" t="s">
        <v>7591</v>
      </c>
      <c r="C7095" s="479" t="s">
        <v>1161</v>
      </c>
      <c r="D7095" s="481">
        <v>4565.66</v>
      </c>
    </row>
    <row r="7096" spans="1:4" s="476" customFormat="1" ht="13.5" x14ac:dyDescent="0.25">
      <c r="A7096" s="479">
        <v>101459</v>
      </c>
      <c r="B7096" s="479" t="s">
        <v>1241</v>
      </c>
      <c r="C7096" s="479" t="s">
        <v>1161</v>
      </c>
      <c r="D7096" s="481">
        <v>4018</v>
      </c>
    </row>
    <row r="7097" spans="1:4" s="476" customFormat="1" ht="13.5" x14ac:dyDescent="0.25">
      <c r="A7097" s="479">
        <v>101460</v>
      </c>
      <c r="B7097" s="479" t="s">
        <v>7432</v>
      </c>
      <c r="C7097" s="479" t="s">
        <v>1161</v>
      </c>
      <c r="D7097" s="481">
        <v>3264.4</v>
      </c>
    </row>
  </sheetData>
  <pageMargins left="0.78740157499999996" right="0.78740157499999996" top="0.984251969" bottom="0.984251969" header="0.5" footer="0.5"/>
  <pageSetup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7A520-952C-4E32-9D35-045DFE87DA09}">
  <dimension ref="A1:D5279"/>
  <sheetViews>
    <sheetView zoomScale="80" zoomScaleNormal="80" workbookViewId="0">
      <selection sqref="A1:XFD5214"/>
    </sheetView>
  </sheetViews>
  <sheetFormatPr defaultRowHeight="12.75" x14ac:dyDescent="0.2"/>
  <cols>
    <col min="1" max="1" width="10.5703125" style="366" customWidth="1"/>
    <col min="2" max="2" width="78.140625" style="366" customWidth="1"/>
    <col min="3" max="3" width="21.140625" style="366" customWidth="1"/>
    <col min="4" max="4" width="22.28515625" style="366" customWidth="1"/>
    <col min="5" max="16384" width="9.140625" style="5"/>
  </cols>
  <sheetData>
    <row r="1" spans="1:4" s="476" customFormat="1" x14ac:dyDescent="0.2">
      <c r="A1" s="476" t="s">
        <v>16714</v>
      </c>
    </row>
    <row r="2" spans="1:4" s="476" customFormat="1" x14ac:dyDescent="0.2">
      <c r="A2" s="476" t="s">
        <v>7592</v>
      </c>
    </row>
    <row r="3" spans="1:4" s="476" customFormat="1" x14ac:dyDescent="0.2">
      <c r="A3" s="476" t="s">
        <v>16715</v>
      </c>
    </row>
    <row r="4" spans="1:4" s="476" customFormat="1" x14ac:dyDescent="0.2">
      <c r="A4" s="476" t="s">
        <v>16716</v>
      </c>
    </row>
    <row r="5" spans="1:4" s="476" customFormat="1" x14ac:dyDescent="0.2">
      <c r="A5" s="476" t="s">
        <v>16904</v>
      </c>
    </row>
    <row r="6" spans="1:4" s="476" customFormat="1" x14ac:dyDescent="0.2">
      <c r="A6" s="476" t="s">
        <v>7592</v>
      </c>
    </row>
    <row r="7" spans="1:4" s="476" customFormat="1" x14ac:dyDescent="0.2">
      <c r="A7" s="476" t="s">
        <v>7593</v>
      </c>
      <c r="B7" s="476" t="s">
        <v>7594</v>
      </c>
      <c r="C7" s="476" t="s">
        <v>2219</v>
      </c>
      <c r="D7" s="476" t="s">
        <v>7595</v>
      </c>
    </row>
    <row r="8" spans="1:4" s="476" customFormat="1" x14ac:dyDescent="0.2">
      <c r="A8" s="476">
        <v>1344</v>
      </c>
      <c r="B8" s="476" t="s">
        <v>7597</v>
      </c>
      <c r="C8" s="476" t="s">
        <v>9</v>
      </c>
      <c r="D8" s="477">
        <v>100.62</v>
      </c>
    </row>
    <row r="9" spans="1:4" s="476" customFormat="1" x14ac:dyDescent="0.2">
      <c r="A9" s="476">
        <v>1342</v>
      </c>
      <c r="B9" s="476" t="s">
        <v>7598</v>
      </c>
      <c r="C9" s="476" t="s">
        <v>9</v>
      </c>
      <c r="D9" s="477">
        <v>177.86</v>
      </c>
    </row>
    <row r="10" spans="1:4" s="476" customFormat="1" x14ac:dyDescent="0.2">
      <c r="A10" s="476">
        <v>1349</v>
      </c>
      <c r="B10" s="476" t="s">
        <v>7599</v>
      </c>
      <c r="C10" s="476" t="s">
        <v>9</v>
      </c>
      <c r="D10" s="477">
        <v>253.66</v>
      </c>
    </row>
    <row r="11" spans="1:4" s="476" customFormat="1" x14ac:dyDescent="0.2">
      <c r="A11" s="476">
        <v>1350</v>
      </c>
      <c r="B11" s="476" t="s">
        <v>7600</v>
      </c>
      <c r="C11" s="476" t="s">
        <v>9</v>
      </c>
      <c r="D11" s="477">
        <v>79</v>
      </c>
    </row>
    <row r="12" spans="1:4" s="476" customFormat="1" x14ac:dyDescent="0.2">
      <c r="A12" s="476">
        <v>1359</v>
      </c>
      <c r="B12" s="476" t="s">
        <v>7601</v>
      </c>
      <c r="C12" s="476" t="s">
        <v>9</v>
      </c>
      <c r="D12" s="477">
        <v>155.47</v>
      </c>
    </row>
    <row r="13" spans="1:4" s="476" customFormat="1" x14ac:dyDescent="0.2">
      <c r="A13" s="476">
        <v>1351</v>
      </c>
      <c r="B13" s="476" t="s">
        <v>7602</v>
      </c>
      <c r="C13" s="476" t="s">
        <v>9</v>
      </c>
      <c r="D13" s="477">
        <v>50.1</v>
      </c>
    </row>
    <row r="14" spans="1:4" s="476" customFormat="1" x14ac:dyDescent="0.2">
      <c r="A14" s="476">
        <v>2418</v>
      </c>
      <c r="B14" s="476" t="s">
        <v>7604</v>
      </c>
      <c r="C14" s="476" t="s">
        <v>9</v>
      </c>
      <c r="D14" s="477">
        <v>7.33</v>
      </c>
    </row>
    <row r="15" spans="1:4" s="476" customFormat="1" x14ac:dyDescent="0.2">
      <c r="A15" s="476">
        <v>6086</v>
      </c>
      <c r="B15" s="476" t="s">
        <v>7606</v>
      </c>
      <c r="C15" s="476" t="s">
        <v>7607</v>
      </c>
      <c r="D15" s="477">
        <v>90.84</v>
      </c>
    </row>
    <row r="16" spans="1:4" s="476" customFormat="1" x14ac:dyDescent="0.2">
      <c r="A16" s="476">
        <v>3378</v>
      </c>
      <c r="B16" s="476" t="s">
        <v>7608</v>
      </c>
      <c r="C16" s="476" t="s">
        <v>9</v>
      </c>
      <c r="D16" s="477">
        <v>102.01</v>
      </c>
    </row>
    <row r="17" spans="1:4" s="476" customFormat="1" x14ac:dyDescent="0.2">
      <c r="A17" s="476">
        <v>3380</v>
      </c>
      <c r="B17" s="476" t="s">
        <v>7609</v>
      </c>
      <c r="C17" s="476" t="s">
        <v>9</v>
      </c>
      <c r="D17" s="477">
        <v>71.41</v>
      </c>
    </row>
    <row r="18" spans="1:4" s="476" customFormat="1" x14ac:dyDescent="0.2">
      <c r="A18" s="476">
        <v>3379</v>
      </c>
      <c r="B18" s="476" t="s">
        <v>7610</v>
      </c>
      <c r="C18" s="476" t="s">
        <v>9</v>
      </c>
      <c r="D18" s="477">
        <v>68.94</v>
      </c>
    </row>
    <row r="19" spans="1:4" s="476" customFormat="1" x14ac:dyDescent="0.2">
      <c r="A19" s="476">
        <v>615</v>
      </c>
      <c r="B19" s="476" t="s">
        <v>7611</v>
      </c>
      <c r="C19" s="476" t="s">
        <v>3</v>
      </c>
      <c r="D19" s="477">
        <v>521.64</v>
      </c>
    </row>
    <row r="20" spans="1:4" s="476" customFormat="1" x14ac:dyDescent="0.2">
      <c r="A20" s="476">
        <v>606</v>
      </c>
      <c r="B20" s="476" t="s">
        <v>7612</v>
      </c>
      <c r="C20" s="476" t="s">
        <v>3</v>
      </c>
      <c r="D20" s="477">
        <v>819.43</v>
      </c>
    </row>
    <row r="21" spans="1:4" s="476" customFormat="1" x14ac:dyDescent="0.2">
      <c r="A21" s="476">
        <v>13382</v>
      </c>
      <c r="B21" s="476" t="s">
        <v>7613</v>
      </c>
      <c r="C21" s="476" t="s">
        <v>9</v>
      </c>
      <c r="D21" s="477">
        <v>245.67</v>
      </c>
    </row>
    <row r="22" spans="1:4" s="476" customFormat="1" x14ac:dyDescent="0.2">
      <c r="A22" s="476">
        <v>4047</v>
      </c>
      <c r="B22" s="476" t="s">
        <v>7614</v>
      </c>
      <c r="C22" s="476" t="s">
        <v>7607</v>
      </c>
      <c r="D22" s="477">
        <v>18.38</v>
      </c>
    </row>
    <row r="23" spans="1:4" s="476" customFormat="1" x14ac:dyDescent="0.2">
      <c r="A23" s="476">
        <v>7344</v>
      </c>
      <c r="B23" s="476" t="s">
        <v>7615</v>
      </c>
      <c r="C23" s="476" t="s">
        <v>7607</v>
      </c>
      <c r="D23" s="477">
        <v>80</v>
      </c>
    </row>
    <row r="24" spans="1:4" s="476" customFormat="1" x14ac:dyDescent="0.2">
      <c r="A24" s="476">
        <v>40514</v>
      </c>
      <c r="B24" s="476" t="s">
        <v>7616</v>
      </c>
      <c r="C24" s="476" t="s">
        <v>7596</v>
      </c>
      <c r="D24" s="477">
        <v>30.4</v>
      </c>
    </row>
    <row r="25" spans="1:4" s="476" customFormat="1" x14ac:dyDescent="0.2">
      <c r="A25" s="476">
        <v>11199</v>
      </c>
      <c r="B25" s="476" t="s">
        <v>7617</v>
      </c>
      <c r="C25" s="476" t="s">
        <v>9</v>
      </c>
      <c r="D25" s="478">
        <v>1175.81</v>
      </c>
    </row>
    <row r="26" spans="1:4" s="476" customFormat="1" x14ac:dyDescent="0.2">
      <c r="A26" s="476">
        <v>4053</v>
      </c>
      <c r="B26" s="476" t="s">
        <v>7618</v>
      </c>
      <c r="C26" s="476" t="s">
        <v>7607</v>
      </c>
      <c r="D26" s="477">
        <v>70.010000000000005</v>
      </c>
    </row>
    <row r="27" spans="1:4" s="476" customFormat="1" x14ac:dyDescent="0.2">
      <c r="A27" s="476">
        <v>4056</v>
      </c>
      <c r="B27" s="476" t="s">
        <v>7619</v>
      </c>
      <c r="C27" s="476" t="s">
        <v>7607</v>
      </c>
      <c r="D27" s="477">
        <v>36.82</v>
      </c>
    </row>
    <row r="28" spans="1:4" s="476" customFormat="1" x14ac:dyDescent="0.2">
      <c r="A28" s="476">
        <v>21136</v>
      </c>
      <c r="B28" s="476" t="s">
        <v>7620</v>
      </c>
      <c r="C28" s="476" t="s">
        <v>27</v>
      </c>
      <c r="D28" s="477">
        <v>13.48</v>
      </c>
    </row>
    <row r="29" spans="1:4" s="476" customFormat="1" x14ac:dyDescent="0.2">
      <c r="A29" s="476">
        <v>21128</v>
      </c>
      <c r="B29" s="476" t="s">
        <v>7621</v>
      </c>
      <c r="C29" s="476" t="s">
        <v>27</v>
      </c>
      <c r="D29" s="477">
        <v>10.43</v>
      </c>
    </row>
    <row r="30" spans="1:4" s="476" customFormat="1" x14ac:dyDescent="0.2">
      <c r="A30" s="476">
        <v>21130</v>
      </c>
      <c r="B30" s="476" t="s">
        <v>7622</v>
      </c>
      <c r="C30" s="476" t="s">
        <v>27</v>
      </c>
      <c r="D30" s="477">
        <v>26.34</v>
      </c>
    </row>
    <row r="31" spans="1:4" s="476" customFormat="1" x14ac:dyDescent="0.2">
      <c r="A31" s="476">
        <v>21135</v>
      </c>
      <c r="B31" s="476" t="s">
        <v>7623</v>
      </c>
      <c r="C31" s="476" t="s">
        <v>27</v>
      </c>
      <c r="D31" s="477">
        <v>25.93</v>
      </c>
    </row>
    <row r="32" spans="1:4" s="476" customFormat="1" x14ac:dyDescent="0.2">
      <c r="A32" s="476">
        <v>38605</v>
      </c>
      <c r="B32" s="476" t="s">
        <v>7624</v>
      </c>
      <c r="C32" s="476" t="s">
        <v>9</v>
      </c>
      <c r="D32" s="477">
        <v>81.03</v>
      </c>
    </row>
    <row r="33" spans="1:4" s="476" customFormat="1" x14ac:dyDescent="0.2">
      <c r="A33" s="476">
        <v>11270</v>
      </c>
      <c r="B33" s="476" t="s">
        <v>7625</v>
      </c>
      <c r="C33" s="476" t="s">
        <v>9</v>
      </c>
      <c r="D33" s="477">
        <v>1.86</v>
      </c>
    </row>
    <row r="34" spans="1:4" s="476" customFormat="1" x14ac:dyDescent="0.2">
      <c r="A34" s="476">
        <v>412</v>
      </c>
      <c r="B34" s="476" t="s">
        <v>7626</v>
      </c>
      <c r="C34" s="476" t="s">
        <v>9</v>
      </c>
      <c r="D34" s="477">
        <v>0.72</v>
      </c>
    </row>
    <row r="35" spans="1:4" s="476" customFormat="1" x14ac:dyDescent="0.2">
      <c r="A35" s="476">
        <v>414</v>
      </c>
      <c r="B35" s="476" t="s">
        <v>7627</v>
      </c>
      <c r="C35" s="476" t="s">
        <v>9</v>
      </c>
      <c r="D35" s="477">
        <v>0.04</v>
      </c>
    </row>
    <row r="36" spans="1:4" s="476" customFormat="1" x14ac:dyDescent="0.2">
      <c r="A36" s="476">
        <v>410</v>
      </c>
      <c r="B36" s="476" t="s">
        <v>7628</v>
      </c>
      <c r="C36" s="476" t="s">
        <v>9</v>
      </c>
      <c r="D36" s="477">
        <v>0.11</v>
      </c>
    </row>
    <row r="37" spans="1:4" s="476" customFormat="1" x14ac:dyDescent="0.2">
      <c r="A37" s="476">
        <v>411</v>
      </c>
      <c r="B37" s="476" t="s">
        <v>7629</v>
      </c>
      <c r="C37" s="476" t="s">
        <v>9</v>
      </c>
      <c r="D37" s="477">
        <v>0.14000000000000001</v>
      </c>
    </row>
    <row r="38" spans="1:4" s="476" customFormat="1" x14ac:dyDescent="0.2">
      <c r="A38" s="476">
        <v>408</v>
      </c>
      <c r="B38" s="476" t="s">
        <v>7630</v>
      </c>
      <c r="C38" s="476" t="s">
        <v>9</v>
      </c>
      <c r="D38" s="477">
        <v>0.69</v>
      </c>
    </row>
    <row r="39" spans="1:4" s="476" customFormat="1" x14ac:dyDescent="0.2">
      <c r="A39" s="476">
        <v>39131</v>
      </c>
      <c r="B39" s="476" t="s">
        <v>7631</v>
      </c>
      <c r="C39" s="476" t="s">
        <v>9</v>
      </c>
      <c r="D39" s="477">
        <v>2.99</v>
      </c>
    </row>
    <row r="40" spans="1:4" s="476" customFormat="1" x14ac:dyDescent="0.2">
      <c r="A40" s="476">
        <v>394</v>
      </c>
      <c r="B40" s="476" t="s">
        <v>7632</v>
      </c>
      <c r="C40" s="476" t="s">
        <v>9</v>
      </c>
      <c r="D40" s="477">
        <v>3.03</v>
      </c>
    </row>
    <row r="41" spans="1:4" s="476" customFormat="1" x14ac:dyDescent="0.2">
      <c r="A41" s="476">
        <v>39130</v>
      </c>
      <c r="B41" s="476" t="s">
        <v>7633</v>
      </c>
      <c r="C41" s="476" t="s">
        <v>9</v>
      </c>
      <c r="D41" s="477">
        <v>2.73</v>
      </c>
    </row>
    <row r="42" spans="1:4" s="476" customFormat="1" x14ac:dyDescent="0.2">
      <c r="A42" s="476">
        <v>395</v>
      </c>
      <c r="B42" s="476" t="s">
        <v>7634</v>
      </c>
      <c r="C42" s="476" t="s">
        <v>9</v>
      </c>
      <c r="D42" s="477">
        <v>2.92</v>
      </c>
    </row>
    <row r="43" spans="1:4" s="476" customFormat="1" x14ac:dyDescent="0.2">
      <c r="A43" s="476">
        <v>39127</v>
      </c>
      <c r="B43" s="476" t="s">
        <v>7635</v>
      </c>
      <c r="C43" s="476" t="s">
        <v>9</v>
      </c>
      <c r="D43" s="477">
        <v>1.44</v>
      </c>
    </row>
    <row r="44" spans="1:4" s="476" customFormat="1" x14ac:dyDescent="0.2">
      <c r="A44" s="476">
        <v>392</v>
      </c>
      <c r="B44" s="476" t="s">
        <v>7636</v>
      </c>
      <c r="C44" s="476" t="s">
        <v>9</v>
      </c>
      <c r="D44" s="477">
        <v>1.47</v>
      </c>
    </row>
    <row r="45" spans="1:4" s="476" customFormat="1" x14ac:dyDescent="0.2">
      <c r="A45" s="476">
        <v>39129</v>
      </c>
      <c r="B45" s="476" t="s">
        <v>7637</v>
      </c>
      <c r="C45" s="476" t="s">
        <v>9</v>
      </c>
      <c r="D45" s="477">
        <v>1.68</v>
      </c>
    </row>
    <row r="46" spans="1:4" s="476" customFormat="1" x14ac:dyDescent="0.2">
      <c r="A46" s="476">
        <v>393</v>
      </c>
      <c r="B46" s="476" t="s">
        <v>7638</v>
      </c>
      <c r="C46" s="476" t="s">
        <v>9</v>
      </c>
      <c r="D46" s="477">
        <v>1.76</v>
      </c>
    </row>
    <row r="47" spans="1:4" s="476" customFormat="1" x14ac:dyDescent="0.2">
      <c r="A47" s="476">
        <v>39133</v>
      </c>
      <c r="B47" s="476" t="s">
        <v>7639</v>
      </c>
      <c r="C47" s="476" t="s">
        <v>9</v>
      </c>
      <c r="D47" s="477">
        <v>3.93</v>
      </c>
    </row>
    <row r="48" spans="1:4" s="476" customFormat="1" x14ac:dyDescent="0.2">
      <c r="A48" s="476">
        <v>397</v>
      </c>
      <c r="B48" s="476" t="s">
        <v>7640</v>
      </c>
      <c r="C48" s="476" t="s">
        <v>9</v>
      </c>
      <c r="D48" s="477">
        <v>4.34</v>
      </c>
    </row>
    <row r="49" spans="1:4" s="476" customFormat="1" x14ac:dyDescent="0.2">
      <c r="A49" s="476">
        <v>39132</v>
      </c>
      <c r="B49" s="476" t="s">
        <v>7641</v>
      </c>
      <c r="C49" s="476" t="s">
        <v>9</v>
      </c>
      <c r="D49" s="477">
        <v>3.14</v>
      </c>
    </row>
    <row r="50" spans="1:4" s="476" customFormat="1" x14ac:dyDescent="0.2">
      <c r="A50" s="476">
        <v>396</v>
      </c>
      <c r="B50" s="476" t="s">
        <v>7642</v>
      </c>
      <c r="C50" s="476" t="s">
        <v>9</v>
      </c>
      <c r="D50" s="477">
        <v>3.37</v>
      </c>
    </row>
    <row r="51" spans="1:4" s="476" customFormat="1" x14ac:dyDescent="0.2">
      <c r="A51" s="476">
        <v>39135</v>
      </c>
      <c r="B51" s="476" t="s">
        <v>7643</v>
      </c>
      <c r="C51" s="476" t="s">
        <v>9</v>
      </c>
      <c r="D51" s="477">
        <v>6.29</v>
      </c>
    </row>
    <row r="52" spans="1:4" s="476" customFormat="1" x14ac:dyDescent="0.2">
      <c r="A52" s="476">
        <v>39128</v>
      </c>
      <c r="B52" s="476" t="s">
        <v>7644</v>
      </c>
      <c r="C52" s="476" t="s">
        <v>9</v>
      </c>
      <c r="D52" s="477">
        <v>1.57</v>
      </c>
    </row>
    <row r="53" spans="1:4" s="476" customFormat="1" x14ac:dyDescent="0.2">
      <c r="A53" s="476">
        <v>400</v>
      </c>
      <c r="B53" s="476" t="s">
        <v>7645</v>
      </c>
      <c r="C53" s="476" t="s">
        <v>9</v>
      </c>
      <c r="D53" s="477">
        <v>1.53</v>
      </c>
    </row>
    <row r="54" spans="1:4" s="476" customFormat="1" x14ac:dyDescent="0.2">
      <c r="A54" s="476">
        <v>39125</v>
      </c>
      <c r="B54" s="476" t="s">
        <v>7646</v>
      </c>
      <c r="C54" s="476" t="s">
        <v>9</v>
      </c>
      <c r="D54" s="477">
        <v>1.57</v>
      </c>
    </row>
    <row r="55" spans="1:4" s="476" customFormat="1" x14ac:dyDescent="0.2">
      <c r="A55" s="476">
        <v>39134</v>
      </c>
      <c r="B55" s="476" t="s">
        <v>7647</v>
      </c>
      <c r="C55" s="476" t="s">
        <v>9</v>
      </c>
      <c r="D55" s="477">
        <v>5.24</v>
      </c>
    </row>
    <row r="56" spans="1:4" s="476" customFormat="1" x14ac:dyDescent="0.2">
      <c r="A56" s="476">
        <v>398</v>
      </c>
      <c r="B56" s="476" t="s">
        <v>7648</v>
      </c>
      <c r="C56" s="476" t="s">
        <v>9</v>
      </c>
      <c r="D56" s="477">
        <v>4.83</v>
      </c>
    </row>
    <row r="57" spans="1:4" s="476" customFormat="1" x14ac:dyDescent="0.2">
      <c r="A57" s="476">
        <v>39126</v>
      </c>
      <c r="B57" s="476" t="s">
        <v>7649</v>
      </c>
      <c r="C57" s="476" t="s">
        <v>9</v>
      </c>
      <c r="D57" s="477">
        <v>7.07</v>
      </c>
    </row>
    <row r="58" spans="1:4" s="476" customFormat="1" x14ac:dyDescent="0.2">
      <c r="A58" s="476">
        <v>399</v>
      </c>
      <c r="B58" s="476" t="s">
        <v>7650</v>
      </c>
      <c r="C58" s="476" t="s">
        <v>9</v>
      </c>
      <c r="D58" s="477">
        <v>6.23</v>
      </c>
    </row>
    <row r="59" spans="1:4" s="476" customFormat="1" x14ac:dyDescent="0.2">
      <c r="A59" s="476">
        <v>39158</v>
      </c>
      <c r="B59" s="476" t="s">
        <v>7651</v>
      </c>
      <c r="C59" s="476" t="s">
        <v>9</v>
      </c>
      <c r="D59" s="477">
        <v>16.73</v>
      </c>
    </row>
    <row r="60" spans="1:4" s="476" customFormat="1" x14ac:dyDescent="0.2">
      <c r="A60" s="476">
        <v>39141</v>
      </c>
      <c r="B60" s="476" t="s">
        <v>7652</v>
      </c>
      <c r="C60" s="476" t="s">
        <v>9</v>
      </c>
      <c r="D60" s="477">
        <v>1.21</v>
      </c>
    </row>
    <row r="61" spans="1:4" s="476" customFormat="1" x14ac:dyDescent="0.2">
      <c r="A61" s="476">
        <v>39140</v>
      </c>
      <c r="B61" s="476" t="s">
        <v>7653</v>
      </c>
      <c r="C61" s="476" t="s">
        <v>9</v>
      </c>
      <c r="D61" s="477">
        <v>1.1000000000000001</v>
      </c>
    </row>
    <row r="62" spans="1:4" s="476" customFormat="1" x14ac:dyDescent="0.2">
      <c r="A62" s="476">
        <v>39137</v>
      </c>
      <c r="B62" s="476" t="s">
        <v>7654</v>
      </c>
      <c r="C62" s="476" t="s">
        <v>9</v>
      </c>
      <c r="D62" s="477">
        <v>0.63</v>
      </c>
    </row>
    <row r="63" spans="1:4" s="476" customFormat="1" x14ac:dyDescent="0.2">
      <c r="A63" s="476">
        <v>39139</v>
      </c>
      <c r="B63" s="476" t="s">
        <v>7655</v>
      </c>
      <c r="C63" s="476" t="s">
        <v>9</v>
      </c>
      <c r="D63" s="477">
        <v>0.91</v>
      </c>
    </row>
    <row r="64" spans="1:4" s="476" customFormat="1" x14ac:dyDescent="0.2">
      <c r="A64" s="476">
        <v>39143</v>
      </c>
      <c r="B64" s="476" t="s">
        <v>7656</v>
      </c>
      <c r="C64" s="476" t="s">
        <v>9</v>
      </c>
      <c r="D64" s="477">
        <v>2.5</v>
      </c>
    </row>
    <row r="65" spans="1:4" s="476" customFormat="1" x14ac:dyDescent="0.2">
      <c r="A65" s="476">
        <v>39142</v>
      </c>
      <c r="B65" s="476" t="s">
        <v>7657</v>
      </c>
      <c r="C65" s="476" t="s">
        <v>9</v>
      </c>
      <c r="D65" s="477">
        <v>1.79</v>
      </c>
    </row>
    <row r="66" spans="1:4" s="476" customFormat="1" x14ac:dyDescent="0.2">
      <c r="A66" s="476">
        <v>39138</v>
      </c>
      <c r="B66" s="476" t="s">
        <v>7658</v>
      </c>
      <c r="C66" s="476" t="s">
        <v>9</v>
      </c>
      <c r="D66" s="477">
        <v>0.67</v>
      </c>
    </row>
    <row r="67" spans="1:4" s="476" customFormat="1" x14ac:dyDescent="0.2">
      <c r="A67" s="476">
        <v>39136</v>
      </c>
      <c r="B67" s="476" t="s">
        <v>7659</v>
      </c>
      <c r="C67" s="476" t="s">
        <v>9</v>
      </c>
      <c r="D67" s="477">
        <v>0.44</v>
      </c>
    </row>
    <row r="68" spans="1:4" s="476" customFormat="1" x14ac:dyDescent="0.2">
      <c r="A68" s="476">
        <v>39144</v>
      </c>
      <c r="B68" s="476" t="s">
        <v>7660</v>
      </c>
      <c r="C68" s="476" t="s">
        <v>9</v>
      </c>
      <c r="D68" s="477">
        <v>2.92</v>
      </c>
    </row>
    <row r="69" spans="1:4" s="476" customFormat="1" x14ac:dyDescent="0.2">
      <c r="A69" s="476">
        <v>39145</v>
      </c>
      <c r="B69" s="476" t="s">
        <v>7661</v>
      </c>
      <c r="C69" s="476" t="s">
        <v>9</v>
      </c>
      <c r="D69" s="477">
        <v>4.8099999999999996</v>
      </c>
    </row>
    <row r="70" spans="1:4" s="476" customFormat="1" x14ac:dyDescent="0.2">
      <c r="A70" s="476">
        <v>12615</v>
      </c>
      <c r="B70" s="476" t="s">
        <v>7662</v>
      </c>
      <c r="C70" s="476" t="s">
        <v>9</v>
      </c>
      <c r="D70" s="477">
        <v>4.76</v>
      </c>
    </row>
    <row r="71" spans="1:4" s="476" customFormat="1" x14ac:dyDescent="0.2">
      <c r="A71" s="476">
        <v>11927</v>
      </c>
      <c r="B71" s="476" t="s">
        <v>7663</v>
      </c>
      <c r="C71" s="476" t="s">
        <v>9</v>
      </c>
      <c r="D71" s="477">
        <v>5.55</v>
      </c>
    </row>
    <row r="72" spans="1:4" s="476" customFormat="1" x14ac:dyDescent="0.2">
      <c r="A72" s="476">
        <v>11928</v>
      </c>
      <c r="B72" s="476" t="s">
        <v>7664</v>
      </c>
      <c r="C72" s="476" t="s">
        <v>9</v>
      </c>
      <c r="D72" s="477">
        <v>6.36</v>
      </c>
    </row>
    <row r="73" spans="1:4" s="476" customFormat="1" x14ac:dyDescent="0.2">
      <c r="A73" s="476">
        <v>11929</v>
      </c>
      <c r="B73" s="476" t="s">
        <v>7665</v>
      </c>
      <c r="C73" s="476" t="s">
        <v>9</v>
      </c>
      <c r="D73" s="477">
        <v>9.83</v>
      </c>
    </row>
    <row r="74" spans="1:4" s="476" customFormat="1" x14ac:dyDescent="0.2">
      <c r="A74" s="476">
        <v>36801</v>
      </c>
      <c r="B74" s="476" t="s">
        <v>16718</v>
      </c>
      <c r="C74" s="476" t="s">
        <v>9</v>
      </c>
      <c r="D74" s="477">
        <v>26.74</v>
      </c>
    </row>
    <row r="75" spans="1:4" s="476" customFormat="1" x14ac:dyDescent="0.2">
      <c r="A75" s="476">
        <v>36246</v>
      </c>
      <c r="B75" s="476" t="s">
        <v>7666</v>
      </c>
      <c r="C75" s="476" t="s">
        <v>27</v>
      </c>
      <c r="D75" s="477">
        <v>4.59</v>
      </c>
    </row>
    <row r="76" spans="1:4" s="476" customFormat="1" x14ac:dyDescent="0.2">
      <c r="A76" s="476">
        <v>37600</v>
      </c>
      <c r="B76" s="476" t="s">
        <v>7667</v>
      </c>
      <c r="C76" s="476" t="s">
        <v>9</v>
      </c>
      <c r="D76" s="477">
        <v>93.16</v>
      </c>
    </row>
    <row r="77" spans="1:4" s="476" customFormat="1" x14ac:dyDescent="0.2">
      <c r="A77" s="476">
        <v>37599</v>
      </c>
      <c r="B77" s="476" t="s">
        <v>7668</v>
      </c>
      <c r="C77" s="476" t="s">
        <v>9</v>
      </c>
      <c r="D77" s="477">
        <v>86.71</v>
      </c>
    </row>
    <row r="78" spans="1:4" s="476" customFormat="1" x14ac:dyDescent="0.2">
      <c r="A78" s="476">
        <v>1</v>
      </c>
      <c r="B78" s="476" t="s">
        <v>7669</v>
      </c>
      <c r="C78" s="476" t="s">
        <v>29</v>
      </c>
      <c r="D78" s="477">
        <v>46.67</v>
      </c>
    </row>
    <row r="79" spans="1:4" s="476" customFormat="1" x14ac:dyDescent="0.2">
      <c r="A79" s="476">
        <v>3</v>
      </c>
      <c r="B79" s="476" t="s">
        <v>16719</v>
      </c>
      <c r="C79" s="476" t="s">
        <v>7596</v>
      </c>
      <c r="D79" s="477">
        <v>10.28</v>
      </c>
    </row>
    <row r="80" spans="1:4" s="476" customFormat="1" x14ac:dyDescent="0.2">
      <c r="A80" s="476">
        <v>43054</v>
      </c>
      <c r="B80" s="476" t="s">
        <v>1990</v>
      </c>
      <c r="C80" s="476" t="s">
        <v>29</v>
      </c>
      <c r="D80" s="477">
        <v>12.78</v>
      </c>
    </row>
    <row r="81" spans="1:4" s="476" customFormat="1" x14ac:dyDescent="0.2">
      <c r="A81" s="476">
        <v>42402</v>
      </c>
      <c r="B81" s="476" t="s">
        <v>7670</v>
      </c>
      <c r="C81" s="476" t="s">
        <v>29</v>
      </c>
      <c r="D81" s="477">
        <v>12.21</v>
      </c>
    </row>
    <row r="82" spans="1:4" s="476" customFormat="1" x14ac:dyDescent="0.2">
      <c r="A82" s="476">
        <v>42403</v>
      </c>
      <c r="B82" s="476" t="s">
        <v>7671</v>
      </c>
      <c r="C82" s="476" t="s">
        <v>29</v>
      </c>
      <c r="D82" s="477">
        <v>15.66</v>
      </c>
    </row>
    <row r="83" spans="1:4" s="476" customFormat="1" x14ac:dyDescent="0.2">
      <c r="A83" s="476">
        <v>42404</v>
      </c>
      <c r="B83" s="476" t="s">
        <v>7672</v>
      </c>
      <c r="C83" s="476" t="s">
        <v>29</v>
      </c>
      <c r="D83" s="477">
        <v>15.58</v>
      </c>
    </row>
    <row r="84" spans="1:4" s="476" customFormat="1" x14ac:dyDescent="0.2">
      <c r="A84" s="476">
        <v>42405</v>
      </c>
      <c r="B84" s="476" t="s">
        <v>7673</v>
      </c>
      <c r="C84" s="476" t="s">
        <v>29</v>
      </c>
      <c r="D84" s="477">
        <v>16.59</v>
      </c>
    </row>
    <row r="85" spans="1:4" s="476" customFormat="1" x14ac:dyDescent="0.2">
      <c r="A85" s="476">
        <v>34341</v>
      </c>
      <c r="B85" s="476" t="s">
        <v>7674</v>
      </c>
      <c r="C85" s="476" t="s">
        <v>29</v>
      </c>
      <c r="D85" s="477">
        <v>14.4</v>
      </c>
    </row>
    <row r="86" spans="1:4" s="476" customFormat="1" x14ac:dyDescent="0.2">
      <c r="A86" s="476">
        <v>43053</v>
      </c>
      <c r="B86" s="476" t="s">
        <v>7675</v>
      </c>
      <c r="C86" s="476" t="s">
        <v>29</v>
      </c>
      <c r="D86" s="477">
        <v>11.41</v>
      </c>
    </row>
    <row r="87" spans="1:4" s="476" customFormat="1" x14ac:dyDescent="0.2">
      <c r="A87" s="476">
        <v>43058</v>
      </c>
      <c r="B87" s="476" t="s">
        <v>7676</v>
      </c>
      <c r="C87" s="476" t="s">
        <v>29</v>
      </c>
      <c r="D87" s="477">
        <v>11.83</v>
      </c>
    </row>
    <row r="88" spans="1:4" s="476" customFormat="1" x14ac:dyDescent="0.2">
      <c r="A88" s="476">
        <v>34</v>
      </c>
      <c r="B88" s="476" t="s">
        <v>1151</v>
      </c>
      <c r="C88" s="476" t="s">
        <v>29</v>
      </c>
      <c r="D88" s="477">
        <v>11.89</v>
      </c>
    </row>
    <row r="89" spans="1:4" s="476" customFormat="1" x14ac:dyDescent="0.2">
      <c r="A89" s="476">
        <v>43055</v>
      </c>
      <c r="B89" s="476" t="s">
        <v>1152</v>
      </c>
      <c r="C89" s="476" t="s">
        <v>29</v>
      </c>
      <c r="D89" s="477">
        <v>10.3</v>
      </c>
    </row>
    <row r="90" spans="1:4" s="476" customFormat="1" x14ac:dyDescent="0.2">
      <c r="A90" s="476">
        <v>43056</v>
      </c>
      <c r="B90" s="476" t="s">
        <v>1153</v>
      </c>
      <c r="C90" s="476" t="s">
        <v>29</v>
      </c>
      <c r="D90" s="477">
        <v>11.88</v>
      </c>
    </row>
    <row r="91" spans="1:4" s="476" customFormat="1" x14ac:dyDescent="0.2">
      <c r="A91" s="476">
        <v>43057</v>
      </c>
      <c r="B91" s="476" t="s">
        <v>7677</v>
      </c>
      <c r="C91" s="476" t="s">
        <v>29</v>
      </c>
      <c r="D91" s="477">
        <v>13.05</v>
      </c>
    </row>
    <row r="92" spans="1:4" s="476" customFormat="1" x14ac:dyDescent="0.2">
      <c r="A92" s="476">
        <v>34449</v>
      </c>
      <c r="B92" s="476" t="s">
        <v>7678</v>
      </c>
      <c r="C92" s="476" t="s">
        <v>29</v>
      </c>
      <c r="D92" s="477">
        <v>13.95</v>
      </c>
    </row>
    <row r="93" spans="1:4" s="476" customFormat="1" x14ac:dyDescent="0.2">
      <c r="A93" s="476">
        <v>32</v>
      </c>
      <c r="B93" s="476" t="s">
        <v>1150</v>
      </c>
      <c r="C93" s="476" t="s">
        <v>29</v>
      </c>
      <c r="D93" s="477">
        <v>12.54</v>
      </c>
    </row>
    <row r="94" spans="1:4" s="476" customFormat="1" x14ac:dyDescent="0.2">
      <c r="A94" s="476">
        <v>33</v>
      </c>
      <c r="B94" s="476" t="s">
        <v>1154</v>
      </c>
      <c r="C94" s="476" t="s">
        <v>29</v>
      </c>
      <c r="D94" s="477">
        <v>12.62</v>
      </c>
    </row>
    <row r="95" spans="1:4" s="476" customFormat="1" x14ac:dyDescent="0.2">
      <c r="A95" s="476">
        <v>43061</v>
      </c>
      <c r="B95" s="476" t="s">
        <v>7679</v>
      </c>
      <c r="C95" s="476" t="s">
        <v>29</v>
      </c>
      <c r="D95" s="477">
        <v>11.79</v>
      </c>
    </row>
    <row r="96" spans="1:4" s="476" customFormat="1" x14ac:dyDescent="0.2">
      <c r="A96" s="476">
        <v>43059</v>
      </c>
      <c r="B96" s="476" t="s">
        <v>1149</v>
      </c>
      <c r="C96" s="476" t="s">
        <v>29</v>
      </c>
      <c r="D96" s="477">
        <v>11.25</v>
      </c>
    </row>
    <row r="97" spans="1:4" s="476" customFormat="1" x14ac:dyDescent="0.2">
      <c r="A97" s="476">
        <v>43062</v>
      </c>
      <c r="B97" s="476" t="s">
        <v>7680</v>
      </c>
      <c r="C97" s="476" t="s">
        <v>29</v>
      </c>
      <c r="D97" s="477">
        <v>12.47</v>
      </c>
    </row>
    <row r="98" spans="1:4" s="476" customFormat="1" x14ac:dyDescent="0.2">
      <c r="A98" s="476">
        <v>43060</v>
      </c>
      <c r="B98" s="476" t="s">
        <v>7681</v>
      </c>
      <c r="C98" s="476" t="s">
        <v>29</v>
      </c>
      <c r="D98" s="477">
        <v>9.8000000000000007</v>
      </c>
    </row>
    <row r="99" spans="1:4" s="476" customFormat="1" x14ac:dyDescent="0.2">
      <c r="A99" s="476">
        <v>20063</v>
      </c>
      <c r="B99" s="476" t="s">
        <v>7682</v>
      </c>
      <c r="C99" s="476" t="s">
        <v>9</v>
      </c>
      <c r="D99" s="477">
        <v>4.74</v>
      </c>
    </row>
    <row r="100" spans="1:4" s="476" customFormat="1" x14ac:dyDescent="0.2">
      <c r="A100" s="476">
        <v>40410</v>
      </c>
      <c r="B100" s="476" t="s">
        <v>7683</v>
      </c>
      <c r="C100" s="476" t="s">
        <v>9</v>
      </c>
      <c r="D100" s="477">
        <v>24.76</v>
      </c>
    </row>
    <row r="101" spans="1:4" s="476" customFormat="1" x14ac:dyDescent="0.2">
      <c r="A101" s="476">
        <v>40411</v>
      </c>
      <c r="B101" s="476" t="s">
        <v>7684</v>
      </c>
      <c r="C101" s="476" t="s">
        <v>9</v>
      </c>
      <c r="D101" s="477">
        <v>26.87</v>
      </c>
    </row>
    <row r="102" spans="1:4" s="476" customFormat="1" x14ac:dyDescent="0.2">
      <c r="A102" s="476">
        <v>40412</v>
      </c>
      <c r="B102" s="476" t="s">
        <v>7685</v>
      </c>
      <c r="C102" s="476" t="s">
        <v>9</v>
      </c>
      <c r="D102" s="477">
        <v>30.16</v>
      </c>
    </row>
    <row r="103" spans="1:4" s="476" customFormat="1" x14ac:dyDescent="0.2">
      <c r="A103" s="476">
        <v>38838</v>
      </c>
      <c r="B103" s="476" t="s">
        <v>7686</v>
      </c>
      <c r="C103" s="476" t="s">
        <v>9</v>
      </c>
      <c r="D103" s="477">
        <v>11.26</v>
      </c>
    </row>
    <row r="104" spans="1:4" s="476" customFormat="1" x14ac:dyDescent="0.2">
      <c r="A104" s="476">
        <v>38839</v>
      </c>
      <c r="B104" s="476" t="s">
        <v>7687</v>
      </c>
      <c r="C104" s="476" t="s">
        <v>9</v>
      </c>
      <c r="D104" s="477">
        <v>13.26</v>
      </c>
    </row>
    <row r="105" spans="1:4" s="476" customFormat="1" x14ac:dyDescent="0.2">
      <c r="A105" s="476">
        <v>55</v>
      </c>
      <c r="B105" s="476" t="s">
        <v>7688</v>
      </c>
      <c r="C105" s="476" t="s">
        <v>9</v>
      </c>
      <c r="D105" s="477">
        <v>4.8</v>
      </c>
    </row>
    <row r="106" spans="1:4" s="476" customFormat="1" x14ac:dyDescent="0.2">
      <c r="A106" s="476">
        <v>61</v>
      </c>
      <c r="B106" s="476" t="s">
        <v>7689</v>
      </c>
      <c r="C106" s="476" t="s">
        <v>9</v>
      </c>
      <c r="D106" s="477">
        <v>4.54</v>
      </c>
    </row>
    <row r="107" spans="1:4" s="476" customFormat="1" x14ac:dyDescent="0.2">
      <c r="A107" s="476">
        <v>62</v>
      </c>
      <c r="B107" s="476" t="s">
        <v>7690</v>
      </c>
      <c r="C107" s="476" t="s">
        <v>9</v>
      </c>
      <c r="D107" s="477">
        <v>9.41</v>
      </c>
    </row>
    <row r="108" spans="1:4" s="476" customFormat="1" x14ac:dyDescent="0.2">
      <c r="A108" s="476">
        <v>77</v>
      </c>
      <c r="B108" s="476" t="s">
        <v>7691</v>
      </c>
      <c r="C108" s="476" t="s">
        <v>9</v>
      </c>
      <c r="D108" s="477">
        <v>1.22</v>
      </c>
    </row>
    <row r="109" spans="1:4" s="476" customFormat="1" x14ac:dyDescent="0.2">
      <c r="A109" s="476">
        <v>76</v>
      </c>
      <c r="B109" s="476" t="s">
        <v>7692</v>
      </c>
      <c r="C109" s="476" t="s">
        <v>9</v>
      </c>
      <c r="D109" s="477">
        <v>1.25</v>
      </c>
    </row>
    <row r="110" spans="1:4" s="476" customFormat="1" x14ac:dyDescent="0.2">
      <c r="A110" s="476">
        <v>67</v>
      </c>
      <c r="B110" s="476" t="s">
        <v>1039</v>
      </c>
      <c r="C110" s="476" t="s">
        <v>9</v>
      </c>
      <c r="D110" s="477">
        <v>12.03</v>
      </c>
    </row>
    <row r="111" spans="1:4" s="476" customFormat="1" x14ac:dyDescent="0.2">
      <c r="A111" s="476">
        <v>71</v>
      </c>
      <c r="B111" s="476" t="s">
        <v>7693</v>
      </c>
      <c r="C111" s="476" t="s">
        <v>9</v>
      </c>
      <c r="D111" s="477">
        <v>22.11</v>
      </c>
    </row>
    <row r="112" spans="1:4" s="476" customFormat="1" x14ac:dyDescent="0.2">
      <c r="A112" s="476">
        <v>73</v>
      </c>
      <c r="B112" s="476" t="s">
        <v>7694</v>
      </c>
      <c r="C112" s="476" t="s">
        <v>9</v>
      </c>
      <c r="D112" s="477">
        <v>16.510000000000002</v>
      </c>
    </row>
    <row r="113" spans="1:4" s="476" customFormat="1" x14ac:dyDescent="0.2">
      <c r="A113" s="476">
        <v>103</v>
      </c>
      <c r="B113" s="476" t="s">
        <v>7695</v>
      </c>
      <c r="C113" s="476" t="s">
        <v>9</v>
      </c>
      <c r="D113" s="477">
        <v>49.11</v>
      </c>
    </row>
    <row r="114" spans="1:4" s="476" customFormat="1" x14ac:dyDescent="0.2">
      <c r="A114" s="476">
        <v>107</v>
      </c>
      <c r="B114" s="476" t="s">
        <v>7696</v>
      </c>
      <c r="C114" s="476" t="s">
        <v>9</v>
      </c>
      <c r="D114" s="477">
        <v>0.77</v>
      </c>
    </row>
    <row r="115" spans="1:4" s="476" customFormat="1" x14ac:dyDescent="0.2">
      <c r="A115" s="476">
        <v>65</v>
      </c>
      <c r="B115" s="476" t="s">
        <v>1565</v>
      </c>
      <c r="C115" s="476" t="s">
        <v>9</v>
      </c>
      <c r="D115" s="477">
        <v>0.95</v>
      </c>
    </row>
    <row r="116" spans="1:4" s="476" customFormat="1" x14ac:dyDescent="0.2">
      <c r="A116" s="476">
        <v>108</v>
      </c>
      <c r="B116" s="476" t="s">
        <v>1567</v>
      </c>
      <c r="C116" s="476" t="s">
        <v>9</v>
      </c>
      <c r="D116" s="477">
        <v>1.96</v>
      </c>
    </row>
    <row r="117" spans="1:4" s="476" customFormat="1" x14ac:dyDescent="0.2">
      <c r="A117" s="476">
        <v>110</v>
      </c>
      <c r="B117" s="476" t="s">
        <v>7697</v>
      </c>
      <c r="C117" s="476" t="s">
        <v>9</v>
      </c>
      <c r="D117" s="477">
        <v>7.58</v>
      </c>
    </row>
    <row r="118" spans="1:4" s="476" customFormat="1" x14ac:dyDescent="0.2">
      <c r="A118" s="476">
        <v>109</v>
      </c>
      <c r="B118" s="476" t="s">
        <v>7698</v>
      </c>
      <c r="C118" s="476" t="s">
        <v>9</v>
      </c>
      <c r="D118" s="477">
        <v>3.74</v>
      </c>
    </row>
    <row r="119" spans="1:4" s="476" customFormat="1" x14ac:dyDescent="0.2">
      <c r="A119" s="476">
        <v>111</v>
      </c>
      <c r="B119" s="476" t="s">
        <v>7699</v>
      </c>
      <c r="C119" s="476" t="s">
        <v>9</v>
      </c>
      <c r="D119" s="477">
        <v>8.74</v>
      </c>
    </row>
    <row r="120" spans="1:4" s="476" customFormat="1" x14ac:dyDescent="0.2">
      <c r="A120" s="476">
        <v>112</v>
      </c>
      <c r="B120" s="476" t="s">
        <v>1569</v>
      </c>
      <c r="C120" s="476" t="s">
        <v>9</v>
      </c>
      <c r="D120" s="477">
        <v>4.76</v>
      </c>
    </row>
    <row r="121" spans="1:4" s="476" customFormat="1" x14ac:dyDescent="0.2">
      <c r="A121" s="476">
        <v>113</v>
      </c>
      <c r="B121" s="476" t="s">
        <v>1697</v>
      </c>
      <c r="C121" s="476" t="s">
        <v>9</v>
      </c>
      <c r="D121" s="477">
        <v>12.92</v>
      </c>
    </row>
    <row r="122" spans="1:4" s="476" customFormat="1" x14ac:dyDescent="0.2">
      <c r="A122" s="476">
        <v>104</v>
      </c>
      <c r="B122" s="476" t="s">
        <v>7700</v>
      </c>
      <c r="C122" s="476" t="s">
        <v>9</v>
      </c>
      <c r="D122" s="477">
        <v>18.79</v>
      </c>
    </row>
    <row r="123" spans="1:4" s="476" customFormat="1" x14ac:dyDescent="0.2">
      <c r="A123" s="476">
        <v>102</v>
      </c>
      <c r="B123" s="476" t="s">
        <v>1671</v>
      </c>
      <c r="C123" s="476" t="s">
        <v>9</v>
      </c>
      <c r="D123" s="477">
        <v>30.84</v>
      </c>
    </row>
    <row r="124" spans="1:4" s="476" customFormat="1" x14ac:dyDescent="0.2">
      <c r="A124" s="476">
        <v>95</v>
      </c>
      <c r="B124" s="476" t="s">
        <v>7701</v>
      </c>
      <c r="C124" s="476" t="s">
        <v>9</v>
      </c>
      <c r="D124" s="477">
        <v>10.44</v>
      </c>
    </row>
    <row r="125" spans="1:4" s="476" customFormat="1" x14ac:dyDescent="0.2">
      <c r="A125" s="476">
        <v>96</v>
      </c>
      <c r="B125" s="476" t="s">
        <v>7702</v>
      </c>
      <c r="C125" s="476" t="s">
        <v>9</v>
      </c>
      <c r="D125" s="477">
        <v>12.01</v>
      </c>
    </row>
    <row r="126" spans="1:4" s="476" customFormat="1" x14ac:dyDescent="0.2">
      <c r="A126" s="476">
        <v>97</v>
      </c>
      <c r="B126" s="476" t="s">
        <v>7703</v>
      </c>
      <c r="C126" s="476" t="s">
        <v>9</v>
      </c>
      <c r="D126" s="477">
        <v>15.59</v>
      </c>
    </row>
    <row r="127" spans="1:4" s="476" customFormat="1" x14ac:dyDescent="0.2">
      <c r="A127" s="476">
        <v>98</v>
      </c>
      <c r="B127" s="476" t="s">
        <v>7704</v>
      </c>
      <c r="C127" s="476" t="s">
        <v>9</v>
      </c>
      <c r="D127" s="477">
        <v>21.01</v>
      </c>
    </row>
    <row r="128" spans="1:4" s="476" customFormat="1" x14ac:dyDescent="0.2">
      <c r="A128" s="476">
        <v>99</v>
      </c>
      <c r="B128" s="476" t="s">
        <v>1693</v>
      </c>
      <c r="C128" s="476" t="s">
        <v>9</v>
      </c>
      <c r="D128" s="477">
        <v>25.49</v>
      </c>
    </row>
    <row r="129" spans="1:4" s="476" customFormat="1" x14ac:dyDescent="0.2">
      <c r="A129" s="476">
        <v>100</v>
      </c>
      <c r="B129" s="476" t="s">
        <v>7705</v>
      </c>
      <c r="C129" s="476" t="s">
        <v>9</v>
      </c>
      <c r="D129" s="477">
        <v>35.56</v>
      </c>
    </row>
    <row r="130" spans="1:4" s="476" customFormat="1" x14ac:dyDescent="0.2">
      <c r="A130" s="476">
        <v>75</v>
      </c>
      <c r="B130" s="476" t="s">
        <v>7706</v>
      </c>
      <c r="C130" s="476" t="s">
        <v>9</v>
      </c>
      <c r="D130" s="477">
        <v>370.58</v>
      </c>
    </row>
    <row r="131" spans="1:4" s="476" customFormat="1" x14ac:dyDescent="0.2">
      <c r="A131" s="476">
        <v>114</v>
      </c>
      <c r="B131" s="476" t="s">
        <v>7707</v>
      </c>
      <c r="C131" s="476" t="s">
        <v>9</v>
      </c>
      <c r="D131" s="477">
        <v>13.5</v>
      </c>
    </row>
    <row r="132" spans="1:4" s="476" customFormat="1" x14ac:dyDescent="0.2">
      <c r="A132" s="476">
        <v>68</v>
      </c>
      <c r="B132" s="476" t="s">
        <v>1040</v>
      </c>
      <c r="C132" s="476" t="s">
        <v>9</v>
      </c>
      <c r="D132" s="477">
        <v>20.65</v>
      </c>
    </row>
    <row r="133" spans="1:4" s="476" customFormat="1" x14ac:dyDescent="0.2">
      <c r="A133" s="476">
        <v>86</v>
      </c>
      <c r="B133" s="476" t="s">
        <v>7708</v>
      </c>
      <c r="C133" s="476" t="s">
        <v>9</v>
      </c>
      <c r="D133" s="477">
        <v>38.39</v>
      </c>
    </row>
    <row r="134" spans="1:4" s="476" customFormat="1" x14ac:dyDescent="0.2">
      <c r="A134" s="476">
        <v>66</v>
      </c>
      <c r="B134" s="476" t="s">
        <v>7709</v>
      </c>
      <c r="C134" s="476" t="s">
        <v>9</v>
      </c>
      <c r="D134" s="477">
        <v>38.520000000000003</v>
      </c>
    </row>
    <row r="135" spans="1:4" s="476" customFormat="1" x14ac:dyDescent="0.2">
      <c r="A135" s="476">
        <v>69</v>
      </c>
      <c r="B135" s="476" t="s">
        <v>7710</v>
      </c>
      <c r="C135" s="476" t="s">
        <v>9</v>
      </c>
      <c r="D135" s="477">
        <v>58.88</v>
      </c>
    </row>
    <row r="136" spans="1:4" s="476" customFormat="1" x14ac:dyDescent="0.2">
      <c r="A136" s="476">
        <v>83</v>
      </c>
      <c r="B136" s="476" t="s">
        <v>7711</v>
      </c>
      <c r="C136" s="476" t="s">
        <v>9</v>
      </c>
      <c r="D136" s="477">
        <v>188.07</v>
      </c>
    </row>
    <row r="137" spans="1:4" s="476" customFormat="1" x14ac:dyDescent="0.2">
      <c r="A137" s="476">
        <v>74</v>
      </c>
      <c r="B137" s="476" t="s">
        <v>1695</v>
      </c>
      <c r="C137" s="476" t="s">
        <v>9</v>
      </c>
      <c r="D137" s="477">
        <v>262.56</v>
      </c>
    </row>
    <row r="138" spans="1:4" s="476" customFormat="1" x14ac:dyDescent="0.2">
      <c r="A138" s="476">
        <v>106</v>
      </c>
      <c r="B138" s="476" t="s">
        <v>7712</v>
      </c>
      <c r="C138" s="476" t="s">
        <v>9</v>
      </c>
      <c r="D138" s="477">
        <v>398.88</v>
      </c>
    </row>
    <row r="139" spans="1:4" s="476" customFormat="1" x14ac:dyDescent="0.2">
      <c r="A139" s="476">
        <v>87</v>
      </c>
      <c r="B139" s="476" t="s">
        <v>1041</v>
      </c>
      <c r="C139" s="476" t="s">
        <v>9</v>
      </c>
      <c r="D139" s="477">
        <v>18.96</v>
      </c>
    </row>
    <row r="140" spans="1:4" s="476" customFormat="1" x14ac:dyDescent="0.2">
      <c r="A140" s="476">
        <v>88</v>
      </c>
      <c r="B140" s="476" t="s">
        <v>7713</v>
      </c>
      <c r="C140" s="476" t="s">
        <v>9</v>
      </c>
      <c r="D140" s="477">
        <v>21.16</v>
      </c>
    </row>
    <row r="141" spans="1:4" s="476" customFormat="1" x14ac:dyDescent="0.2">
      <c r="A141" s="476">
        <v>89</v>
      </c>
      <c r="B141" s="476" t="s">
        <v>7714</v>
      </c>
      <c r="C141" s="476" t="s">
        <v>9</v>
      </c>
      <c r="D141" s="477">
        <v>31.29</v>
      </c>
    </row>
    <row r="142" spans="1:4" s="476" customFormat="1" x14ac:dyDescent="0.2">
      <c r="A142" s="476">
        <v>90</v>
      </c>
      <c r="B142" s="476" t="s">
        <v>7715</v>
      </c>
      <c r="C142" s="476" t="s">
        <v>9</v>
      </c>
      <c r="D142" s="477">
        <v>35.840000000000003</v>
      </c>
    </row>
    <row r="143" spans="1:4" s="476" customFormat="1" x14ac:dyDescent="0.2">
      <c r="A143" s="476">
        <v>81</v>
      </c>
      <c r="B143" s="476" t="s">
        <v>7716</v>
      </c>
      <c r="C143" s="476" t="s">
        <v>9</v>
      </c>
      <c r="D143" s="477">
        <v>61.31</v>
      </c>
    </row>
    <row r="144" spans="1:4" s="476" customFormat="1" x14ac:dyDescent="0.2">
      <c r="A144" s="476">
        <v>82</v>
      </c>
      <c r="B144" s="476" t="s">
        <v>7717</v>
      </c>
      <c r="C144" s="476" t="s">
        <v>9</v>
      </c>
      <c r="D144" s="477">
        <v>238</v>
      </c>
    </row>
    <row r="145" spans="1:4" s="476" customFormat="1" x14ac:dyDescent="0.2">
      <c r="A145" s="476">
        <v>105</v>
      </c>
      <c r="B145" s="476" t="s">
        <v>7718</v>
      </c>
      <c r="C145" s="476" t="s">
        <v>9</v>
      </c>
      <c r="D145" s="477">
        <v>278.64</v>
      </c>
    </row>
    <row r="146" spans="1:4" s="476" customFormat="1" x14ac:dyDescent="0.2">
      <c r="A146" s="476">
        <v>60</v>
      </c>
      <c r="B146" s="476" t="s">
        <v>7719</v>
      </c>
      <c r="C146" s="476" t="s">
        <v>9</v>
      </c>
      <c r="D146" s="477">
        <v>6.23</v>
      </c>
    </row>
    <row r="147" spans="1:4" s="476" customFormat="1" x14ac:dyDescent="0.2">
      <c r="A147" s="476">
        <v>72</v>
      </c>
      <c r="B147" s="476" t="s">
        <v>7720</v>
      </c>
      <c r="C147" s="476" t="s">
        <v>9</v>
      </c>
      <c r="D147" s="477">
        <v>37.479999999999997</v>
      </c>
    </row>
    <row r="148" spans="1:4" s="476" customFormat="1" x14ac:dyDescent="0.2">
      <c r="A148" s="476">
        <v>70</v>
      </c>
      <c r="B148" s="476" t="s">
        <v>7721</v>
      </c>
      <c r="C148" s="476" t="s">
        <v>9</v>
      </c>
      <c r="D148" s="477">
        <v>31.34</v>
      </c>
    </row>
    <row r="149" spans="1:4" s="476" customFormat="1" x14ac:dyDescent="0.2">
      <c r="A149" s="476">
        <v>85</v>
      </c>
      <c r="B149" s="476" t="s">
        <v>7722</v>
      </c>
      <c r="C149" s="476" t="s">
        <v>9</v>
      </c>
      <c r="D149" s="477">
        <v>45.49</v>
      </c>
    </row>
    <row r="150" spans="1:4" s="476" customFormat="1" x14ac:dyDescent="0.2">
      <c r="A150" s="476">
        <v>84</v>
      </c>
      <c r="B150" s="476" t="s">
        <v>7723</v>
      </c>
      <c r="C150" s="476" t="s">
        <v>9</v>
      </c>
      <c r="D150" s="477">
        <v>0.52</v>
      </c>
    </row>
    <row r="151" spans="1:4" s="476" customFormat="1" x14ac:dyDescent="0.2">
      <c r="A151" s="476">
        <v>37997</v>
      </c>
      <c r="B151" s="476" t="s">
        <v>7724</v>
      </c>
      <c r="C151" s="476" t="s">
        <v>9</v>
      </c>
      <c r="D151" s="477">
        <v>3.76</v>
      </c>
    </row>
    <row r="152" spans="1:4" s="476" customFormat="1" x14ac:dyDescent="0.2">
      <c r="A152" s="476">
        <v>37998</v>
      </c>
      <c r="B152" s="476" t="s">
        <v>7725</v>
      </c>
      <c r="C152" s="476" t="s">
        <v>9</v>
      </c>
      <c r="D152" s="477">
        <v>3.9</v>
      </c>
    </row>
    <row r="153" spans="1:4" s="476" customFormat="1" x14ac:dyDescent="0.2">
      <c r="A153" s="476">
        <v>10899</v>
      </c>
      <c r="B153" s="476" t="s">
        <v>2106</v>
      </c>
      <c r="C153" s="476" t="s">
        <v>9</v>
      </c>
      <c r="D153" s="477">
        <v>65.709999999999994</v>
      </c>
    </row>
    <row r="154" spans="1:4" s="476" customFormat="1" x14ac:dyDescent="0.2">
      <c r="A154" s="476">
        <v>10900</v>
      </c>
      <c r="B154" s="476" t="s">
        <v>7726</v>
      </c>
      <c r="C154" s="476" t="s">
        <v>9</v>
      </c>
      <c r="D154" s="477">
        <v>51.42</v>
      </c>
    </row>
    <row r="155" spans="1:4" s="476" customFormat="1" x14ac:dyDescent="0.2">
      <c r="A155" s="476">
        <v>46</v>
      </c>
      <c r="B155" s="476" t="s">
        <v>7727</v>
      </c>
      <c r="C155" s="476" t="s">
        <v>9</v>
      </c>
      <c r="D155" s="477">
        <v>53.07</v>
      </c>
    </row>
    <row r="156" spans="1:4" s="476" customFormat="1" x14ac:dyDescent="0.2">
      <c r="A156" s="476">
        <v>51</v>
      </c>
      <c r="B156" s="476" t="s">
        <v>7728</v>
      </c>
      <c r="C156" s="476" t="s">
        <v>9</v>
      </c>
      <c r="D156" s="477">
        <v>146.41</v>
      </c>
    </row>
    <row r="157" spans="1:4" s="476" customFormat="1" x14ac:dyDescent="0.2">
      <c r="A157" s="476">
        <v>12863</v>
      </c>
      <c r="B157" s="476" t="s">
        <v>7729</v>
      </c>
      <c r="C157" s="476" t="s">
        <v>9</v>
      </c>
      <c r="D157" s="477">
        <v>33.72</v>
      </c>
    </row>
    <row r="158" spans="1:4" s="476" customFormat="1" x14ac:dyDescent="0.2">
      <c r="A158" s="476">
        <v>50</v>
      </c>
      <c r="B158" s="476" t="s">
        <v>7730</v>
      </c>
      <c r="C158" s="476" t="s">
        <v>9</v>
      </c>
      <c r="D158" s="477">
        <v>76.45</v>
      </c>
    </row>
    <row r="159" spans="1:4" s="476" customFormat="1" x14ac:dyDescent="0.2">
      <c r="A159" s="476">
        <v>47</v>
      </c>
      <c r="B159" s="476" t="s">
        <v>7731</v>
      </c>
      <c r="C159" s="476" t="s">
        <v>9</v>
      </c>
      <c r="D159" s="477">
        <v>90.74</v>
      </c>
    </row>
    <row r="160" spans="1:4" s="476" customFormat="1" x14ac:dyDescent="0.2">
      <c r="A160" s="476">
        <v>48</v>
      </c>
      <c r="B160" s="476" t="s">
        <v>7732</v>
      </c>
      <c r="C160" s="476" t="s">
        <v>9</v>
      </c>
      <c r="D160" s="477">
        <v>23.67</v>
      </c>
    </row>
    <row r="161" spans="1:4" s="476" customFormat="1" x14ac:dyDescent="0.2">
      <c r="A161" s="476">
        <v>52</v>
      </c>
      <c r="B161" s="476" t="s">
        <v>7733</v>
      </c>
      <c r="C161" s="476" t="s">
        <v>9</v>
      </c>
      <c r="D161" s="477">
        <v>17.98</v>
      </c>
    </row>
    <row r="162" spans="1:4" s="476" customFormat="1" x14ac:dyDescent="0.2">
      <c r="A162" s="476">
        <v>43</v>
      </c>
      <c r="B162" s="476" t="s">
        <v>7734</v>
      </c>
      <c r="C162" s="476" t="s">
        <v>9</v>
      </c>
      <c r="D162" s="477">
        <v>60.69</v>
      </c>
    </row>
    <row r="163" spans="1:4" s="476" customFormat="1" x14ac:dyDescent="0.2">
      <c r="A163" s="476">
        <v>39719</v>
      </c>
      <c r="B163" s="476" t="s">
        <v>16720</v>
      </c>
      <c r="C163" s="476" t="s">
        <v>7596</v>
      </c>
      <c r="D163" s="477">
        <v>174.13</v>
      </c>
    </row>
    <row r="164" spans="1:4" s="476" customFormat="1" x14ac:dyDescent="0.2">
      <c r="A164" s="476">
        <v>3410</v>
      </c>
      <c r="B164" s="476" t="s">
        <v>16721</v>
      </c>
      <c r="C164" s="476" t="s">
        <v>29</v>
      </c>
      <c r="D164" s="477">
        <v>39.17</v>
      </c>
    </row>
    <row r="165" spans="1:4" s="476" customFormat="1" x14ac:dyDescent="0.2">
      <c r="A165" s="476">
        <v>4791</v>
      </c>
      <c r="B165" s="476" t="s">
        <v>16722</v>
      </c>
      <c r="C165" s="476" t="s">
        <v>29</v>
      </c>
      <c r="D165" s="477">
        <v>39.200000000000003</v>
      </c>
    </row>
    <row r="166" spans="1:4" s="476" customFormat="1" x14ac:dyDescent="0.2">
      <c r="A166" s="476">
        <v>157</v>
      </c>
      <c r="B166" s="476" t="s">
        <v>7735</v>
      </c>
      <c r="C166" s="476" t="s">
        <v>29</v>
      </c>
      <c r="D166" s="477">
        <v>152.79</v>
      </c>
    </row>
    <row r="167" spans="1:4" s="476" customFormat="1" x14ac:dyDescent="0.2">
      <c r="A167" s="476">
        <v>156</v>
      </c>
      <c r="B167" s="476" t="s">
        <v>7736</v>
      </c>
      <c r="C167" s="476" t="s">
        <v>29</v>
      </c>
      <c r="D167" s="477">
        <v>54.4</v>
      </c>
    </row>
    <row r="168" spans="1:4" s="476" customFormat="1" x14ac:dyDescent="0.2">
      <c r="A168" s="476">
        <v>131</v>
      </c>
      <c r="B168" s="476" t="s">
        <v>7737</v>
      </c>
      <c r="C168" s="476" t="s">
        <v>29</v>
      </c>
      <c r="D168" s="477">
        <v>46.52</v>
      </c>
    </row>
    <row r="169" spans="1:4" s="476" customFormat="1" x14ac:dyDescent="0.2">
      <c r="A169" s="476">
        <v>21114</v>
      </c>
      <c r="B169" s="476" t="s">
        <v>7738</v>
      </c>
      <c r="C169" s="476" t="s">
        <v>9</v>
      </c>
      <c r="D169" s="477">
        <v>34.32</v>
      </c>
    </row>
    <row r="170" spans="1:4" s="476" customFormat="1" x14ac:dyDescent="0.2">
      <c r="A170" s="476">
        <v>119</v>
      </c>
      <c r="B170" s="476" t="s">
        <v>1042</v>
      </c>
      <c r="C170" s="476" t="s">
        <v>9</v>
      </c>
      <c r="D170" s="477">
        <v>8.6999999999999993</v>
      </c>
    </row>
    <row r="171" spans="1:4" s="476" customFormat="1" x14ac:dyDescent="0.2">
      <c r="A171" s="476">
        <v>122</v>
      </c>
      <c r="B171" s="476" t="s">
        <v>16723</v>
      </c>
      <c r="C171" s="476" t="s">
        <v>9</v>
      </c>
      <c r="D171" s="477">
        <v>66.94</v>
      </c>
    </row>
    <row r="172" spans="1:4" s="476" customFormat="1" x14ac:dyDescent="0.2">
      <c r="A172" s="476">
        <v>20080</v>
      </c>
      <c r="B172" s="476" t="s">
        <v>1646</v>
      </c>
      <c r="C172" s="476" t="s">
        <v>9</v>
      </c>
      <c r="D172" s="477">
        <v>21.85</v>
      </c>
    </row>
    <row r="173" spans="1:4" s="476" customFormat="1" x14ac:dyDescent="0.2">
      <c r="A173" s="476">
        <v>124</v>
      </c>
      <c r="B173" s="476" t="s">
        <v>7739</v>
      </c>
      <c r="C173" s="476" t="s">
        <v>7596</v>
      </c>
      <c r="D173" s="477">
        <v>17.940000000000001</v>
      </c>
    </row>
    <row r="174" spans="1:4" s="476" customFormat="1" x14ac:dyDescent="0.2">
      <c r="A174" s="476">
        <v>7334</v>
      </c>
      <c r="B174" s="476" t="s">
        <v>1250</v>
      </c>
      <c r="C174" s="476" t="s">
        <v>7596</v>
      </c>
      <c r="D174" s="477">
        <v>13.05</v>
      </c>
    </row>
    <row r="175" spans="1:4" s="476" customFormat="1" x14ac:dyDescent="0.2">
      <c r="A175" s="476">
        <v>123</v>
      </c>
      <c r="B175" s="476" t="s">
        <v>7740</v>
      </c>
      <c r="C175" s="476" t="s">
        <v>7596</v>
      </c>
      <c r="D175" s="477">
        <v>7.34</v>
      </c>
    </row>
    <row r="176" spans="1:4" s="476" customFormat="1" x14ac:dyDescent="0.2">
      <c r="A176" s="476">
        <v>127</v>
      </c>
      <c r="B176" s="476" t="s">
        <v>7741</v>
      </c>
      <c r="C176" s="476" t="s">
        <v>7596</v>
      </c>
      <c r="D176" s="477">
        <v>17.52</v>
      </c>
    </row>
    <row r="177" spans="1:4" s="476" customFormat="1" x14ac:dyDescent="0.2">
      <c r="A177" s="476">
        <v>41373</v>
      </c>
      <c r="B177" s="476" t="s">
        <v>7742</v>
      </c>
      <c r="C177" s="476" t="s">
        <v>7596</v>
      </c>
      <c r="D177" s="477">
        <v>24.41</v>
      </c>
    </row>
    <row r="178" spans="1:4" s="476" customFormat="1" x14ac:dyDescent="0.2">
      <c r="A178" s="476">
        <v>133</v>
      </c>
      <c r="B178" s="476" t="s">
        <v>7743</v>
      </c>
      <c r="C178" s="476" t="s">
        <v>7596</v>
      </c>
      <c r="D178" s="477">
        <v>7.28</v>
      </c>
    </row>
    <row r="179" spans="1:4" s="476" customFormat="1" x14ac:dyDescent="0.2">
      <c r="A179" s="476">
        <v>43617</v>
      </c>
      <c r="B179" s="476" t="s">
        <v>7744</v>
      </c>
      <c r="C179" s="476" t="s">
        <v>7596</v>
      </c>
      <c r="D179" s="477">
        <v>8.1300000000000008</v>
      </c>
    </row>
    <row r="180" spans="1:4" s="476" customFormat="1" x14ac:dyDescent="0.2">
      <c r="A180" s="476">
        <v>132</v>
      </c>
      <c r="B180" s="476" t="s">
        <v>7745</v>
      </c>
      <c r="C180" s="476" t="s">
        <v>7596</v>
      </c>
      <c r="D180" s="477">
        <v>7.54</v>
      </c>
    </row>
    <row r="181" spans="1:4" s="476" customFormat="1" x14ac:dyDescent="0.2">
      <c r="A181" s="476">
        <v>43618</v>
      </c>
      <c r="B181" s="476" t="s">
        <v>7746</v>
      </c>
      <c r="C181" s="476" t="s">
        <v>29</v>
      </c>
      <c r="D181" s="477">
        <v>18.989999999999998</v>
      </c>
    </row>
    <row r="182" spans="1:4" s="476" customFormat="1" x14ac:dyDescent="0.2">
      <c r="A182" s="476">
        <v>37476</v>
      </c>
      <c r="B182" s="476" t="s">
        <v>16724</v>
      </c>
      <c r="C182" s="476" t="s">
        <v>9</v>
      </c>
      <c r="D182" s="478">
        <v>3491.62</v>
      </c>
    </row>
    <row r="183" spans="1:4" s="476" customFormat="1" x14ac:dyDescent="0.2">
      <c r="A183" s="476">
        <v>37478</v>
      </c>
      <c r="B183" s="476" t="s">
        <v>16725</v>
      </c>
      <c r="C183" s="476" t="s">
        <v>9</v>
      </c>
      <c r="D183" s="478">
        <v>4373.34</v>
      </c>
    </row>
    <row r="184" spans="1:4" s="476" customFormat="1" x14ac:dyDescent="0.2">
      <c r="A184" s="476">
        <v>37477</v>
      </c>
      <c r="B184" s="476" t="s">
        <v>16726</v>
      </c>
      <c r="C184" s="476" t="s">
        <v>9</v>
      </c>
      <c r="D184" s="478">
        <v>5925.17</v>
      </c>
    </row>
    <row r="185" spans="1:4" s="476" customFormat="1" x14ac:dyDescent="0.2">
      <c r="A185" s="476">
        <v>37479</v>
      </c>
      <c r="B185" s="476" t="s">
        <v>16727</v>
      </c>
      <c r="C185" s="476" t="s">
        <v>9</v>
      </c>
      <c r="D185" s="478">
        <v>7027.32</v>
      </c>
    </row>
    <row r="186" spans="1:4" s="476" customFormat="1" x14ac:dyDescent="0.2">
      <c r="A186" s="476">
        <v>4319</v>
      </c>
      <c r="B186" s="476" t="s">
        <v>7747</v>
      </c>
      <c r="C186" s="476" t="s">
        <v>9</v>
      </c>
      <c r="D186" s="477">
        <v>1.91</v>
      </c>
    </row>
    <row r="187" spans="1:4" s="476" customFormat="1" x14ac:dyDescent="0.2">
      <c r="A187" s="476">
        <v>42409</v>
      </c>
      <c r="B187" s="476" t="s">
        <v>7748</v>
      </c>
      <c r="C187" s="476" t="s">
        <v>29</v>
      </c>
      <c r="D187" s="477">
        <v>11.96</v>
      </c>
    </row>
    <row r="188" spans="1:4" s="476" customFormat="1" x14ac:dyDescent="0.2">
      <c r="A188" s="476">
        <v>40553</v>
      </c>
      <c r="B188" s="476" t="s">
        <v>7749</v>
      </c>
      <c r="C188" s="476" t="s">
        <v>23</v>
      </c>
      <c r="D188" s="477">
        <v>36.5</v>
      </c>
    </row>
    <row r="189" spans="1:4" s="476" customFormat="1" x14ac:dyDescent="0.2">
      <c r="A189" s="476">
        <v>6114</v>
      </c>
      <c r="B189" s="476" t="s">
        <v>7750</v>
      </c>
      <c r="C189" s="476" t="s">
        <v>7605</v>
      </c>
      <c r="D189" s="477">
        <v>12.22</v>
      </c>
    </row>
    <row r="190" spans="1:4" s="476" customFormat="1" x14ac:dyDescent="0.2">
      <c r="A190" s="476">
        <v>40912</v>
      </c>
      <c r="B190" s="476" t="s">
        <v>7751</v>
      </c>
      <c r="C190" s="476" t="s">
        <v>908</v>
      </c>
      <c r="D190" s="478">
        <v>2177.8200000000002</v>
      </c>
    </row>
    <row r="191" spans="1:4" s="476" customFormat="1" x14ac:dyDescent="0.2">
      <c r="A191" s="476">
        <v>247</v>
      </c>
      <c r="B191" s="476" t="s">
        <v>1850</v>
      </c>
      <c r="C191" s="476" t="s">
        <v>7605</v>
      </c>
      <c r="D191" s="477">
        <v>12.3</v>
      </c>
    </row>
    <row r="192" spans="1:4" s="476" customFormat="1" x14ac:dyDescent="0.2">
      <c r="A192" s="476">
        <v>40919</v>
      </c>
      <c r="B192" s="476" t="s">
        <v>7752</v>
      </c>
      <c r="C192" s="476" t="s">
        <v>908</v>
      </c>
      <c r="D192" s="478">
        <v>2196.16</v>
      </c>
    </row>
    <row r="193" spans="1:4" s="476" customFormat="1" x14ac:dyDescent="0.2">
      <c r="A193" s="476">
        <v>25958</v>
      </c>
      <c r="B193" s="476" t="s">
        <v>7753</v>
      </c>
      <c r="C193" s="476" t="s">
        <v>7605</v>
      </c>
      <c r="D193" s="477">
        <v>9.23</v>
      </c>
    </row>
    <row r="194" spans="1:4" s="476" customFormat="1" x14ac:dyDescent="0.2">
      <c r="A194" s="476">
        <v>40984</v>
      </c>
      <c r="B194" s="476" t="s">
        <v>7754</v>
      </c>
      <c r="C194" s="476" t="s">
        <v>908</v>
      </c>
      <c r="D194" s="478">
        <v>1648.41</v>
      </c>
    </row>
    <row r="195" spans="1:4" s="476" customFormat="1" x14ac:dyDescent="0.2">
      <c r="A195" s="476">
        <v>248</v>
      </c>
      <c r="B195" s="476" t="s">
        <v>7755</v>
      </c>
      <c r="C195" s="476" t="s">
        <v>7605</v>
      </c>
      <c r="D195" s="477">
        <v>12.62</v>
      </c>
    </row>
    <row r="196" spans="1:4" s="476" customFormat="1" x14ac:dyDescent="0.2">
      <c r="A196" s="476">
        <v>41086</v>
      </c>
      <c r="B196" s="476" t="s">
        <v>7756</v>
      </c>
      <c r="C196" s="476" t="s">
        <v>908</v>
      </c>
      <c r="D196" s="478">
        <v>2253.5300000000002</v>
      </c>
    </row>
    <row r="197" spans="1:4" s="476" customFormat="1" x14ac:dyDescent="0.2">
      <c r="A197" s="476">
        <v>34466</v>
      </c>
      <c r="B197" s="476" t="s">
        <v>7757</v>
      </c>
      <c r="C197" s="476" t="s">
        <v>7605</v>
      </c>
      <c r="D197" s="477">
        <v>12.62</v>
      </c>
    </row>
    <row r="198" spans="1:4" s="476" customFormat="1" x14ac:dyDescent="0.2">
      <c r="A198" s="476">
        <v>41083</v>
      </c>
      <c r="B198" s="476" t="s">
        <v>7758</v>
      </c>
      <c r="C198" s="476" t="s">
        <v>908</v>
      </c>
      <c r="D198" s="478">
        <v>2253.5300000000002</v>
      </c>
    </row>
    <row r="199" spans="1:4" s="476" customFormat="1" x14ac:dyDescent="0.2">
      <c r="A199" s="476">
        <v>252</v>
      </c>
      <c r="B199" s="476" t="s">
        <v>7759</v>
      </c>
      <c r="C199" s="476" t="s">
        <v>7605</v>
      </c>
      <c r="D199" s="477">
        <v>13.09</v>
      </c>
    </row>
    <row r="200" spans="1:4" s="476" customFormat="1" x14ac:dyDescent="0.2">
      <c r="A200" s="476">
        <v>40909</v>
      </c>
      <c r="B200" s="476" t="s">
        <v>7760</v>
      </c>
      <c r="C200" s="476" t="s">
        <v>908</v>
      </c>
      <c r="D200" s="478">
        <v>2335.92</v>
      </c>
    </row>
    <row r="201" spans="1:4" s="476" customFormat="1" x14ac:dyDescent="0.2">
      <c r="A201" s="476">
        <v>242</v>
      </c>
      <c r="B201" s="476" t="s">
        <v>1757</v>
      </c>
      <c r="C201" s="476" t="s">
        <v>7605</v>
      </c>
      <c r="D201" s="477">
        <v>14.83</v>
      </c>
    </row>
    <row r="202" spans="1:4" s="476" customFormat="1" x14ac:dyDescent="0.2">
      <c r="A202" s="476">
        <v>41085</v>
      </c>
      <c r="B202" s="476" t="s">
        <v>7761</v>
      </c>
      <c r="C202" s="476" t="s">
        <v>908</v>
      </c>
      <c r="D202" s="478">
        <v>2643.64</v>
      </c>
    </row>
    <row r="203" spans="1:4" s="476" customFormat="1" x14ac:dyDescent="0.2">
      <c r="A203" s="476">
        <v>427</v>
      </c>
      <c r="B203" s="476" t="s">
        <v>7762</v>
      </c>
      <c r="C203" s="476" t="s">
        <v>9</v>
      </c>
      <c r="D203" s="477">
        <v>8.4600000000000009</v>
      </c>
    </row>
    <row r="204" spans="1:4" s="476" customFormat="1" x14ac:dyDescent="0.2">
      <c r="A204" s="476">
        <v>417</v>
      </c>
      <c r="B204" s="476" t="s">
        <v>7763</v>
      </c>
      <c r="C204" s="476" t="s">
        <v>9</v>
      </c>
      <c r="D204" s="477">
        <v>3.99</v>
      </c>
    </row>
    <row r="205" spans="1:4" s="476" customFormat="1" x14ac:dyDescent="0.2">
      <c r="A205" s="476">
        <v>11273</v>
      </c>
      <c r="B205" s="476" t="s">
        <v>7764</v>
      </c>
      <c r="C205" s="476" t="s">
        <v>9</v>
      </c>
      <c r="D205" s="477">
        <v>12.38</v>
      </c>
    </row>
    <row r="206" spans="1:4" s="476" customFormat="1" x14ac:dyDescent="0.2">
      <c r="A206" s="476">
        <v>11272</v>
      </c>
      <c r="B206" s="476" t="s">
        <v>7765</v>
      </c>
      <c r="C206" s="476" t="s">
        <v>9</v>
      </c>
      <c r="D206" s="477">
        <v>7.47</v>
      </c>
    </row>
    <row r="207" spans="1:4" s="476" customFormat="1" x14ac:dyDescent="0.2">
      <c r="A207" s="476">
        <v>11275</v>
      </c>
      <c r="B207" s="476" t="s">
        <v>7766</v>
      </c>
      <c r="C207" s="476" t="s">
        <v>9</v>
      </c>
      <c r="D207" s="477">
        <v>3</v>
      </c>
    </row>
    <row r="208" spans="1:4" s="476" customFormat="1" x14ac:dyDescent="0.2">
      <c r="A208" s="476">
        <v>11274</v>
      </c>
      <c r="B208" s="476" t="s">
        <v>7767</v>
      </c>
      <c r="C208" s="476" t="s">
        <v>9</v>
      </c>
      <c r="D208" s="477">
        <v>2.2799999999999998</v>
      </c>
    </row>
    <row r="209" spans="1:4" s="476" customFormat="1" x14ac:dyDescent="0.2">
      <c r="A209" s="476">
        <v>38470</v>
      </c>
      <c r="B209" s="476" t="s">
        <v>7768</v>
      </c>
      <c r="C209" s="476" t="s">
        <v>9</v>
      </c>
      <c r="D209" s="477">
        <v>41.69</v>
      </c>
    </row>
    <row r="210" spans="1:4" s="476" customFormat="1" x14ac:dyDescent="0.2">
      <c r="A210" s="476">
        <v>38547</v>
      </c>
      <c r="B210" s="476" t="s">
        <v>7769</v>
      </c>
      <c r="C210" s="476" t="s">
        <v>9</v>
      </c>
      <c r="D210" s="477">
        <v>113.76</v>
      </c>
    </row>
    <row r="211" spans="1:4" s="476" customFormat="1" x14ac:dyDescent="0.2">
      <c r="A211" s="476">
        <v>38469</v>
      </c>
      <c r="B211" s="476" t="s">
        <v>7770</v>
      </c>
      <c r="C211" s="476" t="s">
        <v>9</v>
      </c>
      <c r="D211" s="477">
        <v>122.33</v>
      </c>
    </row>
    <row r="212" spans="1:4" s="476" customFormat="1" x14ac:dyDescent="0.2">
      <c r="A212" s="476">
        <v>38467</v>
      </c>
      <c r="B212" s="476" t="s">
        <v>7771</v>
      </c>
      <c r="C212" s="476" t="s">
        <v>9</v>
      </c>
      <c r="D212" s="477">
        <v>68.83</v>
      </c>
    </row>
    <row r="213" spans="1:4" s="476" customFormat="1" x14ac:dyDescent="0.2">
      <c r="A213" s="476">
        <v>38468</v>
      </c>
      <c r="B213" s="476" t="s">
        <v>7772</v>
      </c>
      <c r="C213" s="476" t="s">
        <v>9</v>
      </c>
      <c r="D213" s="477">
        <v>75.739999999999995</v>
      </c>
    </row>
    <row r="214" spans="1:4" s="476" customFormat="1" x14ac:dyDescent="0.2">
      <c r="A214" s="476">
        <v>38471</v>
      </c>
      <c r="B214" s="476" t="s">
        <v>7773</v>
      </c>
      <c r="C214" s="476" t="s">
        <v>9</v>
      </c>
      <c r="D214" s="477">
        <v>98.36</v>
      </c>
    </row>
    <row r="215" spans="1:4" s="476" customFormat="1" x14ac:dyDescent="0.2">
      <c r="A215" s="476">
        <v>37370</v>
      </c>
      <c r="B215" s="476" t="s">
        <v>7774</v>
      </c>
      <c r="C215" s="476" t="s">
        <v>7605</v>
      </c>
      <c r="D215" s="477">
        <v>2.62</v>
      </c>
    </row>
    <row r="216" spans="1:4" s="476" customFormat="1" x14ac:dyDescent="0.2">
      <c r="A216" s="476">
        <v>40862</v>
      </c>
      <c r="B216" s="476" t="s">
        <v>7775</v>
      </c>
      <c r="C216" s="476" t="s">
        <v>908</v>
      </c>
      <c r="D216" s="477">
        <v>494.57</v>
      </c>
    </row>
    <row r="217" spans="1:4" s="476" customFormat="1" x14ac:dyDescent="0.2">
      <c r="A217" s="476">
        <v>10658</v>
      </c>
      <c r="B217" s="476" t="s">
        <v>7776</v>
      </c>
      <c r="C217" s="476" t="s">
        <v>9</v>
      </c>
      <c r="D217" s="478">
        <v>7400</v>
      </c>
    </row>
    <row r="218" spans="1:4" s="476" customFormat="1" x14ac:dyDescent="0.2">
      <c r="A218" s="476">
        <v>253</v>
      </c>
      <c r="B218" s="476" t="s">
        <v>7777</v>
      </c>
      <c r="C218" s="476" t="s">
        <v>7605</v>
      </c>
      <c r="D218" s="477">
        <v>27.09</v>
      </c>
    </row>
    <row r="219" spans="1:4" s="476" customFormat="1" x14ac:dyDescent="0.2">
      <c r="A219" s="476">
        <v>40809</v>
      </c>
      <c r="B219" s="476" t="s">
        <v>7778</v>
      </c>
      <c r="C219" s="476" t="s">
        <v>908</v>
      </c>
      <c r="D219" s="478">
        <v>4827.68</v>
      </c>
    </row>
    <row r="220" spans="1:4" s="476" customFormat="1" x14ac:dyDescent="0.2">
      <c r="A220" s="476">
        <v>42428</v>
      </c>
      <c r="B220" s="476" t="s">
        <v>7779</v>
      </c>
      <c r="C220" s="476" t="s">
        <v>9</v>
      </c>
      <c r="D220" s="478">
        <v>1740</v>
      </c>
    </row>
    <row r="221" spans="1:4" s="476" customFormat="1" x14ac:dyDescent="0.2">
      <c r="A221" s="476">
        <v>583</v>
      </c>
      <c r="B221" s="476" t="s">
        <v>7780</v>
      </c>
      <c r="C221" s="476" t="s">
        <v>29</v>
      </c>
      <c r="D221" s="477">
        <v>40.25</v>
      </c>
    </row>
    <row r="222" spans="1:4" s="476" customFormat="1" x14ac:dyDescent="0.2">
      <c r="A222" s="476">
        <v>299</v>
      </c>
      <c r="B222" s="476" t="s">
        <v>7781</v>
      </c>
      <c r="C222" s="476" t="s">
        <v>9</v>
      </c>
      <c r="D222" s="477">
        <v>3.27</v>
      </c>
    </row>
    <row r="223" spans="1:4" s="476" customFormat="1" x14ac:dyDescent="0.2">
      <c r="A223" s="476">
        <v>298</v>
      </c>
      <c r="B223" s="476" t="s">
        <v>1749</v>
      </c>
      <c r="C223" s="476" t="s">
        <v>9</v>
      </c>
      <c r="D223" s="477">
        <v>3.29</v>
      </c>
    </row>
    <row r="224" spans="1:4" s="476" customFormat="1" x14ac:dyDescent="0.2">
      <c r="A224" s="476">
        <v>295</v>
      </c>
      <c r="B224" s="476" t="s">
        <v>7782</v>
      </c>
      <c r="C224" s="476" t="s">
        <v>9</v>
      </c>
      <c r="D224" s="477">
        <v>1.96</v>
      </c>
    </row>
    <row r="225" spans="1:4" s="476" customFormat="1" x14ac:dyDescent="0.2">
      <c r="A225" s="476">
        <v>296</v>
      </c>
      <c r="B225" s="476" t="s">
        <v>1801</v>
      </c>
      <c r="C225" s="476" t="s">
        <v>9</v>
      </c>
      <c r="D225" s="477">
        <v>2.0299999999999998</v>
      </c>
    </row>
    <row r="226" spans="1:4" s="476" customFormat="1" x14ac:dyDescent="0.2">
      <c r="A226" s="476">
        <v>297</v>
      </c>
      <c r="B226" s="476" t="s">
        <v>1743</v>
      </c>
      <c r="C226" s="476" t="s">
        <v>9</v>
      </c>
      <c r="D226" s="477">
        <v>2.87</v>
      </c>
    </row>
    <row r="227" spans="1:4" s="476" customFormat="1" x14ac:dyDescent="0.2">
      <c r="A227" s="476">
        <v>301</v>
      </c>
      <c r="B227" s="476" t="s">
        <v>1746</v>
      </c>
      <c r="C227" s="476" t="s">
        <v>9</v>
      </c>
      <c r="D227" s="477">
        <v>3.6</v>
      </c>
    </row>
    <row r="228" spans="1:4" s="476" customFormat="1" x14ac:dyDescent="0.2">
      <c r="A228" s="476">
        <v>300</v>
      </c>
      <c r="B228" s="476" t="s">
        <v>7783</v>
      </c>
      <c r="C228" s="476" t="s">
        <v>9</v>
      </c>
      <c r="D228" s="477">
        <v>15.12</v>
      </c>
    </row>
    <row r="229" spans="1:4" s="476" customFormat="1" x14ac:dyDescent="0.2">
      <c r="A229" s="476">
        <v>20084</v>
      </c>
      <c r="B229" s="476" t="s">
        <v>7784</v>
      </c>
      <c r="C229" s="476" t="s">
        <v>9</v>
      </c>
      <c r="D229" s="477">
        <v>1.96</v>
      </c>
    </row>
    <row r="230" spans="1:4" s="476" customFormat="1" x14ac:dyDescent="0.2">
      <c r="A230" s="476">
        <v>20085</v>
      </c>
      <c r="B230" s="476" t="s">
        <v>1838</v>
      </c>
      <c r="C230" s="476" t="s">
        <v>9</v>
      </c>
      <c r="D230" s="477">
        <v>1.81</v>
      </c>
    </row>
    <row r="231" spans="1:4" s="476" customFormat="1" x14ac:dyDescent="0.2">
      <c r="A231" s="476">
        <v>311</v>
      </c>
      <c r="B231" s="476" t="s">
        <v>7785</v>
      </c>
      <c r="C231" s="476" t="s">
        <v>9</v>
      </c>
      <c r="D231" s="477">
        <v>11.7</v>
      </c>
    </row>
    <row r="232" spans="1:4" s="476" customFormat="1" x14ac:dyDescent="0.2">
      <c r="A232" s="476">
        <v>318</v>
      </c>
      <c r="B232" s="476" t="s">
        <v>7786</v>
      </c>
      <c r="C232" s="476" t="s">
        <v>9</v>
      </c>
      <c r="D232" s="477">
        <v>20.5</v>
      </c>
    </row>
    <row r="233" spans="1:4" s="476" customFormat="1" x14ac:dyDescent="0.2">
      <c r="A233" s="476">
        <v>319</v>
      </c>
      <c r="B233" s="476" t="s">
        <v>7787</v>
      </c>
      <c r="C233" s="476" t="s">
        <v>9</v>
      </c>
      <c r="D233" s="477">
        <v>38.72</v>
      </c>
    </row>
    <row r="234" spans="1:4" s="476" customFormat="1" x14ac:dyDescent="0.2">
      <c r="A234" s="476">
        <v>320</v>
      </c>
      <c r="B234" s="476" t="s">
        <v>7788</v>
      </c>
      <c r="C234" s="476" t="s">
        <v>9</v>
      </c>
      <c r="D234" s="477">
        <v>123.1</v>
      </c>
    </row>
    <row r="235" spans="1:4" s="476" customFormat="1" x14ac:dyDescent="0.2">
      <c r="A235" s="476">
        <v>314</v>
      </c>
      <c r="B235" s="476" t="s">
        <v>7789</v>
      </c>
      <c r="C235" s="476" t="s">
        <v>9</v>
      </c>
      <c r="D235" s="477">
        <v>189.09</v>
      </c>
    </row>
    <row r="236" spans="1:4" s="476" customFormat="1" x14ac:dyDescent="0.2">
      <c r="A236" s="476">
        <v>303</v>
      </c>
      <c r="B236" s="476" t="s">
        <v>7790</v>
      </c>
      <c r="C236" s="476" t="s">
        <v>9</v>
      </c>
      <c r="D236" s="477">
        <v>4.9000000000000004</v>
      </c>
    </row>
    <row r="237" spans="1:4" s="476" customFormat="1" x14ac:dyDescent="0.2">
      <c r="A237" s="476">
        <v>305</v>
      </c>
      <c r="B237" s="476" t="s">
        <v>7791</v>
      </c>
      <c r="C237" s="476" t="s">
        <v>9</v>
      </c>
      <c r="D237" s="477">
        <v>12.79</v>
      </c>
    </row>
    <row r="238" spans="1:4" s="476" customFormat="1" x14ac:dyDescent="0.2">
      <c r="A238" s="476">
        <v>306</v>
      </c>
      <c r="B238" s="476" t="s">
        <v>7792</v>
      </c>
      <c r="C238" s="476" t="s">
        <v>9</v>
      </c>
      <c r="D238" s="477">
        <v>15.38</v>
      </c>
    </row>
    <row r="239" spans="1:4" s="476" customFormat="1" x14ac:dyDescent="0.2">
      <c r="A239" s="476">
        <v>307</v>
      </c>
      <c r="B239" s="476" t="s">
        <v>7793</v>
      </c>
      <c r="C239" s="476" t="s">
        <v>9</v>
      </c>
      <c r="D239" s="477">
        <v>30.36</v>
      </c>
    </row>
    <row r="240" spans="1:4" s="476" customFormat="1" x14ac:dyDescent="0.2">
      <c r="A240" s="476">
        <v>309</v>
      </c>
      <c r="B240" s="476" t="s">
        <v>7794</v>
      </c>
      <c r="C240" s="476" t="s">
        <v>9</v>
      </c>
      <c r="D240" s="477">
        <v>62.21</v>
      </c>
    </row>
    <row r="241" spans="1:4" s="476" customFormat="1" x14ac:dyDescent="0.2">
      <c r="A241" s="476">
        <v>310</v>
      </c>
      <c r="B241" s="476" t="s">
        <v>7795</v>
      </c>
      <c r="C241" s="476" t="s">
        <v>9</v>
      </c>
      <c r="D241" s="477">
        <v>78.900000000000006</v>
      </c>
    </row>
    <row r="242" spans="1:4" s="476" customFormat="1" x14ac:dyDescent="0.2">
      <c r="A242" s="476">
        <v>328</v>
      </c>
      <c r="B242" s="476" t="s">
        <v>7796</v>
      </c>
      <c r="C242" s="476" t="s">
        <v>9</v>
      </c>
      <c r="D242" s="477">
        <v>9.41</v>
      </c>
    </row>
    <row r="243" spans="1:4" s="476" customFormat="1" x14ac:dyDescent="0.2">
      <c r="A243" s="476">
        <v>325</v>
      </c>
      <c r="B243" s="476" t="s">
        <v>7797</v>
      </c>
      <c r="C243" s="476" t="s">
        <v>9</v>
      </c>
      <c r="D243" s="477">
        <v>3.65</v>
      </c>
    </row>
    <row r="244" spans="1:4" s="476" customFormat="1" x14ac:dyDescent="0.2">
      <c r="A244" s="476">
        <v>20326</v>
      </c>
      <c r="B244" s="476" t="s">
        <v>7798</v>
      </c>
      <c r="C244" s="476" t="s">
        <v>9</v>
      </c>
      <c r="D244" s="477">
        <v>9.7799999999999994</v>
      </c>
    </row>
    <row r="245" spans="1:4" s="476" customFormat="1" x14ac:dyDescent="0.2">
      <c r="A245" s="476">
        <v>329</v>
      </c>
      <c r="B245" s="476" t="s">
        <v>7799</v>
      </c>
      <c r="C245" s="476" t="s">
        <v>9</v>
      </c>
      <c r="D245" s="477">
        <v>12.03</v>
      </c>
    </row>
    <row r="246" spans="1:4" s="476" customFormat="1" x14ac:dyDescent="0.2">
      <c r="A246" s="476">
        <v>308</v>
      </c>
      <c r="B246" s="476" t="s">
        <v>7800</v>
      </c>
      <c r="C246" s="476" t="s">
        <v>9</v>
      </c>
      <c r="D246" s="477">
        <v>40.54</v>
      </c>
    </row>
    <row r="247" spans="1:4" s="476" customFormat="1" x14ac:dyDescent="0.2">
      <c r="A247" s="476">
        <v>39642</v>
      </c>
      <c r="B247" s="476" t="s">
        <v>7801</v>
      </c>
      <c r="C247" s="476" t="s">
        <v>9</v>
      </c>
      <c r="D247" s="477">
        <v>2.46</v>
      </c>
    </row>
    <row r="248" spans="1:4" s="476" customFormat="1" x14ac:dyDescent="0.2">
      <c r="A248" s="476">
        <v>39641</v>
      </c>
      <c r="B248" s="476" t="s">
        <v>7802</v>
      </c>
      <c r="C248" s="476" t="s">
        <v>9</v>
      </c>
      <c r="D248" s="477">
        <v>1.71</v>
      </c>
    </row>
    <row r="249" spans="1:4" s="476" customFormat="1" x14ac:dyDescent="0.2">
      <c r="A249" s="476">
        <v>39643</v>
      </c>
      <c r="B249" s="476" t="s">
        <v>7803</v>
      </c>
      <c r="C249" s="476" t="s">
        <v>9</v>
      </c>
      <c r="D249" s="477">
        <v>6.84</v>
      </c>
    </row>
    <row r="250" spans="1:4" s="476" customFormat="1" x14ac:dyDescent="0.2">
      <c r="A250" s="476">
        <v>39644</v>
      </c>
      <c r="B250" s="476" t="s">
        <v>7804</v>
      </c>
      <c r="C250" s="476" t="s">
        <v>9</v>
      </c>
      <c r="D250" s="477">
        <v>8.83</v>
      </c>
    </row>
    <row r="251" spans="1:4" s="476" customFormat="1" x14ac:dyDescent="0.2">
      <c r="A251" s="476">
        <v>39645</v>
      </c>
      <c r="B251" s="476" t="s">
        <v>7805</v>
      </c>
      <c r="C251" s="476" t="s">
        <v>9</v>
      </c>
      <c r="D251" s="477">
        <v>11.4</v>
      </c>
    </row>
    <row r="252" spans="1:4" s="476" customFormat="1" x14ac:dyDescent="0.2">
      <c r="A252" s="476">
        <v>41610</v>
      </c>
      <c r="B252" s="476" t="s">
        <v>7806</v>
      </c>
      <c r="C252" s="476" t="s">
        <v>9</v>
      </c>
      <c r="D252" s="477">
        <v>647.78</v>
      </c>
    </row>
    <row r="253" spans="1:4" s="476" customFormat="1" x14ac:dyDescent="0.2">
      <c r="A253" s="476">
        <v>41611</v>
      </c>
      <c r="B253" s="476" t="s">
        <v>7807</v>
      </c>
      <c r="C253" s="476" t="s">
        <v>9</v>
      </c>
      <c r="D253" s="478">
        <v>1021.03</v>
      </c>
    </row>
    <row r="254" spans="1:4" s="476" customFormat="1" x14ac:dyDescent="0.2">
      <c r="A254" s="476">
        <v>41612</v>
      </c>
      <c r="B254" s="476" t="s">
        <v>7808</v>
      </c>
      <c r="C254" s="476" t="s">
        <v>9</v>
      </c>
      <c r="D254" s="478">
        <v>1433.68</v>
      </c>
    </row>
    <row r="255" spans="1:4" s="476" customFormat="1" x14ac:dyDescent="0.2">
      <c r="A255" s="476">
        <v>41637</v>
      </c>
      <c r="B255" s="476" t="s">
        <v>7809</v>
      </c>
      <c r="C255" s="476" t="s">
        <v>9</v>
      </c>
      <c r="D255" s="477">
        <v>134.02000000000001</v>
      </c>
    </row>
    <row r="256" spans="1:4" s="476" customFormat="1" x14ac:dyDescent="0.2">
      <c r="A256" s="476">
        <v>41638</v>
      </c>
      <c r="B256" s="476" t="s">
        <v>7810</v>
      </c>
      <c r="C256" s="476" t="s">
        <v>9</v>
      </c>
      <c r="D256" s="477">
        <v>174.58</v>
      </c>
    </row>
    <row r="257" spans="1:4" s="476" customFormat="1" x14ac:dyDescent="0.2">
      <c r="A257" s="476">
        <v>41639</v>
      </c>
      <c r="B257" s="476" t="s">
        <v>7811</v>
      </c>
      <c r="C257" s="476" t="s">
        <v>9</v>
      </c>
      <c r="D257" s="477">
        <v>422.34</v>
      </c>
    </row>
    <row r="258" spans="1:4" s="476" customFormat="1" x14ac:dyDescent="0.2">
      <c r="A258" s="476">
        <v>11789</v>
      </c>
      <c r="B258" s="476" t="s">
        <v>7812</v>
      </c>
      <c r="C258" s="476" t="s">
        <v>9</v>
      </c>
      <c r="D258" s="477">
        <v>1.1299999999999999</v>
      </c>
    </row>
    <row r="259" spans="1:4" s="476" customFormat="1" x14ac:dyDescent="0.2">
      <c r="A259" s="476">
        <v>20975</v>
      </c>
      <c r="B259" s="476" t="s">
        <v>7813</v>
      </c>
      <c r="C259" s="476" t="s">
        <v>9</v>
      </c>
      <c r="D259" s="477">
        <v>10.3</v>
      </c>
    </row>
    <row r="260" spans="1:4" s="476" customFormat="1" x14ac:dyDescent="0.2">
      <c r="A260" s="476">
        <v>20976</v>
      </c>
      <c r="B260" s="476" t="s">
        <v>7814</v>
      </c>
      <c r="C260" s="476" t="s">
        <v>9</v>
      </c>
      <c r="D260" s="477">
        <v>15.57</v>
      </c>
    </row>
    <row r="261" spans="1:4" s="476" customFormat="1" x14ac:dyDescent="0.2">
      <c r="A261" s="476">
        <v>40340</v>
      </c>
      <c r="B261" s="476" t="s">
        <v>7815</v>
      </c>
      <c r="C261" s="476" t="s">
        <v>9</v>
      </c>
      <c r="D261" s="477">
        <v>95.33</v>
      </c>
    </row>
    <row r="262" spans="1:4" s="476" customFormat="1" x14ac:dyDescent="0.2">
      <c r="A262" s="476">
        <v>40341</v>
      </c>
      <c r="B262" s="476" t="s">
        <v>7816</v>
      </c>
      <c r="C262" s="476" t="s">
        <v>9</v>
      </c>
      <c r="D262" s="477">
        <v>112.88</v>
      </c>
    </row>
    <row r="263" spans="1:4" s="476" customFormat="1" x14ac:dyDescent="0.2">
      <c r="A263" s="476">
        <v>40342</v>
      </c>
      <c r="B263" s="476" t="s">
        <v>7817</v>
      </c>
      <c r="C263" s="476" t="s">
        <v>9</v>
      </c>
      <c r="D263" s="477">
        <v>143.11000000000001</v>
      </c>
    </row>
    <row r="264" spans="1:4" s="476" customFormat="1" x14ac:dyDescent="0.2">
      <c r="A264" s="476">
        <v>40343</v>
      </c>
      <c r="B264" s="476" t="s">
        <v>7818</v>
      </c>
      <c r="C264" s="476" t="s">
        <v>9</v>
      </c>
      <c r="D264" s="477">
        <v>175.57</v>
      </c>
    </row>
    <row r="265" spans="1:4" s="476" customFormat="1" x14ac:dyDescent="0.2">
      <c r="A265" s="476">
        <v>40344</v>
      </c>
      <c r="B265" s="476" t="s">
        <v>7819</v>
      </c>
      <c r="C265" s="476" t="s">
        <v>9</v>
      </c>
      <c r="D265" s="477">
        <v>185.64</v>
      </c>
    </row>
    <row r="266" spans="1:4" s="476" customFormat="1" x14ac:dyDescent="0.2">
      <c r="A266" s="476">
        <v>40345</v>
      </c>
      <c r="B266" s="476" t="s">
        <v>7820</v>
      </c>
      <c r="C266" s="476" t="s">
        <v>9</v>
      </c>
      <c r="D266" s="477">
        <v>231.77</v>
      </c>
    </row>
    <row r="267" spans="1:4" s="476" customFormat="1" x14ac:dyDescent="0.2">
      <c r="A267" s="476">
        <v>40346</v>
      </c>
      <c r="B267" s="476" t="s">
        <v>7821</v>
      </c>
      <c r="C267" s="476" t="s">
        <v>9</v>
      </c>
      <c r="D267" s="477">
        <v>218.04</v>
      </c>
    </row>
    <row r="268" spans="1:4" s="476" customFormat="1" x14ac:dyDescent="0.2">
      <c r="A268" s="476">
        <v>40347</v>
      </c>
      <c r="B268" s="476" t="s">
        <v>7822</v>
      </c>
      <c r="C268" s="476" t="s">
        <v>9</v>
      </c>
      <c r="D268" s="477">
        <v>269.58999999999997</v>
      </c>
    </row>
    <row r="269" spans="1:4" s="476" customFormat="1" x14ac:dyDescent="0.2">
      <c r="A269" s="476">
        <v>6138</v>
      </c>
      <c r="B269" s="476" t="s">
        <v>16728</v>
      </c>
      <c r="C269" s="476" t="s">
        <v>9</v>
      </c>
      <c r="D269" s="477">
        <v>11.46</v>
      </c>
    </row>
    <row r="270" spans="1:4" s="476" customFormat="1" x14ac:dyDescent="0.2">
      <c r="A270" s="476">
        <v>38840</v>
      </c>
      <c r="B270" s="476" t="s">
        <v>7823</v>
      </c>
      <c r="C270" s="476" t="s">
        <v>9</v>
      </c>
      <c r="D270" s="477">
        <v>3.16</v>
      </c>
    </row>
    <row r="271" spans="1:4" s="476" customFormat="1" x14ac:dyDescent="0.2">
      <c r="A271" s="476">
        <v>38841</v>
      </c>
      <c r="B271" s="476" t="s">
        <v>7824</v>
      </c>
      <c r="C271" s="476" t="s">
        <v>9</v>
      </c>
      <c r="D271" s="477">
        <v>3.5</v>
      </c>
    </row>
    <row r="272" spans="1:4" s="476" customFormat="1" x14ac:dyDescent="0.2">
      <c r="A272" s="476">
        <v>38842</v>
      </c>
      <c r="B272" s="476" t="s">
        <v>7825</v>
      </c>
      <c r="C272" s="476" t="s">
        <v>9</v>
      </c>
      <c r="D272" s="477">
        <v>6.91</v>
      </c>
    </row>
    <row r="273" spans="1:4" s="476" customFormat="1" x14ac:dyDescent="0.2">
      <c r="A273" s="476">
        <v>38843</v>
      </c>
      <c r="B273" s="476" t="s">
        <v>7826</v>
      </c>
      <c r="C273" s="476" t="s">
        <v>9</v>
      </c>
      <c r="D273" s="477">
        <v>10.8</v>
      </c>
    </row>
    <row r="274" spans="1:4" s="476" customFormat="1" x14ac:dyDescent="0.2">
      <c r="A274" s="476">
        <v>43424</v>
      </c>
      <c r="B274" s="476" t="s">
        <v>7827</v>
      </c>
      <c r="C274" s="476" t="s">
        <v>9</v>
      </c>
      <c r="D274" s="477">
        <v>542.73</v>
      </c>
    </row>
    <row r="275" spans="1:4" s="476" customFormat="1" x14ac:dyDescent="0.2">
      <c r="A275" s="476">
        <v>43426</v>
      </c>
      <c r="B275" s="476" t="s">
        <v>7828</v>
      </c>
      <c r="C275" s="476" t="s">
        <v>9</v>
      </c>
      <c r="D275" s="478">
        <v>1871.89</v>
      </c>
    </row>
    <row r="276" spans="1:4" s="476" customFormat="1" x14ac:dyDescent="0.2">
      <c r="A276" s="476">
        <v>12565</v>
      </c>
      <c r="B276" s="476" t="s">
        <v>7829</v>
      </c>
      <c r="C276" s="476" t="s">
        <v>9</v>
      </c>
      <c r="D276" s="477">
        <v>656.45</v>
      </c>
    </row>
    <row r="277" spans="1:4" s="476" customFormat="1" x14ac:dyDescent="0.2">
      <c r="A277" s="476">
        <v>12567</v>
      </c>
      <c r="B277" s="476" t="s">
        <v>7830</v>
      </c>
      <c r="C277" s="476" t="s">
        <v>9</v>
      </c>
      <c r="D277" s="477">
        <v>881.72</v>
      </c>
    </row>
    <row r="278" spans="1:4" s="476" customFormat="1" x14ac:dyDescent="0.2">
      <c r="A278" s="476">
        <v>12568</v>
      </c>
      <c r="B278" s="476" t="s">
        <v>7831</v>
      </c>
      <c r="C278" s="476" t="s">
        <v>9</v>
      </c>
      <c r="D278" s="478">
        <v>1234.4100000000001</v>
      </c>
    </row>
    <row r="279" spans="1:4" s="476" customFormat="1" x14ac:dyDescent="0.2">
      <c r="A279" s="476">
        <v>43441</v>
      </c>
      <c r="B279" s="476" t="s">
        <v>7832</v>
      </c>
      <c r="C279" s="476" t="s">
        <v>9</v>
      </c>
      <c r="D279" s="477">
        <v>158.71</v>
      </c>
    </row>
    <row r="280" spans="1:4" s="476" customFormat="1" x14ac:dyDescent="0.2">
      <c r="A280" s="476">
        <v>43423</v>
      </c>
      <c r="B280" s="476" t="s">
        <v>7833</v>
      </c>
      <c r="C280" s="476" t="s">
        <v>9</v>
      </c>
      <c r="D280" s="477">
        <v>74.06</v>
      </c>
    </row>
    <row r="281" spans="1:4" s="476" customFormat="1" x14ac:dyDescent="0.2">
      <c r="A281" s="476">
        <v>12532</v>
      </c>
      <c r="B281" s="476" t="s">
        <v>7834</v>
      </c>
      <c r="C281" s="476" t="s">
        <v>9</v>
      </c>
      <c r="D281" s="477">
        <v>114.22</v>
      </c>
    </row>
    <row r="282" spans="1:4" s="476" customFormat="1" x14ac:dyDescent="0.2">
      <c r="A282" s="476">
        <v>43444</v>
      </c>
      <c r="B282" s="476" t="s">
        <v>7835</v>
      </c>
      <c r="C282" s="476" t="s">
        <v>9</v>
      </c>
      <c r="D282" s="477">
        <v>383.54</v>
      </c>
    </row>
    <row r="283" spans="1:4" s="476" customFormat="1" x14ac:dyDescent="0.2">
      <c r="A283" s="476">
        <v>12551</v>
      </c>
      <c r="B283" s="476" t="s">
        <v>7836</v>
      </c>
      <c r="C283" s="476" t="s">
        <v>9</v>
      </c>
      <c r="D283" s="477">
        <v>273.64999999999998</v>
      </c>
    </row>
    <row r="284" spans="1:4" s="476" customFormat="1" x14ac:dyDescent="0.2">
      <c r="A284" s="476">
        <v>43442</v>
      </c>
      <c r="B284" s="476" t="s">
        <v>7837</v>
      </c>
      <c r="C284" s="476" t="s">
        <v>9</v>
      </c>
      <c r="D284" s="477">
        <v>211.61</v>
      </c>
    </row>
    <row r="285" spans="1:4" s="476" customFormat="1" x14ac:dyDescent="0.2">
      <c r="A285" s="476">
        <v>43443</v>
      </c>
      <c r="B285" s="476" t="s">
        <v>7838</v>
      </c>
      <c r="C285" s="476" t="s">
        <v>9</v>
      </c>
      <c r="D285" s="477">
        <v>277.74</v>
      </c>
    </row>
    <row r="286" spans="1:4" s="476" customFormat="1" x14ac:dyDescent="0.2">
      <c r="A286" s="476">
        <v>12544</v>
      </c>
      <c r="B286" s="476" t="s">
        <v>7839</v>
      </c>
      <c r="C286" s="476" t="s">
        <v>9</v>
      </c>
      <c r="D286" s="477">
        <v>149.88999999999999</v>
      </c>
    </row>
    <row r="287" spans="1:4" s="476" customFormat="1" x14ac:dyDescent="0.2">
      <c r="A287" s="476">
        <v>12547</v>
      </c>
      <c r="B287" s="476" t="s">
        <v>7840</v>
      </c>
      <c r="C287" s="476" t="s">
        <v>9</v>
      </c>
      <c r="D287" s="477">
        <v>201.59</v>
      </c>
    </row>
    <row r="288" spans="1:4" s="476" customFormat="1" x14ac:dyDescent="0.2">
      <c r="A288" s="476">
        <v>43445</v>
      </c>
      <c r="B288" s="476" t="s">
        <v>7841</v>
      </c>
      <c r="C288" s="476" t="s">
        <v>9</v>
      </c>
      <c r="D288" s="477">
        <v>529.03</v>
      </c>
    </row>
    <row r="289" spans="1:4" s="476" customFormat="1" x14ac:dyDescent="0.2">
      <c r="A289" s="476">
        <v>12563</v>
      </c>
      <c r="B289" s="476" t="s">
        <v>7842</v>
      </c>
      <c r="C289" s="476" t="s">
        <v>9</v>
      </c>
      <c r="D289" s="477">
        <v>378.5</v>
      </c>
    </row>
    <row r="290" spans="1:4" s="476" customFormat="1" x14ac:dyDescent="0.2">
      <c r="A290" s="476">
        <v>43425</v>
      </c>
      <c r="B290" s="476" t="s">
        <v>7843</v>
      </c>
      <c r="C290" s="476" t="s">
        <v>9</v>
      </c>
      <c r="D290" s="477">
        <v>238.06</v>
      </c>
    </row>
    <row r="291" spans="1:4" s="476" customFormat="1" x14ac:dyDescent="0.2">
      <c r="A291" s="476">
        <v>43446</v>
      </c>
      <c r="B291" s="476" t="s">
        <v>7844</v>
      </c>
      <c r="C291" s="476" t="s">
        <v>9</v>
      </c>
      <c r="D291" s="477">
        <v>502.58</v>
      </c>
    </row>
    <row r="292" spans="1:4" s="476" customFormat="1" x14ac:dyDescent="0.2">
      <c r="A292" s="476">
        <v>43447</v>
      </c>
      <c r="B292" s="476" t="s">
        <v>7845</v>
      </c>
      <c r="C292" s="476" t="s">
        <v>9</v>
      </c>
      <c r="D292" s="477">
        <v>617.20000000000005</v>
      </c>
    </row>
    <row r="293" spans="1:4" s="476" customFormat="1" x14ac:dyDescent="0.2">
      <c r="A293" s="476">
        <v>43448</v>
      </c>
      <c r="B293" s="476" t="s">
        <v>7846</v>
      </c>
      <c r="C293" s="476" t="s">
        <v>9</v>
      </c>
      <c r="D293" s="477">
        <v>864.08</v>
      </c>
    </row>
    <row r="294" spans="1:4" s="476" customFormat="1" x14ac:dyDescent="0.2">
      <c r="A294" s="476">
        <v>13761</v>
      </c>
      <c r="B294" s="476" t="s">
        <v>7847</v>
      </c>
      <c r="C294" s="476" t="s">
        <v>9</v>
      </c>
      <c r="D294" s="478">
        <v>2891.25</v>
      </c>
    </row>
    <row r="295" spans="1:4" s="476" customFormat="1" x14ac:dyDescent="0.2">
      <c r="A295" s="476">
        <v>12888</v>
      </c>
      <c r="B295" s="476" t="s">
        <v>7848</v>
      </c>
      <c r="C295" s="476" t="s">
        <v>7849</v>
      </c>
      <c r="D295" s="477">
        <v>104.77</v>
      </c>
    </row>
    <row r="296" spans="1:4" s="476" customFormat="1" x14ac:dyDescent="0.2">
      <c r="A296" s="476">
        <v>12889</v>
      </c>
      <c r="B296" s="476" t="s">
        <v>7850</v>
      </c>
      <c r="C296" s="476" t="s">
        <v>7849</v>
      </c>
      <c r="D296" s="477">
        <v>68.42</v>
      </c>
    </row>
    <row r="297" spans="1:4" s="476" customFormat="1" x14ac:dyDescent="0.2">
      <c r="A297" s="476">
        <v>4814</v>
      </c>
      <c r="B297" s="476" t="s">
        <v>7851</v>
      </c>
      <c r="C297" s="476" t="s">
        <v>9</v>
      </c>
      <c r="D297" s="477">
        <v>101.26</v>
      </c>
    </row>
    <row r="298" spans="1:4" s="476" customFormat="1" x14ac:dyDescent="0.2">
      <c r="A298" s="476">
        <v>25967</v>
      </c>
      <c r="B298" s="476" t="s">
        <v>7852</v>
      </c>
      <c r="C298" s="476" t="s">
        <v>9</v>
      </c>
      <c r="D298" s="478">
        <v>2539.27</v>
      </c>
    </row>
    <row r="299" spans="1:4" s="476" customFormat="1" x14ac:dyDescent="0.2">
      <c r="A299" s="476">
        <v>6122</v>
      </c>
      <c r="B299" s="476" t="s">
        <v>7853</v>
      </c>
      <c r="C299" s="476" t="s">
        <v>7605</v>
      </c>
      <c r="D299" s="477">
        <v>32.54</v>
      </c>
    </row>
    <row r="300" spans="1:4" s="476" customFormat="1" x14ac:dyDescent="0.2">
      <c r="A300" s="476">
        <v>40810</v>
      </c>
      <c r="B300" s="476" t="s">
        <v>7854</v>
      </c>
      <c r="C300" s="476" t="s">
        <v>908</v>
      </c>
      <c r="D300" s="478">
        <v>5800.26</v>
      </c>
    </row>
    <row r="301" spans="1:4" s="476" customFormat="1" x14ac:dyDescent="0.2">
      <c r="A301" s="476">
        <v>21100</v>
      </c>
      <c r="B301" s="476" t="s">
        <v>7855</v>
      </c>
      <c r="C301" s="476" t="s">
        <v>9</v>
      </c>
      <c r="D301" s="478">
        <v>2834.59</v>
      </c>
    </row>
    <row r="302" spans="1:4" s="476" customFormat="1" x14ac:dyDescent="0.2">
      <c r="A302" s="476">
        <v>11816</v>
      </c>
      <c r="B302" s="476" t="s">
        <v>7856</v>
      </c>
      <c r="C302" s="476" t="s">
        <v>9</v>
      </c>
      <c r="D302" s="478">
        <v>3022.5</v>
      </c>
    </row>
    <row r="303" spans="1:4" s="476" customFormat="1" x14ac:dyDescent="0.2">
      <c r="A303" s="476">
        <v>11814</v>
      </c>
      <c r="B303" s="476" t="s">
        <v>7857</v>
      </c>
      <c r="C303" s="476" t="s">
        <v>9</v>
      </c>
      <c r="D303" s="478">
        <v>6579.22</v>
      </c>
    </row>
    <row r="304" spans="1:4" s="476" customFormat="1" x14ac:dyDescent="0.2">
      <c r="A304" s="476">
        <v>14186</v>
      </c>
      <c r="B304" s="476" t="s">
        <v>7858</v>
      </c>
      <c r="C304" s="476" t="s">
        <v>9</v>
      </c>
      <c r="D304" s="478">
        <v>8261.1</v>
      </c>
    </row>
    <row r="305" spans="1:4" s="476" customFormat="1" x14ac:dyDescent="0.2">
      <c r="A305" s="476">
        <v>14185</v>
      </c>
      <c r="B305" s="476" t="s">
        <v>7859</v>
      </c>
      <c r="C305" s="476" t="s">
        <v>9</v>
      </c>
      <c r="D305" s="478">
        <v>10701.35</v>
      </c>
    </row>
    <row r="306" spans="1:4" s="476" customFormat="1" x14ac:dyDescent="0.2">
      <c r="A306" s="476">
        <v>11811</v>
      </c>
      <c r="B306" s="476" t="s">
        <v>7860</v>
      </c>
      <c r="C306" s="476" t="s">
        <v>9</v>
      </c>
      <c r="D306" s="478">
        <v>4091.79</v>
      </c>
    </row>
    <row r="307" spans="1:4" s="476" customFormat="1" x14ac:dyDescent="0.2">
      <c r="A307" s="476">
        <v>26038</v>
      </c>
      <c r="B307" s="476" t="s">
        <v>7861</v>
      </c>
      <c r="C307" s="476" t="s">
        <v>9</v>
      </c>
      <c r="D307" s="478">
        <v>301197</v>
      </c>
    </row>
    <row r="308" spans="1:4" s="476" customFormat="1" x14ac:dyDescent="0.2">
      <c r="A308" s="476">
        <v>34469</v>
      </c>
      <c r="B308" s="476" t="s">
        <v>16729</v>
      </c>
      <c r="C308" s="476" t="s">
        <v>9</v>
      </c>
      <c r="D308" s="478">
        <v>8938.19</v>
      </c>
    </row>
    <row r="309" spans="1:4" s="476" customFormat="1" x14ac:dyDescent="0.2">
      <c r="A309" s="476">
        <v>34476</v>
      </c>
      <c r="B309" s="476" t="s">
        <v>16730</v>
      </c>
      <c r="C309" s="476" t="s">
        <v>9</v>
      </c>
      <c r="D309" s="478">
        <v>4661.6400000000003</v>
      </c>
    </row>
    <row r="310" spans="1:4" s="476" customFormat="1" x14ac:dyDescent="0.2">
      <c r="A310" s="476">
        <v>34477</v>
      </c>
      <c r="B310" s="476" t="s">
        <v>16731</v>
      </c>
      <c r="C310" s="476" t="s">
        <v>9</v>
      </c>
      <c r="D310" s="478">
        <v>6186.9</v>
      </c>
    </row>
    <row r="311" spans="1:4" s="476" customFormat="1" x14ac:dyDescent="0.2">
      <c r="A311" s="476">
        <v>34482</v>
      </c>
      <c r="B311" s="476" t="s">
        <v>16732</v>
      </c>
      <c r="C311" s="476" t="s">
        <v>9</v>
      </c>
      <c r="D311" s="478">
        <v>5778.22</v>
      </c>
    </row>
    <row r="312" spans="1:4" s="476" customFormat="1" x14ac:dyDescent="0.2">
      <c r="A312" s="476">
        <v>34472</v>
      </c>
      <c r="B312" s="476" t="s">
        <v>16733</v>
      </c>
      <c r="C312" s="476" t="s">
        <v>9</v>
      </c>
      <c r="D312" s="478">
        <v>2750</v>
      </c>
    </row>
    <row r="313" spans="1:4" s="476" customFormat="1" x14ac:dyDescent="0.2">
      <c r="A313" s="476">
        <v>42425</v>
      </c>
      <c r="B313" s="476" t="s">
        <v>7862</v>
      </c>
      <c r="C313" s="476" t="s">
        <v>9</v>
      </c>
      <c r="D313" s="478">
        <v>2111.13</v>
      </c>
    </row>
    <row r="314" spans="1:4" s="476" customFormat="1" x14ac:dyDescent="0.2">
      <c r="A314" s="476">
        <v>42422</v>
      </c>
      <c r="B314" s="476" t="s">
        <v>7863</v>
      </c>
      <c r="C314" s="476" t="s">
        <v>9</v>
      </c>
      <c r="D314" s="478">
        <v>3134.05</v>
      </c>
    </row>
    <row r="315" spans="1:4" s="476" customFormat="1" x14ac:dyDescent="0.2">
      <c r="A315" s="476">
        <v>43184</v>
      </c>
      <c r="B315" s="476" t="s">
        <v>7864</v>
      </c>
      <c r="C315" s="476" t="s">
        <v>9</v>
      </c>
      <c r="D315" s="478">
        <v>4331.5600000000004</v>
      </c>
    </row>
    <row r="316" spans="1:4" s="476" customFormat="1" x14ac:dyDescent="0.2">
      <c r="A316" s="476">
        <v>42424</v>
      </c>
      <c r="B316" s="476" t="s">
        <v>7865</v>
      </c>
      <c r="C316" s="476" t="s">
        <v>9</v>
      </c>
      <c r="D316" s="478">
        <v>1885.43</v>
      </c>
    </row>
    <row r="317" spans="1:4" s="476" customFormat="1" x14ac:dyDescent="0.2">
      <c r="A317" s="476">
        <v>42421</v>
      </c>
      <c r="B317" s="476" t="s">
        <v>7866</v>
      </c>
      <c r="C317" s="476" t="s">
        <v>9</v>
      </c>
      <c r="D317" s="478">
        <v>17166.599999999999</v>
      </c>
    </row>
    <row r="318" spans="1:4" s="476" customFormat="1" x14ac:dyDescent="0.2">
      <c r="A318" s="476">
        <v>42416</v>
      </c>
      <c r="B318" s="476" t="s">
        <v>7867</v>
      </c>
      <c r="C318" s="476" t="s">
        <v>9</v>
      </c>
      <c r="D318" s="478">
        <v>8127.86</v>
      </c>
    </row>
    <row r="319" spans="1:4" s="476" customFormat="1" x14ac:dyDescent="0.2">
      <c r="A319" s="476">
        <v>42417</v>
      </c>
      <c r="B319" s="476" t="s">
        <v>7868</v>
      </c>
      <c r="C319" s="476" t="s">
        <v>9</v>
      </c>
      <c r="D319" s="478">
        <v>9111.99</v>
      </c>
    </row>
    <row r="320" spans="1:4" s="476" customFormat="1" x14ac:dyDescent="0.2">
      <c r="A320" s="476">
        <v>42419</v>
      </c>
      <c r="B320" s="476" t="s">
        <v>7869</v>
      </c>
      <c r="C320" s="476" t="s">
        <v>9</v>
      </c>
      <c r="D320" s="478">
        <v>10294.620000000001</v>
      </c>
    </row>
    <row r="321" spans="1:4" s="476" customFormat="1" x14ac:dyDescent="0.2">
      <c r="A321" s="476">
        <v>42420</v>
      </c>
      <c r="B321" s="476" t="s">
        <v>7870</v>
      </c>
      <c r="C321" s="476" t="s">
        <v>9</v>
      </c>
      <c r="D321" s="478">
        <v>14149.19</v>
      </c>
    </row>
    <row r="322" spans="1:4" s="476" customFormat="1" x14ac:dyDescent="0.2">
      <c r="A322" s="476">
        <v>43195</v>
      </c>
      <c r="B322" s="476" t="s">
        <v>7871</v>
      </c>
      <c r="C322" s="476" t="s">
        <v>9</v>
      </c>
      <c r="D322" s="478">
        <v>4982.13</v>
      </c>
    </row>
    <row r="323" spans="1:4" s="476" customFormat="1" x14ac:dyDescent="0.2">
      <c r="A323" s="476">
        <v>43196</v>
      </c>
      <c r="B323" s="476" t="s">
        <v>7872</v>
      </c>
      <c r="C323" s="476" t="s">
        <v>9</v>
      </c>
      <c r="D323" s="478">
        <v>6174.63</v>
      </c>
    </row>
    <row r="324" spans="1:4" s="476" customFormat="1" x14ac:dyDescent="0.2">
      <c r="A324" s="476">
        <v>43198</v>
      </c>
      <c r="B324" s="476" t="s">
        <v>7873</v>
      </c>
      <c r="C324" s="476" t="s">
        <v>9</v>
      </c>
      <c r="D324" s="478">
        <v>9175.36</v>
      </c>
    </row>
    <row r="325" spans="1:4" s="476" customFormat="1" x14ac:dyDescent="0.2">
      <c r="A325" s="476">
        <v>43199</v>
      </c>
      <c r="B325" s="476" t="s">
        <v>7874</v>
      </c>
      <c r="C325" s="476" t="s">
        <v>9</v>
      </c>
      <c r="D325" s="478">
        <v>9511.58</v>
      </c>
    </row>
    <row r="326" spans="1:4" s="476" customFormat="1" x14ac:dyDescent="0.2">
      <c r="A326" s="476">
        <v>43200</v>
      </c>
      <c r="B326" s="476" t="s">
        <v>7875</v>
      </c>
      <c r="C326" s="476" t="s">
        <v>9</v>
      </c>
      <c r="D326" s="478">
        <v>10915.23</v>
      </c>
    </row>
    <row r="327" spans="1:4" s="476" customFormat="1" x14ac:dyDescent="0.2">
      <c r="A327" s="476">
        <v>39556</v>
      </c>
      <c r="B327" s="476" t="s">
        <v>7876</v>
      </c>
      <c r="C327" s="476" t="s">
        <v>9</v>
      </c>
      <c r="D327" s="478">
        <v>5961.58</v>
      </c>
    </row>
    <row r="328" spans="1:4" s="476" customFormat="1" x14ac:dyDescent="0.2">
      <c r="A328" s="476">
        <v>39557</v>
      </c>
      <c r="B328" s="476" t="s">
        <v>7877</v>
      </c>
      <c r="C328" s="476" t="s">
        <v>9</v>
      </c>
      <c r="D328" s="478">
        <v>6419.32</v>
      </c>
    </row>
    <row r="329" spans="1:4" s="476" customFormat="1" x14ac:dyDescent="0.2">
      <c r="A329" s="476">
        <v>39559</v>
      </c>
      <c r="B329" s="476" t="s">
        <v>7878</v>
      </c>
      <c r="C329" s="476" t="s">
        <v>9</v>
      </c>
      <c r="D329" s="478">
        <v>9486.52</v>
      </c>
    </row>
    <row r="330" spans="1:4" s="476" customFormat="1" x14ac:dyDescent="0.2">
      <c r="A330" s="476">
        <v>39560</v>
      </c>
      <c r="B330" s="476" t="s">
        <v>7879</v>
      </c>
      <c r="C330" s="476" t="s">
        <v>9</v>
      </c>
      <c r="D330" s="478">
        <v>10974.97</v>
      </c>
    </row>
    <row r="331" spans="1:4" s="476" customFormat="1" x14ac:dyDescent="0.2">
      <c r="A331" s="476">
        <v>39561</v>
      </c>
      <c r="B331" s="476" t="s">
        <v>7880</v>
      </c>
      <c r="C331" s="476" t="s">
        <v>9</v>
      </c>
      <c r="D331" s="478">
        <v>11481.22</v>
      </c>
    </row>
    <row r="332" spans="1:4" s="476" customFormat="1" x14ac:dyDescent="0.2">
      <c r="A332" s="476">
        <v>43190</v>
      </c>
      <c r="B332" s="476" t="s">
        <v>7881</v>
      </c>
      <c r="C332" s="476" t="s">
        <v>9</v>
      </c>
      <c r="D332" s="478">
        <v>1694.32</v>
      </c>
    </row>
    <row r="333" spans="1:4" s="476" customFormat="1" x14ac:dyDescent="0.2">
      <c r="A333" s="476">
        <v>39555</v>
      </c>
      <c r="B333" s="476" t="s">
        <v>7882</v>
      </c>
      <c r="C333" s="476" t="s">
        <v>9</v>
      </c>
      <c r="D333" s="478">
        <v>1832.82</v>
      </c>
    </row>
    <row r="334" spans="1:4" s="476" customFormat="1" x14ac:dyDescent="0.2">
      <c r="A334" s="476">
        <v>43191</v>
      </c>
      <c r="B334" s="476" t="s">
        <v>7883</v>
      </c>
      <c r="C334" s="476" t="s">
        <v>9</v>
      </c>
      <c r="D334" s="478">
        <v>2437.9</v>
      </c>
    </row>
    <row r="335" spans="1:4" s="476" customFormat="1" x14ac:dyDescent="0.2">
      <c r="A335" s="476">
        <v>39548</v>
      </c>
      <c r="B335" s="476" t="s">
        <v>7884</v>
      </c>
      <c r="C335" s="476" t="s">
        <v>9</v>
      </c>
      <c r="D335" s="478">
        <v>2718.64</v>
      </c>
    </row>
    <row r="336" spans="1:4" s="476" customFormat="1" x14ac:dyDescent="0.2">
      <c r="A336" s="476">
        <v>43192</v>
      </c>
      <c r="B336" s="476" t="s">
        <v>7885</v>
      </c>
      <c r="C336" s="476" t="s">
        <v>9</v>
      </c>
      <c r="D336" s="478">
        <v>3193.44</v>
      </c>
    </row>
    <row r="337" spans="1:4" s="476" customFormat="1" x14ac:dyDescent="0.2">
      <c r="A337" s="476">
        <v>39554</v>
      </c>
      <c r="B337" s="476" t="s">
        <v>7886</v>
      </c>
      <c r="C337" s="476" t="s">
        <v>9</v>
      </c>
      <c r="D337" s="478">
        <v>3595</v>
      </c>
    </row>
    <row r="338" spans="1:4" s="476" customFormat="1" x14ac:dyDescent="0.2">
      <c r="A338" s="476">
        <v>43194</v>
      </c>
      <c r="B338" s="476" t="s">
        <v>7887</v>
      </c>
      <c r="C338" s="476" t="s">
        <v>9</v>
      </c>
      <c r="D338" s="478">
        <v>1451.48</v>
      </c>
    </row>
    <row r="339" spans="1:4" s="476" customFormat="1" x14ac:dyDescent="0.2">
      <c r="A339" s="476">
        <v>39551</v>
      </c>
      <c r="B339" s="476" t="s">
        <v>7888</v>
      </c>
      <c r="C339" s="476" t="s">
        <v>9</v>
      </c>
      <c r="D339" s="478">
        <v>1598.23</v>
      </c>
    </row>
    <row r="340" spans="1:4" s="476" customFormat="1" x14ac:dyDescent="0.2">
      <c r="A340" s="476">
        <v>43185</v>
      </c>
      <c r="B340" s="476" t="s">
        <v>7889</v>
      </c>
      <c r="C340" s="476" t="s">
        <v>9</v>
      </c>
      <c r="D340" s="478">
        <v>4541.8900000000003</v>
      </c>
    </row>
    <row r="341" spans="1:4" s="476" customFormat="1" x14ac:dyDescent="0.2">
      <c r="A341" s="476">
        <v>43186</v>
      </c>
      <c r="B341" s="476" t="s">
        <v>7890</v>
      </c>
      <c r="C341" s="476" t="s">
        <v>9</v>
      </c>
      <c r="D341" s="478">
        <v>4790.7700000000004</v>
      </c>
    </row>
    <row r="342" spans="1:4" s="476" customFormat="1" x14ac:dyDescent="0.2">
      <c r="A342" s="476">
        <v>43187</v>
      </c>
      <c r="B342" s="476" t="s">
        <v>7891</v>
      </c>
      <c r="C342" s="476" t="s">
        <v>9</v>
      </c>
      <c r="D342" s="478">
        <v>6357.4</v>
      </c>
    </row>
    <row r="343" spans="1:4" s="476" customFormat="1" x14ac:dyDescent="0.2">
      <c r="A343" s="476">
        <v>43188</v>
      </c>
      <c r="B343" s="476" t="s">
        <v>7892</v>
      </c>
      <c r="C343" s="476" t="s">
        <v>9</v>
      </c>
      <c r="D343" s="478">
        <v>7702.84</v>
      </c>
    </row>
    <row r="344" spans="1:4" s="476" customFormat="1" x14ac:dyDescent="0.2">
      <c r="A344" s="476">
        <v>43189</v>
      </c>
      <c r="B344" s="476" t="s">
        <v>7893</v>
      </c>
      <c r="C344" s="476" t="s">
        <v>9</v>
      </c>
      <c r="D344" s="478">
        <v>8664.41</v>
      </c>
    </row>
    <row r="345" spans="1:4" s="476" customFormat="1" x14ac:dyDescent="0.2">
      <c r="A345" s="476">
        <v>39580</v>
      </c>
      <c r="B345" s="476" t="s">
        <v>7894</v>
      </c>
      <c r="C345" s="476" t="s">
        <v>9</v>
      </c>
      <c r="D345" s="478">
        <v>68279.100000000006</v>
      </c>
    </row>
    <row r="346" spans="1:4" s="476" customFormat="1" x14ac:dyDescent="0.2">
      <c r="A346" s="476">
        <v>39577</v>
      </c>
      <c r="B346" s="476" t="s">
        <v>7895</v>
      </c>
      <c r="C346" s="476" t="s">
        <v>9</v>
      </c>
      <c r="D346" s="478">
        <v>21371.21</v>
      </c>
    </row>
    <row r="347" spans="1:4" s="476" customFormat="1" x14ac:dyDescent="0.2">
      <c r="A347" s="476">
        <v>39578</v>
      </c>
      <c r="B347" s="476" t="s">
        <v>7896</v>
      </c>
      <c r="C347" s="476" t="s">
        <v>9</v>
      </c>
      <c r="D347" s="478">
        <v>27579.97</v>
      </c>
    </row>
    <row r="348" spans="1:4" s="476" customFormat="1" x14ac:dyDescent="0.2">
      <c r="A348" s="476">
        <v>39579</v>
      </c>
      <c r="B348" s="476" t="s">
        <v>7897</v>
      </c>
      <c r="C348" s="476" t="s">
        <v>9</v>
      </c>
      <c r="D348" s="478">
        <v>40126.699999999997</v>
      </c>
    </row>
    <row r="349" spans="1:4" s="476" customFormat="1" x14ac:dyDescent="0.2">
      <c r="A349" s="476">
        <v>39826</v>
      </c>
      <c r="B349" s="476" t="s">
        <v>7898</v>
      </c>
      <c r="C349" s="476" t="s">
        <v>9</v>
      </c>
      <c r="D349" s="478">
        <v>4928.29</v>
      </c>
    </row>
    <row r="350" spans="1:4" s="476" customFormat="1" x14ac:dyDescent="0.2">
      <c r="A350" s="476">
        <v>10700</v>
      </c>
      <c r="B350" s="476" t="s">
        <v>7899</v>
      </c>
      <c r="C350" s="476" t="s">
        <v>9</v>
      </c>
      <c r="D350" s="478">
        <v>27314.58</v>
      </c>
    </row>
    <row r="351" spans="1:4" s="476" customFormat="1" x14ac:dyDescent="0.2">
      <c r="A351" s="476">
        <v>346</v>
      </c>
      <c r="B351" s="476" t="s">
        <v>7900</v>
      </c>
      <c r="C351" s="476" t="s">
        <v>29</v>
      </c>
      <c r="D351" s="477">
        <v>27.73</v>
      </c>
    </row>
    <row r="352" spans="1:4" s="476" customFormat="1" x14ac:dyDescent="0.2">
      <c r="A352" s="476">
        <v>3312</v>
      </c>
      <c r="B352" s="476" t="s">
        <v>7901</v>
      </c>
      <c r="C352" s="476" t="s">
        <v>29</v>
      </c>
      <c r="D352" s="477">
        <v>21.12</v>
      </c>
    </row>
    <row r="353" spans="1:4" s="476" customFormat="1" x14ac:dyDescent="0.2">
      <c r="A353" s="476">
        <v>339</v>
      </c>
      <c r="B353" s="476" t="s">
        <v>7902</v>
      </c>
      <c r="C353" s="476" t="s">
        <v>27</v>
      </c>
      <c r="D353" s="477">
        <v>1.43</v>
      </c>
    </row>
    <row r="354" spans="1:4" s="476" customFormat="1" x14ac:dyDescent="0.2">
      <c r="A354" s="476">
        <v>340</v>
      </c>
      <c r="B354" s="476" t="s">
        <v>7903</v>
      </c>
      <c r="C354" s="476" t="s">
        <v>27</v>
      </c>
      <c r="D354" s="477">
        <v>1.29</v>
      </c>
    </row>
    <row r="355" spans="1:4" s="476" customFormat="1" x14ac:dyDescent="0.2">
      <c r="A355" s="476">
        <v>43130</v>
      </c>
      <c r="B355" s="476" t="s">
        <v>1457</v>
      </c>
      <c r="C355" s="476" t="s">
        <v>29</v>
      </c>
      <c r="D355" s="477">
        <v>23.41</v>
      </c>
    </row>
    <row r="356" spans="1:4" s="476" customFormat="1" x14ac:dyDescent="0.2">
      <c r="A356" s="476">
        <v>344</v>
      </c>
      <c r="B356" s="476" t="s">
        <v>7904</v>
      </c>
      <c r="C356" s="476" t="s">
        <v>29</v>
      </c>
      <c r="D356" s="477">
        <v>30.77</v>
      </c>
    </row>
    <row r="357" spans="1:4" s="476" customFormat="1" x14ac:dyDescent="0.2">
      <c r="A357" s="476">
        <v>345</v>
      </c>
      <c r="B357" s="476" t="s">
        <v>7905</v>
      </c>
      <c r="C357" s="476" t="s">
        <v>29</v>
      </c>
      <c r="D357" s="477">
        <v>33.39</v>
      </c>
    </row>
    <row r="358" spans="1:4" s="476" customFormat="1" x14ac:dyDescent="0.2">
      <c r="A358" s="476">
        <v>43131</v>
      </c>
      <c r="B358" s="476" t="s">
        <v>1316</v>
      </c>
      <c r="C358" s="476" t="s">
        <v>29</v>
      </c>
      <c r="D358" s="477">
        <v>27.19</v>
      </c>
    </row>
    <row r="359" spans="1:4" s="476" customFormat="1" x14ac:dyDescent="0.2">
      <c r="A359" s="476">
        <v>3313</v>
      </c>
      <c r="B359" s="476" t="s">
        <v>7906</v>
      </c>
      <c r="C359" s="476" t="s">
        <v>29</v>
      </c>
      <c r="D359" s="477">
        <v>27.18</v>
      </c>
    </row>
    <row r="360" spans="1:4" s="476" customFormat="1" x14ac:dyDescent="0.2">
      <c r="A360" s="476">
        <v>43132</v>
      </c>
      <c r="B360" s="476" t="s">
        <v>7907</v>
      </c>
      <c r="C360" s="476" t="s">
        <v>29</v>
      </c>
      <c r="D360" s="477">
        <v>23.41</v>
      </c>
    </row>
    <row r="361" spans="1:4" s="476" customFormat="1" x14ac:dyDescent="0.2">
      <c r="A361" s="476">
        <v>366</v>
      </c>
      <c r="B361" s="476" t="s">
        <v>7908</v>
      </c>
      <c r="C361" s="476" t="s">
        <v>23</v>
      </c>
      <c r="D361" s="477">
        <v>105</v>
      </c>
    </row>
    <row r="362" spans="1:4" s="476" customFormat="1" x14ac:dyDescent="0.2">
      <c r="A362" s="476">
        <v>367</v>
      </c>
      <c r="B362" s="476" t="s">
        <v>1790</v>
      </c>
      <c r="C362" s="476" t="s">
        <v>23</v>
      </c>
      <c r="D362" s="477">
        <v>123.33</v>
      </c>
    </row>
    <row r="363" spans="1:4" s="476" customFormat="1" x14ac:dyDescent="0.2">
      <c r="A363" s="476">
        <v>370</v>
      </c>
      <c r="B363" s="476" t="s">
        <v>1141</v>
      </c>
      <c r="C363" s="476" t="s">
        <v>23</v>
      </c>
      <c r="D363" s="477">
        <v>105</v>
      </c>
    </row>
    <row r="364" spans="1:4" s="476" customFormat="1" x14ac:dyDescent="0.2">
      <c r="A364" s="476">
        <v>368</v>
      </c>
      <c r="B364" s="476" t="s">
        <v>7909</v>
      </c>
      <c r="C364" s="476" t="s">
        <v>23</v>
      </c>
      <c r="D364" s="477">
        <v>92.49</v>
      </c>
    </row>
    <row r="365" spans="1:4" s="476" customFormat="1" x14ac:dyDescent="0.2">
      <c r="A365" s="476">
        <v>11075</v>
      </c>
      <c r="B365" s="476" t="s">
        <v>7910</v>
      </c>
      <c r="C365" s="476" t="s">
        <v>23</v>
      </c>
      <c r="D365" s="478">
        <v>2019.52</v>
      </c>
    </row>
    <row r="366" spans="1:4" s="476" customFormat="1" x14ac:dyDescent="0.2">
      <c r="A366" s="476">
        <v>1381</v>
      </c>
      <c r="B366" s="476" t="s">
        <v>1277</v>
      </c>
      <c r="C366" s="476" t="s">
        <v>29</v>
      </c>
      <c r="D366" s="477">
        <v>0.5</v>
      </c>
    </row>
    <row r="367" spans="1:4" s="476" customFormat="1" x14ac:dyDescent="0.2">
      <c r="A367" s="476">
        <v>34353</v>
      </c>
      <c r="B367" s="476" t="s">
        <v>7911</v>
      </c>
      <c r="C367" s="476" t="s">
        <v>29</v>
      </c>
      <c r="D367" s="477">
        <v>0.93</v>
      </c>
    </row>
    <row r="368" spans="1:4" s="476" customFormat="1" x14ac:dyDescent="0.2">
      <c r="A368" s="476">
        <v>37595</v>
      </c>
      <c r="B368" s="476" t="s">
        <v>7912</v>
      </c>
      <c r="C368" s="476" t="s">
        <v>29</v>
      </c>
      <c r="D368" s="477">
        <v>1.53</v>
      </c>
    </row>
    <row r="369" spans="1:4" s="476" customFormat="1" x14ac:dyDescent="0.2">
      <c r="A369" s="476">
        <v>37596</v>
      </c>
      <c r="B369" s="476" t="s">
        <v>7913</v>
      </c>
      <c r="C369" s="476" t="s">
        <v>29</v>
      </c>
      <c r="D369" s="477">
        <v>1.76</v>
      </c>
    </row>
    <row r="370" spans="1:4" s="476" customFormat="1" x14ac:dyDescent="0.2">
      <c r="A370" s="476">
        <v>371</v>
      </c>
      <c r="B370" s="476" t="s">
        <v>7914</v>
      </c>
      <c r="C370" s="476" t="s">
        <v>29</v>
      </c>
      <c r="D370" s="477">
        <v>0.54</v>
      </c>
    </row>
    <row r="371" spans="1:4" s="476" customFormat="1" x14ac:dyDescent="0.2">
      <c r="A371" s="476">
        <v>37553</v>
      </c>
      <c r="B371" s="476" t="s">
        <v>7915</v>
      </c>
      <c r="C371" s="476" t="s">
        <v>29</v>
      </c>
      <c r="D371" s="477">
        <v>1.02</v>
      </c>
    </row>
    <row r="372" spans="1:4" s="476" customFormat="1" x14ac:dyDescent="0.2">
      <c r="A372" s="476">
        <v>37552</v>
      </c>
      <c r="B372" s="476" t="s">
        <v>7916</v>
      </c>
      <c r="C372" s="476" t="s">
        <v>29</v>
      </c>
      <c r="D372" s="477">
        <v>1.64</v>
      </c>
    </row>
    <row r="373" spans="1:4" s="476" customFormat="1" x14ac:dyDescent="0.2">
      <c r="A373" s="476">
        <v>36880</v>
      </c>
      <c r="B373" s="476" t="s">
        <v>7917</v>
      </c>
      <c r="C373" s="476" t="s">
        <v>29</v>
      </c>
      <c r="D373" s="477">
        <v>1.66</v>
      </c>
    </row>
    <row r="374" spans="1:4" s="476" customFormat="1" x14ac:dyDescent="0.2">
      <c r="A374" s="476">
        <v>34355</v>
      </c>
      <c r="B374" s="476" t="s">
        <v>7918</v>
      </c>
      <c r="C374" s="476" t="s">
        <v>29</v>
      </c>
      <c r="D374" s="477">
        <v>1.43</v>
      </c>
    </row>
    <row r="375" spans="1:4" s="476" customFormat="1" x14ac:dyDescent="0.2">
      <c r="A375" s="476">
        <v>130</v>
      </c>
      <c r="B375" s="476" t="s">
        <v>7919</v>
      </c>
      <c r="C375" s="476" t="s">
        <v>29</v>
      </c>
      <c r="D375" s="477">
        <v>4.18</v>
      </c>
    </row>
    <row r="376" spans="1:4" s="476" customFormat="1" x14ac:dyDescent="0.2">
      <c r="A376" s="476">
        <v>135</v>
      </c>
      <c r="B376" s="476" t="s">
        <v>7920</v>
      </c>
      <c r="C376" s="476" t="s">
        <v>29</v>
      </c>
      <c r="D376" s="477">
        <v>3.36</v>
      </c>
    </row>
    <row r="377" spans="1:4" s="476" customFormat="1" x14ac:dyDescent="0.2">
      <c r="A377" s="476">
        <v>36886</v>
      </c>
      <c r="B377" s="476" t="s">
        <v>7921</v>
      </c>
      <c r="C377" s="476" t="s">
        <v>29</v>
      </c>
      <c r="D377" s="477">
        <v>0.51</v>
      </c>
    </row>
    <row r="378" spans="1:4" s="476" customFormat="1" x14ac:dyDescent="0.2">
      <c r="A378" s="476">
        <v>38546</v>
      </c>
      <c r="B378" s="476" t="s">
        <v>7922</v>
      </c>
      <c r="C378" s="476" t="s">
        <v>23</v>
      </c>
      <c r="D378" s="477">
        <v>338.25</v>
      </c>
    </row>
    <row r="379" spans="1:4" s="476" customFormat="1" x14ac:dyDescent="0.2">
      <c r="A379" s="476">
        <v>34549</v>
      </c>
      <c r="B379" s="476" t="s">
        <v>7923</v>
      </c>
      <c r="C379" s="476" t="s">
        <v>23</v>
      </c>
      <c r="D379" s="477">
        <v>206.96</v>
      </c>
    </row>
    <row r="380" spans="1:4" s="476" customFormat="1" x14ac:dyDescent="0.2">
      <c r="A380" s="476">
        <v>6081</v>
      </c>
      <c r="B380" s="476" t="s">
        <v>1068</v>
      </c>
      <c r="C380" s="476" t="s">
        <v>23</v>
      </c>
      <c r="D380" s="477">
        <v>29.31</v>
      </c>
    </row>
    <row r="381" spans="1:4" s="476" customFormat="1" x14ac:dyDescent="0.2">
      <c r="A381" s="476">
        <v>6077</v>
      </c>
      <c r="B381" s="476" t="s">
        <v>7924</v>
      </c>
      <c r="C381" s="476" t="s">
        <v>23</v>
      </c>
      <c r="D381" s="477">
        <v>16.899999999999999</v>
      </c>
    </row>
    <row r="382" spans="1:4" s="476" customFormat="1" x14ac:dyDescent="0.2">
      <c r="A382" s="476">
        <v>6079</v>
      </c>
      <c r="B382" s="476" t="s">
        <v>7925</v>
      </c>
      <c r="C382" s="476" t="s">
        <v>23</v>
      </c>
      <c r="D382" s="477">
        <v>9.65</v>
      </c>
    </row>
    <row r="383" spans="1:4" s="476" customFormat="1" x14ac:dyDescent="0.2">
      <c r="A383" s="476">
        <v>1091</v>
      </c>
      <c r="B383" s="476" t="s">
        <v>7926</v>
      </c>
      <c r="C383" s="476" t="s">
        <v>9</v>
      </c>
      <c r="D383" s="477">
        <v>33.71</v>
      </c>
    </row>
    <row r="384" spans="1:4" s="476" customFormat="1" x14ac:dyDescent="0.2">
      <c r="A384" s="476">
        <v>1094</v>
      </c>
      <c r="B384" s="476" t="s">
        <v>7927</v>
      </c>
      <c r="C384" s="476" t="s">
        <v>9</v>
      </c>
      <c r="D384" s="477">
        <v>23.58</v>
      </c>
    </row>
    <row r="385" spans="1:4" s="476" customFormat="1" x14ac:dyDescent="0.2">
      <c r="A385" s="476">
        <v>1095</v>
      </c>
      <c r="B385" s="476" t="s">
        <v>7928</v>
      </c>
      <c r="C385" s="476" t="s">
        <v>9</v>
      </c>
      <c r="D385" s="477">
        <v>50.12</v>
      </c>
    </row>
    <row r="386" spans="1:4" s="476" customFormat="1" x14ac:dyDescent="0.2">
      <c r="A386" s="476">
        <v>1092</v>
      </c>
      <c r="B386" s="476" t="s">
        <v>7929</v>
      </c>
      <c r="C386" s="476" t="s">
        <v>9</v>
      </c>
      <c r="D386" s="477">
        <v>38.78</v>
      </c>
    </row>
    <row r="387" spans="1:4" s="476" customFormat="1" x14ac:dyDescent="0.2">
      <c r="A387" s="476">
        <v>1093</v>
      </c>
      <c r="B387" s="476" t="s">
        <v>7930</v>
      </c>
      <c r="C387" s="476" t="s">
        <v>9</v>
      </c>
      <c r="D387" s="477">
        <v>90.56</v>
      </c>
    </row>
    <row r="388" spans="1:4" s="476" customFormat="1" x14ac:dyDescent="0.2">
      <c r="A388" s="476">
        <v>1090</v>
      </c>
      <c r="B388" s="476" t="s">
        <v>7931</v>
      </c>
      <c r="C388" s="476" t="s">
        <v>9</v>
      </c>
      <c r="D388" s="477">
        <v>64.84</v>
      </c>
    </row>
    <row r="389" spans="1:4" s="476" customFormat="1" x14ac:dyDescent="0.2">
      <c r="A389" s="476">
        <v>1096</v>
      </c>
      <c r="B389" s="476" t="s">
        <v>7932</v>
      </c>
      <c r="C389" s="476" t="s">
        <v>9</v>
      </c>
      <c r="D389" s="477">
        <v>116.69</v>
      </c>
    </row>
    <row r="390" spans="1:4" s="476" customFormat="1" x14ac:dyDescent="0.2">
      <c r="A390" s="476">
        <v>1097</v>
      </c>
      <c r="B390" s="476" t="s">
        <v>7933</v>
      </c>
      <c r="C390" s="476" t="s">
        <v>9</v>
      </c>
      <c r="D390" s="477">
        <v>99.06</v>
      </c>
    </row>
    <row r="391" spans="1:4" s="476" customFormat="1" x14ac:dyDescent="0.2">
      <c r="A391" s="476">
        <v>378</v>
      </c>
      <c r="B391" s="476" t="s">
        <v>1490</v>
      </c>
      <c r="C391" s="476" t="s">
        <v>7605</v>
      </c>
      <c r="D391" s="477">
        <v>17.52</v>
      </c>
    </row>
    <row r="392" spans="1:4" s="476" customFormat="1" x14ac:dyDescent="0.2">
      <c r="A392" s="476">
        <v>40911</v>
      </c>
      <c r="B392" s="476" t="s">
        <v>7934</v>
      </c>
      <c r="C392" s="476" t="s">
        <v>908</v>
      </c>
      <c r="D392" s="478">
        <v>3122</v>
      </c>
    </row>
    <row r="393" spans="1:4" s="476" customFormat="1" x14ac:dyDescent="0.2">
      <c r="A393" s="476">
        <v>33939</v>
      </c>
      <c r="B393" s="476" t="s">
        <v>7935</v>
      </c>
      <c r="C393" s="476" t="s">
        <v>7605</v>
      </c>
      <c r="D393" s="477">
        <v>66.92</v>
      </c>
    </row>
    <row r="394" spans="1:4" s="476" customFormat="1" x14ac:dyDescent="0.2">
      <c r="A394" s="476">
        <v>40815</v>
      </c>
      <c r="B394" s="476" t="s">
        <v>7936</v>
      </c>
      <c r="C394" s="476" t="s">
        <v>908</v>
      </c>
      <c r="D394" s="478">
        <v>11927.1</v>
      </c>
    </row>
    <row r="395" spans="1:4" s="476" customFormat="1" x14ac:dyDescent="0.2">
      <c r="A395" s="476">
        <v>34760</v>
      </c>
      <c r="B395" s="476" t="s">
        <v>7937</v>
      </c>
      <c r="C395" s="476" t="s">
        <v>7605</v>
      </c>
      <c r="D395" s="477">
        <v>74.150000000000006</v>
      </c>
    </row>
    <row r="396" spans="1:4" s="476" customFormat="1" x14ac:dyDescent="0.2">
      <c r="A396" s="476">
        <v>40935</v>
      </c>
      <c r="B396" s="476" t="s">
        <v>7938</v>
      </c>
      <c r="C396" s="476" t="s">
        <v>908</v>
      </c>
      <c r="D396" s="478">
        <v>13213.92</v>
      </c>
    </row>
    <row r="397" spans="1:4" s="476" customFormat="1" x14ac:dyDescent="0.2">
      <c r="A397" s="476">
        <v>33952</v>
      </c>
      <c r="B397" s="476" t="s">
        <v>7939</v>
      </c>
      <c r="C397" s="476" t="s">
        <v>7605</v>
      </c>
      <c r="D397" s="477">
        <v>95.07</v>
      </c>
    </row>
    <row r="398" spans="1:4" s="476" customFormat="1" x14ac:dyDescent="0.2">
      <c r="A398" s="476">
        <v>40816</v>
      </c>
      <c r="B398" s="476" t="s">
        <v>7940</v>
      </c>
      <c r="C398" s="476" t="s">
        <v>908</v>
      </c>
      <c r="D398" s="478">
        <v>16941.439999999999</v>
      </c>
    </row>
    <row r="399" spans="1:4" s="476" customFormat="1" x14ac:dyDescent="0.2">
      <c r="A399" s="476">
        <v>33953</v>
      </c>
      <c r="B399" s="476" t="s">
        <v>7941</v>
      </c>
      <c r="C399" s="476" t="s">
        <v>7605</v>
      </c>
      <c r="D399" s="477">
        <v>125.69</v>
      </c>
    </row>
    <row r="400" spans="1:4" s="476" customFormat="1" x14ac:dyDescent="0.2">
      <c r="A400" s="476">
        <v>40817</v>
      </c>
      <c r="B400" s="476" t="s">
        <v>7942</v>
      </c>
      <c r="C400" s="476" t="s">
        <v>908</v>
      </c>
      <c r="D400" s="478">
        <v>22398.1</v>
      </c>
    </row>
    <row r="401" spans="1:4" s="476" customFormat="1" x14ac:dyDescent="0.2">
      <c r="A401" s="476">
        <v>13348</v>
      </c>
      <c r="B401" s="476" t="s">
        <v>7943</v>
      </c>
      <c r="C401" s="476" t="s">
        <v>9</v>
      </c>
      <c r="D401" s="477">
        <v>1</v>
      </c>
    </row>
    <row r="402" spans="1:4" s="476" customFormat="1" x14ac:dyDescent="0.2">
      <c r="A402" s="476">
        <v>39211</v>
      </c>
      <c r="B402" s="476" t="s">
        <v>7944</v>
      </c>
      <c r="C402" s="476" t="s">
        <v>9</v>
      </c>
      <c r="D402" s="477">
        <v>0.89</v>
      </c>
    </row>
    <row r="403" spans="1:4" s="476" customFormat="1" x14ac:dyDescent="0.2">
      <c r="A403" s="476">
        <v>39212</v>
      </c>
      <c r="B403" s="476" t="s">
        <v>7945</v>
      </c>
      <c r="C403" s="476" t="s">
        <v>9</v>
      </c>
      <c r="D403" s="477">
        <v>0.99</v>
      </c>
    </row>
    <row r="404" spans="1:4" s="476" customFormat="1" x14ac:dyDescent="0.2">
      <c r="A404" s="476">
        <v>39208</v>
      </c>
      <c r="B404" s="476" t="s">
        <v>7946</v>
      </c>
      <c r="C404" s="476" t="s">
        <v>9</v>
      </c>
      <c r="D404" s="477">
        <v>0.27</v>
      </c>
    </row>
    <row r="405" spans="1:4" s="476" customFormat="1" x14ac:dyDescent="0.2">
      <c r="A405" s="476">
        <v>39210</v>
      </c>
      <c r="B405" s="476" t="s">
        <v>7947</v>
      </c>
      <c r="C405" s="476" t="s">
        <v>9</v>
      </c>
      <c r="D405" s="477">
        <v>0.5</v>
      </c>
    </row>
    <row r="406" spans="1:4" s="476" customFormat="1" x14ac:dyDescent="0.2">
      <c r="A406" s="476">
        <v>39214</v>
      </c>
      <c r="B406" s="476" t="s">
        <v>7948</v>
      </c>
      <c r="C406" s="476" t="s">
        <v>9</v>
      </c>
      <c r="D406" s="477">
        <v>1.84</v>
      </c>
    </row>
    <row r="407" spans="1:4" s="476" customFormat="1" x14ac:dyDescent="0.2">
      <c r="A407" s="476">
        <v>39213</v>
      </c>
      <c r="B407" s="476" t="s">
        <v>7949</v>
      </c>
      <c r="C407" s="476" t="s">
        <v>9</v>
      </c>
      <c r="D407" s="477">
        <v>1.3</v>
      </c>
    </row>
    <row r="408" spans="1:4" s="476" customFormat="1" x14ac:dyDescent="0.2">
      <c r="A408" s="476">
        <v>39209</v>
      </c>
      <c r="B408" s="476" t="s">
        <v>7950</v>
      </c>
      <c r="C408" s="476" t="s">
        <v>9</v>
      </c>
      <c r="D408" s="477">
        <v>0.32</v>
      </c>
    </row>
    <row r="409" spans="1:4" s="476" customFormat="1" x14ac:dyDescent="0.2">
      <c r="A409" s="476">
        <v>39207</v>
      </c>
      <c r="B409" s="476" t="s">
        <v>7951</v>
      </c>
      <c r="C409" s="476" t="s">
        <v>9</v>
      </c>
      <c r="D409" s="477">
        <v>0.5</v>
      </c>
    </row>
    <row r="410" spans="1:4" s="476" customFormat="1" x14ac:dyDescent="0.2">
      <c r="A410" s="476">
        <v>39215</v>
      </c>
      <c r="B410" s="476" t="s">
        <v>7952</v>
      </c>
      <c r="C410" s="476" t="s">
        <v>9</v>
      </c>
      <c r="D410" s="477">
        <v>3.35</v>
      </c>
    </row>
    <row r="411" spans="1:4" s="476" customFormat="1" x14ac:dyDescent="0.2">
      <c r="A411" s="476">
        <v>39216</v>
      </c>
      <c r="B411" s="476" t="s">
        <v>7953</v>
      </c>
      <c r="C411" s="476" t="s">
        <v>9</v>
      </c>
      <c r="D411" s="477">
        <v>4.68</v>
      </c>
    </row>
    <row r="412" spans="1:4" s="476" customFormat="1" x14ac:dyDescent="0.2">
      <c r="A412" s="476">
        <v>11267</v>
      </c>
      <c r="B412" s="476" t="s">
        <v>7954</v>
      </c>
      <c r="C412" s="476" t="s">
        <v>9</v>
      </c>
      <c r="D412" s="477">
        <v>0.87</v>
      </c>
    </row>
    <row r="413" spans="1:4" s="476" customFormat="1" x14ac:dyDescent="0.2">
      <c r="A413" s="476">
        <v>379</v>
      </c>
      <c r="B413" s="476" t="s">
        <v>7955</v>
      </c>
      <c r="C413" s="476" t="s">
        <v>9</v>
      </c>
      <c r="D413" s="477">
        <v>0.88</v>
      </c>
    </row>
    <row r="414" spans="1:4" s="476" customFormat="1" x14ac:dyDescent="0.2">
      <c r="A414" s="476">
        <v>510</v>
      </c>
      <c r="B414" s="476" t="s">
        <v>7956</v>
      </c>
      <c r="C414" s="476" t="s">
        <v>29</v>
      </c>
      <c r="D414" s="477">
        <v>10.34</v>
      </c>
    </row>
    <row r="415" spans="1:4" s="476" customFormat="1" x14ac:dyDescent="0.2">
      <c r="A415" s="476">
        <v>516</v>
      </c>
      <c r="B415" s="476" t="s">
        <v>7957</v>
      </c>
      <c r="C415" s="476" t="s">
        <v>29</v>
      </c>
      <c r="D415" s="477">
        <v>12.25</v>
      </c>
    </row>
    <row r="416" spans="1:4" s="476" customFormat="1" x14ac:dyDescent="0.2">
      <c r="A416" s="476">
        <v>509</v>
      </c>
      <c r="B416" s="476" t="s">
        <v>7958</v>
      </c>
      <c r="C416" s="476" t="s">
        <v>29</v>
      </c>
      <c r="D416" s="477">
        <v>13.75</v>
      </c>
    </row>
    <row r="417" spans="1:4" s="476" customFormat="1" x14ac:dyDescent="0.2">
      <c r="A417" s="476">
        <v>40331</v>
      </c>
      <c r="B417" s="476" t="s">
        <v>7959</v>
      </c>
      <c r="C417" s="476" t="s">
        <v>7605</v>
      </c>
      <c r="D417" s="477">
        <v>13.29</v>
      </c>
    </row>
    <row r="418" spans="1:4" s="476" customFormat="1" x14ac:dyDescent="0.2">
      <c r="A418" s="476">
        <v>40930</v>
      </c>
      <c r="B418" s="476" t="s">
        <v>7960</v>
      </c>
      <c r="C418" s="476" t="s">
        <v>908</v>
      </c>
      <c r="D418" s="478">
        <v>2369.58</v>
      </c>
    </row>
    <row r="419" spans="1:4" s="476" customFormat="1" x14ac:dyDescent="0.2">
      <c r="A419" s="476">
        <v>11761</v>
      </c>
      <c r="B419" s="476" t="s">
        <v>7961</v>
      </c>
      <c r="C419" s="476" t="s">
        <v>9</v>
      </c>
      <c r="D419" s="477">
        <v>63.63</v>
      </c>
    </row>
    <row r="420" spans="1:4" s="476" customFormat="1" x14ac:dyDescent="0.2">
      <c r="A420" s="476">
        <v>377</v>
      </c>
      <c r="B420" s="476" t="s">
        <v>7962</v>
      </c>
      <c r="C420" s="476" t="s">
        <v>9</v>
      </c>
      <c r="D420" s="477">
        <v>29.9</v>
      </c>
    </row>
    <row r="421" spans="1:4" s="476" customFormat="1" x14ac:dyDescent="0.2">
      <c r="A421" s="476">
        <v>7588</v>
      </c>
      <c r="B421" s="476" t="s">
        <v>1686</v>
      </c>
      <c r="C421" s="476" t="s">
        <v>9</v>
      </c>
      <c r="D421" s="477">
        <v>48.11</v>
      </c>
    </row>
    <row r="422" spans="1:4" s="476" customFormat="1" x14ac:dyDescent="0.2">
      <c r="A422" s="476">
        <v>34392</v>
      </c>
      <c r="B422" s="476" t="s">
        <v>7963</v>
      </c>
      <c r="C422" s="476" t="s">
        <v>7605</v>
      </c>
      <c r="D422" s="477">
        <v>20.74</v>
      </c>
    </row>
    <row r="423" spans="1:4" s="476" customFormat="1" x14ac:dyDescent="0.2">
      <c r="A423" s="476">
        <v>40908</v>
      </c>
      <c r="B423" s="476" t="s">
        <v>7964</v>
      </c>
      <c r="C423" s="476" t="s">
        <v>908</v>
      </c>
      <c r="D423" s="478">
        <v>3699.2</v>
      </c>
    </row>
    <row r="424" spans="1:4" s="476" customFormat="1" x14ac:dyDescent="0.2">
      <c r="A424" s="476">
        <v>34551</v>
      </c>
      <c r="B424" s="476" t="s">
        <v>7965</v>
      </c>
      <c r="C424" s="476" t="s">
        <v>7605</v>
      </c>
      <c r="D424" s="477">
        <v>12.75</v>
      </c>
    </row>
    <row r="425" spans="1:4" s="476" customFormat="1" x14ac:dyDescent="0.2">
      <c r="A425" s="476">
        <v>41078</v>
      </c>
      <c r="B425" s="476" t="s">
        <v>7966</v>
      </c>
      <c r="C425" s="476" t="s">
        <v>908</v>
      </c>
      <c r="D425" s="478">
        <v>2275.8000000000002</v>
      </c>
    </row>
    <row r="426" spans="1:4" s="476" customFormat="1" x14ac:dyDescent="0.2">
      <c r="A426" s="476">
        <v>246</v>
      </c>
      <c r="B426" s="476" t="s">
        <v>7967</v>
      </c>
      <c r="C426" s="476" t="s">
        <v>7605</v>
      </c>
      <c r="D426" s="477">
        <v>12.41</v>
      </c>
    </row>
    <row r="427" spans="1:4" s="476" customFormat="1" x14ac:dyDescent="0.2">
      <c r="A427" s="476">
        <v>40927</v>
      </c>
      <c r="B427" s="476" t="s">
        <v>7968</v>
      </c>
      <c r="C427" s="476" t="s">
        <v>908</v>
      </c>
      <c r="D427" s="478">
        <v>2213.4499999999998</v>
      </c>
    </row>
    <row r="428" spans="1:4" s="476" customFormat="1" x14ac:dyDescent="0.2">
      <c r="A428" s="476">
        <v>2350</v>
      </c>
      <c r="B428" s="476" t="s">
        <v>7969</v>
      </c>
      <c r="C428" s="476" t="s">
        <v>7605</v>
      </c>
      <c r="D428" s="477">
        <v>22.69</v>
      </c>
    </row>
    <row r="429" spans="1:4" s="476" customFormat="1" x14ac:dyDescent="0.2">
      <c r="A429" s="476">
        <v>40812</v>
      </c>
      <c r="B429" s="476" t="s">
        <v>7970</v>
      </c>
      <c r="C429" s="476" t="s">
        <v>908</v>
      </c>
      <c r="D429" s="478">
        <v>4043.44</v>
      </c>
    </row>
    <row r="430" spans="1:4" s="476" customFormat="1" x14ac:dyDescent="0.2">
      <c r="A430" s="476">
        <v>245</v>
      </c>
      <c r="B430" s="476" t="s">
        <v>7971</v>
      </c>
      <c r="C430" s="476" t="s">
        <v>7605</v>
      </c>
      <c r="D430" s="477">
        <v>29.63</v>
      </c>
    </row>
    <row r="431" spans="1:4" s="476" customFormat="1" x14ac:dyDescent="0.2">
      <c r="A431" s="476">
        <v>41090</v>
      </c>
      <c r="B431" s="476" t="s">
        <v>7972</v>
      </c>
      <c r="C431" s="476" t="s">
        <v>908</v>
      </c>
      <c r="D431" s="478">
        <v>5281.61</v>
      </c>
    </row>
    <row r="432" spans="1:4" s="476" customFormat="1" x14ac:dyDescent="0.2">
      <c r="A432" s="476">
        <v>251</v>
      </c>
      <c r="B432" s="476" t="s">
        <v>7973</v>
      </c>
      <c r="C432" s="476" t="s">
        <v>7605</v>
      </c>
      <c r="D432" s="477">
        <v>11.34</v>
      </c>
    </row>
    <row r="433" spans="1:4" s="476" customFormat="1" x14ac:dyDescent="0.2">
      <c r="A433" s="476">
        <v>40975</v>
      </c>
      <c r="B433" s="476" t="s">
        <v>7974</v>
      </c>
      <c r="C433" s="476" t="s">
        <v>908</v>
      </c>
      <c r="D433" s="478">
        <v>2024.1</v>
      </c>
    </row>
    <row r="434" spans="1:4" s="476" customFormat="1" x14ac:dyDescent="0.2">
      <c r="A434" s="476">
        <v>6127</v>
      </c>
      <c r="B434" s="476" t="s">
        <v>7975</v>
      </c>
      <c r="C434" s="476" t="s">
        <v>7605</v>
      </c>
      <c r="D434" s="477">
        <v>11.36</v>
      </c>
    </row>
    <row r="435" spans="1:4" s="476" customFormat="1" x14ac:dyDescent="0.2">
      <c r="A435" s="476">
        <v>41072</v>
      </c>
      <c r="B435" s="476" t="s">
        <v>7976</v>
      </c>
      <c r="C435" s="476" t="s">
        <v>908</v>
      </c>
      <c r="D435" s="478">
        <v>2027.03</v>
      </c>
    </row>
    <row r="436" spans="1:4" s="476" customFormat="1" x14ac:dyDescent="0.2">
      <c r="A436" s="476">
        <v>6121</v>
      </c>
      <c r="B436" s="476" t="s">
        <v>7977</v>
      </c>
      <c r="C436" s="476" t="s">
        <v>7605</v>
      </c>
      <c r="D436" s="477">
        <v>12.28</v>
      </c>
    </row>
    <row r="437" spans="1:4" s="476" customFormat="1" x14ac:dyDescent="0.2">
      <c r="A437" s="476">
        <v>41071</v>
      </c>
      <c r="B437" s="476" t="s">
        <v>7978</v>
      </c>
      <c r="C437" s="476" t="s">
        <v>908</v>
      </c>
      <c r="D437" s="478">
        <v>2192.92</v>
      </c>
    </row>
    <row r="438" spans="1:4" s="476" customFormat="1" x14ac:dyDescent="0.2">
      <c r="A438" s="476">
        <v>244</v>
      </c>
      <c r="B438" s="476" t="s">
        <v>7979</v>
      </c>
      <c r="C438" s="476" t="s">
        <v>7605</v>
      </c>
      <c r="D438" s="477">
        <v>7.13</v>
      </c>
    </row>
    <row r="439" spans="1:4" s="476" customFormat="1" x14ac:dyDescent="0.2">
      <c r="A439" s="476">
        <v>41093</v>
      </c>
      <c r="B439" s="476" t="s">
        <v>7980</v>
      </c>
      <c r="C439" s="476" t="s">
        <v>908</v>
      </c>
      <c r="D439" s="478">
        <v>1275.29</v>
      </c>
    </row>
    <row r="440" spans="1:4" s="476" customFormat="1" x14ac:dyDescent="0.2">
      <c r="A440" s="476">
        <v>532</v>
      </c>
      <c r="B440" s="476" t="s">
        <v>7981</v>
      </c>
      <c r="C440" s="476" t="s">
        <v>7605</v>
      </c>
      <c r="D440" s="477">
        <v>35.68</v>
      </c>
    </row>
    <row r="441" spans="1:4" s="476" customFormat="1" x14ac:dyDescent="0.2">
      <c r="A441" s="476">
        <v>40931</v>
      </c>
      <c r="B441" s="476" t="s">
        <v>7982</v>
      </c>
      <c r="C441" s="476" t="s">
        <v>908</v>
      </c>
      <c r="D441" s="478">
        <v>6360.05</v>
      </c>
    </row>
    <row r="442" spans="1:4" s="476" customFormat="1" x14ac:dyDescent="0.2">
      <c r="A442" s="476">
        <v>36150</v>
      </c>
      <c r="B442" s="476" t="s">
        <v>7983</v>
      </c>
      <c r="C442" s="476" t="s">
        <v>9</v>
      </c>
      <c r="D442" s="477">
        <v>43.8</v>
      </c>
    </row>
    <row r="443" spans="1:4" s="476" customFormat="1" x14ac:dyDescent="0.2">
      <c r="A443" s="476">
        <v>4760</v>
      </c>
      <c r="B443" s="476" t="s">
        <v>7984</v>
      </c>
      <c r="C443" s="476" t="s">
        <v>7605</v>
      </c>
      <c r="D443" s="477">
        <v>17.52</v>
      </c>
    </row>
    <row r="444" spans="1:4" s="476" customFormat="1" x14ac:dyDescent="0.2">
      <c r="A444" s="476">
        <v>41069</v>
      </c>
      <c r="B444" s="476" t="s">
        <v>7985</v>
      </c>
      <c r="C444" s="476" t="s">
        <v>908</v>
      </c>
      <c r="D444" s="478">
        <v>3122</v>
      </c>
    </row>
    <row r="445" spans="1:4" s="476" customFormat="1" x14ac:dyDescent="0.2">
      <c r="A445" s="476">
        <v>10422</v>
      </c>
      <c r="B445" s="476" t="s">
        <v>16734</v>
      </c>
      <c r="C445" s="476" t="s">
        <v>9</v>
      </c>
      <c r="D445" s="477">
        <v>297.54000000000002</v>
      </c>
    </row>
    <row r="446" spans="1:4" s="476" customFormat="1" x14ac:dyDescent="0.2">
      <c r="A446" s="476">
        <v>44019</v>
      </c>
      <c r="B446" s="476" t="s">
        <v>16735</v>
      </c>
      <c r="C446" s="476" t="s">
        <v>9</v>
      </c>
      <c r="D446" s="477">
        <v>411.86</v>
      </c>
    </row>
    <row r="447" spans="1:4" s="476" customFormat="1" x14ac:dyDescent="0.2">
      <c r="A447" s="476">
        <v>36520</v>
      </c>
      <c r="B447" s="476" t="s">
        <v>16736</v>
      </c>
      <c r="C447" s="476" t="s">
        <v>9</v>
      </c>
      <c r="D447" s="477">
        <v>500.78</v>
      </c>
    </row>
    <row r="448" spans="1:4" s="476" customFormat="1" x14ac:dyDescent="0.2">
      <c r="A448" s="476">
        <v>42319</v>
      </c>
      <c r="B448" s="476" t="s">
        <v>16737</v>
      </c>
      <c r="C448" s="476" t="s">
        <v>9</v>
      </c>
      <c r="D448" s="477">
        <v>448.73</v>
      </c>
    </row>
    <row r="449" spans="1:4" s="476" customFormat="1" x14ac:dyDescent="0.2">
      <c r="A449" s="476">
        <v>10420</v>
      </c>
      <c r="B449" s="476" t="s">
        <v>16738</v>
      </c>
      <c r="C449" s="476" t="s">
        <v>9</v>
      </c>
      <c r="D449" s="477">
        <v>159.18</v>
      </c>
    </row>
    <row r="450" spans="1:4" s="476" customFormat="1" x14ac:dyDescent="0.2">
      <c r="A450" s="476">
        <v>10421</v>
      </c>
      <c r="B450" s="476" t="s">
        <v>16739</v>
      </c>
      <c r="C450" s="476" t="s">
        <v>9</v>
      </c>
      <c r="D450" s="477">
        <v>174.92</v>
      </c>
    </row>
    <row r="451" spans="1:4" s="476" customFormat="1" x14ac:dyDescent="0.2">
      <c r="A451" s="476">
        <v>11786</v>
      </c>
      <c r="B451" s="476" t="s">
        <v>16740</v>
      </c>
      <c r="C451" s="476" t="s">
        <v>9</v>
      </c>
      <c r="D451" s="477">
        <v>352.7</v>
      </c>
    </row>
    <row r="452" spans="1:4" s="476" customFormat="1" x14ac:dyDescent="0.2">
      <c r="A452" s="476">
        <v>10</v>
      </c>
      <c r="B452" s="476" t="s">
        <v>7986</v>
      </c>
      <c r="C452" s="476" t="s">
        <v>9</v>
      </c>
      <c r="D452" s="477">
        <v>12.16</v>
      </c>
    </row>
    <row r="453" spans="1:4" s="476" customFormat="1" x14ac:dyDescent="0.2">
      <c r="A453" s="476">
        <v>4815</v>
      </c>
      <c r="B453" s="476" t="s">
        <v>7987</v>
      </c>
      <c r="C453" s="476" t="s">
        <v>9</v>
      </c>
      <c r="D453" s="477">
        <v>6.19</v>
      </c>
    </row>
    <row r="454" spans="1:4" s="476" customFormat="1" x14ac:dyDescent="0.2">
      <c r="A454" s="476">
        <v>541</v>
      </c>
      <c r="B454" s="476" t="s">
        <v>7988</v>
      </c>
      <c r="C454" s="476" t="s">
        <v>9</v>
      </c>
      <c r="D454" s="477">
        <v>165.58</v>
      </c>
    </row>
    <row r="455" spans="1:4" s="476" customFormat="1" x14ac:dyDescent="0.2">
      <c r="A455" s="476">
        <v>542</v>
      </c>
      <c r="B455" s="476" t="s">
        <v>7989</v>
      </c>
      <c r="C455" s="476" t="s">
        <v>9</v>
      </c>
      <c r="D455" s="477">
        <v>207.55</v>
      </c>
    </row>
    <row r="456" spans="1:4" s="476" customFormat="1" x14ac:dyDescent="0.2">
      <c r="A456" s="476">
        <v>540</v>
      </c>
      <c r="B456" s="476" t="s">
        <v>7990</v>
      </c>
      <c r="C456" s="476" t="s">
        <v>9</v>
      </c>
      <c r="D456" s="477">
        <v>467.72</v>
      </c>
    </row>
    <row r="457" spans="1:4" s="476" customFormat="1" x14ac:dyDescent="0.2">
      <c r="A457" s="476">
        <v>38364</v>
      </c>
      <c r="B457" s="476" t="s">
        <v>7991</v>
      </c>
      <c r="C457" s="476" t="s">
        <v>9</v>
      </c>
      <c r="D457" s="477">
        <v>796.64</v>
      </c>
    </row>
    <row r="458" spans="1:4" s="476" customFormat="1" x14ac:dyDescent="0.2">
      <c r="A458" s="476">
        <v>11692</v>
      </c>
      <c r="B458" s="476" t="s">
        <v>7992</v>
      </c>
      <c r="C458" s="476" t="s">
        <v>3</v>
      </c>
      <c r="D458" s="477">
        <v>274.24</v>
      </c>
    </row>
    <row r="459" spans="1:4" s="476" customFormat="1" x14ac:dyDescent="0.2">
      <c r="A459" s="476">
        <v>1746</v>
      </c>
      <c r="B459" s="476" t="s">
        <v>7993</v>
      </c>
      <c r="C459" s="476" t="s">
        <v>9</v>
      </c>
      <c r="D459" s="477">
        <v>199</v>
      </c>
    </row>
    <row r="460" spans="1:4" s="476" customFormat="1" x14ac:dyDescent="0.2">
      <c r="A460" s="476">
        <v>1748</v>
      </c>
      <c r="B460" s="476" t="s">
        <v>7994</v>
      </c>
      <c r="C460" s="476" t="s">
        <v>9</v>
      </c>
      <c r="D460" s="477">
        <v>264.62</v>
      </c>
    </row>
    <row r="461" spans="1:4" s="476" customFormat="1" x14ac:dyDescent="0.2">
      <c r="A461" s="476">
        <v>1749</v>
      </c>
      <c r="B461" s="476" t="s">
        <v>7995</v>
      </c>
      <c r="C461" s="476" t="s">
        <v>9</v>
      </c>
      <c r="D461" s="477">
        <v>383.39</v>
      </c>
    </row>
    <row r="462" spans="1:4" s="476" customFormat="1" x14ac:dyDescent="0.2">
      <c r="A462" s="476">
        <v>37412</v>
      </c>
      <c r="B462" s="476" t="s">
        <v>7996</v>
      </c>
      <c r="C462" s="476" t="s">
        <v>9</v>
      </c>
      <c r="D462" s="477">
        <v>194.52</v>
      </c>
    </row>
    <row r="463" spans="1:4" s="476" customFormat="1" x14ac:dyDescent="0.2">
      <c r="A463" s="476">
        <v>1745</v>
      </c>
      <c r="B463" s="476" t="s">
        <v>7997</v>
      </c>
      <c r="C463" s="476" t="s">
        <v>9</v>
      </c>
      <c r="D463" s="477">
        <v>231.31</v>
      </c>
    </row>
    <row r="464" spans="1:4" s="476" customFormat="1" x14ac:dyDescent="0.2">
      <c r="A464" s="476">
        <v>1750</v>
      </c>
      <c r="B464" s="476" t="s">
        <v>7998</v>
      </c>
      <c r="C464" s="476" t="s">
        <v>9</v>
      </c>
      <c r="D464" s="477">
        <v>540.54</v>
      </c>
    </row>
    <row r="465" spans="1:4" s="476" customFormat="1" x14ac:dyDescent="0.2">
      <c r="A465" s="476">
        <v>11687</v>
      </c>
      <c r="B465" s="476" t="s">
        <v>7999</v>
      </c>
      <c r="C465" s="476" t="s">
        <v>27</v>
      </c>
      <c r="D465" s="477">
        <v>861.25</v>
      </c>
    </row>
    <row r="466" spans="1:4" s="476" customFormat="1" x14ac:dyDescent="0.2">
      <c r="A466" s="476">
        <v>11689</v>
      </c>
      <c r="B466" s="476" t="s">
        <v>8000</v>
      </c>
      <c r="C466" s="476" t="s">
        <v>27</v>
      </c>
      <c r="D466" s="478">
        <v>1079.0899999999999</v>
      </c>
    </row>
    <row r="467" spans="1:4" s="476" customFormat="1" x14ac:dyDescent="0.2">
      <c r="A467" s="476">
        <v>11693</v>
      </c>
      <c r="B467" s="476" t="s">
        <v>8001</v>
      </c>
      <c r="C467" s="476" t="s">
        <v>3</v>
      </c>
      <c r="D467" s="477">
        <v>183.59</v>
      </c>
    </row>
    <row r="468" spans="1:4" s="476" customFormat="1" x14ac:dyDescent="0.2">
      <c r="A468" s="476">
        <v>36215</v>
      </c>
      <c r="B468" s="476" t="s">
        <v>8002</v>
      </c>
      <c r="C468" s="476" t="s">
        <v>9</v>
      </c>
      <c r="D468" s="477">
        <v>746.78</v>
      </c>
    </row>
    <row r="469" spans="1:4" s="476" customFormat="1" x14ac:dyDescent="0.2">
      <c r="A469" s="476">
        <v>42439</v>
      </c>
      <c r="B469" s="476" t="s">
        <v>8003</v>
      </c>
      <c r="C469" s="476" t="s">
        <v>9</v>
      </c>
      <c r="D469" s="477">
        <v>925.43</v>
      </c>
    </row>
    <row r="470" spans="1:4" s="476" customFormat="1" x14ac:dyDescent="0.2">
      <c r="A470" s="476">
        <v>38381</v>
      </c>
      <c r="B470" s="476" t="s">
        <v>8004</v>
      </c>
      <c r="C470" s="476" t="s">
        <v>9</v>
      </c>
      <c r="D470" s="477">
        <v>10.67</v>
      </c>
    </row>
    <row r="471" spans="1:4" s="476" customFormat="1" x14ac:dyDescent="0.2">
      <c r="A471" s="476">
        <v>39621</v>
      </c>
      <c r="B471" s="476" t="s">
        <v>13106</v>
      </c>
      <c r="C471" s="476" t="s">
        <v>8005</v>
      </c>
      <c r="D471" s="477">
        <v>946.23</v>
      </c>
    </row>
    <row r="472" spans="1:4" s="476" customFormat="1" x14ac:dyDescent="0.2">
      <c r="A472" s="476">
        <v>39624</v>
      </c>
      <c r="B472" s="476" t="s">
        <v>8006</v>
      </c>
      <c r="C472" s="476" t="s">
        <v>8005</v>
      </c>
      <c r="D472" s="478">
        <v>1043.79</v>
      </c>
    </row>
    <row r="473" spans="1:4" s="476" customFormat="1" x14ac:dyDescent="0.2">
      <c r="A473" s="476">
        <v>39615</v>
      </c>
      <c r="B473" s="476" t="s">
        <v>13107</v>
      </c>
      <c r="C473" s="476" t="s">
        <v>9</v>
      </c>
      <c r="D473" s="477">
        <v>421.79</v>
      </c>
    </row>
    <row r="474" spans="1:4" s="476" customFormat="1" x14ac:dyDescent="0.2">
      <c r="A474" s="476">
        <v>39620</v>
      </c>
      <c r="B474" s="476" t="s">
        <v>8007</v>
      </c>
      <c r="C474" s="476" t="s">
        <v>9</v>
      </c>
      <c r="D474" s="477">
        <v>644.17999999999995</v>
      </c>
    </row>
    <row r="475" spans="1:4" s="476" customFormat="1" x14ac:dyDescent="0.2">
      <c r="A475" s="476">
        <v>39623</v>
      </c>
      <c r="B475" s="476" t="s">
        <v>8008</v>
      </c>
      <c r="C475" s="476" t="s">
        <v>9</v>
      </c>
      <c r="D475" s="477">
        <v>689.98</v>
      </c>
    </row>
    <row r="476" spans="1:4" s="476" customFormat="1" x14ac:dyDescent="0.2">
      <c r="A476" s="476">
        <v>36207</v>
      </c>
      <c r="B476" s="476" t="s">
        <v>8009</v>
      </c>
      <c r="C476" s="476" t="s">
        <v>9</v>
      </c>
      <c r="D476" s="477">
        <v>330.77</v>
      </c>
    </row>
    <row r="477" spans="1:4" s="476" customFormat="1" x14ac:dyDescent="0.2">
      <c r="A477" s="476">
        <v>36209</v>
      </c>
      <c r="B477" s="476" t="s">
        <v>1422</v>
      </c>
      <c r="C477" s="476" t="s">
        <v>9</v>
      </c>
      <c r="D477" s="477">
        <v>379.61</v>
      </c>
    </row>
    <row r="478" spans="1:4" s="476" customFormat="1" x14ac:dyDescent="0.2">
      <c r="A478" s="476">
        <v>36210</v>
      </c>
      <c r="B478" s="476" t="s">
        <v>8010</v>
      </c>
      <c r="C478" s="476" t="s">
        <v>9</v>
      </c>
      <c r="D478" s="477">
        <v>410.73</v>
      </c>
    </row>
    <row r="479" spans="1:4" s="476" customFormat="1" x14ac:dyDescent="0.2">
      <c r="A479" s="476">
        <v>36204</v>
      </c>
      <c r="B479" s="476" t="s">
        <v>1418</v>
      </c>
      <c r="C479" s="476" t="s">
        <v>9</v>
      </c>
      <c r="D479" s="477">
        <v>145.63</v>
      </c>
    </row>
    <row r="480" spans="1:4" s="476" customFormat="1" x14ac:dyDescent="0.2">
      <c r="A480" s="476">
        <v>36205</v>
      </c>
      <c r="B480" s="476" t="s">
        <v>1416</v>
      </c>
      <c r="C480" s="476" t="s">
        <v>9</v>
      </c>
      <c r="D480" s="477">
        <v>161.72999999999999</v>
      </c>
    </row>
    <row r="481" spans="1:4" s="476" customFormat="1" x14ac:dyDescent="0.2">
      <c r="A481" s="476">
        <v>36081</v>
      </c>
      <c r="B481" s="476" t="s">
        <v>1414</v>
      </c>
      <c r="C481" s="476" t="s">
        <v>9</v>
      </c>
      <c r="D481" s="477">
        <v>172.45</v>
      </c>
    </row>
    <row r="482" spans="1:4" s="476" customFormat="1" x14ac:dyDescent="0.2">
      <c r="A482" s="476">
        <v>36206</v>
      </c>
      <c r="B482" s="476" t="s">
        <v>8011</v>
      </c>
      <c r="C482" s="476" t="s">
        <v>9</v>
      </c>
      <c r="D482" s="477">
        <v>180.67</v>
      </c>
    </row>
    <row r="483" spans="1:4" s="476" customFormat="1" x14ac:dyDescent="0.2">
      <c r="A483" s="476">
        <v>36218</v>
      </c>
      <c r="B483" s="476" t="s">
        <v>8012</v>
      </c>
      <c r="C483" s="476" t="s">
        <v>9</v>
      </c>
      <c r="D483" s="477">
        <v>100.55</v>
      </c>
    </row>
    <row r="484" spans="1:4" s="476" customFormat="1" x14ac:dyDescent="0.2">
      <c r="A484" s="476">
        <v>36220</v>
      </c>
      <c r="B484" s="476" t="s">
        <v>8013</v>
      </c>
      <c r="C484" s="476" t="s">
        <v>9</v>
      </c>
      <c r="D484" s="477">
        <v>115.3</v>
      </c>
    </row>
    <row r="485" spans="1:4" s="476" customFormat="1" x14ac:dyDescent="0.2">
      <c r="A485" s="476">
        <v>36080</v>
      </c>
      <c r="B485" s="476" t="s">
        <v>8014</v>
      </c>
      <c r="C485" s="476" t="s">
        <v>9</v>
      </c>
      <c r="D485" s="477">
        <v>124.72</v>
      </c>
    </row>
    <row r="486" spans="1:4" s="476" customFormat="1" x14ac:dyDescent="0.2">
      <c r="A486" s="476">
        <v>36223</v>
      </c>
      <c r="B486" s="476" t="s">
        <v>8015</v>
      </c>
      <c r="C486" s="476" t="s">
        <v>9</v>
      </c>
      <c r="D486" s="477">
        <v>130.6</v>
      </c>
    </row>
    <row r="487" spans="1:4" s="476" customFormat="1" x14ac:dyDescent="0.2">
      <c r="A487" s="476">
        <v>546</v>
      </c>
      <c r="B487" s="476" t="s">
        <v>8016</v>
      </c>
      <c r="C487" s="476" t="s">
        <v>29</v>
      </c>
      <c r="D487" s="477">
        <v>12.5</v>
      </c>
    </row>
    <row r="488" spans="1:4" s="476" customFormat="1" x14ac:dyDescent="0.2">
      <c r="A488" s="476">
        <v>566</v>
      </c>
      <c r="B488" s="476" t="s">
        <v>8017</v>
      </c>
      <c r="C488" s="476" t="s">
        <v>27</v>
      </c>
      <c r="D488" s="477">
        <v>5.93</v>
      </c>
    </row>
    <row r="489" spans="1:4" s="476" customFormat="1" x14ac:dyDescent="0.2">
      <c r="A489" s="476">
        <v>565</v>
      </c>
      <c r="B489" s="476" t="s">
        <v>8018</v>
      </c>
      <c r="C489" s="476" t="s">
        <v>27</v>
      </c>
      <c r="D489" s="477">
        <v>21.62</v>
      </c>
    </row>
    <row r="490" spans="1:4" s="476" customFormat="1" x14ac:dyDescent="0.2">
      <c r="A490" s="476">
        <v>555</v>
      </c>
      <c r="B490" s="476" t="s">
        <v>8019</v>
      </c>
      <c r="C490" s="476" t="s">
        <v>27</v>
      </c>
      <c r="D490" s="477">
        <v>15.33</v>
      </c>
    </row>
    <row r="491" spans="1:4" s="476" customFormat="1" x14ac:dyDescent="0.2">
      <c r="A491" s="476">
        <v>557</v>
      </c>
      <c r="B491" s="476" t="s">
        <v>8020</v>
      </c>
      <c r="C491" s="476" t="s">
        <v>27</v>
      </c>
      <c r="D491" s="477">
        <v>48.1</v>
      </c>
    </row>
    <row r="492" spans="1:4" s="476" customFormat="1" x14ac:dyDescent="0.2">
      <c r="A492" s="476">
        <v>552</v>
      </c>
      <c r="B492" s="476" t="s">
        <v>8021</v>
      </c>
      <c r="C492" s="476" t="s">
        <v>27</v>
      </c>
      <c r="D492" s="477">
        <v>23.86</v>
      </c>
    </row>
    <row r="493" spans="1:4" s="476" customFormat="1" x14ac:dyDescent="0.2">
      <c r="A493" s="476">
        <v>563</v>
      </c>
      <c r="B493" s="476" t="s">
        <v>8022</v>
      </c>
      <c r="C493" s="476" t="s">
        <v>27</v>
      </c>
      <c r="D493" s="477">
        <v>35.86</v>
      </c>
    </row>
    <row r="494" spans="1:4" s="476" customFormat="1" x14ac:dyDescent="0.2">
      <c r="A494" s="476">
        <v>549</v>
      </c>
      <c r="B494" s="476" t="s">
        <v>8023</v>
      </c>
      <c r="C494" s="476" t="s">
        <v>27</v>
      </c>
      <c r="D494" s="477">
        <v>64.540000000000006</v>
      </c>
    </row>
    <row r="495" spans="1:4" s="476" customFormat="1" x14ac:dyDescent="0.2">
      <c r="A495" s="476">
        <v>551</v>
      </c>
      <c r="B495" s="476" t="s">
        <v>8024</v>
      </c>
      <c r="C495" s="476" t="s">
        <v>27</v>
      </c>
      <c r="D495" s="477">
        <v>127.79</v>
      </c>
    </row>
    <row r="496" spans="1:4" s="476" customFormat="1" x14ac:dyDescent="0.2">
      <c r="A496" s="476">
        <v>559</v>
      </c>
      <c r="B496" s="476" t="s">
        <v>8025</v>
      </c>
      <c r="C496" s="476" t="s">
        <v>27</v>
      </c>
      <c r="D496" s="477">
        <v>31.94</v>
      </c>
    </row>
    <row r="497" spans="1:4" s="476" customFormat="1" x14ac:dyDescent="0.2">
      <c r="A497" s="476">
        <v>560</v>
      </c>
      <c r="B497" s="476" t="s">
        <v>8026</v>
      </c>
      <c r="C497" s="476" t="s">
        <v>27</v>
      </c>
      <c r="D497" s="477">
        <v>39.96</v>
      </c>
    </row>
    <row r="498" spans="1:4" s="476" customFormat="1" x14ac:dyDescent="0.2">
      <c r="A498" s="476">
        <v>547</v>
      </c>
      <c r="B498" s="476" t="s">
        <v>8027</v>
      </c>
      <c r="C498" s="476" t="s">
        <v>27</v>
      </c>
      <c r="D498" s="477">
        <v>47.85</v>
      </c>
    </row>
    <row r="499" spans="1:4" s="476" customFormat="1" x14ac:dyDescent="0.2">
      <c r="A499" s="476">
        <v>38127</v>
      </c>
      <c r="B499" s="476" t="s">
        <v>16741</v>
      </c>
      <c r="C499" s="476" t="s">
        <v>9</v>
      </c>
      <c r="D499" s="477">
        <v>340.46</v>
      </c>
    </row>
    <row r="500" spans="1:4" s="476" customFormat="1" x14ac:dyDescent="0.2">
      <c r="A500" s="476">
        <v>38060</v>
      </c>
      <c r="B500" s="476" t="s">
        <v>8028</v>
      </c>
      <c r="C500" s="476" t="s">
        <v>9</v>
      </c>
      <c r="D500" s="477">
        <v>41.49</v>
      </c>
    </row>
    <row r="501" spans="1:4" s="476" customFormat="1" x14ac:dyDescent="0.2">
      <c r="A501" s="476">
        <v>10956</v>
      </c>
      <c r="B501" s="476" t="s">
        <v>8029</v>
      </c>
      <c r="C501" s="476" t="s">
        <v>9</v>
      </c>
      <c r="D501" s="477">
        <v>45.5</v>
      </c>
    </row>
    <row r="502" spans="1:4" s="476" customFormat="1" x14ac:dyDescent="0.2">
      <c r="A502" s="476">
        <v>39380</v>
      </c>
      <c r="B502" s="476" t="s">
        <v>8030</v>
      </c>
      <c r="C502" s="476" t="s">
        <v>9</v>
      </c>
      <c r="D502" s="477">
        <v>12.78</v>
      </c>
    </row>
    <row r="503" spans="1:4" s="476" customFormat="1" x14ac:dyDescent="0.2">
      <c r="A503" s="476">
        <v>13374</v>
      </c>
      <c r="B503" s="476" t="s">
        <v>8031</v>
      </c>
      <c r="C503" s="476" t="s">
        <v>9</v>
      </c>
      <c r="D503" s="477">
        <v>67.349999999999994</v>
      </c>
    </row>
    <row r="504" spans="1:4" s="476" customFormat="1" x14ac:dyDescent="0.2">
      <c r="A504" s="476">
        <v>37597</v>
      </c>
      <c r="B504" s="476" t="s">
        <v>8032</v>
      </c>
      <c r="C504" s="476" t="s">
        <v>9</v>
      </c>
      <c r="D504" s="478">
        <v>533781.25</v>
      </c>
    </row>
    <row r="505" spans="1:4" s="476" customFormat="1" x14ac:dyDescent="0.2">
      <c r="A505" s="476">
        <v>183</v>
      </c>
      <c r="B505" s="476" t="s">
        <v>16742</v>
      </c>
      <c r="C505" s="476" t="s">
        <v>8033</v>
      </c>
      <c r="D505" s="477">
        <v>240</v>
      </c>
    </row>
    <row r="506" spans="1:4" s="476" customFormat="1" x14ac:dyDescent="0.2">
      <c r="A506" s="476">
        <v>184</v>
      </c>
      <c r="B506" s="476" t="s">
        <v>16743</v>
      </c>
      <c r="C506" s="476" t="s">
        <v>8033</v>
      </c>
      <c r="D506" s="477">
        <v>148.63999999999999</v>
      </c>
    </row>
    <row r="507" spans="1:4" s="476" customFormat="1" x14ac:dyDescent="0.2">
      <c r="A507" s="476">
        <v>181</v>
      </c>
      <c r="B507" s="476" t="s">
        <v>16744</v>
      </c>
      <c r="C507" s="476" t="s">
        <v>8033</v>
      </c>
      <c r="D507" s="477">
        <v>320.51</v>
      </c>
    </row>
    <row r="508" spans="1:4" s="476" customFormat="1" x14ac:dyDescent="0.2">
      <c r="A508" s="476">
        <v>20001</v>
      </c>
      <c r="B508" s="476" t="s">
        <v>16745</v>
      </c>
      <c r="C508" s="476" t="s">
        <v>8033</v>
      </c>
      <c r="D508" s="477">
        <v>185.8</v>
      </c>
    </row>
    <row r="509" spans="1:4" s="476" customFormat="1" x14ac:dyDescent="0.2">
      <c r="A509" s="476">
        <v>39837</v>
      </c>
      <c r="B509" s="476" t="s">
        <v>8034</v>
      </c>
      <c r="C509" s="476" t="s">
        <v>8033</v>
      </c>
      <c r="D509" s="477">
        <v>207.86</v>
      </c>
    </row>
    <row r="510" spans="1:4" s="476" customFormat="1" x14ac:dyDescent="0.2">
      <c r="A510" s="476">
        <v>10535</v>
      </c>
      <c r="B510" s="476" t="s">
        <v>8035</v>
      </c>
      <c r="C510" s="476" t="s">
        <v>9</v>
      </c>
      <c r="D510" s="478">
        <v>5057.12</v>
      </c>
    </row>
    <row r="511" spans="1:4" s="476" customFormat="1" x14ac:dyDescent="0.2">
      <c r="A511" s="476">
        <v>10537</v>
      </c>
      <c r="B511" s="476" t="s">
        <v>8036</v>
      </c>
      <c r="C511" s="476" t="s">
        <v>9</v>
      </c>
      <c r="D511" s="478">
        <v>6896.54</v>
      </c>
    </row>
    <row r="512" spans="1:4" s="476" customFormat="1" x14ac:dyDescent="0.2">
      <c r="A512" s="476">
        <v>13891</v>
      </c>
      <c r="B512" s="476" t="s">
        <v>8037</v>
      </c>
      <c r="C512" s="476" t="s">
        <v>9</v>
      </c>
      <c r="D512" s="478">
        <v>6325.68</v>
      </c>
    </row>
    <row r="513" spans="1:4" s="476" customFormat="1" x14ac:dyDescent="0.2">
      <c r="A513" s="476">
        <v>25975</v>
      </c>
      <c r="B513" s="476" t="s">
        <v>8038</v>
      </c>
      <c r="C513" s="476" t="s">
        <v>9</v>
      </c>
      <c r="D513" s="478">
        <v>27514.16</v>
      </c>
    </row>
    <row r="514" spans="1:4" s="476" customFormat="1" x14ac:dyDescent="0.2">
      <c r="A514" s="476">
        <v>36396</v>
      </c>
      <c r="B514" s="476" t="s">
        <v>8039</v>
      </c>
      <c r="C514" s="476" t="s">
        <v>9</v>
      </c>
      <c r="D514" s="478">
        <v>5785.68</v>
      </c>
    </row>
    <row r="515" spans="1:4" s="476" customFormat="1" x14ac:dyDescent="0.2">
      <c r="A515" s="476">
        <v>36397</v>
      </c>
      <c r="B515" s="476" t="s">
        <v>8040</v>
      </c>
      <c r="C515" s="476" t="s">
        <v>9</v>
      </c>
      <c r="D515" s="478">
        <v>20571.330000000002</v>
      </c>
    </row>
    <row r="516" spans="1:4" s="476" customFormat="1" x14ac:dyDescent="0.2">
      <c r="A516" s="476">
        <v>36398</v>
      </c>
      <c r="B516" s="476" t="s">
        <v>8041</v>
      </c>
      <c r="C516" s="476" t="s">
        <v>9</v>
      </c>
      <c r="D516" s="478">
        <v>25002.74</v>
      </c>
    </row>
    <row r="517" spans="1:4" s="476" customFormat="1" x14ac:dyDescent="0.2">
      <c r="A517" s="476">
        <v>647</v>
      </c>
      <c r="B517" s="476" t="s">
        <v>8042</v>
      </c>
      <c r="C517" s="476" t="s">
        <v>7605</v>
      </c>
      <c r="D517" s="477">
        <v>12.3</v>
      </c>
    </row>
    <row r="518" spans="1:4" s="476" customFormat="1" x14ac:dyDescent="0.2">
      <c r="A518" s="476">
        <v>40920</v>
      </c>
      <c r="B518" s="476" t="s">
        <v>8043</v>
      </c>
      <c r="C518" s="476" t="s">
        <v>908</v>
      </c>
      <c r="D518" s="478">
        <v>2193.84</v>
      </c>
    </row>
    <row r="519" spans="1:4" s="476" customFormat="1" x14ac:dyDescent="0.2">
      <c r="A519" s="476">
        <v>715</v>
      </c>
      <c r="B519" s="476" t="s">
        <v>16746</v>
      </c>
      <c r="C519" s="476" t="s">
        <v>9</v>
      </c>
      <c r="D519" s="477">
        <v>18.329999999999998</v>
      </c>
    </row>
    <row r="520" spans="1:4" s="476" customFormat="1" x14ac:dyDescent="0.2">
      <c r="A520" s="476">
        <v>716</v>
      </c>
      <c r="B520" s="476" t="s">
        <v>16747</v>
      </c>
      <c r="C520" s="476" t="s">
        <v>9</v>
      </c>
      <c r="D520" s="477">
        <v>20.73</v>
      </c>
    </row>
    <row r="521" spans="1:4" s="476" customFormat="1" x14ac:dyDescent="0.2">
      <c r="A521" s="476">
        <v>38783</v>
      </c>
      <c r="B521" s="476" t="s">
        <v>8044</v>
      </c>
      <c r="C521" s="476" t="s">
        <v>9</v>
      </c>
      <c r="D521" s="477">
        <v>1.19</v>
      </c>
    </row>
    <row r="522" spans="1:4" s="476" customFormat="1" x14ac:dyDescent="0.2">
      <c r="A522" s="476">
        <v>37593</v>
      </c>
      <c r="B522" s="476" t="s">
        <v>8045</v>
      </c>
      <c r="C522" s="476" t="s">
        <v>9</v>
      </c>
      <c r="D522" s="477">
        <v>2.94</v>
      </c>
    </row>
    <row r="523" spans="1:4" s="476" customFormat="1" x14ac:dyDescent="0.2">
      <c r="A523" s="476">
        <v>37594</v>
      </c>
      <c r="B523" s="476" t="s">
        <v>8046</v>
      </c>
      <c r="C523" s="476" t="s">
        <v>9</v>
      </c>
      <c r="D523" s="477">
        <v>3.66</v>
      </c>
    </row>
    <row r="524" spans="1:4" s="476" customFormat="1" x14ac:dyDescent="0.2">
      <c r="A524" s="476">
        <v>37592</v>
      </c>
      <c r="B524" s="476" t="s">
        <v>8047</v>
      </c>
      <c r="C524" s="476" t="s">
        <v>9</v>
      </c>
      <c r="D524" s="477">
        <v>2.3199999999999998</v>
      </c>
    </row>
    <row r="525" spans="1:4" s="476" customFormat="1" x14ac:dyDescent="0.2">
      <c r="A525" s="476">
        <v>7266</v>
      </c>
      <c r="B525" s="476" t="s">
        <v>8048</v>
      </c>
      <c r="C525" s="476" t="s">
        <v>8049</v>
      </c>
      <c r="D525" s="477">
        <v>894.95</v>
      </c>
    </row>
    <row r="526" spans="1:4" s="476" customFormat="1" x14ac:dyDescent="0.2">
      <c r="A526" s="476">
        <v>7270</v>
      </c>
      <c r="B526" s="476" t="s">
        <v>8050</v>
      </c>
      <c r="C526" s="476" t="s">
        <v>9</v>
      </c>
      <c r="D526" s="477">
        <v>1.03</v>
      </c>
    </row>
    <row r="527" spans="1:4" s="476" customFormat="1" x14ac:dyDescent="0.2">
      <c r="A527" s="476">
        <v>7267</v>
      </c>
      <c r="B527" s="476" t="s">
        <v>8051</v>
      </c>
      <c r="C527" s="476" t="s">
        <v>9</v>
      </c>
      <c r="D527" s="477">
        <v>0.81</v>
      </c>
    </row>
    <row r="528" spans="1:4" s="476" customFormat="1" x14ac:dyDescent="0.2">
      <c r="A528" s="476">
        <v>7269</v>
      </c>
      <c r="B528" s="476" t="s">
        <v>8052</v>
      </c>
      <c r="C528" s="476" t="s">
        <v>9</v>
      </c>
      <c r="D528" s="477">
        <v>0.82</v>
      </c>
    </row>
    <row r="529" spans="1:4" s="476" customFormat="1" x14ac:dyDescent="0.2">
      <c r="A529" s="476">
        <v>7271</v>
      </c>
      <c r="B529" s="476" t="s">
        <v>8053</v>
      </c>
      <c r="C529" s="476" t="s">
        <v>9</v>
      </c>
      <c r="D529" s="477">
        <v>0.89</v>
      </c>
    </row>
    <row r="530" spans="1:4" s="476" customFormat="1" x14ac:dyDescent="0.2">
      <c r="A530" s="476">
        <v>7268</v>
      </c>
      <c r="B530" s="476" t="s">
        <v>8054</v>
      </c>
      <c r="C530" s="476" t="s">
        <v>9</v>
      </c>
      <c r="D530" s="477">
        <v>1.24</v>
      </c>
    </row>
    <row r="531" spans="1:4" s="476" customFormat="1" x14ac:dyDescent="0.2">
      <c r="A531" s="476">
        <v>34556</v>
      </c>
      <c r="B531" s="476" t="s">
        <v>8055</v>
      </c>
      <c r="C531" s="476" t="s">
        <v>9</v>
      </c>
      <c r="D531" s="477">
        <v>4.0599999999999996</v>
      </c>
    </row>
    <row r="532" spans="1:4" s="476" customFormat="1" x14ac:dyDescent="0.2">
      <c r="A532" s="476">
        <v>37873</v>
      </c>
      <c r="B532" s="476" t="s">
        <v>8056</v>
      </c>
      <c r="C532" s="476" t="s">
        <v>9</v>
      </c>
      <c r="D532" s="477">
        <v>4.13</v>
      </c>
    </row>
    <row r="533" spans="1:4" s="476" customFormat="1" x14ac:dyDescent="0.2">
      <c r="A533" s="476">
        <v>34564</v>
      </c>
      <c r="B533" s="476" t="s">
        <v>8057</v>
      </c>
      <c r="C533" s="476" t="s">
        <v>9</v>
      </c>
      <c r="D533" s="477">
        <v>4.33</v>
      </c>
    </row>
    <row r="534" spans="1:4" s="476" customFormat="1" x14ac:dyDescent="0.2">
      <c r="A534" s="476">
        <v>34565</v>
      </c>
      <c r="B534" s="476" t="s">
        <v>8058</v>
      </c>
      <c r="C534" s="476" t="s">
        <v>9</v>
      </c>
      <c r="D534" s="477">
        <v>4.58</v>
      </c>
    </row>
    <row r="535" spans="1:4" s="476" customFormat="1" x14ac:dyDescent="0.2">
      <c r="A535" s="476">
        <v>38590</v>
      </c>
      <c r="B535" s="476" t="s">
        <v>8059</v>
      </c>
      <c r="C535" s="476" t="s">
        <v>9</v>
      </c>
      <c r="D535" s="477">
        <v>3.38</v>
      </c>
    </row>
    <row r="536" spans="1:4" s="476" customFormat="1" x14ac:dyDescent="0.2">
      <c r="A536" s="476">
        <v>34566</v>
      </c>
      <c r="B536" s="476" t="s">
        <v>8060</v>
      </c>
      <c r="C536" s="476" t="s">
        <v>9</v>
      </c>
      <c r="D536" s="477">
        <v>3.55</v>
      </c>
    </row>
    <row r="537" spans="1:4" s="476" customFormat="1" x14ac:dyDescent="0.2">
      <c r="A537" s="476">
        <v>34567</v>
      </c>
      <c r="B537" s="476" t="s">
        <v>8061</v>
      </c>
      <c r="C537" s="476" t="s">
        <v>9</v>
      </c>
      <c r="D537" s="477">
        <v>3.76</v>
      </c>
    </row>
    <row r="538" spans="1:4" s="476" customFormat="1" x14ac:dyDescent="0.2">
      <c r="A538" s="476">
        <v>38591</v>
      </c>
      <c r="B538" s="476" t="s">
        <v>8062</v>
      </c>
      <c r="C538" s="476" t="s">
        <v>9</v>
      </c>
      <c r="D538" s="477">
        <v>3.42</v>
      </c>
    </row>
    <row r="539" spans="1:4" s="476" customFormat="1" x14ac:dyDescent="0.2">
      <c r="A539" s="476">
        <v>34568</v>
      </c>
      <c r="B539" s="476" t="s">
        <v>8063</v>
      </c>
      <c r="C539" s="476" t="s">
        <v>9</v>
      </c>
      <c r="D539" s="477">
        <v>4.45</v>
      </c>
    </row>
    <row r="540" spans="1:4" s="476" customFormat="1" x14ac:dyDescent="0.2">
      <c r="A540" s="476">
        <v>34569</v>
      </c>
      <c r="B540" s="476" t="s">
        <v>8064</v>
      </c>
      <c r="C540" s="476" t="s">
        <v>9</v>
      </c>
      <c r="D540" s="477">
        <v>4.58</v>
      </c>
    </row>
    <row r="541" spans="1:4" s="476" customFormat="1" x14ac:dyDescent="0.2">
      <c r="A541" s="476">
        <v>34570</v>
      </c>
      <c r="B541" s="476" t="s">
        <v>8065</v>
      </c>
      <c r="C541" s="476" t="s">
        <v>9</v>
      </c>
      <c r="D541" s="477">
        <v>4.97</v>
      </c>
    </row>
    <row r="542" spans="1:4" s="476" customFormat="1" x14ac:dyDescent="0.2">
      <c r="A542" s="476">
        <v>25070</v>
      </c>
      <c r="B542" s="476" t="s">
        <v>8066</v>
      </c>
      <c r="C542" s="476" t="s">
        <v>9</v>
      </c>
      <c r="D542" s="477">
        <v>3.74</v>
      </c>
    </row>
    <row r="543" spans="1:4" s="476" customFormat="1" x14ac:dyDescent="0.2">
      <c r="A543" s="476">
        <v>34571</v>
      </c>
      <c r="B543" s="476" t="s">
        <v>8067</v>
      </c>
      <c r="C543" s="476" t="s">
        <v>9</v>
      </c>
      <c r="D543" s="477">
        <v>3.77</v>
      </c>
    </row>
    <row r="544" spans="1:4" s="476" customFormat="1" x14ac:dyDescent="0.2">
      <c r="A544" s="476">
        <v>34573</v>
      </c>
      <c r="B544" s="476" t="s">
        <v>8068</v>
      </c>
      <c r="C544" s="476" t="s">
        <v>9</v>
      </c>
      <c r="D544" s="477">
        <v>3.97</v>
      </c>
    </row>
    <row r="545" spans="1:4" s="476" customFormat="1" x14ac:dyDescent="0.2">
      <c r="A545" s="476">
        <v>37107</v>
      </c>
      <c r="B545" s="476" t="s">
        <v>8069</v>
      </c>
      <c r="C545" s="476" t="s">
        <v>9</v>
      </c>
      <c r="D545" s="477">
        <v>5.24</v>
      </c>
    </row>
    <row r="546" spans="1:4" s="476" customFormat="1" x14ac:dyDescent="0.2">
      <c r="A546" s="476">
        <v>34576</v>
      </c>
      <c r="B546" s="476" t="s">
        <v>8070</v>
      </c>
      <c r="C546" s="476" t="s">
        <v>9</v>
      </c>
      <c r="D546" s="477">
        <v>5.79</v>
      </c>
    </row>
    <row r="547" spans="1:4" s="476" customFormat="1" x14ac:dyDescent="0.2">
      <c r="A547" s="476">
        <v>34577</v>
      </c>
      <c r="B547" s="476" t="s">
        <v>8071</v>
      </c>
      <c r="C547" s="476" t="s">
        <v>9</v>
      </c>
      <c r="D547" s="477">
        <v>6.04</v>
      </c>
    </row>
    <row r="548" spans="1:4" s="476" customFormat="1" x14ac:dyDescent="0.2">
      <c r="A548" s="476">
        <v>34578</v>
      </c>
      <c r="B548" s="476" t="s">
        <v>8072</v>
      </c>
      <c r="C548" s="476" t="s">
        <v>9</v>
      </c>
      <c r="D548" s="477">
        <v>6.55</v>
      </c>
    </row>
    <row r="549" spans="1:4" s="476" customFormat="1" x14ac:dyDescent="0.2">
      <c r="A549" s="476">
        <v>34579</v>
      </c>
      <c r="B549" s="476" t="s">
        <v>8073</v>
      </c>
      <c r="C549" s="476" t="s">
        <v>9</v>
      </c>
      <c r="D549" s="477">
        <v>6.98</v>
      </c>
    </row>
    <row r="550" spans="1:4" s="476" customFormat="1" x14ac:dyDescent="0.2">
      <c r="A550" s="476">
        <v>25067</v>
      </c>
      <c r="B550" s="476" t="s">
        <v>8074</v>
      </c>
      <c r="C550" s="476" t="s">
        <v>9</v>
      </c>
      <c r="D550" s="477">
        <v>4.67</v>
      </c>
    </row>
    <row r="551" spans="1:4" s="476" customFormat="1" x14ac:dyDescent="0.2">
      <c r="A551" s="476">
        <v>34580</v>
      </c>
      <c r="B551" s="476" t="s">
        <v>8075</v>
      </c>
      <c r="C551" s="476" t="s">
        <v>9</v>
      </c>
      <c r="D551" s="477">
        <v>5.22</v>
      </c>
    </row>
    <row r="552" spans="1:4" s="476" customFormat="1" x14ac:dyDescent="0.2">
      <c r="A552" s="476">
        <v>25071</v>
      </c>
      <c r="B552" s="476" t="s">
        <v>8076</v>
      </c>
      <c r="C552" s="476" t="s">
        <v>9</v>
      </c>
      <c r="D552" s="477">
        <v>2.6</v>
      </c>
    </row>
    <row r="553" spans="1:4" s="476" customFormat="1" x14ac:dyDescent="0.2">
      <c r="A553" s="476">
        <v>38395</v>
      </c>
      <c r="B553" s="476" t="s">
        <v>8077</v>
      </c>
      <c r="C553" s="476" t="s">
        <v>9</v>
      </c>
      <c r="D553" s="477">
        <v>8.92</v>
      </c>
    </row>
    <row r="554" spans="1:4" s="476" customFormat="1" x14ac:dyDescent="0.2">
      <c r="A554" s="476">
        <v>34583</v>
      </c>
      <c r="B554" s="476" t="s">
        <v>8078</v>
      </c>
      <c r="C554" s="476" t="s">
        <v>3</v>
      </c>
      <c r="D554" s="477">
        <v>43.23</v>
      </c>
    </row>
    <row r="555" spans="1:4" s="476" customFormat="1" x14ac:dyDescent="0.2">
      <c r="A555" s="476">
        <v>34584</v>
      </c>
      <c r="B555" s="476" t="s">
        <v>8079</v>
      </c>
      <c r="C555" s="476" t="s">
        <v>3</v>
      </c>
      <c r="D555" s="477">
        <v>24.2</v>
      </c>
    </row>
    <row r="556" spans="1:4" s="476" customFormat="1" x14ac:dyDescent="0.2">
      <c r="A556" s="476">
        <v>709</v>
      </c>
      <c r="B556" s="476" t="s">
        <v>8080</v>
      </c>
      <c r="C556" s="476" t="s">
        <v>3</v>
      </c>
      <c r="D556" s="477">
        <v>883.19</v>
      </c>
    </row>
    <row r="557" spans="1:4" s="476" customFormat="1" x14ac:dyDescent="0.2">
      <c r="A557" s="476">
        <v>34599</v>
      </c>
      <c r="B557" s="476" t="s">
        <v>8081</v>
      </c>
      <c r="C557" s="476" t="s">
        <v>9</v>
      </c>
      <c r="D557" s="477">
        <v>2.67</v>
      </c>
    </row>
    <row r="558" spans="1:4" s="476" customFormat="1" x14ac:dyDescent="0.2">
      <c r="A558" s="476">
        <v>34592</v>
      </c>
      <c r="B558" s="476" t="s">
        <v>8082</v>
      </c>
      <c r="C558" s="476" t="s">
        <v>9</v>
      </c>
      <c r="D558" s="477">
        <v>2.97</v>
      </c>
    </row>
    <row r="559" spans="1:4" s="476" customFormat="1" x14ac:dyDescent="0.2">
      <c r="A559" s="476">
        <v>37103</v>
      </c>
      <c r="B559" s="476" t="s">
        <v>8083</v>
      </c>
      <c r="C559" s="476" t="s">
        <v>9</v>
      </c>
      <c r="D559" s="477">
        <v>3.4</v>
      </c>
    </row>
    <row r="560" spans="1:4" s="476" customFormat="1" x14ac:dyDescent="0.2">
      <c r="A560" s="476">
        <v>34555</v>
      </c>
      <c r="B560" s="476" t="s">
        <v>8084</v>
      </c>
      <c r="C560" s="476" t="s">
        <v>9</v>
      </c>
      <c r="D560" s="477">
        <v>4.32</v>
      </c>
    </row>
    <row r="561" spans="1:4" s="476" customFormat="1" x14ac:dyDescent="0.2">
      <c r="A561" s="476">
        <v>674</v>
      </c>
      <c r="B561" s="476" t="s">
        <v>8085</v>
      </c>
      <c r="C561" s="476" t="s">
        <v>3</v>
      </c>
      <c r="D561" s="477">
        <v>63.62</v>
      </c>
    </row>
    <row r="562" spans="1:4" s="476" customFormat="1" x14ac:dyDescent="0.2">
      <c r="A562" s="476">
        <v>34600</v>
      </c>
      <c r="B562" s="476" t="s">
        <v>8086</v>
      </c>
      <c r="C562" s="476" t="s">
        <v>3</v>
      </c>
      <c r="D562" s="477">
        <v>93.45</v>
      </c>
    </row>
    <row r="563" spans="1:4" s="476" customFormat="1" x14ac:dyDescent="0.2">
      <c r="A563" s="476">
        <v>652</v>
      </c>
      <c r="B563" s="476" t="s">
        <v>8087</v>
      </c>
      <c r="C563" s="476" t="s">
        <v>3</v>
      </c>
      <c r="D563" s="477">
        <v>143.15</v>
      </c>
    </row>
    <row r="564" spans="1:4" s="476" customFormat="1" x14ac:dyDescent="0.2">
      <c r="A564" s="476">
        <v>651</v>
      </c>
      <c r="B564" s="476" t="s">
        <v>8088</v>
      </c>
      <c r="C564" s="476" t="s">
        <v>9</v>
      </c>
      <c r="D564" s="477">
        <v>3.27</v>
      </c>
    </row>
    <row r="565" spans="1:4" s="476" customFormat="1" x14ac:dyDescent="0.2">
      <c r="A565" s="476">
        <v>654</v>
      </c>
      <c r="B565" s="476" t="s">
        <v>8089</v>
      </c>
      <c r="C565" s="476" t="s">
        <v>9</v>
      </c>
      <c r="D565" s="477">
        <v>4.0599999999999996</v>
      </c>
    </row>
    <row r="566" spans="1:4" s="476" customFormat="1" x14ac:dyDescent="0.2">
      <c r="A566" s="476">
        <v>650</v>
      </c>
      <c r="B566" s="476" t="s">
        <v>8090</v>
      </c>
      <c r="C566" s="476" t="s">
        <v>9</v>
      </c>
      <c r="D566" s="477">
        <v>2.62</v>
      </c>
    </row>
    <row r="567" spans="1:4" s="476" customFormat="1" x14ac:dyDescent="0.2">
      <c r="A567" s="476">
        <v>718</v>
      </c>
      <c r="B567" s="476" t="s">
        <v>16748</v>
      </c>
      <c r="C567" s="476" t="s">
        <v>9</v>
      </c>
      <c r="D567" s="477">
        <v>18.11</v>
      </c>
    </row>
    <row r="568" spans="1:4" s="476" customFormat="1" x14ac:dyDescent="0.2">
      <c r="A568" s="476">
        <v>11981</v>
      </c>
      <c r="B568" s="476" t="s">
        <v>16749</v>
      </c>
      <c r="C568" s="476" t="s">
        <v>9</v>
      </c>
      <c r="D568" s="477">
        <v>17.59</v>
      </c>
    </row>
    <row r="569" spans="1:4" s="476" customFormat="1" x14ac:dyDescent="0.2">
      <c r="A569" s="476">
        <v>34586</v>
      </c>
      <c r="B569" s="476" t="s">
        <v>8091</v>
      </c>
      <c r="C569" s="476" t="s">
        <v>9</v>
      </c>
      <c r="D569" s="477">
        <v>2.5099999999999998</v>
      </c>
    </row>
    <row r="570" spans="1:4" s="476" customFormat="1" x14ac:dyDescent="0.2">
      <c r="A570" s="476">
        <v>38603</v>
      </c>
      <c r="B570" s="476" t="s">
        <v>8092</v>
      </c>
      <c r="C570" s="476" t="s">
        <v>9</v>
      </c>
      <c r="D570" s="477">
        <v>3.04</v>
      </c>
    </row>
    <row r="571" spans="1:4" s="476" customFormat="1" x14ac:dyDescent="0.2">
      <c r="A571" s="476">
        <v>34588</v>
      </c>
      <c r="B571" s="476" t="s">
        <v>8093</v>
      </c>
      <c r="C571" s="476" t="s">
        <v>9</v>
      </c>
      <c r="D571" s="477">
        <v>3.28</v>
      </c>
    </row>
    <row r="572" spans="1:4" s="476" customFormat="1" x14ac:dyDescent="0.2">
      <c r="A572" s="476">
        <v>34590</v>
      </c>
      <c r="B572" s="476" t="s">
        <v>8094</v>
      </c>
      <c r="C572" s="476" t="s">
        <v>9</v>
      </c>
      <c r="D572" s="477">
        <v>2.99</v>
      </c>
    </row>
    <row r="573" spans="1:4" s="476" customFormat="1" x14ac:dyDescent="0.2">
      <c r="A573" s="476">
        <v>34591</v>
      </c>
      <c r="B573" s="476" t="s">
        <v>8095</v>
      </c>
      <c r="C573" s="476" t="s">
        <v>9</v>
      </c>
      <c r="D573" s="477">
        <v>4.05</v>
      </c>
    </row>
    <row r="574" spans="1:4" s="476" customFormat="1" x14ac:dyDescent="0.2">
      <c r="A574" s="476">
        <v>41372</v>
      </c>
      <c r="B574" s="476" t="s">
        <v>8096</v>
      </c>
      <c r="C574" s="476" t="s">
        <v>3</v>
      </c>
      <c r="D574" s="477">
        <v>89.29</v>
      </c>
    </row>
    <row r="575" spans="1:4" s="476" customFormat="1" x14ac:dyDescent="0.2">
      <c r="A575" s="476">
        <v>41371</v>
      </c>
      <c r="B575" s="476" t="s">
        <v>8097</v>
      </c>
      <c r="C575" s="476" t="s">
        <v>3</v>
      </c>
      <c r="D575" s="477">
        <v>52.77</v>
      </c>
    </row>
    <row r="576" spans="1:4" s="476" customFormat="1" x14ac:dyDescent="0.2">
      <c r="A576" s="476">
        <v>40517</v>
      </c>
      <c r="B576" s="476" t="s">
        <v>8098</v>
      </c>
      <c r="C576" s="476" t="s">
        <v>3</v>
      </c>
      <c r="D576" s="477">
        <v>50.65</v>
      </c>
    </row>
    <row r="577" spans="1:4" s="476" customFormat="1" x14ac:dyDescent="0.2">
      <c r="A577" s="476">
        <v>40515</v>
      </c>
      <c r="B577" s="476" t="s">
        <v>8099</v>
      </c>
      <c r="C577" s="476" t="s">
        <v>3</v>
      </c>
      <c r="D577" s="477">
        <v>113.96</v>
      </c>
    </row>
    <row r="578" spans="1:4" s="476" customFormat="1" x14ac:dyDescent="0.2">
      <c r="A578" s="476">
        <v>40529</v>
      </c>
      <c r="B578" s="476" t="s">
        <v>8100</v>
      </c>
      <c r="C578" s="476" t="s">
        <v>3</v>
      </c>
      <c r="D578" s="477">
        <v>72.81</v>
      </c>
    </row>
    <row r="579" spans="1:4" s="476" customFormat="1" x14ac:dyDescent="0.2">
      <c r="A579" s="476">
        <v>36170</v>
      </c>
      <c r="B579" s="476" t="s">
        <v>8101</v>
      </c>
      <c r="C579" s="476" t="s">
        <v>3</v>
      </c>
      <c r="D579" s="477">
        <v>60.41</v>
      </c>
    </row>
    <row r="580" spans="1:4" s="476" customFormat="1" x14ac:dyDescent="0.2">
      <c r="A580" s="476">
        <v>40524</v>
      </c>
      <c r="B580" s="476" t="s">
        <v>8102</v>
      </c>
      <c r="C580" s="476" t="s">
        <v>3</v>
      </c>
      <c r="D580" s="477">
        <v>71.22</v>
      </c>
    </row>
    <row r="581" spans="1:4" s="476" customFormat="1" x14ac:dyDescent="0.2">
      <c r="A581" s="476">
        <v>36156</v>
      </c>
      <c r="B581" s="476" t="s">
        <v>8103</v>
      </c>
      <c r="C581" s="476" t="s">
        <v>3</v>
      </c>
      <c r="D581" s="477">
        <v>55.4</v>
      </c>
    </row>
    <row r="582" spans="1:4" s="476" customFormat="1" x14ac:dyDescent="0.2">
      <c r="A582" s="476">
        <v>36155</v>
      </c>
      <c r="B582" s="476" t="s">
        <v>8104</v>
      </c>
      <c r="C582" s="476" t="s">
        <v>3</v>
      </c>
      <c r="D582" s="477">
        <v>47.82</v>
      </c>
    </row>
    <row r="583" spans="1:4" s="476" customFormat="1" x14ac:dyDescent="0.2">
      <c r="A583" s="476">
        <v>36154</v>
      </c>
      <c r="B583" s="476" t="s">
        <v>8105</v>
      </c>
      <c r="C583" s="476" t="s">
        <v>3</v>
      </c>
      <c r="D583" s="477">
        <v>66.48</v>
      </c>
    </row>
    <row r="584" spans="1:4" s="476" customFormat="1" x14ac:dyDescent="0.2">
      <c r="A584" s="476">
        <v>695</v>
      </c>
      <c r="B584" s="476" t="s">
        <v>8106</v>
      </c>
      <c r="C584" s="476" t="s">
        <v>3</v>
      </c>
      <c r="D584" s="477">
        <v>48.83</v>
      </c>
    </row>
    <row r="585" spans="1:4" s="476" customFormat="1" x14ac:dyDescent="0.2">
      <c r="A585" s="476">
        <v>679</v>
      </c>
      <c r="B585" s="476" t="s">
        <v>8107</v>
      </c>
      <c r="C585" s="476" t="s">
        <v>3</v>
      </c>
      <c r="D585" s="477">
        <v>72.81</v>
      </c>
    </row>
    <row r="586" spans="1:4" s="476" customFormat="1" x14ac:dyDescent="0.2">
      <c r="A586" s="476">
        <v>711</v>
      </c>
      <c r="B586" s="476" t="s">
        <v>8108</v>
      </c>
      <c r="C586" s="476" t="s">
        <v>3</v>
      </c>
      <c r="D586" s="477">
        <v>48.16</v>
      </c>
    </row>
    <row r="587" spans="1:4" s="476" customFormat="1" x14ac:dyDescent="0.2">
      <c r="A587" s="476">
        <v>712</v>
      </c>
      <c r="B587" s="476" t="s">
        <v>8109</v>
      </c>
      <c r="C587" s="476" t="s">
        <v>3</v>
      </c>
      <c r="D587" s="477">
        <v>60.67</v>
      </c>
    </row>
    <row r="588" spans="1:4" s="476" customFormat="1" x14ac:dyDescent="0.2">
      <c r="A588" s="476">
        <v>12614</v>
      </c>
      <c r="B588" s="476" t="s">
        <v>8110</v>
      </c>
      <c r="C588" s="476" t="s">
        <v>9</v>
      </c>
      <c r="D588" s="477">
        <v>22.15</v>
      </c>
    </row>
    <row r="589" spans="1:4" s="476" customFormat="1" x14ac:dyDescent="0.2">
      <c r="A589" s="476">
        <v>6140</v>
      </c>
      <c r="B589" s="476" t="s">
        <v>8111</v>
      </c>
      <c r="C589" s="476" t="s">
        <v>9</v>
      </c>
      <c r="D589" s="477">
        <v>4.08</v>
      </c>
    </row>
    <row r="590" spans="1:4" s="476" customFormat="1" x14ac:dyDescent="0.2">
      <c r="A590" s="476">
        <v>38399</v>
      </c>
      <c r="B590" s="476" t="s">
        <v>8112</v>
      </c>
      <c r="C590" s="476" t="s">
        <v>9</v>
      </c>
      <c r="D590" s="477">
        <v>222.3</v>
      </c>
    </row>
    <row r="591" spans="1:4" s="476" customFormat="1" x14ac:dyDescent="0.2">
      <c r="A591" s="476">
        <v>735</v>
      </c>
      <c r="B591" s="476" t="s">
        <v>8113</v>
      </c>
      <c r="C591" s="476" t="s">
        <v>9</v>
      </c>
      <c r="D591" s="478">
        <v>2568.27</v>
      </c>
    </row>
    <row r="592" spans="1:4" s="476" customFormat="1" x14ac:dyDescent="0.2">
      <c r="A592" s="476">
        <v>736</v>
      </c>
      <c r="B592" s="476" t="s">
        <v>8114</v>
      </c>
      <c r="C592" s="476" t="s">
        <v>9</v>
      </c>
      <c r="D592" s="478">
        <v>2159.4499999999998</v>
      </c>
    </row>
    <row r="593" spans="1:4" s="476" customFormat="1" x14ac:dyDescent="0.2">
      <c r="A593" s="476">
        <v>729</v>
      </c>
      <c r="B593" s="476" t="s">
        <v>8115</v>
      </c>
      <c r="C593" s="476" t="s">
        <v>9</v>
      </c>
      <c r="D593" s="477">
        <v>880</v>
      </c>
    </row>
    <row r="594" spans="1:4" s="476" customFormat="1" x14ac:dyDescent="0.2">
      <c r="A594" s="476">
        <v>39925</v>
      </c>
      <c r="B594" s="476" t="s">
        <v>8116</v>
      </c>
      <c r="C594" s="476" t="s">
        <v>9</v>
      </c>
      <c r="D594" s="478">
        <v>12715.92</v>
      </c>
    </row>
    <row r="595" spans="1:4" s="476" customFormat="1" x14ac:dyDescent="0.2">
      <c r="A595" s="476">
        <v>731</v>
      </c>
      <c r="B595" s="476" t="s">
        <v>8117</v>
      </c>
      <c r="C595" s="476" t="s">
        <v>9</v>
      </c>
      <c r="D595" s="477">
        <v>856.46</v>
      </c>
    </row>
    <row r="596" spans="1:4" s="476" customFormat="1" x14ac:dyDescent="0.2">
      <c r="A596" s="476">
        <v>10575</v>
      </c>
      <c r="B596" s="476" t="s">
        <v>8118</v>
      </c>
      <c r="C596" s="476" t="s">
        <v>9</v>
      </c>
      <c r="D596" s="478">
        <v>1336.56</v>
      </c>
    </row>
    <row r="597" spans="1:4" s="476" customFormat="1" x14ac:dyDescent="0.2">
      <c r="A597" s="476">
        <v>733</v>
      </c>
      <c r="B597" s="476" t="s">
        <v>8119</v>
      </c>
      <c r="C597" s="476" t="s">
        <v>9</v>
      </c>
      <c r="D597" s="478">
        <v>1463.38</v>
      </c>
    </row>
    <row r="598" spans="1:4" s="476" customFormat="1" x14ac:dyDescent="0.2">
      <c r="A598" s="476">
        <v>732</v>
      </c>
      <c r="B598" s="476" t="s">
        <v>8120</v>
      </c>
      <c r="C598" s="476" t="s">
        <v>9</v>
      </c>
      <c r="D598" s="478">
        <v>1443.7</v>
      </c>
    </row>
    <row r="599" spans="1:4" s="476" customFormat="1" x14ac:dyDescent="0.2">
      <c r="A599" s="476">
        <v>737</v>
      </c>
      <c r="B599" s="476" t="s">
        <v>8121</v>
      </c>
      <c r="C599" s="476" t="s">
        <v>9</v>
      </c>
      <c r="D599" s="478">
        <v>8095.85</v>
      </c>
    </row>
    <row r="600" spans="1:4" s="476" customFormat="1" x14ac:dyDescent="0.2">
      <c r="A600" s="476">
        <v>738</v>
      </c>
      <c r="B600" s="476" t="s">
        <v>8122</v>
      </c>
      <c r="C600" s="476" t="s">
        <v>9</v>
      </c>
      <c r="D600" s="478">
        <v>3753.99</v>
      </c>
    </row>
    <row r="601" spans="1:4" s="476" customFormat="1" x14ac:dyDescent="0.2">
      <c r="A601" s="476">
        <v>740</v>
      </c>
      <c r="B601" s="476" t="s">
        <v>8123</v>
      </c>
      <c r="C601" s="476" t="s">
        <v>9</v>
      </c>
      <c r="D601" s="478">
        <v>7616.07</v>
      </c>
    </row>
    <row r="602" spans="1:4" s="476" customFormat="1" x14ac:dyDescent="0.2">
      <c r="A602" s="476">
        <v>734</v>
      </c>
      <c r="B602" s="476" t="s">
        <v>8124</v>
      </c>
      <c r="C602" s="476" t="s">
        <v>9</v>
      </c>
      <c r="D602" s="478">
        <v>1547.64</v>
      </c>
    </row>
    <row r="603" spans="1:4" s="476" customFormat="1" x14ac:dyDescent="0.2">
      <c r="A603" s="476">
        <v>39008</v>
      </c>
      <c r="B603" s="476" t="s">
        <v>8125</v>
      </c>
      <c r="C603" s="476" t="s">
        <v>9</v>
      </c>
      <c r="D603" s="478">
        <v>61647.83</v>
      </c>
    </row>
    <row r="604" spans="1:4" s="476" customFormat="1" x14ac:dyDescent="0.2">
      <c r="A604" s="476">
        <v>39009</v>
      </c>
      <c r="B604" s="476" t="s">
        <v>8126</v>
      </c>
      <c r="C604" s="476" t="s">
        <v>9</v>
      </c>
      <c r="D604" s="478">
        <v>66048.009999999995</v>
      </c>
    </row>
    <row r="605" spans="1:4" s="476" customFormat="1" x14ac:dyDescent="0.2">
      <c r="A605" s="476">
        <v>10587</v>
      </c>
      <c r="B605" s="476" t="s">
        <v>8127</v>
      </c>
      <c r="C605" s="476" t="s">
        <v>9</v>
      </c>
      <c r="D605" s="478">
        <v>3012.95</v>
      </c>
    </row>
    <row r="606" spans="1:4" s="476" customFormat="1" x14ac:dyDescent="0.2">
      <c r="A606" s="476">
        <v>759</v>
      </c>
      <c r="B606" s="476" t="s">
        <v>8128</v>
      </c>
      <c r="C606" s="476" t="s">
        <v>9</v>
      </c>
      <c r="D606" s="478">
        <v>4332.03</v>
      </c>
    </row>
    <row r="607" spans="1:4" s="476" customFormat="1" x14ac:dyDescent="0.2">
      <c r="A607" s="476">
        <v>761</v>
      </c>
      <c r="B607" s="476" t="s">
        <v>8129</v>
      </c>
      <c r="C607" s="476" t="s">
        <v>9</v>
      </c>
      <c r="D607" s="478">
        <v>7343.15</v>
      </c>
    </row>
    <row r="608" spans="1:4" s="476" customFormat="1" x14ac:dyDescent="0.2">
      <c r="A608" s="476">
        <v>750</v>
      </c>
      <c r="B608" s="476" t="s">
        <v>8130</v>
      </c>
      <c r="C608" s="476" t="s">
        <v>9</v>
      </c>
      <c r="D608" s="478">
        <v>6971.74</v>
      </c>
    </row>
    <row r="609" spans="1:4" s="476" customFormat="1" x14ac:dyDescent="0.2">
      <c r="A609" s="476">
        <v>755</v>
      </c>
      <c r="B609" s="476" t="s">
        <v>8131</v>
      </c>
      <c r="C609" s="476" t="s">
        <v>9</v>
      </c>
      <c r="D609" s="478">
        <v>28608.639999999999</v>
      </c>
    </row>
    <row r="610" spans="1:4" s="476" customFormat="1" x14ac:dyDescent="0.2">
      <c r="A610" s="476">
        <v>749</v>
      </c>
      <c r="B610" s="476" t="s">
        <v>8132</v>
      </c>
      <c r="C610" s="476" t="s">
        <v>9</v>
      </c>
      <c r="D610" s="478">
        <v>10521.73</v>
      </c>
    </row>
    <row r="611" spans="1:4" s="476" customFormat="1" x14ac:dyDescent="0.2">
      <c r="A611" s="476">
        <v>756</v>
      </c>
      <c r="B611" s="476" t="s">
        <v>8133</v>
      </c>
      <c r="C611" s="476" t="s">
        <v>9</v>
      </c>
      <c r="D611" s="478">
        <v>31201.55</v>
      </c>
    </row>
    <row r="612" spans="1:4" s="476" customFormat="1" x14ac:dyDescent="0.2">
      <c r="A612" s="476">
        <v>757</v>
      </c>
      <c r="B612" s="476" t="s">
        <v>8134</v>
      </c>
      <c r="C612" s="476" t="s">
        <v>9</v>
      </c>
      <c r="D612" s="478">
        <v>14167.5</v>
      </c>
    </row>
    <row r="613" spans="1:4" s="476" customFormat="1" x14ac:dyDescent="0.2">
      <c r="A613" s="476">
        <v>10588</v>
      </c>
      <c r="B613" s="476" t="s">
        <v>8135</v>
      </c>
      <c r="C613" s="476" t="s">
        <v>9</v>
      </c>
      <c r="D613" s="478">
        <v>3127.83</v>
      </c>
    </row>
    <row r="614" spans="1:4" s="476" customFormat="1" x14ac:dyDescent="0.2">
      <c r="A614" s="476">
        <v>10592</v>
      </c>
      <c r="B614" s="476" t="s">
        <v>8136</v>
      </c>
      <c r="C614" s="476" t="s">
        <v>9</v>
      </c>
      <c r="D614" s="478">
        <v>3778</v>
      </c>
    </row>
    <row r="615" spans="1:4" s="476" customFormat="1" x14ac:dyDescent="0.2">
      <c r="A615" s="476">
        <v>10589</v>
      </c>
      <c r="B615" s="476" t="s">
        <v>8137</v>
      </c>
      <c r="C615" s="476" t="s">
        <v>9</v>
      </c>
      <c r="D615" s="478">
        <v>5075.5</v>
      </c>
    </row>
    <row r="616" spans="1:4" s="476" customFormat="1" x14ac:dyDescent="0.2">
      <c r="A616" s="476">
        <v>760</v>
      </c>
      <c r="B616" s="476" t="s">
        <v>8138</v>
      </c>
      <c r="C616" s="476" t="s">
        <v>9</v>
      </c>
      <c r="D616" s="478">
        <v>28335</v>
      </c>
    </row>
    <row r="617" spans="1:4" s="476" customFormat="1" x14ac:dyDescent="0.2">
      <c r="A617" s="476">
        <v>751</v>
      </c>
      <c r="B617" s="476" t="s">
        <v>8139</v>
      </c>
      <c r="C617" s="476" t="s">
        <v>9</v>
      </c>
      <c r="D617" s="478">
        <v>4462.76</v>
      </c>
    </row>
    <row r="618" spans="1:4" s="476" customFormat="1" x14ac:dyDescent="0.2">
      <c r="A618" s="476">
        <v>754</v>
      </c>
      <c r="B618" s="476" t="s">
        <v>8140</v>
      </c>
      <c r="C618" s="476" t="s">
        <v>9</v>
      </c>
      <c r="D618" s="478">
        <v>7083.75</v>
      </c>
    </row>
    <row r="619" spans="1:4" s="476" customFormat="1" x14ac:dyDescent="0.2">
      <c r="A619" s="476">
        <v>14013</v>
      </c>
      <c r="B619" s="476" t="s">
        <v>8141</v>
      </c>
      <c r="C619" s="476" t="s">
        <v>9</v>
      </c>
      <c r="D619" s="478">
        <v>218767.6</v>
      </c>
    </row>
    <row r="620" spans="1:4" s="476" customFormat="1" x14ac:dyDescent="0.2">
      <c r="A620" s="476">
        <v>39917</v>
      </c>
      <c r="B620" s="476" t="s">
        <v>8142</v>
      </c>
      <c r="C620" s="476" t="s">
        <v>9</v>
      </c>
      <c r="D620" s="478">
        <v>94695.52</v>
      </c>
    </row>
    <row r="621" spans="1:4" s="476" customFormat="1" x14ac:dyDescent="0.2">
      <c r="A621" s="476">
        <v>38167</v>
      </c>
      <c r="B621" s="476" t="s">
        <v>13108</v>
      </c>
      <c r="C621" s="476" t="s">
        <v>8005</v>
      </c>
      <c r="D621" s="477">
        <v>25.75</v>
      </c>
    </row>
    <row r="622" spans="1:4" s="476" customFormat="1" x14ac:dyDescent="0.2">
      <c r="A622" s="476">
        <v>36145</v>
      </c>
      <c r="B622" s="476" t="s">
        <v>8143</v>
      </c>
      <c r="C622" s="476" t="s">
        <v>8005</v>
      </c>
      <c r="D622" s="477">
        <v>42.48</v>
      </c>
    </row>
    <row r="623" spans="1:4" s="476" customFormat="1" x14ac:dyDescent="0.2">
      <c r="A623" s="476">
        <v>12893</v>
      </c>
      <c r="B623" s="476" t="s">
        <v>8144</v>
      </c>
      <c r="C623" s="476" t="s">
        <v>8005</v>
      </c>
      <c r="D623" s="477">
        <v>70.8</v>
      </c>
    </row>
    <row r="624" spans="1:4" s="476" customFormat="1" x14ac:dyDescent="0.2">
      <c r="A624" s="476">
        <v>11685</v>
      </c>
      <c r="B624" s="476" t="s">
        <v>8145</v>
      </c>
      <c r="C624" s="476" t="s">
        <v>9</v>
      </c>
      <c r="D624" s="477">
        <v>26.35</v>
      </c>
    </row>
    <row r="625" spans="1:4" s="476" customFormat="1" x14ac:dyDescent="0.2">
      <c r="A625" s="476">
        <v>11680</v>
      </c>
      <c r="B625" s="476" t="s">
        <v>8146</v>
      </c>
      <c r="C625" s="476" t="s">
        <v>9</v>
      </c>
      <c r="D625" s="477">
        <v>17.54</v>
      </c>
    </row>
    <row r="626" spans="1:4" s="476" customFormat="1" x14ac:dyDescent="0.2">
      <c r="A626" s="476">
        <v>11679</v>
      </c>
      <c r="B626" s="476" t="s">
        <v>16750</v>
      </c>
      <c r="C626" s="476" t="s">
        <v>9</v>
      </c>
      <c r="D626" s="477">
        <v>23.78</v>
      </c>
    </row>
    <row r="627" spans="1:4" s="476" customFormat="1" x14ac:dyDescent="0.2">
      <c r="A627" s="476">
        <v>2512</v>
      </c>
      <c r="B627" s="476" t="s">
        <v>8147</v>
      </c>
      <c r="C627" s="476" t="s">
        <v>9</v>
      </c>
      <c r="D627" s="477">
        <v>24.56</v>
      </c>
    </row>
    <row r="628" spans="1:4" s="476" customFormat="1" x14ac:dyDescent="0.2">
      <c r="A628" s="476">
        <v>4374</v>
      </c>
      <c r="B628" s="476" t="s">
        <v>8148</v>
      </c>
      <c r="C628" s="476" t="s">
        <v>9</v>
      </c>
      <c r="D628" s="477">
        <v>0.59</v>
      </c>
    </row>
    <row r="629" spans="1:4" s="476" customFormat="1" x14ac:dyDescent="0.2">
      <c r="A629" s="476">
        <v>7568</v>
      </c>
      <c r="B629" s="476" t="s">
        <v>1212</v>
      </c>
      <c r="C629" s="476" t="s">
        <v>9</v>
      </c>
      <c r="D629" s="477">
        <v>0.98</v>
      </c>
    </row>
    <row r="630" spans="1:4" s="476" customFormat="1" x14ac:dyDescent="0.2">
      <c r="A630" s="476">
        <v>7584</v>
      </c>
      <c r="B630" s="476" t="s">
        <v>1375</v>
      </c>
      <c r="C630" s="476" t="s">
        <v>9</v>
      </c>
      <c r="D630" s="477">
        <v>1.49</v>
      </c>
    </row>
    <row r="631" spans="1:4" s="476" customFormat="1" x14ac:dyDescent="0.2">
      <c r="A631" s="476">
        <v>11945</v>
      </c>
      <c r="B631" s="476" t="s">
        <v>8149</v>
      </c>
      <c r="C631" s="476" t="s">
        <v>9</v>
      </c>
      <c r="D631" s="477">
        <v>0.09</v>
      </c>
    </row>
    <row r="632" spans="1:4" s="476" customFormat="1" x14ac:dyDescent="0.2">
      <c r="A632" s="476">
        <v>11946</v>
      </c>
      <c r="B632" s="476" t="s">
        <v>8150</v>
      </c>
      <c r="C632" s="476" t="s">
        <v>9</v>
      </c>
      <c r="D632" s="477">
        <v>0.11</v>
      </c>
    </row>
    <row r="633" spans="1:4" s="476" customFormat="1" x14ac:dyDescent="0.2">
      <c r="A633" s="476">
        <v>4375</v>
      </c>
      <c r="B633" s="476" t="s">
        <v>8151</v>
      </c>
      <c r="C633" s="476" t="s">
        <v>9</v>
      </c>
      <c r="D633" s="477">
        <v>0.16</v>
      </c>
    </row>
    <row r="634" spans="1:4" s="476" customFormat="1" x14ac:dyDescent="0.2">
      <c r="A634" s="476">
        <v>11950</v>
      </c>
      <c r="B634" s="476" t="s">
        <v>1464</v>
      </c>
      <c r="C634" s="476" t="s">
        <v>9</v>
      </c>
      <c r="D634" s="477">
        <v>0.33</v>
      </c>
    </row>
    <row r="635" spans="1:4" s="476" customFormat="1" x14ac:dyDescent="0.2">
      <c r="A635" s="476">
        <v>4376</v>
      </c>
      <c r="B635" s="476" t="s">
        <v>8152</v>
      </c>
      <c r="C635" s="476" t="s">
        <v>9</v>
      </c>
      <c r="D635" s="477">
        <v>0.31</v>
      </c>
    </row>
    <row r="636" spans="1:4" s="476" customFormat="1" x14ac:dyDescent="0.2">
      <c r="A636" s="476">
        <v>7583</v>
      </c>
      <c r="B636" s="476" t="s">
        <v>8153</v>
      </c>
      <c r="C636" s="476" t="s">
        <v>9</v>
      </c>
      <c r="D636" s="477">
        <v>0.67</v>
      </c>
    </row>
    <row r="637" spans="1:4" s="476" customFormat="1" x14ac:dyDescent="0.2">
      <c r="A637" s="476">
        <v>4350</v>
      </c>
      <c r="B637" s="476" t="s">
        <v>2188</v>
      </c>
      <c r="C637" s="476" t="s">
        <v>9</v>
      </c>
      <c r="D637" s="477">
        <v>0.45</v>
      </c>
    </row>
    <row r="638" spans="1:4" s="476" customFormat="1" x14ac:dyDescent="0.2">
      <c r="A638" s="476">
        <v>39886</v>
      </c>
      <c r="B638" s="476" t="s">
        <v>8154</v>
      </c>
      <c r="C638" s="476" t="s">
        <v>9</v>
      </c>
      <c r="D638" s="477">
        <v>6.45</v>
      </c>
    </row>
    <row r="639" spans="1:4" s="476" customFormat="1" x14ac:dyDescent="0.2">
      <c r="A639" s="476">
        <v>39887</v>
      </c>
      <c r="B639" s="476" t="s">
        <v>8155</v>
      </c>
      <c r="C639" s="476" t="s">
        <v>9</v>
      </c>
      <c r="D639" s="477">
        <v>9.68</v>
      </c>
    </row>
    <row r="640" spans="1:4" s="476" customFormat="1" x14ac:dyDescent="0.2">
      <c r="A640" s="476">
        <v>39888</v>
      </c>
      <c r="B640" s="476" t="s">
        <v>8156</v>
      </c>
      <c r="C640" s="476" t="s">
        <v>9</v>
      </c>
      <c r="D640" s="477">
        <v>22.13</v>
      </c>
    </row>
    <row r="641" spans="1:4" s="476" customFormat="1" x14ac:dyDescent="0.2">
      <c r="A641" s="476">
        <v>39890</v>
      </c>
      <c r="B641" s="476" t="s">
        <v>8157</v>
      </c>
      <c r="C641" s="476" t="s">
        <v>9</v>
      </c>
      <c r="D641" s="477">
        <v>37.770000000000003</v>
      </c>
    </row>
    <row r="642" spans="1:4" s="476" customFormat="1" x14ac:dyDescent="0.2">
      <c r="A642" s="476">
        <v>39891</v>
      </c>
      <c r="B642" s="476" t="s">
        <v>8158</v>
      </c>
      <c r="C642" s="476" t="s">
        <v>9</v>
      </c>
      <c r="D642" s="477">
        <v>53.26</v>
      </c>
    </row>
    <row r="643" spans="1:4" s="476" customFormat="1" x14ac:dyDescent="0.2">
      <c r="A643" s="476">
        <v>39892</v>
      </c>
      <c r="B643" s="476" t="s">
        <v>8159</v>
      </c>
      <c r="C643" s="476" t="s">
        <v>9</v>
      </c>
      <c r="D643" s="477">
        <v>166.02</v>
      </c>
    </row>
    <row r="644" spans="1:4" s="476" customFormat="1" x14ac:dyDescent="0.2">
      <c r="A644" s="476">
        <v>790</v>
      </c>
      <c r="B644" s="476" t="s">
        <v>8160</v>
      </c>
      <c r="C644" s="476" t="s">
        <v>9</v>
      </c>
      <c r="D644" s="477">
        <v>20.010000000000002</v>
      </c>
    </row>
    <row r="645" spans="1:4" s="476" customFormat="1" x14ac:dyDescent="0.2">
      <c r="A645" s="476">
        <v>766</v>
      </c>
      <c r="B645" s="476" t="s">
        <v>8161</v>
      </c>
      <c r="C645" s="476" t="s">
        <v>9</v>
      </c>
      <c r="D645" s="477">
        <v>20.010000000000002</v>
      </c>
    </row>
    <row r="646" spans="1:4" s="476" customFormat="1" x14ac:dyDescent="0.2">
      <c r="A646" s="476">
        <v>791</v>
      </c>
      <c r="B646" s="476" t="s">
        <v>8162</v>
      </c>
      <c r="C646" s="476" t="s">
        <v>9</v>
      </c>
      <c r="D646" s="477">
        <v>20.010000000000002</v>
      </c>
    </row>
    <row r="647" spans="1:4" s="476" customFormat="1" x14ac:dyDescent="0.2">
      <c r="A647" s="476">
        <v>767</v>
      </c>
      <c r="B647" s="476" t="s">
        <v>8163</v>
      </c>
      <c r="C647" s="476" t="s">
        <v>9</v>
      </c>
      <c r="D647" s="477">
        <v>20.010000000000002</v>
      </c>
    </row>
    <row r="648" spans="1:4" s="476" customFormat="1" x14ac:dyDescent="0.2">
      <c r="A648" s="476">
        <v>768</v>
      </c>
      <c r="B648" s="476" t="s">
        <v>8164</v>
      </c>
      <c r="C648" s="476" t="s">
        <v>9</v>
      </c>
      <c r="D648" s="477">
        <v>15.71</v>
      </c>
    </row>
    <row r="649" spans="1:4" s="476" customFormat="1" x14ac:dyDescent="0.2">
      <c r="A649" s="476">
        <v>789</v>
      </c>
      <c r="B649" s="476" t="s">
        <v>8165</v>
      </c>
      <c r="C649" s="476" t="s">
        <v>9</v>
      </c>
      <c r="D649" s="477">
        <v>15.38</v>
      </c>
    </row>
    <row r="650" spans="1:4" s="476" customFormat="1" x14ac:dyDescent="0.2">
      <c r="A650" s="476">
        <v>769</v>
      </c>
      <c r="B650" s="476" t="s">
        <v>8166</v>
      </c>
      <c r="C650" s="476" t="s">
        <v>9</v>
      </c>
      <c r="D650" s="477">
        <v>15.71</v>
      </c>
    </row>
    <row r="651" spans="1:4" s="476" customFormat="1" x14ac:dyDescent="0.2">
      <c r="A651" s="476">
        <v>770</v>
      </c>
      <c r="B651" s="476" t="s">
        <v>8167</v>
      </c>
      <c r="C651" s="476" t="s">
        <v>9</v>
      </c>
      <c r="D651" s="477">
        <v>5.54</v>
      </c>
    </row>
    <row r="652" spans="1:4" s="476" customFormat="1" x14ac:dyDescent="0.2">
      <c r="A652" s="476">
        <v>12394</v>
      </c>
      <c r="B652" s="476" t="s">
        <v>8168</v>
      </c>
      <c r="C652" s="476" t="s">
        <v>9</v>
      </c>
      <c r="D652" s="477">
        <v>5.54</v>
      </c>
    </row>
    <row r="653" spans="1:4" s="476" customFormat="1" x14ac:dyDescent="0.2">
      <c r="A653" s="476">
        <v>764</v>
      </c>
      <c r="B653" s="476" t="s">
        <v>8169</v>
      </c>
      <c r="C653" s="476" t="s">
        <v>9</v>
      </c>
      <c r="D653" s="477">
        <v>9.67</v>
      </c>
    </row>
    <row r="654" spans="1:4" s="476" customFormat="1" x14ac:dyDescent="0.2">
      <c r="A654" s="476">
        <v>765</v>
      </c>
      <c r="B654" s="476" t="s">
        <v>8170</v>
      </c>
      <c r="C654" s="476" t="s">
        <v>9</v>
      </c>
      <c r="D654" s="477">
        <v>9.67</v>
      </c>
    </row>
    <row r="655" spans="1:4" s="476" customFormat="1" x14ac:dyDescent="0.2">
      <c r="A655" s="476">
        <v>787</v>
      </c>
      <c r="B655" s="476" t="s">
        <v>8171</v>
      </c>
      <c r="C655" s="476" t="s">
        <v>9</v>
      </c>
      <c r="D655" s="477">
        <v>43.19</v>
      </c>
    </row>
    <row r="656" spans="1:4" s="476" customFormat="1" x14ac:dyDescent="0.2">
      <c r="A656" s="476">
        <v>774</v>
      </c>
      <c r="B656" s="476" t="s">
        <v>8172</v>
      </c>
      <c r="C656" s="476" t="s">
        <v>9</v>
      </c>
      <c r="D656" s="477">
        <v>43.19</v>
      </c>
    </row>
    <row r="657" spans="1:4" s="476" customFormat="1" x14ac:dyDescent="0.2">
      <c r="A657" s="476">
        <v>773</v>
      </c>
      <c r="B657" s="476" t="s">
        <v>8173</v>
      </c>
      <c r="C657" s="476" t="s">
        <v>9</v>
      </c>
      <c r="D657" s="477">
        <v>43.19</v>
      </c>
    </row>
    <row r="658" spans="1:4" s="476" customFormat="1" x14ac:dyDescent="0.2">
      <c r="A658" s="476">
        <v>775</v>
      </c>
      <c r="B658" s="476" t="s">
        <v>8174</v>
      </c>
      <c r="C658" s="476" t="s">
        <v>9</v>
      </c>
      <c r="D658" s="477">
        <v>43.19</v>
      </c>
    </row>
    <row r="659" spans="1:4" s="476" customFormat="1" x14ac:dyDescent="0.2">
      <c r="A659" s="476">
        <v>788</v>
      </c>
      <c r="B659" s="476" t="s">
        <v>8175</v>
      </c>
      <c r="C659" s="476" t="s">
        <v>9</v>
      </c>
      <c r="D659" s="477">
        <v>26.85</v>
      </c>
    </row>
    <row r="660" spans="1:4" s="476" customFormat="1" x14ac:dyDescent="0.2">
      <c r="A660" s="476">
        <v>772</v>
      </c>
      <c r="B660" s="476" t="s">
        <v>8176</v>
      </c>
      <c r="C660" s="476" t="s">
        <v>9</v>
      </c>
      <c r="D660" s="477">
        <v>26.85</v>
      </c>
    </row>
    <row r="661" spans="1:4" s="476" customFormat="1" x14ac:dyDescent="0.2">
      <c r="A661" s="476">
        <v>771</v>
      </c>
      <c r="B661" s="476" t="s">
        <v>8177</v>
      </c>
      <c r="C661" s="476" t="s">
        <v>9</v>
      </c>
      <c r="D661" s="477">
        <v>26.85</v>
      </c>
    </row>
    <row r="662" spans="1:4" s="476" customFormat="1" x14ac:dyDescent="0.2">
      <c r="A662" s="476">
        <v>779</v>
      </c>
      <c r="B662" s="476" t="s">
        <v>8178</v>
      </c>
      <c r="C662" s="476" t="s">
        <v>9</v>
      </c>
      <c r="D662" s="477">
        <v>6.67</v>
      </c>
    </row>
    <row r="663" spans="1:4" s="476" customFormat="1" x14ac:dyDescent="0.2">
      <c r="A663" s="476">
        <v>776</v>
      </c>
      <c r="B663" s="476" t="s">
        <v>8179</v>
      </c>
      <c r="C663" s="476" t="s">
        <v>9</v>
      </c>
      <c r="D663" s="477">
        <v>63.68</v>
      </c>
    </row>
    <row r="664" spans="1:4" s="476" customFormat="1" x14ac:dyDescent="0.2">
      <c r="A664" s="476">
        <v>777</v>
      </c>
      <c r="B664" s="476" t="s">
        <v>8180</v>
      </c>
      <c r="C664" s="476" t="s">
        <v>9</v>
      </c>
      <c r="D664" s="477">
        <v>61.9</v>
      </c>
    </row>
    <row r="665" spans="1:4" s="476" customFormat="1" x14ac:dyDescent="0.2">
      <c r="A665" s="476">
        <v>780</v>
      </c>
      <c r="B665" s="476" t="s">
        <v>8181</v>
      </c>
      <c r="C665" s="476" t="s">
        <v>9</v>
      </c>
      <c r="D665" s="477">
        <v>62.21</v>
      </c>
    </row>
    <row r="666" spans="1:4" s="476" customFormat="1" x14ac:dyDescent="0.2">
      <c r="A666" s="476">
        <v>778</v>
      </c>
      <c r="B666" s="476" t="s">
        <v>8182</v>
      </c>
      <c r="C666" s="476" t="s">
        <v>9</v>
      </c>
      <c r="D666" s="477">
        <v>63.68</v>
      </c>
    </row>
    <row r="667" spans="1:4" s="476" customFormat="1" x14ac:dyDescent="0.2">
      <c r="A667" s="476">
        <v>781</v>
      </c>
      <c r="B667" s="476" t="s">
        <v>8183</v>
      </c>
      <c r="C667" s="476" t="s">
        <v>9</v>
      </c>
      <c r="D667" s="477">
        <v>117.65</v>
      </c>
    </row>
    <row r="668" spans="1:4" s="476" customFormat="1" x14ac:dyDescent="0.2">
      <c r="A668" s="476">
        <v>786</v>
      </c>
      <c r="B668" s="476" t="s">
        <v>8184</v>
      </c>
      <c r="C668" s="476" t="s">
        <v>9</v>
      </c>
      <c r="D668" s="477">
        <v>117.65</v>
      </c>
    </row>
    <row r="669" spans="1:4" s="476" customFormat="1" x14ac:dyDescent="0.2">
      <c r="A669" s="476">
        <v>782</v>
      </c>
      <c r="B669" s="476" t="s">
        <v>8185</v>
      </c>
      <c r="C669" s="476" t="s">
        <v>9</v>
      </c>
      <c r="D669" s="477">
        <v>117.65</v>
      </c>
    </row>
    <row r="670" spans="1:4" s="476" customFormat="1" x14ac:dyDescent="0.2">
      <c r="A670" s="476">
        <v>783</v>
      </c>
      <c r="B670" s="476" t="s">
        <v>8186</v>
      </c>
      <c r="C670" s="476" t="s">
        <v>9</v>
      </c>
      <c r="D670" s="477">
        <v>322</v>
      </c>
    </row>
    <row r="671" spans="1:4" s="476" customFormat="1" x14ac:dyDescent="0.2">
      <c r="A671" s="476">
        <v>785</v>
      </c>
      <c r="B671" s="476" t="s">
        <v>8187</v>
      </c>
      <c r="C671" s="476" t="s">
        <v>9</v>
      </c>
      <c r="D671" s="477">
        <v>340.22</v>
      </c>
    </row>
    <row r="672" spans="1:4" s="476" customFormat="1" x14ac:dyDescent="0.2">
      <c r="A672" s="476">
        <v>784</v>
      </c>
      <c r="B672" s="476" t="s">
        <v>8188</v>
      </c>
      <c r="C672" s="476" t="s">
        <v>9</v>
      </c>
      <c r="D672" s="477">
        <v>364.97</v>
      </c>
    </row>
    <row r="673" spans="1:4" s="476" customFormat="1" x14ac:dyDescent="0.2">
      <c r="A673" s="476">
        <v>831</v>
      </c>
      <c r="B673" s="476" t="s">
        <v>8189</v>
      </c>
      <c r="C673" s="476" t="s">
        <v>9</v>
      </c>
      <c r="D673" s="477">
        <v>80.38</v>
      </c>
    </row>
    <row r="674" spans="1:4" s="476" customFormat="1" x14ac:dyDescent="0.2">
      <c r="A674" s="476">
        <v>828</v>
      </c>
      <c r="B674" s="476" t="s">
        <v>8190</v>
      </c>
      <c r="C674" s="476" t="s">
        <v>9</v>
      </c>
      <c r="D674" s="477">
        <v>0.46</v>
      </c>
    </row>
    <row r="675" spans="1:4" s="476" customFormat="1" x14ac:dyDescent="0.2">
      <c r="A675" s="476">
        <v>829</v>
      </c>
      <c r="B675" s="476" t="s">
        <v>8191</v>
      </c>
      <c r="C675" s="476" t="s">
        <v>9</v>
      </c>
      <c r="D675" s="477">
        <v>0.97</v>
      </c>
    </row>
    <row r="676" spans="1:4" s="476" customFormat="1" x14ac:dyDescent="0.2">
      <c r="A676" s="476">
        <v>812</v>
      </c>
      <c r="B676" s="476" t="s">
        <v>8192</v>
      </c>
      <c r="C676" s="476" t="s">
        <v>9</v>
      </c>
      <c r="D676" s="477">
        <v>2.11</v>
      </c>
    </row>
    <row r="677" spans="1:4" s="476" customFormat="1" x14ac:dyDescent="0.2">
      <c r="A677" s="476">
        <v>819</v>
      </c>
      <c r="B677" s="476" t="s">
        <v>8193</v>
      </c>
      <c r="C677" s="476" t="s">
        <v>9</v>
      </c>
      <c r="D677" s="477">
        <v>3.47</v>
      </c>
    </row>
    <row r="678" spans="1:4" s="476" customFormat="1" x14ac:dyDescent="0.2">
      <c r="A678" s="476">
        <v>818</v>
      </c>
      <c r="B678" s="476" t="s">
        <v>8194</v>
      </c>
      <c r="C678" s="476" t="s">
        <v>9</v>
      </c>
      <c r="D678" s="477">
        <v>5.84</v>
      </c>
    </row>
    <row r="679" spans="1:4" s="476" customFormat="1" x14ac:dyDescent="0.2">
      <c r="A679" s="476">
        <v>823</v>
      </c>
      <c r="B679" s="476" t="s">
        <v>8195</v>
      </c>
      <c r="C679" s="476" t="s">
        <v>9</v>
      </c>
      <c r="D679" s="477">
        <v>17.579999999999998</v>
      </c>
    </row>
    <row r="680" spans="1:4" s="476" customFormat="1" x14ac:dyDescent="0.2">
      <c r="A680" s="476">
        <v>830</v>
      </c>
      <c r="B680" s="476" t="s">
        <v>8196</v>
      </c>
      <c r="C680" s="476" t="s">
        <v>9</v>
      </c>
      <c r="D680" s="477">
        <v>14.48</v>
      </c>
    </row>
    <row r="681" spans="1:4" s="476" customFormat="1" x14ac:dyDescent="0.2">
      <c r="A681" s="476">
        <v>826</v>
      </c>
      <c r="B681" s="476" t="s">
        <v>8197</v>
      </c>
      <c r="C681" s="476" t="s">
        <v>9</v>
      </c>
      <c r="D681" s="477">
        <v>45.08</v>
      </c>
    </row>
    <row r="682" spans="1:4" s="476" customFormat="1" x14ac:dyDescent="0.2">
      <c r="A682" s="476">
        <v>827</v>
      </c>
      <c r="B682" s="476" t="s">
        <v>8198</v>
      </c>
      <c r="C682" s="476" t="s">
        <v>9</v>
      </c>
      <c r="D682" s="477">
        <v>38.08</v>
      </c>
    </row>
    <row r="683" spans="1:4" s="476" customFormat="1" x14ac:dyDescent="0.2">
      <c r="A683" s="476">
        <v>832</v>
      </c>
      <c r="B683" s="476" t="s">
        <v>8199</v>
      </c>
      <c r="C683" s="476" t="s">
        <v>9</v>
      </c>
      <c r="D683" s="477">
        <v>2.63</v>
      </c>
    </row>
    <row r="684" spans="1:4" s="476" customFormat="1" x14ac:dyDescent="0.2">
      <c r="A684" s="476">
        <v>833</v>
      </c>
      <c r="B684" s="476" t="s">
        <v>8200</v>
      </c>
      <c r="C684" s="476" t="s">
        <v>9</v>
      </c>
      <c r="D684" s="477">
        <v>3.73</v>
      </c>
    </row>
    <row r="685" spans="1:4" s="476" customFormat="1" x14ac:dyDescent="0.2">
      <c r="A685" s="476">
        <v>834</v>
      </c>
      <c r="B685" s="476" t="s">
        <v>8201</v>
      </c>
      <c r="C685" s="476" t="s">
        <v>9</v>
      </c>
      <c r="D685" s="477">
        <v>4.0999999999999996</v>
      </c>
    </row>
    <row r="686" spans="1:4" s="476" customFormat="1" x14ac:dyDescent="0.2">
      <c r="A686" s="476">
        <v>825</v>
      </c>
      <c r="B686" s="476" t="s">
        <v>8202</v>
      </c>
      <c r="C686" s="476" t="s">
        <v>9</v>
      </c>
      <c r="D686" s="477">
        <v>4.57</v>
      </c>
    </row>
    <row r="687" spans="1:4" s="476" customFormat="1" x14ac:dyDescent="0.2">
      <c r="A687" s="476">
        <v>813</v>
      </c>
      <c r="B687" s="476" t="s">
        <v>8203</v>
      </c>
      <c r="C687" s="476" t="s">
        <v>9</v>
      </c>
      <c r="D687" s="477">
        <v>4.49</v>
      </c>
    </row>
    <row r="688" spans="1:4" s="476" customFormat="1" x14ac:dyDescent="0.2">
      <c r="A688" s="476">
        <v>820</v>
      </c>
      <c r="B688" s="476" t="s">
        <v>8204</v>
      </c>
      <c r="C688" s="476" t="s">
        <v>9</v>
      </c>
      <c r="D688" s="477">
        <v>5.7</v>
      </c>
    </row>
    <row r="689" spans="1:4" s="476" customFormat="1" x14ac:dyDescent="0.2">
      <c r="A689" s="476">
        <v>816</v>
      </c>
      <c r="B689" s="476" t="s">
        <v>8205</v>
      </c>
      <c r="C689" s="476" t="s">
        <v>9</v>
      </c>
      <c r="D689" s="477">
        <v>9.6999999999999993</v>
      </c>
    </row>
    <row r="690" spans="1:4" s="476" customFormat="1" x14ac:dyDescent="0.2">
      <c r="A690" s="476">
        <v>814</v>
      </c>
      <c r="B690" s="476" t="s">
        <v>8206</v>
      </c>
      <c r="C690" s="476" t="s">
        <v>9</v>
      </c>
      <c r="D690" s="477">
        <v>11.72</v>
      </c>
    </row>
    <row r="691" spans="1:4" s="476" customFormat="1" x14ac:dyDescent="0.2">
      <c r="A691" s="476">
        <v>815</v>
      </c>
      <c r="B691" s="476" t="s">
        <v>8207</v>
      </c>
      <c r="C691" s="476" t="s">
        <v>9</v>
      </c>
      <c r="D691" s="477">
        <v>12.67</v>
      </c>
    </row>
    <row r="692" spans="1:4" s="476" customFormat="1" x14ac:dyDescent="0.2">
      <c r="A692" s="476">
        <v>822</v>
      </c>
      <c r="B692" s="476" t="s">
        <v>8208</v>
      </c>
      <c r="C692" s="476" t="s">
        <v>9</v>
      </c>
      <c r="D692" s="477">
        <v>15.43</v>
      </c>
    </row>
    <row r="693" spans="1:4" s="476" customFormat="1" x14ac:dyDescent="0.2">
      <c r="A693" s="476">
        <v>821</v>
      </c>
      <c r="B693" s="476" t="s">
        <v>8209</v>
      </c>
      <c r="C693" s="476" t="s">
        <v>9</v>
      </c>
      <c r="D693" s="477">
        <v>18.04</v>
      </c>
    </row>
    <row r="694" spans="1:4" s="476" customFormat="1" x14ac:dyDescent="0.2">
      <c r="A694" s="476">
        <v>817</v>
      </c>
      <c r="B694" s="476" t="s">
        <v>8210</v>
      </c>
      <c r="C694" s="476" t="s">
        <v>9</v>
      </c>
      <c r="D694" s="477">
        <v>21.45</v>
      </c>
    </row>
    <row r="695" spans="1:4" s="476" customFormat="1" x14ac:dyDescent="0.2">
      <c r="A695" s="476">
        <v>20086</v>
      </c>
      <c r="B695" s="476" t="s">
        <v>8211</v>
      </c>
      <c r="C695" s="476" t="s">
        <v>9</v>
      </c>
      <c r="D695" s="477">
        <v>2.1800000000000002</v>
      </c>
    </row>
    <row r="696" spans="1:4" s="476" customFormat="1" x14ac:dyDescent="0.2">
      <c r="A696" s="476">
        <v>39191</v>
      </c>
      <c r="B696" s="476" t="s">
        <v>8212</v>
      </c>
      <c r="C696" s="476" t="s">
        <v>9</v>
      </c>
      <c r="D696" s="477">
        <v>10.45</v>
      </c>
    </row>
    <row r="697" spans="1:4" s="476" customFormat="1" x14ac:dyDescent="0.2">
      <c r="A697" s="476">
        <v>39190</v>
      </c>
      <c r="B697" s="476" t="s">
        <v>8213</v>
      </c>
      <c r="C697" s="476" t="s">
        <v>9</v>
      </c>
      <c r="D697" s="477">
        <v>10.91</v>
      </c>
    </row>
    <row r="698" spans="1:4" s="476" customFormat="1" x14ac:dyDescent="0.2">
      <c r="A698" s="476">
        <v>39189</v>
      </c>
      <c r="B698" s="476" t="s">
        <v>8214</v>
      </c>
      <c r="C698" s="476" t="s">
        <v>9</v>
      </c>
      <c r="D698" s="477">
        <v>11.55</v>
      </c>
    </row>
    <row r="699" spans="1:4" s="476" customFormat="1" x14ac:dyDescent="0.2">
      <c r="A699" s="476">
        <v>39186</v>
      </c>
      <c r="B699" s="476" t="s">
        <v>8215</v>
      </c>
      <c r="C699" s="476" t="s">
        <v>9</v>
      </c>
      <c r="D699" s="477">
        <v>10.33</v>
      </c>
    </row>
    <row r="700" spans="1:4" s="476" customFormat="1" x14ac:dyDescent="0.2">
      <c r="A700" s="476">
        <v>39188</v>
      </c>
      <c r="B700" s="476" t="s">
        <v>8216</v>
      </c>
      <c r="C700" s="476" t="s">
        <v>9</v>
      </c>
      <c r="D700" s="477">
        <v>8.5</v>
      </c>
    </row>
    <row r="701" spans="1:4" s="476" customFormat="1" x14ac:dyDescent="0.2">
      <c r="A701" s="476">
        <v>39187</v>
      </c>
      <c r="B701" s="476" t="s">
        <v>8217</v>
      </c>
      <c r="C701" s="476" t="s">
        <v>9</v>
      </c>
      <c r="D701" s="477">
        <v>8.91</v>
      </c>
    </row>
    <row r="702" spans="1:4" s="476" customFormat="1" x14ac:dyDescent="0.2">
      <c r="A702" s="476">
        <v>39184</v>
      </c>
      <c r="B702" s="476" t="s">
        <v>8218</v>
      </c>
      <c r="C702" s="476" t="s">
        <v>9</v>
      </c>
      <c r="D702" s="477">
        <v>3.35</v>
      </c>
    </row>
    <row r="703" spans="1:4" s="476" customFormat="1" x14ac:dyDescent="0.2">
      <c r="A703" s="476">
        <v>39185</v>
      </c>
      <c r="B703" s="476" t="s">
        <v>8219</v>
      </c>
      <c r="C703" s="476" t="s">
        <v>9</v>
      </c>
      <c r="D703" s="477">
        <v>3.05</v>
      </c>
    </row>
    <row r="704" spans="1:4" s="476" customFormat="1" x14ac:dyDescent="0.2">
      <c r="A704" s="476">
        <v>39198</v>
      </c>
      <c r="B704" s="476" t="s">
        <v>8220</v>
      </c>
      <c r="C704" s="476" t="s">
        <v>9</v>
      </c>
      <c r="D704" s="477">
        <v>34.28</v>
      </c>
    </row>
    <row r="705" spans="1:4" s="476" customFormat="1" x14ac:dyDescent="0.2">
      <c r="A705" s="476">
        <v>39197</v>
      </c>
      <c r="B705" s="476" t="s">
        <v>8221</v>
      </c>
      <c r="C705" s="476" t="s">
        <v>9</v>
      </c>
      <c r="D705" s="477">
        <v>35.81</v>
      </c>
    </row>
    <row r="706" spans="1:4" s="476" customFormat="1" x14ac:dyDescent="0.2">
      <c r="A706" s="476">
        <v>39196</v>
      </c>
      <c r="B706" s="476" t="s">
        <v>8222</v>
      </c>
      <c r="C706" s="476" t="s">
        <v>9</v>
      </c>
      <c r="D706" s="477">
        <v>36.93</v>
      </c>
    </row>
    <row r="707" spans="1:4" s="476" customFormat="1" x14ac:dyDescent="0.2">
      <c r="A707" s="476">
        <v>39199</v>
      </c>
      <c r="B707" s="476" t="s">
        <v>8223</v>
      </c>
      <c r="C707" s="476" t="s">
        <v>9</v>
      </c>
      <c r="D707" s="477">
        <v>32.99</v>
      </c>
    </row>
    <row r="708" spans="1:4" s="476" customFormat="1" x14ac:dyDescent="0.2">
      <c r="A708" s="476">
        <v>39195</v>
      </c>
      <c r="B708" s="476" t="s">
        <v>8224</v>
      </c>
      <c r="C708" s="476" t="s">
        <v>9</v>
      </c>
      <c r="D708" s="477">
        <v>19.04</v>
      </c>
    </row>
    <row r="709" spans="1:4" s="476" customFormat="1" x14ac:dyDescent="0.2">
      <c r="A709" s="476">
        <v>39194</v>
      </c>
      <c r="B709" s="476" t="s">
        <v>8225</v>
      </c>
      <c r="C709" s="476" t="s">
        <v>9</v>
      </c>
      <c r="D709" s="477">
        <v>20.38</v>
      </c>
    </row>
    <row r="710" spans="1:4" s="476" customFormat="1" x14ac:dyDescent="0.2">
      <c r="A710" s="476">
        <v>39193</v>
      </c>
      <c r="B710" s="476" t="s">
        <v>8226</v>
      </c>
      <c r="C710" s="476" t="s">
        <v>9</v>
      </c>
      <c r="D710" s="477">
        <v>22.33</v>
      </c>
    </row>
    <row r="711" spans="1:4" s="476" customFormat="1" x14ac:dyDescent="0.2">
      <c r="A711" s="476">
        <v>39192</v>
      </c>
      <c r="B711" s="476" t="s">
        <v>8227</v>
      </c>
      <c r="C711" s="476" t="s">
        <v>9</v>
      </c>
      <c r="D711" s="477">
        <v>23.23</v>
      </c>
    </row>
    <row r="712" spans="1:4" s="476" customFormat="1" x14ac:dyDescent="0.2">
      <c r="A712" s="476">
        <v>39920</v>
      </c>
      <c r="B712" s="476" t="s">
        <v>8228</v>
      </c>
      <c r="C712" s="476" t="s">
        <v>9</v>
      </c>
      <c r="D712" s="477">
        <v>2.81</v>
      </c>
    </row>
    <row r="713" spans="1:4" s="476" customFormat="1" x14ac:dyDescent="0.2">
      <c r="A713" s="476">
        <v>39201</v>
      </c>
      <c r="B713" s="476" t="s">
        <v>8229</v>
      </c>
      <c r="C713" s="476" t="s">
        <v>9</v>
      </c>
      <c r="D713" s="477">
        <v>40.99</v>
      </c>
    </row>
    <row r="714" spans="1:4" s="476" customFormat="1" x14ac:dyDescent="0.2">
      <c r="A714" s="476">
        <v>39200</v>
      </c>
      <c r="B714" s="476" t="s">
        <v>8230</v>
      </c>
      <c r="C714" s="476" t="s">
        <v>9</v>
      </c>
      <c r="D714" s="477">
        <v>41.32</v>
      </c>
    </row>
    <row r="715" spans="1:4" s="476" customFormat="1" x14ac:dyDescent="0.2">
      <c r="A715" s="476">
        <v>39203</v>
      </c>
      <c r="B715" s="476" t="s">
        <v>8231</v>
      </c>
      <c r="C715" s="476" t="s">
        <v>9</v>
      </c>
      <c r="D715" s="477">
        <v>33.36</v>
      </c>
    </row>
    <row r="716" spans="1:4" s="476" customFormat="1" x14ac:dyDescent="0.2">
      <c r="A716" s="476">
        <v>39202</v>
      </c>
      <c r="B716" s="476" t="s">
        <v>8232</v>
      </c>
      <c r="C716" s="476" t="s">
        <v>9</v>
      </c>
      <c r="D716" s="477">
        <v>39.19</v>
      </c>
    </row>
    <row r="717" spans="1:4" s="476" customFormat="1" x14ac:dyDescent="0.2">
      <c r="A717" s="476">
        <v>39205</v>
      </c>
      <c r="B717" s="476" t="s">
        <v>8233</v>
      </c>
      <c r="C717" s="476" t="s">
        <v>9</v>
      </c>
      <c r="D717" s="477">
        <v>65.39</v>
      </c>
    </row>
    <row r="718" spans="1:4" s="476" customFormat="1" x14ac:dyDescent="0.2">
      <c r="A718" s="476">
        <v>39204</v>
      </c>
      <c r="B718" s="476" t="s">
        <v>8234</v>
      </c>
      <c r="C718" s="476" t="s">
        <v>9</v>
      </c>
      <c r="D718" s="477">
        <v>66.97</v>
      </c>
    </row>
    <row r="719" spans="1:4" s="476" customFormat="1" x14ac:dyDescent="0.2">
      <c r="A719" s="476">
        <v>39206</v>
      </c>
      <c r="B719" s="476" t="s">
        <v>8235</v>
      </c>
      <c r="C719" s="476" t="s">
        <v>9</v>
      </c>
      <c r="D719" s="477">
        <v>63.53</v>
      </c>
    </row>
    <row r="720" spans="1:4" s="476" customFormat="1" x14ac:dyDescent="0.2">
      <c r="A720" s="476">
        <v>797</v>
      </c>
      <c r="B720" s="476" t="s">
        <v>8236</v>
      </c>
      <c r="C720" s="476" t="s">
        <v>9</v>
      </c>
      <c r="D720" s="477">
        <v>8.39</v>
      </c>
    </row>
    <row r="721" spans="1:4" s="476" customFormat="1" x14ac:dyDescent="0.2">
      <c r="A721" s="476">
        <v>798</v>
      </c>
      <c r="B721" s="476" t="s">
        <v>8237</v>
      </c>
      <c r="C721" s="476" t="s">
        <v>9</v>
      </c>
      <c r="D721" s="477">
        <v>1.1499999999999999</v>
      </c>
    </row>
    <row r="722" spans="1:4" s="476" customFormat="1" x14ac:dyDescent="0.2">
      <c r="A722" s="476">
        <v>796</v>
      </c>
      <c r="B722" s="476" t="s">
        <v>8238</v>
      </c>
      <c r="C722" s="476" t="s">
        <v>9</v>
      </c>
      <c r="D722" s="477">
        <v>8.0399999999999991</v>
      </c>
    </row>
    <row r="723" spans="1:4" s="476" customFormat="1" x14ac:dyDescent="0.2">
      <c r="A723" s="476">
        <v>799</v>
      </c>
      <c r="B723" s="476" t="s">
        <v>8239</v>
      </c>
      <c r="C723" s="476" t="s">
        <v>9</v>
      </c>
      <c r="D723" s="477">
        <v>3.78</v>
      </c>
    </row>
    <row r="724" spans="1:4" s="476" customFormat="1" x14ac:dyDescent="0.2">
      <c r="A724" s="476">
        <v>792</v>
      </c>
      <c r="B724" s="476" t="s">
        <v>8240</v>
      </c>
      <c r="C724" s="476" t="s">
        <v>9</v>
      </c>
      <c r="D724" s="477">
        <v>3.84</v>
      </c>
    </row>
    <row r="725" spans="1:4" s="476" customFormat="1" x14ac:dyDescent="0.2">
      <c r="A725" s="476">
        <v>804</v>
      </c>
      <c r="B725" s="476" t="s">
        <v>8241</v>
      </c>
      <c r="C725" s="476" t="s">
        <v>9</v>
      </c>
      <c r="D725" s="477">
        <v>19.05</v>
      </c>
    </row>
    <row r="726" spans="1:4" s="476" customFormat="1" x14ac:dyDescent="0.2">
      <c r="A726" s="476">
        <v>793</v>
      </c>
      <c r="B726" s="476" t="s">
        <v>8242</v>
      </c>
      <c r="C726" s="476" t="s">
        <v>9</v>
      </c>
      <c r="D726" s="477">
        <v>8.18</v>
      </c>
    </row>
    <row r="727" spans="1:4" s="476" customFormat="1" x14ac:dyDescent="0.2">
      <c r="A727" s="476">
        <v>801</v>
      </c>
      <c r="B727" s="476" t="s">
        <v>8243</v>
      </c>
      <c r="C727" s="476" t="s">
        <v>9</v>
      </c>
      <c r="D727" s="477">
        <v>5.83</v>
      </c>
    </row>
    <row r="728" spans="1:4" s="476" customFormat="1" x14ac:dyDescent="0.2">
      <c r="A728" s="476">
        <v>794</v>
      </c>
      <c r="B728" s="476" t="s">
        <v>8244</v>
      </c>
      <c r="C728" s="476" t="s">
        <v>9</v>
      </c>
      <c r="D728" s="477">
        <v>6.02</v>
      </c>
    </row>
    <row r="729" spans="1:4" s="476" customFormat="1" x14ac:dyDescent="0.2">
      <c r="A729" s="476">
        <v>802</v>
      </c>
      <c r="B729" s="476" t="s">
        <v>8245</v>
      </c>
      <c r="C729" s="476" t="s">
        <v>9</v>
      </c>
      <c r="D729" s="477">
        <v>16.8</v>
      </c>
    </row>
    <row r="730" spans="1:4" s="476" customFormat="1" x14ac:dyDescent="0.2">
      <c r="A730" s="476">
        <v>803</v>
      </c>
      <c r="B730" s="476" t="s">
        <v>8246</v>
      </c>
      <c r="C730" s="476" t="s">
        <v>9</v>
      </c>
      <c r="D730" s="477">
        <v>14.65</v>
      </c>
    </row>
    <row r="731" spans="1:4" s="476" customFormat="1" x14ac:dyDescent="0.2">
      <c r="A731" s="476">
        <v>38001</v>
      </c>
      <c r="B731" s="476" t="s">
        <v>8247</v>
      </c>
      <c r="C731" s="476" t="s">
        <v>9</v>
      </c>
      <c r="D731" s="477">
        <v>0.62</v>
      </c>
    </row>
    <row r="732" spans="1:4" s="476" customFormat="1" x14ac:dyDescent="0.2">
      <c r="A732" s="476">
        <v>38002</v>
      </c>
      <c r="B732" s="476" t="s">
        <v>8248</v>
      </c>
      <c r="C732" s="476" t="s">
        <v>9</v>
      </c>
      <c r="D732" s="477">
        <v>1.1499999999999999</v>
      </c>
    </row>
    <row r="733" spans="1:4" s="476" customFormat="1" x14ac:dyDescent="0.2">
      <c r="A733" s="476">
        <v>38003</v>
      </c>
      <c r="B733" s="476" t="s">
        <v>8249</v>
      </c>
      <c r="C733" s="476" t="s">
        <v>9</v>
      </c>
      <c r="D733" s="477">
        <v>13.78</v>
      </c>
    </row>
    <row r="734" spans="1:4" s="476" customFormat="1" x14ac:dyDescent="0.2">
      <c r="A734" s="476">
        <v>38004</v>
      </c>
      <c r="B734" s="476" t="s">
        <v>8250</v>
      </c>
      <c r="C734" s="476" t="s">
        <v>9</v>
      </c>
      <c r="D734" s="477">
        <v>18.43</v>
      </c>
    </row>
    <row r="735" spans="1:4" s="476" customFormat="1" x14ac:dyDescent="0.2">
      <c r="A735" s="476">
        <v>36327</v>
      </c>
      <c r="B735" s="476" t="s">
        <v>8251</v>
      </c>
      <c r="C735" s="476" t="s">
        <v>9</v>
      </c>
      <c r="D735" s="477">
        <v>2.3199999999999998</v>
      </c>
    </row>
    <row r="736" spans="1:4" s="476" customFormat="1" x14ac:dyDescent="0.2">
      <c r="A736" s="476">
        <v>38992</v>
      </c>
      <c r="B736" s="476" t="s">
        <v>8252</v>
      </c>
      <c r="C736" s="476" t="s">
        <v>9</v>
      </c>
      <c r="D736" s="477">
        <v>3.72</v>
      </c>
    </row>
    <row r="737" spans="1:4" s="476" customFormat="1" x14ac:dyDescent="0.2">
      <c r="A737" s="476">
        <v>38993</v>
      </c>
      <c r="B737" s="476" t="s">
        <v>8253</v>
      </c>
      <c r="C737" s="476" t="s">
        <v>9</v>
      </c>
      <c r="D737" s="477">
        <v>10.6</v>
      </c>
    </row>
    <row r="738" spans="1:4" s="476" customFormat="1" x14ac:dyDescent="0.2">
      <c r="A738" s="476">
        <v>38418</v>
      </c>
      <c r="B738" s="476" t="s">
        <v>13109</v>
      </c>
      <c r="C738" s="476" t="s">
        <v>9</v>
      </c>
      <c r="D738" s="477">
        <v>6.34</v>
      </c>
    </row>
    <row r="739" spans="1:4" s="476" customFormat="1" x14ac:dyDescent="0.2">
      <c r="A739" s="476">
        <v>39178</v>
      </c>
      <c r="B739" s="476" t="s">
        <v>8254</v>
      </c>
      <c r="C739" s="476" t="s">
        <v>9</v>
      </c>
      <c r="D739" s="477">
        <v>1.1299999999999999</v>
      </c>
    </row>
    <row r="740" spans="1:4" s="476" customFormat="1" x14ac:dyDescent="0.2">
      <c r="A740" s="476">
        <v>39177</v>
      </c>
      <c r="B740" s="476" t="s">
        <v>8255</v>
      </c>
      <c r="C740" s="476" t="s">
        <v>9</v>
      </c>
      <c r="D740" s="477">
        <v>1.02</v>
      </c>
    </row>
    <row r="741" spans="1:4" s="476" customFormat="1" x14ac:dyDescent="0.2">
      <c r="A741" s="476">
        <v>39174</v>
      </c>
      <c r="B741" s="476" t="s">
        <v>8256</v>
      </c>
      <c r="C741" s="476" t="s">
        <v>9</v>
      </c>
      <c r="D741" s="477">
        <v>0.51</v>
      </c>
    </row>
    <row r="742" spans="1:4" s="476" customFormat="1" x14ac:dyDescent="0.2">
      <c r="A742" s="476">
        <v>39176</v>
      </c>
      <c r="B742" s="476" t="s">
        <v>8257</v>
      </c>
      <c r="C742" s="476" t="s">
        <v>9</v>
      </c>
      <c r="D742" s="477">
        <v>0.67</v>
      </c>
    </row>
    <row r="743" spans="1:4" s="476" customFormat="1" x14ac:dyDescent="0.2">
      <c r="A743" s="476">
        <v>39180</v>
      </c>
      <c r="B743" s="476" t="s">
        <v>8258</v>
      </c>
      <c r="C743" s="476" t="s">
        <v>9</v>
      </c>
      <c r="D743" s="477">
        <v>3.07</v>
      </c>
    </row>
    <row r="744" spans="1:4" s="476" customFormat="1" x14ac:dyDescent="0.2">
      <c r="A744" s="476">
        <v>39179</v>
      </c>
      <c r="B744" s="476" t="s">
        <v>8259</v>
      </c>
      <c r="C744" s="476" t="s">
        <v>9</v>
      </c>
      <c r="D744" s="477">
        <v>2.71</v>
      </c>
    </row>
    <row r="745" spans="1:4" s="476" customFormat="1" x14ac:dyDescent="0.2">
      <c r="A745" s="476">
        <v>39175</v>
      </c>
      <c r="B745" s="476" t="s">
        <v>8260</v>
      </c>
      <c r="C745" s="476" t="s">
        <v>9</v>
      </c>
      <c r="D745" s="477">
        <v>0.62</v>
      </c>
    </row>
    <row r="746" spans="1:4" s="476" customFormat="1" x14ac:dyDescent="0.2">
      <c r="A746" s="476">
        <v>39217</v>
      </c>
      <c r="B746" s="476" t="s">
        <v>8261</v>
      </c>
      <c r="C746" s="476" t="s">
        <v>9</v>
      </c>
      <c r="D746" s="477">
        <v>0.48</v>
      </c>
    </row>
    <row r="747" spans="1:4" s="476" customFormat="1" x14ac:dyDescent="0.2">
      <c r="A747" s="476">
        <v>39181</v>
      </c>
      <c r="B747" s="476" t="s">
        <v>8262</v>
      </c>
      <c r="C747" s="476" t="s">
        <v>9</v>
      </c>
      <c r="D747" s="477">
        <v>4.1100000000000003</v>
      </c>
    </row>
    <row r="748" spans="1:4" s="476" customFormat="1" x14ac:dyDescent="0.2">
      <c r="A748" s="476">
        <v>39182</v>
      </c>
      <c r="B748" s="476" t="s">
        <v>8263</v>
      </c>
      <c r="C748" s="476" t="s">
        <v>9</v>
      </c>
      <c r="D748" s="477">
        <v>5.78</v>
      </c>
    </row>
    <row r="749" spans="1:4" s="476" customFormat="1" x14ac:dyDescent="0.2">
      <c r="A749" s="476">
        <v>12616</v>
      </c>
      <c r="B749" s="476" t="s">
        <v>8264</v>
      </c>
      <c r="C749" s="476" t="s">
        <v>9</v>
      </c>
      <c r="D749" s="477">
        <v>6.57</v>
      </c>
    </row>
    <row r="750" spans="1:4" s="476" customFormat="1" x14ac:dyDescent="0.2">
      <c r="A750" s="476">
        <v>1049</v>
      </c>
      <c r="B750" s="476" t="s">
        <v>8265</v>
      </c>
      <c r="C750" s="476" t="s">
        <v>9</v>
      </c>
      <c r="D750" s="477">
        <v>4.84</v>
      </c>
    </row>
    <row r="751" spans="1:4" s="476" customFormat="1" x14ac:dyDescent="0.2">
      <c r="A751" s="476">
        <v>1099</v>
      </c>
      <c r="B751" s="476" t="s">
        <v>8266</v>
      </c>
      <c r="C751" s="476" t="s">
        <v>9</v>
      </c>
      <c r="D751" s="477">
        <v>3.7</v>
      </c>
    </row>
    <row r="752" spans="1:4" s="476" customFormat="1" x14ac:dyDescent="0.2">
      <c r="A752" s="476">
        <v>39678</v>
      </c>
      <c r="B752" s="476" t="s">
        <v>8267</v>
      </c>
      <c r="C752" s="476" t="s">
        <v>9</v>
      </c>
      <c r="D752" s="477">
        <v>1.49</v>
      </c>
    </row>
    <row r="753" spans="1:4" s="476" customFormat="1" x14ac:dyDescent="0.2">
      <c r="A753" s="476">
        <v>1050</v>
      </c>
      <c r="B753" s="476" t="s">
        <v>8268</v>
      </c>
      <c r="C753" s="476" t="s">
        <v>9</v>
      </c>
      <c r="D753" s="477">
        <v>2.5299999999999998</v>
      </c>
    </row>
    <row r="754" spans="1:4" s="476" customFormat="1" x14ac:dyDescent="0.2">
      <c r="A754" s="476">
        <v>1101</v>
      </c>
      <c r="B754" s="476" t="s">
        <v>8269</v>
      </c>
      <c r="C754" s="476" t="s">
        <v>9</v>
      </c>
      <c r="D754" s="477">
        <v>15.98</v>
      </c>
    </row>
    <row r="755" spans="1:4" s="476" customFormat="1" x14ac:dyDescent="0.2">
      <c r="A755" s="476">
        <v>1100</v>
      </c>
      <c r="B755" s="476" t="s">
        <v>8270</v>
      </c>
      <c r="C755" s="476" t="s">
        <v>9</v>
      </c>
      <c r="D755" s="477">
        <v>8.24</v>
      </c>
    </row>
    <row r="756" spans="1:4" s="476" customFormat="1" x14ac:dyDescent="0.2">
      <c r="A756" s="476">
        <v>39679</v>
      </c>
      <c r="B756" s="476" t="s">
        <v>8271</v>
      </c>
      <c r="C756" s="476" t="s">
        <v>9</v>
      </c>
      <c r="D756" s="477">
        <v>31.84</v>
      </c>
    </row>
    <row r="757" spans="1:4" s="476" customFormat="1" x14ac:dyDescent="0.2">
      <c r="A757" s="476">
        <v>1098</v>
      </c>
      <c r="B757" s="476" t="s">
        <v>8272</v>
      </c>
      <c r="C757" s="476" t="s">
        <v>9</v>
      </c>
      <c r="D757" s="477">
        <v>1.97</v>
      </c>
    </row>
    <row r="758" spans="1:4" s="476" customFormat="1" x14ac:dyDescent="0.2">
      <c r="A758" s="476">
        <v>1102</v>
      </c>
      <c r="B758" s="476" t="s">
        <v>8273</v>
      </c>
      <c r="C758" s="476" t="s">
        <v>9</v>
      </c>
      <c r="D758" s="477">
        <v>23.82</v>
      </c>
    </row>
    <row r="759" spans="1:4" s="476" customFormat="1" x14ac:dyDescent="0.2">
      <c r="A759" s="476">
        <v>1051</v>
      </c>
      <c r="B759" s="476" t="s">
        <v>8274</v>
      </c>
      <c r="C759" s="476" t="s">
        <v>9</v>
      </c>
      <c r="D759" s="477">
        <v>34.630000000000003</v>
      </c>
    </row>
    <row r="760" spans="1:4" s="476" customFormat="1" x14ac:dyDescent="0.2">
      <c r="A760" s="476">
        <v>37399</v>
      </c>
      <c r="B760" s="476" t="s">
        <v>8275</v>
      </c>
      <c r="C760" s="476" t="s">
        <v>9</v>
      </c>
      <c r="D760" s="477">
        <v>14.23</v>
      </c>
    </row>
    <row r="761" spans="1:4" s="476" customFormat="1" x14ac:dyDescent="0.2">
      <c r="A761" s="476">
        <v>41955</v>
      </c>
      <c r="B761" s="476" t="s">
        <v>8276</v>
      </c>
      <c r="C761" s="476" t="s">
        <v>29</v>
      </c>
      <c r="D761" s="477">
        <v>78.349999999999994</v>
      </c>
    </row>
    <row r="762" spans="1:4" s="476" customFormat="1" x14ac:dyDescent="0.2">
      <c r="A762" s="476">
        <v>41953</v>
      </c>
      <c r="B762" s="476" t="s">
        <v>8277</v>
      </c>
      <c r="C762" s="476" t="s">
        <v>29</v>
      </c>
      <c r="D762" s="477">
        <v>74.77</v>
      </c>
    </row>
    <row r="763" spans="1:4" s="476" customFormat="1" x14ac:dyDescent="0.2">
      <c r="A763" s="476">
        <v>41954</v>
      </c>
      <c r="B763" s="476" t="s">
        <v>8278</v>
      </c>
      <c r="C763" s="476" t="s">
        <v>29</v>
      </c>
      <c r="D763" s="477">
        <v>74.06</v>
      </c>
    </row>
    <row r="764" spans="1:4" s="476" customFormat="1" x14ac:dyDescent="0.2">
      <c r="A764" s="476">
        <v>25004</v>
      </c>
      <c r="B764" s="476" t="s">
        <v>8279</v>
      </c>
      <c r="C764" s="476" t="s">
        <v>29</v>
      </c>
      <c r="D764" s="477">
        <v>31.24</v>
      </c>
    </row>
    <row r="765" spans="1:4" s="476" customFormat="1" x14ac:dyDescent="0.2">
      <c r="A765" s="476">
        <v>25002</v>
      </c>
      <c r="B765" s="476" t="s">
        <v>8280</v>
      </c>
      <c r="C765" s="476" t="s">
        <v>29</v>
      </c>
      <c r="D765" s="477">
        <v>31.5</v>
      </c>
    </row>
    <row r="766" spans="1:4" s="476" customFormat="1" x14ac:dyDescent="0.2">
      <c r="A766" s="476">
        <v>37409</v>
      </c>
      <c r="B766" s="476" t="s">
        <v>8281</v>
      </c>
      <c r="C766" s="476" t="s">
        <v>29</v>
      </c>
      <c r="D766" s="477">
        <v>30.98</v>
      </c>
    </row>
    <row r="767" spans="1:4" s="476" customFormat="1" x14ac:dyDescent="0.2">
      <c r="A767" s="476">
        <v>841</v>
      </c>
      <c r="B767" s="476" t="s">
        <v>8282</v>
      </c>
      <c r="C767" s="476" t="s">
        <v>29</v>
      </c>
      <c r="D767" s="477">
        <v>32</v>
      </c>
    </row>
    <row r="768" spans="1:4" s="476" customFormat="1" x14ac:dyDescent="0.2">
      <c r="A768" s="476">
        <v>25005</v>
      </c>
      <c r="B768" s="476" t="s">
        <v>8283</v>
      </c>
      <c r="C768" s="476" t="s">
        <v>29</v>
      </c>
      <c r="D768" s="477">
        <v>35.090000000000003</v>
      </c>
    </row>
    <row r="769" spans="1:4" s="476" customFormat="1" x14ac:dyDescent="0.2">
      <c r="A769" s="476">
        <v>25003</v>
      </c>
      <c r="B769" s="476" t="s">
        <v>8284</v>
      </c>
      <c r="C769" s="476" t="s">
        <v>29</v>
      </c>
      <c r="D769" s="477">
        <v>37.479999999999997</v>
      </c>
    </row>
    <row r="770" spans="1:4" s="476" customFormat="1" x14ac:dyDescent="0.2">
      <c r="A770" s="476">
        <v>37410</v>
      </c>
      <c r="B770" s="476" t="s">
        <v>8285</v>
      </c>
      <c r="C770" s="476" t="s">
        <v>29</v>
      </c>
      <c r="D770" s="477">
        <v>35.090000000000003</v>
      </c>
    </row>
    <row r="771" spans="1:4" s="476" customFormat="1" x14ac:dyDescent="0.2">
      <c r="A771" s="476">
        <v>842</v>
      </c>
      <c r="B771" s="476" t="s">
        <v>8286</v>
      </c>
      <c r="C771" s="476" t="s">
        <v>29</v>
      </c>
      <c r="D771" s="477">
        <v>39.47</v>
      </c>
    </row>
    <row r="772" spans="1:4" s="476" customFormat="1" x14ac:dyDescent="0.2">
      <c r="A772" s="476">
        <v>862</v>
      </c>
      <c r="B772" s="476" t="s">
        <v>8287</v>
      </c>
      <c r="C772" s="476" t="s">
        <v>27</v>
      </c>
      <c r="D772" s="477">
        <v>7.9</v>
      </c>
    </row>
    <row r="773" spans="1:4" s="476" customFormat="1" x14ac:dyDescent="0.2">
      <c r="A773" s="476">
        <v>866</v>
      </c>
      <c r="B773" s="476" t="s">
        <v>8288</v>
      </c>
      <c r="C773" s="476" t="s">
        <v>27</v>
      </c>
      <c r="D773" s="477">
        <v>97.17</v>
      </c>
    </row>
    <row r="774" spans="1:4" s="476" customFormat="1" x14ac:dyDescent="0.2">
      <c r="A774" s="476">
        <v>892</v>
      </c>
      <c r="B774" s="476" t="s">
        <v>8289</v>
      </c>
      <c r="C774" s="476" t="s">
        <v>27</v>
      </c>
      <c r="D774" s="477">
        <v>123.57</v>
      </c>
    </row>
    <row r="775" spans="1:4" s="476" customFormat="1" x14ac:dyDescent="0.2">
      <c r="A775" s="476">
        <v>857</v>
      </c>
      <c r="B775" s="476" t="s">
        <v>8290</v>
      </c>
      <c r="C775" s="476" t="s">
        <v>27</v>
      </c>
      <c r="D775" s="477">
        <v>12.58</v>
      </c>
    </row>
    <row r="776" spans="1:4" s="476" customFormat="1" x14ac:dyDescent="0.2">
      <c r="A776" s="476">
        <v>37404</v>
      </c>
      <c r="B776" s="476" t="s">
        <v>8291</v>
      </c>
      <c r="C776" s="476" t="s">
        <v>27</v>
      </c>
      <c r="D776" s="477">
        <v>148.6</v>
      </c>
    </row>
    <row r="777" spans="1:4" s="476" customFormat="1" x14ac:dyDescent="0.2">
      <c r="A777" s="476">
        <v>868</v>
      </c>
      <c r="B777" s="476" t="s">
        <v>8292</v>
      </c>
      <c r="C777" s="476" t="s">
        <v>27</v>
      </c>
      <c r="D777" s="477">
        <v>19.43</v>
      </c>
    </row>
    <row r="778" spans="1:4" s="476" customFormat="1" x14ac:dyDescent="0.2">
      <c r="A778" s="476">
        <v>870</v>
      </c>
      <c r="B778" s="476" t="s">
        <v>8293</v>
      </c>
      <c r="C778" s="476" t="s">
        <v>27</v>
      </c>
      <c r="D778" s="477">
        <v>256.06</v>
      </c>
    </row>
    <row r="779" spans="1:4" s="476" customFormat="1" x14ac:dyDescent="0.2">
      <c r="A779" s="476">
        <v>863</v>
      </c>
      <c r="B779" s="476" t="s">
        <v>1975</v>
      </c>
      <c r="C779" s="476" t="s">
        <v>27</v>
      </c>
      <c r="D779" s="477">
        <v>26.84</v>
      </c>
    </row>
    <row r="780" spans="1:4" s="476" customFormat="1" x14ac:dyDescent="0.2">
      <c r="A780" s="476">
        <v>867</v>
      </c>
      <c r="B780" s="476" t="s">
        <v>1988</v>
      </c>
      <c r="C780" s="476" t="s">
        <v>27</v>
      </c>
      <c r="D780" s="477">
        <v>37.380000000000003</v>
      </c>
    </row>
    <row r="781" spans="1:4" s="476" customFormat="1" x14ac:dyDescent="0.2">
      <c r="A781" s="476">
        <v>891</v>
      </c>
      <c r="B781" s="476" t="s">
        <v>8294</v>
      </c>
      <c r="C781" s="476" t="s">
        <v>27</v>
      </c>
      <c r="D781" s="477">
        <v>430.02</v>
      </c>
    </row>
    <row r="782" spans="1:4" s="476" customFormat="1" x14ac:dyDescent="0.2">
      <c r="A782" s="476">
        <v>864</v>
      </c>
      <c r="B782" s="476" t="s">
        <v>8295</v>
      </c>
      <c r="C782" s="476" t="s">
        <v>27</v>
      </c>
      <c r="D782" s="477">
        <v>52.66</v>
      </c>
    </row>
    <row r="783" spans="1:4" s="476" customFormat="1" x14ac:dyDescent="0.2">
      <c r="A783" s="476">
        <v>865</v>
      </c>
      <c r="B783" s="476" t="s">
        <v>8296</v>
      </c>
      <c r="C783" s="476" t="s">
        <v>27</v>
      </c>
      <c r="D783" s="477">
        <v>74.180000000000007</v>
      </c>
    </row>
    <row r="784" spans="1:4" s="476" customFormat="1" x14ac:dyDescent="0.2">
      <c r="A784" s="476">
        <v>1006</v>
      </c>
      <c r="B784" s="476" t="s">
        <v>8297</v>
      </c>
      <c r="C784" s="476" t="s">
        <v>27</v>
      </c>
      <c r="D784" s="477">
        <v>123.18</v>
      </c>
    </row>
    <row r="785" spans="1:4" s="476" customFormat="1" x14ac:dyDescent="0.2">
      <c r="A785" s="476">
        <v>948</v>
      </c>
      <c r="B785" s="476" t="s">
        <v>8298</v>
      </c>
      <c r="C785" s="476" t="s">
        <v>27</v>
      </c>
      <c r="D785" s="477">
        <v>64.150000000000006</v>
      </c>
    </row>
    <row r="786" spans="1:4" s="476" customFormat="1" x14ac:dyDescent="0.2">
      <c r="A786" s="476">
        <v>947</v>
      </c>
      <c r="B786" s="476" t="s">
        <v>8299</v>
      </c>
      <c r="C786" s="476" t="s">
        <v>27</v>
      </c>
      <c r="D786" s="477">
        <v>65.25</v>
      </c>
    </row>
    <row r="787" spans="1:4" s="476" customFormat="1" x14ac:dyDescent="0.2">
      <c r="A787" s="476">
        <v>911</v>
      </c>
      <c r="B787" s="476" t="s">
        <v>8300</v>
      </c>
      <c r="C787" s="476" t="s">
        <v>27</v>
      </c>
      <c r="D787" s="477">
        <v>94.89</v>
      </c>
    </row>
    <row r="788" spans="1:4" s="476" customFormat="1" x14ac:dyDescent="0.2">
      <c r="A788" s="476">
        <v>925</v>
      </c>
      <c r="B788" s="476" t="s">
        <v>8301</v>
      </c>
      <c r="C788" s="476" t="s">
        <v>27</v>
      </c>
      <c r="D788" s="477">
        <v>87.7</v>
      </c>
    </row>
    <row r="789" spans="1:4" s="476" customFormat="1" x14ac:dyDescent="0.2">
      <c r="A789" s="476">
        <v>954</v>
      </c>
      <c r="B789" s="476" t="s">
        <v>8302</v>
      </c>
      <c r="C789" s="476" t="s">
        <v>27</v>
      </c>
      <c r="D789" s="477">
        <v>96.89</v>
      </c>
    </row>
    <row r="790" spans="1:4" s="476" customFormat="1" x14ac:dyDescent="0.2">
      <c r="A790" s="476">
        <v>901</v>
      </c>
      <c r="B790" s="476" t="s">
        <v>8303</v>
      </c>
      <c r="C790" s="476" t="s">
        <v>27</v>
      </c>
      <c r="D790" s="477">
        <v>103.69</v>
      </c>
    </row>
    <row r="791" spans="1:4" s="476" customFormat="1" x14ac:dyDescent="0.2">
      <c r="A791" s="476">
        <v>926</v>
      </c>
      <c r="B791" s="476" t="s">
        <v>8304</v>
      </c>
      <c r="C791" s="476" t="s">
        <v>27</v>
      </c>
      <c r="D791" s="477">
        <v>109.59</v>
      </c>
    </row>
    <row r="792" spans="1:4" s="476" customFormat="1" x14ac:dyDescent="0.2">
      <c r="A792" s="476">
        <v>912</v>
      </c>
      <c r="B792" s="476" t="s">
        <v>8305</v>
      </c>
      <c r="C792" s="476" t="s">
        <v>27</v>
      </c>
      <c r="D792" s="477">
        <v>110.26</v>
      </c>
    </row>
    <row r="793" spans="1:4" s="476" customFormat="1" x14ac:dyDescent="0.2">
      <c r="A793" s="476">
        <v>955</v>
      </c>
      <c r="B793" s="476" t="s">
        <v>8306</v>
      </c>
      <c r="C793" s="476" t="s">
        <v>27</v>
      </c>
      <c r="D793" s="477">
        <v>131.61000000000001</v>
      </c>
    </row>
    <row r="794" spans="1:4" s="476" customFormat="1" x14ac:dyDescent="0.2">
      <c r="A794" s="476">
        <v>946</v>
      </c>
      <c r="B794" s="476" t="s">
        <v>8307</v>
      </c>
      <c r="C794" s="476" t="s">
        <v>27</v>
      </c>
      <c r="D794" s="477">
        <v>147.96</v>
      </c>
    </row>
    <row r="795" spans="1:4" s="476" customFormat="1" x14ac:dyDescent="0.2">
      <c r="A795" s="476">
        <v>953</v>
      </c>
      <c r="B795" s="476" t="s">
        <v>8308</v>
      </c>
      <c r="C795" s="476" t="s">
        <v>27</v>
      </c>
      <c r="D795" s="477">
        <v>134.65</v>
      </c>
    </row>
    <row r="796" spans="1:4" s="476" customFormat="1" x14ac:dyDescent="0.2">
      <c r="A796" s="476">
        <v>902</v>
      </c>
      <c r="B796" s="476" t="s">
        <v>8309</v>
      </c>
      <c r="C796" s="476" t="s">
        <v>27</v>
      </c>
      <c r="D796" s="477">
        <v>163.68</v>
      </c>
    </row>
    <row r="797" spans="1:4" s="476" customFormat="1" x14ac:dyDescent="0.2">
      <c r="A797" s="476">
        <v>927</v>
      </c>
      <c r="B797" s="476" t="s">
        <v>8310</v>
      </c>
      <c r="C797" s="476" t="s">
        <v>27</v>
      </c>
      <c r="D797" s="477">
        <v>158.65</v>
      </c>
    </row>
    <row r="798" spans="1:4" s="476" customFormat="1" x14ac:dyDescent="0.2">
      <c r="A798" s="476">
        <v>913</v>
      </c>
      <c r="B798" s="476" t="s">
        <v>8311</v>
      </c>
      <c r="C798" s="476" t="s">
        <v>27</v>
      </c>
      <c r="D798" s="477">
        <v>177.08</v>
      </c>
    </row>
    <row r="799" spans="1:4" s="476" customFormat="1" x14ac:dyDescent="0.2">
      <c r="A799" s="476">
        <v>903</v>
      </c>
      <c r="B799" s="476" t="s">
        <v>8312</v>
      </c>
      <c r="C799" s="476" t="s">
        <v>27</v>
      </c>
      <c r="D799" s="477">
        <v>200.4</v>
      </c>
    </row>
    <row r="800" spans="1:4" s="476" customFormat="1" x14ac:dyDescent="0.2">
      <c r="A800" s="476">
        <v>945</v>
      </c>
      <c r="B800" s="476" t="s">
        <v>8313</v>
      </c>
      <c r="C800" s="476" t="s">
        <v>27</v>
      </c>
      <c r="D800" s="477">
        <v>212</v>
      </c>
    </row>
    <row r="801" spans="1:4" s="476" customFormat="1" x14ac:dyDescent="0.2">
      <c r="A801" s="476">
        <v>914</v>
      </c>
      <c r="B801" s="476" t="s">
        <v>8314</v>
      </c>
      <c r="C801" s="476" t="s">
        <v>27</v>
      </c>
      <c r="D801" s="477">
        <v>217.18</v>
      </c>
    </row>
    <row r="802" spans="1:4" s="476" customFormat="1" x14ac:dyDescent="0.2">
      <c r="A802" s="476">
        <v>993</v>
      </c>
      <c r="B802" s="476" t="s">
        <v>8315</v>
      </c>
      <c r="C802" s="476" t="s">
        <v>27</v>
      </c>
      <c r="D802" s="477">
        <v>2.65</v>
      </c>
    </row>
    <row r="803" spans="1:4" s="476" customFormat="1" x14ac:dyDescent="0.2">
      <c r="A803" s="476">
        <v>1020</v>
      </c>
      <c r="B803" s="476" t="s">
        <v>8316</v>
      </c>
      <c r="C803" s="476" t="s">
        <v>27</v>
      </c>
      <c r="D803" s="477">
        <v>11.55</v>
      </c>
    </row>
    <row r="804" spans="1:4" s="476" customFormat="1" x14ac:dyDescent="0.2">
      <c r="A804" s="476">
        <v>1017</v>
      </c>
      <c r="B804" s="476" t="s">
        <v>1904</v>
      </c>
      <c r="C804" s="476" t="s">
        <v>27</v>
      </c>
      <c r="D804" s="477">
        <v>126.9</v>
      </c>
    </row>
    <row r="805" spans="1:4" s="476" customFormat="1" x14ac:dyDescent="0.2">
      <c r="A805" s="476">
        <v>999</v>
      </c>
      <c r="B805" s="476" t="s">
        <v>8317</v>
      </c>
      <c r="C805" s="476" t="s">
        <v>27</v>
      </c>
      <c r="D805" s="477">
        <v>157.24</v>
      </c>
    </row>
    <row r="806" spans="1:4" s="476" customFormat="1" x14ac:dyDescent="0.2">
      <c r="A806" s="476">
        <v>995</v>
      </c>
      <c r="B806" s="476" t="s">
        <v>8318</v>
      </c>
      <c r="C806" s="476" t="s">
        <v>27</v>
      </c>
      <c r="D806" s="477">
        <v>17.71</v>
      </c>
    </row>
    <row r="807" spans="1:4" s="476" customFormat="1" x14ac:dyDescent="0.2">
      <c r="A807" s="476">
        <v>1000</v>
      </c>
      <c r="B807" s="476" t="s">
        <v>8319</v>
      </c>
      <c r="C807" s="476" t="s">
        <v>27</v>
      </c>
      <c r="D807" s="477">
        <v>192.75</v>
      </c>
    </row>
    <row r="808" spans="1:4" s="476" customFormat="1" x14ac:dyDescent="0.2">
      <c r="A808" s="476">
        <v>1022</v>
      </c>
      <c r="B808" s="476" t="s">
        <v>8320</v>
      </c>
      <c r="C808" s="476" t="s">
        <v>27</v>
      </c>
      <c r="D808" s="477">
        <v>3.68</v>
      </c>
    </row>
    <row r="809" spans="1:4" s="476" customFormat="1" x14ac:dyDescent="0.2">
      <c r="A809" s="476">
        <v>1015</v>
      </c>
      <c r="B809" s="476" t="s">
        <v>8321</v>
      </c>
      <c r="C809" s="476" t="s">
        <v>27</v>
      </c>
      <c r="D809" s="477">
        <v>253.81</v>
      </c>
    </row>
    <row r="810" spans="1:4" s="476" customFormat="1" x14ac:dyDescent="0.2">
      <c r="A810" s="476">
        <v>996</v>
      </c>
      <c r="B810" s="476" t="s">
        <v>1898</v>
      </c>
      <c r="C810" s="476" t="s">
        <v>27</v>
      </c>
      <c r="D810" s="477">
        <v>26.96</v>
      </c>
    </row>
    <row r="811" spans="1:4" s="476" customFormat="1" x14ac:dyDescent="0.2">
      <c r="A811" s="476">
        <v>1001</v>
      </c>
      <c r="B811" s="476" t="s">
        <v>8322</v>
      </c>
      <c r="C811" s="476" t="s">
        <v>27</v>
      </c>
      <c r="D811" s="477">
        <v>317.63</v>
      </c>
    </row>
    <row r="812" spans="1:4" s="476" customFormat="1" x14ac:dyDescent="0.2">
      <c r="A812" s="476">
        <v>1019</v>
      </c>
      <c r="B812" s="476" t="s">
        <v>1900</v>
      </c>
      <c r="C812" s="476" t="s">
        <v>27</v>
      </c>
      <c r="D812" s="477">
        <v>37.17</v>
      </c>
    </row>
    <row r="813" spans="1:4" s="476" customFormat="1" x14ac:dyDescent="0.2">
      <c r="A813" s="476">
        <v>1021</v>
      </c>
      <c r="B813" s="476" t="s">
        <v>8323</v>
      </c>
      <c r="C813" s="476" t="s">
        <v>27</v>
      </c>
      <c r="D813" s="477">
        <v>5.28</v>
      </c>
    </row>
    <row r="814" spans="1:4" s="476" customFormat="1" x14ac:dyDescent="0.2">
      <c r="A814" s="476">
        <v>39249</v>
      </c>
      <c r="B814" s="476" t="s">
        <v>8324</v>
      </c>
      <c r="C814" s="476" t="s">
        <v>27</v>
      </c>
      <c r="D814" s="477">
        <v>414.36</v>
      </c>
    </row>
    <row r="815" spans="1:4" s="476" customFormat="1" x14ac:dyDescent="0.2">
      <c r="A815" s="476">
        <v>1018</v>
      </c>
      <c r="B815" s="476" t="s">
        <v>8325</v>
      </c>
      <c r="C815" s="476" t="s">
        <v>27</v>
      </c>
      <c r="D815" s="477">
        <v>52.98</v>
      </c>
    </row>
    <row r="816" spans="1:4" s="476" customFormat="1" x14ac:dyDescent="0.2">
      <c r="A816" s="476">
        <v>39250</v>
      </c>
      <c r="B816" s="476" t="s">
        <v>8326</v>
      </c>
      <c r="C816" s="476" t="s">
        <v>27</v>
      </c>
      <c r="D816" s="477">
        <v>532.27</v>
      </c>
    </row>
    <row r="817" spans="1:4" s="476" customFormat="1" x14ac:dyDescent="0.2">
      <c r="A817" s="476">
        <v>994</v>
      </c>
      <c r="B817" s="476" t="s">
        <v>1896</v>
      </c>
      <c r="C817" s="476" t="s">
        <v>27</v>
      </c>
      <c r="D817" s="477">
        <v>7.21</v>
      </c>
    </row>
    <row r="818" spans="1:4" s="476" customFormat="1" x14ac:dyDescent="0.2">
      <c r="A818" s="476">
        <v>977</v>
      </c>
      <c r="B818" s="476" t="s">
        <v>1902</v>
      </c>
      <c r="C818" s="476" t="s">
        <v>27</v>
      </c>
      <c r="D818" s="477">
        <v>73.39</v>
      </c>
    </row>
    <row r="819" spans="1:4" s="476" customFormat="1" x14ac:dyDescent="0.2">
      <c r="A819" s="476">
        <v>998</v>
      </c>
      <c r="B819" s="476" t="s">
        <v>8327</v>
      </c>
      <c r="C819" s="476" t="s">
        <v>27</v>
      </c>
      <c r="D819" s="477">
        <v>97.49</v>
      </c>
    </row>
    <row r="820" spans="1:4" s="476" customFormat="1" x14ac:dyDescent="0.2">
      <c r="A820" s="476">
        <v>39251</v>
      </c>
      <c r="B820" s="476" t="s">
        <v>8328</v>
      </c>
      <c r="C820" s="476" t="s">
        <v>27</v>
      </c>
      <c r="D820" s="477">
        <v>0.7</v>
      </c>
    </row>
    <row r="821" spans="1:4" s="476" customFormat="1" x14ac:dyDescent="0.2">
      <c r="A821" s="476">
        <v>1011</v>
      </c>
      <c r="B821" s="476" t="s">
        <v>8329</v>
      </c>
      <c r="C821" s="476" t="s">
        <v>27</v>
      </c>
      <c r="D821" s="477">
        <v>0.98</v>
      </c>
    </row>
    <row r="822" spans="1:4" s="476" customFormat="1" x14ac:dyDescent="0.2">
      <c r="A822" s="476">
        <v>39252</v>
      </c>
      <c r="B822" s="476" t="s">
        <v>8330</v>
      </c>
      <c r="C822" s="476" t="s">
        <v>27</v>
      </c>
      <c r="D822" s="477">
        <v>1.17</v>
      </c>
    </row>
    <row r="823" spans="1:4" s="476" customFormat="1" x14ac:dyDescent="0.2">
      <c r="A823" s="476">
        <v>1013</v>
      </c>
      <c r="B823" s="476" t="s">
        <v>8331</v>
      </c>
      <c r="C823" s="476" t="s">
        <v>27</v>
      </c>
      <c r="D823" s="477">
        <v>1.55</v>
      </c>
    </row>
    <row r="824" spans="1:4" s="476" customFormat="1" x14ac:dyDescent="0.2">
      <c r="A824" s="476">
        <v>980</v>
      </c>
      <c r="B824" s="476" t="s">
        <v>1892</v>
      </c>
      <c r="C824" s="476" t="s">
        <v>27</v>
      </c>
      <c r="D824" s="477">
        <v>10.59</v>
      </c>
    </row>
    <row r="825" spans="1:4" s="476" customFormat="1" x14ac:dyDescent="0.2">
      <c r="A825" s="476">
        <v>39237</v>
      </c>
      <c r="B825" s="476" t="s">
        <v>8332</v>
      </c>
      <c r="C825" s="476" t="s">
        <v>27</v>
      </c>
      <c r="D825" s="477">
        <v>125.57</v>
      </c>
    </row>
    <row r="826" spans="1:4" s="476" customFormat="1" x14ac:dyDescent="0.2">
      <c r="A826" s="476">
        <v>39238</v>
      </c>
      <c r="B826" s="476" t="s">
        <v>8333</v>
      </c>
      <c r="C826" s="476" t="s">
        <v>27</v>
      </c>
      <c r="D826" s="477">
        <v>156.78</v>
      </c>
    </row>
    <row r="827" spans="1:4" s="476" customFormat="1" x14ac:dyDescent="0.2">
      <c r="A827" s="476">
        <v>979</v>
      </c>
      <c r="B827" s="476" t="s">
        <v>1894</v>
      </c>
      <c r="C827" s="476" t="s">
        <v>27</v>
      </c>
      <c r="D827" s="477">
        <v>16.32</v>
      </c>
    </row>
    <row r="828" spans="1:4" s="476" customFormat="1" x14ac:dyDescent="0.2">
      <c r="A828" s="476">
        <v>39239</v>
      </c>
      <c r="B828" s="476" t="s">
        <v>8334</v>
      </c>
      <c r="C828" s="476" t="s">
        <v>27</v>
      </c>
      <c r="D828" s="477">
        <v>190.8</v>
      </c>
    </row>
    <row r="829" spans="1:4" s="476" customFormat="1" x14ac:dyDescent="0.2">
      <c r="A829" s="476">
        <v>1014</v>
      </c>
      <c r="B829" s="476" t="s">
        <v>1886</v>
      </c>
      <c r="C829" s="476" t="s">
        <v>27</v>
      </c>
      <c r="D829" s="477">
        <v>2.48</v>
      </c>
    </row>
    <row r="830" spans="1:4" s="476" customFormat="1" x14ac:dyDescent="0.2">
      <c r="A830" s="476">
        <v>39240</v>
      </c>
      <c r="B830" s="476" t="s">
        <v>8335</v>
      </c>
      <c r="C830" s="476" t="s">
        <v>27</v>
      </c>
      <c r="D830" s="477">
        <v>252.18</v>
      </c>
    </row>
    <row r="831" spans="1:4" s="476" customFormat="1" x14ac:dyDescent="0.2">
      <c r="A831" s="476">
        <v>39232</v>
      </c>
      <c r="B831" s="476" t="s">
        <v>8336</v>
      </c>
      <c r="C831" s="476" t="s">
        <v>27</v>
      </c>
      <c r="D831" s="477">
        <v>26.18</v>
      </c>
    </row>
    <row r="832" spans="1:4" s="476" customFormat="1" x14ac:dyDescent="0.2">
      <c r="A832" s="476">
        <v>39233</v>
      </c>
      <c r="B832" s="476" t="s">
        <v>8337</v>
      </c>
      <c r="C832" s="476" t="s">
        <v>27</v>
      </c>
      <c r="D832" s="477">
        <v>36</v>
      </c>
    </row>
    <row r="833" spans="1:4" s="476" customFormat="1" x14ac:dyDescent="0.2">
      <c r="A833" s="476">
        <v>981</v>
      </c>
      <c r="B833" s="476" t="s">
        <v>1888</v>
      </c>
      <c r="C833" s="476" t="s">
        <v>27</v>
      </c>
      <c r="D833" s="477">
        <v>4.43</v>
      </c>
    </row>
    <row r="834" spans="1:4" s="476" customFormat="1" x14ac:dyDescent="0.2">
      <c r="A834" s="476">
        <v>39234</v>
      </c>
      <c r="B834" s="476" t="s">
        <v>8338</v>
      </c>
      <c r="C834" s="476" t="s">
        <v>27</v>
      </c>
      <c r="D834" s="477">
        <v>52.84</v>
      </c>
    </row>
    <row r="835" spans="1:4" s="476" customFormat="1" x14ac:dyDescent="0.2">
      <c r="A835" s="476">
        <v>982</v>
      </c>
      <c r="B835" s="476" t="s">
        <v>1890</v>
      </c>
      <c r="C835" s="476" t="s">
        <v>27</v>
      </c>
      <c r="D835" s="477">
        <v>6.2</v>
      </c>
    </row>
    <row r="836" spans="1:4" s="476" customFormat="1" x14ac:dyDescent="0.2">
      <c r="A836" s="476">
        <v>39235</v>
      </c>
      <c r="B836" s="476" t="s">
        <v>8339</v>
      </c>
      <c r="C836" s="476" t="s">
        <v>27</v>
      </c>
      <c r="D836" s="477">
        <v>74.31</v>
      </c>
    </row>
    <row r="837" spans="1:4" s="476" customFormat="1" x14ac:dyDescent="0.2">
      <c r="A837" s="476">
        <v>39236</v>
      </c>
      <c r="B837" s="476" t="s">
        <v>8340</v>
      </c>
      <c r="C837" s="476" t="s">
        <v>27</v>
      </c>
      <c r="D837" s="477">
        <v>97.42</v>
      </c>
    </row>
    <row r="838" spans="1:4" s="476" customFormat="1" x14ac:dyDescent="0.2">
      <c r="A838" s="476">
        <v>876</v>
      </c>
      <c r="B838" s="476" t="s">
        <v>8341</v>
      </c>
      <c r="C838" s="476" t="s">
        <v>27</v>
      </c>
      <c r="D838" s="477">
        <v>251.47</v>
      </c>
    </row>
    <row r="839" spans="1:4" s="476" customFormat="1" x14ac:dyDescent="0.2">
      <c r="A839" s="476">
        <v>877</v>
      </c>
      <c r="B839" s="476" t="s">
        <v>8342</v>
      </c>
      <c r="C839" s="476" t="s">
        <v>27</v>
      </c>
      <c r="D839" s="477">
        <v>295.63</v>
      </c>
    </row>
    <row r="840" spans="1:4" s="476" customFormat="1" x14ac:dyDescent="0.2">
      <c r="A840" s="476">
        <v>882</v>
      </c>
      <c r="B840" s="476" t="s">
        <v>8343</v>
      </c>
      <c r="C840" s="476" t="s">
        <v>27</v>
      </c>
      <c r="D840" s="477">
        <v>322.14</v>
      </c>
    </row>
    <row r="841" spans="1:4" s="476" customFormat="1" x14ac:dyDescent="0.2">
      <c r="A841" s="476">
        <v>878</v>
      </c>
      <c r="B841" s="476" t="s">
        <v>8344</v>
      </c>
      <c r="C841" s="476" t="s">
        <v>27</v>
      </c>
      <c r="D841" s="477">
        <v>400.5</v>
      </c>
    </row>
    <row r="842" spans="1:4" s="476" customFormat="1" x14ac:dyDescent="0.2">
      <c r="A842" s="476">
        <v>879</v>
      </c>
      <c r="B842" s="476" t="s">
        <v>8345</v>
      </c>
      <c r="C842" s="476" t="s">
        <v>27</v>
      </c>
      <c r="D842" s="477">
        <v>472.05</v>
      </c>
    </row>
    <row r="843" spans="1:4" s="476" customFormat="1" x14ac:dyDescent="0.2">
      <c r="A843" s="476">
        <v>880</v>
      </c>
      <c r="B843" s="476" t="s">
        <v>8346</v>
      </c>
      <c r="C843" s="476" t="s">
        <v>27</v>
      </c>
      <c r="D843" s="477">
        <v>555.41999999999996</v>
      </c>
    </row>
    <row r="844" spans="1:4" s="476" customFormat="1" x14ac:dyDescent="0.2">
      <c r="A844" s="476">
        <v>873</v>
      </c>
      <c r="B844" s="476" t="s">
        <v>8347</v>
      </c>
      <c r="C844" s="476" t="s">
        <v>27</v>
      </c>
      <c r="D844" s="477">
        <v>168.88</v>
      </c>
    </row>
    <row r="845" spans="1:4" s="476" customFormat="1" x14ac:dyDescent="0.2">
      <c r="A845" s="476">
        <v>881</v>
      </c>
      <c r="B845" s="476" t="s">
        <v>8348</v>
      </c>
      <c r="C845" s="476" t="s">
        <v>27</v>
      </c>
      <c r="D845" s="477">
        <v>759.16</v>
      </c>
    </row>
    <row r="846" spans="1:4" s="476" customFormat="1" x14ac:dyDescent="0.2">
      <c r="A846" s="476">
        <v>874</v>
      </c>
      <c r="B846" s="476" t="s">
        <v>8349</v>
      </c>
      <c r="C846" s="476" t="s">
        <v>27</v>
      </c>
      <c r="D846" s="477">
        <v>200.42</v>
      </c>
    </row>
    <row r="847" spans="1:4" s="476" customFormat="1" x14ac:dyDescent="0.2">
      <c r="A847" s="476">
        <v>875</v>
      </c>
      <c r="B847" s="476" t="s">
        <v>8350</v>
      </c>
      <c r="C847" s="476" t="s">
        <v>27</v>
      </c>
      <c r="D847" s="477">
        <v>239.12</v>
      </c>
    </row>
    <row r="848" spans="1:4" s="476" customFormat="1" x14ac:dyDescent="0.2">
      <c r="A848" s="476">
        <v>983</v>
      </c>
      <c r="B848" s="476" t="s">
        <v>8351</v>
      </c>
      <c r="C848" s="476" t="s">
        <v>27</v>
      </c>
      <c r="D848" s="477">
        <v>1.5</v>
      </c>
    </row>
    <row r="849" spans="1:4" s="476" customFormat="1" x14ac:dyDescent="0.2">
      <c r="A849" s="476">
        <v>985</v>
      </c>
      <c r="B849" s="476" t="s">
        <v>8352</v>
      </c>
      <c r="C849" s="476" t="s">
        <v>27</v>
      </c>
      <c r="D849" s="477">
        <v>11.23</v>
      </c>
    </row>
    <row r="850" spans="1:4" s="476" customFormat="1" x14ac:dyDescent="0.2">
      <c r="A850" s="476">
        <v>990</v>
      </c>
      <c r="B850" s="476" t="s">
        <v>8353</v>
      </c>
      <c r="C850" s="476" t="s">
        <v>27</v>
      </c>
      <c r="D850" s="477">
        <v>153.72</v>
      </c>
    </row>
    <row r="851" spans="1:4" s="476" customFormat="1" x14ac:dyDescent="0.2">
      <c r="A851" s="476">
        <v>39241</v>
      </c>
      <c r="B851" s="476" t="s">
        <v>8354</v>
      </c>
      <c r="C851" s="476" t="s">
        <v>27</v>
      </c>
      <c r="D851" s="477">
        <v>17.57</v>
      </c>
    </row>
    <row r="852" spans="1:4" s="476" customFormat="1" x14ac:dyDescent="0.2">
      <c r="A852" s="476">
        <v>1005</v>
      </c>
      <c r="B852" s="476" t="s">
        <v>8355</v>
      </c>
      <c r="C852" s="476" t="s">
        <v>27</v>
      </c>
      <c r="D852" s="477">
        <v>188.67</v>
      </c>
    </row>
    <row r="853" spans="1:4" s="476" customFormat="1" x14ac:dyDescent="0.2">
      <c r="A853" s="476">
        <v>984</v>
      </c>
      <c r="B853" s="476" t="s">
        <v>8356</v>
      </c>
      <c r="C853" s="476" t="s">
        <v>27</v>
      </c>
      <c r="D853" s="477">
        <v>3.88</v>
      </c>
    </row>
    <row r="854" spans="1:4" s="476" customFormat="1" x14ac:dyDescent="0.2">
      <c r="A854" s="476">
        <v>991</v>
      </c>
      <c r="B854" s="476" t="s">
        <v>8357</v>
      </c>
      <c r="C854" s="476" t="s">
        <v>27</v>
      </c>
      <c r="D854" s="477">
        <v>249.31</v>
      </c>
    </row>
    <row r="855" spans="1:4" s="476" customFormat="1" x14ac:dyDescent="0.2">
      <c r="A855" s="476">
        <v>986</v>
      </c>
      <c r="B855" s="476" t="s">
        <v>8358</v>
      </c>
      <c r="C855" s="476" t="s">
        <v>27</v>
      </c>
      <c r="D855" s="477">
        <v>26.86</v>
      </c>
    </row>
    <row r="856" spans="1:4" s="476" customFormat="1" x14ac:dyDescent="0.2">
      <c r="A856" s="476">
        <v>1024</v>
      </c>
      <c r="B856" s="476" t="s">
        <v>8359</v>
      </c>
      <c r="C856" s="476" t="s">
        <v>27</v>
      </c>
      <c r="D856" s="477">
        <v>308.56</v>
      </c>
    </row>
    <row r="857" spans="1:4" s="476" customFormat="1" x14ac:dyDescent="0.2">
      <c r="A857" s="476">
        <v>987</v>
      </c>
      <c r="B857" s="476" t="s">
        <v>8360</v>
      </c>
      <c r="C857" s="476" t="s">
        <v>27</v>
      </c>
      <c r="D857" s="477">
        <v>36.5</v>
      </c>
    </row>
    <row r="858" spans="1:4" s="476" customFormat="1" x14ac:dyDescent="0.2">
      <c r="A858" s="476">
        <v>1003</v>
      </c>
      <c r="B858" s="476" t="s">
        <v>8361</v>
      </c>
      <c r="C858" s="476" t="s">
        <v>27</v>
      </c>
      <c r="D858" s="477">
        <v>5.68</v>
      </c>
    </row>
    <row r="859" spans="1:4" s="476" customFormat="1" x14ac:dyDescent="0.2">
      <c r="A859" s="476">
        <v>992</v>
      </c>
      <c r="B859" s="476" t="s">
        <v>8362</v>
      </c>
      <c r="C859" s="476" t="s">
        <v>27</v>
      </c>
      <c r="D859" s="477">
        <v>399.22</v>
      </c>
    </row>
    <row r="860" spans="1:4" s="476" customFormat="1" x14ac:dyDescent="0.2">
      <c r="A860" s="476">
        <v>1007</v>
      </c>
      <c r="B860" s="476" t="s">
        <v>8363</v>
      </c>
      <c r="C860" s="476" t="s">
        <v>27</v>
      </c>
      <c r="D860" s="477">
        <v>51.77</v>
      </c>
    </row>
    <row r="861" spans="1:4" s="476" customFormat="1" x14ac:dyDescent="0.2">
      <c r="A861" s="476">
        <v>39242</v>
      </c>
      <c r="B861" s="476" t="s">
        <v>8364</v>
      </c>
      <c r="C861" s="476" t="s">
        <v>27</v>
      </c>
      <c r="D861" s="477">
        <v>494.64</v>
      </c>
    </row>
    <row r="862" spans="1:4" s="476" customFormat="1" x14ac:dyDescent="0.2">
      <c r="A862" s="476">
        <v>1008</v>
      </c>
      <c r="B862" s="476" t="s">
        <v>8365</v>
      </c>
      <c r="C862" s="476" t="s">
        <v>27</v>
      </c>
      <c r="D862" s="477">
        <v>6.45</v>
      </c>
    </row>
    <row r="863" spans="1:4" s="476" customFormat="1" x14ac:dyDescent="0.2">
      <c r="A863" s="476">
        <v>988</v>
      </c>
      <c r="B863" s="476" t="s">
        <v>8366</v>
      </c>
      <c r="C863" s="476" t="s">
        <v>27</v>
      </c>
      <c r="D863" s="477">
        <v>71.510000000000005</v>
      </c>
    </row>
    <row r="864" spans="1:4" s="476" customFormat="1" x14ac:dyDescent="0.2">
      <c r="A864" s="476">
        <v>989</v>
      </c>
      <c r="B864" s="476" t="s">
        <v>8367</v>
      </c>
      <c r="C864" s="476" t="s">
        <v>27</v>
      </c>
      <c r="D864" s="477">
        <v>96.87</v>
      </c>
    </row>
    <row r="865" spans="1:4" s="476" customFormat="1" x14ac:dyDescent="0.2">
      <c r="A865" s="476">
        <v>39598</v>
      </c>
      <c r="B865" s="476" t="s">
        <v>8368</v>
      </c>
      <c r="C865" s="476" t="s">
        <v>27</v>
      </c>
      <c r="D865" s="477">
        <v>1.85</v>
      </c>
    </row>
    <row r="866" spans="1:4" s="476" customFormat="1" x14ac:dyDescent="0.2">
      <c r="A866" s="476">
        <v>39599</v>
      </c>
      <c r="B866" s="476" t="s">
        <v>2002</v>
      </c>
      <c r="C866" s="476" t="s">
        <v>27</v>
      </c>
      <c r="D866" s="477">
        <v>2.79</v>
      </c>
    </row>
    <row r="867" spans="1:4" s="476" customFormat="1" x14ac:dyDescent="0.2">
      <c r="A867" s="476">
        <v>34602</v>
      </c>
      <c r="B867" s="476" t="s">
        <v>8369</v>
      </c>
      <c r="C867" s="476" t="s">
        <v>27</v>
      </c>
      <c r="D867" s="477">
        <v>6.04</v>
      </c>
    </row>
    <row r="868" spans="1:4" s="476" customFormat="1" x14ac:dyDescent="0.2">
      <c r="A868" s="476">
        <v>34603</v>
      </c>
      <c r="B868" s="476" t="s">
        <v>8370</v>
      </c>
      <c r="C868" s="476" t="s">
        <v>27</v>
      </c>
      <c r="D868" s="477">
        <v>29.06</v>
      </c>
    </row>
    <row r="869" spans="1:4" s="476" customFormat="1" x14ac:dyDescent="0.2">
      <c r="A869" s="476">
        <v>34607</v>
      </c>
      <c r="B869" s="476" t="s">
        <v>8371</v>
      </c>
      <c r="C869" s="476" t="s">
        <v>27</v>
      </c>
      <c r="D869" s="477">
        <v>12.96</v>
      </c>
    </row>
    <row r="870" spans="1:4" s="476" customFormat="1" x14ac:dyDescent="0.2">
      <c r="A870" s="476">
        <v>34609</v>
      </c>
      <c r="B870" s="476" t="s">
        <v>8372</v>
      </c>
      <c r="C870" s="476" t="s">
        <v>27</v>
      </c>
      <c r="D870" s="477">
        <v>19.440000000000001</v>
      </c>
    </row>
    <row r="871" spans="1:4" s="476" customFormat="1" x14ac:dyDescent="0.2">
      <c r="A871" s="476">
        <v>34618</v>
      </c>
      <c r="B871" s="476" t="s">
        <v>8373</v>
      </c>
      <c r="C871" s="476" t="s">
        <v>27</v>
      </c>
      <c r="D871" s="477">
        <v>8.01</v>
      </c>
    </row>
    <row r="872" spans="1:4" s="476" customFormat="1" x14ac:dyDescent="0.2">
      <c r="A872" s="476">
        <v>34620</v>
      </c>
      <c r="B872" s="476" t="s">
        <v>8374</v>
      </c>
      <c r="C872" s="476" t="s">
        <v>27</v>
      </c>
      <c r="D872" s="477">
        <v>40.11</v>
      </c>
    </row>
    <row r="873" spans="1:4" s="476" customFormat="1" x14ac:dyDescent="0.2">
      <c r="A873" s="476">
        <v>34621</v>
      </c>
      <c r="B873" s="476" t="s">
        <v>8375</v>
      </c>
      <c r="C873" s="476" t="s">
        <v>27</v>
      </c>
      <c r="D873" s="477">
        <v>18.61</v>
      </c>
    </row>
    <row r="874" spans="1:4" s="476" customFormat="1" x14ac:dyDescent="0.2">
      <c r="A874" s="476">
        <v>34622</v>
      </c>
      <c r="B874" s="476" t="s">
        <v>8376</v>
      </c>
      <c r="C874" s="476" t="s">
        <v>27</v>
      </c>
      <c r="D874" s="477">
        <v>26.36</v>
      </c>
    </row>
    <row r="875" spans="1:4" s="476" customFormat="1" x14ac:dyDescent="0.2">
      <c r="A875" s="476">
        <v>34624</v>
      </c>
      <c r="B875" s="476" t="s">
        <v>8377</v>
      </c>
      <c r="C875" s="476" t="s">
        <v>27</v>
      </c>
      <c r="D875" s="477">
        <v>10.24</v>
      </c>
    </row>
    <row r="876" spans="1:4" s="476" customFormat="1" x14ac:dyDescent="0.2">
      <c r="A876" s="476">
        <v>34626</v>
      </c>
      <c r="B876" s="476" t="s">
        <v>8378</v>
      </c>
      <c r="C876" s="476" t="s">
        <v>27</v>
      </c>
      <c r="D876" s="477">
        <v>55.13</v>
      </c>
    </row>
    <row r="877" spans="1:4" s="476" customFormat="1" x14ac:dyDescent="0.2">
      <c r="A877" s="476">
        <v>34627</v>
      </c>
      <c r="B877" s="476" t="s">
        <v>8379</v>
      </c>
      <c r="C877" s="476" t="s">
        <v>27</v>
      </c>
      <c r="D877" s="477">
        <v>23.75</v>
      </c>
    </row>
    <row r="878" spans="1:4" s="476" customFormat="1" x14ac:dyDescent="0.2">
      <c r="A878" s="476">
        <v>34629</v>
      </c>
      <c r="B878" s="476" t="s">
        <v>8380</v>
      </c>
      <c r="C878" s="476" t="s">
        <v>27</v>
      </c>
      <c r="D878" s="477">
        <v>34.78</v>
      </c>
    </row>
    <row r="879" spans="1:4" s="476" customFormat="1" x14ac:dyDescent="0.2">
      <c r="A879" s="476">
        <v>39257</v>
      </c>
      <c r="B879" s="476" t="s">
        <v>8381</v>
      </c>
      <c r="C879" s="476" t="s">
        <v>27</v>
      </c>
      <c r="D879" s="477">
        <v>6.76</v>
      </c>
    </row>
    <row r="880" spans="1:4" s="476" customFormat="1" x14ac:dyDescent="0.2">
      <c r="A880" s="476">
        <v>39261</v>
      </c>
      <c r="B880" s="476" t="s">
        <v>8382</v>
      </c>
      <c r="C880" s="476" t="s">
        <v>27</v>
      </c>
      <c r="D880" s="477">
        <v>36.04</v>
      </c>
    </row>
    <row r="881" spans="1:4" s="476" customFormat="1" x14ac:dyDescent="0.2">
      <c r="A881" s="476">
        <v>39268</v>
      </c>
      <c r="B881" s="476" t="s">
        <v>8383</v>
      </c>
      <c r="C881" s="476" t="s">
        <v>27</v>
      </c>
      <c r="D881" s="477">
        <v>415.77</v>
      </c>
    </row>
    <row r="882" spans="1:4" s="476" customFormat="1" x14ac:dyDescent="0.2">
      <c r="A882" s="476">
        <v>39262</v>
      </c>
      <c r="B882" s="476" t="s">
        <v>8384</v>
      </c>
      <c r="C882" s="476" t="s">
        <v>27</v>
      </c>
      <c r="D882" s="477">
        <v>56.34</v>
      </c>
    </row>
    <row r="883" spans="1:4" s="476" customFormat="1" x14ac:dyDescent="0.2">
      <c r="A883" s="476">
        <v>39258</v>
      </c>
      <c r="B883" s="476" t="s">
        <v>8385</v>
      </c>
      <c r="C883" s="476" t="s">
        <v>27</v>
      </c>
      <c r="D883" s="477">
        <v>10.02</v>
      </c>
    </row>
    <row r="884" spans="1:4" s="476" customFormat="1" x14ac:dyDescent="0.2">
      <c r="A884" s="476">
        <v>39263</v>
      </c>
      <c r="B884" s="476" t="s">
        <v>8386</v>
      </c>
      <c r="C884" s="476" t="s">
        <v>27</v>
      </c>
      <c r="D884" s="477">
        <v>87.18</v>
      </c>
    </row>
    <row r="885" spans="1:4" s="476" customFormat="1" x14ac:dyDescent="0.2">
      <c r="A885" s="476">
        <v>39264</v>
      </c>
      <c r="B885" s="476" t="s">
        <v>8387</v>
      </c>
      <c r="C885" s="476" t="s">
        <v>27</v>
      </c>
      <c r="D885" s="477">
        <v>118.04</v>
      </c>
    </row>
    <row r="886" spans="1:4" s="476" customFormat="1" x14ac:dyDescent="0.2">
      <c r="A886" s="476">
        <v>39259</v>
      </c>
      <c r="B886" s="476" t="s">
        <v>8388</v>
      </c>
      <c r="C886" s="476" t="s">
        <v>27</v>
      </c>
      <c r="D886" s="477">
        <v>15.27</v>
      </c>
    </row>
    <row r="887" spans="1:4" s="476" customFormat="1" x14ac:dyDescent="0.2">
      <c r="A887" s="476">
        <v>39265</v>
      </c>
      <c r="B887" s="476" t="s">
        <v>8389</v>
      </c>
      <c r="C887" s="476" t="s">
        <v>27</v>
      </c>
      <c r="D887" s="477">
        <v>173.89</v>
      </c>
    </row>
    <row r="888" spans="1:4" s="476" customFormat="1" x14ac:dyDescent="0.2">
      <c r="A888" s="476">
        <v>39260</v>
      </c>
      <c r="B888" s="476" t="s">
        <v>8390</v>
      </c>
      <c r="C888" s="476" t="s">
        <v>27</v>
      </c>
      <c r="D888" s="477">
        <v>21.74</v>
      </c>
    </row>
    <row r="889" spans="1:4" s="476" customFormat="1" x14ac:dyDescent="0.2">
      <c r="A889" s="476">
        <v>39266</v>
      </c>
      <c r="B889" s="476" t="s">
        <v>8391</v>
      </c>
      <c r="C889" s="476" t="s">
        <v>27</v>
      </c>
      <c r="D889" s="477">
        <v>244</v>
      </c>
    </row>
    <row r="890" spans="1:4" s="476" customFormat="1" x14ac:dyDescent="0.2">
      <c r="A890" s="476">
        <v>39267</v>
      </c>
      <c r="B890" s="476" t="s">
        <v>8392</v>
      </c>
      <c r="C890" s="476" t="s">
        <v>27</v>
      </c>
      <c r="D890" s="477">
        <v>319.83999999999997</v>
      </c>
    </row>
    <row r="891" spans="1:4" s="476" customFormat="1" x14ac:dyDescent="0.2">
      <c r="A891" s="476">
        <v>11901</v>
      </c>
      <c r="B891" s="476" t="s">
        <v>8393</v>
      </c>
      <c r="C891" s="476" t="s">
        <v>27</v>
      </c>
      <c r="D891" s="477">
        <v>0.7</v>
      </c>
    </row>
    <row r="892" spans="1:4" s="476" customFormat="1" x14ac:dyDescent="0.2">
      <c r="A892" s="476">
        <v>11902</v>
      </c>
      <c r="B892" s="476" t="s">
        <v>2004</v>
      </c>
      <c r="C892" s="476" t="s">
        <v>27</v>
      </c>
      <c r="D892" s="477">
        <v>1.22</v>
      </c>
    </row>
    <row r="893" spans="1:4" s="476" customFormat="1" x14ac:dyDescent="0.2">
      <c r="A893" s="476">
        <v>11903</v>
      </c>
      <c r="B893" s="476" t="s">
        <v>8394</v>
      </c>
      <c r="C893" s="476" t="s">
        <v>27</v>
      </c>
      <c r="D893" s="477">
        <v>1.88</v>
      </c>
    </row>
    <row r="894" spans="1:4" s="476" customFormat="1" x14ac:dyDescent="0.2">
      <c r="A894" s="476">
        <v>11904</v>
      </c>
      <c r="B894" s="476" t="s">
        <v>8395</v>
      </c>
      <c r="C894" s="476" t="s">
        <v>27</v>
      </c>
      <c r="D894" s="477">
        <v>2.4</v>
      </c>
    </row>
    <row r="895" spans="1:4" s="476" customFormat="1" x14ac:dyDescent="0.2">
      <c r="A895" s="476">
        <v>11905</v>
      </c>
      <c r="B895" s="476" t="s">
        <v>8396</v>
      </c>
      <c r="C895" s="476" t="s">
        <v>27</v>
      </c>
      <c r="D895" s="477">
        <v>3.23</v>
      </c>
    </row>
    <row r="896" spans="1:4" s="476" customFormat="1" x14ac:dyDescent="0.2">
      <c r="A896" s="476">
        <v>11906</v>
      </c>
      <c r="B896" s="476" t="s">
        <v>8397</v>
      </c>
      <c r="C896" s="476" t="s">
        <v>27</v>
      </c>
      <c r="D896" s="477">
        <v>3.71</v>
      </c>
    </row>
    <row r="897" spans="1:4" s="476" customFormat="1" x14ac:dyDescent="0.2">
      <c r="A897" s="476">
        <v>11919</v>
      </c>
      <c r="B897" s="476" t="s">
        <v>8398</v>
      </c>
      <c r="C897" s="476" t="s">
        <v>27</v>
      </c>
      <c r="D897" s="477">
        <v>7.29</v>
      </c>
    </row>
    <row r="898" spans="1:4" s="476" customFormat="1" x14ac:dyDescent="0.2">
      <c r="A898" s="476">
        <v>11920</v>
      </c>
      <c r="B898" s="476" t="s">
        <v>8399</v>
      </c>
      <c r="C898" s="476" t="s">
        <v>27</v>
      </c>
      <c r="D898" s="477">
        <v>14.12</v>
      </c>
    </row>
    <row r="899" spans="1:4" s="476" customFormat="1" x14ac:dyDescent="0.2">
      <c r="A899" s="476">
        <v>11924</v>
      </c>
      <c r="B899" s="476" t="s">
        <v>8400</v>
      </c>
      <c r="C899" s="476" t="s">
        <v>27</v>
      </c>
      <c r="D899" s="477">
        <v>137.37</v>
      </c>
    </row>
    <row r="900" spans="1:4" s="476" customFormat="1" x14ac:dyDescent="0.2">
      <c r="A900" s="476">
        <v>11921</v>
      </c>
      <c r="B900" s="476" t="s">
        <v>8401</v>
      </c>
      <c r="C900" s="476" t="s">
        <v>27</v>
      </c>
      <c r="D900" s="477">
        <v>19.23</v>
      </c>
    </row>
    <row r="901" spans="1:4" s="476" customFormat="1" x14ac:dyDescent="0.2">
      <c r="A901" s="476">
        <v>11922</v>
      </c>
      <c r="B901" s="476" t="s">
        <v>8402</v>
      </c>
      <c r="C901" s="476" t="s">
        <v>27</v>
      </c>
      <c r="D901" s="477">
        <v>34.14</v>
      </c>
    </row>
    <row r="902" spans="1:4" s="476" customFormat="1" x14ac:dyDescent="0.2">
      <c r="A902" s="476">
        <v>11923</v>
      </c>
      <c r="B902" s="476" t="s">
        <v>8403</v>
      </c>
      <c r="C902" s="476" t="s">
        <v>27</v>
      </c>
      <c r="D902" s="477">
        <v>55.76</v>
      </c>
    </row>
    <row r="903" spans="1:4" s="476" customFormat="1" x14ac:dyDescent="0.2">
      <c r="A903" s="476">
        <v>11916</v>
      </c>
      <c r="B903" s="476" t="s">
        <v>2006</v>
      </c>
      <c r="C903" s="476" t="s">
        <v>27</v>
      </c>
      <c r="D903" s="477">
        <v>9.4600000000000009</v>
      </c>
    </row>
    <row r="904" spans="1:4" s="476" customFormat="1" x14ac:dyDescent="0.2">
      <c r="A904" s="476">
        <v>11914</v>
      </c>
      <c r="B904" s="476" t="s">
        <v>8404</v>
      </c>
      <c r="C904" s="476" t="s">
        <v>27</v>
      </c>
      <c r="D904" s="477">
        <v>68.709999999999994</v>
      </c>
    </row>
    <row r="905" spans="1:4" s="476" customFormat="1" x14ac:dyDescent="0.2">
      <c r="A905" s="476">
        <v>11917</v>
      </c>
      <c r="B905" s="476" t="s">
        <v>8405</v>
      </c>
      <c r="C905" s="476" t="s">
        <v>27</v>
      </c>
      <c r="D905" s="477">
        <v>16.47</v>
      </c>
    </row>
    <row r="906" spans="1:4" s="476" customFormat="1" x14ac:dyDescent="0.2">
      <c r="A906" s="476">
        <v>11918</v>
      </c>
      <c r="B906" s="476" t="s">
        <v>8406</v>
      </c>
      <c r="C906" s="476" t="s">
        <v>27</v>
      </c>
      <c r="D906" s="477">
        <v>22.34</v>
      </c>
    </row>
    <row r="907" spans="1:4" s="476" customFormat="1" x14ac:dyDescent="0.2">
      <c r="A907" s="476">
        <v>37734</v>
      </c>
      <c r="B907" s="476" t="s">
        <v>8407</v>
      </c>
      <c r="C907" s="476" t="s">
        <v>9</v>
      </c>
      <c r="D907" s="478">
        <v>69415.59</v>
      </c>
    </row>
    <row r="908" spans="1:4" s="476" customFormat="1" x14ac:dyDescent="0.2">
      <c r="A908" s="476">
        <v>42251</v>
      </c>
      <c r="B908" s="476" t="s">
        <v>8408</v>
      </c>
      <c r="C908" s="476" t="s">
        <v>9</v>
      </c>
      <c r="D908" s="478">
        <v>78825.64</v>
      </c>
    </row>
    <row r="909" spans="1:4" s="476" customFormat="1" x14ac:dyDescent="0.2">
      <c r="A909" s="476">
        <v>37733</v>
      </c>
      <c r="B909" s="476" t="s">
        <v>8409</v>
      </c>
      <c r="C909" s="476" t="s">
        <v>9</v>
      </c>
      <c r="D909" s="478">
        <v>52047.55</v>
      </c>
    </row>
    <row r="910" spans="1:4" s="476" customFormat="1" x14ac:dyDescent="0.2">
      <c r="A910" s="476">
        <v>37735</v>
      </c>
      <c r="B910" s="476" t="s">
        <v>8410</v>
      </c>
      <c r="C910" s="476" t="s">
        <v>9</v>
      </c>
      <c r="D910" s="478">
        <v>62717.3</v>
      </c>
    </row>
    <row r="911" spans="1:4" s="476" customFormat="1" x14ac:dyDescent="0.2">
      <c r="A911" s="476">
        <v>5090</v>
      </c>
      <c r="B911" s="476" t="s">
        <v>13110</v>
      </c>
      <c r="C911" s="476" t="s">
        <v>9</v>
      </c>
      <c r="D911" s="477">
        <v>18.899999999999999</v>
      </c>
    </row>
    <row r="912" spans="1:4" s="476" customFormat="1" x14ac:dyDescent="0.2">
      <c r="A912" s="476">
        <v>5085</v>
      </c>
      <c r="B912" s="476" t="s">
        <v>13111</v>
      </c>
      <c r="C912" s="476" t="s">
        <v>9</v>
      </c>
      <c r="D912" s="477">
        <v>28.13</v>
      </c>
    </row>
    <row r="913" spans="1:4" s="476" customFormat="1" x14ac:dyDescent="0.2">
      <c r="A913" s="476">
        <v>43603</v>
      </c>
      <c r="B913" s="476" t="s">
        <v>13112</v>
      </c>
      <c r="C913" s="476" t="s">
        <v>9</v>
      </c>
      <c r="D913" s="477">
        <v>40.19</v>
      </c>
    </row>
    <row r="914" spans="1:4" s="476" customFormat="1" x14ac:dyDescent="0.2">
      <c r="A914" s="476">
        <v>38374</v>
      </c>
      <c r="B914" s="476" t="s">
        <v>8411</v>
      </c>
      <c r="C914" s="476" t="s">
        <v>9</v>
      </c>
      <c r="D914" s="478">
        <v>1064.8699999999999</v>
      </c>
    </row>
    <row r="915" spans="1:4" s="476" customFormat="1" x14ac:dyDescent="0.2">
      <c r="A915" s="476">
        <v>20209</v>
      </c>
      <c r="B915" s="476" t="s">
        <v>13113</v>
      </c>
      <c r="C915" s="476" t="s">
        <v>27</v>
      </c>
      <c r="D915" s="477">
        <v>30.21</v>
      </c>
    </row>
    <row r="916" spans="1:4" s="476" customFormat="1" x14ac:dyDescent="0.2">
      <c r="A916" s="476">
        <v>20212</v>
      </c>
      <c r="B916" s="476" t="s">
        <v>13114</v>
      </c>
      <c r="C916" s="476" t="s">
        <v>27</v>
      </c>
      <c r="D916" s="477">
        <v>25.29</v>
      </c>
    </row>
    <row r="917" spans="1:4" s="476" customFormat="1" x14ac:dyDescent="0.2">
      <c r="A917" s="476">
        <v>4433</v>
      </c>
      <c r="B917" s="476" t="s">
        <v>13115</v>
      </c>
      <c r="C917" s="476" t="s">
        <v>27</v>
      </c>
      <c r="D917" s="477">
        <v>28.94</v>
      </c>
    </row>
    <row r="918" spans="1:4" s="476" customFormat="1" x14ac:dyDescent="0.2">
      <c r="A918" s="476">
        <v>4430</v>
      </c>
      <c r="B918" s="476" t="s">
        <v>13116</v>
      </c>
      <c r="C918" s="476" t="s">
        <v>27</v>
      </c>
      <c r="D918" s="477">
        <v>14.8</v>
      </c>
    </row>
    <row r="919" spans="1:4" s="476" customFormat="1" x14ac:dyDescent="0.2">
      <c r="A919" s="476">
        <v>4400</v>
      </c>
      <c r="B919" s="476" t="s">
        <v>13117</v>
      </c>
      <c r="C919" s="476" t="s">
        <v>27</v>
      </c>
      <c r="D919" s="477">
        <v>23.55</v>
      </c>
    </row>
    <row r="920" spans="1:4" s="476" customFormat="1" x14ac:dyDescent="0.2">
      <c r="A920" s="476">
        <v>2729</v>
      </c>
      <c r="B920" s="476" t="s">
        <v>8412</v>
      </c>
      <c r="C920" s="476" t="s">
        <v>9</v>
      </c>
      <c r="D920" s="477">
        <v>22.29</v>
      </c>
    </row>
    <row r="921" spans="1:4" s="476" customFormat="1" x14ac:dyDescent="0.2">
      <c r="A921" s="476">
        <v>4513</v>
      </c>
      <c r="B921" s="476" t="s">
        <v>8413</v>
      </c>
      <c r="C921" s="476" t="s">
        <v>27</v>
      </c>
      <c r="D921" s="477">
        <v>5.87</v>
      </c>
    </row>
    <row r="922" spans="1:4" s="476" customFormat="1" x14ac:dyDescent="0.2">
      <c r="A922" s="476">
        <v>11871</v>
      </c>
      <c r="B922" s="476" t="s">
        <v>8414</v>
      </c>
      <c r="C922" s="476" t="s">
        <v>9</v>
      </c>
      <c r="D922" s="477">
        <v>376.82</v>
      </c>
    </row>
    <row r="923" spans="1:4" s="476" customFormat="1" x14ac:dyDescent="0.2">
      <c r="A923" s="476">
        <v>34636</v>
      </c>
      <c r="B923" s="476" t="s">
        <v>1049</v>
      </c>
      <c r="C923" s="476" t="s">
        <v>9</v>
      </c>
      <c r="D923" s="477">
        <v>469.5</v>
      </c>
    </row>
    <row r="924" spans="1:4" s="476" customFormat="1" x14ac:dyDescent="0.2">
      <c r="A924" s="476">
        <v>34639</v>
      </c>
      <c r="B924" s="476" t="s">
        <v>8415</v>
      </c>
      <c r="C924" s="476" t="s">
        <v>9</v>
      </c>
      <c r="D924" s="477">
        <v>953.55</v>
      </c>
    </row>
    <row r="925" spans="1:4" s="476" customFormat="1" x14ac:dyDescent="0.2">
      <c r="A925" s="476">
        <v>34640</v>
      </c>
      <c r="B925" s="476" t="s">
        <v>8416</v>
      </c>
      <c r="C925" s="476" t="s">
        <v>9</v>
      </c>
      <c r="D925" s="478">
        <v>1071.08</v>
      </c>
    </row>
    <row r="926" spans="1:4" s="476" customFormat="1" x14ac:dyDescent="0.2">
      <c r="A926" s="476">
        <v>34637</v>
      </c>
      <c r="B926" s="476" t="s">
        <v>8417</v>
      </c>
      <c r="C926" s="476" t="s">
        <v>9</v>
      </c>
      <c r="D926" s="477">
        <v>269.56</v>
      </c>
    </row>
    <row r="927" spans="1:4" s="476" customFormat="1" x14ac:dyDescent="0.2">
      <c r="A927" s="476">
        <v>34638</v>
      </c>
      <c r="B927" s="476" t="s">
        <v>8418</v>
      </c>
      <c r="C927" s="476" t="s">
        <v>9</v>
      </c>
      <c r="D927" s="477">
        <v>462.26</v>
      </c>
    </row>
    <row r="928" spans="1:4" s="476" customFormat="1" x14ac:dyDescent="0.2">
      <c r="A928" s="476">
        <v>11868</v>
      </c>
      <c r="B928" s="476" t="s">
        <v>8419</v>
      </c>
      <c r="C928" s="476" t="s">
        <v>9</v>
      </c>
      <c r="D928" s="477">
        <v>517.89</v>
      </c>
    </row>
    <row r="929" spans="1:4" s="476" customFormat="1" x14ac:dyDescent="0.2">
      <c r="A929" s="476">
        <v>37106</v>
      </c>
      <c r="B929" s="476" t="s">
        <v>8420</v>
      </c>
      <c r="C929" s="476" t="s">
        <v>9</v>
      </c>
      <c r="D929" s="478">
        <v>5002.2</v>
      </c>
    </row>
    <row r="930" spans="1:4" s="476" customFormat="1" x14ac:dyDescent="0.2">
      <c r="A930" s="476">
        <v>11869</v>
      </c>
      <c r="B930" s="476" t="s">
        <v>8421</v>
      </c>
      <c r="C930" s="476" t="s">
        <v>9</v>
      </c>
      <c r="D930" s="477">
        <v>840.26</v>
      </c>
    </row>
    <row r="931" spans="1:4" s="476" customFormat="1" x14ac:dyDescent="0.2">
      <c r="A931" s="476">
        <v>37104</v>
      </c>
      <c r="B931" s="476" t="s">
        <v>8422</v>
      </c>
      <c r="C931" s="476" t="s">
        <v>9</v>
      </c>
      <c r="D931" s="478">
        <v>1083.1500000000001</v>
      </c>
    </row>
    <row r="932" spans="1:4" s="476" customFormat="1" x14ac:dyDescent="0.2">
      <c r="A932" s="476">
        <v>37105</v>
      </c>
      <c r="B932" s="476" t="s">
        <v>8423</v>
      </c>
      <c r="C932" s="476" t="s">
        <v>9</v>
      </c>
      <c r="D932" s="478">
        <v>2412.35</v>
      </c>
    </row>
    <row r="933" spans="1:4" s="476" customFormat="1" x14ac:dyDescent="0.2">
      <c r="A933" s="476">
        <v>34641</v>
      </c>
      <c r="B933" s="476" t="s">
        <v>8424</v>
      </c>
      <c r="C933" s="476" t="s">
        <v>9</v>
      </c>
      <c r="D933" s="477">
        <v>97.86</v>
      </c>
    </row>
    <row r="934" spans="1:4" s="476" customFormat="1" x14ac:dyDescent="0.2">
      <c r="A934" s="476">
        <v>43434</v>
      </c>
      <c r="B934" s="476" t="s">
        <v>8425</v>
      </c>
      <c r="C934" s="476" t="s">
        <v>9</v>
      </c>
      <c r="D934" s="477">
        <v>105.8</v>
      </c>
    </row>
    <row r="935" spans="1:4" s="476" customFormat="1" x14ac:dyDescent="0.2">
      <c r="A935" s="476">
        <v>43435</v>
      </c>
      <c r="B935" s="476" t="s">
        <v>8426</v>
      </c>
      <c r="C935" s="476" t="s">
        <v>9</v>
      </c>
      <c r="D935" s="477">
        <v>193.97</v>
      </c>
    </row>
    <row r="936" spans="1:4" s="476" customFormat="1" x14ac:dyDescent="0.2">
      <c r="A936" s="476">
        <v>43436</v>
      </c>
      <c r="B936" s="476" t="s">
        <v>8427</v>
      </c>
      <c r="C936" s="476" t="s">
        <v>9</v>
      </c>
      <c r="D936" s="477">
        <v>339.46</v>
      </c>
    </row>
    <row r="937" spans="1:4" s="476" customFormat="1" x14ac:dyDescent="0.2">
      <c r="A937" s="476">
        <v>43437</v>
      </c>
      <c r="B937" s="476" t="s">
        <v>8428</v>
      </c>
      <c r="C937" s="476" t="s">
        <v>9</v>
      </c>
      <c r="D937" s="477">
        <v>615.44000000000005</v>
      </c>
    </row>
    <row r="938" spans="1:4" s="476" customFormat="1" x14ac:dyDescent="0.2">
      <c r="A938" s="476">
        <v>43438</v>
      </c>
      <c r="B938" s="476" t="s">
        <v>8429</v>
      </c>
      <c r="C938" s="476" t="s">
        <v>9</v>
      </c>
      <c r="D938" s="478">
        <v>1102.1500000000001</v>
      </c>
    </row>
    <row r="939" spans="1:4" s="476" customFormat="1" x14ac:dyDescent="0.2">
      <c r="A939" s="476">
        <v>41627</v>
      </c>
      <c r="B939" s="476" t="s">
        <v>8430</v>
      </c>
      <c r="C939" s="476" t="s">
        <v>9</v>
      </c>
      <c r="D939" s="477">
        <v>163.11000000000001</v>
      </c>
    </row>
    <row r="940" spans="1:4" s="476" customFormat="1" x14ac:dyDescent="0.2">
      <c r="A940" s="476">
        <v>41628</v>
      </c>
      <c r="B940" s="476" t="s">
        <v>8431</v>
      </c>
      <c r="C940" s="476" t="s">
        <v>9</v>
      </c>
      <c r="D940" s="477">
        <v>299.77999999999997</v>
      </c>
    </row>
    <row r="941" spans="1:4" s="476" customFormat="1" x14ac:dyDescent="0.2">
      <c r="A941" s="476">
        <v>41629</v>
      </c>
      <c r="B941" s="476" t="s">
        <v>8432</v>
      </c>
      <c r="C941" s="476" t="s">
        <v>9</v>
      </c>
      <c r="D941" s="477">
        <v>380.9</v>
      </c>
    </row>
    <row r="942" spans="1:4" s="476" customFormat="1" x14ac:dyDescent="0.2">
      <c r="A942" s="476">
        <v>43429</v>
      </c>
      <c r="B942" s="476" t="s">
        <v>8433</v>
      </c>
      <c r="C942" s="476" t="s">
        <v>9</v>
      </c>
      <c r="D942" s="477">
        <v>84.39</v>
      </c>
    </row>
    <row r="943" spans="1:4" s="476" customFormat="1" x14ac:dyDescent="0.2">
      <c r="A943" s="476">
        <v>43430</v>
      </c>
      <c r="B943" s="476" t="s">
        <v>8434</v>
      </c>
      <c r="C943" s="476" t="s">
        <v>9</v>
      </c>
      <c r="D943" s="477">
        <v>140.19</v>
      </c>
    </row>
    <row r="944" spans="1:4" s="476" customFormat="1" x14ac:dyDescent="0.2">
      <c r="A944" s="476">
        <v>43431</v>
      </c>
      <c r="B944" s="476" t="s">
        <v>8435</v>
      </c>
      <c r="C944" s="476" t="s">
        <v>9</v>
      </c>
      <c r="D944" s="477">
        <v>271.57</v>
      </c>
    </row>
    <row r="945" spans="1:4" s="476" customFormat="1" x14ac:dyDescent="0.2">
      <c r="A945" s="476">
        <v>43432</v>
      </c>
      <c r="B945" s="476" t="s">
        <v>8436</v>
      </c>
      <c r="C945" s="476" t="s">
        <v>9</v>
      </c>
      <c r="D945" s="477">
        <v>564.29999999999995</v>
      </c>
    </row>
    <row r="946" spans="1:4" s="476" customFormat="1" x14ac:dyDescent="0.2">
      <c r="A946" s="476">
        <v>43433</v>
      </c>
      <c r="B946" s="476" t="s">
        <v>8437</v>
      </c>
      <c r="C946" s="476" t="s">
        <v>9</v>
      </c>
      <c r="D946" s="477">
        <v>889.65</v>
      </c>
    </row>
    <row r="947" spans="1:4" s="476" customFormat="1" x14ac:dyDescent="0.2">
      <c r="A947" s="476">
        <v>43094</v>
      </c>
      <c r="B947" s="476" t="s">
        <v>8438</v>
      </c>
      <c r="C947" s="476" t="s">
        <v>9</v>
      </c>
      <c r="D947" s="477">
        <v>333.49</v>
      </c>
    </row>
    <row r="948" spans="1:4" s="476" customFormat="1" x14ac:dyDescent="0.2">
      <c r="A948" s="476">
        <v>43093</v>
      </c>
      <c r="B948" s="476" t="s">
        <v>8439</v>
      </c>
      <c r="C948" s="476" t="s">
        <v>9</v>
      </c>
      <c r="D948" s="477">
        <v>354.4</v>
      </c>
    </row>
    <row r="949" spans="1:4" s="476" customFormat="1" x14ac:dyDescent="0.2">
      <c r="A949" s="476">
        <v>1030</v>
      </c>
      <c r="B949" s="476" t="s">
        <v>8440</v>
      </c>
      <c r="C949" s="476" t="s">
        <v>9</v>
      </c>
      <c r="D949" s="477">
        <v>46.9</v>
      </c>
    </row>
    <row r="950" spans="1:4" s="476" customFormat="1" x14ac:dyDescent="0.2">
      <c r="A950" s="476">
        <v>11694</v>
      </c>
      <c r="B950" s="476" t="s">
        <v>8441</v>
      </c>
      <c r="C950" s="476" t="s">
        <v>9</v>
      </c>
      <c r="D950" s="478">
        <v>1036.73</v>
      </c>
    </row>
    <row r="951" spans="1:4" s="476" customFormat="1" x14ac:dyDescent="0.2">
      <c r="A951" s="476">
        <v>11881</v>
      </c>
      <c r="B951" s="476" t="s">
        <v>8442</v>
      </c>
      <c r="C951" s="476" t="s">
        <v>9</v>
      </c>
      <c r="D951" s="477">
        <v>149.88999999999999</v>
      </c>
    </row>
    <row r="952" spans="1:4" s="476" customFormat="1" x14ac:dyDescent="0.2">
      <c r="A952" s="476">
        <v>35277</v>
      </c>
      <c r="B952" s="476" t="s">
        <v>16751</v>
      </c>
      <c r="C952" s="476" t="s">
        <v>9</v>
      </c>
      <c r="D952" s="477">
        <v>376.1</v>
      </c>
    </row>
    <row r="953" spans="1:4" s="476" customFormat="1" x14ac:dyDescent="0.2">
      <c r="A953" s="476">
        <v>10521</v>
      </c>
      <c r="B953" s="476" t="s">
        <v>2107</v>
      </c>
      <c r="C953" s="476" t="s">
        <v>9</v>
      </c>
      <c r="D953" s="477">
        <v>233.86</v>
      </c>
    </row>
    <row r="954" spans="1:4" s="476" customFormat="1" x14ac:dyDescent="0.2">
      <c r="A954" s="476">
        <v>10885</v>
      </c>
      <c r="B954" s="476" t="s">
        <v>8443</v>
      </c>
      <c r="C954" s="476" t="s">
        <v>9</v>
      </c>
      <c r="D954" s="477">
        <v>295.8</v>
      </c>
    </row>
    <row r="955" spans="1:4" s="476" customFormat="1" x14ac:dyDescent="0.2">
      <c r="A955" s="476">
        <v>20962</v>
      </c>
      <c r="B955" s="476" t="s">
        <v>8444</v>
      </c>
      <c r="C955" s="476" t="s">
        <v>9</v>
      </c>
      <c r="D955" s="477">
        <v>245</v>
      </c>
    </row>
    <row r="956" spans="1:4" s="476" customFormat="1" x14ac:dyDescent="0.2">
      <c r="A956" s="476">
        <v>20963</v>
      </c>
      <c r="B956" s="476" t="s">
        <v>8445</v>
      </c>
      <c r="C956" s="476" t="s">
        <v>9</v>
      </c>
      <c r="D956" s="477">
        <v>299.27999999999997</v>
      </c>
    </row>
    <row r="957" spans="1:4" s="476" customFormat="1" x14ac:dyDescent="0.2">
      <c r="A957" s="476">
        <v>34643</v>
      </c>
      <c r="B957" s="476" t="s">
        <v>16752</v>
      </c>
      <c r="C957" s="476" t="s">
        <v>9</v>
      </c>
      <c r="D957" s="477">
        <v>43.31</v>
      </c>
    </row>
    <row r="958" spans="1:4" s="476" customFormat="1" x14ac:dyDescent="0.2">
      <c r="A958" s="476">
        <v>41480</v>
      </c>
      <c r="B958" s="476" t="s">
        <v>16753</v>
      </c>
      <c r="C958" s="476" t="s">
        <v>9</v>
      </c>
      <c r="D958" s="477">
        <v>50.22</v>
      </c>
    </row>
    <row r="959" spans="1:4" s="476" customFormat="1" x14ac:dyDescent="0.2">
      <c r="A959" s="476">
        <v>41474</v>
      </c>
      <c r="B959" s="476" t="s">
        <v>16754</v>
      </c>
      <c r="C959" s="476" t="s">
        <v>9</v>
      </c>
      <c r="D959" s="477">
        <v>80.22</v>
      </c>
    </row>
    <row r="960" spans="1:4" s="476" customFormat="1" x14ac:dyDescent="0.2">
      <c r="A960" s="476">
        <v>41475</v>
      </c>
      <c r="B960" s="476" t="s">
        <v>16755</v>
      </c>
      <c r="C960" s="476" t="s">
        <v>9</v>
      </c>
      <c r="D960" s="477">
        <v>68.45</v>
      </c>
    </row>
    <row r="961" spans="1:4" s="476" customFormat="1" x14ac:dyDescent="0.2">
      <c r="A961" s="476">
        <v>41476</v>
      </c>
      <c r="B961" s="476" t="s">
        <v>16756</v>
      </c>
      <c r="C961" s="476" t="s">
        <v>9</v>
      </c>
      <c r="D961" s="477">
        <v>149.88</v>
      </c>
    </row>
    <row r="962" spans="1:4" s="476" customFormat="1" x14ac:dyDescent="0.2">
      <c r="A962" s="476">
        <v>2555</v>
      </c>
      <c r="B962" s="476" t="s">
        <v>8446</v>
      </c>
      <c r="C962" s="476" t="s">
        <v>9</v>
      </c>
      <c r="D962" s="477">
        <v>2.74</v>
      </c>
    </row>
    <row r="963" spans="1:4" s="476" customFormat="1" x14ac:dyDescent="0.2">
      <c r="A963" s="476">
        <v>2556</v>
      </c>
      <c r="B963" s="476" t="s">
        <v>8447</v>
      </c>
      <c r="C963" s="476" t="s">
        <v>9</v>
      </c>
      <c r="D963" s="477">
        <v>2.83</v>
      </c>
    </row>
    <row r="964" spans="1:4" s="476" customFormat="1" x14ac:dyDescent="0.2">
      <c r="A964" s="476">
        <v>2557</v>
      </c>
      <c r="B964" s="476" t="s">
        <v>8448</v>
      </c>
      <c r="C964" s="476" t="s">
        <v>9</v>
      </c>
      <c r="D964" s="477">
        <v>5.98</v>
      </c>
    </row>
    <row r="965" spans="1:4" s="476" customFormat="1" x14ac:dyDescent="0.2">
      <c r="A965" s="476">
        <v>10569</v>
      </c>
      <c r="B965" s="476" t="s">
        <v>8449</v>
      </c>
      <c r="C965" s="476" t="s">
        <v>9</v>
      </c>
      <c r="D965" s="477">
        <v>5.98</v>
      </c>
    </row>
    <row r="966" spans="1:4" s="476" customFormat="1" x14ac:dyDescent="0.2">
      <c r="A966" s="476">
        <v>39810</v>
      </c>
      <c r="B966" s="476" t="s">
        <v>8450</v>
      </c>
      <c r="C966" s="476" t="s">
        <v>9</v>
      </c>
      <c r="D966" s="477">
        <v>45</v>
      </c>
    </row>
    <row r="967" spans="1:4" s="476" customFormat="1" x14ac:dyDescent="0.2">
      <c r="A967" s="476">
        <v>39811</v>
      </c>
      <c r="B967" s="476" t="s">
        <v>8451</v>
      </c>
      <c r="C967" s="476" t="s">
        <v>9</v>
      </c>
      <c r="D967" s="477">
        <v>55.05</v>
      </c>
    </row>
    <row r="968" spans="1:4" s="476" customFormat="1" x14ac:dyDescent="0.2">
      <c r="A968" s="476">
        <v>39812</v>
      </c>
      <c r="B968" s="476" t="s">
        <v>8452</v>
      </c>
      <c r="C968" s="476" t="s">
        <v>9</v>
      </c>
      <c r="D968" s="477">
        <v>90.52</v>
      </c>
    </row>
    <row r="969" spans="1:4" s="476" customFormat="1" x14ac:dyDescent="0.2">
      <c r="A969" s="476">
        <v>43096</v>
      </c>
      <c r="B969" s="476" t="s">
        <v>8453</v>
      </c>
      <c r="C969" s="476" t="s">
        <v>9</v>
      </c>
      <c r="D969" s="477">
        <v>300.04000000000002</v>
      </c>
    </row>
    <row r="970" spans="1:4" s="476" customFormat="1" x14ac:dyDescent="0.2">
      <c r="A970" s="476">
        <v>43102</v>
      </c>
      <c r="B970" s="476" t="s">
        <v>8454</v>
      </c>
      <c r="C970" s="476" t="s">
        <v>9</v>
      </c>
      <c r="D970" s="477">
        <v>182.44</v>
      </c>
    </row>
    <row r="971" spans="1:4" s="476" customFormat="1" x14ac:dyDescent="0.2">
      <c r="A971" s="476">
        <v>43103</v>
      </c>
      <c r="B971" s="476" t="s">
        <v>8455</v>
      </c>
      <c r="C971" s="476" t="s">
        <v>9</v>
      </c>
      <c r="D971" s="477">
        <v>268.64</v>
      </c>
    </row>
    <row r="972" spans="1:4" s="476" customFormat="1" x14ac:dyDescent="0.2">
      <c r="A972" s="476">
        <v>43098</v>
      </c>
      <c r="B972" s="476" t="s">
        <v>8456</v>
      </c>
      <c r="C972" s="476" t="s">
        <v>9</v>
      </c>
      <c r="D972" s="477">
        <v>101.63</v>
      </c>
    </row>
    <row r="973" spans="1:4" s="476" customFormat="1" x14ac:dyDescent="0.2">
      <c r="A973" s="476">
        <v>43097</v>
      </c>
      <c r="B973" s="476" t="s">
        <v>8457</v>
      </c>
      <c r="C973" s="476" t="s">
        <v>9</v>
      </c>
      <c r="D973" s="477">
        <v>60.21</v>
      </c>
    </row>
    <row r="974" spans="1:4" s="476" customFormat="1" x14ac:dyDescent="0.2">
      <c r="A974" s="476">
        <v>43104</v>
      </c>
      <c r="B974" s="476" t="s">
        <v>8458</v>
      </c>
      <c r="C974" s="476" t="s">
        <v>9</v>
      </c>
      <c r="D974" s="477">
        <v>712.25</v>
      </c>
    </row>
    <row r="975" spans="1:4" s="476" customFormat="1" x14ac:dyDescent="0.2">
      <c r="A975" s="476">
        <v>39771</v>
      </c>
      <c r="B975" s="476" t="s">
        <v>8459</v>
      </c>
      <c r="C975" s="476" t="s">
        <v>9</v>
      </c>
      <c r="D975" s="477">
        <v>57.48</v>
      </c>
    </row>
    <row r="976" spans="1:4" s="476" customFormat="1" x14ac:dyDescent="0.2">
      <c r="A976" s="476">
        <v>39772</v>
      </c>
      <c r="B976" s="476" t="s">
        <v>8460</v>
      </c>
      <c r="C976" s="476" t="s">
        <v>9</v>
      </c>
      <c r="D976" s="477">
        <v>112.97</v>
      </c>
    </row>
    <row r="977" spans="1:4" s="476" customFormat="1" x14ac:dyDescent="0.2">
      <c r="A977" s="476">
        <v>39773</v>
      </c>
      <c r="B977" s="476" t="s">
        <v>8461</v>
      </c>
      <c r="C977" s="476" t="s">
        <v>9</v>
      </c>
      <c r="D977" s="477">
        <v>181.58</v>
      </c>
    </row>
    <row r="978" spans="1:4" s="476" customFormat="1" x14ac:dyDescent="0.2">
      <c r="A978" s="476">
        <v>39774</v>
      </c>
      <c r="B978" s="476" t="s">
        <v>8462</v>
      </c>
      <c r="C978" s="476" t="s">
        <v>9</v>
      </c>
      <c r="D978" s="477">
        <v>271.60000000000002</v>
      </c>
    </row>
    <row r="979" spans="1:4" s="476" customFormat="1" x14ac:dyDescent="0.2">
      <c r="A979" s="476">
        <v>39775</v>
      </c>
      <c r="B979" s="476" t="s">
        <v>8463</v>
      </c>
      <c r="C979" s="476" t="s">
        <v>9</v>
      </c>
      <c r="D979" s="477">
        <v>362.49</v>
      </c>
    </row>
    <row r="980" spans="1:4" s="476" customFormat="1" x14ac:dyDescent="0.2">
      <c r="A980" s="476">
        <v>39776</v>
      </c>
      <c r="B980" s="476" t="s">
        <v>8464</v>
      </c>
      <c r="C980" s="476" t="s">
        <v>9</v>
      </c>
      <c r="D980" s="477">
        <v>438.08</v>
      </c>
    </row>
    <row r="981" spans="1:4" s="476" customFormat="1" x14ac:dyDescent="0.2">
      <c r="A981" s="476">
        <v>39777</v>
      </c>
      <c r="B981" s="476" t="s">
        <v>8465</v>
      </c>
      <c r="C981" s="476" t="s">
        <v>9</v>
      </c>
      <c r="D981" s="477">
        <v>555.25</v>
      </c>
    </row>
    <row r="982" spans="1:4" s="476" customFormat="1" x14ac:dyDescent="0.2">
      <c r="A982" s="476">
        <v>20254</v>
      </c>
      <c r="B982" s="476" t="s">
        <v>8466</v>
      </c>
      <c r="C982" s="476" t="s">
        <v>9</v>
      </c>
      <c r="D982" s="477">
        <v>40.299999999999997</v>
      </c>
    </row>
    <row r="983" spans="1:4" s="476" customFormat="1" x14ac:dyDescent="0.2">
      <c r="A983" s="476">
        <v>20253</v>
      </c>
      <c r="B983" s="476" t="s">
        <v>8467</v>
      </c>
      <c r="C983" s="476" t="s">
        <v>9</v>
      </c>
      <c r="D983" s="477">
        <v>132.34</v>
      </c>
    </row>
    <row r="984" spans="1:4" s="476" customFormat="1" x14ac:dyDescent="0.2">
      <c r="A984" s="476">
        <v>11247</v>
      </c>
      <c r="B984" s="476" t="s">
        <v>8468</v>
      </c>
      <c r="C984" s="476" t="s">
        <v>9</v>
      </c>
      <c r="D984" s="478">
        <v>2544.6799999999998</v>
      </c>
    </row>
    <row r="985" spans="1:4" s="476" customFormat="1" x14ac:dyDescent="0.2">
      <c r="A985" s="476">
        <v>11250</v>
      </c>
      <c r="B985" s="476" t="s">
        <v>8469</v>
      </c>
      <c r="C985" s="476" t="s">
        <v>9</v>
      </c>
      <c r="D985" s="477">
        <v>109.55</v>
      </c>
    </row>
    <row r="986" spans="1:4" s="476" customFormat="1" x14ac:dyDescent="0.2">
      <c r="A986" s="476">
        <v>11249</v>
      </c>
      <c r="B986" s="476" t="s">
        <v>8470</v>
      </c>
      <c r="C986" s="476" t="s">
        <v>9</v>
      </c>
      <c r="D986" s="478">
        <v>4970.6499999999996</v>
      </c>
    </row>
    <row r="987" spans="1:4" s="476" customFormat="1" x14ac:dyDescent="0.2">
      <c r="A987" s="476">
        <v>11251</v>
      </c>
      <c r="B987" s="476" t="s">
        <v>2018</v>
      </c>
      <c r="C987" s="476" t="s">
        <v>9</v>
      </c>
      <c r="D987" s="477">
        <v>242.66</v>
      </c>
    </row>
    <row r="988" spans="1:4" s="476" customFormat="1" x14ac:dyDescent="0.2">
      <c r="A988" s="476">
        <v>11253</v>
      </c>
      <c r="B988" s="476" t="s">
        <v>8471</v>
      </c>
      <c r="C988" s="476" t="s">
        <v>9</v>
      </c>
      <c r="D988" s="477">
        <v>402.12</v>
      </c>
    </row>
    <row r="989" spans="1:4" s="476" customFormat="1" x14ac:dyDescent="0.2">
      <c r="A989" s="476">
        <v>11255</v>
      </c>
      <c r="B989" s="476" t="s">
        <v>8472</v>
      </c>
      <c r="C989" s="476" t="s">
        <v>9</v>
      </c>
      <c r="D989" s="477">
        <v>601.16</v>
      </c>
    </row>
    <row r="990" spans="1:4" s="476" customFormat="1" x14ac:dyDescent="0.2">
      <c r="A990" s="476">
        <v>14055</v>
      </c>
      <c r="B990" s="476" t="s">
        <v>8473</v>
      </c>
      <c r="C990" s="476" t="s">
        <v>9</v>
      </c>
      <c r="D990" s="478">
        <v>1209.32</v>
      </c>
    </row>
    <row r="991" spans="1:4" s="476" customFormat="1" x14ac:dyDescent="0.2">
      <c r="A991" s="476">
        <v>11256</v>
      </c>
      <c r="B991" s="476" t="s">
        <v>8474</v>
      </c>
      <c r="C991" s="476" t="s">
        <v>9</v>
      </c>
      <c r="D991" s="477">
        <v>753.01</v>
      </c>
    </row>
    <row r="992" spans="1:4" s="476" customFormat="1" x14ac:dyDescent="0.2">
      <c r="A992" s="476">
        <v>1872</v>
      </c>
      <c r="B992" s="476" t="s">
        <v>1906</v>
      </c>
      <c r="C992" s="476" t="s">
        <v>9</v>
      </c>
      <c r="D992" s="477">
        <v>2.4</v>
      </c>
    </row>
    <row r="993" spans="1:4" s="476" customFormat="1" x14ac:dyDescent="0.2">
      <c r="A993" s="476">
        <v>1873</v>
      </c>
      <c r="B993" s="476" t="s">
        <v>2020</v>
      </c>
      <c r="C993" s="476" t="s">
        <v>9</v>
      </c>
      <c r="D993" s="477">
        <v>4.78</v>
      </c>
    </row>
    <row r="994" spans="1:4" s="476" customFormat="1" x14ac:dyDescent="0.2">
      <c r="A994" s="476">
        <v>39693</v>
      </c>
      <c r="B994" s="476" t="s">
        <v>8475</v>
      </c>
      <c r="C994" s="476" t="s">
        <v>9</v>
      </c>
      <c r="D994" s="478">
        <v>4729.28</v>
      </c>
    </row>
    <row r="995" spans="1:4" s="476" customFormat="1" x14ac:dyDescent="0.2">
      <c r="A995" s="476">
        <v>39692</v>
      </c>
      <c r="B995" s="476" t="s">
        <v>8476</v>
      </c>
      <c r="C995" s="476" t="s">
        <v>9</v>
      </c>
      <c r="D995" s="478">
        <v>1513.26</v>
      </c>
    </row>
    <row r="996" spans="1:4" s="476" customFormat="1" x14ac:dyDescent="0.2">
      <c r="A996" s="476">
        <v>1062</v>
      </c>
      <c r="B996" s="476" t="s">
        <v>8477</v>
      </c>
      <c r="C996" s="476" t="s">
        <v>9</v>
      </c>
      <c r="D996" s="477">
        <v>479.58</v>
      </c>
    </row>
    <row r="997" spans="1:4" s="476" customFormat="1" x14ac:dyDescent="0.2">
      <c r="A997" s="476">
        <v>39686</v>
      </c>
      <c r="B997" s="476" t="s">
        <v>8478</v>
      </c>
      <c r="C997" s="476" t="s">
        <v>9</v>
      </c>
      <c r="D997" s="477">
        <v>776.54</v>
      </c>
    </row>
    <row r="998" spans="1:4" s="476" customFormat="1" x14ac:dyDescent="0.2">
      <c r="A998" s="476">
        <v>43095</v>
      </c>
      <c r="B998" s="476" t="s">
        <v>8479</v>
      </c>
      <c r="C998" s="476" t="s">
        <v>9</v>
      </c>
      <c r="D998" s="477">
        <v>197.71</v>
      </c>
    </row>
    <row r="999" spans="1:4" s="476" customFormat="1" x14ac:dyDescent="0.2">
      <c r="A999" s="476">
        <v>1871</v>
      </c>
      <c r="B999" s="476" t="s">
        <v>8480</v>
      </c>
      <c r="C999" s="476" t="s">
        <v>9</v>
      </c>
      <c r="D999" s="477">
        <v>4.3</v>
      </c>
    </row>
    <row r="1000" spans="1:4" s="476" customFormat="1" x14ac:dyDescent="0.2">
      <c r="A1000" s="476">
        <v>12001</v>
      </c>
      <c r="B1000" s="476" t="s">
        <v>8481</v>
      </c>
      <c r="C1000" s="476" t="s">
        <v>9</v>
      </c>
      <c r="D1000" s="477">
        <v>6.21</v>
      </c>
    </row>
    <row r="1001" spans="1:4" s="476" customFormat="1" x14ac:dyDescent="0.2">
      <c r="A1001" s="476">
        <v>11882</v>
      </c>
      <c r="B1001" s="476" t="s">
        <v>8482</v>
      </c>
      <c r="C1001" s="476" t="s">
        <v>9</v>
      </c>
      <c r="D1001" s="477">
        <v>107.57</v>
      </c>
    </row>
    <row r="1002" spans="1:4" s="476" customFormat="1" x14ac:dyDescent="0.2">
      <c r="A1002" s="476">
        <v>1068</v>
      </c>
      <c r="B1002" s="476" t="s">
        <v>8483</v>
      </c>
      <c r="C1002" s="476" t="s">
        <v>9</v>
      </c>
      <c r="D1002" s="478">
        <v>3163.32</v>
      </c>
    </row>
    <row r="1003" spans="1:4" s="476" customFormat="1" x14ac:dyDescent="0.2">
      <c r="A1003" s="476">
        <v>39690</v>
      </c>
      <c r="B1003" s="476" t="s">
        <v>8484</v>
      </c>
      <c r="C1003" s="476" t="s">
        <v>9</v>
      </c>
      <c r="D1003" s="478">
        <v>5307</v>
      </c>
    </row>
    <row r="1004" spans="1:4" s="476" customFormat="1" x14ac:dyDescent="0.2">
      <c r="A1004" s="476">
        <v>39691</v>
      </c>
      <c r="B1004" s="476" t="s">
        <v>8485</v>
      </c>
      <c r="C1004" s="476" t="s">
        <v>9</v>
      </c>
      <c r="D1004" s="478">
        <v>6674.72</v>
      </c>
    </row>
    <row r="1005" spans="1:4" s="476" customFormat="1" x14ac:dyDescent="0.2">
      <c r="A1005" s="476">
        <v>39808</v>
      </c>
      <c r="B1005" s="476" t="s">
        <v>8486</v>
      </c>
      <c r="C1005" s="476" t="s">
        <v>9</v>
      </c>
      <c r="D1005" s="477">
        <v>103.22</v>
      </c>
    </row>
    <row r="1006" spans="1:4" s="476" customFormat="1" x14ac:dyDescent="0.2">
      <c r="A1006" s="476">
        <v>39809</v>
      </c>
      <c r="B1006" s="476" t="s">
        <v>8487</v>
      </c>
      <c r="C1006" s="476" t="s">
        <v>9</v>
      </c>
      <c r="D1006" s="477">
        <v>244.82</v>
      </c>
    </row>
    <row r="1007" spans="1:4" s="476" customFormat="1" x14ac:dyDescent="0.2">
      <c r="A1007" s="476">
        <v>43439</v>
      </c>
      <c r="B1007" s="476" t="s">
        <v>8488</v>
      </c>
      <c r="C1007" s="476" t="s">
        <v>9</v>
      </c>
      <c r="D1007" s="477">
        <v>493.76</v>
      </c>
    </row>
    <row r="1008" spans="1:4" s="476" customFormat="1" x14ac:dyDescent="0.2">
      <c r="A1008" s="476">
        <v>5103</v>
      </c>
      <c r="B1008" s="476" t="s">
        <v>16757</v>
      </c>
      <c r="C1008" s="476" t="s">
        <v>9</v>
      </c>
      <c r="D1008" s="477">
        <v>23.81</v>
      </c>
    </row>
    <row r="1009" spans="1:4" s="476" customFormat="1" x14ac:dyDescent="0.2">
      <c r="A1009" s="476">
        <v>11880</v>
      </c>
      <c r="B1009" s="476" t="s">
        <v>16758</v>
      </c>
      <c r="C1009" s="476" t="s">
        <v>9</v>
      </c>
      <c r="D1009" s="477">
        <v>100.14</v>
      </c>
    </row>
    <row r="1010" spans="1:4" s="476" customFormat="1" x14ac:dyDescent="0.2">
      <c r="A1010" s="476">
        <v>11714</v>
      </c>
      <c r="B1010" s="476" t="s">
        <v>16759</v>
      </c>
      <c r="C1010" s="476" t="s">
        <v>9</v>
      </c>
      <c r="D1010" s="477">
        <v>68.22</v>
      </c>
    </row>
    <row r="1011" spans="1:4" s="476" customFormat="1" x14ac:dyDescent="0.2">
      <c r="A1011" s="476">
        <v>11712</v>
      </c>
      <c r="B1011" s="476" t="s">
        <v>16760</v>
      </c>
      <c r="C1011" s="476" t="s">
        <v>9</v>
      </c>
      <c r="D1011" s="477">
        <v>44.55</v>
      </c>
    </row>
    <row r="1012" spans="1:4" s="476" customFormat="1" x14ac:dyDescent="0.2">
      <c r="A1012" s="476">
        <v>11717</v>
      </c>
      <c r="B1012" s="476" t="s">
        <v>16761</v>
      </c>
      <c r="C1012" s="476" t="s">
        <v>9</v>
      </c>
      <c r="D1012" s="477">
        <v>53.7</v>
      </c>
    </row>
    <row r="1013" spans="1:4" s="476" customFormat="1" x14ac:dyDescent="0.2">
      <c r="A1013" s="476">
        <v>1106</v>
      </c>
      <c r="B1013" s="476" t="s">
        <v>1791</v>
      </c>
      <c r="C1013" s="476" t="s">
        <v>29</v>
      </c>
      <c r="D1013" s="477">
        <v>0.96</v>
      </c>
    </row>
    <row r="1014" spans="1:4" s="476" customFormat="1" x14ac:dyDescent="0.2">
      <c r="A1014" s="476">
        <v>11161</v>
      </c>
      <c r="B1014" s="476" t="s">
        <v>8489</v>
      </c>
      <c r="C1014" s="476" t="s">
        <v>29</v>
      </c>
      <c r="D1014" s="477">
        <v>1.6</v>
      </c>
    </row>
    <row r="1015" spans="1:4" s="476" customFormat="1" x14ac:dyDescent="0.2">
      <c r="A1015" s="476">
        <v>1107</v>
      </c>
      <c r="B1015" s="476" t="s">
        <v>8490</v>
      </c>
      <c r="C1015" s="476" t="s">
        <v>29</v>
      </c>
      <c r="D1015" s="477">
        <v>0.81</v>
      </c>
    </row>
    <row r="1016" spans="1:4" s="476" customFormat="1" x14ac:dyDescent="0.2">
      <c r="A1016" s="476">
        <v>25963</v>
      </c>
      <c r="B1016" s="476" t="s">
        <v>8491</v>
      </c>
      <c r="C1016" s="476" t="s">
        <v>29</v>
      </c>
      <c r="D1016" s="477">
        <v>0.2</v>
      </c>
    </row>
    <row r="1017" spans="1:4" s="476" customFormat="1" x14ac:dyDescent="0.2">
      <c r="A1017" s="476">
        <v>4759</v>
      </c>
      <c r="B1017" s="476" t="s">
        <v>8492</v>
      </c>
      <c r="C1017" s="476" t="s">
        <v>7605</v>
      </c>
      <c r="D1017" s="477">
        <v>16.21</v>
      </c>
    </row>
    <row r="1018" spans="1:4" s="476" customFormat="1" x14ac:dyDescent="0.2">
      <c r="A1018" s="476">
        <v>41068</v>
      </c>
      <c r="B1018" s="476" t="s">
        <v>8493</v>
      </c>
      <c r="C1018" s="476" t="s">
        <v>908</v>
      </c>
      <c r="D1018" s="478">
        <v>2890.5</v>
      </c>
    </row>
    <row r="1019" spans="1:4" s="476" customFormat="1" x14ac:dyDescent="0.2">
      <c r="A1019" s="476">
        <v>1108</v>
      </c>
      <c r="B1019" s="476" t="s">
        <v>8494</v>
      </c>
      <c r="C1019" s="476" t="s">
        <v>27</v>
      </c>
      <c r="D1019" s="477">
        <v>51.58</v>
      </c>
    </row>
    <row r="1020" spans="1:4" s="476" customFormat="1" x14ac:dyDescent="0.2">
      <c r="A1020" s="476">
        <v>1117</v>
      </c>
      <c r="B1020" s="476" t="s">
        <v>8495</v>
      </c>
      <c r="C1020" s="476" t="s">
        <v>27</v>
      </c>
      <c r="D1020" s="477">
        <v>51.99</v>
      </c>
    </row>
    <row r="1021" spans="1:4" s="476" customFormat="1" x14ac:dyDescent="0.2">
      <c r="A1021" s="476">
        <v>1118</v>
      </c>
      <c r="B1021" s="476" t="s">
        <v>8496</v>
      </c>
      <c r="C1021" s="476" t="s">
        <v>27</v>
      </c>
      <c r="D1021" s="477">
        <v>61.45</v>
      </c>
    </row>
    <row r="1022" spans="1:4" s="476" customFormat="1" x14ac:dyDescent="0.2">
      <c r="A1022" s="476">
        <v>1110</v>
      </c>
      <c r="B1022" s="476" t="s">
        <v>8497</v>
      </c>
      <c r="C1022" s="476" t="s">
        <v>27</v>
      </c>
      <c r="D1022" s="477">
        <v>61.45</v>
      </c>
    </row>
    <row r="1023" spans="1:4" s="476" customFormat="1" x14ac:dyDescent="0.2">
      <c r="A1023" s="476">
        <v>12618</v>
      </c>
      <c r="B1023" s="476" t="s">
        <v>8498</v>
      </c>
      <c r="C1023" s="476" t="s">
        <v>9</v>
      </c>
      <c r="D1023" s="477">
        <v>52.83</v>
      </c>
    </row>
    <row r="1024" spans="1:4" s="476" customFormat="1" x14ac:dyDescent="0.2">
      <c r="A1024" s="476">
        <v>40784</v>
      </c>
      <c r="B1024" s="476" t="s">
        <v>8499</v>
      </c>
      <c r="C1024" s="476" t="s">
        <v>27</v>
      </c>
      <c r="D1024" s="477">
        <v>169.49</v>
      </c>
    </row>
    <row r="1025" spans="1:4" s="476" customFormat="1" x14ac:dyDescent="0.2">
      <c r="A1025" s="476">
        <v>40782</v>
      </c>
      <c r="B1025" s="476" t="s">
        <v>8500</v>
      </c>
      <c r="C1025" s="476" t="s">
        <v>27</v>
      </c>
      <c r="D1025" s="477">
        <v>66.510000000000005</v>
      </c>
    </row>
    <row r="1026" spans="1:4" s="476" customFormat="1" x14ac:dyDescent="0.2">
      <c r="A1026" s="476">
        <v>40783</v>
      </c>
      <c r="B1026" s="476" t="s">
        <v>8501</v>
      </c>
      <c r="C1026" s="476" t="s">
        <v>27</v>
      </c>
      <c r="D1026" s="477">
        <v>86.64</v>
      </c>
    </row>
    <row r="1027" spans="1:4" s="476" customFormat="1" x14ac:dyDescent="0.2">
      <c r="A1027" s="476">
        <v>1109</v>
      </c>
      <c r="B1027" s="476" t="s">
        <v>8502</v>
      </c>
      <c r="C1027" s="476" t="s">
        <v>27</v>
      </c>
      <c r="D1027" s="477">
        <v>51.58</v>
      </c>
    </row>
    <row r="1028" spans="1:4" s="476" customFormat="1" x14ac:dyDescent="0.2">
      <c r="A1028" s="476">
        <v>1119</v>
      </c>
      <c r="B1028" s="476" t="s">
        <v>8503</v>
      </c>
      <c r="C1028" s="476" t="s">
        <v>27</v>
      </c>
      <c r="D1028" s="477">
        <v>33.25</v>
      </c>
    </row>
    <row r="1029" spans="1:4" s="476" customFormat="1" x14ac:dyDescent="0.2">
      <c r="A1029" s="476">
        <v>13115</v>
      </c>
      <c r="B1029" s="476" t="s">
        <v>8504</v>
      </c>
      <c r="C1029" s="476" t="s">
        <v>27</v>
      </c>
      <c r="D1029" s="477">
        <v>17.98</v>
      </c>
    </row>
    <row r="1030" spans="1:4" s="476" customFormat="1" x14ac:dyDescent="0.2">
      <c r="A1030" s="476">
        <v>10541</v>
      </c>
      <c r="B1030" s="476" t="s">
        <v>8505</v>
      </c>
      <c r="C1030" s="476" t="s">
        <v>27</v>
      </c>
      <c r="D1030" s="477">
        <v>21.97</v>
      </c>
    </row>
    <row r="1031" spans="1:4" s="476" customFormat="1" x14ac:dyDescent="0.2">
      <c r="A1031" s="476">
        <v>10542</v>
      </c>
      <c r="B1031" s="476" t="s">
        <v>8506</v>
      </c>
      <c r="C1031" s="476" t="s">
        <v>27</v>
      </c>
      <c r="D1031" s="477">
        <v>28.73</v>
      </c>
    </row>
    <row r="1032" spans="1:4" s="476" customFormat="1" x14ac:dyDescent="0.2">
      <c r="A1032" s="476">
        <v>10543</v>
      </c>
      <c r="B1032" s="476" t="s">
        <v>8507</v>
      </c>
      <c r="C1032" s="476" t="s">
        <v>27</v>
      </c>
      <c r="D1032" s="477">
        <v>46.62</v>
      </c>
    </row>
    <row r="1033" spans="1:4" s="476" customFormat="1" x14ac:dyDescent="0.2">
      <c r="A1033" s="476">
        <v>10544</v>
      </c>
      <c r="B1033" s="476" t="s">
        <v>8508</v>
      </c>
      <c r="C1033" s="476" t="s">
        <v>27</v>
      </c>
      <c r="D1033" s="477">
        <v>60.3</v>
      </c>
    </row>
    <row r="1034" spans="1:4" s="476" customFormat="1" x14ac:dyDescent="0.2">
      <c r="A1034" s="476">
        <v>10545</v>
      </c>
      <c r="B1034" s="476" t="s">
        <v>8509</v>
      </c>
      <c r="C1034" s="476" t="s">
        <v>27</v>
      </c>
      <c r="D1034" s="477">
        <v>112.69</v>
      </c>
    </row>
    <row r="1035" spans="1:4" s="476" customFormat="1" x14ac:dyDescent="0.2">
      <c r="A1035" s="476">
        <v>38365</v>
      </c>
      <c r="B1035" s="476" t="s">
        <v>8510</v>
      </c>
      <c r="C1035" s="476" t="s">
        <v>3</v>
      </c>
      <c r="D1035" s="477">
        <v>1.61</v>
      </c>
    </row>
    <row r="1036" spans="1:4" s="476" customFormat="1" x14ac:dyDescent="0.2">
      <c r="A1036" s="476">
        <v>37745</v>
      </c>
      <c r="B1036" s="476" t="s">
        <v>8511</v>
      </c>
      <c r="C1036" s="476" t="s">
        <v>9</v>
      </c>
      <c r="D1036" s="478">
        <v>336700</v>
      </c>
    </row>
    <row r="1037" spans="1:4" s="476" customFormat="1" x14ac:dyDescent="0.2">
      <c r="A1037" s="476">
        <v>37754</v>
      </c>
      <c r="B1037" s="476" t="s">
        <v>8512</v>
      </c>
      <c r="C1037" s="476" t="s">
        <v>9</v>
      </c>
      <c r="D1037" s="478">
        <v>351617.08</v>
      </c>
    </row>
    <row r="1038" spans="1:4" s="476" customFormat="1" x14ac:dyDescent="0.2">
      <c r="A1038" s="476">
        <v>37748</v>
      </c>
      <c r="B1038" s="476" t="s">
        <v>8513</v>
      </c>
      <c r="C1038" s="476" t="s">
        <v>9</v>
      </c>
      <c r="D1038" s="478">
        <v>357956.84</v>
      </c>
    </row>
    <row r="1039" spans="1:4" s="476" customFormat="1" x14ac:dyDescent="0.2">
      <c r="A1039" s="476">
        <v>37761</v>
      </c>
      <c r="B1039" s="476" t="s">
        <v>8514</v>
      </c>
      <c r="C1039" s="476" t="s">
        <v>9</v>
      </c>
      <c r="D1039" s="478">
        <v>296210.74</v>
      </c>
    </row>
    <row r="1040" spans="1:4" s="476" customFormat="1" x14ac:dyDescent="0.2">
      <c r="A1040" s="476">
        <v>37757</v>
      </c>
      <c r="B1040" s="476" t="s">
        <v>8515</v>
      </c>
      <c r="C1040" s="476" t="s">
        <v>9</v>
      </c>
      <c r="D1040" s="478">
        <v>412350.93</v>
      </c>
    </row>
    <row r="1041" spans="1:4" s="476" customFormat="1" x14ac:dyDescent="0.2">
      <c r="A1041" s="476">
        <v>37759</v>
      </c>
      <c r="B1041" s="476" t="s">
        <v>8516</v>
      </c>
      <c r="C1041" s="476" t="s">
        <v>9</v>
      </c>
      <c r="D1041" s="478">
        <v>413949.21</v>
      </c>
    </row>
    <row r="1042" spans="1:4" s="476" customFormat="1" x14ac:dyDescent="0.2">
      <c r="A1042" s="476">
        <v>37766</v>
      </c>
      <c r="B1042" s="476" t="s">
        <v>8517</v>
      </c>
      <c r="C1042" s="476" t="s">
        <v>9</v>
      </c>
      <c r="D1042" s="478">
        <v>413949.18</v>
      </c>
    </row>
    <row r="1043" spans="1:4" s="476" customFormat="1" x14ac:dyDescent="0.2">
      <c r="A1043" s="476">
        <v>37752</v>
      </c>
      <c r="B1043" s="476" t="s">
        <v>8518</v>
      </c>
      <c r="C1043" s="476" t="s">
        <v>9</v>
      </c>
      <c r="D1043" s="478">
        <v>375377.87</v>
      </c>
    </row>
    <row r="1044" spans="1:4" s="476" customFormat="1" x14ac:dyDescent="0.2">
      <c r="A1044" s="476">
        <v>37760</v>
      </c>
      <c r="B1044" s="476" t="s">
        <v>8519</v>
      </c>
      <c r="C1044" s="476" t="s">
        <v>9</v>
      </c>
      <c r="D1044" s="478">
        <v>395302.83</v>
      </c>
    </row>
    <row r="1045" spans="1:4" s="476" customFormat="1" x14ac:dyDescent="0.2">
      <c r="A1045" s="476">
        <v>37765</v>
      </c>
      <c r="B1045" s="476" t="s">
        <v>8520</v>
      </c>
      <c r="C1045" s="476" t="s">
        <v>9</v>
      </c>
      <c r="D1045" s="478">
        <v>275966.15000000002</v>
      </c>
    </row>
    <row r="1046" spans="1:4" s="476" customFormat="1" x14ac:dyDescent="0.2">
      <c r="A1046" s="476">
        <v>37746</v>
      </c>
      <c r="B1046" s="476" t="s">
        <v>8521</v>
      </c>
      <c r="C1046" s="476" t="s">
        <v>9</v>
      </c>
      <c r="D1046" s="478">
        <v>302550.5</v>
      </c>
    </row>
    <row r="1047" spans="1:4" s="476" customFormat="1" x14ac:dyDescent="0.2">
      <c r="A1047" s="476">
        <v>37750</v>
      </c>
      <c r="B1047" s="476" t="s">
        <v>8522</v>
      </c>
      <c r="C1047" s="476" t="s">
        <v>9</v>
      </c>
      <c r="D1047" s="478">
        <v>301485.01</v>
      </c>
    </row>
    <row r="1048" spans="1:4" s="476" customFormat="1" x14ac:dyDescent="0.2">
      <c r="A1048" s="476">
        <v>37753</v>
      </c>
      <c r="B1048" s="476" t="s">
        <v>8523</v>
      </c>
      <c r="C1048" s="476" t="s">
        <v>9</v>
      </c>
      <c r="D1048" s="478">
        <v>300419.49</v>
      </c>
    </row>
    <row r="1049" spans="1:4" s="476" customFormat="1" x14ac:dyDescent="0.2">
      <c r="A1049" s="476">
        <v>37756</v>
      </c>
      <c r="B1049" s="476" t="s">
        <v>8524</v>
      </c>
      <c r="C1049" s="476" t="s">
        <v>9</v>
      </c>
      <c r="D1049" s="478">
        <v>296210.74</v>
      </c>
    </row>
    <row r="1050" spans="1:4" s="476" customFormat="1" x14ac:dyDescent="0.2">
      <c r="A1050" s="476">
        <v>37755</v>
      </c>
      <c r="B1050" s="476" t="s">
        <v>8525</v>
      </c>
      <c r="C1050" s="476" t="s">
        <v>9</v>
      </c>
      <c r="D1050" s="478">
        <v>430464.55</v>
      </c>
    </row>
    <row r="1051" spans="1:4" s="476" customFormat="1" x14ac:dyDescent="0.2">
      <c r="A1051" s="476">
        <v>37758</v>
      </c>
      <c r="B1051" s="476" t="s">
        <v>8526</v>
      </c>
      <c r="C1051" s="476" t="s">
        <v>9</v>
      </c>
      <c r="D1051" s="478">
        <v>485870.89</v>
      </c>
    </row>
    <row r="1052" spans="1:4" s="476" customFormat="1" x14ac:dyDescent="0.2">
      <c r="A1052" s="476">
        <v>37747</v>
      </c>
      <c r="B1052" s="476" t="s">
        <v>8527</v>
      </c>
      <c r="C1052" s="476" t="s">
        <v>9</v>
      </c>
      <c r="D1052" s="478">
        <v>437177.23</v>
      </c>
    </row>
    <row r="1053" spans="1:4" s="476" customFormat="1" x14ac:dyDescent="0.2">
      <c r="A1053" s="476">
        <v>37767</v>
      </c>
      <c r="B1053" s="476" t="s">
        <v>8528</v>
      </c>
      <c r="C1053" s="476" t="s">
        <v>9</v>
      </c>
      <c r="D1053" s="478">
        <v>461364.25</v>
      </c>
    </row>
    <row r="1054" spans="1:4" s="476" customFormat="1" x14ac:dyDescent="0.2">
      <c r="A1054" s="476">
        <v>37751</v>
      </c>
      <c r="B1054" s="476" t="s">
        <v>8529</v>
      </c>
      <c r="C1054" s="476" t="s">
        <v>9</v>
      </c>
      <c r="D1054" s="478">
        <v>461364.25</v>
      </c>
    </row>
    <row r="1055" spans="1:4" s="476" customFormat="1" x14ac:dyDescent="0.2">
      <c r="A1055" s="476">
        <v>37749</v>
      </c>
      <c r="B1055" s="476" t="s">
        <v>8530</v>
      </c>
      <c r="C1055" s="476" t="s">
        <v>9</v>
      </c>
      <c r="D1055" s="478">
        <v>456036.71</v>
      </c>
    </row>
    <row r="1056" spans="1:4" s="476" customFormat="1" x14ac:dyDescent="0.2">
      <c r="A1056" s="476">
        <v>1159</v>
      </c>
      <c r="B1056" s="476" t="s">
        <v>8531</v>
      </c>
      <c r="C1056" s="476" t="s">
        <v>9</v>
      </c>
      <c r="D1056" s="478">
        <v>217803.17</v>
      </c>
    </row>
    <row r="1057" spans="1:4" s="476" customFormat="1" x14ac:dyDescent="0.2">
      <c r="A1057" s="476">
        <v>12114</v>
      </c>
      <c r="B1057" s="476" t="s">
        <v>8532</v>
      </c>
      <c r="C1057" s="476" t="s">
        <v>9</v>
      </c>
      <c r="D1057" s="477">
        <v>131.24</v>
      </c>
    </row>
    <row r="1058" spans="1:4" s="476" customFormat="1" x14ac:dyDescent="0.2">
      <c r="A1058" s="476">
        <v>38106</v>
      </c>
      <c r="B1058" s="476" t="s">
        <v>8533</v>
      </c>
      <c r="C1058" s="476" t="s">
        <v>9</v>
      </c>
      <c r="D1058" s="477">
        <v>17.829999999999998</v>
      </c>
    </row>
    <row r="1059" spans="1:4" s="476" customFormat="1" x14ac:dyDescent="0.2">
      <c r="A1059" s="476">
        <v>38085</v>
      </c>
      <c r="B1059" s="476" t="s">
        <v>8534</v>
      </c>
      <c r="C1059" s="476" t="s">
        <v>9</v>
      </c>
      <c r="D1059" s="477">
        <v>21.07</v>
      </c>
    </row>
    <row r="1060" spans="1:4" s="476" customFormat="1" x14ac:dyDescent="0.2">
      <c r="A1060" s="476">
        <v>38599</v>
      </c>
      <c r="B1060" s="476" t="s">
        <v>8535</v>
      </c>
      <c r="C1060" s="476" t="s">
        <v>9</v>
      </c>
      <c r="D1060" s="477">
        <v>5.04</v>
      </c>
    </row>
    <row r="1061" spans="1:4" s="476" customFormat="1" x14ac:dyDescent="0.2">
      <c r="A1061" s="476">
        <v>38596</v>
      </c>
      <c r="B1061" s="476" t="s">
        <v>8536</v>
      </c>
      <c r="C1061" s="476" t="s">
        <v>9</v>
      </c>
      <c r="D1061" s="477">
        <v>4.18</v>
      </c>
    </row>
    <row r="1062" spans="1:4" s="476" customFormat="1" x14ac:dyDescent="0.2">
      <c r="A1062" s="476">
        <v>38600</v>
      </c>
      <c r="B1062" s="476" t="s">
        <v>8537</v>
      </c>
      <c r="C1062" s="476" t="s">
        <v>9</v>
      </c>
      <c r="D1062" s="477">
        <v>5.34</v>
      </c>
    </row>
    <row r="1063" spans="1:4" s="476" customFormat="1" x14ac:dyDescent="0.2">
      <c r="A1063" s="476">
        <v>38597</v>
      </c>
      <c r="B1063" s="476" t="s">
        <v>8538</v>
      </c>
      <c r="C1063" s="476" t="s">
        <v>9</v>
      </c>
      <c r="D1063" s="477">
        <v>4.21</v>
      </c>
    </row>
    <row r="1064" spans="1:4" s="476" customFormat="1" x14ac:dyDescent="0.2">
      <c r="A1064" s="476">
        <v>659</v>
      </c>
      <c r="B1064" s="476" t="s">
        <v>8539</v>
      </c>
      <c r="C1064" s="476" t="s">
        <v>9</v>
      </c>
      <c r="D1064" s="477">
        <v>2.42</v>
      </c>
    </row>
    <row r="1065" spans="1:4" s="476" customFormat="1" x14ac:dyDescent="0.2">
      <c r="A1065" s="476">
        <v>660</v>
      </c>
      <c r="B1065" s="476" t="s">
        <v>8540</v>
      </c>
      <c r="C1065" s="476" t="s">
        <v>9</v>
      </c>
      <c r="D1065" s="477">
        <v>2.9</v>
      </c>
    </row>
    <row r="1066" spans="1:4" s="476" customFormat="1" x14ac:dyDescent="0.2">
      <c r="A1066" s="476">
        <v>658</v>
      </c>
      <c r="B1066" s="476" t="s">
        <v>8541</v>
      </c>
      <c r="C1066" s="476" t="s">
        <v>9</v>
      </c>
      <c r="D1066" s="477">
        <v>1.63</v>
      </c>
    </row>
    <row r="1067" spans="1:4" s="476" customFormat="1" x14ac:dyDescent="0.2">
      <c r="A1067" s="476">
        <v>38548</v>
      </c>
      <c r="B1067" s="476" t="s">
        <v>8542</v>
      </c>
      <c r="C1067" s="476" t="s">
        <v>9</v>
      </c>
      <c r="D1067" s="477">
        <v>2.1800000000000002</v>
      </c>
    </row>
    <row r="1068" spans="1:4" s="476" customFormat="1" x14ac:dyDescent="0.2">
      <c r="A1068" s="476">
        <v>34649</v>
      </c>
      <c r="B1068" s="476" t="s">
        <v>8543</v>
      </c>
      <c r="C1068" s="476" t="s">
        <v>9</v>
      </c>
      <c r="D1068" s="477">
        <v>2.95</v>
      </c>
    </row>
    <row r="1069" spans="1:4" s="476" customFormat="1" x14ac:dyDescent="0.2">
      <c r="A1069" s="476">
        <v>34655</v>
      </c>
      <c r="B1069" s="476" t="s">
        <v>8544</v>
      </c>
      <c r="C1069" s="476" t="s">
        <v>9</v>
      </c>
      <c r="D1069" s="477">
        <v>3.91</v>
      </c>
    </row>
    <row r="1070" spans="1:4" s="476" customFormat="1" x14ac:dyDescent="0.2">
      <c r="A1070" s="476">
        <v>40607</v>
      </c>
      <c r="B1070" s="476" t="s">
        <v>8545</v>
      </c>
      <c r="C1070" s="476" t="s">
        <v>9</v>
      </c>
      <c r="D1070" s="477">
        <v>4.74</v>
      </c>
    </row>
    <row r="1071" spans="1:4" s="476" customFormat="1" x14ac:dyDescent="0.2">
      <c r="A1071" s="476">
        <v>567</v>
      </c>
      <c r="B1071" s="476" t="s">
        <v>8546</v>
      </c>
      <c r="C1071" s="476" t="s">
        <v>27</v>
      </c>
      <c r="D1071" s="477">
        <v>15.85</v>
      </c>
    </row>
    <row r="1072" spans="1:4" s="476" customFormat="1" x14ac:dyDescent="0.2">
      <c r="A1072" s="476">
        <v>574</v>
      </c>
      <c r="B1072" s="476" t="s">
        <v>8547</v>
      </c>
      <c r="C1072" s="476" t="s">
        <v>27</v>
      </c>
      <c r="D1072" s="477">
        <v>41.68</v>
      </c>
    </row>
    <row r="1073" spans="1:4" s="476" customFormat="1" x14ac:dyDescent="0.2">
      <c r="A1073" s="476">
        <v>568</v>
      </c>
      <c r="B1073" s="476" t="s">
        <v>8548</v>
      </c>
      <c r="C1073" s="476" t="s">
        <v>27</v>
      </c>
      <c r="D1073" s="477">
        <v>87.82</v>
      </c>
    </row>
    <row r="1074" spans="1:4" s="476" customFormat="1" x14ac:dyDescent="0.2">
      <c r="A1074" s="476">
        <v>585</v>
      </c>
      <c r="B1074" s="476" t="s">
        <v>8549</v>
      </c>
      <c r="C1074" s="476" t="s">
        <v>29</v>
      </c>
      <c r="D1074" s="477">
        <v>32.659999999999997</v>
      </c>
    </row>
    <row r="1075" spans="1:4" s="476" customFormat="1" x14ac:dyDescent="0.2">
      <c r="A1075" s="476">
        <v>4777</v>
      </c>
      <c r="B1075" s="476" t="s">
        <v>8550</v>
      </c>
      <c r="C1075" s="476" t="s">
        <v>29</v>
      </c>
      <c r="D1075" s="477">
        <v>10.37</v>
      </c>
    </row>
    <row r="1076" spans="1:4" s="476" customFormat="1" x14ac:dyDescent="0.2">
      <c r="A1076" s="476">
        <v>587</v>
      </c>
      <c r="B1076" s="476" t="s">
        <v>1251</v>
      </c>
      <c r="C1076" s="476" t="s">
        <v>29</v>
      </c>
      <c r="D1076" s="477">
        <v>35</v>
      </c>
    </row>
    <row r="1077" spans="1:4" s="476" customFormat="1" x14ac:dyDescent="0.2">
      <c r="A1077" s="476">
        <v>590</v>
      </c>
      <c r="B1077" s="476" t="s">
        <v>8551</v>
      </c>
      <c r="C1077" s="476" t="s">
        <v>29</v>
      </c>
      <c r="D1077" s="477">
        <v>33.83</v>
      </c>
    </row>
    <row r="1078" spans="1:4" s="476" customFormat="1" x14ac:dyDescent="0.2">
      <c r="A1078" s="476">
        <v>592</v>
      </c>
      <c r="B1078" s="476" t="s">
        <v>8552</v>
      </c>
      <c r="C1078" s="476" t="s">
        <v>29</v>
      </c>
      <c r="D1078" s="477">
        <v>35</v>
      </c>
    </row>
    <row r="1079" spans="1:4" s="476" customFormat="1" x14ac:dyDescent="0.2">
      <c r="A1079" s="476">
        <v>586</v>
      </c>
      <c r="B1079" s="476" t="s">
        <v>8553</v>
      </c>
      <c r="C1079" s="476" t="s">
        <v>27</v>
      </c>
      <c r="D1079" s="477">
        <v>20.58</v>
      </c>
    </row>
    <row r="1080" spans="1:4" s="476" customFormat="1" x14ac:dyDescent="0.2">
      <c r="A1080" s="476">
        <v>591</v>
      </c>
      <c r="B1080" s="476" t="s">
        <v>8554</v>
      </c>
      <c r="C1080" s="476" t="s">
        <v>29</v>
      </c>
      <c r="D1080" s="477">
        <v>32.659999999999997</v>
      </c>
    </row>
    <row r="1081" spans="1:4" s="476" customFormat="1" x14ac:dyDescent="0.2">
      <c r="A1081" s="476">
        <v>588</v>
      </c>
      <c r="B1081" s="476" t="s">
        <v>8555</v>
      </c>
      <c r="C1081" s="476" t="s">
        <v>27</v>
      </c>
      <c r="D1081" s="477">
        <v>32.549999999999997</v>
      </c>
    </row>
    <row r="1082" spans="1:4" s="476" customFormat="1" x14ac:dyDescent="0.2">
      <c r="A1082" s="476">
        <v>589</v>
      </c>
      <c r="B1082" s="476" t="s">
        <v>8556</v>
      </c>
      <c r="C1082" s="476" t="s">
        <v>27</v>
      </c>
      <c r="D1082" s="477">
        <v>55.02</v>
      </c>
    </row>
    <row r="1083" spans="1:4" s="476" customFormat="1" x14ac:dyDescent="0.2">
      <c r="A1083" s="476">
        <v>584</v>
      </c>
      <c r="B1083" s="476" t="s">
        <v>8557</v>
      </c>
      <c r="C1083" s="476" t="s">
        <v>27</v>
      </c>
      <c r="D1083" s="477">
        <v>34.76</v>
      </c>
    </row>
    <row r="1084" spans="1:4" s="476" customFormat="1" x14ac:dyDescent="0.2">
      <c r="A1084" s="476">
        <v>1165</v>
      </c>
      <c r="B1084" s="476" t="s">
        <v>8558</v>
      </c>
      <c r="C1084" s="476" t="s">
        <v>9</v>
      </c>
      <c r="D1084" s="477">
        <v>18.54</v>
      </c>
    </row>
    <row r="1085" spans="1:4" s="476" customFormat="1" x14ac:dyDescent="0.2">
      <c r="A1085" s="476">
        <v>1164</v>
      </c>
      <c r="B1085" s="476" t="s">
        <v>8559</v>
      </c>
      <c r="C1085" s="476" t="s">
        <v>9</v>
      </c>
      <c r="D1085" s="477">
        <v>15.02</v>
      </c>
    </row>
    <row r="1086" spans="1:4" s="476" customFormat="1" x14ac:dyDescent="0.2">
      <c r="A1086" s="476">
        <v>1162</v>
      </c>
      <c r="B1086" s="476" t="s">
        <v>8560</v>
      </c>
      <c r="C1086" s="476" t="s">
        <v>9</v>
      </c>
      <c r="D1086" s="477">
        <v>5.22</v>
      </c>
    </row>
    <row r="1087" spans="1:4" s="476" customFormat="1" x14ac:dyDescent="0.2">
      <c r="A1087" s="476">
        <v>12395</v>
      </c>
      <c r="B1087" s="476" t="s">
        <v>8561</v>
      </c>
      <c r="C1087" s="476" t="s">
        <v>9</v>
      </c>
      <c r="D1087" s="477">
        <v>5.07</v>
      </c>
    </row>
    <row r="1088" spans="1:4" s="476" customFormat="1" x14ac:dyDescent="0.2">
      <c r="A1088" s="476">
        <v>1170</v>
      </c>
      <c r="B1088" s="476" t="s">
        <v>8562</v>
      </c>
      <c r="C1088" s="476" t="s">
        <v>9</v>
      </c>
      <c r="D1088" s="477">
        <v>9.84</v>
      </c>
    </row>
    <row r="1089" spans="1:4" s="476" customFormat="1" x14ac:dyDescent="0.2">
      <c r="A1089" s="476">
        <v>1169</v>
      </c>
      <c r="B1089" s="476" t="s">
        <v>8563</v>
      </c>
      <c r="C1089" s="476" t="s">
        <v>9</v>
      </c>
      <c r="D1089" s="477">
        <v>48.31</v>
      </c>
    </row>
    <row r="1090" spans="1:4" s="476" customFormat="1" x14ac:dyDescent="0.2">
      <c r="A1090" s="476">
        <v>1166</v>
      </c>
      <c r="B1090" s="476" t="s">
        <v>8564</v>
      </c>
      <c r="C1090" s="476" t="s">
        <v>9</v>
      </c>
      <c r="D1090" s="477">
        <v>26.78</v>
      </c>
    </row>
    <row r="1091" spans="1:4" s="476" customFormat="1" x14ac:dyDescent="0.2">
      <c r="A1091" s="476">
        <v>1163</v>
      </c>
      <c r="B1091" s="476" t="s">
        <v>8565</v>
      </c>
      <c r="C1091" s="476" t="s">
        <v>9</v>
      </c>
      <c r="D1091" s="477">
        <v>6.75</v>
      </c>
    </row>
    <row r="1092" spans="1:4" s="476" customFormat="1" x14ac:dyDescent="0.2">
      <c r="A1092" s="476">
        <v>12396</v>
      </c>
      <c r="B1092" s="476" t="s">
        <v>8566</v>
      </c>
      <c r="C1092" s="476" t="s">
        <v>9</v>
      </c>
      <c r="D1092" s="477">
        <v>5.07</v>
      </c>
    </row>
    <row r="1093" spans="1:4" s="476" customFormat="1" x14ac:dyDescent="0.2">
      <c r="A1093" s="476">
        <v>1168</v>
      </c>
      <c r="B1093" s="476" t="s">
        <v>8567</v>
      </c>
      <c r="C1093" s="476" t="s">
        <v>9</v>
      </c>
      <c r="D1093" s="477">
        <v>68.86</v>
      </c>
    </row>
    <row r="1094" spans="1:4" s="476" customFormat="1" x14ac:dyDescent="0.2">
      <c r="A1094" s="476">
        <v>1167</v>
      </c>
      <c r="B1094" s="476" t="s">
        <v>8568</v>
      </c>
      <c r="C1094" s="476" t="s">
        <v>9</v>
      </c>
      <c r="D1094" s="477">
        <v>115.19</v>
      </c>
    </row>
    <row r="1095" spans="1:4" s="476" customFormat="1" x14ac:dyDescent="0.2">
      <c r="A1095" s="476">
        <v>36331</v>
      </c>
      <c r="B1095" s="476" t="s">
        <v>8569</v>
      </c>
      <c r="C1095" s="476" t="s">
        <v>9</v>
      </c>
      <c r="D1095" s="477">
        <v>1.79</v>
      </c>
    </row>
    <row r="1096" spans="1:4" s="476" customFormat="1" x14ac:dyDescent="0.2">
      <c r="A1096" s="476">
        <v>36346</v>
      </c>
      <c r="B1096" s="476" t="s">
        <v>8570</v>
      </c>
      <c r="C1096" s="476" t="s">
        <v>9</v>
      </c>
      <c r="D1096" s="477">
        <v>3.08</v>
      </c>
    </row>
    <row r="1097" spans="1:4" s="476" customFormat="1" x14ac:dyDescent="0.2">
      <c r="A1097" s="476">
        <v>1210</v>
      </c>
      <c r="B1097" s="476" t="s">
        <v>8571</v>
      </c>
      <c r="C1097" s="476" t="s">
        <v>9</v>
      </c>
      <c r="D1097" s="477">
        <v>12.98</v>
      </c>
    </row>
    <row r="1098" spans="1:4" s="476" customFormat="1" x14ac:dyDescent="0.2">
      <c r="A1098" s="476">
        <v>1203</v>
      </c>
      <c r="B1098" s="476" t="s">
        <v>8572</v>
      </c>
      <c r="C1098" s="476" t="s">
        <v>9</v>
      </c>
      <c r="D1098" s="477">
        <v>12.58</v>
      </c>
    </row>
    <row r="1099" spans="1:4" s="476" customFormat="1" x14ac:dyDescent="0.2">
      <c r="A1099" s="476">
        <v>1197</v>
      </c>
      <c r="B1099" s="476" t="s">
        <v>8573</v>
      </c>
      <c r="C1099" s="476" t="s">
        <v>9</v>
      </c>
      <c r="D1099" s="477">
        <v>1.61</v>
      </c>
    </row>
    <row r="1100" spans="1:4" s="476" customFormat="1" x14ac:dyDescent="0.2">
      <c r="A1100" s="476">
        <v>1202</v>
      </c>
      <c r="B1100" s="476" t="s">
        <v>8574</v>
      </c>
      <c r="C1100" s="476" t="s">
        <v>9</v>
      </c>
      <c r="D1100" s="477">
        <v>4.33</v>
      </c>
    </row>
    <row r="1101" spans="1:4" s="476" customFormat="1" x14ac:dyDescent="0.2">
      <c r="A1101" s="476">
        <v>1188</v>
      </c>
      <c r="B1101" s="476" t="s">
        <v>8575</v>
      </c>
      <c r="C1101" s="476" t="s">
        <v>9</v>
      </c>
      <c r="D1101" s="477">
        <v>25.58</v>
      </c>
    </row>
    <row r="1102" spans="1:4" s="476" customFormat="1" x14ac:dyDescent="0.2">
      <c r="A1102" s="476">
        <v>1211</v>
      </c>
      <c r="B1102" s="476" t="s">
        <v>8576</v>
      </c>
      <c r="C1102" s="476" t="s">
        <v>9</v>
      </c>
      <c r="D1102" s="477">
        <v>13.2</v>
      </c>
    </row>
    <row r="1103" spans="1:4" s="476" customFormat="1" x14ac:dyDescent="0.2">
      <c r="A1103" s="476">
        <v>1198</v>
      </c>
      <c r="B1103" s="476" t="s">
        <v>8577</v>
      </c>
      <c r="C1103" s="476" t="s">
        <v>9</v>
      </c>
      <c r="D1103" s="477">
        <v>2.38</v>
      </c>
    </row>
    <row r="1104" spans="1:4" s="476" customFormat="1" x14ac:dyDescent="0.2">
      <c r="A1104" s="476">
        <v>1199</v>
      </c>
      <c r="B1104" s="476" t="s">
        <v>8578</v>
      </c>
      <c r="C1104" s="476" t="s">
        <v>9</v>
      </c>
      <c r="D1104" s="477">
        <v>33.409999999999997</v>
      </c>
    </row>
    <row r="1105" spans="1:4" s="476" customFormat="1" x14ac:dyDescent="0.2">
      <c r="A1105" s="476">
        <v>20088</v>
      </c>
      <c r="B1105" s="476" t="s">
        <v>13118</v>
      </c>
      <c r="C1105" s="476" t="s">
        <v>9</v>
      </c>
      <c r="D1105" s="477">
        <v>14.6</v>
      </c>
    </row>
    <row r="1106" spans="1:4" s="476" customFormat="1" x14ac:dyDescent="0.2">
      <c r="A1106" s="476">
        <v>20089</v>
      </c>
      <c r="B1106" s="476" t="s">
        <v>13119</v>
      </c>
      <c r="C1106" s="476" t="s">
        <v>9</v>
      </c>
      <c r="D1106" s="477">
        <v>69.62</v>
      </c>
    </row>
    <row r="1107" spans="1:4" s="476" customFormat="1" x14ac:dyDescent="0.2">
      <c r="A1107" s="476">
        <v>20087</v>
      </c>
      <c r="B1107" s="476" t="s">
        <v>13120</v>
      </c>
      <c r="C1107" s="476" t="s">
        <v>9</v>
      </c>
      <c r="D1107" s="477">
        <v>10.52</v>
      </c>
    </row>
    <row r="1108" spans="1:4" s="476" customFormat="1" x14ac:dyDescent="0.2">
      <c r="A1108" s="476">
        <v>1200</v>
      </c>
      <c r="B1108" s="476" t="s">
        <v>8579</v>
      </c>
      <c r="C1108" s="476" t="s">
        <v>9</v>
      </c>
      <c r="D1108" s="477">
        <v>8.5399999999999991</v>
      </c>
    </row>
    <row r="1109" spans="1:4" s="476" customFormat="1" x14ac:dyDescent="0.2">
      <c r="A1109" s="476">
        <v>12909</v>
      </c>
      <c r="B1109" s="476" t="s">
        <v>8580</v>
      </c>
      <c r="C1109" s="476" t="s">
        <v>9</v>
      </c>
      <c r="D1109" s="477">
        <v>3.87</v>
      </c>
    </row>
    <row r="1110" spans="1:4" s="476" customFormat="1" x14ac:dyDescent="0.2">
      <c r="A1110" s="476">
        <v>12910</v>
      </c>
      <c r="B1110" s="476" t="s">
        <v>8581</v>
      </c>
      <c r="C1110" s="476" t="s">
        <v>9</v>
      </c>
      <c r="D1110" s="477">
        <v>6.46</v>
      </c>
    </row>
    <row r="1111" spans="1:4" s="476" customFormat="1" x14ac:dyDescent="0.2">
      <c r="A1111" s="476">
        <v>1184</v>
      </c>
      <c r="B1111" s="476" t="s">
        <v>8582</v>
      </c>
      <c r="C1111" s="476" t="s">
        <v>9</v>
      </c>
      <c r="D1111" s="477">
        <v>82.15</v>
      </c>
    </row>
    <row r="1112" spans="1:4" s="476" customFormat="1" x14ac:dyDescent="0.2">
      <c r="A1112" s="476">
        <v>1191</v>
      </c>
      <c r="B1112" s="476" t="s">
        <v>8583</v>
      </c>
      <c r="C1112" s="476" t="s">
        <v>9</v>
      </c>
      <c r="D1112" s="477">
        <v>1.17</v>
      </c>
    </row>
    <row r="1113" spans="1:4" s="476" customFormat="1" x14ac:dyDescent="0.2">
      <c r="A1113" s="476">
        <v>1185</v>
      </c>
      <c r="B1113" s="476" t="s">
        <v>8584</v>
      </c>
      <c r="C1113" s="476" t="s">
        <v>9</v>
      </c>
      <c r="D1113" s="477">
        <v>1.33</v>
      </c>
    </row>
    <row r="1114" spans="1:4" s="476" customFormat="1" x14ac:dyDescent="0.2">
      <c r="A1114" s="476">
        <v>1189</v>
      </c>
      <c r="B1114" s="476" t="s">
        <v>8585</v>
      </c>
      <c r="C1114" s="476" t="s">
        <v>9</v>
      </c>
      <c r="D1114" s="477">
        <v>2.31</v>
      </c>
    </row>
    <row r="1115" spans="1:4" s="476" customFormat="1" x14ac:dyDescent="0.2">
      <c r="A1115" s="476">
        <v>1193</v>
      </c>
      <c r="B1115" s="476" t="s">
        <v>8586</v>
      </c>
      <c r="C1115" s="476" t="s">
        <v>9</v>
      </c>
      <c r="D1115" s="477">
        <v>4.45</v>
      </c>
    </row>
    <row r="1116" spans="1:4" s="476" customFormat="1" x14ac:dyDescent="0.2">
      <c r="A1116" s="476">
        <v>1194</v>
      </c>
      <c r="B1116" s="476" t="s">
        <v>8587</v>
      </c>
      <c r="C1116" s="476" t="s">
        <v>9</v>
      </c>
      <c r="D1116" s="477">
        <v>8.42</v>
      </c>
    </row>
    <row r="1117" spans="1:4" s="476" customFormat="1" x14ac:dyDescent="0.2">
      <c r="A1117" s="476">
        <v>1195</v>
      </c>
      <c r="B1117" s="476" t="s">
        <v>8588</v>
      </c>
      <c r="C1117" s="476" t="s">
        <v>9</v>
      </c>
      <c r="D1117" s="477">
        <v>12.67</v>
      </c>
    </row>
    <row r="1118" spans="1:4" s="476" customFormat="1" x14ac:dyDescent="0.2">
      <c r="A1118" s="476">
        <v>1204</v>
      </c>
      <c r="B1118" s="476" t="s">
        <v>8589</v>
      </c>
      <c r="C1118" s="476" t="s">
        <v>9</v>
      </c>
      <c r="D1118" s="477">
        <v>23.04</v>
      </c>
    </row>
    <row r="1119" spans="1:4" s="476" customFormat="1" x14ac:dyDescent="0.2">
      <c r="A1119" s="476">
        <v>1205</v>
      </c>
      <c r="B1119" s="476" t="s">
        <v>8590</v>
      </c>
      <c r="C1119" s="476" t="s">
        <v>9</v>
      </c>
      <c r="D1119" s="477">
        <v>54.66</v>
      </c>
    </row>
    <row r="1120" spans="1:4" s="476" customFormat="1" x14ac:dyDescent="0.2">
      <c r="A1120" s="476">
        <v>1207</v>
      </c>
      <c r="B1120" s="476" t="s">
        <v>8591</v>
      </c>
      <c r="C1120" s="476" t="s">
        <v>9</v>
      </c>
      <c r="D1120" s="477">
        <v>37.17</v>
      </c>
    </row>
    <row r="1121" spans="1:4" s="476" customFormat="1" x14ac:dyDescent="0.2">
      <c r="A1121" s="476">
        <v>1206</v>
      </c>
      <c r="B1121" s="476" t="s">
        <v>8592</v>
      </c>
      <c r="C1121" s="476" t="s">
        <v>9</v>
      </c>
      <c r="D1121" s="477">
        <v>9.32</v>
      </c>
    </row>
    <row r="1122" spans="1:4" s="476" customFormat="1" x14ac:dyDescent="0.2">
      <c r="A1122" s="476">
        <v>1183</v>
      </c>
      <c r="B1122" s="476" t="s">
        <v>8593</v>
      </c>
      <c r="C1122" s="476" t="s">
        <v>9</v>
      </c>
      <c r="D1122" s="477">
        <v>24.27</v>
      </c>
    </row>
    <row r="1123" spans="1:4" s="476" customFormat="1" x14ac:dyDescent="0.2">
      <c r="A1123" s="476">
        <v>42685</v>
      </c>
      <c r="B1123" s="476" t="s">
        <v>8594</v>
      </c>
      <c r="C1123" s="476" t="s">
        <v>9</v>
      </c>
      <c r="D1123" s="477">
        <v>91.33</v>
      </c>
    </row>
    <row r="1124" spans="1:4" s="476" customFormat="1" x14ac:dyDescent="0.2">
      <c r="A1124" s="476">
        <v>42686</v>
      </c>
      <c r="B1124" s="476" t="s">
        <v>8595</v>
      </c>
      <c r="C1124" s="476" t="s">
        <v>9</v>
      </c>
      <c r="D1124" s="477">
        <v>142.19</v>
      </c>
    </row>
    <row r="1125" spans="1:4" s="476" customFormat="1" x14ac:dyDescent="0.2">
      <c r="A1125" s="476">
        <v>12894</v>
      </c>
      <c r="B1125" s="476" t="s">
        <v>8596</v>
      </c>
      <c r="C1125" s="476" t="s">
        <v>9</v>
      </c>
      <c r="D1125" s="477">
        <v>19.170000000000002</v>
      </c>
    </row>
    <row r="1126" spans="1:4" s="476" customFormat="1" x14ac:dyDescent="0.2">
      <c r="A1126" s="476">
        <v>12895</v>
      </c>
      <c r="B1126" s="476" t="s">
        <v>8597</v>
      </c>
      <c r="C1126" s="476" t="s">
        <v>9</v>
      </c>
      <c r="D1126" s="477">
        <v>14.75</v>
      </c>
    </row>
    <row r="1127" spans="1:4" s="476" customFormat="1" x14ac:dyDescent="0.2">
      <c r="A1127" s="476">
        <v>1631</v>
      </c>
      <c r="B1127" s="476" t="s">
        <v>8598</v>
      </c>
      <c r="C1127" s="476" t="s">
        <v>9</v>
      </c>
      <c r="D1127" s="477">
        <v>122.94</v>
      </c>
    </row>
    <row r="1128" spans="1:4" s="476" customFormat="1" x14ac:dyDescent="0.2">
      <c r="A1128" s="476">
        <v>1633</v>
      </c>
      <c r="B1128" s="476" t="s">
        <v>8599</v>
      </c>
      <c r="C1128" s="476" t="s">
        <v>9</v>
      </c>
      <c r="D1128" s="477">
        <v>208.89</v>
      </c>
    </row>
    <row r="1129" spans="1:4" s="476" customFormat="1" x14ac:dyDescent="0.2">
      <c r="A1129" s="476">
        <v>10818</v>
      </c>
      <c r="B1129" s="476" t="s">
        <v>8600</v>
      </c>
      <c r="C1129" s="476" t="s">
        <v>29</v>
      </c>
      <c r="D1129" s="477">
        <v>38.770000000000003</v>
      </c>
    </row>
    <row r="1130" spans="1:4" s="476" customFormat="1" x14ac:dyDescent="0.2">
      <c r="A1130" s="476">
        <v>41410</v>
      </c>
      <c r="B1130" s="476" t="s">
        <v>16762</v>
      </c>
      <c r="C1130" s="476" t="s">
        <v>9</v>
      </c>
      <c r="D1130" s="477">
        <v>58.64</v>
      </c>
    </row>
    <row r="1131" spans="1:4" s="476" customFormat="1" x14ac:dyDescent="0.2">
      <c r="A1131" s="476">
        <v>41411</v>
      </c>
      <c r="B1131" s="476" t="s">
        <v>16763</v>
      </c>
      <c r="C1131" s="476" t="s">
        <v>9</v>
      </c>
      <c r="D1131" s="477">
        <v>53.16</v>
      </c>
    </row>
    <row r="1132" spans="1:4" s="476" customFormat="1" x14ac:dyDescent="0.2">
      <c r="A1132" s="476">
        <v>41412</v>
      </c>
      <c r="B1132" s="476" t="s">
        <v>16764</v>
      </c>
      <c r="C1132" s="476" t="s">
        <v>9</v>
      </c>
      <c r="D1132" s="477">
        <v>102.82</v>
      </c>
    </row>
    <row r="1133" spans="1:4" s="476" customFormat="1" x14ac:dyDescent="0.2">
      <c r="A1133" s="476">
        <v>41413</v>
      </c>
      <c r="B1133" s="476" t="s">
        <v>16765</v>
      </c>
      <c r="C1133" s="476" t="s">
        <v>9</v>
      </c>
      <c r="D1133" s="477">
        <v>92.52</v>
      </c>
    </row>
    <row r="1134" spans="1:4" s="476" customFormat="1" x14ac:dyDescent="0.2">
      <c r="A1134" s="476">
        <v>39359</v>
      </c>
      <c r="B1134" s="476" t="s">
        <v>8601</v>
      </c>
      <c r="C1134" s="476" t="s">
        <v>9</v>
      </c>
      <c r="D1134" s="477">
        <v>35.65</v>
      </c>
    </row>
    <row r="1135" spans="1:4" s="476" customFormat="1" x14ac:dyDescent="0.2">
      <c r="A1135" s="476">
        <v>39360</v>
      </c>
      <c r="B1135" s="476" t="s">
        <v>8602</v>
      </c>
      <c r="C1135" s="476" t="s">
        <v>9</v>
      </c>
      <c r="D1135" s="477">
        <v>32.4</v>
      </c>
    </row>
    <row r="1136" spans="1:4" s="476" customFormat="1" x14ac:dyDescent="0.2">
      <c r="A1136" s="476">
        <v>10710</v>
      </c>
      <c r="B1136" s="476" t="s">
        <v>8603</v>
      </c>
      <c r="C1136" s="476" t="s">
        <v>3</v>
      </c>
      <c r="D1136" s="477">
        <v>125</v>
      </c>
    </row>
    <row r="1137" spans="1:4" s="476" customFormat="1" x14ac:dyDescent="0.2">
      <c r="A1137" s="476">
        <v>10709</v>
      </c>
      <c r="B1137" s="476" t="s">
        <v>8604</v>
      </c>
      <c r="C1137" s="476" t="s">
        <v>3</v>
      </c>
      <c r="D1137" s="477">
        <v>153.57</v>
      </c>
    </row>
    <row r="1138" spans="1:4" s="476" customFormat="1" x14ac:dyDescent="0.2">
      <c r="A1138" s="476">
        <v>39636</v>
      </c>
      <c r="B1138" s="476" t="s">
        <v>8605</v>
      </c>
      <c r="C1138" s="476" t="s">
        <v>3</v>
      </c>
      <c r="D1138" s="477">
        <v>156.81</v>
      </c>
    </row>
    <row r="1139" spans="1:4" s="476" customFormat="1" x14ac:dyDescent="0.2">
      <c r="A1139" s="476">
        <v>10708</v>
      </c>
      <c r="B1139" s="476" t="s">
        <v>8606</v>
      </c>
      <c r="C1139" s="476" t="s">
        <v>3</v>
      </c>
      <c r="D1139" s="477">
        <v>48.39</v>
      </c>
    </row>
    <row r="1140" spans="1:4" s="476" customFormat="1" x14ac:dyDescent="0.2">
      <c r="A1140" s="476">
        <v>39635</v>
      </c>
      <c r="B1140" s="476" t="s">
        <v>8607</v>
      </c>
      <c r="C1140" s="476" t="s">
        <v>3</v>
      </c>
      <c r="D1140" s="477">
        <v>82.38</v>
      </c>
    </row>
    <row r="1141" spans="1:4" s="476" customFormat="1" x14ac:dyDescent="0.2">
      <c r="A1141" s="476">
        <v>6117</v>
      </c>
      <c r="B1141" s="476" t="s">
        <v>8608</v>
      </c>
      <c r="C1141" s="476" t="s">
        <v>7605</v>
      </c>
      <c r="D1141" s="477">
        <v>13.8</v>
      </c>
    </row>
    <row r="1142" spans="1:4" s="476" customFormat="1" x14ac:dyDescent="0.2">
      <c r="A1142" s="476">
        <v>40913</v>
      </c>
      <c r="B1142" s="476" t="s">
        <v>8609</v>
      </c>
      <c r="C1142" s="476" t="s">
        <v>908</v>
      </c>
      <c r="D1142" s="478">
        <v>2459.6799999999998</v>
      </c>
    </row>
    <row r="1143" spans="1:4" s="476" customFormat="1" x14ac:dyDescent="0.2">
      <c r="A1143" s="476">
        <v>1214</v>
      </c>
      <c r="B1143" s="476" t="s">
        <v>8610</v>
      </c>
      <c r="C1143" s="476" t="s">
        <v>7605</v>
      </c>
      <c r="D1143" s="477">
        <v>17.52</v>
      </c>
    </row>
    <row r="1144" spans="1:4" s="476" customFormat="1" x14ac:dyDescent="0.2">
      <c r="A1144" s="476">
        <v>40915</v>
      </c>
      <c r="B1144" s="476" t="s">
        <v>8611</v>
      </c>
      <c r="C1144" s="476" t="s">
        <v>908</v>
      </c>
      <c r="D1144" s="478">
        <v>3122</v>
      </c>
    </row>
    <row r="1145" spans="1:4" s="476" customFormat="1" x14ac:dyDescent="0.2">
      <c r="A1145" s="476">
        <v>1213</v>
      </c>
      <c r="B1145" s="476" t="s">
        <v>1353</v>
      </c>
      <c r="C1145" s="476" t="s">
        <v>7605</v>
      </c>
      <c r="D1145" s="477">
        <v>17.52</v>
      </c>
    </row>
    <row r="1146" spans="1:4" s="476" customFormat="1" x14ac:dyDescent="0.2">
      <c r="A1146" s="476">
        <v>40914</v>
      </c>
      <c r="B1146" s="476" t="s">
        <v>8612</v>
      </c>
      <c r="C1146" s="476" t="s">
        <v>908</v>
      </c>
      <c r="D1146" s="478">
        <v>3122</v>
      </c>
    </row>
    <row r="1147" spans="1:4" s="476" customFormat="1" x14ac:dyDescent="0.2">
      <c r="A1147" s="476">
        <v>5091</v>
      </c>
      <c r="B1147" s="476" t="s">
        <v>8613</v>
      </c>
      <c r="C1147" s="476" t="s">
        <v>9</v>
      </c>
      <c r="D1147" s="477">
        <v>18.45</v>
      </c>
    </row>
    <row r="1148" spans="1:4" s="476" customFormat="1" x14ac:dyDescent="0.2">
      <c r="A1148" s="476">
        <v>14615</v>
      </c>
      <c r="B1148" s="476" t="s">
        <v>8614</v>
      </c>
      <c r="C1148" s="476" t="s">
        <v>9</v>
      </c>
      <c r="D1148" s="478">
        <v>3640.87</v>
      </c>
    </row>
    <row r="1149" spans="1:4" s="476" customFormat="1" x14ac:dyDescent="0.2">
      <c r="A1149" s="476">
        <v>2711</v>
      </c>
      <c r="B1149" s="476" t="s">
        <v>8615</v>
      </c>
      <c r="C1149" s="476" t="s">
        <v>9</v>
      </c>
      <c r="D1149" s="477">
        <v>179.9</v>
      </c>
    </row>
    <row r="1150" spans="1:4" s="476" customFormat="1" x14ac:dyDescent="0.2">
      <c r="A1150" s="476">
        <v>37727</v>
      </c>
      <c r="B1150" s="476" t="s">
        <v>8616</v>
      </c>
      <c r="C1150" s="476" t="s">
        <v>9</v>
      </c>
      <c r="D1150" s="478">
        <v>16180</v>
      </c>
    </row>
    <row r="1151" spans="1:4" s="476" customFormat="1" x14ac:dyDescent="0.2">
      <c r="A1151" s="476">
        <v>37728</v>
      </c>
      <c r="B1151" s="476" t="s">
        <v>8617</v>
      </c>
      <c r="C1151" s="476" t="s">
        <v>9</v>
      </c>
      <c r="D1151" s="478">
        <v>21950.49</v>
      </c>
    </row>
    <row r="1152" spans="1:4" s="476" customFormat="1" x14ac:dyDescent="0.2">
      <c r="A1152" s="476">
        <v>37729</v>
      </c>
      <c r="B1152" s="476" t="s">
        <v>8618</v>
      </c>
      <c r="C1152" s="476" t="s">
        <v>9</v>
      </c>
      <c r="D1152" s="478">
        <v>23760.83</v>
      </c>
    </row>
    <row r="1153" spans="1:4" s="476" customFormat="1" x14ac:dyDescent="0.2">
      <c r="A1153" s="476">
        <v>37730</v>
      </c>
      <c r="B1153" s="476" t="s">
        <v>8619</v>
      </c>
      <c r="C1153" s="476" t="s">
        <v>9</v>
      </c>
      <c r="D1153" s="478">
        <v>25571.18</v>
      </c>
    </row>
    <row r="1154" spans="1:4" s="476" customFormat="1" x14ac:dyDescent="0.2">
      <c r="A1154" s="476">
        <v>37731</v>
      </c>
      <c r="B1154" s="476" t="s">
        <v>8620</v>
      </c>
      <c r="C1154" s="476" t="s">
        <v>9</v>
      </c>
      <c r="D1154" s="478">
        <v>27381.53</v>
      </c>
    </row>
    <row r="1155" spans="1:4" s="476" customFormat="1" x14ac:dyDescent="0.2">
      <c r="A1155" s="476">
        <v>37732</v>
      </c>
      <c r="B1155" s="476" t="s">
        <v>8621</v>
      </c>
      <c r="C1155" s="476" t="s">
        <v>9</v>
      </c>
      <c r="D1155" s="478">
        <v>31228.53</v>
      </c>
    </row>
    <row r="1156" spans="1:4" s="476" customFormat="1" x14ac:dyDescent="0.2">
      <c r="A1156" s="476">
        <v>42250</v>
      </c>
      <c r="B1156" s="476" t="s">
        <v>8622</v>
      </c>
      <c r="C1156" s="476" t="s">
        <v>8623</v>
      </c>
      <c r="D1156" s="478">
        <v>3639.92</v>
      </c>
    </row>
    <row r="1157" spans="1:4" s="476" customFormat="1" x14ac:dyDescent="0.2">
      <c r="A1157" s="476">
        <v>42256</v>
      </c>
      <c r="B1157" s="476" t="s">
        <v>8624</v>
      </c>
      <c r="C1157" s="476" t="s">
        <v>29</v>
      </c>
      <c r="D1157" s="477">
        <v>10.25</v>
      </c>
    </row>
    <row r="1158" spans="1:4" s="476" customFormat="1" x14ac:dyDescent="0.2">
      <c r="A1158" s="476">
        <v>4743</v>
      </c>
      <c r="B1158" s="476" t="s">
        <v>8625</v>
      </c>
      <c r="C1158" s="476" t="s">
        <v>23</v>
      </c>
      <c r="D1158" s="477">
        <v>78.97</v>
      </c>
    </row>
    <row r="1159" spans="1:4" s="476" customFormat="1" x14ac:dyDescent="0.2">
      <c r="A1159" s="476">
        <v>4744</v>
      </c>
      <c r="B1159" s="476" t="s">
        <v>8626</v>
      </c>
      <c r="C1159" s="476" t="s">
        <v>23</v>
      </c>
      <c r="D1159" s="477">
        <v>126.35</v>
      </c>
    </row>
    <row r="1160" spans="1:4" s="476" customFormat="1" x14ac:dyDescent="0.2">
      <c r="A1160" s="476">
        <v>4745</v>
      </c>
      <c r="B1160" s="476" t="s">
        <v>8627</v>
      </c>
      <c r="C1160" s="476" t="s">
        <v>23</v>
      </c>
      <c r="D1160" s="477">
        <v>151.54</v>
      </c>
    </row>
    <row r="1161" spans="1:4" s="476" customFormat="1" x14ac:dyDescent="0.2">
      <c r="A1161" s="476">
        <v>36496</v>
      </c>
      <c r="B1161" s="476" t="s">
        <v>8628</v>
      </c>
      <c r="C1161" s="476" t="s">
        <v>9</v>
      </c>
      <c r="D1161" s="478">
        <v>9244.1</v>
      </c>
    </row>
    <row r="1162" spans="1:4" s="476" customFormat="1" x14ac:dyDescent="0.2">
      <c r="A1162" s="476">
        <v>10630</v>
      </c>
      <c r="B1162" s="476" t="s">
        <v>8629</v>
      </c>
      <c r="C1162" s="476" t="s">
        <v>9</v>
      </c>
      <c r="D1162" s="478">
        <v>606495.9</v>
      </c>
    </row>
    <row r="1163" spans="1:4" s="476" customFormat="1" x14ac:dyDescent="0.2">
      <c r="A1163" s="476">
        <v>37762</v>
      </c>
      <c r="B1163" s="476" t="s">
        <v>8630</v>
      </c>
      <c r="C1163" s="476" t="s">
        <v>9</v>
      </c>
      <c r="D1163" s="478">
        <v>520154.58</v>
      </c>
    </row>
    <row r="1164" spans="1:4" s="476" customFormat="1" x14ac:dyDescent="0.2">
      <c r="A1164" s="476">
        <v>37763</v>
      </c>
      <c r="B1164" s="476" t="s">
        <v>8631</v>
      </c>
      <c r="C1164" s="476" t="s">
        <v>9</v>
      </c>
      <c r="D1164" s="478">
        <v>526472.16</v>
      </c>
    </row>
    <row r="1165" spans="1:4" s="476" customFormat="1" x14ac:dyDescent="0.2">
      <c r="A1165" s="476">
        <v>41992</v>
      </c>
      <c r="B1165" s="476" t="s">
        <v>8632</v>
      </c>
      <c r="C1165" s="476" t="s">
        <v>9</v>
      </c>
      <c r="D1165" s="478">
        <v>598493.63</v>
      </c>
    </row>
    <row r="1166" spans="1:4" s="476" customFormat="1" x14ac:dyDescent="0.2">
      <c r="A1166" s="476">
        <v>13215</v>
      </c>
      <c r="B1166" s="476" t="s">
        <v>8633</v>
      </c>
      <c r="C1166" s="476" t="s">
        <v>9</v>
      </c>
      <c r="D1166" s="478">
        <v>733902.21</v>
      </c>
    </row>
    <row r="1167" spans="1:4" s="476" customFormat="1" x14ac:dyDescent="0.2">
      <c r="A1167" s="476">
        <v>4235</v>
      </c>
      <c r="B1167" s="476" t="s">
        <v>8634</v>
      </c>
      <c r="C1167" s="476" t="s">
        <v>7605</v>
      </c>
      <c r="D1167" s="477">
        <v>10.64</v>
      </c>
    </row>
    <row r="1168" spans="1:4" s="476" customFormat="1" x14ac:dyDescent="0.2">
      <c r="A1168" s="476">
        <v>40976</v>
      </c>
      <c r="B1168" s="476" t="s">
        <v>8635</v>
      </c>
      <c r="C1168" s="476" t="s">
        <v>908</v>
      </c>
      <c r="D1168" s="478">
        <v>1898.13</v>
      </c>
    </row>
    <row r="1169" spans="1:4" s="476" customFormat="1" x14ac:dyDescent="0.2">
      <c r="A1169" s="476">
        <v>39013</v>
      </c>
      <c r="B1169" s="476" t="s">
        <v>8636</v>
      </c>
      <c r="C1169" s="476" t="s">
        <v>9</v>
      </c>
      <c r="D1169" s="477">
        <v>1.43</v>
      </c>
    </row>
    <row r="1170" spans="1:4" s="476" customFormat="1" x14ac:dyDescent="0.2">
      <c r="A1170" s="476">
        <v>43091</v>
      </c>
      <c r="B1170" s="476" t="s">
        <v>8637</v>
      </c>
      <c r="C1170" s="476" t="s">
        <v>9</v>
      </c>
      <c r="D1170" s="478">
        <v>8257.99</v>
      </c>
    </row>
    <row r="1171" spans="1:4" s="476" customFormat="1" x14ac:dyDescent="0.2">
      <c r="A1171" s="476">
        <v>43092</v>
      </c>
      <c r="B1171" s="476" t="s">
        <v>8638</v>
      </c>
      <c r="C1171" s="476" t="s">
        <v>9</v>
      </c>
      <c r="D1171" s="478">
        <v>11010.66</v>
      </c>
    </row>
    <row r="1172" spans="1:4" s="476" customFormat="1" x14ac:dyDescent="0.2">
      <c r="A1172" s="476">
        <v>43089</v>
      </c>
      <c r="B1172" s="476" t="s">
        <v>8639</v>
      </c>
      <c r="C1172" s="476" t="s">
        <v>9</v>
      </c>
      <c r="D1172" s="478">
        <v>1918.92</v>
      </c>
    </row>
    <row r="1173" spans="1:4" s="476" customFormat="1" x14ac:dyDescent="0.2">
      <c r="A1173" s="476">
        <v>43090</v>
      </c>
      <c r="B1173" s="476" t="s">
        <v>8640</v>
      </c>
      <c r="C1173" s="476" t="s">
        <v>9</v>
      </c>
      <c r="D1173" s="478">
        <v>4234.87</v>
      </c>
    </row>
    <row r="1174" spans="1:4" s="476" customFormat="1" x14ac:dyDescent="0.2">
      <c r="A1174" s="476">
        <v>41967</v>
      </c>
      <c r="B1174" s="476" t="s">
        <v>16766</v>
      </c>
      <c r="C1174" s="476" t="s">
        <v>7596</v>
      </c>
      <c r="D1174" s="477">
        <v>14.13</v>
      </c>
    </row>
    <row r="1175" spans="1:4" s="476" customFormat="1" x14ac:dyDescent="0.2">
      <c r="A1175" s="476">
        <v>12760</v>
      </c>
      <c r="B1175" s="476" t="s">
        <v>8641</v>
      </c>
      <c r="C1175" s="476" t="s">
        <v>3</v>
      </c>
      <c r="D1175" s="478">
        <v>1157.18</v>
      </c>
    </row>
    <row r="1176" spans="1:4" s="476" customFormat="1" x14ac:dyDescent="0.2">
      <c r="A1176" s="476">
        <v>12759</v>
      </c>
      <c r="B1176" s="476" t="s">
        <v>8642</v>
      </c>
      <c r="C1176" s="476" t="s">
        <v>3</v>
      </c>
      <c r="D1176" s="477">
        <v>771.44</v>
      </c>
    </row>
    <row r="1177" spans="1:4" s="476" customFormat="1" x14ac:dyDescent="0.2">
      <c r="A1177" s="476">
        <v>43105</v>
      </c>
      <c r="B1177" s="476" t="s">
        <v>8643</v>
      </c>
      <c r="C1177" s="476" t="s">
        <v>29</v>
      </c>
      <c r="D1177" s="477">
        <v>67.09</v>
      </c>
    </row>
    <row r="1178" spans="1:4" s="476" customFormat="1" x14ac:dyDescent="0.2">
      <c r="A1178" s="476">
        <v>40424</v>
      </c>
      <c r="B1178" s="476" t="s">
        <v>8644</v>
      </c>
      <c r="C1178" s="476" t="s">
        <v>29</v>
      </c>
      <c r="D1178" s="477">
        <v>17.04</v>
      </c>
    </row>
    <row r="1179" spans="1:4" s="476" customFormat="1" x14ac:dyDescent="0.2">
      <c r="A1179" s="476">
        <v>1325</v>
      </c>
      <c r="B1179" s="476" t="s">
        <v>8645</v>
      </c>
      <c r="C1179" s="476" t="s">
        <v>29</v>
      </c>
      <c r="D1179" s="477">
        <v>18.670000000000002</v>
      </c>
    </row>
    <row r="1180" spans="1:4" s="476" customFormat="1" x14ac:dyDescent="0.2">
      <c r="A1180" s="476">
        <v>1327</v>
      </c>
      <c r="B1180" s="476" t="s">
        <v>1387</v>
      </c>
      <c r="C1180" s="476" t="s">
        <v>29</v>
      </c>
      <c r="D1180" s="477">
        <v>19.88</v>
      </c>
    </row>
    <row r="1181" spans="1:4" s="476" customFormat="1" x14ac:dyDescent="0.2">
      <c r="A1181" s="476">
        <v>1328</v>
      </c>
      <c r="B1181" s="476" t="s">
        <v>8646</v>
      </c>
      <c r="C1181" s="476" t="s">
        <v>29</v>
      </c>
      <c r="D1181" s="477">
        <v>18.71</v>
      </c>
    </row>
    <row r="1182" spans="1:4" s="476" customFormat="1" x14ac:dyDescent="0.2">
      <c r="A1182" s="476">
        <v>1321</v>
      </c>
      <c r="B1182" s="476" t="s">
        <v>8647</v>
      </c>
      <c r="C1182" s="476" t="s">
        <v>29</v>
      </c>
      <c r="D1182" s="477">
        <v>17.329999999999998</v>
      </c>
    </row>
    <row r="1183" spans="1:4" s="476" customFormat="1" x14ac:dyDescent="0.2">
      <c r="A1183" s="476">
        <v>1318</v>
      </c>
      <c r="B1183" s="476" t="s">
        <v>1368</v>
      </c>
      <c r="C1183" s="476" t="s">
        <v>29</v>
      </c>
      <c r="D1183" s="477">
        <v>17.34</v>
      </c>
    </row>
    <row r="1184" spans="1:4" s="476" customFormat="1" x14ac:dyDescent="0.2">
      <c r="A1184" s="476">
        <v>1322</v>
      </c>
      <c r="B1184" s="476" t="s">
        <v>8648</v>
      </c>
      <c r="C1184" s="476" t="s">
        <v>29</v>
      </c>
      <c r="D1184" s="477">
        <v>18.32</v>
      </c>
    </row>
    <row r="1185" spans="1:4" s="476" customFormat="1" x14ac:dyDescent="0.2">
      <c r="A1185" s="476">
        <v>1323</v>
      </c>
      <c r="B1185" s="476" t="s">
        <v>1465</v>
      </c>
      <c r="C1185" s="476" t="s">
        <v>29</v>
      </c>
      <c r="D1185" s="477">
        <v>18.32</v>
      </c>
    </row>
    <row r="1186" spans="1:4" s="476" customFormat="1" x14ac:dyDescent="0.2">
      <c r="A1186" s="476">
        <v>1319</v>
      </c>
      <c r="B1186" s="476" t="s">
        <v>8649</v>
      </c>
      <c r="C1186" s="476" t="s">
        <v>29</v>
      </c>
      <c r="D1186" s="477">
        <v>15.44</v>
      </c>
    </row>
    <row r="1187" spans="1:4" s="476" customFormat="1" x14ac:dyDescent="0.2">
      <c r="A1187" s="476">
        <v>11026</v>
      </c>
      <c r="B1187" s="476" t="s">
        <v>8650</v>
      </c>
      <c r="C1187" s="476" t="s">
        <v>29</v>
      </c>
      <c r="D1187" s="477">
        <v>21.24</v>
      </c>
    </row>
    <row r="1188" spans="1:4" s="476" customFormat="1" x14ac:dyDescent="0.2">
      <c r="A1188" s="476">
        <v>11027</v>
      </c>
      <c r="B1188" s="476" t="s">
        <v>8651</v>
      </c>
      <c r="C1188" s="476" t="s">
        <v>29</v>
      </c>
      <c r="D1188" s="477">
        <v>22.1</v>
      </c>
    </row>
    <row r="1189" spans="1:4" s="476" customFormat="1" x14ac:dyDescent="0.2">
      <c r="A1189" s="476">
        <v>11046</v>
      </c>
      <c r="B1189" s="476" t="s">
        <v>8652</v>
      </c>
      <c r="C1189" s="476" t="s">
        <v>29</v>
      </c>
      <c r="D1189" s="477">
        <v>21.17</v>
      </c>
    </row>
    <row r="1190" spans="1:4" s="476" customFormat="1" x14ac:dyDescent="0.2">
      <c r="A1190" s="476">
        <v>11047</v>
      </c>
      <c r="B1190" s="476" t="s">
        <v>8653</v>
      </c>
      <c r="C1190" s="476" t="s">
        <v>29</v>
      </c>
      <c r="D1190" s="477">
        <v>23.08</v>
      </c>
    </row>
    <row r="1191" spans="1:4" s="476" customFormat="1" x14ac:dyDescent="0.2">
      <c r="A1191" s="476">
        <v>43668</v>
      </c>
      <c r="B1191" s="476" t="s">
        <v>8654</v>
      </c>
      <c r="C1191" s="476" t="s">
        <v>29</v>
      </c>
      <c r="D1191" s="477">
        <v>20.37</v>
      </c>
    </row>
    <row r="1192" spans="1:4" s="476" customFormat="1" x14ac:dyDescent="0.2">
      <c r="A1192" s="476">
        <v>11049</v>
      </c>
      <c r="B1192" s="476" t="s">
        <v>8655</v>
      </c>
      <c r="C1192" s="476" t="s">
        <v>29</v>
      </c>
      <c r="D1192" s="477">
        <v>22.06</v>
      </c>
    </row>
    <row r="1193" spans="1:4" s="476" customFormat="1" x14ac:dyDescent="0.2">
      <c r="A1193" s="476">
        <v>43106</v>
      </c>
      <c r="B1193" s="476" t="s">
        <v>8656</v>
      </c>
      <c r="C1193" s="476" t="s">
        <v>29</v>
      </c>
      <c r="D1193" s="477">
        <v>22.2</v>
      </c>
    </row>
    <row r="1194" spans="1:4" s="476" customFormat="1" x14ac:dyDescent="0.2">
      <c r="A1194" s="476">
        <v>11051</v>
      </c>
      <c r="B1194" s="476" t="s">
        <v>8657</v>
      </c>
      <c r="C1194" s="476" t="s">
        <v>29</v>
      </c>
      <c r="D1194" s="477">
        <v>23.16</v>
      </c>
    </row>
    <row r="1195" spans="1:4" s="476" customFormat="1" x14ac:dyDescent="0.2">
      <c r="A1195" s="476">
        <v>11061</v>
      </c>
      <c r="B1195" s="476" t="s">
        <v>8658</v>
      </c>
      <c r="C1195" s="476" t="s">
        <v>29</v>
      </c>
      <c r="D1195" s="477">
        <v>27.79</v>
      </c>
    </row>
    <row r="1196" spans="1:4" s="476" customFormat="1" x14ac:dyDescent="0.2">
      <c r="A1196" s="476">
        <v>43667</v>
      </c>
      <c r="B1196" s="476" t="s">
        <v>8659</v>
      </c>
      <c r="C1196" s="476" t="s">
        <v>29</v>
      </c>
      <c r="D1196" s="477">
        <v>20.2</v>
      </c>
    </row>
    <row r="1197" spans="1:4" s="476" customFormat="1" x14ac:dyDescent="0.2">
      <c r="A1197" s="476">
        <v>1333</v>
      </c>
      <c r="B1197" s="476" t="s">
        <v>8660</v>
      </c>
      <c r="C1197" s="476" t="s">
        <v>29</v>
      </c>
      <c r="D1197" s="477">
        <v>16.82</v>
      </c>
    </row>
    <row r="1198" spans="1:4" s="476" customFormat="1" x14ac:dyDescent="0.2">
      <c r="A1198" s="476">
        <v>1330</v>
      </c>
      <c r="B1198" s="476" t="s">
        <v>1369</v>
      </c>
      <c r="C1198" s="476" t="s">
        <v>29</v>
      </c>
      <c r="D1198" s="477">
        <v>16.670000000000002</v>
      </c>
    </row>
    <row r="1199" spans="1:4" s="476" customFormat="1" x14ac:dyDescent="0.2">
      <c r="A1199" s="476">
        <v>10957</v>
      </c>
      <c r="B1199" s="476" t="s">
        <v>8661</v>
      </c>
      <c r="C1199" s="476" t="s">
        <v>29</v>
      </c>
      <c r="D1199" s="477">
        <v>19.22</v>
      </c>
    </row>
    <row r="1200" spans="1:4" s="476" customFormat="1" x14ac:dyDescent="0.2">
      <c r="A1200" s="476">
        <v>1332</v>
      </c>
      <c r="B1200" s="476" t="s">
        <v>8662</v>
      </c>
      <c r="C1200" s="476" t="s">
        <v>29</v>
      </c>
      <c r="D1200" s="477">
        <v>17.09</v>
      </c>
    </row>
    <row r="1201" spans="1:4" s="476" customFormat="1" x14ac:dyDescent="0.2">
      <c r="A1201" s="476">
        <v>1334</v>
      </c>
      <c r="B1201" s="476" t="s">
        <v>8663</v>
      </c>
      <c r="C1201" s="476" t="s">
        <v>29</v>
      </c>
      <c r="D1201" s="477">
        <v>18.95</v>
      </c>
    </row>
    <row r="1202" spans="1:4" s="476" customFormat="1" x14ac:dyDescent="0.2">
      <c r="A1202" s="476">
        <v>1335</v>
      </c>
      <c r="B1202" s="476" t="s">
        <v>8664</v>
      </c>
      <c r="C1202" s="476" t="s">
        <v>29</v>
      </c>
      <c r="D1202" s="477">
        <v>19.579999999999998</v>
      </c>
    </row>
    <row r="1203" spans="1:4" s="476" customFormat="1" x14ac:dyDescent="0.2">
      <c r="A1203" s="476">
        <v>40425</v>
      </c>
      <c r="B1203" s="476" t="s">
        <v>8665</v>
      </c>
      <c r="C1203" s="476" t="s">
        <v>29</v>
      </c>
      <c r="D1203" s="477">
        <v>16.760000000000002</v>
      </c>
    </row>
    <row r="1204" spans="1:4" s="476" customFormat="1" x14ac:dyDescent="0.2">
      <c r="A1204" s="476">
        <v>1337</v>
      </c>
      <c r="B1204" s="476" t="s">
        <v>8666</v>
      </c>
      <c r="C1204" s="476" t="s">
        <v>29</v>
      </c>
      <c r="D1204" s="477">
        <v>19.22</v>
      </c>
    </row>
    <row r="1205" spans="1:4" s="476" customFormat="1" x14ac:dyDescent="0.2">
      <c r="A1205" s="476">
        <v>1338</v>
      </c>
      <c r="B1205" s="476" t="s">
        <v>1474</v>
      </c>
      <c r="C1205" s="476" t="s">
        <v>3</v>
      </c>
      <c r="D1205" s="477">
        <v>38.840000000000003</v>
      </c>
    </row>
    <row r="1206" spans="1:4" s="476" customFormat="1" x14ac:dyDescent="0.2">
      <c r="A1206" s="476">
        <v>1340</v>
      </c>
      <c r="B1206" s="476" t="s">
        <v>8667</v>
      </c>
      <c r="C1206" s="476" t="s">
        <v>3</v>
      </c>
      <c r="D1206" s="477">
        <v>44.9</v>
      </c>
    </row>
    <row r="1207" spans="1:4" s="476" customFormat="1" x14ac:dyDescent="0.2">
      <c r="A1207" s="476">
        <v>1341</v>
      </c>
      <c r="B1207" s="476" t="s">
        <v>8668</v>
      </c>
      <c r="C1207" s="476" t="s">
        <v>3</v>
      </c>
      <c r="D1207" s="477">
        <v>43.25</v>
      </c>
    </row>
    <row r="1208" spans="1:4" s="476" customFormat="1" x14ac:dyDescent="0.2">
      <c r="A1208" s="476">
        <v>11134</v>
      </c>
      <c r="B1208" s="476" t="s">
        <v>8669</v>
      </c>
      <c r="C1208" s="476" t="s">
        <v>3</v>
      </c>
      <c r="D1208" s="477">
        <v>46.47</v>
      </c>
    </row>
    <row r="1209" spans="1:4" s="476" customFormat="1" x14ac:dyDescent="0.2">
      <c r="A1209" s="476">
        <v>11135</v>
      </c>
      <c r="B1209" s="476" t="s">
        <v>8670</v>
      </c>
      <c r="C1209" s="476" t="s">
        <v>3</v>
      </c>
      <c r="D1209" s="477">
        <v>56.65</v>
      </c>
    </row>
    <row r="1210" spans="1:4" s="476" customFormat="1" x14ac:dyDescent="0.2">
      <c r="A1210" s="476">
        <v>11136</v>
      </c>
      <c r="B1210" s="476" t="s">
        <v>8671</v>
      </c>
      <c r="C1210" s="476" t="s">
        <v>3</v>
      </c>
      <c r="D1210" s="477">
        <v>61.27</v>
      </c>
    </row>
    <row r="1211" spans="1:4" s="476" customFormat="1" x14ac:dyDescent="0.2">
      <c r="A1211" s="476">
        <v>34743</v>
      </c>
      <c r="B1211" s="476" t="s">
        <v>8672</v>
      </c>
      <c r="C1211" s="476" t="s">
        <v>3</v>
      </c>
      <c r="D1211" s="477">
        <v>78</v>
      </c>
    </row>
    <row r="1212" spans="1:4" s="476" customFormat="1" x14ac:dyDescent="0.2">
      <c r="A1212" s="476">
        <v>11137</v>
      </c>
      <c r="B1212" s="476" t="s">
        <v>8673</v>
      </c>
      <c r="C1212" s="476" t="s">
        <v>3</v>
      </c>
      <c r="D1212" s="477">
        <v>86.99</v>
      </c>
    </row>
    <row r="1213" spans="1:4" s="476" customFormat="1" x14ac:dyDescent="0.2">
      <c r="A1213" s="476">
        <v>34745</v>
      </c>
      <c r="B1213" s="476" t="s">
        <v>8674</v>
      </c>
      <c r="C1213" s="476" t="s">
        <v>3</v>
      </c>
      <c r="D1213" s="477">
        <v>99.13</v>
      </c>
    </row>
    <row r="1214" spans="1:4" s="476" customFormat="1" x14ac:dyDescent="0.2">
      <c r="A1214" s="476">
        <v>34746</v>
      </c>
      <c r="B1214" s="476" t="s">
        <v>8675</v>
      </c>
      <c r="C1214" s="476" t="s">
        <v>3</v>
      </c>
      <c r="D1214" s="477">
        <v>25.53</v>
      </c>
    </row>
    <row r="1215" spans="1:4" s="476" customFormat="1" x14ac:dyDescent="0.2">
      <c r="A1215" s="476">
        <v>1360</v>
      </c>
      <c r="B1215" s="476" t="s">
        <v>1252</v>
      </c>
      <c r="C1215" s="476" t="s">
        <v>3</v>
      </c>
      <c r="D1215" s="477">
        <v>31.53</v>
      </c>
    </row>
    <row r="1216" spans="1:4" s="476" customFormat="1" x14ac:dyDescent="0.2">
      <c r="A1216" s="476">
        <v>1346</v>
      </c>
      <c r="B1216" s="476" t="s">
        <v>8676</v>
      </c>
      <c r="C1216" s="476" t="s">
        <v>3</v>
      </c>
      <c r="D1216" s="477">
        <v>57.75</v>
      </c>
    </row>
    <row r="1217" spans="1:4" s="476" customFormat="1" x14ac:dyDescent="0.2">
      <c r="A1217" s="476">
        <v>1345</v>
      </c>
      <c r="B1217" s="476" t="s">
        <v>1158</v>
      </c>
      <c r="C1217" s="476" t="s">
        <v>3</v>
      </c>
      <c r="D1217" s="477">
        <v>93.56</v>
      </c>
    </row>
    <row r="1218" spans="1:4" s="476" customFormat="1" x14ac:dyDescent="0.2">
      <c r="A1218" s="476">
        <v>1347</v>
      </c>
      <c r="B1218" s="476" t="s">
        <v>8677</v>
      </c>
      <c r="C1218" s="476" t="s">
        <v>3</v>
      </c>
      <c r="D1218" s="477">
        <v>69</v>
      </c>
    </row>
    <row r="1219" spans="1:4" s="476" customFormat="1" x14ac:dyDescent="0.2">
      <c r="A1219" s="476">
        <v>1355</v>
      </c>
      <c r="B1219" s="476" t="s">
        <v>8678</v>
      </c>
      <c r="C1219" s="476" t="s">
        <v>3</v>
      </c>
      <c r="D1219" s="477">
        <v>46.31</v>
      </c>
    </row>
    <row r="1220" spans="1:4" s="476" customFormat="1" x14ac:dyDescent="0.2">
      <c r="A1220" s="476">
        <v>1358</v>
      </c>
      <c r="B1220" s="476" t="s">
        <v>1122</v>
      </c>
      <c r="C1220" s="476" t="s">
        <v>3</v>
      </c>
      <c r="D1220" s="477">
        <v>53.65</v>
      </c>
    </row>
    <row r="1221" spans="1:4" s="476" customFormat="1" x14ac:dyDescent="0.2">
      <c r="A1221" s="476">
        <v>34659</v>
      </c>
      <c r="B1221" s="476" t="s">
        <v>8679</v>
      </c>
      <c r="C1221" s="476" t="s">
        <v>3</v>
      </c>
      <c r="D1221" s="477">
        <v>42.58</v>
      </c>
    </row>
    <row r="1222" spans="1:4" s="476" customFormat="1" x14ac:dyDescent="0.2">
      <c r="A1222" s="476">
        <v>34514</v>
      </c>
      <c r="B1222" s="476" t="s">
        <v>8680</v>
      </c>
      <c r="C1222" s="476" t="s">
        <v>3</v>
      </c>
      <c r="D1222" s="477">
        <v>47.16</v>
      </c>
    </row>
    <row r="1223" spans="1:4" s="476" customFormat="1" x14ac:dyDescent="0.2">
      <c r="A1223" s="476">
        <v>34660</v>
      </c>
      <c r="B1223" s="476" t="s">
        <v>8681</v>
      </c>
      <c r="C1223" s="476" t="s">
        <v>3</v>
      </c>
      <c r="D1223" s="477">
        <v>59.85</v>
      </c>
    </row>
    <row r="1224" spans="1:4" s="476" customFormat="1" x14ac:dyDescent="0.2">
      <c r="A1224" s="476">
        <v>34661</v>
      </c>
      <c r="B1224" s="476" t="s">
        <v>8682</v>
      </c>
      <c r="C1224" s="476" t="s">
        <v>3</v>
      </c>
      <c r="D1224" s="477">
        <v>85.96</v>
      </c>
    </row>
    <row r="1225" spans="1:4" s="476" customFormat="1" x14ac:dyDescent="0.2">
      <c r="A1225" s="476">
        <v>34667</v>
      </c>
      <c r="B1225" s="476" t="s">
        <v>8683</v>
      </c>
      <c r="C1225" s="476" t="s">
        <v>3</v>
      </c>
      <c r="D1225" s="477">
        <v>31.13</v>
      </c>
    </row>
    <row r="1226" spans="1:4" s="476" customFormat="1" x14ac:dyDescent="0.2">
      <c r="A1226" s="476">
        <v>34668</v>
      </c>
      <c r="B1226" s="476" t="s">
        <v>8684</v>
      </c>
      <c r="C1226" s="476" t="s">
        <v>3</v>
      </c>
      <c r="D1226" s="477">
        <v>40.68</v>
      </c>
    </row>
    <row r="1227" spans="1:4" s="476" customFormat="1" x14ac:dyDescent="0.2">
      <c r="A1227" s="476">
        <v>34741</v>
      </c>
      <c r="B1227" s="476" t="s">
        <v>8685</v>
      </c>
      <c r="C1227" s="476" t="s">
        <v>3</v>
      </c>
      <c r="D1227" s="477">
        <v>44.76</v>
      </c>
    </row>
    <row r="1228" spans="1:4" s="476" customFormat="1" x14ac:dyDescent="0.2">
      <c r="A1228" s="476">
        <v>34664</v>
      </c>
      <c r="B1228" s="476" t="s">
        <v>8686</v>
      </c>
      <c r="C1228" s="476" t="s">
        <v>3</v>
      </c>
      <c r="D1228" s="477">
        <v>48.84</v>
      </c>
    </row>
    <row r="1229" spans="1:4" s="476" customFormat="1" x14ac:dyDescent="0.2">
      <c r="A1229" s="476">
        <v>34665</v>
      </c>
      <c r="B1229" s="476" t="s">
        <v>8687</v>
      </c>
      <c r="C1229" s="476" t="s">
        <v>3</v>
      </c>
      <c r="D1229" s="477">
        <v>60.63</v>
      </c>
    </row>
    <row r="1230" spans="1:4" s="476" customFormat="1" x14ac:dyDescent="0.2">
      <c r="A1230" s="476">
        <v>34666</v>
      </c>
      <c r="B1230" s="476" t="s">
        <v>8688</v>
      </c>
      <c r="C1230" s="476" t="s">
        <v>3</v>
      </c>
      <c r="D1230" s="477">
        <v>91.58</v>
      </c>
    </row>
    <row r="1231" spans="1:4" s="476" customFormat="1" x14ac:dyDescent="0.2">
      <c r="A1231" s="476">
        <v>34669</v>
      </c>
      <c r="B1231" s="476" t="s">
        <v>8689</v>
      </c>
      <c r="C1231" s="476" t="s">
        <v>3</v>
      </c>
      <c r="D1231" s="477">
        <v>33.58</v>
      </c>
    </row>
    <row r="1232" spans="1:4" s="476" customFormat="1" x14ac:dyDescent="0.2">
      <c r="A1232" s="476">
        <v>34670</v>
      </c>
      <c r="B1232" s="476" t="s">
        <v>8690</v>
      </c>
      <c r="C1232" s="476" t="s">
        <v>3</v>
      </c>
      <c r="D1232" s="477">
        <v>41.07</v>
      </c>
    </row>
    <row r="1233" spans="1:4" s="476" customFormat="1" x14ac:dyDescent="0.2">
      <c r="A1233" s="476">
        <v>34671</v>
      </c>
      <c r="B1233" s="476" t="s">
        <v>8691</v>
      </c>
      <c r="C1233" s="476" t="s">
        <v>3</v>
      </c>
      <c r="D1233" s="477">
        <v>34.28</v>
      </c>
    </row>
    <row r="1234" spans="1:4" s="476" customFormat="1" x14ac:dyDescent="0.2">
      <c r="A1234" s="476">
        <v>34672</v>
      </c>
      <c r="B1234" s="476" t="s">
        <v>8692</v>
      </c>
      <c r="C1234" s="476" t="s">
        <v>3</v>
      </c>
      <c r="D1234" s="477">
        <v>36.15</v>
      </c>
    </row>
    <row r="1235" spans="1:4" s="476" customFormat="1" x14ac:dyDescent="0.2">
      <c r="A1235" s="476">
        <v>34673</v>
      </c>
      <c r="B1235" s="476" t="s">
        <v>8693</v>
      </c>
      <c r="C1235" s="476" t="s">
        <v>3</v>
      </c>
      <c r="D1235" s="477">
        <v>44.11</v>
      </c>
    </row>
    <row r="1236" spans="1:4" s="476" customFormat="1" x14ac:dyDescent="0.2">
      <c r="A1236" s="476">
        <v>34674</v>
      </c>
      <c r="B1236" s="476" t="s">
        <v>8694</v>
      </c>
      <c r="C1236" s="476" t="s">
        <v>3</v>
      </c>
      <c r="D1236" s="477">
        <v>58.64</v>
      </c>
    </row>
    <row r="1237" spans="1:4" s="476" customFormat="1" x14ac:dyDescent="0.2">
      <c r="A1237" s="476">
        <v>34675</v>
      </c>
      <c r="B1237" s="476" t="s">
        <v>8695</v>
      </c>
      <c r="C1237" s="476" t="s">
        <v>3</v>
      </c>
      <c r="D1237" s="477">
        <v>71.5</v>
      </c>
    </row>
    <row r="1238" spans="1:4" s="476" customFormat="1" x14ac:dyDescent="0.2">
      <c r="A1238" s="476">
        <v>34676</v>
      </c>
      <c r="B1238" s="476" t="s">
        <v>8696</v>
      </c>
      <c r="C1238" s="476" t="s">
        <v>3</v>
      </c>
      <c r="D1238" s="477">
        <v>20.58</v>
      </c>
    </row>
    <row r="1239" spans="1:4" s="476" customFormat="1" x14ac:dyDescent="0.2">
      <c r="A1239" s="476">
        <v>34677</v>
      </c>
      <c r="B1239" s="476" t="s">
        <v>8697</v>
      </c>
      <c r="C1239" s="476" t="s">
        <v>3</v>
      </c>
      <c r="D1239" s="477">
        <v>27.67</v>
      </c>
    </row>
    <row r="1240" spans="1:4" s="476" customFormat="1" x14ac:dyDescent="0.2">
      <c r="A1240" s="476">
        <v>43126</v>
      </c>
      <c r="B1240" s="476" t="s">
        <v>8698</v>
      </c>
      <c r="C1240" s="476" t="s">
        <v>3</v>
      </c>
      <c r="D1240" s="477">
        <v>150.25</v>
      </c>
    </row>
    <row r="1241" spans="1:4" s="476" customFormat="1" x14ac:dyDescent="0.2">
      <c r="A1241" s="476">
        <v>43124</v>
      </c>
      <c r="B1241" s="476" t="s">
        <v>8699</v>
      </c>
      <c r="C1241" s="476" t="s">
        <v>3</v>
      </c>
      <c r="D1241" s="477">
        <v>175.44</v>
      </c>
    </row>
    <row r="1242" spans="1:4" s="476" customFormat="1" x14ac:dyDescent="0.2">
      <c r="A1242" s="476">
        <v>43125</v>
      </c>
      <c r="B1242" s="476" t="s">
        <v>8700</v>
      </c>
      <c r="C1242" s="476" t="s">
        <v>3</v>
      </c>
      <c r="D1242" s="477">
        <v>227.52</v>
      </c>
    </row>
    <row r="1243" spans="1:4" s="476" customFormat="1" x14ac:dyDescent="0.2">
      <c r="A1243" s="476">
        <v>40623</v>
      </c>
      <c r="B1243" s="476" t="s">
        <v>8701</v>
      </c>
      <c r="C1243" s="476" t="s">
        <v>8005</v>
      </c>
      <c r="D1243" s="477">
        <v>187.11</v>
      </c>
    </row>
    <row r="1244" spans="1:4" s="476" customFormat="1" x14ac:dyDescent="0.2">
      <c r="A1244" s="476">
        <v>43701</v>
      </c>
      <c r="B1244" s="476" t="s">
        <v>8702</v>
      </c>
      <c r="C1244" s="476" t="s">
        <v>29</v>
      </c>
      <c r="D1244" s="477">
        <v>42.16</v>
      </c>
    </row>
    <row r="1245" spans="1:4" s="476" customFormat="1" x14ac:dyDescent="0.2">
      <c r="A1245" s="476">
        <v>12083</v>
      </c>
      <c r="B1245" s="476" t="s">
        <v>8703</v>
      </c>
      <c r="C1245" s="476" t="s">
        <v>9</v>
      </c>
      <c r="D1245" s="477">
        <v>476.09</v>
      </c>
    </row>
    <row r="1246" spans="1:4" s="476" customFormat="1" x14ac:dyDescent="0.2">
      <c r="A1246" s="476">
        <v>12081</v>
      </c>
      <c r="B1246" s="476" t="s">
        <v>8704</v>
      </c>
      <c r="C1246" s="476" t="s">
        <v>9</v>
      </c>
      <c r="D1246" s="477">
        <v>161</v>
      </c>
    </row>
    <row r="1247" spans="1:4" s="476" customFormat="1" x14ac:dyDescent="0.2">
      <c r="A1247" s="476">
        <v>12082</v>
      </c>
      <c r="B1247" s="476" t="s">
        <v>8705</v>
      </c>
      <c r="C1247" s="476" t="s">
        <v>9</v>
      </c>
      <c r="D1247" s="477">
        <v>253.03</v>
      </c>
    </row>
    <row r="1248" spans="1:4" s="476" customFormat="1" x14ac:dyDescent="0.2">
      <c r="A1248" s="476">
        <v>13354</v>
      </c>
      <c r="B1248" s="476" t="s">
        <v>8706</v>
      </c>
      <c r="C1248" s="476" t="s">
        <v>9</v>
      </c>
      <c r="D1248" s="477">
        <v>377.9</v>
      </c>
    </row>
    <row r="1249" spans="1:4" s="476" customFormat="1" x14ac:dyDescent="0.2">
      <c r="A1249" s="476">
        <v>14057</v>
      </c>
      <c r="B1249" s="476" t="s">
        <v>8707</v>
      </c>
      <c r="C1249" s="476" t="s">
        <v>9</v>
      </c>
      <c r="D1249" s="477">
        <v>210.99</v>
      </c>
    </row>
    <row r="1250" spans="1:4" s="476" customFormat="1" x14ac:dyDescent="0.2">
      <c r="A1250" s="476">
        <v>14058</v>
      </c>
      <c r="B1250" s="476" t="s">
        <v>8708</v>
      </c>
      <c r="C1250" s="476" t="s">
        <v>9</v>
      </c>
      <c r="D1250" s="477">
        <v>332.83</v>
      </c>
    </row>
    <row r="1251" spans="1:4" s="476" customFormat="1" x14ac:dyDescent="0.2">
      <c r="A1251" s="476">
        <v>20971</v>
      </c>
      <c r="B1251" s="476" t="s">
        <v>8709</v>
      </c>
      <c r="C1251" s="476" t="s">
        <v>9</v>
      </c>
      <c r="D1251" s="477">
        <v>14.28</v>
      </c>
    </row>
    <row r="1252" spans="1:4" s="476" customFormat="1" x14ac:dyDescent="0.2">
      <c r="A1252" s="476">
        <v>5047</v>
      </c>
      <c r="B1252" s="476" t="s">
        <v>8710</v>
      </c>
      <c r="C1252" s="476" t="s">
        <v>9</v>
      </c>
      <c r="D1252" s="477">
        <v>226.76</v>
      </c>
    </row>
    <row r="1253" spans="1:4" s="476" customFormat="1" x14ac:dyDescent="0.2">
      <c r="A1253" s="476">
        <v>13369</v>
      </c>
      <c r="B1253" s="476" t="s">
        <v>8711</v>
      </c>
      <c r="C1253" s="476" t="s">
        <v>9</v>
      </c>
      <c r="D1253" s="477">
        <v>245.98</v>
      </c>
    </row>
    <row r="1254" spans="1:4" s="476" customFormat="1" x14ac:dyDescent="0.2">
      <c r="A1254" s="476">
        <v>13370</v>
      </c>
      <c r="B1254" s="476" t="s">
        <v>8712</v>
      </c>
      <c r="C1254" s="476" t="s">
        <v>9</v>
      </c>
      <c r="D1254" s="477">
        <v>340.98</v>
      </c>
    </row>
    <row r="1255" spans="1:4" s="476" customFormat="1" x14ac:dyDescent="0.2">
      <c r="A1255" s="476">
        <v>13279</v>
      </c>
      <c r="B1255" s="476" t="s">
        <v>8713</v>
      </c>
      <c r="C1255" s="476" t="s">
        <v>29</v>
      </c>
      <c r="D1255" s="477">
        <v>14.82</v>
      </c>
    </row>
    <row r="1256" spans="1:4" s="476" customFormat="1" x14ac:dyDescent="0.2">
      <c r="A1256" s="476">
        <v>11977</v>
      </c>
      <c r="B1256" s="476" t="s">
        <v>8714</v>
      </c>
      <c r="C1256" s="476" t="s">
        <v>9</v>
      </c>
      <c r="D1256" s="477">
        <v>7.68</v>
      </c>
    </row>
    <row r="1257" spans="1:4" s="476" customFormat="1" x14ac:dyDescent="0.2">
      <c r="A1257" s="476">
        <v>11975</v>
      </c>
      <c r="B1257" s="476" t="s">
        <v>8715</v>
      </c>
      <c r="C1257" s="476" t="s">
        <v>9</v>
      </c>
      <c r="D1257" s="477">
        <v>16.829999999999998</v>
      </c>
    </row>
    <row r="1258" spans="1:4" s="476" customFormat="1" x14ac:dyDescent="0.2">
      <c r="A1258" s="476">
        <v>39746</v>
      </c>
      <c r="B1258" s="476" t="s">
        <v>8716</v>
      </c>
      <c r="C1258" s="476" t="s">
        <v>9</v>
      </c>
      <c r="D1258" s="477">
        <v>187.31</v>
      </c>
    </row>
    <row r="1259" spans="1:4" s="476" customFormat="1" x14ac:dyDescent="0.2">
      <c r="A1259" s="476">
        <v>11976</v>
      </c>
      <c r="B1259" s="476" t="s">
        <v>8717</v>
      </c>
      <c r="C1259" s="476" t="s">
        <v>9</v>
      </c>
      <c r="D1259" s="477">
        <v>0.86</v>
      </c>
    </row>
    <row r="1260" spans="1:4" s="476" customFormat="1" x14ac:dyDescent="0.2">
      <c r="A1260" s="476">
        <v>1368</v>
      </c>
      <c r="B1260" s="476" t="s">
        <v>1436</v>
      </c>
      <c r="C1260" s="476" t="s">
        <v>9</v>
      </c>
      <c r="D1260" s="477">
        <v>61.25</v>
      </c>
    </row>
    <row r="1261" spans="1:4" s="476" customFormat="1" x14ac:dyDescent="0.2">
      <c r="A1261" s="476">
        <v>1367</v>
      </c>
      <c r="B1261" s="476" t="s">
        <v>8718</v>
      </c>
      <c r="C1261" s="476" t="s">
        <v>9</v>
      </c>
      <c r="D1261" s="477">
        <v>198.12</v>
      </c>
    </row>
    <row r="1262" spans="1:4" s="476" customFormat="1" x14ac:dyDescent="0.2">
      <c r="A1262" s="476">
        <v>41899</v>
      </c>
      <c r="B1262" s="476" t="s">
        <v>8719</v>
      </c>
      <c r="C1262" s="476" t="s">
        <v>8623</v>
      </c>
      <c r="D1262" s="478">
        <v>4817.46</v>
      </c>
    </row>
    <row r="1263" spans="1:4" s="476" customFormat="1" x14ac:dyDescent="0.2">
      <c r="A1263" s="476">
        <v>1380</v>
      </c>
      <c r="B1263" s="476" t="s">
        <v>1203</v>
      </c>
      <c r="C1263" s="476" t="s">
        <v>29</v>
      </c>
      <c r="D1263" s="477">
        <v>1.85</v>
      </c>
    </row>
    <row r="1264" spans="1:4" s="476" customFormat="1" x14ac:dyDescent="0.2">
      <c r="A1264" s="476">
        <v>1375</v>
      </c>
      <c r="B1264" s="476" t="s">
        <v>8720</v>
      </c>
      <c r="C1264" s="476" t="s">
        <v>29</v>
      </c>
      <c r="D1264" s="477">
        <v>17.29</v>
      </c>
    </row>
    <row r="1265" spans="1:4" s="476" customFormat="1" x14ac:dyDescent="0.2">
      <c r="A1265" s="476">
        <v>1379</v>
      </c>
      <c r="B1265" s="476" t="s">
        <v>1142</v>
      </c>
      <c r="C1265" s="476" t="s">
        <v>29</v>
      </c>
      <c r="D1265" s="477">
        <v>0.59</v>
      </c>
    </row>
    <row r="1266" spans="1:4" s="476" customFormat="1" x14ac:dyDescent="0.2">
      <c r="A1266" s="476">
        <v>13284</v>
      </c>
      <c r="B1266" s="476" t="s">
        <v>16767</v>
      </c>
      <c r="C1266" s="476" t="s">
        <v>29</v>
      </c>
      <c r="D1266" s="477">
        <v>0.59</v>
      </c>
    </row>
    <row r="1267" spans="1:4" s="476" customFormat="1" x14ac:dyDescent="0.2">
      <c r="A1267" s="476">
        <v>25974</v>
      </c>
      <c r="B1267" s="476" t="s">
        <v>8721</v>
      </c>
      <c r="C1267" s="476" t="s">
        <v>29</v>
      </c>
      <c r="D1267" s="477">
        <v>2.2200000000000002</v>
      </c>
    </row>
    <row r="1268" spans="1:4" s="476" customFormat="1" x14ac:dyDescent="0.2">
      <c r="A1268" s="476">
        <v>34753</v>
      </c>
      <c r="B1268" s="476" t="s">
        <v>8722</v>
      </c>
      <c r="C1268" s="476" t="s">
        <v>29</v>
      </c>
      <c r="D1268" s="477">
        <v>0.64</v>
      </c>
    </row>
    <row r="1269" spans="1:4" s="476" customFormat="1" x14ac:dyDescent="0.2">
      <c r="A1269" s="476">
        <v>420</v>
      </c>
      <c r="B1269" s="476" t="s">
        <v>8723</v>
      </c>
      <c r="C1269" s="476" t="s">
        <v>9</v>
      </c>
      <c r="D1269" s="477">
        <v>35.159999999999997</v>
      </c>
    </row>
    <row r="1270" spans="1:4" s="476" customFormat="1" x14ac:dyDescent="0.2">
      <c r="A1270" s="476">
        <v>12327</v>
      </c>
      <c r="B1270" s="476" t="s">
        <v>8724</v>
      </c>
      <c r="C1270" s="476" t="s">
        <v>9</v>
      </c>
      <c r="D1270" s="477">
        <v>41.89</v>
      </c>
    </row>
    <row r="1271" spans="1:4" s="476" customFormat="1" x14ac:dyDescent="0.2">
      <c r="A1271" s="476">
        <v>36148</v>
      </c>
      <c r="B1271" s="476" t="s">
        <v>8725</v>
      </c>
      <c r="C1271" s="476" t="s">
        <v>9</v>
      </c>
      <c r="D1271" s="477">
        <v>70.8</v>
      </c>
    </row>
    <row r="1272" spans="1:4" s="476" customFormat="1" x14ac:dyDescent="0.2">
      <c r="A1272" s="476">
        <v>12329</v>
      </c>
      <c r="B1272" s="476" t="s">
        <v>8726</v>
      </c>
      <c r="C1272" s="476" t="s">
        <v>29</v>
      </c>
      <c r="D1272" s="477">
        <v>115.38</v>
      </c>
    </row>
    <row r="1273" spans="1:4" s="476" customFormat="1" x14ac:dyDescent="0.2">
      <c r="A1273" s="476">
        <v>1339</v>
      </c>
      <c r="B1273" s="476" t="s">
        <v>1475</v>
      </c>
      <c r="C1273" s="476" t="s">
        <v>29</v>
      </c>
      <c r="D1273" s="477">
        <v>38.94</v>
      </c>
    </row>
    <row r="1274" spans="1:4" s="476" customFormat="1" x14ac:dyDescent="0.2">
      <c r="A1274" s="476">
        <v>44396</v>
      </c>
      <c r="B1274" s="476" t="s">
        <v>8727</v>
      </c>
      <c r="C1274" s="476" t="s">
        <v>29</v>
      </c>
      <c r="D1274" s="477">
        <v>35.43</v>
      </c>
    </row>
    <row r="1275" spans="1:4" s="476" customFormat="1" x14ac:dyDescent="0.2">
      <c r="A1275" s="476">
        <v>44327</v>
      </c>
      <c r="B1275" s="476" t="s">
        <v>16768</v>
      </c>
      <c r="C1275" s="476" t="s">
        <v>7596</v>
      </c>
      <c r="D1275" s="477">
        <v>120.51</v>
      </c>
    </row>
    <row r="1276" spans="1:4" s="476" customFormat="1" x14ac:dyDescent="0.2">
      <c r="A1276" s="476">
        <v>37418</v>
      </c>
      <c r="B1276" s="476" t="s">
        <v>8728</v>
      </c>
      <c r="C1276" s="476" t="s">
        <v>9</v>
      </c>
      <c r="D1276" s="477">
        <v>19.100000000000001</v>
      </c>
    </row>
    <row r="1277" spans="1:4" s="476" customFormat="1" x14ac:dyDescent="0.2">
      <c r="A1277" s="476">
        <v>37419</v>
      </c>
      <c r="B1277" s="476" t="s">
        <v>8729</v>
      </c>
      <c r="C1277" s="476" t="s">
        <v>9</v>
      </c>
      <c r="D1277" s="477">
        <v>19.62</v>
      </c>
    </row>
    <row r="1278" spans="1:4" s="476" customFormat="1" x14ac:dyDescent="0.2">
      <c r="A1278" s="476">
        <v>1427</v>
      </c>
      <c r="B1278" s="476" t="s">
        <v>8730</v>
      </c>
      <c r="C1278" s="476" t="s">
        <v>9</v>
      </c>
      <c r="D1278" s="477">
        <v>21.86</v>
      </c>
    </row>
    <row r="1279" spans="1:4" s="476" customFormat="1" x14ac:dyDescent="0.2">
      <c r="A1279" s="476">
        <v>1402</v>
      </c>
      <c r="B1279" s="476" t="s">
        <v>8731</v>
      </c>
      <c r="C1279" s="476" t="s">
        <v>9</v>
      </c>
      <c r="D1279" s="477">
        <v>7.56</v>
      </c>
    </row>
    <row r="1280" spans="1:4" s="476" customFormat="1" x14ac:dyDescent="0.2">
      <c r="A1280" s="476">
        <v>1420</v>
      </c>
      <c r="B1280" s="476" t="s">
        <v>8732</v>
      </c>
      <c r="C1280" s="476" t="s">
        <v>9</v>
      </c>
      <c r="D1280" s="477">
        <v>9.73</v>
      </c>
    </row>
    <row r="1281" spans="1:4" s="476" customFormat="1" x14ac:dyDescent="0.2">
      <c r="A1281" s="476">
        <v>1419</v>
      </c>
      <c r="B1281" s="476" t="s">
        <v>8733</v>
      </c>
      <c r="C1281" s="476" t="s">
        <v>9</v>
      </c>
      <c r="D1281" s="477">
        <v>11.75</v>
      </c>
    </row>
    <row r="1282" spans="1:4" s="476" customFormat="1" x14ac:dyDescent="0.2">
      <c r="A1282" s="476">
        <v>1414</v>
      </c>
      <c r="B1282" s="476" t="s">
        <v>8734</v>
      </c>
      <c r="C1282" s="476" t="s">
        <v>9</v>
      </c>
      <c r="D1282" s="477">
        <v>11.5</v>
      </c>
    </row>
    <row r="1283" spans="1:4" s="476" customFormat="1" x14ac:dyDescent="0.2">
      <c r="A1283" s="476">
        <v>1413</v>
      </c>
      <c r="B1283" s="476" t="s">
        <v>8735</v>
      </c>
      <c r="C1283" s="476" t="s">
        <v>9</v>
      </c>
      <c r="D1283" s="477">
        <v>16.98</v>
      </c>
    </row>
    <row r="1284" spans="1:4" s="476" customFormat="1" x14ac:dyDescent="0.2">
      <c r="A1284" s="476">
        <v>1412</v>
      </c>
      <c r="B1284" s="476" t="s">
        <v>8736</v>
      </c>
      <c r="C1284" s="476" t="s">
        <v>9</v>
      </c>
      <c r="D1284" s="477">
        <v>14.39</v>
      </c>
    </row>
    <row r="1285" spans="1:4" s="476" customFormat="1" x14ac:dyDescent="0.2">
      <c r="A1285" s="476">
        <v>1411</v>
      </c>
      <c r="B1285" s="476" t="s">
        <v>8737</v>
      </c>
      <c r="C1285" s="476" t="s">
        <v>9</v>
      </c>
      <c r="D1285" s="477">
        <v>26.18</v>
      </c>
    </row>
    <row r="1286" spans="1:4" s="476" customFormat="1" x14ac:dyDescent="0.2">
      <c r="A1286" s="476">
        <v>1406</v>
      </c>
      <c r="B1286" s="476" t="s">
        <v>8738</v>
      </c>
      <c r="C1286" s="476" t="s">
        <v>9</v>
      </c>
      <c r="D1286" s="477">
        <v>17.36</v>
      </c>
    </row>
    <row r="1287" spans="1:4" s="476" customFormat="1" x14ac:dyDescent="0.2">
      <c r="A1287" s="476">
        <v>1407</v>
      </c>
      <c r="B1287" s="476" t="s">
        <v>8739</v>
      </c>
      <c r="C1287" s="476" t="s">
        <v>9</v>
      </c>
      <c r="D1287" s="477">
        <v>21.65</v>
      </c>
    </row>
    <row r="1288" spans="1:4" s="476" customFormat="1" x14ac:dyDescent="0.2">
      <c r="A1288" s="476">
        <v>1404</v>
      </c>
      <c r="B1288" s="476" t="s">
        <v>8740</v>
      </c>
      <c r="C1288" s="476" t="s">
        <v>9</v>
      </c>
      <c r="D1288" s="477">
        <v>23.01</v>
      </c>
    </row>
    <row r="1289" spans="1:4" s="476" customFormat="1" x14ac:dyDescent="0.2">
      <c r="A1289" s="476">
        <v>11281</v>
      </c>
      <c r="B1289" s="476" t="s">
        <v>8741</v>
      </c>
      <c r="C1289" s="476" t="s">
        <v>9</v>
      </c>
      <c r="D1289" s="478">
        <v>10744.5</v>
      </c>
    </row>
    <row r="1290" spans="1:4" s="476" customFormat="1" x14ac:dyDescent="0.2">
      <c r="A1290" s="476">
        <v>1442</v>
      </c>
      <c r="B1290" s="476" t="s">
        <v>8742</v>
      </c>
      <c r="C1290" s="476" t="s">
        <v>9</v>
      </c>
      <c r="D1290" s="478">
        <v>9019.92</v>
      </c>
    </row>
    <row r="1291" spans="1:4" s="476" customFormat="1" x14ac:dyDescent="0.2">
      <c r="A1291" s="476">
        <v>13457</v>
      </c>
      <c r="B1291" s="476" t="s">
        <v>8743</v>
      </c>
      <c r="C1291" s="476" t="s">
        <v>9</v>
      </c>
      <c r="D1291" s="478">
        <v>7785.86</v>
      </c>
    </row>
    <row r="1292" spans="1:4" s="476" customFormat="1" x14ac:dyDescent="0.2">
      <c r="A1292" s="476">
        <v>40699</v>
      </c>
      <c r="B1292" s="476" t="s">
        <v>8744</v>
      </c>
      <c r="C1292" s="476" t="s">
        <v>9</v>
      </c>
      <c r="D1292" s="478">
        <v>6018.77</v>
      </c>
    </row>
    <row r="1293" spans="1:4" s="476" customFormat="1" x14ac:dyDescent="0.2">
      <c r="A1293" s="476">
        <v>40701</v>
      </c>
      <c r="B1293" s="476" t="s">
        <v>8745</v>
      </c>
      <c r="C1293" s="476" t="s">
        <v>9</v>
      </c>
      <c r="D1293" s="478">
        <v>106420.14</v>
      </c>
    </row>
    <row r="1294" spans="1:4" s="476" customFormat="1" x14ac:dyDescent="0.2">
      <c r="A1294" s="476">
        <v>40700</v>
      </c>
      <c r="B1294" s="476" t="s">
        <v>8746</v>
      </c>
      <c r="C1294" s="476" t="s">
        <v>9</v>
      </c>
      <c r="D1294" s="478">
        <v>14010.91</v>
      </c>
    </row>
    <row r="1295" spans="1:4" s="476" customFormat="1" x14ac:dyDescent="0.2">
      <c r="A1295" s="476">
        <v>13458</v>
      </c>
      <c r="B1295" s="476" t="s">
        <v>8747</v>
      </c>
      <c r="C1295" s="476" t="s">
        <v>9</v>
      </c>
      <c r="D1295" s="478">
        <v>13313.83</v>
      </c>
    </row>
    <row r="1296" spans="1:4" s="476" customFormat="1" x14ac:dyDescent="0.2">
      <c r="A1296" s="476">
        <v>36524</v>
      </c>
      <c r="B1296" s="476" t="s">
        <v>8748</v>
      </c>
      <c r="C1296" s="476" t="s">
        <v>9</v>
      </c>
      <c r="D1296" s="478">
        <v>127758.92</v>
      </c>
    </row>
    <row r="1297" spans="1:4" s="476" customFormat="1" x14ac:dyDescent="0.2">
      <c r="A1297" s="476">
        <v>36526</v>
      </c>
      <c r="B1297" s="476" t="s">
        <v>8749</v>
      </c>
      <c r="C1297" s="476" t="s">
        <v>9</v>
      </c>
      <c r="D1297" s="478">
        <v>102953.34</v>
      </c>
    </row>
    <row r="1298" spans="1:4" s="476" customFormat="1" x14ac:dyDescent="0.2">
      <c r="A1298" s="476">
        <v>36523</v>
      </c>
      <c r="B1298" s="476" t="s">
        <v>8750</v>
      </c>
      <c r="C1298" s="476" t="s">
        <v>9</v>
      </c>
      <c r="D1298" s="478">
        <v>220409.21</v>
      </c>
    </row>
    <row r="1299" spans="1:4" s="476" customFormat="1" x14ac:dyDescent="0.2">
      <c r="A1299" s="476">
        <v>36527</v>
      </c>
      <c r="B1299" s="476" t="s">
        <v>8751</v>
      </c>
      <c r="C1299" s="476" t="s">
        <v>9</v>
      </c>
      <c r="D1299" s="478">
        <v>239409.8</v>
      </c>
    </row>
    <row r="1300" spans="1:4" s="476" customFormat="1" x14ac:dyDescent="0.2">
      <c r="A1300" s="476">
        <v>13803</v>
      </c>
      <c r="B1300" s="476" t="s">
        <v>8752</v>
      </c>
      <c r="C1300" s="476" t="s">
        <v>9</v>
      </c>
      <c r="D1300" s="478">
        <v>86568.5</v>
      </c>
    </row>
    <row r="1301" spans="1:4" s="476" customFormat="1" x14ac:dyDescent="0.2">
      <c r="A1301" s="476">
        <v>38642</v>
      </c>
      <c r="B1301" s="476" t="s">
        <v>8753</v>
      </c>
      <c r="C1301" s="476" t="s">
        <v>9</v>
      </c>
      <c r="D1301" s="478">
        <v>55740.74</v>
      </c>
    </row>
    <row r="1302" spans="1:4" s="476" customFormat="1" x14ac:dyDescent="0.2">
      <c r="A1302" s="476">
        <v>36522</v>
      </c>
      <c r="B1302" s="476" t="s">
        <v>8754</v>
      </c>
      <c r="C1302" s="476" t="s">
        <v>9</v>
      </c>
      <c r="D1302" s="478">
        <v>64825.82</v>
      </c>
    </row>
    <row r="1303" spans="1:4" s="476" customFormat="1" x14ac:dyDescent="0.2">
      <c r="A1303" s="476">
        <v>36525</v>
      </c>
      <c r="B1303" s="476" t="s">
        <v>8755</v>
      </c>
      <c r="C1303" s="476" t="s">
        <v>9</v>
      </c>
      <c r="D1303" s="478">
        <v>86816.91</v>
      </c>
    </row>
    <row r="1304" spans="1:4" s="476" customFormat="1" x14ac:dyDescent="0.2">
      <c r="A1304" s="476">
        <v>34348</v>
      </c>
      <c r="B1304" s="476" t="s">
        <v>8756</v>
      </c>
      <c r="C1304" s="476" t="s">
        <v>27</v>
      </c>
      <c r="D1304" s="477">
        <v>24.52</v>
      </c>
    </row>
    <row r="1305" spans="1:4" s="476" customFormat="1" x14ac:dyDescent="0.2">
      <c r="A1305" s="476">
        <v>34347</v>
      </c>
      <c r="B1305" s="476" t="s">
        <v>8757</v>
      </c>
      <c r="C1305" s="476" t="s">
        <v>27</v>
      </c>
      <c r="D1305" s="477">
        <v>17.53</v>
      </c>
    </row>
    <row r="1306" spans="1:4" s="476" customFormat="1" x14ac:dyDescent="0.2">
      <c r="A1306" s="476">
        <v>11146</v>
      </c>
      <c r="B1306" s="476" t="s">
        <v>8758</v>
      </c>
      <c r="C1306" s="476" t="s">
        <v>23</v>
      </c>
      <c r="D1306" s="477">
        <v>348.82</v>
      </c>
    </row>
    <row r="1307" spans="1:4" s="476" customFormat="1" x14ac:dyDescent="0.2">
      <c r="A1307" s="476">
        <v>11147</v>
      </c>
      <c r="B1307" s="476" t="s">
        <v>8759</v>
      </c>
      <c r="C1307" s="476" t="s">
        <v>23</v>
      </c>
      <c r="D1307" s="477">
        <v>362.48</v>
      </c>
    </row>
    <row r="1308" spans="1:4" s="476" customFormat="1" x14ac:dyDescent="0.2">
      <c r="A1308" s="476">
        <v>34872</v>
      </c>
      <c r="B1308" s="476" t="s">
        <v>8760</v>
      </c>
      <c r="C1308" s="476" t="s">
        <v>23</v>
      </c>
      <c r="D1308" s="477">
        <v>366.55</v>
      </c>
    </row>
    <row r="1309" spans="1:4" s="476" customFormat="1" x14ac:dyDescent="0.2">
      <c r="A1309" s="476">
        <v>34491</v>
      </c>
      <c r="B1309" s="476" t="s">
        <v>8761</v>
      </c>
      <c r="C1309" s="476" t="s">
        <v>23</v>
      </c>
      <c r="D1309" s="477">
        <v>377.17</v>
      </c>
    </row>
    <row r="1310" spans="1:4" s="476" customFormat="1" x14ac:dyDescent="0.2">
      <c r="A1310" s="476">
        <v>34770</v>
      </c>
      <c r="B1310" s="476" t="s">
        <v>8762</v>
      </c>
      <c r="C1310" s="476" t="s">
        <v>8623</v>
      </c>
      <c r="D1310" s="477">
        <v>410.99</v>
      </c>
    </row>
    <row r="1311" spans="1:4" s="476" customFormat="1" x14ac:dyDescent="0.2">
      <c r="A1311" s="476">
        <v>1518</v>
      </c>
      <c r="B1311" s="476" t="s">
        <v>8763</v>
      </c>
      <c r="C1311" s="476" t="s">
        <v>8623</v>
      </c>
      <c r="D1311" s="477">
        <v>419</v>
      </c>
    </row>
    <row r="1312" spans="1:4" s="476" customFormat="1" x14ac:dyDescent="0.2">
      <c r="A1312" s="476">
        <v>41965</v>
      </c>
      <c r="B1312" s="476" t="s">
        <v>8764</v>
      </c>
      <c r="C1312" s="476" t="s">
        <v>8623</v>
      </c>
      <c r="D1312" s="477">
        <v>405.93</v>
      </c>
    </row>
    <row r="1313" spans="1:4" s="476" customFormat="1" x14ac:dyDescent="0.2">
      <c r="A1313" s="476">
        <v>34492</v>
      </c>
      <c r="B1313" s="476" t="s">
        <v>1051</v>
      </c>
      <c r="C1313" s="476" t="s">
        <v>23</v>
      </c>
      <c r="D1313" s="477">
        <v>310</v>
      </c>
    </row>
    <row r="1314" spans="1:4" s="476" customFormat="1" x14ac:dyDescent="0.2">
      <c r="A1314" s="476">
        <v>1524</v>
      </c>
      <c r="B1314" s="476" t="s">
        <v>8765</v>
      </c>
      <c r="C1314" s="476" t="s">
        <v>23</v>
      </c>
      <c r="D1314" s="477">
        <v>334.67</v>
      </c>
    </row>
    <row r="1315" spans="1:4" s="476" customFormat="1" x14ac:dyDescent="0.2">
      <c r="A1315" s="476">
        <v>38404</v>
      </c>
      <c r="B1315" s="476" t="s">
        <v>8766</v>
      </c>
      <c r="C1315" s="476" t="s">
        <v>23</v>
      </c>
      <c r="D1315" s="477">
        <v>321.10000000000002</v>
      </c>
    </row>
    <row r="1316" spans="1:4" s="476" customFormat="1" x14ac:dyDescent="0.2">
      <c r="A1316" s="476">
        <v>39849</v>
      </c>
      <c r="B1316" s="476" t="s">
        <v>8767</v>
      </c>
      <c r="C1316" s="476" t="s">
        <v>23</v>
      </c>
      <c r="D1316" s="477">
        <v>367.98</v>
      </c>
    </row>
    <row r="1317" spans="1:4" s="476" customFormat="1" x14ac:dyDescent="0.2">
      <c r="A1317" s="476">
        <v>38464</v>
      </c>
      <c r="B1317" s="476" t="s">
        <v>8768</v>
      </c>
      <c r="C1317" s="476" t="s">
        <v>23</v>
      </c>
      <c r="D1317" s="477">
        <v>373.32</v>
      </c>
    </row>
    <row r="1318" spans="1:4" s="476" customFormat="1" x14ac:dyDescent="0.2">
      <c r="A1318" s="476">
        <v>34493</v>
      </c>
      <c r="B1318" s="476" t="s">
        <v>8769</v>
      </c>
      <c r="C1318" s="476" t="s">
        <v>23</v>
      </c>
      <c r="D1318" s="477">
        <v>318.73</v>
      </c>
    </row>
    <row r="1319" spans="1:4" s="476" customFormat="1" x14ac:dyDescent="0.2">
      <c r="A1319" s="476">
        <v>1527</v>
      </c>
      <c r="B1319" s="476" t="s">
        <v>8770</v>
      </c>
      <c r="C1319" s="476" t="s">
        <v>23</v>
      </c>
      <c r="D1319" s="477">
        <v>345.3</v>
      </c>
    </row>
    <row r="1320" spans="1:4" s="476" customFormat="1" x14ac:dyDescent="0.2">
      <c r="A1320" s="476">
        <v>38405</v>
      </c>
      <c r="B1320" s="476" t="s">
        <v>1079</v>
      </c>
      <c r="C1320" s="476" t="s">
        <v>23</v>
      </c>
      <c r="D1320" s="477">
        <v>331</v>
      </c>
    </row>
    <row r="1321" spans="1:4" s="476" customFormat="1" x14ac:dyDescent="0.2">
      <c r="A1321" s="476">
        <v>38408</v>
      </c>
      <c r="B1321" s="476" t="s">
        <v>8771</v>
      </c>
      <c r="C1321" s="476" t="s">
        <v>23</v>
      </c>
      <c r="D1321" s="477">
        <v>366.38</v>
      </c>
    </row>
    <row r="1322" spans="1:4" s="476" customFormat="1" x14ac:dyDescent="0.2">
      <c r="A1322" s="476">
        <v>34494</v>
      </c>
      <c r="B1322" s="476" t="s">
        <v>8772</v>
      </c>
      <c r="C1322" s="476" t="s">
        <v>23</v>
      </c>
      <c r="D1322" s="477">
        <v>329.36</v>
      </c>
    </row>
    <row r="1323" spans="1:4" s="476" customFormat="1" x14ac:dyDescent="0.2">
      <c r="A1323" s="476">
        <v>1525</v>
      </c>
      <c r="B1323" s="476" t="s">
        <v>8773</v>
      </c>
      <c r="C1323" s="476" t="s">
        <v>23</v>
      </c>
      <c r="D1323" s="477">
        <v>355.92</v>
      </c>
    </row>
    <row r="1324" spans="1:4" s="476" customFormat="1" x14ac:dyDescent="0.2">
      <c r="A1324" s="476">
        <v>38406</v>
      </c>
      <c r="B1324" s="476" t="s">
        <v>8774</v>
      </c>
      <c r="C1324" s="476" t="s">
        <v>23</v>
      </c>
      <c r="D1324" s="477">
        <v>349.51</v>
      </c>
    </row>
    <row r="1325" spans="1:4" s="476" customFormat="1" x14ac:dyDescent="0.2">
      <c r="A1325" s="476">
        <v>38409</v>
      </c>
      <c r="B1325" s="476" t="s">
        <v>8775</v>
      </c>
      <c r="C1325" s="476" t="s">
        <v>23</v>
      </c>
      <c r="D1325" s="477">
        <v>368.88</v>
      </c>
    </row>
    <row r="1326" spans="1:4" s="476" customFormat="1" x14ac:dyDescent="0.2">
      <c r="A1326" s="476">
        <v>43360</v>
      </c>
      <c r="B1326" s="476" t="s">
        <v>8776</v>
      </c>
      <c r="C1326" s="476" t="s">
        <v>23</v>
      </c>
      <c r="D1326" s="477">
        <v>384.64</v>
      </c>
    </row>
    <row r="1327" spans="1:4" s="476" customFormat="1" x14ac:dyDescent="0.2">
      <c r="A1327" s="476">
        <v>34495</v>
      </c>
      <c r="B1327" s="476" t="s">
        <v>8777</v>
      </c>
      <c r="C1327" s="476" t="s">
        <v>23</v>
      </c>
      <c r="D1327" s="477">
        <v>339.98</v>
      </c>
    </row>
    <row r="1328" spans="1:4" s="476" customFormat="1" x14ac:dyDescent="0.2">
      <c r="A1328" s="476">
        <v>11145</v>
      </c>
      <c r="B1328" s="476" t="s">
        <v>8778</v>
      </c>
      <c r="C1328" s="476" t="s">
        <v>23</v>
      </c>
      <c r="D1328" s="477">
        <v>366.55</v>
      </c>
    </row>
    <row r="1329" spans="1:4" s="476" customFormat="1" x14ac:dyDescent="0.2">
      <c r="A1329" s="476">
        <v>34496</v>
      </c>
      <c r="B1329" s="476" t="s">
        <v>8779</v>
      </c>
      <c r="C1329" s="476" t="s">
        <v>23</v>
      </c>
      <c r="D1329" s="477">
        <v>354.66</v>
      </c>
    </row>
    <row r="1330" spans="1:4" s="476" customFormat="1" x14ac:dyDescent="0.2">
      <c r="A1330" s="476">
        <v>34479</v>
      </c>
      <c r="B1330" s="476" t="s">
        <v>8780</v>
      </c>
      <c r="C1330" s="476" t="s">
        <v>23</v>
      </c>
      <c r="D1330" s="477">
        <v>377.17</v>
      </c>
    </row>
    <row r="1331" spans="1:4" s="476" customFormat="1" x14ac:dyDescent="0.2">
      <c r="A1331" s="476">
        <v>34481</v>
      </c>
      <c r="B1331" s="476" t="s">
        <v>8781</v>
      </c>
      <c r="C1331" s="476" t="s">
        <v>23</v>
      </c>
      <c r="D1331" s="477">
        <v>394.1</v>
      </c>
    </row>
    <row r="1332" spans="1:4" s="476" customFormat="1" x14ac:dyDescent="0.2">
      <c r="A1332" s="476">
        <v>34483</v>
      </c>
      <c r="B1332" s="476" t="s">
        <v>8782</v>
      </c>
      <c r="C1332" s="476" t="s">
        <v>23</v>
      </c>
      <c r="D1332" s="477">
        <v>421.06</v>
      </c>
    </row>
    <row r="1333" spans="1:4" s="476" customFormat="1" x14ac:dyDescent="0.2">
      <c r="A1333" s="476">
        <v>34485</v>
      </c>
      <c r="B1333" s="476" t="s">
        <v>8783</v>
      </c>
      <c r="C1333" s="476" t="s">
        <v>23</v>
      </c>
      <c r="D1333" s="477">
        <v>450.28</v>
      </c>
    </row>
    <row r="1334" spans="1:4" s="476" customFormat="1" x14ac:dyDescent="0.2">
      <c r="A1334" s="476">
        <v>14041</v>
      </c>
      <c r="B1334" s="476" t="s">
        <v>8784</v>
      </c>
      <c r="C1334" s="476" t="s">
        <v>23</v>
      </c>
      <c r="D1334" s="477">
        <v>292.7</v>
      </c>
    </row>
    <row r="1335" spans="1:4" s="476" customFormat="1" x14ac:dyDescent="0.2">
      <c r="A1335" s="476">
        <v>1523</v>
      </c>
      <c r="B1335" s="476" t="s">
        <v>8785</v>
      </c>
      <c r="C1335" s="476" t="s">
        <v>23</v>
      </c>
      <c r="D1335" s="477">
        <v>297.48</v>
      </c>
    </row>
    <row r="1336" spans="1:4" s="476" customFormat="1" x14ac:dyDescent="0.2">
      <c r="A1336" s="476">
        <v>14052</v>
      </c>
      <c r="B1336" s="476" t="s">
        <v>8786</v>
      </c>
      <c r="C1336" s="476" t="s">
        <v>9</v>
      </c>
      <c r="D1336" s="477">
        <v>6.69</v>
      </c>
    </row>
    <row r="1337" spans="1:4" s="476" customFormat="1" x14ac:dyDescent="0.2">
      <c r="A1337" s="476">
        <v>14054</v>
      </c>
      <c r="B1337" s="476" t="s">
        <v>8787</v>
      </c>
      <c r="C1337" s="476" t="s">
        <v>9</v>
      </c>
      <c r="D1337" s="477">
        <v>8.6999999999999993</v>
      </c>
    </row>
    <row r="1338" spans="1:4" s="476" customFormat="1" x14ac:dyDescent="0.2">
      <c r="A1338" s="476">
        <v>14053</v>
      </c>
      <c r="B1338" s="476" t="s">
        <v>8788</v>
      </c>
      <c r="C1338" s="476" t="s">
        <v>9</v>
      </c>
      <c r="D1338" s="477">
        <v>6.79</v>
      </c>
    </row>
    <row r="1339" spans="1:4" s="476" customFormat="1" x14ac:dyDescent="0.2">
      <c r="A1339" s="476">
        <v>2558</v>
      </c>
      <c r="B1339" s="476" t="s">
        <v>8789</v>
      </c>
      <c r="C1339" s="476" t="s">
        <v>9</v>
      </c>
      <c r="D1339" s="477">
        <v>5.1100000000000003</v>
      </c>
    </row>
    <row r="1340" spans="1:4" s="476" customFormat="1" x14ac:dyDescent="0.2">
      <c r="A1340" s="476">
        <v>2560</v>
      </c>
      <c r="B1340" s="476" t="s">
        <v>8790</v>
      </c>
      <c r="C1340" s="476" t="s">
        <v>9</v>
      </c>
      <c r="D1340" s="477">
        <v>9</v>
      </c>
    </row>
    <row r="1341" spans="1:4" s="476" customFormat="1" x14ac:dyDescent="0.2">
      <c r="A1341" s="476">
        <v>2559</v>
      </c>
      <c r="B1341" s="476" t="s">
        <v>8791</v>
      </c>
      <c r="C1341" s="476" t="s">
        <v>9</v>
      </c>
      <c r="D1341" s="477">
        <v>7.2</v>
      </c>
    </row>
    <row r="1342" spans="1:4" s="476" customFormat="1" x14ac:dyDescent="0.2">
      <c r="A1342" s="476">
        <v>2592</v>
      </c>
      <c r="B1342" s="476" t="s">
        <v>8792</v>
      </c>
      <c r="C1342" s="476" t="s">
        <v>9</v>
      </c>
      <c r="D1342" s="477">
        <v>119.36</v>
      </c>
    </row>
    <row r="1343" spans="1:4" s="476" customFormat="1" x14ac:dyDescent="0.2">
      <c r="A1343" s="476">
        <v>2566</v>
      </c>
      <c r="B1343" s="476" t="s">
        <v>8793</v>
      </c>
      <c r="C1343" s="476" t="s">
        <v>9</v>
      </c>
      <c r="D1343" s="477">
        <v>12.01</v>
      </c>
    </row>
    <row r="1344" spans="1:4" s="476" customFormat="1" x14ac:dyDescent="0.2">
      <c r="A1344" s="476">
        <v>2589</v>
      </c>
      <c r="B1344" s="476" t="s">
        <v>8794</v>
      </c>
      <c r="C1344" s="476" t="s">
        <v>9</v>
      </c>
      <c r="D1344" s="477">
        <v>15.96</v>
      </c>
    </row>
    <row r="1345" spans="1:4" s="476" customFormat="1" x14ac:dyDescent="0.2">
      <c r="A1345" s="476">
        <v>2591</v>
      </c>
      <c r="B1345" s="476" t="s">
        <v>8795</v>
      </c>
      <c r="C1345" s="476" t="s">
        <v>9</v>
      </c>
      <c r="D1345" s="477">
        <v>5.82</v>
      </c>
    </row>
    <row r="1346" spans="1:4" s="476" customFormat="1" x14ac:dyDescent="0.2">
      <c r="A1346" s="476">
        <v>2590</v>
      </c>
      <c r="B1346" s="476" t="s">
        <v>8796</v>
      </c>
      <c r="C1346" s="476" t="s">
        <v>9</v>
      </c>
      <c r="D1346" s="477">
        <v>9.7899999999999991</v>
      </c>
    </row>
    <row r="1347" spans="1:4" s="476" customFormat="1" x14ac:dyDescent="0.2">
      <c r="A1347" s="476">
        <v>2567</v>
      </c>
      <c r="B1347" s="476" t="s">
        <v>8797</v>
      </c>
      <c r="C1347" s="476" t="s">
        <v>9</v>
      </c>
      <c r="D1347" s="477">
        <v>23.42</v>
      </c>
    </row>
    <row r="1348" spans="1:4" s="476" customFormat="1" x14ac:dyDescent="0.2">
      <c r="A1348" s="476">
        <v>2565</v>
      </c>
      <c r="B1348" s="476" t="s">
        <v>8798</v>
      </c>
      <c r="C1348" s="476" t="s">
        <v>9</v>
      </c>
      <c r="D1348" s="477">
        <v>5.83</v>
      </c>
    </row>
    <row r="1349" spans="1:4" s="476" customFormat="1" x14ac:dyDescent="0.2">
      <c r="A1349" s="476">
        <v>2568</v>
      </c>
      <c r="B1349" s="476" t="s">
        <v>8799</v>
      </c>
      <c r="C1349" s="476" t="s">
        <v>9</v>
      </c>
      <c r="D1349" s="477">
        <v>65.03</v>
      </c>
    </row>
    <row r="1350" spans="1:4" s="476" customFormat="1" x14ac:dyDescent="0.2">
      <c r="A1350" s="476">
        <v>2594</v>
      </c>
      <c r="B1350" s="476" t="s">
        <v>8800</v>
      </c>
      <c r="C1350" s="476" t="s">
        <v>9</v>
      </c>
      <c r="D1350" s="477">
        <v>108.33</v>
      </c>
    </row>
    <row r="1351" spans="1:4" s="476" customFormat="1" x14ac:dyDescent="0.2">
      <c r="A1351" s="476">
        <v>2587</v>
      </c>
      <c r="B1351" s="476" t="s">
        <v>8801</v>
      </c>
      <c r="C1351" s="476" t="s">
        <v>9</v>
      </c>
      <c r="D1351" s="477">
        <v>18.46</v>
      </c>
    </row>
    <row r="1352" spans="1:4" s="476" customFormat="1" x14ac:dyDescent="0.2">
      <c r="A1352" s="476">
        <v>2588</v>
      </c>
      <c r="B1352" s="476" t="s">
        <v>8802</v>
      </c>
      <c r="C1352" s="476" t="s">
        <v>9</v>
      </c>
      <c r="D1352" s="477">
        <v>14.66</v>
      </c>
    </row>
    <row r="1353" spans="1:4" s="476" customFormat="1" x14ac:dyDescent="0.2">
      <c r="A1353" s="476">
        <v>2569</v>
      </c>
      <c r="B1353" s="476" t="s">
        <v>8803</v>
      </c>
      <c r="C1353" s="476" t="s">
        <v>9</v>
      </c>
      <c r="D1353" s="477">
        <v>5.65</v>
      </c>
    </row>
    <row r="1354" spans="1:4" s="476" customFormat="1" x14ac:dyDescent="0.2">
      <c r="A1354" s="476">
        <v>2570</v>
      </c>
      <c r="B1354" s="476" t="s">
        <v>1910</v>
      </c>
      <c r="C1354" s="476" t="s">
        <v>9</v>
      </c>
      <c r="D1354" s="477">
        <v>9.4700000000000006</v>
      </c>
    </row>
    <row r="1355" spans="1:4" s="476" customFormat="1" x14ac:dyDescent="0.2">
      <c r="A1355" s="476">
        <v>2571</v>
      </c>
      <c r="B1355" s="476" t="s">
        <v>8804</v>
      </c>
      <c r="C1355" s="476" t="s">
        <v>9</v>
      </c>
      <c r="D1355" s="477">
        <v>28.12</v>
      </c>
    </row>
    <row r="1356" spans="1:4" s="476" customFormat="1" x14ac:dyDescent="0.2">
      <c r="A1356" s="476">
        <v>2593</v>
      </c>
      <c r="B1356" s="476" t="s">
        <v>1908</v>
      </c>
      <c r="C1356" s="476" t="s">
        <v>9</v>
      </c>
      <c r="D1356" s="477">
        <v>6.02</v>
      </c>
    </row>
    <row r="1357" spans="1:4" s="476" customFormat="1" x14ac:dyDescent="0.2">
      <c r="A1357" s="476">
        <v>2572</v>
      </c>
      <c r="B1357" s="476" t="s">
        <v>8805</v>
      </c>
      <c r="C1357" s="476" t="s">
        <v>9</v>
      </c>
      <c r="D1357" s="477">
        <v>83.16</v>
      </c>
    </row>
    <row r="1358" spans="1:4" s="476" customFormat="1" x14ac:dyDescent="0.2">
      <c r="A1358" s="476">
        <v>2595</v>
      </c>
      <c r="B1358" s="476" t="s">
        <v>8806</v>
      </c>
      <c r="C1358" s="476" t="s">
        <v>9</v>
      </c>
      <c r="D1358" s="477">
        <v>129.75</v>
      </c>
    </row>
    <row r="1359" spans="1:4" s="476" customFormat="1" x14ac:dyDescent="0.2">
      <c r="A1359" s="476">
        <v>2576</v>
      </c>
      <c r="B1359" s="476" t="s">
        <v>8807</v>
      </c>
      <c r="C1359" s="476" t="s">
        <v>9</v>
      </c>
      <c r="D1359" s="477">
        <v>22.12</v>
      </c>
    </row>
    <row r="1360" spans="1:4" s="476" customFormat="1" x14ac:dyDescent="0.2">
      <c r="A1360" s="476">
        <v>2575</v>
      </c>
      <c r="B1360" s="476" t="s">
        <v>8808</v>
      </c>
      <c r="C1360" s="476" t="s">
        <v>9</v>
      </c>
      <c r="D1360" s="477">
        <v>16.62</v>
      </c>
    </row>
    <row r="1361" spans="1:4" s="476" customFormat="1" x14ac:dyDescent="0.2">
      <c r="A1361" s="476">
        <v>2573</v>
      </c>
      <c r="B1361" s="476" t="s">
        <v>8809</v>
      </c>
      <c r="C1361" s="476" t="s">
        <v>9</v>
      </c>
      <c r="D1361" s="477">
        <v>6.9</v>
      </c>
    </row>
    <row r="1362" spans="1:4" s="476" customFormat="1" x14ac:dyDescent="0.2">
      <c r="A1362" s="476">
        <v>2586</v>
      </c>
      <c r="B1362" s="476" t="s">
        <v>1914</v>
      </c>
      <c r="C1362" s="476" t="s">
        <v>9</v>
      </c>
      <c r="D1362" s="477">
        <v>11.19</v>
      </c>
    </row>
    <row r="1363" spans="1:4" s="476" customFormat="1" x14ac:dyDescent="0.2">
      <c r="A1363" s="476">
        <v>2577</v>
      </c>
      <c r="B1363" s="476" t="s">
        <v>8810</v>
      </c>
      <c r="C1363" s="476" t="s">
        <v>9</v>
      </c>
      <c r="D1363" s="477">
        <v>29.97</v>
      </c>
    </row>
    <row r="1364" spans="1:4" s="476" customFormat="1" x14ac:dyDescent="0.2">
      <c r="A1364" s="476">
        <v>2574</v>
      </c>
      <c r="B1364" s="476" t="s">
        <v>1912</v>
      </c>
      <c r="C1364" s="476" t="s">
        <v>9</v>
      </c>
      <c r="D1364" s="477">
        <v>6.95</v>
      </c>
    </row>
    <row r="1365" spans="1:4" s="476" customFormat="1" x14ac:dyDescent="0.2">
      <c r="A1365" s="476">
        <v>2578</v>
      </c>
      <c r="B1365" s="476" t="s">
        <v>8811</v>
      </c>
      <c r="C1365" s="476" t="s">
        <v>9</v>
      </c>
      <c r="D1365" s="477">
        <v>93.57</v>
      </c>
    </row>
    <row r="1366" spans="1:4" s="476" customFormat="1" x14ac:dyDescent="0.2">
      <c r="A1366" s="476">
        <v>2585</v>
      </c>
      <c r="B1366" s="476" t="s">
        <v>8812</v>
      </c>
      <c r="C1366" s="476" t="s">
        <v>9</v>
      </c>
      <c r="D1366" s="477">
        <v>128.4</v>
      </c>
    </row>
    <row r="1367" spans="1:4" s="476" customFormat="1" x14ac:dyDescent="0.2">
      <c r="A1367" s="476">
        <v>12008</v>
      </c>
      <c r="B1367" s="476" t="s">
        <v>8813</v>
      </c>
      <c r="C1367" s="476" t="s">
        <v>9</v>
      </c>
      <c r="D1367" s="477">
        <v>68.89</v>
      </c>
    </row>
    <row r="1368" spans="1:4" s="476" customFormat="1" x14ac:dyDescent="0.2">
      <c r="A1368" s="476">
        <v>2582</v>
      </c>
      <c r="B1368" s="476" t="s">
        <v>8814</v>
      </c>
      <c r="C1368" s="476" t="s">
        <v>9</v>
      </c>
      <c r="D1368" s="477">
        <v>20.51</v>
      </c>
    </row>
    <row r="1369" spans="1:4" s="476" customFormat="1" x14ac:dyDescent="0.2">
      <c r="A1369" s="476">
        <v>2597</v>
      </c>
      <c r="B1369" s="476" t="s">
        <v>8815</v>
      </c>
      <c r="C1369" s="476" t="s">
        <v>9</v>
      </c>
      <c r="D1369" s="477">
        <v>17.579999999999998</v>
      </c>
    </row>
    <row r="1370" spans="1:4" s="476" customFormat="1" x14ac:dyDescent="0.2">
      <c r="A1370" s="476">
        <v>2579</v>
      </c>
      <c r="B1370" s="476" t="s">
        <v>8816</v>
      </c>
      <c r="C1370" s="476" t="s">
        <v>9</v>
      </c>
      <c r="D1370" s="477">
        <v>8.3699999999999992</v>
      </c>
    </row>
    <row r="1371" spans="1:4" s="476" customFormat="1" x14ac:dyDescent="0.2">
      <c r="A1371" s="476">
        <v>2581</v>
      </c>
      <c r="B1371" s="476" t="s">
        <v>8817</v>
      </c>
      <c r="C1371" s="476" t="s">
        <v>9</v>
      </c>
      <c r="D1371" s="477">
        <v>10.71</v>
      </c>
    </row>
    <row r="1372" spans="1:4" s="476" customFormat="1" x14ac:dyDescent="0.2">
      <c r="A1372" s="476">
        <v>2596</v>
      </c>
      <c r="B1372" s="476" t="s">
        <v>8818</v>
      </c>
      <c r="C1372" s="476" t="s">
        <v>9</v>
      </c>
      <c r="D1372" s="477">
        <v>31.68</v>
      </c>
    </row>
    <row r="1373" spans="1:4" s="476" customFormat="1" x14ac:dyDescent="0.2">
      <c r="A1373" s="476">
        <v>2580</v>
      </c>
      <c r="B1373" s="476" t="s">
        <v>1916</v>
      </c>
      <c r="C1373" s="476" t="s">
        <v>9</v>
      </c>
      <c r="D1373" s="477">
        <v>9.17</v>
      </c>
    </row>
    <row r="1374" spans="1:4" s="476" customFormat="1" x14ac:dyDescent="0.2">
      <c r="A1374" s="476">
        <v>2583</v>
      </c>
      <c r="B1374" s="476" t="s">
        <v>8819</v>
      </c>
      <c r="C1374" s="476" t="s">
        <v>9</v>
      </c>
      <c r="D1374" s="477">
        <v>77.05</v>
      </c>
    </row>
    <row r="1375" spans="1:4" s="476" customFormat="1" x14ac:dyDescent="0.2">
      <c r="A1375" s="476">
        <v>2584</v>
      </c>
      <c r="B1375" s="476" t="s">
        <v>8820</v>
      </c>
      <c r="C1375" s="476" t="s">
        <v>9</v>
      </c>
      <c r="D1375" s="477">
        <v>128.27000000000001</v>
      </c>
    </row>
    <row r="1376" spans="1:4" s="476" customFormat="1" x14ac:dyDescent="0.2">
      <c r="A1376" s="476">
        <v>12010</v>
      </c>
      <c r="B1376" s="476" t="s">
        <v>8821</v>
      </c>
      <c r="C1376" s="476" t="s">
        <v>9</v>
      </c>
      <c r="D1376" s="477">
        <v>10.1</v>
      </c>
    </row>
    <row r="1377" spans="1:4" s="476" customFormat="1" x14ac:dyDescent="0.2">
      <c r="A1377" s="476">
        <v>39329</v>
      </c>
      <c r="B1377" s="476" t="s">
        <v>8822</v>
      </c>
      <c r="C1377" s="476" t="s">
        <v>9</v>
      </c>
      <c r="D1377" s="477">
        <v>10.56</v>
      </c>
    </row>
    <row r="1378" spans="1:4" s="476" customFormat="1" x14ac:dyDescent="0.2">
      <c r="A1378" s="476">
        <v>39330</v>
      </c>
      <c r="B1378" s="476" t="s">
        <v>8823</v>
      </c>
      <c r="C1378" s="476" t="s">
        <v>9</v>
      </c>
      <c r="D1378" s="477">
        <v>11.11</v>
      </c>
    </row>
    <row r="1379" spans="1:4" s="476" customFormat="1" x14ac:dyDescent="0.2">
      <c r="A1379" s="476">
        <v>39332</v>
      </c>
      <c r="B1379" s="476" t="s">
        <v>8824</v>
      </c>
      <c r="C1379" s="476" t="s">
        <v>9</v>
      </c>
      <c r="D1379" s="477">
        <v>12.42</v>
      </c>
    </row>
    <row r="1380" spans="1:4" s="476" customFormat="1" x14ac:dyDescent="0.2">
      <c r="A1380" s="476">
        <v>39331</v>
      </c>
      <c r="B1380" s="476" t="s">
        <v>8825</v>
      </c>
      <c r="C1380" s="476" t="s">
        <v>9</v>
      </c>
      <c r="D1380" s="477">
        <v>9.89</v>
      </c>
    </row>
    <row r="1381" spans="1:4" s="476" customFormat="1" x14ac:dyDescent="0.2">
      <c r="A1381" s="476">
        <v>39333</v>
      </c>
      <c r="B1381" s="476" t="s">
        <v>8826</v>
      </c>
      <c r="C1381" s="476" t="s">
        <v>9</v>
      </c>
      <c r="D1381" s="477">
        <v>9.64</v>
      </c>
    </row>
    <row r="1382" spans="1:4" s="476" customFormat="1" x14ac:dyDescent="0.2">
      <c r="A1382" s="476">
        <v>39335</v>
      </c>
      <c r="B1382" s="476" t="s">
        <v>8827</v>
      </c>
      <c r="C1382" s="476" t="s">
        <v>9</v>
      </c>
      <c r="D1382" s="477">
        <v>11.15</v>
      </c>
    </row>
    <row r="1383" spans="1:4" s="476" customFormat="1" x14ac:dyDescent="0.2">
      <c r="A1383" s="476">
        <v>39334</v>
      </c>
      <c r="B1383" s="476" t="s">
        <v>8828</v>
      </c>
      <c r="C1383" s="476" t="s">
        <v>9</v>
      </c>
      <c r="D1383" s="477">
        <v>8.8699999999999992</v>
      </c>
    </row>
    <row r="1384" spans="1:4" s="476" customFormat="1" x14ac:dyDescent="0.2">
      <c r="A1384" s="476">
        <v>12016</v>
      </c>
      <c r="B1384" s="476" t="s">
        <v>8829</v>
      </c>
      <c r="C1384" s="476" t="s">
        <v>9</v>
      </c>
      <c r="D1384" s="477">
        <v>11.13</v>
      </c>
    </row>
    <row r="1385" spans="1:4" s="476" customFormat="1" x14ac:dyDescent="0.2">
      <c r="A1385" s="476">
        <v>12015</v>
      </c>
      <c r="B1385" s="476" t="s">
        <v>8830</v>
      </c>
      <c r="C1385" s="476" t="s">
        <v>9</v>
      </c>
      <c r="D1385" s="477">
        <v>12.96</v>
      </c>
    </row>
    <row r="1386" spans="1:4" s="476" customFormat="1" x14ac:dyDescent="0.2">
      <c r="A1386" s="476">
        <v>12020</v>
      </c>
      <c r="B1386" s="476" t="s">
        <v>8831</v>
      </c>
      <c r="C1386" s="476" t="s">
        <v>9</v>
      </c>
      <c r="D1386" s="477">
        <v>11.13</v>
      </c>
    </row>
    <row r="1387" spans="1:4" s="476" customFormat="1" x14ac:dyDescent="0.2">
      <c r="A1387" s="476">
        <v>12019</v>
      </c>
      <c r="B1387" s="476" t="s">
        <v>8832</v>
      </c>
      <c r="C1387" s="476" t="s">
        <v>9</v>
      </c>
      <c r="D1387" s="477">
        <v>12.96</v>
      </c>
    </row>
    <row r="1388" spans="1:4" s="476" customFormat="1" x14ac:dyDescent="0.2">
      <c r="A1388" s="476">
        <v>39336</v>
      </c>
      <c r="B1388" s="476" t="s">
        <v>8833</v>
      </c>
      <c r="C1388" s="476" t="s">
        <v>9</v>
      </c>
      <c r="D1388" s="477">
        <v>11.11</v>
      </c>
    </row>
    <row r="1389" spans="1:4" s="476" customFormat="1" x14ac:dyDescent="0.2">
      <c r="A1389" s="476">
        <v>39338</v>
      </c>
      <c r="B1389" s="476" t="s">
        <v>8834</v>
      </c>
      <c r="C1389" s="476" t="s">
        <v>9</v>
      </c>
      <c r="D1389" s="477">
        <v>12.42</v>
      </c>
    </row>
    <row r="1390" spans="1:4" s="476" customFormat="1" x14ac:dyDescent="0.2">
      <c r="A1390" s="476">
        <v>39337</v>
      </c>
      <c r="B1390" s="476" t="s">
        <v>8835</v>
      </c>
      <c r="C1390" s="476" t="s">
        <v>9</v>
      </c>
      <c r="D1390" s="477">
        <v>9.89</v>
      </c>
    </row>
    <row r="1391" spans="1:4" s="476" customFormat="1" x14ac:dyDescent="0.2">
      <c r="A1391" s="476">
        <v>39341</v>
      </c>
      <c r="B1391" s="476" t="s">
        <v>8836</v>
      </c>
      <c r="C1391" s="476" t="s">
        <v>9</v>
      </c>
      <c r="D1391" s="477">
        <v>16.190000000000001</v>
      </c>
    </row>
    <row r="1392" spans="1:4" s="476" customFormat="1" x14ac:dyDescent="0.2">
      <c r="A1392" s="476">
        <v>39340</v>
      </c>
      <c r="B1392" s="476" t="s">
        <v>8837</v>
      </c>
      <c r="C1392" s="476" t="s">
        <v>9</v>
      </c>
      <c r="D1392" s="477">
        <v>11.89</v>
      </c>
    </row>
    <row r="1393" spans="1:4" s="476" customFormat="1" x14ac:dyDescent="0.2">
      <c r="A1393" s="476">
        <v>12025</v>
      </c>
      <c r="B1393" s="476" t="s">
        <v>8838</v>
      </c>
      <c r="C1393" s="476" t="s">
        <v>9</v>
      </c>
      <c r="D1393" s="477">
        <v>12.28</v>
      </c>
    </row>
    <row r="1394" spans="1:4" s="476" customFormat="1" x14ac:dyDescent="0.2">
      <c r="A1394" s="476">
        <v>39342</v>
      </c>
      <c r="B1394" s="476" t="s">
        <v>8839</v>
      </c>
      <c r="C1394" s="476" t="s">
        <v>9</v>
      </c>
      <c r="D1394" s="477">
        <v>16.190000000000001</v>
      </c>
    </row>
    <row r="1395" spans="1:4" s="476" customFormat="1" x14ac:dyDescent="0.2">
      <c r="A1395" s="476">
        <v>39343</v>
      </c>
      <c r="B1395" s="476" t="s">
        <v>8840</v>
      </c>
      <c r="C1395" s="476" t="s">
        <v>9</v>
      </c>
      <c r="D1395" s="477">
        <v>13.67</v>
      </c>
    </row>
    <row r="1396" spans="1:4" s="476" customFormat="1" x14ac:dyDescent="0.2">
      <c r="A1396" s="476">
        <v>39345</v>
      </c>
      <c r="B1396" s="476" t="s">
        <v>8841</v>
      </c>
      <c r="C1396" s="476" t="s">
        <v>9</v>
      </c>
      <c r="D1396" s="477">
        <v>18.5</v>
      </c>
    </row>
    <row r="1397" spans="1:4" s="476" customFormat="1" x14ac:dyDescent="0.2">
      <c r="A1397" s="476">
        <v>39344</v>
      </c>
      <c r="B1397" s="476" t="s">
        <v>8842</v>
      </c>
      <c r="C1397" s="476" t="s">
        <v>9</v>
      </c>
      <c r="D1397" s="477">
        <v>13.22</v>
      </c>
    </row>
    <row r="1398" spans="1:4" s="476" customFormat="1" x14ac:dyDescent="0.2">
      <c r="A1398" s="476">
        <v>12623</v>
      </c>
      <c r="B1398" s="476" t="s">
        <v>8843</v>
      </c>
      <c r="C1398" s="476" t="s">
        <v>27</v>
      </c>
      <c r="D1398" s="477">
        <v>13.76</v>
      </c>
    </row>
    <row r="1399" spans="1:4" s="476" customFormat="1" x14ac:dyDescent="0.2">
      <c r="A1399" s="476">
        <v>34498</v>
      </c>
      <c r="B1399" s="476" t="s">
        <v>8844</v>
      </c>
      <c r="C1399" s="476" t="s">
        <v>9</v>
      </c>
      <c r="D1399" s="477">
        <v>137.31</v>
      </c>
    </row>
    <row r="1400" spans="1:4" s="476" customFormat="1" x14ac:dyDescent="0.2">
      <c r="A1400" s="476">
        <v>13244</v>
      </c>
      <c r="B1400" s="476" t="s">
        <v>8845</v>
      </c>
      <c r="C1400" s="476" t="s">
        <v>9</v>
      </c>
      <c r="D1400" s="477">
        <v>57.8</v>
      </c>
    </row>
    <row r="1401" spans="1:4" s="476" customFormat="1" x14ac:dyDescent="0.2">
      <c r="A1401" s="476">
        <v>38998</v>
      </c>
      <c r="B1401" s="476" t="s">
        <v>8846</v>
      </c>
      <c r="C1401" s="476" t="s">
        <v>9</v>
      </c>
      <c r="D1401" s="477">
        <v>13.04</v>
      </c>
    </row>
    <row r="1402" spans="1:4" s="476" customFormat="1" x14ac:dyDescent="0.2">
      <c r="A1402" s="476">
        <v>38999</v>
      </c>
      <c r="B1402" s="476" t="s">
        <v>8847</v>
      </c>
      <c r="C1402" s="476" t="s">
        <v>9</v>
      </c>
      <c r="D1402" s="477">
        <v>21.57</v>
      </c>
    </row>
    <row r="1403" spans="1:4" s="476" customFormat="1" x14ac:dyDescent="0.2">
      <c r="A1403" s="476">
        <v>38996</v>
      </c>
      <c r="B1403" s="476" t="s">
        <v>8848</v>
      </c>
      <c r="C1403" s="476" t="s">
        <v>9</v>
      </c>
      <c r="D1403" s="477">
        <v>18.829999999999998</v>
      </c>
    </row>
    <row r="1404" spans="1:4" s="476" customFormat="1" x14ac:dyDescent="0.2">
      <c r="A1404" s="476">
        <v>38997</v>
      </c>
      <c r="B1404" s="476" t="s">
        <v>8849</v>
      </c>
      <c r="C1404" s="476" t="s">
        <v>9</v>
      </c>
      <c r="D1404" s="477">
        <v>30.48</v>
      </c>
    </row>
    <row r="1405" spans="1:4" s="476" customFormat="1" x14ac:dyDescent="0.2">
      <c r="A1405" s="476">
        <v>39862</v>
      </c>
      <c r="B1405" s="476" t="s">
        <v>8850</v>
      </c>
      <c r="C1405" s="476" t="s">
        <v>9</v>
      </c>
      <c r="D1405" s="477">
        <v>15.08</v>
      </c>
    </row>
    <row r="1406" spans="1:4" s="476" customFormat="1" x14ac:dyDescent="0.2">
      <c r="A1406" s="476">
        <v>39863</v>
      </c>
      <c r="B1406" s="476" t="s">
        <v>8851</v>
      </c>
      <c r="C1406" s="476" t="s">
        <v>9</v>
      </c>
      <c r="D1406" s="477">
        <v>15.29</v>
      </c>
    </row>
    <row r="1407" spans="1:4" s="476" customFormat="1" x14ac:dyDescent="0.2">
      <c r="A1407" s="476">
        <v>39864</v>
      </c>
      <c r="B1407" s="476" t="s">
        <v>8852</v>
      </c>
      <c r="C1407" s="476" t="s">
        <v>9</v>
      </c>
      <c r="D1407" s="477">
        <v>18.97</v>
      </c>
    </row>
    <row r="1408" spans="1:4" s="476" customFormat="1" x14ac:dyDescent="0.2">
      <c r="A1408" s="476">
        <v>39865</v>
      </c>
      <c r="B1408" s="476" t="s">
        <v>8853</v>
      </c>
      <c r="C1408" s="476" t="s">
        <v>9</v>
      </c>
      <c r="D1408" s="477">
        <v>26.74</v>
      </c>
    </row>
    <row r="1409" spans="1:4" s="476" customFormat="1" x14ac:dyDescent="0.2">
      <c r="A1409" s="476">
        <v>2517</v>
      </c>
      <c r="B1409" s="476" t="s">
        <v>8854</v>
      </c>
      <c r="C1409" s="476" t="s">
        <v>9</v>
      </c>
      <c r="D1409" s="477">
        <v>12.78</v>
      </c>
    </row>
    <row r="1410" spans="1:4" s="476" customFormat="1" x14ac:dyDescent="0.2">
      <c r="A1410" s="476">
        <v>2522</v>
      </c>
      <c r="B1410" s="476" t="s">
        <v>8855</v>
      </c>
      <c r="C1410" s="476" t="s">
        <v>9</v>
      </c>
      <c r="D1410" s="477">
        <v>8.26</v>
      </c>
    </row>
    <row r="1411" spans="1:4" s="476" customFormat="1" x14ac:dyDescent="0.2">
      <c r="A1411" s="476">
        <v>2548</v>
      </c>
      <c r="B1411" s="476" t="s">
        <v>8856</v>
      </c>
      <c r="C1411" s="476" t="s">
        <v>9</v>
      </c>
      <c r="D1411" s="477">
        <v>5.08</v>
      </c>
    </row>
    <row r="1412" spans="1:4" s="476" customFormat="1" x14ac:dyDescent="0.2">
      <c r="A1412" s="476">
        <v>2516</v>
      </c>
      <c r="B1412" s="476" t="s">
        <v>8857</v>
      </c>
      <c r="C1412" s="476" t="s">
        <v>9</v>
      </c>
      <c r="D1412" s="477">
        <v>6.63</v>
      </c>
    </row>
    <row r="1413" spans="1:4" s="476" customFormat="1" x14ac:dyDescent="0.2">
      <c r="A1413" s="476">
        <v>2518</v>
      </c>
      <c r="B1413" s="476" t="s">
        <v>8858</v>
      </c>
      <c r="C1413" s="476" t="s">
        <v>9</v>
      </c>
      <c r="D1413" s="477">
        <v>60.83</v>
      </c>
    </row>
    <row r="1414" spans="1:4" s="476" customFormat="1" x14ac:dyDescent="0.2">
      <c r="A1414" s="476">
        <v>2521</v>
      </c>
      <c r="B1414" s="476" t="s">
        <v>8859</v>
      </c>
      <c r="C1414" s="476" t="s">
        <v>9</v>
      </c>
      <c r="D1414" s="477">
        <v>25.89</v>
      </c>
    </row>
    <row r="1415" spans="1:4" s="476" customFormat="1" x14ac:dyDescent="0.2">
      <c r="A1415" s="476">
        <v>2515</v>
      </c>
      <c r="B1415" s="476" t="s">
        <v>8860</v>
      </c>
      <c r="C1415" s="476" t="s">
        <v>9</v>
      </c>
      <c r="D1415" s="477">
        <v>5.52</v>
      </c>
    </row>
    <row r="1416" spans="1:4" s="476" customFormat="1" x14ac:dyDescent="0.2">
      <c r="A1416" s="476">
        <v>2519</v>
      </c>
      <c r="B1416" s="476" t="s">
        <v>8861</v>
      </c>
      <c r="C1416" s="476" t="s">
        <v>9</v>
      </c>
      <c r="D1416" s="477">
        <v>73.349999999999994</v>
      </c>
    </row>
    <row r="1417" spans="1:4" s="476" customFormat="1" x14ac:dyDescent="0.2">
      <c r="A1417" s="476">
        <v>2520</v>
      </c>
      <c r="B1417" s="476" t="s">
        <v>8862</v>
      </c>
      <c r="C1417" s="476" t="s">
        <v>9</v>
      </c>
      <c r="D1417" s="477">
        <v>135.01</v>
      </c>
    </row>
    <row r="1418" spans="1:4" s="476" customFormat="1" x14ac:dyDescent="0.2">
      <c r="A1418" s="476">
        <v>1602</v>
      </c>
      <c r="B1418" s="476" t="s">
        <v>8863</v>
      </c>
      <c r="C1418" s="476" t="s">
        <v>9</v>
      </c>
      <c r="D1418" s="477">
        <v>43.39</v>
      </c>
    </row>
    <row r="1419" spans="1:4" s="476" customFormat="1" x14ac:dyDescent="0.2">
      <c r="A1419" s="476">
        <v>1601</v>
      </c>
      <c r="B1419" s="476" t="s">
        <v>8864</v>
      </c>
      <c r="C1419" s="476" t="s">
        <v>9</v>
      </c>
      <c r="D1419" s="477">
        <v>38.67</v>
      </c>
    </row>
    <row r="1420" spans="1:4" s="476" customFormat="1" x14ac:dyDescent="0.2">
      <c r="A1420" s="476">
        <v>1598</v>
      </c>
      <c r="B1420" s="476" t="s">
        <v>8865</v>
      </c>
      <c r="C1420" s="476" t="s">
        <v>9</v>
      </c>
      <c r="D1420" s="477">
        <v>11.44</v>
      </c>
    </row>
    <row r="1421" spans="1:4" s="476" customFormat="1" x14ac:dyDescent="0.2">
      <c r="A1421" s="476">
        <v>1600</v>
      </c>
      <c r="B1421" s="476" t="s">
        <v>8866</v>
      </c>
      <c r="C1421" s="476" t="s">
        <v>9</v>
      </c>
      <c r="D1421" s="477">
        <v>16.89</v>
      </c>
    </row>
    <row r="1422" spans="1:4" s="476" customFormat="1" x14ac:dyDescent="0.2">
      <c r="A1422" s="476">
        <v>1603</v>
      </c>
      <c r="B1422" s="476" t="s">
        <v>8867</v>
      </c>
      <c r="C1422" s="476" t="s">
        <v>9</v>
      </c>
      <c r="D1422" s="477">
        <v>65.510000000000005</v>
      </c>
    </row>
    <row r="1423" spans="1:4" s="476" customFormat="1" x14ac:dyDescent="0.2">
      <c r="A1423" s="476">
        <v>1599</v>
      </c>
      <c r="B1423" s="476" t="s">
        <v>8868</v>
      </c>
      <c r="C1423" s="476" t="s">
        <v>9</v>
      </c>
      <c r="D1423" s="477">
        <v>13.28</v>
      </c>
    </row>
    <row r="1424" spans="1:4" s="476" customFormat="1" x14ac:dyDescent="0.2">
      <c r="A1424" s="476">
        <v>1597</v>
      </c>
      <c r="B1424" s="476" t="s">
        <v>8869</v>
      </c>
      <c r="C1424" s="476" t="s">
        <v>9</v>
      </c>
      <c r="D1424" s="477">
        <v>10.76</v>
      </c>
    </row>
    <row r="1425" spans="1:4" s="476" customFormat="1" x14ac:dyDescent="0.2">
      <c r="A1425" s="476">
        <v>39600</v>
      </c>
      <c r="B1425" s="476" t="s">
        <v>8870</v>
      </c>
      <c r="C1425" s="476" t="s">
        <v>9</v>
      </c>
      <c r="D1425" s="477">
        <v>15.8</v>
      </c>
    </row>
    <row r="1426" spans="1:4" s="476" customFormat="1" x14ac:dyDescent="0.2">
      <c r="A1426" s="476">
        <v>39601</v>
      </c>
      <c r="B1426" s="476" t="s">
        <v>8871</v>
      </c>
      <c r="C1426" s="476" t="s">
        <v>9</v>
      </c>
      <c r="D1426" s="477">
        <v>27.48</v>
      </c>
    </row>
    <row r="1427" spans="1:4" s="476" customFormat="1" x14ac:dyDescent="0.2">
      <c r="A1427" s="476">
        <v>39602</v>
      </c>
      <c r="B1427" s="476" t="s">
        <v>8872</v>
      </c>
      <c r="C1427" s="476" t="s">
        <v>9</v>
      </c>
      <c r="D1427" s="477">
        <v>1.81</v>
      </c>
    </row>
    <row r="1428" spans="1:4" s="476" customFormat="1" x14ac:dyDescent="0.2">
      <c r="A1428" s="476">
        <v>39603</v>
      </c>
      <c r="B1428" s="476" t="s">
        <v>8873</v>
      </c>
      <c r="C1428" s="476" t="s">
        <v>9</v>
      </c>
      <c r="D1428" s="477">
        <v>3.1</v>
      </c>
    </row>
    <row r="1429" spans="1:4" s="476" customFormat="1" x14ac:dyDescent="0.2">
      <c r="A1429" s="476">
        <v>11821</v>
      </c>
      <c r="B1429" s="476" t="s">
        <v>8874</v>
      </c>
      <c r="C1429" s="476" t="s">
        <v>9</v>
      </c>
      <c r="D1429" s="477">
        <v>8.83</v>
      </c>
    </row>
    <row r="1430" spans="1:4" s="476" customFormat="1" x14ac:dyDescent="0.2">
      <c r="A1430" s="476">
        <v>1562</v>
      </c>
      <c r="B1430" s="476" t="s">
        <v>8875</v>
      </c>
      <c r="C1430" s="476" t="s">
        <v>9</v>
      </c>
      <c r="D1430" s="477">
        <v>14.47</v>
      </c>
    </row>
    <row r="1431" spans="1:4" s="476" customFormat="1" x14ac:dyDescent="0.2">
      <c r="A1431" s="476">
        <v>1563</v>
      </c>
      <c r="B1431" s="476" t="s">
        <v>8876</v>
      </c>
      <c r="C1431" s="476" t="s">
        <v>9</v>
      </c>
      <c r="D1431" s="477">
        <v>19.420000000000002</v>
      </c>
    </row>
    <row r="1432" spans="1:4" s="476" customFormat="1" x14ac:dyDescent="0.2">
      <c r="A1432" s="476">
        <v>11856</v>
      </c>
      <c r="B1432" s="476" t="s">
        <v>8877</v>
      </c>
      <c r="C1432" s="476" t="s">
        <v>9</v>
      </c>
      <c r="D1432" s="477">
        <v>5.79</v>
      </c>
    </row>
    <row r="1433" spans="1:4" s="476" customFormat="1" x14ac:dyDescent="0.2">
      <c r="A1433" s="476">
        <v>11857</v>
      </c>
      <c r="B1433" s="476" t="s">
        <v>8878</v>
      </c>
      <c r="C1433" s="476" t="s">
        <v>9</v>
      </c>
      <c r="D1433" s="477">
        <v>30.47</v>
      </c>
    </row>
    <row r="1434" spans="1:4" s="476" customFormat="1" x14ac:dyDescent="0.2">
      <c r="A1434" s="476">
        <v>11858</v>
      </c>
      <c r="B1434" s="476" t="s">
        <v>8879</v>
      </c>
      <c r="C1434" s="476" t="s">
        <v>9</v>
      </c>
      <c r="D1434" s="477">
        <v>37.82</v>
      </c>
    </row>
    <row r="1435" spans="1:4" s="476" customFormat="1" x14ac:dyDescent="0.2">
      <c r="A1435" s="476">
        <v>1539</v>
      </c>
      <c r="B1435" s="476" t="s">
        <v>8880</v>
      </c>
      <c r="C1435" s="476" t="s">
        <v>9</v>
      </c>
      <c r="D1435" s="477">
        <v>6.8</v>
      </c>
    </row>
    <row r="1436" spans="1:4" s="476" customFormat="1" x14ac:dyDescent="0.2">
      <c r="A1436" s="476">
        <v>11859</v>
      </c>
      <c r="B1436" s="476" t="s">
        <v>8881</v>
      </c>
      <c r="C1436" s="476" t="s">
        <v>9</v>
      </c>
      <c r="D1436" s="477">
        <v>51.45</v>
      </c>
    </row>
    <row r="1437" spans="1:4" s="476" customFormat="1" x14ac:dyDescent="0.2">
      <c r="A1437" s="476">
        <v>1550</v>
      </c>
      <c r="B1437" s="476" t="s">
        <v>8882</v>
      </c>
      <c r="C1437" s="476" t="s">
        <v>9</v>
      </c>
      <c r="D1437" s="477">
        <v>7.18</v>
      </c>
    </row>
    <row r="1438" spans="1:4" s="476" customFormat="1" x14ac:dyDescent="0.2">
      <c r="A1438" s="476">
        <v>11854</v>
      </c>
      <c r="B1438" s="476" t="s">
        <v>8883</v>
      </c>
      <c r="C1438" s="476" t="s">
        <v>9</v>
      </c>
      <c r="D1438" s="477">
        <v>8.9700000000000006</v>
      </c>
    </row>
    <row r="1439" spans="1:4" s="476" customFormat="1" x14ac:dyDescent="0.2">
      <c r="A1439" s="476">
        <v>11862</v>
      </c>
      <c r="B1439" s="476" t="s">
        <v>8884</v>
      </c>
      <c r="C1439" s="476" t="s">
        <v>9</v>
      </c>
      <c r="D1439" s="477">
        <v>12.58</v>
      </c>
    </row>
    <row r="1440" spans="1:4" s="476" customFormat="1" x14ac:dyDescent="0.2">
      <c r="A1440" s="476">
        <v>11863</v>
      </c>
      <c r="B1440" s="476" t="s">
        <v>8885</v>
      </c>
      <c r="C1440" s="476" t="s">
        <v>9</v>
      </c>
      <c r="D1440" s="477">
        <v>5.08</v>
      </c>
    </row>
    <row r="1441" spans="1:4" s="476" customFormat="1" x14ac:dyDescent="0.2">
      <c r="A1441" s="476">
        <v>11855</v>
      </c>
      <c r="B1441" s="476" t="s">
        <v>8886</v>
      </c>
      <c r="C1441" s="476" t="s">
        <v>9</v>
      </c>
      <c r="D1441" s="477">
        <v>18.78</v>
      </c>
    </row>
    <row r="1442" spans="1:4" s="476" customFormat="1" x14ac:dyDescent="0.2">
      <c r="A1442" s="476">
        <v>11864</v>
      </c>
      <c r="B1442" s="476" t="s">
        <v>8887</v>
      </c>
      <c r="C1442" s="476" t="s">
        <v>9</v>
      </c>
      <c r="D1442" s="477">
        <v>28.39</v>
      </c>
    </row>
    <row r="1443" spans="1:4" s="476" customFormat="1" x14ac:dyDescent="0.2">
      <c r="A1443" s="476">
        <v>2527</v>
      </c>
      <c r="B1443" s="476" t="s">
        <v>8888</v>
      </c>
      <c r="C1443" s="476" t="s">
        <v>9</v>
      </c>
      <c r="D1443" s="477">
        <v>4.57</v>
      </c>
    </row>
    <row r="1444" spans="1:4" s="476" customFormat="1" x14ac:dyDescent="0.2">
      <c r="A1444" s="476">
        <v>2526</v>
      </c>
      <c r="B1444" s="476" t="s">
        <v>8889</v>
      </c>
      <c r="C1444" s="476" t="s">
        <v>9</v>
      </c>
      <c r="D1444" s="477">
        <v>2.93</v>
      </c>
    </row>
    <row r="1445" spans="1:4" s="476" customFormat="1" x14ac:dyDescent="0.2">
      <c r="A1445" s="476">
        <v>2487</v>
      </c>
      <c r="B1445" s="476" t="s">
        <v>8890</v>
      </c>
      <c r="C1445" s="476" t="s">
        <v>9</v>
      </c>
      <c r="D1445" s="477">
        <v>1</v>
      </c>
    </row>
    <row r="1446" spans="1:4" s="476" customFormat="1" x14ac:dyDescent="0.2">
      <c r="A1446" s="476">
        <v>2483</v>
      </c>
      <c r="B1446" s="476" t="s">
        <v>8891</v>
      </c>
      <c r="C1446" s="476" t="s">
        <v>9</v>
      </c>
      <c r="D1446" s="477">
        <v>2.08</v>
      </c>
    </row>
    <row r="1447" spans="1:4" s="476" customFormat="1" x14ac:dyDescent="0.2">
      <c r="A1447" s="476">
        <v>2528</v>
      </c>
      <c r="B1447" s="476" t="s">
        <v>8892</v>
      </c>
      <c r="C1447" s="476" t="s">
        <v>9</v>
      </c>
      <c r="D1447" s="477">
        <v>11.51</v>
      </c>
    </row>
    <row r="1448" spans="1:4" s="476" customFormat="1" x14ac:dyDescent="0.2">
      <c r="A1448" s="476">
        <v>2489</v>
      </c>
      <c r="B1448" s="476" t="s">
        <v>8893</v>
      </c>
      <c r="C1448" s="476" t="s">
        <v>9</v>
      </c>
      <c r="D1448" s="477">
        <v>5.07</v>
      </c>
    </row>
    <row r="1449" spans="1:4" s="476" customFormat="1" x14ac:dyDescent="0.2">
      <c r="A1449" s="476">
        <v>2488</v>
      </c>
      <c r="B1449" s="476" t="s">
        <v>8894</v>
      </c>
      <c r="C1449" s="476" t="s">
        <v>9</v>
      </c>
      <c r="D1449" s="477">
        <v>1.17</v>
      </c>
    </row>
    <row r="1450" spans="1:4" s="476" customFormat="1" x14ac:dyDescent="0.2">
      <c r="A1450" s="476">
        <v>2484</v>
      </c>
      <c r="B1450" s="476" t="s">
        <v>8895</v>
      </c>
      <c r="C1450" s="476" t="s">
        <v>9</v>
      </c>
      <c r="D1450" s="477">
        <v>16.72</v>
      </c>
    </row>
    <row r="1451" spans="1:4" s="476" customFormat="1" x14ac:dyDescent="0.2">
      <c r="A1451" s="476">
        <v>2485</v>
      </c>
      <c r="B1451" s="476" t="s">
        <v>8896</v>
      </c>
      <c r="C1451" s="476" t="s">
        <v>9</v>
      </c>
      <c r="D1451" s="477">
        <v>26.2</v>
      </c>
    </row>
    <row r="1452" spans="1:4" s="476" customFormat="1" x14ac:dyDescent="0.2">
      <c r="A1452" s="476">
        <v>38005</v>
      </c>
      <c r="B1452" s="476" t="s">
        <v>8897</v>
      </c>
      <c r="C1452" s="476" t="s">
        <v>9</v>
      </c>
      <c r="D1452" s="477">
        <v>11.32</v>
      </c>
    </row>
    <row r="1453" spans="1:4" s="476" customFormat="1" x14ac:dyDescent="0.2">
      <c r="A1453" s="476">
        <v>38006</v>
      </c>
      <c r="B1453" s="476" t="s">
        <v>8898</v>
      </c>
      <c r="C1453" s="476" t="s">
        <v>9</v>
      </c>
      <c r="D1453" s="477">
        <v>13.89</v>
      </c>
    </row>
    <row r="1454" spans="1:4" s="476" customFormat="1" x14ac:dyDescent="0.2">
      <c r="A1454" s="476">
        <v>38428</v>
      </c>
      <c r="B1454" s="476" t="s">
        <v>8899</v>
      </c>
      <c r="C1454" s="476" t="s">
        <v>9</v>
      </c>
      <c r="D1454" s="477">
        <v>13.01</v>
      </c>
    </row>
    <row r="1455" spans="1:4" s="476" customFormat="1" x14ac:dyDescent="0.2">
      <c r="A1455" s="476">
        <v>38007</v>
      </c>
      <c r="B1455" s="476" t="s">
        <v>8900</v>
      </c>
      <c r="C1455" s="476" t="s">
        <v>9</v>
      </c>
      <c r="D1455" s="477">
        <v>21.26</v>
      </c>
    </row>
    <row r="1456" spans="1:4" s="476" customFormat="1" x14ac:dyDescent="0.2">
      <c r="A1456" s="476">
        <v>38008</v>
      </c>
      <c r="B1456" s="476" t="s">
        <v>8901</v>
      </c>
      <c r="C1456" s="476" t="s">
        <v>9</v>
      </c>
      <c r="D1456" s="477">
        <v>85.63</v>
      </c>
    </row>
    <row r="1457" spans="1:4" s="476" customFormat="1" x14ac:dyDescent="0.2">
      <c r="A1457" s="476">
        <v>38009</v>
      </c>
      <c r="B1457" s="476" t="s">
        <v>8902</v>
      </c>
      <c r="C1457" s="476" t="s">
        <v>9</v>
      </c>
      <c r="D1457" s="477">
        <v>104.65</v>
      </c>
    </row>
    <row r="1458" spans="1:4" s="476" customFormat="1" x14ac:dyDescent="0.2">
      <c r="A1458" s="476">
        <v>39279</v>
      </c>
      <c r="B1458" s="476" t="s">
        <v>8903</v>
      </c>
      <c r="C1458" s="476" t="s">
        <v>9</v>
      </c>
      <c r="D1458" s="477">
        <v>15.85</v>
      </c>
    </row>
    <row r="1459" spans="1:4" s="476" customFormat="1" x14ac:dyDescent="0.2">
      <c r="A1459" s="476">
        <v>38845</v>
      </c>
      <c r="B1459" s="476" t="s">
        <v>8904</v>
      </c>
      <c r="C1459" s="476" t="s">
        <v>9</v>
      </c>
      <c r="D1459" s="477">
        <v>22.93</v>
      </c>
    </row>
    <row r="1460" spans="1:4" s="476" customFormat="1" x14ac:dyDescent="0.2">
      <c r="A1460" s="476">
        <v>39280</v>
      </c>
      <c r="B1460" s="476" t="s">
        <v>8905</v>
      </c>
      <c r="C1460" s="476" t="s">
        <v>9</v>
      </c>
      <c r="D1460" s="477">
        <v>20.55</v>
      </c>
    </row>
    <row r="1461" spans="1:4" s="476" customFormat="1" x14ac:dyDescent="0.2">
      <c r="A1461" s="476">
        <v>39281</v>
      </c>
      <c r="B1461" s="476" t="s">
        <v>8906</v>
      </c>
      <c r="C1461" s="476" t="s">
        <v>9</v>
      </c>
      <c r="D1461" s="477">
        <v>27.05</v>
      </c>
    </row>
    <row r="1462" spans="1:4" s="476" customFormat="1" x14ac:dyDescent="0.2">
      <c r="A1462" s="476">
        <v>38849</v>
      </c>
      <c r="B1462" s="476" t="s">
        <v>8907</v>
      </c>
      <c r="C1462" s="476" t="s">
        <v>9</v>
      </c>
      <c r="D1462" s="477">
        <v>23.18</v>
      </c>
    </row>
    <row r="1463" spans="1:4" s="476" customFormat="1" x14ac:dyDescent="0.2">
      <c r="A1463" s="476">
        <v>39282</v>
      </c>
      <c r="B1463" s="476" t="s">
        <v>8908</v>
      </c>
      <c r="C1463" s="476" t="s">
        <v>9</v>
      </c>
      <c r="D1463" s="477">
        <v>27.7</v>
      </c>
    </row>
    <row r="1464" spans="1:4" s="476" customFormat="1" x14ac:dyDescent="0.2">
      <c r="A1464" s="476">
        <v>38852</v>
      </c>
      <c r="B1464" s="476" t="s">
        <v>8909</v>
      </c>
      <c r="C1464" s="476" t="s">
        <v>9</v>
      </c>
      <c r="D1464" s="477">
        <v>37.68</v>
      </c>
    </row>
    <row r="1465" spans="1:4" s="476" customFormat="1" x14ac:dyDescent="0.2">
      <c r="A1465" s="476">
        <v>38844</v>
      </c>
      <c r="B1465" s="476" t="s">
        <v>8910</v>
      </c>
      <c r="C1465" s="476" t="s">
        <v>9</v>
      </c>
      <c r="D1465" s="477">
        <v>11.58</v>
      </c>
    </row>
    <row r="1466" spans="1:4" s="476" customFormat="1" x14ac:dyDescent="0.2">
      <c r="A1466" s="476">
        <v>38846</v>
      </c>
      <c r="B1466" s="476" t="s">
        <v>8911</v>
      </c>
      <c r="C1466" s="476" t="s">
        <v>9</v>
      </c>
      <c r="D1466" s="477">
        <v>12.67</v>
      </c>
    </row>
    <row r="1467" spans="1:4" s="476" customFormat="1" x14ac:dyDescent="0.2">
      <c r="A1467" s="476">
        <v>38847</v>
      </c>
      <c r="B1467" s="476" t="s">
        <v>8912</v>
      </c>
      <c r="C1467" s="476" t="s">
        <v>9</v>
      </c>
      <c r="D1467" s="477">
        <v>15.58</v>
      </c>
    </row>
    <row r="1468" spans="1:4" s="476" customFormat="1" x14ac:dyDescent="0.2">
      <c r="A1468" s="476">
        <v>38850</v>
      </c>
      <c r="B1468" s="476" t="s">
        <v>8913</v>
      </c>
      <c r="C1468" s="476" t="s">
        <v>9</v>
      </c>
      <c r="D1468" s="477">
        <v>21.66</v>
      </c>
    </row>
    <row r="1469" spans="1:4" s="476" customFormat="1" x14ac:dyDescent="0.2">
      <c r="A1469" s="476">
        <v>38848</v>
      </c>
      <c r="B1469" s="476" t="s">
        <v>8914</v>
      </c>
      <c r="C1469" s="476" t="s">
        <v>9</v>
      </c>
      <c r="D1469" s="477">
        <v>18.12</v>
      </c>
    </row>
    <row r="1470" spans="1:4" s="476" customFormat="1" x14ac:dyDescent="0.2">
      <c r="A1470" s="476">
        <v>38851</v>
      </c>
      <c r="B1470" s="476" t="s">
        <v>8915</v>
      </c>
      <c r="C1470" s="476" t="s">
        <v>9</v>
      </c>
      <c r="D1470" s="477">
        <v>32.93</v>
      </c>
    </row>
    <row r="1471" spans="1:4" s="476" customFormat="1" x14ac:dyDescent="0.2">
      <c r="A1471" s="476">
        <v>38860</v>
      </c>
      <c r="B1471" s="476" t="s">
        <v>8916</v>
      </c>
      <c r="C1471" s="476" t="s">
        <v>9</v>
      </c>
      <c r="D1471" s="477">
        <v>9.3000000000000007</v>
      </c>
    </row>
    <row r="1472" spans="1:4" s="476" customFormat="1" x14ac:dyDescent="0.2">
      <c r="A1472" s="476">
        <v>38861</v>
      </c>
      <c r="B1472" s="476" t="s">
        <v>8917</v>
      </c>
      <c r="C1472" s="476" t="s">
        <v>9</v>
      </c>
      <c r="D1472" s="477">
        <v>12.52</v>
      </c>
    </row>
    <row r="1473" spans="1:4" s="476" customFormat="1" x14ac:dyDescent="0.2">
      <c r="A1473" s="476">
        <v>38862</v>
      </c>
      <c r="B1473" s="476" t="s">
        <v>8918</v>
      </c>
      <c r="C1473" s="476" t="s">
        <v>9</v>
      </c>
      <c r="D1473" s="477">
        <v>10.56</v>
      </c>
    </row>
    <row r="1474" spans="1:4" s="476" customFormat="1" x14ac:dyDescent="0.2">
      <c r="A1474" s="476">
        <v>38863</v>
      </c>
      <c r="B1474" s="476" t="s">
        <v>8919</v>
      </c>
      <c r="C1474" s="476" t="s">
        <v>9</v>
      </c>
      <c r="D1474" s="477">
        <v>12.13</v>
      </c>
    </row>
    <row r="1475" spans="1:4" s="476" customFormat="1" x14ac:dyDescent="0.2">
      <c r="A1475" s="476">
        <v>38865</v>
      </c>
      <c r="B1475" s="476" t="s">
        <v>8920</v>
      </c>
      <c r="C1475" s="476" t="s">
        <v>9</v>
      </c>
      <c r="D1475" s="477">
        <v>16.47</v>
      </c>
    </row>
    <row r="1476" spans="1:4" s="476" customFormat="1" x14ac:dyDescent="0.2">
      <c r="A1476" s="476">
        <v>38864</v>
      </c>
      <c r="B1476" s="476" t="s">
        <v>8921</v>
      </c>
      <c r="C1476" s="476" t="s">
        <v>9</v>
      </c>
      <c r="D1476" s="477">
        <v>25.17</v>
      </c>
    </row>
    <row r="1477" spans="1:4" s="476" customFormat="1" x14ac:dyDescent="0.2">
      <c r="A1477" s="476">
        <v>38866</v>
      </c>
      <c r="B1477" s="476" t="s">
        <v>8922</v>
      </c>
      <c r="C1477" s="476" t="s">
        <v>9</v>
      </c>
      <c r="D1477" s="477">
        <v>17.72</v>
      </c>
    </row>
    <row r="1478" spans="1:4" s="476" customFormat="1" x14ac:dyDescent="0.2">
      <c r="A1478" s="476">
        <v>38868</v>
      </c>
      <c r="B1478" s="476" t="s">
        <v>8923</v>
      </c>
      <c r="C1478" s="476" t="s">
        <v>9</v>
      </c>
      <c r="D1478" s="477">
        <v>29.55</v>
      </c>
    </row>
    <row r="1479" spans="1:4" s="476" customFormat="1" x14ac:dyDescent="0.2">
      <c r="A1479" s="476">
        <v>38853</v>
      </c>
      <c r="B1479" s="476" t="s">
        <v>8924</v>
      </c>
      <c r="C1479" s="476" t="s">
        <v>9</v>
      </c>
      <c r="D1479" s="477">
        <v>9.5500000000000007</v>
      </c>
    </row>
    <row r="1480" spans="1:4" s="476" customFormat="1" x14ac:dyDescent="0.2">
      <c r="A1480" s="476">
        <v>38854</v>
      </c>
      <c r="B1480" s="476" t="s">
        <v>8925</v>
      </c>
      <c r="C1480" s="476" t="s">
        <v>9</v>
      </c>
      <c r="D1480" s="477">
        <v>13.05</v>
      </c>
    </row>
    <row r="1481" spans="1:4" s="476" customFormat="1" x14ac:dyDescent="0.2">
      <c r="A1481" s="476">
        <v>38855</v>
      </c>
      <c r="B1481" s="476" t="s">
        <v>8926</v>
      </c>
      <c r="C1481" s="476" t="s">
        <v>9</v>
      </c>
      <c r="D1481" s="477">
        <v>9.68</v>
      </c>
    </row>
    <row r="1482" spans="1:4" s="476" customFormat="1" x14ac:dyDescent="0.2">
      <c r="A1482" s="476">
        <v>38856</v>
      </c>
      <c r="B1482" s="476" t="s">
        <v>8927</v>
      </c>
      <c r="C1482" s="476" t="s">
        <v>9</v>
      </c>
      <c r="D1482" s="477">
        <v>15.54</v>
      </c>
    </row>
    <row r="1483" spans="1:4" s="476" customFormat="1" x14ac:dyDescent="0.2">
      <c r="A1483" s="476">
        <v>38857</v>
      </c>
      <c r="B1483" s="476" t="s">
        <v>8928</v>
      </c>
      <c r="C1483" s="476" t="s">
        <v>9</v>
      </c>
      <c r="D1483" s="477">
        <v>20.56</v>
      </c>
    </row>
    <row r="1484" spans="1:4" s="476" customFormat="1" x14ac:dyDescent="0.2">
      <c r="A1484" s="476">
        <v>38858</v>
      </c>
      <c r="B1484" s="476" t="s">
        <v>8929</v>
      </c>
      <c r="C1484" s="476" t="s">
        <v>9</v>
      </c>
      <c r="D1484" s="477">
        <v>18.690000000000001</v>
      </c>
    </row>
    <row r="1485" spans="1:4" s="476" customFormat="1" x14ac:dyDescent="0.2">
      <c r="A1485" s="476">
        <v>38859</v>
      </c>
      <c r="B1485" s="476" t="s">
        <v>8930</v>
      </c>
      <c r="C1485" s="476" t="s">
        <v>9</v>
      </c>
      <c r="D1485" s="477">
        <v>30.27</v>
      </c>
    </row>
    <row r="1486" spans="1:4" s="476" customFormat="1" x14ac:dyDescent="0.2">
      <c r="A1486" s="476">
        <v>3104</v>
      </c>
      <c r="B1486" s="476" t="s">
        <v>13121</v>
      </c>
      <c r="C1486" s="476" t="s">
        <v>7603</v>
      </c>
      <c r="D1486" s="477">
        <v>125.54</v>
      </c>
    </row>
    <row r="1487" spans="1:4" s="476" customFormat="1" x14ac:dyDescent="0.2">
      <c r="A1487" s="476">
        <v>1607</v>
      </c>
      <c r="B1487" s="476" t="s">
        <v>1258</v>
      </c>
      <c r="C1487" s="476" t="s">
        <v>7603</v>
      </c>
      <c r="D1487" s="477">
        <v>0.28000000000000003</v>
      </c>
    </row>
    <row r="1488" spans="1:4" s="476" customFormat="1" x14ac:dyDescent="0.2">
      <c r="A1488" s="476">
        <v>38169</v>
      </c>
      <c r="B1488" s="476" t="s">
        <v>8931</v>
      </c>
      <c r="C1488" s="476" t="s">
        <v>7603</v>
      </c>
      <c r="D1488" s="477">
        <v>74.69</v>
      </c>
    </row>
    <row r="1489" spans="1:4" s="476" customFormat="1" x14ac:dyDescent="0.2">
      <c r="A1489" s="476">
        <v>6142</v>
      </c>
      <c r="B1489" s="476" t="s">
        <v>1394</v>
      </c>
      <c r="C1489" s="476" t="s">
        <v>9</v>
      </c>
      <c r="D1489" s="477">
        <v>8.8699999999999992</v>
      </c>
    </row>
    <row r="1490" spans="1:4" s="476" customFormat="1" x14ac:dyDescent="0.2">
      <c r="A1490" s="476">
        <v>11686</v>
      </c>
      <c r="B1490" s="476" t="s">
        <v>8932</v>
      </c>
      <c r="C1490" s="476" t="s">
        <v>9</v>
      </c>
      <c r="D1490" s="477">
        <v>12.31</v>
      </c>
    </row>
    <row r="1491" spans="1:4" s="476" customFormat="1" x14ac:dyDescent="0.2">
      <c r="A1491" s="476">
        <v>37598</v>
      </c>
      <c r="B1491" s="476" t="s">
        <v>8933</v>
      </c>
      <c r="C1491" s="476" t="s">
        <v>9</v>
      </c>
      <c r="D1491" s="477">
        <v>33.86</v>
      </c>
    </row>
    <row r="1492" spans="1:4" s="476" customFormat="1" x14ac:dyDescent="0.2">
      <c r="A1492" s="476">
        <v>25398</v>
      </c>
      <c r="B1492" s="476" t="s">
        <v>8934</v>
      </c>
      <c r="C1492" s="476" t="s">
        <v>9</v>
      </c>
      <c r="D1492" s="478">
        <v>4987.8599999999997</v>
      </c>
    </row>
    <row r="1493" spans="1:4" s="476" customFormat="1" x14ac:dyDescent="0.2">
      <c r="A1493" s="476">
        <v>25399</v>
      </c>
      <c r="B1493" s="476" t="s">
        <v>8935</v>
      </c>
      <c r="C1493" s="476" t="s">
        <v>9</v>
      </c>
      <c r="D1493" s="478">
        <v>3028.06</v>
      </c>
    </row>
    <row r="1494" spans="1:4" s="476" customFormat="1" x14ac:dyDescent="0.2">
      <c r="A1494" s="476">
        <v>43440</v>
      </c>
      <c r="B1494" s="476" t="s">
        <v>8936</v>
      </c>
      <c r="C1494" s="476" t="s">
        <v>9</v>
      </c>
      <c r="D1494" s="477">
        <v>425.87</v>
      </c>
    </row>
    <row r="1495" spans="1:4" s="476" customFormat="1" x14ac:dyDescent="0.2">
      <c r="A1495" s="476">
        <v>10667</v>
      </c>
      <c r="B1495" s="476" t="s">
        <v>8937</v>
      </c>
      <c r="C1495" s="476" t="s">
        <v>9</v>
      </c>
      <c r="D1495" s="478">
        <v>14750</v>
      </c>
    </row>
    <row r="1496" spans="1:4" s="476" customFormat="1" x14ac:dyDescent="0.2">
      <c r="A1496" s="476">
        <v>1613</v>
      </c>
      <c r="B1496" s="476" t="s">
        <v>8938</v>
      </c>
      <c r="C1496" s="476" t="s">
        <v>9</v>
      </c>
      <c r="D1496" s="478">
        <v>1233.96</v>
      </c>
    </row>
    <row r="1497" spans="1:4" s="476" customFormat="1" x14ac:dyDescent="0.2">
      <c r="A1497" s="476">
        <v>1626</v>
      </c>
      <c r="B1497" s="476" t="s">
        <v>8939</v>
      </c>
      <c r="C1497" s="476" t="s">
        <v>9</v>
      </c>
      <c r="D1497" s="478">
        <v>1845.54</v>
      </c>
    </row>
    <row r="1498" spans="1:4" s="476" customFormat="1" x14ac:dyDescent="0.2">
      <c r="A1498" s="476">
        <v>1625</v>
      </c>
      <c r="B1498" s="476" t="s">
        <v>8940</v>
      </c>
      <c r="C1498" s="476" t="s">
        <v>9</v>
      </c>
      <c r="D1498" s="477">
        <v>128.9</v>
      </c>
    </row>
    <row r="1499" spans="1:4" s="476" customFormat="1" x14ac:dyDescent="0.2">
      <c r="A1499" s="476">
        <v>1622</v>
      </c>
      <c r="B1499" s="476" t="s">
        <v>8941</v>
      </c>
      <c r="C1499" s="476" t="s">
        <v>9</v>
      </c>
      <c r="D1499" s="478">
        <v>4164.62</v>
      </c>
    </row>
    <row r="1500" spans="1:4" s="476" customFormat="1" x14ac:dyDescent="0.2">
      <c r="A1500" s="476">
        <v>1620</v>
      </c>
      <c r="B1500" s="476" t="s">
        <v>8942</v>
      </c>
      <c r="C1500" s="476" t="s">
        <v>9</v>
      </c>
      <c r="D1500" s="477">
        <v>271.54000000000002</v>
      </c>
    </row>
    <row r="1501" spans="1:4" s="476" customFormat="1" x14ac:dyDescent="0.2">
      <c r="A1501" s="476">
        <v>1629</v>
      </c>
      <c r="B1501" s="476" t="s">
        <v>8943</v>
      </c>
      <c r="C1501" s="476" t="s">
        <v>9</v>
      </c>
      <c r="D1501" s="478">
        <v>10135.709999999999</v>
      </c>
    </row>
    <row r="1502" spans="1:4" s="476" customFormat="1" x14ac:dyDescent="0.2">
      <c r="A1502" s="476">
        <v>1627</v>
      </c>
      <c r="B1502" s="476" t="s">
        <v>8944</v>
      </c>
      <c r="C1502" s="476" t="s">
        <v>9</v>
      </c>
      <c r="D1502" s="477">
        <v>519.04</v>
      </c>
    </row>
    <row r="1503" spans="1:4" s="476" customFormat="1" x14ac:dyDescent="0.2">
      <c r="A1503" s="476">
        <v>1623</v>
      </c>
      <c r="B1503" s="476" t="s">
        <v>8945</v>
      </c>
      <c r="C1503" s="476" t="s">
        <v>9</v>
      </c>
      <c r="D1503" s="477">
        <v>105.12</v>
      </c>
    </row>
    <row r="1504" spans="1:4" s="476" customFormat="1" x14ac:dyDescent="0.2">
      <c r="A1504" s="476">
        <v>1619</v>
      </c>
      <c r="B1504" s="476" t="s">
        <v>8946</v>
      </c>
      <c r="C1504" s="476" t="s">
        <v>9</v>
      </c>
      <c r="D1504" s="477">
        <v>144.61000000000001</v>
      </c>
    </row>
    <row r="1505" spans="1:4" s="476" customFormat="1" x14ac:dyDescent="0.2">
      <c r="A1505" s="476">
        <v>1630</v>
      </c>
      <c r="B1505" s="476" t="s">
        <v>8947</v>
      </c>
      <c r="C1505" s="476" t="s">
        <v>9</v>
      </c>
      <c r="D1505" s="478">
        <v>3183.94</v>
      </c>
    </row>
    <row r="1506" spans="1:4" s="476" customFormat="1" x14ac:dyDescent="0.2">
      <c r="A1506" s="476">
        <v>1616</v>
      </c>
      <c r="B1506" s="476" t="s">
        <v>8948</v>
      </c>
      <c r="C1506" s="476" t="s">
        <v>9</v>
      </c>
      <c r="D1506" s="478">
        <v>4896.96</v>
      </c>
    </row>
    <row r="1507" spans="1:4" s="476" customFormat="1" x14ac:dyDescent="0.2">
      <c r="A1507" s="476">
        <v>1614</v>
      </c>
      <c r="B1507" s="476" t="s">
        <v>8949</v>
      </c>
      <c r="C1507" s="476" t="s">
        <v>9</v>
      </c>
      <c r="D1507" s="477">
        <v>223.81</v>
      </c>
    </row>
    <row r="1508" spans="1:4" s="476" customFormat="1" x14ac:dyDescent="0.2">
      <c r="A1508" s="476">
        <v>1617</v>
      </c>
      <c r="B1508" s="476" t="s">
        <v>8950</v>
      </c>
      <c r="C1508" s="476" t="s">
        <v>9</v>
      </c>
      <c r="D1508" s="478">
        <v>5845.91</v>
      </c>
    </row>
    <row r="1509" spans="1:4" s="476" customFormat="1" x14ac:dyDescent="0.2">
      <c r="A1509" s="476">
        <v>1621</v>
      </c>
      <c r="B1509" s="476" t="s">
        <v>8951</v>
      </c>
      <c r="C1509" s="476" t="s">
        <v>9</v>
      </c>
      <c r="D1509" s="477">
        <v>400.27</v>
      </c>
    </row>
    <row r="1510" spans="1:4" s="476" customFormat="1" x14ac:dyDescent="0.2">
      <c r="A1510" s="476">
        <v>1624</v>
      </c>
      <c r="B1510" s="476" t="s">
        <v>8952</v>
      </c>
      <c r="C1510" s="476" t="s">
        <v>9</v>
      </c>
      <c r="D1510" s="478">
        <v>14369.53</v>
      </c>
    </row>
    <row r="1511" spans="1:4" s="476" customFormat="1" x14ac:dyDescent="0.2">
      <c r="A1511" s="476">
        <v>1615</v>
      </c>
      <c r="B1511" s="476" t="s">
        <v>8953</v>
      </c>
      <c r="C1511" s="476" t="s">
        <v>9</v>
      </c>
      <c r="D1511" s="477">
        <v>751.65</v>
      </c>
    </row>
    <row r="1512" spans="1:4" s="476" customFormat="1" x14ac:dyDescent="0.2">
      <c r="A1512" s="476">
        <v>1612</v>
      </c>
      <c r="B1512" s="476" t="s">
        <v>8954</v>
      </c>
      <c r="C1512" s="476" t="s">
        <v>9</v>
      </c>
      <c r="D1512" s="477">
        <v>99</v>
      </c>
    </row>
    <row r="1513" spans="1:4" s="476" customFormat="1" x14ac:dyDescent="0.2">
      <c r="A1513" s="476">
        <v>1618</v>
      </c>
      <c r="B1513" s="476" t="s">
        <v>8955</v>
      </c>
      <c r="C1513" s="476" t="s">
        <v>9</v>
      </c>
      <c r="D1513" s="478">
        <v>1032.8800000000001</v>
      </c>
    </row>
    <row r="1514" spans="1:4" s="476" customFormat="1" x14ac:dyDescent="0.2">
      <c r="A1514" s="476">
        <v>14211</v>
      </c>
      <c r="B1514" s="476" t="s">
        <v>8956</v>
      </c>
      <c r="C1514" s="476" t="s">
        <v>9</v>
      </c>
      <c r="D1514" s="477">
        <v>32.07</v>
      </c>
    </row>
    <row r="1515" spans="1:4" s="476" customFormat="1" x14ac:dyDescent="0.2">
      <c r="A1515" s="476">
        <v>34500</v>
      </c>
      <c r="B1515" s="476" t="s">
        <v>8957</v>
      </c>
      <c r="C1515" s="476" t="s">
        <v>7605</v>
      </c>
      <c r="D1515" s="477">
        <v>133.12</v>
      </c>
    </row>
    <row r="1516" spans="1:4" s="476" customFormat="1" x14ac:dyDescent="0.2">
      <c r="A1516" s="476">
        <v>40934</v>
      </c>
      <c r="B1516" s="476" t="s">
        <v>8958</v>
      </c>
      <c r="C1516" s="476" t="s">
        <v>908</v>
      </c>
      <c r="D1516" s="478">
        <v>23720.03</v>
      </c>
    </row>
    <row r="1517" spans="1:4" s="476" customFormat="1" x14ac:dyDescent="0.2">
      <c r="A1517" s="476">
        <v>38200</v>
      </c>
      <c r="B1517" s="476" t="s">
        <v>8959</v>
      </c>
      <c r="C1517" s="476" t="s">
        <v>8960</v>
      </c>
      <c r="D1517" s="477">
        <v>629.57000000000005</v>
      </c>
    </row>
    <row r="1518" spans="1:4" s="476" customFormat="1" x14ac:dyDescent="0.2">
      <c r="A1518" s="476">
        <v>39269</v>
      </c>
      <c r="B1518" s="476" t="s">
        <v>8961</v>
      </c>
      <c r="C1518" s="476" t="s">
        <v>27</v>
      </c>
      <c r="D1518" s="477">
        <v>1.49</v>
      </c>
    </row>
    <row r="1519" spans="1:4" s="476" customFormat="1" x14ac:dyDescent="0.2">
      <c r="A1519" s="476">
        <v>11889</v>
      </c>
      <c r="B1519" s="476" t="s">
        <v>8962</v>
      </c>
      <c r="C1519" s="476" t="s">
        <v>27</v>
      </c>
      <c r="D1519" s="477">
        <v>2.08</v>
      </c>
    </row>
    <row r="1520" spans="1:4" s="476" customFormat="1" x14ac:dyDescent="0.2">
      <c r="A1520" s="476">
        <v>39270</v>
      </c>
      <c r="B1520" s="476" t="s">
        <v>8963</v>
      </c>
      <c r="C1520" s="476" t="s">
        <v>27</v>
      </c>
      <c r="D1520" s="477">
        <v>2.48</v>
      </c>
    </row>
    <row r="1521" spans="1:4" s="476" customFormat="1" x14ac:dyDescent="0.2">
      <c r="A1521" s="476">
        <v>11890</v>
      </c>
      <c r="B1521" s="476" t="s">
        <v>8964</v>
      </c>
      <c r="C1521" s="476" t="s">
        <v>27</v>
      </c>
      <c r="D1521" s="477">
        <v>3.22</v>
      </c>
    </row>
    <row r="1522" spans="1:4" s="476" customFormat="1" x14ac:dyDescent="0.2">
      <c r="A1522" s="476">
        <v>11891</v>
      </c>
      <c r="B1522" s="476" t="s">
        <v>8965</v>
      </c>
      <c r="C1522" s="476" t="s">
        <v>27</v>
      </c>
      <c r="D1522" s="477">
        <v>5.31</v>
      </c>
    </row>
    <row r="1523" spans="1:4" s="476" customFormat="1" x14ac:dyDescent="0.2">
      <c r="A1523" s="476">
        <v>11892</v>
      </c>
      <c r="B1523" s="476" t="s">
        <v>8966</v>
      </c>
      <c r="C1523" s="476" t="s">
        <v>27</v>
      </c>
      <c r="D1523" s="477">
        <v>8.18</v>
      </c>
    </row>
    <row r="1524" spans="1:4" s="476" customFormat="1" x14ac:dyDescent="0.2">
      <c r="A1524" s="476">
        <v>37601</v>
      </c>
      <c r="B1524" s="476" t="s">
        <v>8967</v>
      </c>
      <c r="C1524" s="476" t="s">
        <v>27</v>
      </c>
      <c r="D1524" s="477">
        <v>7.52</v>
      </c>
    </row>
    <row r="1525" spans="1:4" s="476" customFormat="1" x14ac:dyDescent="0.2">
      <c r="A1525" s="476">
        <v>1634</v>
      </c>
      <c r="B1525" s="476" t="s">
        <v>8968</v>
      </c>
      <c r="C1525" s="476" t="s">
        <v>27</v>
      </c>
      <c r="D1525" s="477">
        <v>7.77</v>
      </c>
    </row>
    <row r="1526" spans="1:4" s="476" customFormat="1" x14ac:dyDescent="0.2">
      <c r="A1526" s="476">
        <v>5086</v>
      </c>
      <c r="B1526" s="476" t="s">
        <v>8969</v>
      </c>
      <c r="C1526" s="476" t="s">
        <v>29</v>
      </c>
      <c r="D1526" s="477">
        <v>30.92</v>
      </c>
    </row>
    <row r="1527" spans="1:4" s="476" customFormat="1" x14ac:dyDescent="0.2">
      <c r="A1527" s="476">
        <v>11280</v>
      </c>
      <c r="B1527" s="476" t="s">
        <v>8970</v>
      </c>
      <c r="C1527" s="476" t="s">
        <v>9</v>
      </c>
      <c r="D1527" s="478">
        <v>10240.09</v>
      </c>
    </row>
    <row r="1528" spans="1:4" s="476" customFormat="1" x14ac:dyDescent="0.2">
      <c r="A1528" s="476">
        <v>40519</v>
      </c>
      <c r="B1528" s="476" t="s">
        <v>8971</v>
      </c>
      <c r="C1528" s="476" t="s">
        <v>9</v>
      </c>
      <c r="D1528" s="478">
        <v>84415.82</v>
      </c>
    </row>
    <row r="1529" spans="1:4" s="476" customFormat="1" x14ac:dyDescent="0.2">
      <c r="A1529" s="476">
        <v>39869</v>
      </c>
      <c r="B1529" s="476" t="s">
        <v>8972</v>
      </c>
      <c r="C1529" s="476" t="s">
        <v>9</v>
      </c>
      <c r="D1529" s="477">
        <v>14.97</v>
      </c>
    </row>
    <row r="1530" spans="1:4" s="476" customFormat="1" x14ac:dyDescent="0.2">
      <c r="A1530" s="476">
        <v>39870</v>
      </c>
      <c r="B1530" s="476" t="s">
        <v>8973</v>
      </c>
      <c r="C1530" s="476" t="s">
        <v>9</v>
      </c>
      <c r="D1530" s="477">
        <v>22.9</v>
      </c>
    </row>
    <row r="1531" spans="1:4" s="476" customFormat="1" x14ac:dyDescent="0.2">
      <c r="A1531" s="476">
        <v>39871</v>
      </c>
      <c r="B1531" s="476" t="s">
        <v>8974</v>
      </c>
      <c r="C1531" s="476" t="s">
        <v>9</v>
      </c>
      <c r="D1531" s="477">
        <v>25.67</v>
      </c>
    </row>
    <row r="1532" spans="1:4" s="476" customFormat="1" x14ac:dyDescent="0.2">
      <c r="A1532" s="476">
        <v>12722</v>
      </c>
      <c r="B1532" s="476" t="s">
        <v>8975</v>
      </c>
      <c r="C1532" s="476" t="s">
        <v>9</v>
      </c>
      <c r="D1532" s="477">
        <v>859.07</v>
      </c>
    </row>
    <row r="1533" spans="1:4" s="476" customFormat="1" x14ac:dyDescent="0.2">
      <c r="A1533" s="476">
        <v>12714</v>
      </c>
      <c r="B1533" s="476" t="s">
        <v>8976</v>
      </c>
      <c r="C1533" s="476" t="s">
        <v>9</v>
      </c>
      <c r="D1533" s="477">
        <v>5.61</v>
      </c>
    </row>
    <row r="1534" spans="1:4" s="476" customFormat="1" x14ac:dyDescent="0.2">
      <c r="A1534" s="476">
        <v>12715</v>
      </c>
      <c r="B1534" s="476" t="s">
        <v>8977</v>
      </c>
      <c r="C1534" s="476" t="s">
        <v>9</v>
      </c>
      <c r="D1534" s="477">
        <v>12.66</v>
      </c>
    </row>
    <row r="1535" spans="1:4" s="476" customFormat="1" x14ac:dyDescent="0.2">
      <c r="A1535" s="476">
        <v>12716</v>
      </c>
      <c r="B1535" s="476" t="s">
        <v>8978</v>
      </c>
      <c r="C1535" s="476" t="s">
        <v>9</v>
      </c>
      <c r="D1535" s="477">
        <v>21.74</v>
      </c>
    </row>
    <row r="1536" spans="1:4" s="476" customFormat="1" x14ac:dyDescent="0.2">
      <c r="A1536" s="476">
        <v>12717</v>
      </c>
      <c r="B1536" s="476" t="s">
        <v>8979</v>
      </c>
      <c r="C1536" s="476" t="s">
        <v>9</v>
      </c>
      <c r="D1536" s="477">
        <v>42.74</v>
      </c>
    </row>
    <row r="1537" spans="1:4" s="476" customFormat="1" x14ac:dyDescent="0.2">
      <c r="A1537" s="476">
        <v>12718</v>
      </c>
      <c r="B1537" s="476" t="s">
        <v>8980</v>
      </c>
      <c r="C1537" s="476" t="s">
        <v>9</v>
      </c>
      <c r="D1537" s="477">
        <v>65.59</v>
      </c>
    </row>
    <row r="1538" spans="1:4" s="476" customFormat="1" x14ac:dyDescent="0.2">
      <c r="A1538" s="476">
        <v>12719</v>
      </c>
      <c r="B1538" s="476" t="s">
        <v>8981</v>
      </c>
      <c r="C1538" s="476" t="s">
        <v>9</v>
      </c>
      <c r="D1538" s="477">
        <v>104.12</v>
      </c>
    </row>
    <row r="1539" spans="1:4" s="476" customFormat="1" x14ac:dyDescent="0.2">
      <c r="A1539" s="476">
        <v>12720</v>
      </c>
      <c r="B1539" s="476" t="s">
        <v>8982</v>
      </c>
      <c r="C1539" s="476" t="s">
        <v>9</v>
      </c>
      <c r="D1539" s="477">
        <v>362.55</v>
      </c>
    </row>
    <row r="1540" spans="1:4" s="476" customFormat="1" x14ac:dyDescent="0.2">
      <c r="A1540" s="476">
        <v>12721</v>
      </c>
      <c r="B1540" s="476" t="s">
        <v>8983</v>
      </c>
      <c r="C1540" s="476" t="s">
        <v>9</v>
      </c>
      <c r="D1540" s="477">
        <v>347.66</v>
      </c>
    </row>
    <row r="1541" spans="1:4" s="476" customFormat="1" x14ac:dyDescent="0.2">
      <c r="A1541" s="476">
        <v>3468</v>
      </c>
      <c r="B1541" s="476" t="s">
        <v>8984</v>
      </c>
      <c r="C1541" s="476" t="s">
        <v>9</v>
      </c>
      <c r="D1541" s="477">
        <v>41.02</v>
      </c>
    </row>
    <row r="1542" spans="1:4" s="476" customFormat="1" x14ac:dyDescent="0.2">
      <c r="A1542" s="476">
        <v>3465</v>
      </c>
      <c r="B1542" s="476" t="s">
        <v>8985</v>
      </c>
      <c r="C1542" s="476" t="s">
        <v>9</v>
      </c>
      <c r="D1542" s="477">
        <v>41.01</v>
      </c>
    </row>
    <row r="1543" spans="1:4" s="476" customFormat="1" x14ac:dyDescent="0.2">
      <c r="A1543" s="476">
        <v>12403</v>
      </c>
      <c r="B1543" s="476" t="s">
        <v>8986</v>
      </c>
      <c r="C1543" s="476" t="s">
        <v>9</v>
      </c>
      <c r="D1543" s="477">
        <v>29.23</v>
      </c>
    </row>
    <row r="1544" spans="1:4" s="476" customFormat="1" x14ac:dyDescent="0.2">
      <c r="A1544" s="476">
        <v>3463</v>
      </c>
      <c r="B1544" s="476" t="s">
        <v>8987</v>
      </c>
      <c r="C1544" s="476" t="s">
        <v>9</v>
      </c>
      <c r="D1544" s="477">
        <v>17.079999999999998</v>
      </c>
    </row>
    <row r="1545" spans="1:4" s="476" customFormat="1" x14ac:dyDescent="0.2">
      <c r="A1545" s="476">
        <v>3464</v>
      </c>
      <c r="B1545" s="476" t="s">
        <v>8988</v>
      </c>
      <c r="C1545" s="476" t="s">
        <v>9</v>
      </c>
      <c r="D1545" s="477">
        <v>17.079999999999998</v>
      </c>
    </row>
    <row r="1546" spans="1:4" s="476" customFormat="1" x14ac:dyDescent="0.2">
      <c r="A1546" s="476">
        <v>3466</v>
      </c>
      <c r="B1546" s="476" t="s">
        <v>8989</v>
      </c>
      <c r="C1546" s="476" t="s">
        <v>9</v>
      </c>
      <c r="D1546" s="477">
        <v>104.16</v>
      </c>
    </row>
    <row r="1547" spans="1:4" s="476" customFormat="1" x14ac:dyDescent="0.2">
      <c r="A1547" s="476">
        <v>3467</v>
      </c>
      <c r="B1547" s="476" t="s">
        <v>8990</v>
      </c>
      <c r="C1547" s="476" t="s">
        <v>9</v>
      </c>
      <c r="D1547" s="477">
        <v>58.82</v>
      </c>
    </row>
    <row r="1548" spans="1:4" s="476" customFormat="1" x14ac:dyDescent="0.2">
      <c r="A1548" s="476">
        <v>3462</v>
      </c>
      <c r="B1548" s="476" t="s">
        <v>8991</v>
      </c>
      <c r="C1548" s="476" t="s">
        <v>9</v>
      </c>
      <c r="D1548" s="477">
        <v>11.27</v>
      </c>
    </row>
    <row r="1549" spans="1:4" s="476" customFormat="1" x14ac:dyDescent="0.2">
      <c r="A1549" s="476">
        <v>3446</v>
      </c>
      <c r="B1549" s="476" t="s">
        <v>8992</v>
      </c>
      <c r="C1549" s="476" t="s">
        <v>9</v>
      </c>
      <c r="D1549" s="477">
        <v>34.68</v>
      </c>
    </row>
    <row r="1550" spans="1:4" s="476" customFormat="1" x14ac:dyDescent="0.2">
      <c r="A1550" s="476">
        <v>3445</v>
      </c>
      <c r="B1550" s="476" t="s">
        <v>8993</v>
      </c>
      <c r="C1550" s="476" t="s">
        <v>9</v>
      </c>
      <c r="D1550" s="477">
        <v>28.31</v>
      </c>
    </row>
    <row r="1551" spans="1:4" s="476" customFormat="1" x14ac:dyDescent="0.2">
      <c r="A1551" s="476">
        <v>3441</v>
      </c>
      <c r="B1551" s="476" t="s">
        <v>8994</v>
      </c>
      <c r="C1551" s="476" t="s">
        <v>9</v>
      </c>
      <c r="D1551" s="477">
        <v>7.99</v>
      </c>
    </row>
    <row r="1552" spans="1:4" s="476" customFormat="1" x14ac:dyDescent="0.2">
      <c r="A1552" s="476">
        <v>3444</v>
      </c>
      <c r="B1552" s="476" t="s">
        <v>8995</v>
      </c>
      <c r="C1552" s="476" t="s">
        <v>9</v>
      </c>
      <c r="D1552" s="477">
        <v>17.420000000000002</v>
      </c>
    </row>
    <row r="1553" spans="1:4" s="476" customFormat="1" x14ac:dyDescent="0.2">
      <c r="A1553" s="476">
        <v>12402</v>
      </c>
      <c r="B1553" s="476" t="s">
        <v>8996</v>
      </c>
      <c r="C1553" s="476" t="s">
        <v>9</v>
      </c>
      <c r="D1553" s="477">
        <v>97.48</v>
      </c>
    </row>
    <row r="1554" spans="1:4" s="476" customFormat="1" x14ac:dyDescent="0.2">
      <c r="A1554" s="476">
        <v>3447</v>
      </c>
      <c r="B1554" s="476" t="s">
        <v>8997</v>
      </c>
      <c r="C1554" s="476" t="s">
        <v>9</v>
      </c>
      <c r="D1554" s="477">
        <v>50.43</v>
      </c>
    </row>
    <row r="1555" spans="1:4" s="476" customFormat="1" x14ac:dyDescent="0.2">
      <c r="A1555" s="476">
        <v>3442</v>
      </c>
      <c r="B1555" s="476" t="s">
        <v>8998</v>
      </c>
      <c r="C1555" s="476" t="s">
        <v>9</v>
      </c>
      <c r="D1555" s="477">
        <v>11.95</v>
      </c>
    </row>
    <row r="1556" spans="1:4" s="476" customFormat="1" x14ac:dyDescent="0.2">
      <c r="A1556" s="476">
        <v>3448</v>
      </c>
      <c r="B1556" s="476" t="s">
        <v>8999</v>
      </c>
      <c r="C1556" s="476" t="s">
        <v>9</v>
      </c>
      <c r="D1556" s="477">
        <v>142.51</v>
      </c>
    </row>
    <row r="1557" spans="1:4" s="476" customFormat="1" x14ac:dyDescent="0.2">
      <c r="A1557" s="476">
        <v>3449</v>
      </c>
      <c r="B1557" s="476" t="s">
        <v>9000</v>
      </c>
      <c r="C1557" s="476" t="s">
        <v>9</v>
      </c>
      <c r="D1557" s="477">
        <v>249.71</v>
      </c>
    </row>
    <row r="1558" spans="1:4" s="476" customFormat="1" x14ac:dyDescent="0.2">
      <c r="A1558" s="476">
        <v>37438</v>
      </c>
      <c r="B1558" s="476" t="s">
        <v>9001</v>
      </c>
      <c r="C1558" s="476" t="s">
        <v>9</v>
      </c>
      <c r="D1558" s="477">
        <v>276.89</v>
      </c>
    </row>
    <row r="1559" spans="1:4" s="476" customFormat="1" x14ac:dyDescent="0.2">
      <c r="A1559" s="476">
        <v>37439</v>
      </c>
      <c r="B1559" s="476" t="s">
        <v>9002</v>
      </c>
      <c r="C1559" s="476" t="s">
        <v>9</v>
      </c>
      <c r="D1559" s="478">
        <v>1810.31</v>
      </c>
    </row>
    <row r="1560" spans="1:4" s="476" customFormat="1" x14ac:dyDescent="0.2">
      <c r="A1560" s="476">
        <v>37435</v>
      </c>
      <c r="B1560" s="476" t="s">
        <v>9003</v>
      </c>
      <c r="C1560" s="476" t="s">
        <v>9</v>
      </c>
      <c r="D1560" s="477">
        <v>32.54</v>
      </c>
    </row>
    <row r="1561" spans="1:4" s="476" customFormat="1" x14ac:dyDescent="0.2">
      <c r="A1561" s="476">
        <v>37436</v>
      </c>
      <c r="B1561" s="476" t="s">
        <v>9004</v>
      </c>
      <c r="C1561" s="476" t="s">
        <v>9</v>
      </c>
      <c r="D1561" s="477">
        <v>38.4</v>
      </c>
    </row>
    <row r="1562" spans="1:4" s="476" customFormat="1" x14ac:dyDescent="0.2">
      <c r="A1562" s="476">
        <v>37437</v>
      </c>
      <c r="B1562" s="476" t="s">
        <v>9005</v>
      </c>
      <c r="C1562" s="476" t="s">
        <v>9</v>
      </c>
      <c r="D1562" s="477">
        <v>55.54</v>
      </c>
    </row>
    <row r="1563" spans="1:4" s="476" customFormat="1" x14ac:dyDescent="0.2">
      <c r="A1563" s="476">
        <v>3473</v>
      </c>
      <c r="B1563" s="476" t="s">
        <v>9006</v>
      </c>
      <c r="C1563" s="476" t="s">
        <v>9</v>
      </c>
      <c r="D1563" s="477">
        <v>39.21</v>
      </c>
    </row>
    <row r="1564" spans="1:4" s="476" customFormat="1" x14ac:dyDescent="0.2">
      <c r="A1564" s="476">
        <v>3474</v>
      </c>
      <c r="B1564" s="476" t="s">
        <v>9007</v>
      </c>
      <c r="C1564" s="476" t="s">
        <v>9</v>
      </c>
      <c r="D1564" s="477">
        <v>32.32</v>
      </c>
    </row>
    <row r="1565" spans="1:4" s="476" customFormat="1" x14ac:dyDescent="0.2">
      <c r="A1565" s="476">
        <v>3450</v>
      </c>
      <c r="B1565" s="476" t="s">
        <v>9008</v>
      </c>
      <c r="C1565" s="476" t="s">
        <v>9</v>
      </c>
      <c r="D1565" s="477">
        <v>9.3699999999999992</v>
      </c>
    </row>
    <row r="1566" spans="1:4" s="476" customFormat="1" x14ac:dyDescent="0.2">
      <c r="A1566" s="476">
        <v>3443</v>
      </c>
      <c r="B1566" s="476" t="s">
        <v>9009</v>
      </c>
      <c r="C1566" s="476" t="s">
        <v>9</v>
      </c>
      <c r="D1566" s="477">
        <v>20.100000000000001</v>
      </c>
    </row>
    <row r="1567" spans="1:4" s="476" customFormat="1" x14ac:dyDescent="0.2">
      <c r="A1567" s="476">
        <v>3453</v>
      </c>
      <c r="B1567" s="476" t="s">
        <v>9010</v>
      </c>
      <c r="C1567" s="476" t="s">
        <v>9</v>
      </c>
      <c r="D1567" s="477">
        <v>114.45</v>
      </c>
    </row>
    <row r="1568" spans="1:4" s="476" customFormat="1" x14ac:dyDescent="0.2">
      <c r="A1568" s="476">
        <v>3452</v>
      </c>
      <c r="B1568" s="476" t="s">
        <v>9011</v>
      </c>
      <c r="C1568" s="476" t="s">
        <v>9</v>
      </c>
      <c r="D1568" s="477">
        <v>56.49</v>
      </c>
    </row>
    <row r="1569" spans="1:4" s="476" customFormat="1" x14ac:dyDescent="0.2">
      <c r="A1569" s="476">
        <v>3451</v>
      </c>
      <c r="B1569" s="476" t="s">
        <v>9012</v>
      </c>
      <c r="C1569" s="476" t="s">
        <v>9</v>
      </c>
      <c r="D1569" s="477">
        <v>11.2</v>
      </c>
    </row>
    <row r="1570" spans="1:4" s="476" customFormat="1" x14ac:dyDescent="0.2">
      <c r="A1570" s="476">
        <v>3454</v>
      </c>
      <c r="B1570" s="476" t="s">
        <v>9013</v>
      </c>
      <c r="C1570" s="476" t="s">
        <v>9</v>
      </c>
      <c r="D1570" s="477">
        <v>174.07</v>
      </c>
    </row>
    <row r="1571" spans="1:4" s="476" customFormat="1" x14ac:dyDescent="0.2">
      <c r="A1571" s="476">
        <v>3458</v>
      </c>
      <c r="B1571" s="476" t="s">
        <v>2160</v>
      </c>
      <c r="C1571" s="476" t="s">
        <v>9</v>
      </c>
      <c r="D1571" s="477">
        <v>31.43</v>
      </c>
    </row>
    <row r="1572" spans="1:4" s="476" customFormat="1" x14ac:dyDescent="0.2">
      <c r="A1572" s="476">
        <v>3457</v>
      </c>
      <c r="B1572" s="476" t="s">
        <v>9014</v>
      </c>
      <c r="C1572" s="476" t="s">
        <v>9</v>
      </c>
      <c r="D1572" s="477">
        <v>23.59</v>
      </c>
    </row>
    <row r="1573" spans="1:4" s="476" customFormat="1" x14ac:dyDescent="0.2">
      <c r="A1573" s="476">
        <v>3455</v>
      </c>
      <c r="B1573" s="476" t="s">
        <v>2062</v>
      </c>
      <c r="C1573" s="476" t="s">
        <v>9</v>
      </c>
      <c r="D1573" s="477">
        <v>6.7</v>
      </c>
    </row>
    <row r="1574" spans="1:4" s="476" customFormat="1" x14ac:dyDescent="0.2">
      <c r="A1574" s="476">
        <v>3472</v>
      </c>
      <c r="B1574" s="476" t="s">
        <v>2158</v>
      </c>
      <c r="C1574" s="476" t="s">
        <v>9</v>
      </c>
      <c r="D1574" s="477">
        <v>15.05</v>
      </c>
    </row>
    <row r="1575" spans="1:4" s="476" customFormat="1" x14ac:dyDescent="0.2">
      <c r="A1575" s="476">
        <v>3470</v>
      </c>
      <c r="B1575" s="476" t="s">
        <v>2097</v>
      </c>
      <c r="C1575" s="476" t="s">
        <v>9</v>
      </c>
      <c r="D1575" s="477">
        <v>87.76</v>
      </c>
    </row>
    <row r="1576" spans="1:4" s="476" customFormat="1" x14ac:dyDescent="0.2">
      <c r="A1576" s="476">
        <v>3471</v>
      </c>
      <c r="B1576" s="476" t="s">
        <v>9015</v>
      </c>
      <c r="C1576" s="476" t="s">
        <v>9</v>
      </c>
      <c r="D1576" s="477">
        <v>48.22</v>
      </c>
    </row>
    <row r="1577" spans="1:4" s="476" customFormat="1" x14ac:dyDescent="0.2">
      <c r="A1577" s="476">
        <v>3456</v>
      </c>
      <c r="B1577" s="476" t="s">
        <v>2064</v>
      </c>
      <c r="C1577" s="476" t="s">
        <v>9</v>
      </c>
      <c r="D1577" s="477">
        <v>10.02</v>
      </c>
    </row>
    <row r="1578" spans="1:4" s="476" customFormat="1" x14ac:dyDescent="0.2">
      <c r="A1578" s="476">
        <v>3459</v>
      </c>
      <c r="B1578" s="476" t="s">
        <v>2163</v>
      </c>
      <c r="C1578" s="476" t="s">
        <v>9</v>
      </c>
      <c r="D1578" s="477">
        <v>123.78</v>
      </c>
    </row>
    <row r="1579" spans="1:4" s="476" customFormat="1" x14ac:dyDescent="0.2">
      <c r="A1579" s="476">
        <v>3469</v>
      </c>
      <c r="B1579" s="476" t="s">
        <v>9016</v>
      </c>
      <c r="C1579" s="476" t="s">
        <v>9</v>
      </c>
      <c r="D1579" s="477">
        <v>235.4</v>
      </c>
    </row>
    <row r="1580" spans="1:4" s="476" customFormat="1" x14ac:dyDescent="0.2">
      <c r="A1580" s="476">
        <v>3460</v>
      </c>
      <c r="B1580" s="476" t="s">
        <v>9017</v>
      </c>
      <c r="C1580" s="476" t="s">
        <v>9</v>
      </c>
      <c r="D1580" s="477">
        <v>343.48</v>
      </c>
    </row>
    <row r="1581" spans="1:4" s="476" customFormat="1" x14ac:dyDescent="0.2">
      <c r="A1581" s="476">
        <v>3461</v>
      </c>
      <c r="B1581" s="476" t="s">
        <v>9018</v>
      </c>
      <c r="C1581" s="476" t="s">
        <v>9</v>
      </c>
      <c r="D1581" s="477">
        <v>877.93</v>
      </c>
    </row>
    <row r="1582" spans="1:4" s="476" customFormat="1" x14ac:dyDescent="0.2">
      <c r="A1582" s="476">
        <v>37433</v>
      </c>
      <c r="B1582" s="476" t="s">
        <v>9019</v>
      </c>
      <c r="C1582" s="476" t="s">
        <v>9</v>
      </c>
      <c r="D1582" s="477">
        <v>276.89</v>
      </c>
    </row>
    <row r="1583" spans="1:4" s="476" customFormat="1" x14ac:dyDescent="0.2">
      <c r="A1583" s="476">
        <v>37430</v>
      </c>
      <c r="B1583" s="476" t="s">
        <v>9020</v>
      </c>
      <c r="C1583" s="476" t="s">
        <v>9</v>
      </c>
      <c r="D1583" s="477">
        <v>34.700000000000003</v>
      </c>
    </row>
    <row r="1584" spans="1:4" s="476" customFormat="1" x14ac:dyDescent="0.2">
      <c r="A1584" s="476">
        <v>37434</v>
      </c>
      <c r="B1584" s="476" t="s">
        <v>9021</v>
      </c>
      <c r="C1584" s="476" t="s">
        <v>9</v>
      </c>
      <c r="D1584" s="478">
        <v>2581.75</v>
      </c>
    </row>
    <row r="1585" spans="1:4" s="476" customFormat="1" x14ac:dyDescent="0.2">
      <c r="A1585" s="476">
        <v>37431</v>
      </c>
      <c r="B1585" s="476" t="s">
        <v>9022</v>
      </c>
      <c r="C1585" s="476" t="s">
        <v>9</v>
      </c>
      <c r="D1585" s="477">
        <v>47.07</v>
      </c>
    </row>
    <row r="1586" spans="1:4" s="476" customFormat="1" x14ac:dyDescent="0.2">
      <c r="A1586" s="476">
        <v>37432</v>
      </c>
      <c r="B1586" s="476" t="s">
        <v>9023</v>
      </c>
      <c r="C1586" s="476" t="s">
        <v>9</v>
      </c>
      <c r="D1586" s="477">
        <v>86.82</v>
      </c>
    </row>
    <row r="1587" spans="1:4" s="476" customFormat="1" x14ac:dyDescent="0.2">
      <c r="A1587" s="476">
        <v>37413</v>
      </c>
      <c r="B1587" s="476" t="s">
        <v>9024</v>
      </c>
      <c r="C1587" s="476" t="s">
        <v>9</v>
      </c>
      <c r="D1587" s="477">
        <v>4.38</v>
      </c>
    </row>
    <row r="1588" spans="1:4" s="476" customFormat="1" x14ac:dyDescent="0.2">
      <c r="A1588" s="476">
        <v>37414</v>
      </c>
      <c r="B1588" s="476" t="s">
        <v>9025</v>
      </c>
      <c r="C1588" s="476" t="s">
        <v>9</v>
      </c>
      <c r="D1588" s="477">
        <v>4.97</v>
      </c>
    </row>
    <row r="1589" spans="1:4" s="476" customFormat="1" x14ac:dyDescent="0.2">
      <c r="A1589" s="476">
        <v>37415</v>
      </c>
      <c r="B1589" s="476" t="s">
        <v>9026</v>
      </c>
      <c r="C1589" s="476" t="s">
        <v>9</v>
      </c>
      <c r="D1589" s="477">
        <v>9.0299999999999994</v>
      </c>
    </row>
    <row r="1590" spans="1:4" s="476" customFormat="1" x14ac:dyDescent="0.2">
      <c r="A1590" s="476">
        <v>37416</v>
      </c>
      <c r="B1590" s="476" t="s">
        <v>9027</v>
      </c>
      <c r="C1590" s="476" t="s">
        <v>9</v>
      </c>
      <c r="D1590" s="477">
        <v>4.09</v>
      </c>
    </row>
    <row r="1591" spans="1:4" s="476" customFormat="1" x14ac:dyDescent="0.2">
      <c r="A1591" s="476">
        <v>37417</v>
      </c>
      <c r="B1591" s="476" t="s">
        <v>9028</v>
      </c>
      <c r="C1591" s="476" t="s">
        <v>9</v>
      </c>
      <c r="D1591" s="477">
        <v>5.88</v>
      </c>
    </row>
    <row r="1592" spans="1:4" s="476" customFormat="1" x14ac:dyDescent="0.2">
      <c r="A1592" s="476">
        <v>43590</v>
      </c>
      <c r="B1592" s="476" t="s">
        <v>13122</v>
      </c>
      <c r="C1592" s="476" t="s">
        <v>9</v>
      </c>
      <c r="D1592" s="477">
        <v>143.76</v>
      </c>
    </row>
    <row r="1593" spans="1:4" s="476" customFormat="1" x14ac:dyDescent="0.2">
      <c r="A1593" s="476">
        <v>43589</v>
      </c>
      <c r="B1593" s="476" t="s">
        <v>13123</v>
      </c>
      <c r="C1593" s="476" t="s">
        <v>9</v>
      </c>
      <c r="D1593" s="477">
        <v>26.01</v>
      </c>
    </row>
    <row r="1594" spans="1:4" s="476" customFormat="1" x14ac:dyDescent="0.2">
      <c r="A1594" s="476">
        <v>34519</v>
      </c>
      <c r="B1594" s="476" t="s">
        <v>9029</v>
      </c>
      <c r="C1594" s="476" t="s">
        <v>9</v>
      </c>
      <c r="D1594" s="477">
        <v>95.75</v>
      </c>
    </row>
    <row r="1595" spans="1:4" s="476" customFormat="1" x14ac:dyDescent="0.2">
      <c r="A1595" s="476">
        <v>1649</v>
      </c>
      <c r="B1595" s="476" t="s">
        <v>9030</v>
      </c>
      <c r="C1595" s="476" t="s">
        <v>9</v>
      </c>
      <c r="D1595" s="477">
        <v>74.12</v>
      </c>
    </row>
    <row r="1596" spans="1:4" s="476" customFormat="1" x14ac:dyDescent="0.2">
      <c r="A1596" s="476">
        <v>1653</v>
      </c>
      <c r="B1596" s="476" t="s">
        <v>9031</v>
      </c>
      <c r="C1596" s="476" t="s">
        <v>9</v>
      </c>
      <c r="D1596" s="477">
        <v>58.05</v>
      </c>
    </row>
    <row r="1597" spans="1:4" s="476" customFormat="1" x14ac:dyDescent="0.2">
      <c r="A1597" s="476">
        <v>1647</v>
      </c>
      <c r="B1597" s="476" t="s">
        <v>9032</v>
      </c>
      <c r="C1597" s="476" t="s">
        <v>9</v>
      </c>
      <c r="D1597" s="477">
        <v>20.79</v>
      </c>
    </row>
    <row r="1598" spans="1:4" s="476" customFormat="1" x14ac:dyDescent="0.2">
      <c r="A1598" s="476">
        <v>1648</v>
      </c>
      <c r="B1598" s="476" t="s">
        <v>9033</v>
      </c>
      <c r="C1598" s="476" t="s">
        <v>9</v>
      </c>
      <c r="D1598" s="477">
        <v>39.92</v>
      </c>
    </row>
    <row r="1599" spans="1:4" s="476" customFormat="1" x14ac:dyDescent="0.2">
      <c r="A1599" s="476">
        <v>1651</v>
      </c>
      <c r="B1599" s="476" t="s">
        <v>9034</v>
      </c>
      <c r="C1599" s="476" t="s">
        <v>9</v>
      </c>
      <c r="D1599" s="477">
        <v>185.18</v>
      </c>
    </row>
    <row r="1600" spans="1:4" s="476" customFormat="1" x14ac:dyDescent="0.2">
      <c r="A1600" s="476">
        <v>1650</v>
      </c>
      <c r="B1600" s="476" t="s">
        <v>9035</v>
      </c>
      <c r="C1600" s="476" t="s">
        <v>9</v>
      </c>
      <c r="D1600" s="477">
        <v>102.36</v>
      </c>
    </row>
    <row r="1601" spans="1:4" s="476" customFormat="1" x14ac:dyDescent="0.2">
      <c r="A1601" s="476">
        <v>1654</v>
      </c>
      <c r="B1601" s="476" t="s">
        <v>9036</v>
      </c>
      <c r="C1601" s="476" t="s">
        <v>9</v>
      </c>
      <c r="D1601" s="477">
        <v>28.53</v>
      </c>
    </row>
    <row r="1602" spans="1:4" s="476" customFormat="1" x14ac:dyDescent="0.2">
      <c r="A1602" s="476">
        <v>1652</v>
      </c>
      <c r="B1602" s="476" t="s">
        <v>9037</v>
      </c>
      <c r="C1602" s="476" t="s">
        <v>9</v>
      </c>
      <c r="D1602" s="477">
        <v>265.77999999999997</v>
      </c>
    </row>
    <row r="1603" spans="1:4" s="476" customFormat="1" x14ac:dyDescent="0.2">
      <c r="A1603" s="476">
        <v>10510</v>
      </c>
      <c r="B1603" s="476" t="s">
        <v>9038</v>
      </c>
      <c r="C1603" s="476" t="s">
        <v>9</v>
      </c>
      <c r="D1603" s="477">
        <v>115.46</v>
      </c>
    </row>
    <row r="1604" spans="1:4" s="476" customFormat="1" x14ac:dyDescent="0.2">
      <c r="A1604" s="476">
        <v>1747</v>
      </c>
      <c r="B1604" s="476" t="s">
        <v>9039</v>
      </c>
      <c r="C1604" s="476" t="s">
        <v>9</v>
      </c>
      <c r="D1604" s="477">
        <v>158.74</v>
      </c>
    </row>
    <row r="1605" spans="1:4" s="476" customFormat="1" x14ac:dyDescent="0.2">
      <c r="A1605" s="476">
        <v>1744</v>
      </c>
      <c r="B1605" s="476" t="s">
        <v>9040</v>
      </c>
      <c r="C1605" s="476" t="s">
        <v>9</v>
      </c>
      <c r="D1605" s="477">
        <v>109.95</v>
      </c>
    </row>
    <row r="1606" spans="1:4" s="476" customFormat="1" x14ac:dyDescent="0.2">
      <c r="A1606" s="476">
        <v>1743</v>
      </c>
      <c r="B1606" s="476" t="s">
        <v>9041</v>
      </c>
      <c r="C1606" s="476" t="s">
        <v>9</v>
      </c>
      <c r="D1606" s="477">
        <v>144.38</v>
      </c>
    </row>
    <row r="1607" spans="1:4" s="476" customFormat="1" x14ac:dyDescent="0.2">
      <c r="A1607" s="476">
        <v>39640</v>
      </c>
      <c r="B1607" s="476" t="s">
        <v>9042</v>
      </c>
      <c r="C1607" s="476" t="s">
        <v>9</v>
      </c>
      <c r="D1607" s="477">
        <v>8.6</v>
      </c>
    </row>
    <row r="1608" spans="1:4" s="476" customFormat="1" x14ac:dyDescent="0.2">
      <c r="A1608" s="476">
        <v>11013</v>
      </c>
      <c r="B1608" s="476" t="s">
        <v>9043</v>
      </c>
      <c r="C1608" s="476" t="s">
        <v>9</v>
      </c>
      <c r="D1608" s="477">
        <v>17.690000000000001</v>
      </c>
    </row>
    <row r="1609" spans="1:4" s="476" customFormat="1" x14ac:dyDescent="0.2">
      <c r="A1609" s="476">
        <v>11017</v>
      </c>
      <c r="B1609" s="476" t="s">
        <v>9044</v>
      </c>
      <c r="C1609" s="476" t="s">
        <v>9</v>
      </c>
      <c r="D1609" s="477">
        <v>7.55</v>
      </c>
    </row>
    <row r="1610" spans="1:4" s="476" customFormat="1" x14ac:dyDescent="0.2">
      <c r="A1610" s="476">
        <v>20236</v>
      </c>
      <c r="B1610" s="476" t="s">
        <v>9045</v>
      </c>
      <c r="C1610" s="476" t="s">
        <v>9</v>
      </c>
      <c r="D1610" s="477">
        <v>33.25</v>
      </c>
    </row>
    <row r="1611" spans="1:4" s="476" customFormat="1" x14ac:dyDescent="0.2">
      <c r="A1611" s="476">
        <v>7215</v>
      </c>
      <c r="B1611" s="476" t="s">
        <v>9046</v>
      </c>
      <c r="C1611" s="476" t="s">
        <v>9</v>
      </c>
      <c r="D1611" s="477">
        <v>28.47</v>
      </c>
    </row>
    <row r="1612" spans="1:4" s="476" customFormat="1" x14ac:dyDescent="0.2">
      <c r="A1612" s="476">
        <v>7216</v>
      </c>
      <c r="B1612" s="476" t="s">
        <v>9047</v>
      </c>
      <c r="C1612" s="476" t="s">
        <v>9</v>
      </c>
      <c r="D1612" s="477">
        <v>119</v>
      </c>
    </row>
    <row r="1613" spans="1:4" s="476" customFormat="1" x14ac:dyDescent="0.2">
      <c r="A1613" s="476">
        <v>20235</v>
      </c>
      <c r="B1613" s="476" t="s">
        <v>9048</v>
      </c>
      <c r="C1613" s="476" t="s">
        <v>9</v>
      </c>
      <c r="D1613" s="477">
        <v>60.16</v>
      </c>
    </row>
    <row r="1614" spans="1:4" s="476" customFormat="1" x14ac:dyDescent="0.2">
      <c r="A1614" s="476">
        <v>7181</v>
      </c>
      <c r="B1614" s="476" t="s">
        <v>9049</v>
      </c>
      <c r="C1614" s="476" t="s">
        <v>9</v>
      </c>
      <c r="D1614" s="477">
        <v>3.35</v>
      </c>
    </row>
    <row r="1615" spans="1:4" s="476" customFormat="1" x14ac:dyDescent="0.2">
      <c r="A1615" s="476">
        <v>40742</v>
      </c>
      <c r="B1615" s="476" t="s">
        <v>9050</v>
      </c>
      <c r="C1615" s="476" t="s">
        <v>9</v>
      </c>
      <c r="D1615" s="477">
        <v>9.8000000000000007</v>
      </c>
    </row>
    <row r="1616" spans="1:4" s="476" customFormat="1" x14ac:dyDescent="0.2">
      <c r="A1616" s="476">
        <v>7214</v>
      </c>
      <c r="B1616" s="476" t="s">
        <v>9051</v>
      </c>
      <c r="C1616" s="476" t="s">
        <v>9</v>
      </c>
      <c r="D1616" s="477">
        <v>40.770000000000003</v>
      </c>
    </row>
    <row r="1617" spans="1:4" s="476" customFormat="1" x14ac:dyDescent="0.2">
      <c r="A1617" s="476">
        <v>7219</v>
      </c>
      <c r="B1617" s="476" t="s">
        <v>9052</v>
      </c>
      <c r="C1617" s="476" t="s">
        <v>9</v>
      </c>
      <c r="D1617" s="477">
        <v>42.2</v>
      </c>
    </row>
    <row r="1618" spans="1:4" s="476" customFormat="1" x14ac:dyDescent="0.2">
      <c r="A1618" s="476">
        <v>37972</v>
      </c>
      <c r="B1618" s="476" t="s">
        <v>9053</v>
      </c>
      <c r="C1618" s="476" t="s">
        <v>9</v>
      </c>
      <c r="D1618" s="477">
        <v>4.05</v>
      </c>
    </row>
    <row r="1619" spans="1:4" s="476" customFormat="1" x14ac:dyDescent="0.2">
      <c r="A1619" s="476">
        <v>37973</v>
      </c>
      <c r="B1619" s="476" t="s">
        <v>9054</v>
      </c>
      <c r="C1619" s="476" t="s">
        <v>9</v>
      </c>
      <c r="D1619" s="477">
        <v>6.49</v>
      </c>
    </row>
    <row r="1620" spans="1:4" s="476" customFormat="1" x14ac:dyDescent="0.2">
      <c r="A1620" s="476">
        <v>37971</v>
      </c>
      <c r="B1620" s="476" t="s">
        <v>9055</v>
      </c>
      <c r="C1620" s="476" t="s">
        <v>9</v>
      </c>
      <c r="D1620" s="477">
        <v>2.4300000000000002</v>
      </c>
    </row>
    <row r="1621" spans="1:4" s="476" customFormat="1" x14ac:dyDescent="0.2">
      <c r="A1621" s="476">
        <v>20094</v>
      </c>
      <c r="B1621" s="476" t="s">
        <v>9056</v>
      </c>
      <c r="C1621" s="476" t="s">
        <v>9</v>
      </c>
      <c r="D1621" s="477">
        <v>29.52</v>
      </c>
    </row>
    <row r="1622" spans="1:4" s="476" customFormat="1" x14ac:dyDescent="0.2">
      <c r="A1622" s="476">
        <v>20095</v>
      </c>
      <c r="B1622" s="476" t="s">
        <v>9057</v>
      </c>
      <c r="C1622" s="476" t="s">
        <v>9</v>
      </c>
      <c r="D1622" s="477">
        <v>37.590000000000003</v>
      </c>
    </row>
    <row r="1623" spans="1:4" s="476" customFormat="1" x14ac:dyDescent="0.2">
      <c r="A1623" s="476">
        <v>1954</v>
      </c>
      <c r="B1623" s="476" t="s">
        <v>9058</v>
      </c>
      <c r="C1623" s="476" t="s">
        <v>9</v>
      </c>
      <c r="D1623" s="477">
        <v>146.52000000000001</v>
      </c>
    </row>
    <row r="1624" spans="1:4" s="476" customFormat="1" x14ac:dyDescent="0.2">
      <c r="A1624" s="476">
        <v>1926</v>
      </c>
      <c r="B1624" s="476" t="s">
        <v>9059</v>
      </c>
      <c r="C1624" s="476" t="s">
        <v>9</v>
      </c>
      <c r="D1624" s="477">
        <v>1.93</v>
      </c>
    </row>
    <row r="1625" spans="1:4" s="476" customFormat="1" x14ac:dyDescent="0.2">
      <c r="A1625" s="476">
        <v>1927</v>
      </c>
      <c r="B1625" s="476" t="s">
        <v>1599</v>
      </c>
      <c r="C1625" s="476" t="s">
        <v>9</v>
      </c>
      <c r="D1625" s="477">
        <v>2.5499999999999998</v>
      </c>
    </row>
    <row r="1626" spans="1:4" s="476" customFormat="1" x14ac:dyDescent="0.2">
      <c r="A1626" s="476">
        <v>1923</v>
      </c>
      <c r="B1626" s="476" t="s">
        <v>9060</v>
      </c>
      <c r="C1626" s="476" t="s">
        <v>9</v>
      </c>
      <c r="D1626" s="477">
        <v>4.18</v>
      </c>
    </row>
    <row r="1627" spans="1:4" s="476" customFormat="1" x14ac:dyDescent="0.2">
      <c r="A1627" s="476">
        <v>1929</v>
      </c>
      <c r="B1627" s="476" t="s">
        <v>9061</v>
      </c>
      <c r="C1627" s="476" t="s">
        <v>9</v>
      </c>
      <c r="D1627" s="477">
        <v>6.84</v>
      </c>
    </row>
    <row r="1628" spans="1:4" s="476" customFormat="1" x14ac:dyDescent="0.2">
      <c r="A1628" s="476">
        <v>1930</v>
      </c>
      <c r="B1628" s="476" t="s">
        <v>9062</v>
      </c>
      <c r="C1628" s="476" t="s">
        <v>9</v>
      </c>
      <c r="D1628" s="477">
        <v>13.27</v>
      </c>
    </row>
    <row r="1629" spans="1:4" s="476" customFormat="1" x14ac:dyDescent="0.2">
      <c r="A1629" s="476">
        <v>1924</v>
      </c>
      <c r="B1629" s="476" t="s">
        <v>9063</v>
      </c>
      <c r="C1629" s="476" t="s">
        <v>9</v>
      </c>
      <c r="D1629" s="477">
        <v>22.87</v>
      </c>
    </row>
    <row r="1630" spans="1:4" s="476" customFormat="1" x14ac:dyDescent="0.2">
      <c r="A1630" s="476">
        <v>1922</v>
      </c>
      <c r="B1630" s="476" t="s">
        <v>9064</v>
      </c>
      <c r="C1630" s="476" t="s">
        <v>9</v>
      </c>
      <c r="D1630" s="477">
        <v>33.97</v>
      </c>
    </row>
    <row r="1631" spans="1:4" s="476" customFormat="1" x14ac:dyDescent="0.2">
      <c r="A1631" s="476">
        <v>1953</v>
      </c>
      <c r="B1631" s="476" t="s">
        <v>9065</v>
      </c>
      <c r="C1631" s="476" t="s">
        <v>9</v>
      </c>
      <c r="D1631" s="477">
        <v>59.36</v>
      </c>
    </row>
    <row r="1632" spans="1:4" s="476" customFormat="1" x14ac:dyDescent="0.2">
      <c r="A1632" s="476">
        <v>1962</v>
      </c>
      <c r="B1632" s="476" t="s">
        <v>9066</v>
      </c>
      <c r="C1632" s="476" t="s">
        <v>9</v>
      </c>
      <c r="D1632" s="477">
        <v>194.23</v>
      </c>
    </row>
    <row r="1633" spans="1:4" s="476" customFormat="1" x14ac:dyDescent="0.2">
      <c r="A1633" s="476">
        <v>1955</v>
      </c>
      <c r="B1633" s="476" t="s">
        <v>9067</v>
      </c>
      <c r="C1633" s="476" t="s">
        <v>9</v>
      </c>
      <c r="D1633" s="477">
        <v>2.56</v>
      </c>
    </row>
    <row r="1634" spans="1:4" s="476" customFormat="1" x14ac:dyDescent="0.2">
      <c r="A1634" s="476">
        <v>1956</v>
      </c>
      <c r="B1634" s="476" t="s">
        <v>9068</v>
      </c>
      <c r="C1634" s="476" t="s">
        <v>9</v>
      </c>
      <c r="D1634" s="477">
        <v>3.31</v>
      </c>
    </row>
    <row r="1635" spans="1:4" s="476" customFormat="1" x14ac:dyDescent="0.2">
      <c r="A1635" s="476">
        <v>1957</v>
      </c>
      <c r="B1635" s="476" t="s">
        <v>9069</v>
      </c>
      <c r="C1635" s="476" t="s">
        <v>9</v>
      </c>
      <c r="D1635" s="477">
        <v>7.53</v>
      </c>
    </row>
    <row r="1636" spans="1:4" s="476" customFormat="1" x14ac:dyDescent="0.2">
      <c r="A1636" s="476">
        <v>1958</v>
      </c>
      <c r="B1636" s="476" t="s">
        <v>9070</v>
      </c>
      <c r="C1636" s="476" t="s">
        <v>9</v>
      </c>
      <c r="D1636" s="477">
        <v>13.36</v>
      </c>
    </row>
    <row r="1637" spans="1:4" s="476" customFormat="1" x14ac:dyDescent="0.2">
      <c r="A1637" s="476">
        <v>1959</v>
      </c>
      <c r="B1637" s="476" t="s">
        <v>1601</v>
      </c>
      <c r="C1637" s="476" t="s">
        <v>9</v>
      </c>
      <c r="D1637" s="477">
        <v>16.29</v>
      </c>
    </row>
    <row r="1638" spans="1:4" s="476" customFormat="1" x14ac:dyDescent="0.2">
      <c r="A1638" s="476">
        <v>1925</v>
      </c>
      <c r="B1638" s="476" t="s">
        <v>1772</v>
      </c>
      <c r="C1638" s="476" t="s">
        <v>9</v>
      </c>
      <c r="D1638" s="477">
        <v>40.270000000000003</v>
      </c>
    </row>
    <row r="1639" spans="1:4" s="476" customFormat="1" x14ac:dyDescent="0.2">
      <c r="A1639" s="476">
        <v>1960</v>
      </c>
      <c r="B1639" s="476" t="s">
        <v>9071</v>
      </c>
      <c r="C1639" s="476" t="s">
        <v>9</v>
      </c>
      <c r="D1639" s="477">
        <v>57.26</v>
      </c>
    </row>
    <row r="1640" spans="1:4" s="476" customFormat="1" x14ac:dyDescent="0.2">
      <c r="A1640" s="476">
        <v>1961</v>
      </c>
      <c r="B1640" s="476" t="s">
        <v>9072</v>
      </c>
      <c r="C1640" s="476" t="s">
        <v>9</v>
      </c>
      <c r="D1640" s="477">
        <v>82.27</v>
      </c>
    </row>
    <row r="1641" spans="1:4" s="476" customFormat="1" x14ac:dyDescent="0.2">
      <c r="A1641" s="476">
        <v>38426</v>
      </c>
      <c r="B1641" s="476" t="s">
        <v>13124</v>
      </c>
      <c r="C1641" s="476" t="s">
        <v>9</v>
      </c>
      <c r="D1641" s="477">
        <v>23.92</v>
      </c>
    </row>
    <row r="1642" spans="1:4" s="476" customFormat="1" x14ac:dyDescent="0.2">
      <c r="A1642" s="476">
        <v>38423</v>
      </c>
      <c r="B1642" s="476" t="s">
        <v>13125</v>
      </c>
      <c r="C1642" s="476" t="s">
        <v>9</v>
      </c>
      <c r="D1642" s="477">
        <v>54.25</v>
      </c>
    </row>
    <row r="1643" spans="1:4" s="476" customFormat="1" x14ac:dyDescent="0.2">
      <c r="A1643" s="476">
        <v>38421</v>
      </c>
      <c r="B1643" s="476" t="s">
        <v>13126</v>
      </c>
      <c r="C1643" s="476" t="s">
        <v>9</v>
      </c>
      <c r="D1643" s="477">
        <v>25.61</v>
      </c>
    </row>
    <row r="1644" spans="1:4" s="476" customFormat="1" x14ac:dyDescent="0.2">
      <c r="A1644" s="476">
        <v>38422</v>
      </c>
      <c r="B1644" s="476" t="s">
        <v>13127</v>
      </c>
      <c r="C1644" s="476" t="s">
        <v>9</v>
      </c>
      <c r="D1644" s="477">
        <v>37.44</v>
      </c>
    </row>
    <row r="1645" spans="1:4" s="476" customFormat="1" x14ac:dyDescent="0.2">
      <c r="A1645" s="476">
        <v>39866</v>
      </c>
      <c r="B1645" s="476" t="s">
        <v>9073</v>
      </c>
      <c r="C1645" s="476" t="s">
        <v>9</v>
      </c>
      <c r="D1645" s="477">
        <v>19.829999999999998</v>
      </c>
    </row>
    <row r="1646" spans="1:4" s="476" customFormat="1" x14ac:dyDescent="0.2">
      <c r="A1646" s="476">
        <v>39867</v>
      </c>
      <c r="B1646" s="476" t="s">
        <v>9074</v>
      </c>
      <c r="C1646" s="476" t="s">
        <v>9</v>
      </c>
      <c r="D1646" s="477">
        <v>44.09</v>
      </c>
    </row>
    <row r="1647" spans="1:4" s="476" customFormat="1" x14ac:dyDescent="0.2">
      <c r="A1647" s="476">
        <v>39868</v>
      </c>
      <c r="B1647" s="476" t="s">
        <v>9075</v>
      </c>
      <c r="C1647" s="476" t="s">
        <v>9</v>
      </c>
      <c r="D1647" s="477">
        <v>79.430000000000007</v>
      </c>
    </row>
    <row r="1648" spans="1:4" s="476" customFormat="1" x14ac:dyDescent="0.2">
      <c r="A1648" s="476">
        <v>37999</v>
      </c>
      <c r="B1648" s="476" t="s">
        <v>9076</v>
      </c>
      <c r="C1648" s="476" t="s">
        <v>9</v>
      </c>
      <c r="D1648" s="477">
        <v>3.88</v>
      </c>
    </row>
    <row r="1649" spans="1:4" s="476" customFormat="1" x14ac:dyDescent="0.2">
      <c r="A1649" s="476">
        <v>38000</v>
      </c>
      <c r="B1649" s="476" t="s">
        <v>9077</v>
      </c>
      <c r="C1649" s="476" t="s">
        <v>9</v>
      </c>
      <c r="D1649" s="477">
        <v>5.14</v>
      </c>
    </row>
    <row r="1650" spans="1:4" s="476" customFormat="1" x14ac:dyDescent="0.2">
      <c r="A1650" s="476">
        <v>38129</v>
      </c>
      <c r="B1650" s="476" t="s">
        <v>9078</v>
      </c>
      <c r="C1650" s="476" t="s">
        <v>9</v>
      </c>
      <c r="D1650" s="477">
        <v>4.45</v>
      </c>
    </row>
    <row r="1651" spans="1:4" s="476" customFormat="1" x14ac:dyDescent="0.2">
      <c r="A1651" s="476">
        <v>38025</v>
      </c>
      <c r="B1651" s="476" t="s">
        <v>1624</v>
      </c>
      <c r="C1651" s="476" t="s">
        <v>9</v>
      </c>
      <c r="D1651" s="477">
        <v>7.43</v>
      </c>
    </row>
    <row r="1652" spans="1:4" s="476" customFormat="1" x14ac:dyDescent="0.2">
      <c r="A1652" s="476">
        <v>38026</v>
      </c>
      <c r="B1652" s="476" t="s">
        <v>9079</v>
      </c>
      <c r="C1652" s="476" t="s">
        <v>9</v>
      </c>
      <c r="D1652" s="477">
        <v>19.91</v>
      </c>
    </row>
    <row r="1653" spans="1:4" s="476" customFormat="1" x14ac:dyDescent="0.2">
      <c r="A1653" s="476">
        <v>1858</v>
      </c>
      <c r="B1653" s="476" t="s">
        <v>9080</v>
      </c>
      <c r="C1653" s="476" t="s">
        <v>9</v>
      </c>
      <c r="D1653" s="477">
        <v>41.33</v>
      </c>
    </row>
    <row r="1654" spans="1:4" s="476" customFormat="1" x14ac:dyDescent="0.2">
      <c r="A1654" s="476">
        <v>1844</v>
      </c>
      <c r="B1654" s="476" t="s">
        <v>9081</v>
      </c>
      <c r="C1654" s="476" t="s">
        <v>9</v>
      </c>
      <c r="D1654" s="477">
        <v>152.38</v>
      </c>
    </row>
    <row r="1655" spans="1:4" s="476" customFormat="1" x14ac:dyDescent="0.2">
      <c r="A1655" s="476">
        <v>1863</v>
      </c>
      <c r="B1655" s="476" t="s">
        <v>9082</v>
      </c>
      <c r="C1655" s="476" t="s">
        <v>9</v>
      </c>
      <c r="D1655" s="477">
        <v>59.98</v>
      </c>
    </row>
    <row r="1656" spans="1:4" s="476" customFormat="1" x14ac:dyDescent="0.2">
      <c r="A1656" s="476">
        <v>1865</v>
      </c>
      <c r="B1656" s="476" t="s">
        <v>9083</v>
      </c>
      <c r="C1656" s="476" t="s">
        <v>9</v>
      </c>
      <c r="D1656" s="477">
        <v>218.82</v>
      </c>
    </row>
    <row r="1657" spans="1:4" s="476" customFormat="1" x14ac:dyDescent="0.2">
      <c r="A1657" s="476">
        <v>36355</v>
      </c>
      <c r="B1657" s="476" t="s">
        <v>9084</v>
      </c>
      <c r="C1657" s="476" t="s">
        <v>9</v>
      </c>
      <c r="D1657" s="477">
        <v>7.21</v>
      </c>
    </row>
    <row r="1658" spans="1:4" s="476" customFormat="1" x14ac:dyDescent="0.2">
      <c r="A1658" s="476">
        <v>36356</v>
      </c>
      <c r="B1658" s="476" t="s">
        <v>9085</v>
      </c>
      <c r="C1658" s="476" t="s">
        <v>9</v>
      </c>
      <c r="D1658" s="477">
        <v>12.12</v>
      </c>
    </row>
    <row r="1659" spans="1:4" s="476" customFormat="1" x14ac:dyDescent="0.2">
      <c r="A1659" s="476">
        <v>1932</v>
      </c>
      <c r="B1659" s="476" t="s">
        <v>9086</v>
      </c>
      <c r="C1659" s="476" t="s">
        <v>9</v>
      </c>
      <c r="D1659" s="477">
        <v>9.24</v>
      </c>
    </row>
    <row r="1660" spans="1:4" s="476" customFormat="1" x14ac:dyDescent="0.2">
      <c r="A1660" s="476">
        <v>1933</v>
      </c>
      <c r="B1660" s="476" t="s">
        <v>9087</v>
      </c>
      <c r="C1660" s="476" t="s">
        <v>9</v>
      </c>
      <c r="D1660" s="477">
        <v>4.0599999999999996</v>
      </c>
    </row>
    <row r="1661" spans="1:4" s="476" customFormat="1" x14ac:dyDescent="0.2">
      <c r="A1661" s="476">
        <v>1951</v>
      </c>
      <c r="B1661" s="476" t="s">
        <v>1744</v>
      </c>
      <c r="C1661" s="476" t="s">
        <v>9</v>
      </c>
      <c r="D1661" s="477">
        <v>18.079999999999998</v>
      </c>
    </row>
    <row r="1662" spans="1:4" s="476" customFormat="1" x14ac:dyDescent="0.2">
      <c r="A1662" s="476">
        <v>1966</v>
      </c>
      <c r="B1662" s="476" t="s">
        <v>9088</v>
      </c>
      <c r="C1662" s="476" t="s">
        <v>9</v>
      </c>
      <c r="D1662" s="477">
        <v>20.8</v>
      </c>
    </row>
    <row r="1663" spans="1:4" s="476" customFormat="1" x14ac:dyDescent="0.2">
      <c r="A1663" s="476">
        <v>1952</v>
      </c>
      <c r="B1663" s="476" t="s">
        <v>9089</v>
      </c>
      <c r="C1663" s="476" t="s">
        <v>9</v>
      </c>
      <c r="D1663" s="477">
        <v>78.11</v>
      </c>
    </row>
    <row r="1664" spans="1:4" s="476" customFormat="1" x14ac:dyDescent="0.2">
      <c r="A1664" s="476">
        <v>20104</v>
      </c>
      <c r="B1664" s="476" t="s">
        <v>9090</v>
      </c>
      <c r="C1664" s="476" t="s">
        <v>9</v>
      </c>
      <c r="D1664" s="477">
        <v>577.17999999999995</v>
      </c>
    </row>
    <row r="1665" spans="1:4" s="476" customFormat="1" x14ac:dyDescent="0.2">
      <c r="A1665" s="476">
        <v>20105</v>
      </c>
      <c r="B1665" s="476" t="s">
        <v>9091</v>
      </c>
      <c r="C1665" s="476" t="s">
        <v>9</v>
      </c>
      <c r="D1665" s="477">
        <v>899.02</v>
      </c>
    </row>
    <row r="1666" spans="1:4" s="476" customFormat="1" x14ac:dyDescent="0.2">
      <c r="A1666" s="476">
        <v>1965</v>
      </c>
      <c r="B1666" s="476" t="s">
        <v>9092</v>
      </c>
      <c r="C1666" s="476" t="s">
        <v>9</v>
      </c>
      <c r="D1666" s="477">
        <v>42.17</v>
      </c>
    </row>
    <row r="1667" spans="1:4" s="476" customFormat="1" x14ac:dyDescent="0.2">
      <c r="A1667" s="476">
        <v>10765</v>
      </c>
      <c r="B1667" s="476" t="s">
        <v>9093</v>
      </c>
      <c r="C1667" s="476" t="s">
        <v>9</v>
      </c>
      <c r="D1667" s="477">
        <v>10.66</v>
      </c>
    </row>
    <row r="1668" spans="1:4" s="476" customFormat="1" x14ac:dyDescent="0.2">
      <c r="A1668" s="476">
        <v>10767</v>
      </c>
      <c r="B1668" s="476" t="s">
        <v>9094</v>
      </c>
      <c r="C1668" s="476" t="s">
        <v>9</v>
      </c>
      <c r="D1668" s="477">
        <v>34.92</v>
      </c>
    </row>
    <row r="1669" spans="1:4" s="476" customFormat="1" x14ac:dyDescent="0.2">
      <c r="A1669" s="476">
        <v>1970</v>
      </c>
      <c r="B1669" s="476" t="s">
        <v>9095</v>
      </c>
      <c r="C1669" s="476" t="s">
        <v>9</v>
      </c>
      <c r="D1669" s="477">
        <v>43.77</v>
      </c>
    </row>
    <row r="1670" spans="1:4" s="476" customFormat="1" x14ac:dyDescent="0.2">
      <c r="A1670" s="476">
        <v>1967</v>
      </c>
      <c r="B1670" s="476" t="s">
        <v>9096</v>
      </c>
      <c r="C1670" s="476" t="s">
        <v>9</v>
      </c>
      <c r="D1670" s="477">
        <v>4.87</v>
      </c>
    </row>
    <row r="1671" spans="1:4" s="476" customFormat="1" x14ac:dyDescent="0.2">
      <c r="A1671" s="476">
        <v>1968</v>
      </c>
      <c r="B1671" s="476" t="s">
        <v>9097</v>
      </c>
      <c r="C1671" s="476" t="s">
        <v>9</v>
      </c>
      <c r="D1671" s="477">
        <v>10.199999999999999</v>
      </c>
    </row>
    <row r="1672" spans="1:4" s="476" customFormat="1" x14ac:dyDescent="0.2">
      <c r="A1672" s="476">
        <v>1969</v>
      </c>
      <c r="B1672" s="476" t="s">
        <v>9098</v>
      </c>
      <c r="C1672" s="476" t="s">
        <v>9</v>
      </c>
      <c r="D1672" s="477">
        <v>30.02</v>
      </c>
    </row>
    <row r="1673" spans="1:4" s="476" customFormat="1" x14ac:dyDescent="0.2">
      <c r="A1673" s="476">
        <v>1839</v>
      </c>
      <c r="B1673" s="476" t="s">
        <v>9099</v>
      </c>
      <c r="C1673" s="476" t="s">
        <v>9</v>
      </c>
      <c r="D1673" s="477">
        <v>156.66</v>
      </c>
    </row>
    <row r="1674" spans="1:4" s="476" customFormat="1" x14ac:dyDescent="0.2">
      <c r="A1674" s="476">
        <v>1835</v>
      </c>
      <c r="B1674" s="476" t="s">
        <v>9100</v>
      </c>
      <c r="C1674" s="476" t="s">
        <v>9</v>
      </c>
      <c r="D1674" s="477">
        <v>33.299999999999997</v>
      </c>
    </row>
    <row r="1675" spans="1:4" s="476" customFormat="1" x14ac:dyDescent="0.2">
      <c r="A1675" s="476">
        <v>1823</v>
      </c>
      <c r="B1675" s="476" t="s">
        <v>9101</v>
      </c>
      <c r="C1675" s="476" t="s">
        <v>9</v>
      </c>
      <c r="D1675" s="477">
        <v>64.39</v>
      </c>
    </row>
    <row r="1676" spans="1:4" s="476" customFormat="1" x14ac:dyDescent="0.2">
      <c r="A1676" s="476">
        <v>1827</v>
      </c>
      <c r="B1676" s="476" t="s">
        <v>9102</v>
      </c>
      <c r="C1676" s="476" t="s">
        <v>9</v>
      </c>
      <c r="D1676" s="477">
        <v>155.13</v>
      </c>
    </row>
    <row r="1677" spans="1:4" s="476" customFormat="1" x14ac:dyDescent="0.2">
      <c r="A1677" s="476">
        <v>1831</v>
      </c>
      <c r="B1677" s="476" t="s">
        <v>9103</v>
      </c>
      <c r="C1677" s="476" t="s">
        <v>9</v>
      </c>
      <c r="D1677" s="477">
        <v>33.869999999999997</v>
      </c>
    </row>
    <row r="1678" spans="1:4" s="476" customFormat="1" x14ac:dyDescent="0.2">
      <c r="A1678" s="476">
        <v>1825</v>
      </c>
      <c r="B1678" s="476" t="s">
        <v>9104</v>
      </c>
      <c r="C1678" s="476" t="s">
        <v>9</v>
      </c>
      <c r="D1678" s="477">
        <v>83.58</v>
      </c>
    </row>
    <row r="1679" spans="1:4" s="476" customFormat="1" x14ac:dyDescent="0.2">
      <c r="A1679" s="476">
        <v>1828</v>
      </c>
      <c r="B1679" s="476" t="s">
        <v>9105</v>
      </c>
      <c r="C1679" s="476" t="s">
        <v>9</v>
      </c>
      <c r="D1679" s="477">
        <v>189.31</v>
      </c>
    </row>
    <row r="1680" spans="1:4" s="476" customFormat="1" x14ac:dyDescent="0.2">
      <c r="A1680" s="476">
        <v>1845</v>
      </c>
      <c r="B1680" s="476" t="s">
        <v>9106</v>
      </c>
      <c r="C1680" s="476" t="s">
        <v>9</v>
      </c>
      <c r="D1680" s="477">
        <v>42.44</v>
      </c>
    </row>
    <row r="1681" spans="1:4" s="476" customFormat="1" x14ac:dyDescent="0.2">
      <c r="A1681" s="476">
        <v>1824</v>
      </c>
      <c r="B1681" s="476" t="s">
        <v>9107</v>
      </c>
      <c r="C1681" s="476" t="s">
        <v>9</v>
      </c>
      <c r="D1681" s="477">
        <v>100.19</v>
      </c>
    </row>
    <row r="1682" spans="1:4" s="476" customFormat="1" x14ac:dyDescent="0.2">
      <c r="A1682" s="476">
        <v>1941</v>
      </c>
      <c r="B1682" s="476" t="s">
        <v>9108</v>
      </c>
      <c r="C1682" s="476" t="s">
        <v>9</v>
      </c>
      <c r="D1682" s="477">
        <v>28.7</v>
      </c>
    </row>
    <row r="1683" spans="1:4" s="476" customFormat="1" x14ac:dyDescent="0.2">
      <c r="A1683" s="476">
        <v>1940</v>
      </c>
      <c r="B1683" s="476" t="s">
        <v>9109</v>
      </c>
      <c r="C1683" s="476" t="s">
        <v>9</v>
      </c>
      <c r="D1683" s="477">
        <v>21.69</v>
      </c>
    </row>
    <row r="1684" spans="1:4" s="476" customFormat="1" x14ac:dyDescent="0.2">
      <c r="A1684" s="476">
        <v>1937</v>
      </c>
      <c r="B1684" s="476" t="s">
        <v>9110</v>
      </c>
      <c r="C1684" s="476" t="s">
        <v>9</v>
      </c>
      <c r="D1684" s="477">
        <v>4.5</v>
      </c>
    </row>
    <row r="1685" spans="1:4" s="476" customFormat="1" x14ac:dyDescent="0.2">
      <c r="A1685" s="476">
        <v>1939</v>
      </c>
      <c r="B1685" s="476" t="s">
        <v>9111</v>
      </c>
      <c r="C1685" s="476" t="s">
        <v>9</v>
      </c>
      <c r="D1685" s="477">
        <v>8.92</v>
      </c>
    </row>
    <row r="1686" spans="1:4" s="476" customFormat="1" x14ac:dyDescent="0.2">
      <c r="A1686" s="476">
        <v>1942</v>
      </c>
      <c r="B1686" s="476" t="s">
        <v>9112</v>
      </c>
      <c r="C1686" s="476" t="s">
        <v>9</v>
      </c>
      <c r="D1686" s="477">
        <v>40.96</v>
      </c>
    </row>
    <row r="1687" spans="1:4" s="476" customFormat="1" x14ac:dyDescent="0.2">
      <c r="A1687" s="476">
        <v>1938</v>
      </c>
      <c r="B1687" s="476" t="s">
        <v>9113</v>
      </c>
      <c r="C1687" s="476" t="s">
        <v>9</v>
      </c>
      <c r="D1687" s="477">
        <v>5.7</v>
      </c>
    </row>
    <row r="1688" spans="1:4" s="476" customFormat="1" x14ac:dyDescent="0.2">
      <c r="A1688" s="476">
        <v>42692</v>
      </c>
      <c r="B1688" s="476" t="s">
        <v>9114</v>
      </c>
      <c r="C1688" s="476" t="s">
        <v>9</v>
      </c>
      <c r="D1688" s="477">
        <v>485.48</v>
      </c>
    </row>
    <row r="1689" spans="1:4" s="476" customFormat="1" x14ac:dyDescent="0.2">
      <c r="A1689" s="476">
        <v>42693</v>
      </c>
      <c r="B1689" s="476" t="s">
        <v>9115</v>
      </c>
      <c r="C1689" s="476" t="s">
        <v>9</v>
      </c>
      <c r="D1689" s="477">
        <v>798.58</v>
      </c>
    </row>
    <row r="1690" spans="1:4" s="476" customFormat="1" x14ac:dyDescent="0.2">
      <c r="A1690" s="476">
        <v>42695</v>
      </c>
      <c r="B1690" s="476" t="s">
        <v>9116</v>
      </c>
      <c r="C1690" s="476" t="s">
        <v>9</v>
      </c>
      <c r="D1690" s="477">
        <v>607.20000000000005</v>
      </c>
    </row>
    <row r="1691" spans="1:4" s="476" customFormat="1" x14ac:dyDescent="0.2">
      <c r="A1691" s="476">
        <v>42694</v>
      </c>
      <c r="B1691" s="476" t="s">
        <v>9117</v>
      </c>
      <c r="C1691" s="476" t="s">
        <v>9</v>
      </c>
      <c r="D1691" s="477">
        <v>897.67</v>
      </c>
    </row>
    <row r="1692" spans="1:4" s="476" customFormat="1" x14ac:dyDescent="0.2">
      <c r="A1692" s="476">
        <v>20097</v>
      </c>
      <c r="B1692" s="476" t="s">
        <v>13128</v>
      </c>
      <c r="C1692" s="476" t="s">
        <v>9</v>
      </c>
      <c r="D1692" s="477">
        <v>41.35</v>
      </c>
    </row>
    <row r="1693" spans="1:4" s="476" customFormat="1" x14ac:dyDescent="0.2">
      <c r="A1693" s="476">
        <v>20098</v>
      </c>
      <c r="B1693" s="476" t="s">
        <v>13129</v>
      </c>
      <c r="C1693" s="476" t="s">
        <v>9</v>
      </c>
      <c r="D1693" s="477">
        <v>139.41999999999999</v>
      </c>
    </row>
    <row r="1694" spans="1:4" s="476" customFormat="1" x14ac:dyDescent="0.2">
      <c r="A1694" s="476">
        <v>20096</v>
      </c>
      <c r="B1694" s="476" t="s">
        <v>13130</v>
      </c>
      <c r="C1694" s="476" t="s">
        <v>9</v>
      </c>
      <c r="D1694" s="477">
        <v>27.05</v>
      </c>
    </row>
    <row r="1695" spans="1:4" s="476" customFormat="1" x14ac:dyDescent="0.2">
      <c r="A1695" s="476">
        <v>1964</v>
      </c>
      <c r="B1695" s="476" t="s">
        <v>9118</v>
      </c>
      <c r="C1695" s="476" t="s">
        <v>9</v>
      </c>
      <c r="D1695" s="477">
        <v>25.01</v>
      </c>
    </row>
    <row r="1696" spans="1:4" s="476" customFormat="1" x14ac:dyDescent="0.2">
      <c r="A1696" s="476">
        <v>1880</v>
      </c>
      <c r="B1696" s="476" t="s">
        <v>9119</v>
      </c>
      <c r="C1696" s="476" t="s">
        <v>9</v>
      </c>
      <c r="D1696" s="477">
        <v>3.3</v>
      </c>
    </row>
    <row r="1697" spans="1:4" s="476" customFormat="1" x14ac:dyDescent="0.2">
      <c r="A1697" s="476">
        <v>39274</v>
      </c>
      <c r="B1697" s="476" t="s">
        <v>9120</v>
      </c>
      <c r="C1697" s="476" t="s">
        <v>9</v>
      </c>
      <c r="D1697" s="477">
        <v>2.56</v>
      </c>
    </row>
    <row r="1698" spans="1:4" s="476" customFormat="1" x14ac:dyDescent="0.2">
      <c r="A1698" s="476">
        <v>2628</v>
      </c>
      <c r="B1698" s="476" t="s">
        <v>9121</v>
      </c>
      <c r="C1698" s="476" t="s">
        <v>9</v>
      </c>
      <c r="D1698" s="477">
        <v>225.33</v>
      </c>
    </row>
    <row r="1699" spans="1:4" s="476" customFormat="1" x14ac:dyDescent="0.2">
      <c r="A1699" s="476">
        <v>2622</v>
      </c>
      <c r="B1699" s="476" t="s">
        <v>9122</v>
      </c>
      <c r="C1699" s="476" t="s">
        <v>9</v>
      </c>
      <c r="D1699" s="477">
        <v>5.35</v>
      </c>
    </row>
    <row r="1700" spans="1:4" s="476" customFormat="1" x14ac:dyDescent="0.2">
      <c r="A1700" s="476">
        <v>2623</v>
      </c>
      <c r="B1700" s="476" t="s">
        <v>9123</v>
      </c>
      <c r="C1700" s="476" t="s">
        <v>9</v>
      </c>
      <c r="D1700" s="477">
        <v>6.44</v>
      </c>
    </row>
    <row r="1701" spans="1:4" s="476" customFormat="1" x14ac:dyDescent="0.2">
      <c r="A1701" s="476">
        <v>2624</v>
      </c>
      <c r="B1701" s="476" t="s">
        <v>9124</v>
      </c>
      <c r="C1701" s="476" t="s">
        <v>9</v>
      </c>
      <c r="D1701" s="477">
        <v>10.24</v>
      </c>
    </row>
    <row r="1702" spans="1:4" s="476" customFormat="1" x14ac:dyDescent="0.2">
      <c r="A1702" s="476">
        <v>2625</v>
      </c>
      <c r="B1702" s="476" t="s">
        <v>9125</v>
      </c>
      <c r="C1702" s="476" t="s">
        <v>9</v>
      </c>
      <c r="D1702" s="477">
        <v>21.62</v>
      </c>
    </row>
    <row r="1703" spans="1:4" s="476" customFormat="1" x14ac:dyDescent="0.2">
      <c r="A1703" s="476">
        <v>2626</v>
      </c>
      <c r="B1703" s="476" t="s">
        <v>9126</v>
      </c>
      <c r="C1703" s="476" t="s">
        <v>9</v>
      </c>
      <c r="D1703" s="477">
        <v>31.68</v>
      </c>
    </row>
    <row r="1704" spans="1:4" s="476" customFormat="1" x14ac:dyDescent="0.2">
      <c r="A1704" s="476">
        <v>2630</v>
      </c>
      <c r="B1704" s="476" t="s">
        <v>9127</v>
      </c>
      <c r="C1704" s="476" t="s">
        <v>9</v>
      </c>
      <c r="D1704" s="477">
        <v>48.18</v>
      </c>
    </row>
    <row r="1705" spans="1:4" s="476" customFormat="1" x14ac:dyDescent="0.2">
      <c r="A1705" s="476">
        <v>2627</v>
      </c>
      <c r="B1705" s="476" t="s">
        <v>9128</v>
      </c>
      <c r="C1705" s="476" t="s">
        <v>9</v>
      </c>
      <c r="D1705" s="477">
        <v>84.87</v>
      </c>
    </row>
    <row r="1706" spans="1:4" s="476" customFormat="1" x14ac:dyDescent="0.2">
      <c r="A1706" s="476">
        <v>2629</v>
      </c>
      <c r="B1706" s="476" t="s">
        <v>9129</v>
      </c>
      <c r="C1706" s="476" t="s">
        <v>9</v>
      </c>
      <c r="D1706" s="477">
        <v>114.8</v>
      </c>
    </row>
    <row r="1707" spans="1:4" s="476" customFormat="1" x14ac:dyDescent="0.2">
      <c r="A1707" s="476">
        <v>12033</v>
      </c>
      <c r="B1707" s="476" t="s">
        <v>9130</v>
      </c>
      <c r="C1707" s="476" t="s">
        <v>9</v>
      </c>
      <c r="D1707" s="477">
        <v>10.55</v>
      </c>
    </row>
    <row r="1708" spans="1:4" s="476" customFormat="1" x14ac:dyDescent="0.2">
      <c r="A1708" s="476">
        <v>40408</v>
      </c>
      <c r="B1708" s="476" t="s">
        <v>9131</v>
      </c>
      <c r="C1708" s="476" t="s">
        <v>9</v>
      </c>
      <c r="D1708" s="477">
        <v>6.93</v>
      </c>
    </row>
    <row r="1709" spans="1:4" s="476" customFormat="1" x14ac:dyDescent="0.2">
      <c r="A1709" s="476">
        <v>40409</v>
      </c>
      <c r="B1709" s="476" t="s">
        <v>9132</v>
      </c>
      <c r="C1709" s="476" t="s">
        <v>9</v>
      </c>
      <c r="D1709" s="477">
        <v>2.4500000000000002</v>
      </c>
    </row>
    <row r="1710" spans="1:4" s="476" customFormat="1" x14ac:dyDescent="0.2">
      <c r="A1710" s="476">
        <v>39276</v>
      </c>
      <c r="B1710" s="476" t="s">
        <v>9133</v>
      </c>
      <c r="C1710" s="476" t="s">
        <v>9</v>
      </c>
      <c r="D1710" s="477">
        <v>6.24</v>
      </c>
    </row>
    <row r="1711" spans="1:4" s="476" customFormat="1" x14ac:dyDescent="0.2">
      <c r="A1711" s="476">
        <v>39277</v>
      </c>
      <c r="B1711" s="476" t="s">
        <v>9134</v>
      </c>
      <c r="C1711" s="476" t="s">
        <v>9</v>
      </c>
      <c r="D1711" s="477">
        <v>16.86</v>
      </c>
    </row>
    <row r="1712" spans="1:4" s="476" customFormat="1" x14ac:dyDescent="0.2">
      <c r="A1712" s="476">
        <v>12034</v>
      </c>
      <c r="B1712" s="476" t="s">
        <v>9135</v>
      </c>
      <c r="C1712" s="476" t="s">
        <v>9</v>
      </c>
      <c r="D1712" s="477">
        <v>4.78</v>
      </c>
    </row>
    <row r="1713" spans="1:4" s="476" customFormat="1" x14ac:dyDescent="0.2">
      <c r="A1713" s="476">
        <v>39879</v>
      </c>
      <c r="B1713" s="476" t="s">
        <v>9136</v>
      </c>
      <c r="C1713" s="476" t="s">
        <v>9</v>
      </c>
      <c r="D1713" s="477">
        <v>5.57</v>
      </c>
    </row>
    <row r="1714" spans="1:4" s="476" customFormat="1" x14ac:dyDescent="0.2">
      <c r="A1714" s="476">
        <v>39880</v>
      </c>
      <c r="B1714" s="476" t="s">
        <v>9137</v>
      </c>
      <c r="C1714" s="476" t="s">
        <v>9</v>
      </c>
      <c r="D1714" s="477">
        <v>12.34</v>
      </c>
    </row>
    <row r="1715" spans="1:4" s="476" customFormat="1" x14ac:dyDescent="0.2">
      <c r="A1715" s="476">
        <v>39881</v>
      </c>
      <c r="B1715" s="476" t="s">
        <v>9138</v>
      </c>
      <c r="C1715" s="476" t="s">
        <v>9</v>
      </c>
      <c r="D1715" s="477">
        <v>19.809999999999999</v>
      </c>
    </row>
    <row r="1716" spans="1:4" s="476" customFormat="1" x14ac:dyDescent="0.2">
      <c r="A1716" s="476">
        <v>39882</v>
      </c>
      <c r="B1716" s="476" t="s">
        <v>9139</v>
      </c>
      <c r="C1716" s="476" t="s">
        <v>9</v>
      </c>
      <c r="D1716" s="477">
        <v>52.19</v>
      </c>
    </row>
    <row r="1717" spans="1:4" s="476" customFormat="1" x14ac:dyDescent="0.2">
      <c r="A1717" s="476">
        <v>39883</v>
      </c>
      <c r="B1717" s="476" t="s">
        <v>9140</v>
      </c>
      <c r="C1717" s="476" t="s">
        <v>9</v>
      </c>
      <c r="D1717" s="477">
        <v>83.34</v>
      </c>
    </row>
    <row r="1718" spans="1:4" s="476" customFormat="1" x14ac:dyDescent="0.2">
      <c r="A1718" s="476">
        <v>39884</v>
      </c>
      <c r="B1718" s="476" t="s">
        <v>9141</v>
      </c>
      <c r="C1718" s="476" t="s">
        <v>9</v>
      </c>
      <c r="D1718" s="477">
        <v>123.78</v>
      </c>
    </row>
    <row r="1719" spans="1:4" s="476" customFormat="1" x14ac:dyDescent="0.2">
      <c r="A1719" s="476">
        <v>39885</v>
      </c>
      <c r="B1719" s="476" t="s">
        <v>9142</v>
      </c>
      <c r="C1719" s="476" t="s">
        <v>9</v>
      </c>
      <c r="D1719" s="477">
        <v>294.19</v>
      </c>
    </row>
    <row r="1720" spans="1:4" s="476" customFormat="1" x14ac:dyDescent="0.2">
      <c r="A1720" s="476">
        <v>1777</v>
      </c>
      <c r="B1720" s="476" t="s">
        <v>9143</v>
      </c>
      <c r="C1720" s="476" t="s">
        <v>9</v>
      </c>
      <c r="D1720" s="477">
        <v>79.91</v>
      </c>
    </row>
    <row r="1721" spans="1:4" s="476" customFormat="1" x14ac:dyDescent="0.2">
      <c r="A1721" s="476">
        <v>1819</v>
      </c>
      <c r="B1721" s="476" t="s">
        <v>9144</v>
      </c>
      <c r="C1721" s="476" t="s">
        <v>9</v>
      </c>
      <c r="D1721" s="477">
        <v>58.14</v>
      </c>
    </row>
    <row r="1722" spans="1:4" s="476" customFormat="1" x14ac:dyDescent="0.2">
      <c r="A1722" s="476">
        <v>1775</v>
      </c>
      <c r="B1722" s="476" t="s">
        <v>9145</v>
      </c>
      <c r="C1722" s="476" t="s">
        <v>9</v>
      </c>
      <c r="D1722" s="477">
        <v>17.39</v>
      </c>
    </row>
    <row r="1723" spans="1:4" s="476" customFormat="1" x14ac:dyDescent="0.2">
      <c r="A1723" s="476">
        <v>1776</v>
      </c>
      <c r="B1723" s="476" t="s">
        <v>9146</v>
      </c>
      <c r="C1723" s="476" t="s">
        <v>9</v>
      </c>
      <c r="D1723" s="477">
        <v>47.3</v>
      </c>
    </row>
    <row r="1724" spans="1:4" s="476" customFormat="1" x14ac:dyDescent="0.2">
      <c r="A1724" s="476">
        <v>1778</v>
      </c>
      <c r="B1724" s="476" t="s">
        <v>9147</v>
      </c>
      <c r="C1724" s="476" t="s">
        <v>9</v>
      </c>
      <c r="D1724" s="477">
        <v>193.43</v>
      </c>
    </row>
    <row r="1725" spans="1:4" s="476" customFormat="1" x14ac:dyDescent="0.2">
      <c r="A1725" s="476">
        <v>1818</v>
      </c>
      <c r="B1725" s="476" t="s">
        <v>9148</v>
      </c>
      <c r="C1725" s="476" t="s">
        <v>9</v>
      </c>
      <c r="D1725" s="477">
        <v>128.4</v>
      </c>
    </row>
    <row r="1726" spans="1:4" s="476" customFormat="1" x14ac:dyDescent="0.2">
      <c r="A1726" s="476">
        <v>1820</v>
      </c>
      <c r="B1726" s="476" t="s">
        <v>9149</v>
      </c>
      <c r="C1726" s="476" t="s">
        <v>9</v>
      </c>
      <c r="D1726" s="477">
        <v>25.11</v>
      </c>
    </row>
    <row r="1727" spans="1:4" s="476" customFormat="1" x14ac:dyDescent="0.2">
      <c r="A1727" s="476">
        <v>1779</v>
      </c>
      <c r="B1727" s="476" t="s">
        <v>9150</v>
      </c>
      <c r="C1727" s="476" t="s">
        <v>9</v>
      </c>
      <c r="D1727" s="477">
        <v>281.32</v>
      </c>
    </row>
    <row r="1728" spans="1:4" s="476" customFormat="1" x14ac:dyDescent="0.2">
      <c r="A1728" s="476">
        <v>1780</v>
      </c>
      <c r="B1728" s="476" t="s">
        <v>9151</v>
      </c>
      <c r="C1728" s="476" t="s">
        <v>9</v>
      </c>
      <c r="D1728" s="477">
        <v>579.95000000000005</v>
      </c>
    </row>
    <row r="1729" spans="1:4" s="476" customFormat="1" x14ac:dyDescent="0.2">
      <c r="A1729" s="476">
        <v>1783</v>
      </c>
      <c r="B1729" s="476" t="s">
        <v>9152</v>
      </c>
      <c r="C1729" s="476" t="s">
        <v>9</v>
      </c>
      <c r="D1729" s="477">
        <v>61.32</v>
      </c>
    </row>
    <row r="1730" spans="1:4" s="476" customFormat="1" x14ac:dyDescent="0.2">
      <c r="A1730" s="476">
        <v>1782</v>
      </c>
      <c r="B1730" s="476" t="s">
        <v>9153</v>
      </c>
      <c r="C1730" s="476" t="s">
        <v>9</v>
      </c>
      <c r="D1730" s="477">
        <v>48.48</v>
      </c>
    </row>
    <row r="1731" spans="1:4" s="476" customFormat="1" x14ac:dyDescent="0.2">
      <c r="A1731" s="476">
        <v>1817</v>
      </c>
      <c r="B1731" s="476" t="s">
        <v>9154</v>
      </c>
      <c r="C1731" s="476" t="s">
        <v>9</v>
      </c>
      <c r="D1731" s="477">
        <v>14.44</v>
      </c>
    </row>
    <row r="1732" spans="1:4" s="476" customFormat="1" x14ac:dyDescent="0.2">
      <c r="A1732" s="476">
        <v>1781</v>
      </c>
      <c r="B1732" s="476" t="s">
        <v>9155</v>
      </c>
      <c r="C1732" s="476" t="s">
        <v>9</v>
      </c>
      <c r="D1732" s="477">
        <v>31.59</v>
      </c>
    </row>
    <row r="1733" spans="1:4" s="476" customFormat="1" x14ac:dyDescent="0.2">
      <c r="A1733" s="476">
        <v>1784</v>
      </c>
      <c r="B1733" s="476" t="s">
        <v>9156</v>
      </c>
      <c r="C1733" s="476" t="s">
        <v>9</v>
      </c>
      <c r="D1733" s="477">
        <v>173.15</v>
      </c>
    </row>
    <row r="1734" spans="1:4" s="476" customFormat="1" x14ac:dyDescent="0.2">
      <c r="A1734" s="476">
        <v>1810</v>
      </c>
      <c r="B1734" s="476" t="s">
        <v>9157</v>
      </c>
      <c r="C1734" s="476" t="s">
        <v>9</v>
      </c>
      <c r="D1734" s="477">
        <v>96.04</v>
      </c>
    </row>
    <row r="1735" spans="1:4" s="476" customFormat="1" x14ac:dyDescent="0.2">
      <c r="A1735" s="476">
        <v>1811</v>
      </c>
      <c r="B1735" s="476" t="s">
        <v>9158</v>
      </c>
      <c r="C1735" s="476" t="s">
        <v>9</v>
      </c>
      <c r="D1735" s="477">
        <v>20.77</v>
      </c>
    </row>
    <row r="1736" spans="1:4" s="476" customFormat="1" x14ac:dyDescent="0.2">
      <c r="A1736" s="476">
        <v>1812</v>
      </c>
      <c r="B1736" s="476" t="s">
        <v>9159</v>
      </c>
      <c r="C1736" s="476" t="s">
        <v>9</v>
      </c>
      <c r="D1736" s="477">
        <v>242.44</v>
      </c>
    </row>
    <row r="1737" spans="1:4" s="476" customFormat="1" x14ac:dyDescent="0.2">
      <c r="A1737" s="476">
        <v>40386</v>
      </c>
      <c r="B1737" s="476" t="s">
        <v>9160</v>
      </c>
      <c r="C1737" s="476" t="s">
        <v>9</v>
      </c>
      <c r="D1737" s="477">
        <v>78.56</v>
      </c>
    </row>
    <row r="1738" spans="1:4" s="476" customFormat="1" x14ac:dyDescent="0.2">
      <c r="A1738" s="476">
        <v>40384</v>
      </c>
      <c r="B1738" s="476" t="s">
        <v>9161</v>
      </c>
      <c r="C1738" s="476" t="s">
        <v>9</v>
      </c>
      <c r="D1738" s="477">
        <v>53.79</v>
      </c>
    </row>
    <row r="1739" spans="1:4" s="476" customFormat="1" x14ac:dyDescent="0.2">
      <c r="A1739" s="476">
        <v>40379</v>
      </c>
      <c r="B1739" s="476" t="s">
        <v>9162</v>
      </c>
      <c r="C1739" s="476" t="s">
        <v>9</v>
      </c>
      <c r="D1739" s="477">
        <v>18.59</v>
      </c>
    </row>
    <row r="1740" spans="1:4" s="476" customFormat="1" x14ac:dyDescent="0.2">
      <c r="A1740" s="476">
        <v>40423</v>
      </c>
      <c r="B1740" s="476" t="s">
        <v>9163</v>
      </c>
      <c r="C1740" s="476" t="s">
        <v>9</v>
      </c>
      <c r="D1740" s="477">
        <v>35.19</v>
      </c>
    </row>
    <row r="1741" spans="1:4" s="476" customFormat="1" x14ac:dyDescent="0.2">
      <c r="A1741" s="476">
        <v>40389</v>
      </c>
      <c r="B1741" s="476" t="s">
        <v>9164</v>
      </c>
      <c r="C1741" s="476" t="s">
        <v>9</v>
      </c>
      <c r="D1741" s="477">
        <v>223.16</v>
      </c>
    </row>
    <row r="1742" spans="1:4" s="476" customFormat="1" x14ac:dyDescent="0.2">
      <c r="A1742" s="476">
        <v>40388</v>
      </c>
      <c r="B1742" s="476" t="s">
        <v>9165</v>
      </c>
      <c r="C1742" s="476" t="s">
        <v>9</v>
      </c>
      <c r="D1742" s="477">
        <v>111.7</v>
      </c>
    </row>
    <row r="1743" spans="1:4" s="476" customFormat="1" x14ac:dyDescent="0.2">
      <c r="A1743" s="476">
        <v>40381</v>
      </c>
      <c r="B1743" s="476" t="s">
        <v>9166</v>
      </c>
      <c r="C1743" s="476" t="s">
        <v>9</v>
      </c>
      <c r="D1743" s="477">
        <v>24.79</v>
      </c>
    </row>
    <row r="1744" spans="1:4" s="476" customFormat="1" x14ac:dyDescent="0.2">
      <c r="A1744" s="476">
        <v>40391</v>
      </c>
      <c r="B1744" s="476" t="s">
        <v>9167</v>
      </c>
      <c r="C1744" s="476" t="s">
        <v>9</v>
      </c>
      <c r="D1744" s="477">
        <v>579.21</v>
      </c>
    </row>
    <row r="1745" spans="1:4" s="476" customFormat="1" x14ac:dyDescent="0.2">
      <c r="A1745" s="476">
        <v>40414</v>
      </c>
      <c r="B1745" s="476" t="s">
        <v>9168</v>
      </c>
      <c r="C1745" s="476" t="s">
        <v>9</v>
      </c>
      <c r="D1745" s="477">
        <v>21.67</v>
      </c>
    </row>
    <row r="1746" spans="1:4" s="476" customFormat="1" x14ac:dyDescent="0.2">
      <c r="A1746" s="476">
        <v>40416</v>
      </c>
      <c r="B1746" s="476" t="s">
        <v>9169</v>
      </c>
      <c r="C1746" s="476" t="s">
        <v>9</v>
      </c>
      <c r="D1746" s="477">
        <v>29.96</v>
      </c>
    </row>
    <row r="1747" spans="1:4" s="476" customFormat="1" x14ac:dyDescent="0.2">
      <c r="A1747" s="476">
        <v>40418</v>
      </c>
      <c r="B1747" s="476" t="s">
        <v>9170</v>
      </c>
      <c r="C1747" s="476" t="s">
        <v>9</v>
      </c>
      <c r="D1747" s="477">
        <v>35.74</v>
      </c>
    </row>
    <row r="1748" spans="1:4" s="476" customFormat="1" x14ac:dyDescent="0.2">
      <c r="A1748" s="476">
        <v>2609</v>
      </c>
      <c r="B1748" s="476" t="s">
        <v>9171</v>
      </c>
      <c r="C1748" s="476" t="s">
        <v>9</v>
      </c>
      <c r="D1748" s="477">
        <v>5.0199999999999996</v>
      </c>
    </row>
    <row r="1749" spans="1:4" s="476" customFormat="1" x14ac:dyDescent="0.2">
      <c r="A1749" s="476">
        <v>2634</v>
      </c>
      <c r="B1749" s="476" t="s">
        <v>9172</v>
      </c>
      <c r="C1749" s="476" t="s">
        <v>9</v>
      </c>
      <c r="D1749" s="477">
        <v>6.6</v>
      </c>
    </row>
    <row r="1750" spans="1:4" s="476" customFormat="1" x14ac:dyDescent="0.2">
      <c r="A1750" s="476">
        <v>2611</v>
      </c>
      <c r="B1750" s="476" t="s">
        <v>9173</v>
      </c>
      <c r="C1750" s="476" t="s">
        <v>9</v>
      </c>
      <c r="D1750" s="477">
        <v>18.61</v>
      </c>
    </row>
    <row r="1751" spans="1:4" s="476" customFormat="1" x14ac:dyDescent="0.2">
      <c r="A1751" s="476">
        <v>34359</v>
      </c>
      <c r="B1751" s="476" t="s">
        <v>9174</v>
      </c>
      <c r="C1751" s="476" t="s">
        <v>9</v>
      </c>
      <c r="D1751" s="477">
        <v>10.38</v>
      </c>
    </row>
    <row r="1752" spans="1:4" s="476" customFormat="1" x14ac:dyDescent="0.2">
      <c r="A1752" s="476">
        <v>1789</v>
      </c>
      <c r="B1752" s="476" t="s">
        <v>9175</v>
      </c>
      <c r="C1752" s="476" t="s">
        <v>9</v>
      </c>
      <c r="D1752" s="477">
        <v>76.7</v>
      </c>
    </row>
    <row r="1753" spans="1:4" s="476" customFormat="1" x14ac:dyDescent="0.2">
      <c r="A1753" s="476">
        <v>1788</v>
      </c>
      <c r="B1753" s="476" t="s">
        <v>9176</v>
      </c>
      <c r="C1753" s="476" t="s">
        <v>9</v>
      </c>
      <c r="D1753" s="477">
        <v>61.48</v>
      </c>
    </row>
    <row r="1754" spans="1:4" s="476" customFormat="1" x14ac:dyDescent="0.2">
      <c r="A1754" s="476">
        <v>1786</v>
      </c>
      <c r="B1754" s="476" t="s">
        <v>9177</v>
      </c>
      <c r="C1754" s="476" t="s">
        <v>9</v>
      </c>
      <c r="D1754" s="477">
        <v>15.26</v>
      </c>
    </row>
    <row r="1755" spans="1:4" s="476" customFormat="1" x14ac:dyDescent="0.2">
      <c r="A1755" s="476">
        <v>1787</v>
      </c>
      <c r="B1755" s="476" t="s">
        <v>9178</v>
      </c>
      <c r="C1755" s="476" t="s">
        <v>9</v>
      </c>
      <c r="D1755" s="477">
        <v>36.549999999999997</v>
      </c>
    </row>
    <row r="1756" spans="1:4" s="476" customFormat="1" x14ac:dyDescent="0.2">
      <c r="A1756" s="476">
        <v>1791</v>
      </c>
      <c r="B1756" s="476" t="s">
        <v>9179</v>
      </c>
      <c r="C1756" s="476" t="s">
        <v>9</v>
      </c>
      <c r="D1756" s="477">
        <v>221.66</v>
      </c>
    </row>
    <row r="1757" spans="1:4" s="476" customFormat="1" x14ac:dyDescent="0.2">
      <c r="A1757" s="476">
        <v>1790</v>
      </c>
      <c r="B1757" s="476" t="s">
        <v>9180</v>
      </c>
      <c r="C1757" s="476" t="s">
        <v>9</v>
      </c>
      <c r="D1757" s="477">
        <v>127.73</v>
      </c>
    </row>
    <row r="1758" spans="1:4" s="476" customFormat="1" x14ac:dyDescent="0.2">
      <c r="A1758" s="476">
        <v>1813</v>
      </c>
      <c r="B1758" s="476" t="s">
        <v>9181</v>
      </c>
      <c r="C1758" s="476" t="s">
        <v>9</v>
      </c>
      <c r="D1758" s="477">
        <v>24.23</v>
      </c>
    </row>
    <row r="1759" spans="1:4" s="476" customFormat="1" x14ac:dyDescent="0.2">
      <c r="A1759" s="476">
        <v>1792</v>
      </c>
      <c r="B1759" s="476" t="s">
        <v>9182</v>
      </c>
      <c r="C1759" s="476" t="s">
        <v>9</v>
      </c>
      <c r="D1759" s="477">
        <v>299.20999999999998</v>
      </c>
    </row>
    <row r="1760" spans="1:4" s="476" customFormat="1" x14ac:dyDescent="0.2">
      <c r="A1760" s="476">
        <v>1793</v>
      </c>
      <c r="B1760" s="476" t="s">
        <v>9183</v>
      </c>
      <c r="C1760" s="476" t="s">
        <v>9</v>
      </c>
      <c r="D1760" s="477">
        <v>604.6</v>
      </c>
    </row>
    <row r="1761" spans="1:4" s="476" customFormat="1" x14ac:dyDescent="0.2">
      <c r="A1761" s="476">
        <v>1809</v>
      </c>
      <c r="B1761" s="476" t="s">
        <v>9184</v>
      </c>
      <c r="C1761" s="476" t="s">
        <v>9</v>
      </c>
      <c r="D1761" s="477">
        <v>71.91</v>
      </c>
    </row>
    <row r="1762" spans="1:4" s="476" customFormat="1" x14ac:dyDescent="0.2">
      <c r="A1762" s="476">
        <v>1814</v>
      </c>
      <c r="B1762" s="476" t="s">
        <v>9185</v>
      </c>
      <c r="C1762" s="476" t="s">
        <v>9</v>
      </c>
      <c r="D1762" s="477">
        <v>59.07</v>
      </c>
    </row>
    <row r="1763" spans="1:4" s="476" customFormat="1" x14ac:dyDescent="0.2">
      <c r="A1763" s="476">
        <v>1803</v>
      </c>
      <c r="B1763" s="476" t="s">
        <v>9186</v>
      </c>
      <c r="C1763" s="476" t="s">
        <v>9</v>
      </c>
      <c r="D1763" s="477">
        <v>14.93</v>
      </c>
    </row>
    <row r="1764" spans="1:4" s="476" customFormat="1" x14ac:dyDescent="0.2">
      <c r="A1764" s="476">
        <v>1805</v>
      </c>
      <c r="B1764" s="476" t="s">
        <v>9187</v>
      </c>
      <c r="C1764" s="476" t="s">
        <v>9</v>
      </c>
      <c r="D1764" s="477">
        <v>34.28</v>
      </c>
    </row>
    <row r="1765" spans="1:4" s="476" customFormat="1" x14ac:dyDescent="0.2">
      <c r="A1765" s="476">
        <v>1821</v>
      </c>
      <c r="B1765" s="476" t="s">
        <v>9188</v>
      </c>
      <c r="C1765" s="476" t="s">
        <v>9</v>
      </c>
      <c r="D1765" s="477">
        <v>202.52</v>
      </c>
    </row>
    <row r="1766" spans="1:4" s="476" customFormat="1" x14ac:dyDescent="0.2">
      <c r="A1766" s="476">
        <v>1806</v>
      </c>
      <c r="B1766" s="476" t="s">
        <v>9189</v>
      </c>
      <c r="C1766" s="476" t="s">
        <v>9</v>
      </c>
      <c r="D1766" s="477">
        <v>120.54</v>
      </c>
    </row>
    <row r="1767" spans="1:4" s="476" customFormat="1" x14ac:dyDescent="0.2">
      <c r="A1767" s="476">
        <v>1804</v>
      </c>
      <c r="B1767" s="476" t="s">
        <v>9190</v>
      </c>
      <c r="C1767" s="476" t="s">
        <v>9</v>
      </c>
      <c r="D1767" s="477">
        <v>21.25</v>
      </c>
    </row>
    <row r="1768" spans="1:4" s="476" customFormat="1" x14ac:dyDescent="0.2">
      <c r="A1768" s="476">
        <v>1807</v>
      </c>
      <c r="B1768" s="476" t="s">
        <v>9191</v>
      </c>
      <c r="C1768" s="476" t="s">
        <v>9</v>
      </c>
      <c r="D1768" s="477">
        <v>289.64</v>
      </c>
    </row>
    <row r="1769" spans="1:4" s="476" customFormat="1" x14ac:dyDescent="0.2">
      <c r="A1769" s="476">
        <v>1808</v>
      </c>
      <c r="B1769" s="476" t="s">
        <v>9192</v>
      </c>
      <c r="C1769" s="476" t="s">
        <v>9</v>
      </c>
      <c r="D1769" s="477">
        <v>580.66999999999996</v>
      </c>
    </row>
    <row r="1770" spans="1:4" s="476" customFormat="1" x14ac:dyDescent="0.2">
      <c r="A1770" s="476">
        <v>1797</v>
      </c>
      <c r="B1770" s="476" t="s">
        <v>9193</v>
      </c>
      <c r="C1770" s="476" t="s">
        <v>9</v>
      </c>
      <c r="D1770" s="477">
        <v>87.09</v>
      </c>
    </row>
    <row r="1771" spans="1:4" s="476" customFormat="1" x14ac:dyDescent="0.2">
      <c r="A1771" s="476">
        <v>1796</v>
      </c>
      <c r="B1771" s="476" t="s">
        <v>9194</v>
      </c>
      <c r="C1771" s="476" t="s">
        <v>9</v>
      </c>
      <c r="D1771" s="477">
        <v>66.8</v>
      </c>
    </row>
    <row r="1772" spans="1:4" s="476" customFormat="1" x14ac:dyDescent="0.2">
      <c r="A1772" s="476">
        <v>1794</v>
      </c>
      <c r="B1772" s="476" t="s">
        <v>9195</v>
      </c>
      <c r="C1772" s="476" t="s">
        <v>9</v>
      </c>
      <c r="D1772" s="477">
        <v>15.95</v>
      </c>
    </row>
    <row r="1773" spans="1:4" s="476" customFormat="1" x14ac:dyDescent="0.2">
      <c r="A1773" s="476">
        <v>1816</v>
      </c>
      <c r="B1773" s="476" t="s">
        <v>9196</v>
      </c>
      <c r="C1773" s="476" t="s">
        <v>9</v>
      </c>
      <c r="D1773" s="477">
        <v>35.96</v>
      </c>
    </row>
    <row r="1774" spans="1:4" s="476" customFormat="1" x14ac:dyDescent="0.2">
      <c r="A1774" s="476">
        <v>1815</v>
      </c>
      <c r="B1774" s="476" t="s">
        <v>9197</v>
      </c>
      <c r="C1774" s="476" t="s">
        <v>9</v>
      </c>
      <c r="D1774" s="477">
        <v>276.13</v>
      </c>
    </row>
    <row r="1775" spans="1:4" s="476" customFormat="1" x14ac:dyDescent="0.2">
      <c r="A1775" s="476">
        <v>1798</v>
      </c>
      <c r="B1775" s="476" t="s">
        <v>9198</v>
      </c>
      <c r="C1775" s="476" t="s">
        <v>9</v>
      </c>
      <c r="D1775" s="477">
        <v>123.56</v>
      </c>
    </row>
    <row r="1776" spans="1:4" s="476" customFormat="1" x14ac:dyDescent="0.2">
      <c r="A1776" s="476">
        <v>1795</v>
      </c>
      <c r="B1776" s="476" t="s">
        <v>9199</v>
      </c>
      <c r="C1776" s="476" t="s">
        <v>9</v>
      </c>
      <c r="D1776" s="477">
        <v>22.09</v>
      </c>
    </row>
    <row r="1777" spans="1:4" s="476" customFormat="1" x14ac:dyDescent="0.2">
      <c r="A1777" s="476">
        <v>1799</v>
      </c>
      <c r="B1777" s="476" t="s">
        <v>9200</v>
      </c>
      <c r="C1777" s="476" t="s">
        <v>9</v>
      </c>
      <c r="D1777" s="477">
        <v>359.63</v>
      </c>
    </row>
    <row r="1778" spans="1:4" s="476" customFormat="1" x14ac:dyDescent="0.2">
      <c r="A1778" s="476">
        <v>1800</v>
      </c>
      <c r="B1778" s="476" t="s">
        <v>9201</v>
      </c>
      <c r="C1778" s="476" t="s">
        <v>9</v>
      </c>
      <c r="D1778" s="477">
        <v>686.6</v>
      </c>
    </row>
    <row r="1779" spans="1:4" s="476" customFormat="1" x14ac:dyDescent="0.2">
      <c r="A1779" s="476">
        <v>1802</v>
      </c>
      <c r="B1779" s="476" t="s">
        <v>9202</v>
      </c>
      <c r="C1779" s="476" t="s">
        <v>9</v>
      </c>
      <c r="D1779" s="478">
        <v>1717.47</v>
      </c>
    </row>
    <row r="1780" spans="1:4" s="476" customFormat="1" x14ac:dyDescent="0.2">
      <c r="A1780" s="476">
        <v>40385</v>
      </c>
      <c r="B1780" s="476" t="s">
        <v>9203</v>
      </c>
      <c r="C1780" s="476" t="s">
        <v>9</v>
      </c>
      <c r="D1780" s="477">
        <v>78.56</v>
      </c>
    </row>
    <row r="1781" spans="1:4" s="476" customFormat="1" x14ac:dyDescent="0.2">
      <c r="A1781" s="476">
        <v>40383</v>
      </c>
      <c r="B1781" s="476" t="s">
        <v>9204</v>
      </c>
      <c r="C1781" s="476" t="s">
        <v>9</v>
      </c>
      <c r="D1781" s="477">
        <v>53.79</v>
      </c>
    </row>
    <row r="1782" spans="1:4" s="476" customFormat="1" x14ac:dyDescent="0.2">
      <c r="A1782" s="476">
        <v>40378</v>
      </c>
      <c r="B1782" s="476" t="s">
        <v>9205</v>
      </c>
      <c r="C1782" s="476" t="s">
        <v>9</v>
      </c>
      <c r="D1782" s="477">
        <v>18.59</v>
      </c>
    </row>
    <row r="1783" spans="1:4" s="476" customFormat="1" x14ac:dyDescent="0.2">
      <c r="A1783" s="476">
        <v>40382</v>
      </c>
      <c r="B1783" s="476" t="s">
        <v>9206</v>
      </c>
      <c r="C1783" s="476" t="s">
        <v>9</v>
      </c>
      <c r="D1783" s="477">
        <v>35.19</v>
      </c>
    </row>
    <row r="1784" spans="1:4" s="476" customFormat="1" x14ac:dyDescent="0.2">
      <c r="A1784" s="476">
        <v>40422</v>
      </c>
      <c r="B1784" s="476" t="s">
        <v>2100</v>
      </c>
      <c r="C1784" s="476" t="s">
        <v>9</v>
      </c>
      <c r="D1784" s="477">
        <v>239.72</v>
      </c>
    </row>
    <row r="1785" spans="1:4" s="476" customFormat="1" x14ac:dyDescent="0.2">
      <c r="A1785" s="476">
        <v>40387</v>
      </c>
      <c r="B1785" s="476" t="s">
        <v>9207</v>
      </c>
      <c r="C1785" s="476" t="s">
        <v>9</v>
      </c>
      <c r="D1785" s="477">
        <v>122.06</v>
      </c>
    </row>
    <row r="1786" spans="1:4" s="476" customFormat="1" x14ac:dyDescent="0.2">
      <c r="A1786" s="476">
        <v>40380</v>
      </c>
      <c r="B1786" s="476" t="s">
        <v>9208</v>
      </c>
      <c r="C1786" s="476" t="s">
        <v>9</v>
      </c>
      <c r="D1786" s="477">
        <v>24.79</v>
      </c>
    </row>
    <row r="1787" spans="1:4" s="476" customFormat="1" x14ac:dyDescent="0.2">
      <c r="A1787" s="476">
        <v>40390</v>
      </c>
      <c r="B1787" s="476" t="s">
        <v>9209</v>
      </c>
      <c r="C1787" s="476" t="s">
        <v>9</v>
      </c>
      <c r="D1787" s="477">
        <v>504.89</v>
      </c>
    </row>
    <row r="1788" spans="1:4" s="476" customFormat="1" x14ac:dyDescent="0.2">
      <c r="A1788" s="476">
        <v>40413</v>
      </c>
      <c r="B1788" s="476" t="s">
        <v>9210</v>
      </c>
      <c r="C1788" s="476" t="s">
        <v>9</v>
      </c>
      <c r="D1788" s="477">
        <v>23.55</v>
      </c>
    </row>
    <row r="1789" spans="1:4" s="476" customFormat="1" x14ac:dyDescent="0.2">
      <c r="A1789" s="476">
        <v>40415</v>
      </c>
      <c r="B1789" s="476" t="s">
        <v>9211</v>
      </c>
      <c r="C1789" s="476" t="s">
        <v>9</v>
      </c>
      <c r="D1789" s="477">
        <v>33.549999999999997</v>
      </c>
    </row>
    <row r="1790" spans="1:4" s="476" customFormat="1" x14ac:dyDescent="0.2">
      <c r="A1790" s="476">
        <v>40417</v>
      </c>
      <c r="B1790" s="476" t="s">
        <v>9212</v>
      </c>
      <c r="C1790" s="476" t="s">
        <v>9</v>
      </c>
      <c r="D1790" s="477">
        <v>39.58</v>
      </c>
    </row>
    <row r="1791" spans="1:4" s="476" customFormat="1" x14ac:dyDescent="0.2">
      <c r="A1791" s="476">
        <v>39271</v>
      </c>
      <c r="B1791" s="476" t="s">
        <v>9213</v>
      </c>
      <c r="C1791" s="476" t="s">
        <v>9</v>
      </c>
      <c r="D1791" s="477">
        <v>2.12</v>
      </c>
    </row>
    <row r="1792" spans="1:4" s="476" customFormat="1" x14ac:dyDescent="0.2">
      <c r="A1792" s="476">
        <v>39273</v>
      </c>
      <c r="B1792" s="476" t="s">
        <v>9214</v>
      </c>
      <c r="C1792" s="476" t="s">
        <v>9</v>
      </c>
      <c r="D1792" s="477">
        <v>3.61</v>
      </c>
    </row>
    <row r="1793" spans="1:4" s="476" customFormat="1" x14ac:dyDescent="0.2">
      <c r="A1793" s="476">
        <v>39272</v>
      </c>
      <c r="B1793" s="476" t="s">
        <v>9215</v>
      </c>
      <c r="C1793" s="476" t="s">
        <v>9</v>
      </c>
      <c r="D1793" s="477">
        <v>2.61</v>
      </c>
    </row>
    <row r="1794" spans="1:4" s="476" customFormat="1" x14ac:dyDescent="0.2">
      <c r="A1794" s="476">
        <v>1875</v>
      </c>
      <c r="B1794" s="476" t="s">
        <v>9216</v>
      </c>
      <c r="C1794" s="476" t="s">
        <v>9</v>
      </c>
      <c r="D1794" s="477">
        <v>5.77</v>
      </c>
    </row>
    <row r="1795" spans="1:4" s="476" customFormat="1" x14ac:dyDescent="0.2">
      <c r="A1795" s="476">
        <v>1874</v>
      </c>
      <c r="B1795" s="476" t="s">
        <v>9217</v>
      </c>
      <c r="C1795" s="476" t="s">
        <v>9</v>
      </c>
      <c r="D1795" s="477">
        <v>4.76</v>
      </c>
    </row>
    <row r="1796" spans="1:4" s="476" customFormat="1" x14ac:dyDescent="0.2">
      <c r="A1796" s="476">
        <v>1870</v>
      </c>
      <c r="B1796" s="476" t="s">
        <v>1923</v>
      </c>
      <c r="C1796" s="476" t="s">
        <v>9</v>
      </c>
      <c r="D1796" s="477">
        <v>2.75</v>
      </c>
    </row>
    <row r="1797" spans="1:4" s="476" customFormat="1" x14ac:dyDescent="0.2">
      <c r="A1797" s="476">
        <v>1884</v>
      </c>
      <c r="B1797" s="476" t="s">
        <v>9218</v>
      </c>
      <c r="C1797" s="476" t="s">
        <v>9</v>
      </c>
      <c r="D1797" s="477">
        <v>4.22</v>
      </c>
    </row>
    <row r="1798" spans="1:4" s="476" customFormat="1" x14ac:dyDescent="0.2">
      <c r="A1798" s="476">
        <v>1887</v>
      </c>
      <c r="B1798" s="476" t="s">
        <v>9219</v>
      </c>
      <c r="C1798" s="476" t="s">
        <v>9</v>
      </c>
      <c r="D1798" s="477">
        <v>23.91</v>
      </c>
    </row>
    <row r="1799" spans="1:4" s="476" customFormat="1" x14ac:dyDescent="0.2">
      <c r="A1799" s="476">
        <v>1876</v>
      </c>
      <c r="B1799" s="476" t="s">
        <v>9220</v>
      </c>
      <c r="C1799" s="476" t="s">
        <v>9</v>
      </c>
      <c r="D1799" s="477">
        <v>9.3699999999999992</v>
      </c>
    </row>
    <row r="1800" spans="1:4" s="476" customFormat="1" x14ac:dyDescent="0.2">
      <c r="A1800" s="476">
        <v>1879</v>
      </c>
      <c r="B1800" s="476" t="s">
        <v>9221</v>
      </c>
      <c r="C1800" s="476" t="s">
        <v>9</v>
      </c>
      <c r="D1800" s="477">
        <v>2.78</v>
      </c>
    </row>
    <row r="1801" spans="1:4" s="476" customFormat="1" x14ac:dyDescent="0.2">
      <c r="A1801" s="476">
        <v>1877</v>
      </c>
      <c r="B1801" s="476" t="s">
        <v>9222</v>
      </c>
      <c r="C1801" s="476" t="s">
        <v>9</v>
      </c>
      <c r="D1801" s="477">
        <v>23.94</v>
      </c>
    </row>
    <row r="1802" spans="1:4" s="476" customFormat="1" x14ac:dyDescent="0.2">
      <c r="A1802" s="476">
        <v>1878</v>
      </c>
      <c r="B1802" s="476" t="s">
        <v>9223</v>
      </c>
      <c r="C1802" s="476" t="s">
        <v>9</v>
      </c>
      <c r="D1802" s="477">
        <v>48.1</v>
      </c>
    </row>
    <row r="1803" spans="1:4" s="476" customFormat="1" x14ac:dyDescent="0.2">
      <c r="A1803" s="476">
        <v>2621</v>
      </c>
      <c r="B1803" s="476" t="s">
        <v>9224</v>
      </c>
      <c r="C1803" s="476" t="s">
        <v>9</v>
      </c>
      <c r="D1803" s="477">
        <v>159.19999999999999</v>
      </c>
    </row>
    <row r="1804" spans="1:4" s="476" customFormat="1" x14ac:dyDescent="0.2">
      <c r="A1804" s="476">
        <v>2616</v>
      </c>
      <c r="B1804" s="476" t="s">
        <v>9225</v>
      </c>
      <c r="C1804" s="476" t="s">
        <v>9</v>
      </c>
      <c r="D1804" s="477">
        <v>4.5</v>
      </c>
    </row>
    <row r="1805" spans="1:4" s="476" customFormat="1" x14ac:dyDescent="0.2">
      <c r="A1805" s="476">
        <v>2633</v>
      </c>
      <c r="B1805" s="476" t="s">
        <v>9226</v>
      </c>
      <c r="C1805" s="476" t="s">
        <v>9</v>
      </c>
      <c r="D1805" s="477">
        <v>5.09</v>
      </c>
    </row>
    <row r="1806" spans="1:4" s="476" customFormat="1" x14ac:dyDescent="0.2">
      <c r="A1806" s="476">
        <v>2617</v>
      </c>
      <c r="B1806" s="476" t="s">
        <v>9227</v>
      </c>
      <c r="C1806" s="476" t="s">
        <v>9</v>
      </c>
      <c r="D1806" s="477">
        <v>6.93</v>
      </c>
    </row>
    <row r="1807" spans="1:4" s="476" customFormat="1" x14ac:dyDescent="0.2">
      <c r="A1807" s="476">
        <v>2618</v>
      </c>
      <c r="B1807" s="476" t="s">
        <v>9228</v>
      </c>
      <c r="C1807" s="476" t="s">
        <v>9</v>
      </c>
      <c r="D1807" s="477">
        <v>15.77</v>
      </c>
    </row>
    <row r="1808" spans="1:4" s="476" customFormat="1" x14ac:dyDescent="0.2">
      <c r="A1808" s="476">
        <v>2632</v>
      </c>
      <c r="B1808" s="476" t="s">
        <v>9229</v>
      </c>
      <c r="C1808" s="476" t="s">
        <v>9</v>
      </c>
      <c r="D1808" s="477">
        <v>19.23</v>
      </c>
    </row>
    <row r="1809" spans="1:4" s="476" customFormat="1" x14ac:dyDescent="0.2">
      <c r="A1809" s="476">
        <v>2631</v>
      </c>
      <c r="B1809" s="476" t="s">
        <v>9230</v>
      </c>
      <c r="C1809" s="476" t="s">
        <v>9</v>
      </c>
      <c r="D1809" s="477">
        <v>28.24</v>
      </c>
    </row>
    <row r="1810" spans="1:4" s="476" customFormat="1" x14ac:dyDescent="0.2">
      <c r="A1810" s="476">
        <v>2619</v>
      </c>
      <c r="B1810" s="476" t="s">
        <v>9231</v>
      </c>
      <c r="C1810" s="476" t="s">
        <v>9</v>
      </c>
      <c r="D1810" s="477">
        <v>71.5</v>
      </c>
    </row>
    <row r="1811" spans="1:4" s="476" customFormat="1" x14ac:dyDescent="0.2">
      <c r="A1811" s="476">
        <v>2620</v>
      </c>
      <c r="B1811" s="476" t="s">
        <v>9232</v>
      </c>
      <c r="C1811" s="476" t="s">
        <v>9</v>
      </c>
      <c r="D1811" s="477">
        <v>93.87</v>
      </c>
    </row>
    <row r="1812" spans="1:4" s="476" customFormat="1" x14ac:dyDescent="0.2">
      <c r="A1812" s="476">
        <v>25968</v>
      </c>
      <c r="B1812" s="476" t="s">
        <v>9233</v>
      </c>
      <c r="C1812" s="476" t="s">
        <v>9</v>
      </c>
      <c r="D1812" s="477">
        <v>57.4</v>
      </c>
    </row>
    <row r="1813" spans="1:4" s="476" customFormat="1" x14ac:dyDescent="0.2">
      <c r="A1813" s="476">
        <v>38369</v>
      </c>
      <c r="B1813" s="476" t="s">
        <v>9234</v>
      </c>
      <c r="C1813" s="476" t="s">
        <v>9</v>
      </c>
      <c r="D1813" s="477">
        <v>18</v>
      </c>
    </row>
    <row r="1814" spans="1:4" s="476" customFormat="1" x14ac:dyDescent="0.2">
      <c r="A1814" s="476">
        <v>38370</v>
      </c>
      <c r="B1814" s="476" t="s">
        <v>9235</v>
      </c>
      <c r="C1814" s="476" t="s">
        <v>9</v>
      </c>
      <c r="D1814" s="477">
        <v>18</v>
      </c>
    </row>
    <row r="1815" spans="1:4" s="476" customFormat="1" x14ac:dyDescent="0.2">
      <c r="A1815" s="476">
        <v>38372</v>
      </c>
      <c r="B1815" s="476" t="s">
        <v>9236</v>
      </c>
      <c r="C1815" s="476" t="s">
        <v>9</v>
      </c>
      <c r="D1815" s="477">
        <v>21.62</v>
      </c>
    </row>
    <row r="1816" spans="1:4" s="476" customFormat="1" x14ac:dyDescent="0.2">
      <c r="A1816" s="476">
        <v>2357</v>
      </c>
      <c r="B1816" s="476" t="s">
        <v>9237</v>
      </c>
      <c r="C1816" s="476" t="s">
        <v>7605</v>
      </c>
      <c r="D1816" s="477">
        <v>13.03</v>
      </c>
    </row>
    <row r="1817" spans="1:4" s="476" customFormat="1" x14ac:dyDescent="0.2">
      <c r="A1817" s="476">
        <v>40806</v>
      </c>
      <c r="B1817" s="476" t="s">
        <v>9238</v>
      </c>
      <c r="C1817" s="476" t="s">
        <v>908</v>
      </c>
      <c r="D1817" s="478">
        <v>2325.2800000000002</v>
      </c>
    </row>
    <row r="1818" spans="1:4" s="476" customFormat="1" x14ac:dyDescent="0.2">
      <c r="A1818" s="476">
        <v>2355</v>
      </c>
      <c r="B1818" s="476" t="s">
        <v>9239</v>
      </c>
      <c r="C1818" s="476" t="s">
        <v>7605</v>
      </c>
      <c r="D1818" s="477">
        <v>27.86</v>
      </c>
    </row>
    <row r="1819" spans="1:4" s="476" customFormat="1" x14ac:dyDescent="0.2">
      <c r="A1819" s="476">
        <v>40805</v>
      </c>
      <c r="B1819" s="476" t="s">
        <v>9240</v>
      </c>
      <c r="C1819" s="476" t="s">
        <v>908</v>
      </c>
      <c r="D1819" s="478">
        <v>4967.1099999999997</v>
      </c>
    </row>
    <row r="1820" spans="1:4" s="476" customFormat="1" x14ac:dyDescent="0.2">
      <c r="A1820" s="476">
        <v>2358</v>
      </c>
      <c r="B1820" s="476" t="s">
        <v>9241</v>
      </c>
      <c r="C1820" s="476" t="s">
        <v>7605</v>
      </c>
      <c r="D1820" s="477">
        <v>24.91</v>
      </c>
    </row>
    <row r="1821" spans="1:4" s="476" customFormat="1" x14ac:dyDescent="0.2">
      <c r="A1821" s="476">
        <v>40807</v>
      </c>
      <c r="B1821" s="476" t="s">
        <v>9242</v>
      </c>
      <c r="C1821" s="476" t="s">
        <v>908</v>
      </c>
      <c r="D1821" s="478">
        <v>4439.68</v>
      </c>
    </row>
    <row r="1822" spans="1:4" s="476" customFormat="1" x14ac:dyDescent="0.2">
      <c r="A1822" s="476">
        <v>2359</v>
      </c>
      <c r="B1822" s="476" t="s">
        <v>9243</v>
      </c>
      <c r="C1822" s="476" t="s">
        <v>7605</v>
      </c>
      <c r="D1822" s="477">
        <v>29.76</v>
      </c>
    </row>
    <row r="1823" spans="1:4" s="476" customFormat="1" x14ac:dyDescent="0.2">
      <c r="A1823" s="476">
        <v>40808</v>
      </c>
      <c r="B1823" s="476" t="s">
        <v>9244</v>
      </c>
      <c r="C1823" s="476" t="s">
        <v>908</v>
      </c>
      <c r="D1823" s="478">
        <v>5305.08</v>
      </c>
    </row>
    <row r="1824" spans="1:4" s="476" customFormat="1" x14ac:dyDescent="0.2">
      <c r="A1824" s="476">
        <v>44330</v>
      </c>
      <c r="B1824" s="476" t="s">
        <v>16769</v>
      </c>
      <c r="C1824" s="476" t="s">
        <v>7596</v>
      </c>
      <c r="D1824" s="477">
        <v>6.39</v>
      </c>
    </row>
    <row r="1825" spans="1:4" s="476" customFormat="1" x14ac:dyDescent="0.2">
      <c r="A1825" s="476">
        <v>43144</v>
      </c>
      <c r="B1825" s="476" t="s">
        <v>9245</v>
      </c>
      <c r="C1825" s="476" t="s">
        <v>29</v>
      </c>
      <c r="D1825" s="477">
        <v>38.36</v>
      </c>
    </row>
    <row r="1826" spans="1:4" s="476" customFormat="1" x14ac:dyDescent="0.2">
      <c r="A1826" s="476">
        <v>39397</v>
      </c>
      <c r="B1826" s="476" t="s">
        <v>1165</v>
      </c>
      <c r="C1826" s="476" t="s">
        <v>7596</v>
      </c>
      <c r="D1826" s="477">
        <v>17.48</v>
      </c>
    </row>
    <row r="1827" spans="1:4" s="476" customFormat="1" x14ac:dyDescent="0.2">
      <c r="A1827" s="476">
        <v>2692</v>
      </c>
      <c r="B1827" s="476" t="s">
        <v>1099</v>
      </c>
      <c r="C1827" s="476" t="s">
        <v>7596</v>
      </c>
      <c r="D1827" s="477">
        <v>7.05</v>
      </c>
    </row>
    <row r="1828" spans="1:4" s="476" customFormat="1" x14ac:dyDescent="0.2">
      <c r="A1828" s="476">
        <v>44329</v>
      </c>
      <c r="B1828" s="476" t="s">
        <v>16770</v>
      </c>
      <c r="C1828" s="476" t="s">
        <v>7596</v>
      </c>
      <c r="D1828" s="477">
        <v>8.3699999999999992</v>
      </c>
    </row>
    <row r="1829" spans="1:4" s="476" customFormat="1" x14ac:dyDescent="0.2">
      <c r="A1829" s="476">
        <v>5318</v>
      </c>
      <c r="B1829" s="476" t="s">
        <v>16771</v>
      </c>
      <c r="C1829" s="476" t="s">
        <v>7596</v>
      </c>
      <c r="D1829" s="477">
        <v>13.54</v>
      </c>
    </row>
    <row r="1830" spans="1:4" s="476" customFormat="1" x14ac:dyDescent="0.2">
      <c r="A1830" s="476">
        <v>5330</v>
      </c>
      <c r="B1830" s="476" t="s">
        <v>9246</v>
      </c>
      <c r="C1830" s="476" t="s">
        <v>7596</v>
      </c>
      <c r="D1830" s="477">
        <v>30.86</v>
      </c>
    </row>
    <row r="1831" spans="1:4" s="476" customFormat="1" x14ac:dyDescent="0.2">
      <c r="A1831" s="476">
        <v>26017</v>
      </c>
      <c r="B1831" s="476" t="s">
        <v>9247</v>
      </c>
      <c r="C1831" s="476" t="s">
        <v>9</v>
      </c>
      <c r="D1831" s="477">
        <v>31.78</v>
      </c>
    </row>
    <row r="1832" spans="1:4" s="476" customFormat="1" x14ac:dyDescent="0.2">
      <c r="A1832" s="476">
        <v>25931</v>
      </c>
      <c r="B1832" s="476" t="s">
        <v>9248</v>
      </c>
      <c r="C1832" s="476" t="s">
        <v>9</v>
      </c>
      <c r="D1832" s="477">
        <v>101.03</v>
      </c>
    </row>
    <row r="1833" spans="1:4" s="476" customFormat="1" x14ac:dyDescent="0.2">
      <c r="A1833" s="476">
        <v>38140</v>
      </c>
      <c r="B1833" s="476" t="s">
        <v>9249</v>
      </c>
      <c r="C1833" s="476" t="s">
        <v>9</v>
      </c>
      <c r="D1833" s="477">
        <v>24.5</v>
      </c>
    </row>
    <row r="1834" spans="1:4" s="476" customFormat="1" x14ac:dyDescent="0.2">
      <c r="A1834" s="476">
        <v>13887</v>
      </c>
      <c r="B1834" s="476" t="s">
        <v>9250</v>
      </c>
      <c r="C1834" s="476" t="s">
        <v>9</v>
      </c>
      <c r="D1834" s="477">
        <v>580.04999999999995</v>
      </c>
    </row>
    <row r="1835" spans="1:4" s="476" customFormat="1" x14ac:dyDescent="0.2">
      <c r="A1835" s="476">
        <v>26018</v>
      </c>
      <c r="B1835" s="476" t="s">
        <v>1367</v>
      </c>
      <c r="C1835" s="476" t="s">
        <v>9</v>
      </c>
      <c r="D1835" s="477">
        <v>25.82</v>
      </c>
    </row>
    <row r="1836" spans="1:4" s="476" customFormat="1" x14ac:dyDescent="0.2">
      <c r="A1836" s="476">
        <v>26019</v>
      </c>
      <c r="B1836" s="476" t="s">
        <v>1370</v>
      </c>
      <c r="C1836" s="476" t="s">
        <v>9</v>
      </c>
      <c r="D1836" s="477">
        <v>24.38</v>
      </c>
    </row>
    <row r="1837" spans="1:4" s="476" customFormat="1" x14ac:dyDescent="0.2">
      <c r="A1837" s="476">
        <v>26020</v>
      </c>
      <c r="B1837" s="476" t="s">
        <v>9251</v>
      </c>
      <c r="C1837" s="476" t="s">
        <v>9</v>
      </c>
      <c r="D1837" s="477">
        <v>6.35</v>
      </c>
    </row>
    <row r="1838" spans="1:4" s="476" customFormat="1" x14ac:dyDescent="0.2">
      <c r="A1838" s="476">
        <v>34544</v>
      </c>
      <c r="B1838" s="476" t="s">
        <v>9252</v>
      </c>
      <c r="C1838" s="476" t="s">
        <v>9</v>
      </c>
      <c r="D1838" s="478">
        <v>1578.3</v>
      </c>
    </row>
    <row r="1839" spans="1:4" s="476" customFormat="1" x14ac:dyDescent="0.2">
      <c r="A1839" s="476">
        <v>34729</v>
      </c>
      <c r="B1839" s="476" t="s">
        <v>9253</v>
      </c>
      <c r="C1839" s="476" t="s">
        <v>9</v>
      </c>
      <c r="D1839" s="478">
        <v>1241.57</v>
      </c>
    </row>
    <row r="1840" spans="1:4" s="476" customFormat="1" x14ac:dyDescent="0.2">
      <c r="A1840" s="476">
        <v>34734</v>
      </c>
      <c r="B1840" s="476" t="s">
        <v>9254</v>
      </c>
      <c r="C1840" s="476" t="s">
        <v>9</v>
      </c>
      <c r="D1840" s="478">
        <v>1922.35</v>
      </c>
    </row>
    <row r="1841" spans="1:4" s="476" customFormat="1" x14ac:dyDescent="0.2">
      <c r="A1841" s="476">
        <v>34738</v>
      </c>
      <c r="B1841" s="476" t="s">
        <v>9255</v>
      </c>
      <c r="C1841" s="476" t="s">
        <v>9</v>
      </c>
      <c r="D1841" s="478">
        <v>4491.22</v>
      </c>
    </row>
    <row r="1842" spans="1:4" s="476" customFormat="1" x14ac:dyDescent="0.2">
      <c r="A1842" s="476">
        <v>2391</v>
      </c>
      <c r="B1842" s="476" t="s">
        <v>1853</v>
      </c>
      <c r="C1842" s="476" t="s">
        <v>9</v>
      </c>
      <c r="D1842" s="477">
        <v>365.28</v>
      </c>
    </row>
    <row r="1843" spans="1:4" s="476" customFormat="1" x14ac:dyDescent="0.2">
      <c r="A1843" s="476">
        <v>2374</v>
      </c>
      <c r="B1843" s="476" t="s">
        <v>9256</v>
      </c>
      <c r="C1843" s="476" t="s">
        <v>9</v>
      </c>
      <c r="D1843" s="477">
        <v>414.4</v>
      </c>
    </row>
    <row r="1844" spans="1:4" s="476" customFormat="1" x14ac:dyDescent="0.2">
      <c r="A1844" s="476">
        <v>2377</v>
      </c>
      <c r="B1844" s="476" t="s">
        <v>9257</v>
      </c>
      <c r="C1844" s="476" t="s">
        <v>9</v>
      </c>
      <c r="D1844" s="477">
        <v>581.57000000000005</v>
      </c>
    </row>
    <row r="1845" spans="1:4" s="476" customFormat="1" x14ac:dyDescent="0.2">
      <c r="A1845" s="476">
        <v>2393</v>
      </c>
      <c r="B1845" s="476" t="s">
        <v>9258</v>
      </c>
      <c r="C1845" s="476" t="s">
        <v>9</v>
      </c>
      <c r="D1845" s="477">
        <v>973.92</v>
      </c>
    </row>
    <row r="1846" spans="1:4" s="476" customFormat="1" x14ac:dyDescent="0.2">
      <c r="A1846" s="476">
        <v>34705</v>
      </c>
      <c r="B1846" s="476" t="s">
        <v>9259</v>
      </c>
      <c r="C1846" s="476" t="s">
        <v>9</v>
      </c>
      <c r="D1846" s="477">
        <v>851.83</v>
      </c>
    </row>
    <row r="1847" spans="1:4" s="476" customFormat="1" x14ac:dyDescent="0.2">
      <c r="A1847" s="476">
        <v>34707</v>
      </c>
      <c r="B1847" s="476" t="s">
        <v>9260</v>
      </c>
      <c r="C1847" s="476" t="s">
        <v>9</v>
      </c>
      <c r="D1847" s="478">
        <v>1578.46</v>
      </c>
    </row>
    <row r="1848" spans="1:4" s="476" customFormat="1" x14ac:dyDescent="0.2">
      <c r="A1848" s="476">
        <v>2378</v>
      </c>
      <c r="B1848" s="476" t="s">
        <v>9261</v>
      </c>
      <c r="C1848" s="476" t="s">
        <v>9</v>
      </c>
      <c r="D1848" s="478">
        <v>1337.81</v>
      </c>
    </row>
    <row r="1849" spans="1:4" s="476" customFormat="1" x14ac:dyDescent="0.2">
      <c r="A1849" s="476">
        <v>2379</v>
      </c>
      <c r="B1849" s="476" t="s">
        <v>9262</v>
      </c>
      <c r="C1849" s="476" t="s">
        <v>9</v>
      </c>
      <c r="D1849" s="478">
        <v>1337.81</v>
      </c>
    </row>
    <row r="1850" spans="1:4" s="476" customFormat="1" x14ac:dyDescent="0.2">
      <c r="A1850" s="476">
        <v>2376</v>
      </c>
      <c r="B1850" s="476" t="s">
        <v>9263</v>
      </c>
      <c r="C1850" s="476" t="s">
        <v>9</v>
      </c>
      <c r="D1850" s="478">
        <v>2203.36</v>
      </c>
    </row>
    <row r="1851" spans="1:4" s="476" customFormat="1" x14ac:dyDescent="0.2">
      <c r="A1851" s="476">
        <v>2394</v>
      </c>
      <c r="B1851" s="476" t="s">
        <v>9264</v>
      </c>
      <c r="C1851" s="476" t="s">
        <v>9</v>
      </c>
      <c r="D1851" s="478">
        <v>4710.3900000000003</v>
      </c>
    </row>
    <row r="1852" spans="1:4" s="476" customFormat="1" x14ac:dyDescent="0.2">
      <c r="A1852" s="476">
        <v>34686</v>
      </c>
      <c r="B1852" s="476" t="s">
        <v>9265</v>
      </c>
      <c r="C1852" s="476" t="s">
        <v>9</v>
      </c>
      <c r="D1852" s="477">
        <v>14.14</v>
      </c>
    </row>
    <row r="1853" spans="1:4" s="476" customFormat="1" x14ac:dyDescent="0.2">
      <c r="A1853" s="476">
        <v>34616</v>
      </c>
      <c r="B1853" s="476" t="s">
        <v>9266</v>
      </c>
      <c r="C1853" s="476" t="s">
        <v>9</v>
      </c>
      <c r="D1853" s="477">
        <v>54.66</v>
      </c>
    </row>
    <row r="1854" spans="1:4" s="476" customFormat="1" x14ac:dyDescent="0.2">
      <c r="A1854" s="476">
        <v>34623</v>
      </c>
      <c r="B1854" s="476" t="s">
        <v>9267</v>
      </c>
      <c r="C1854" s="476" t="s">
        <v>9</v>
      </c>
      <c r="D1854" s="477">
        <v>53.82</v>
      </c>
    </row>
    <row r="1855" spans="1:4" s="476" customFormat="1" x14ac:dyDescent="0.2">
      <c r="A1855" s="476">
        <v>34628</v>
      </c>
      <c r="B1855" s="476" t="s">
        <v>9268</v>
      </c>
      <c r="C1855" s="476" t="s">
        <v>9</v>
      </c>
      <c r="D1855" s="477">
        <v>77.09</v>
      </c>
    </row>
    <row r="1856" spans="1:4" s="476" customFormat="1" x14ac:dyDescent="0.2">
      <c r="A1856" s="476">
        <v>34653</v>
      </c>
      <c r="B1856" s="476" t="s">
        <v>1858</v>
      </c>
      <c r="C1856" s="476" t="s">
        <v>9</v>
      </c>
      <c r="D1856" s="477">
        <v>9.5299999999999994</v>
      </c>
    </row>
    <row r="1857" spans="1:4" s="476" customFormat="1" x14ac:dyDescent="0.2">
      <c r="A1857" s="476">
        <v>34688</v>
      </c>
      <c r="B1857" s="476" t="s">
        <v>9269</v>
      </c>
      <c r="C1857" s="476" t="s">
        <v>9</v>
      </c>
      <c r="D1857" s="477">
        <v>17.28</v>
      </c>
    </row>
    <row r="1858" spans="1:4" s="476" customFormat="1" x14ac:dyDescent="0.2">
      <c r="A1858" s="476">
        <v>34709</v>
      </c>
      <c r="B1858" s="476" t="s">
        <v>1855</v>
      </c>
      <c r="C1858" s="476" t="s">
        <v>9</v>
      </c>
      <c r="D1858" s="477">
        <v>66.97</v>
      </c>
    </row>
    <row r="1859" spans="1:4" s="476" customFormat="1" x14ac:dyDescent="0.2">
      <c r="A1859" s="476">
        <v>34714</v>
      </c>
      <c r="B1859" s="476" t="s">
        <v>9270</v>
      </c>
      <c r="C1859" s="476" t="s">
        <v>9</v>
      </c>
      <c r="D1859" s="477">
        <v>79.98</v>
      </c>
    </row>
    <row r="1860" spans="1:4" s="476" customFormat="1" x14ac:dyDescent="0.2">
      <c r="A1860" s="476">
        <v>2388</v>
      </c>
      <c r="B1860" s="476" t="s">
        <v>9271</v>
      </c>
      <c r="C1860" s="476" t="s">
        <v>9</v>
      </c>
      <c r="D1860" s="477">
        <v>66.459999999999994</v>
      </c>
    </row>
    <row r="1861" spans="1:4" s="476" customFormat="1" x14ac:dyDescent="0.2">
      <c r="A1861" s="476">
        <v>34606</v>
      </c>
      <c r="B1861" s="476" t="s">
        <v>9272</v>
      </c>
      <c r="C1861" s="476" t="s">
        <v>9</v>
      </c>
      <c r="D1861" s="477">
        <v>101.95</v>
      </c>
    </row>
    <row r="1862" spans="1:4" s="476" customFormat="1" x14ac:dyDescent="0.2">
      <c r="A1862" s="476">
        <v>34689</v>
      </c>
      <c r="B1862" s="476" t="s">
        <v>9273</v>
      </c>
      <c r="C1862" s="476" t="s">
        <v>9</v>
      </c>
      <c r="D1862" s="477">
        <v>32.46</v>
      </c>
    </row>
    <row r="1863" spans="1:4" s="476" customFormat="1" x14ac:dyDescent="0.2">
      <c r="A1863" s="476">
        <v>2370</v>
      </c>
      <c r="B1863" s="476" t="s">
        <v>9274</v>
      </c>
      <c r="C1863" s="476" t="s">
        <v>9</v>
      </c>
      <c r="D1863" s="477">
        <v>12.35</v>
      </c>
    </row>
    <row r="1864" spans="1:4" s="476" customFormat="1" x14ac:dyDescent="0.2">
      <c r="A1864" s="476">
        <v>2386</v>
      </c>
      <c r="B1864" s="476" t="s">
        <v>9275</v>
      </c>
      <c r="C1864" s="476" t="s">
        <v>9</v>
      </c>
      <c r="D1864" s="477">
        <v>20.72</v>
      </c>
    </row>
    <row r="1865" spans="1:4" s="476" customFormat="1" x14ac:dyDescent="0.2">
      <c r="A1865" s="476">
        <v>2392</v>
      </c>
      <c r="B1865" s="476" t="s">
        <v>9276</v>
      </c>
      <c r="C1865" s="476" t="s">
        <v>9</v>
      </c>
      <c r="D1865" s="477">
        <v>82.9</v>
      </c>
    </row>
    <row r="1866" spans="1:4" s="476" customFormat="1" x14ac:dyDescent="0.2">
      <c r="A1866" s="476">
        <v>2373</v>
      </c>
      <c r="B1866" s="476" t="s">
        <v>9277</v>
      </c>
      <c r="C1866" s="476" t="s">
        <v>9</v>
      </c>
      <c r="D1866" s="477">
        <v>116.8</v>
      </c>
    </row>
    <row r="1867" spans="1:4" s="476" customFormat="1" x14ac:dyDescent="0.2">
      <c r="A1867" s="476">
        <v>39465</v>
      </c>
      <c r="B1867" s="476" t="s">
        <v>9278</v>
      </c>
      <c r="C1867" s="476" t="s">
        <v>9</v>
      </c>
      <c r="D1867" s="477">
        <v>71.349999999999994</v>
      </c>
    </row>
    <row r="1868" spans="1:4" s="476" customFormat="1" x14ac:dyDescent="0.2">
      <c r="A1868" s="476">
        <v>39466</v>
      </c>
      <c r="B1868" s="476" t="s">
        <v>9279</v>
      </c>
      <c r="C1868" s="476" t="s">
        <v>9</v>
      </c>
      <c r="D1868" s="477">
        <v>80.27</v>
      </c>
    </row>
    <row r="1869" spans="1:4" s="476" customFormat="1" x14ac:dyDescent="0.2">
      <c r="A1869" s="476">
        <v>39467</v>
      </c>
      <c r="B1869" s="476" t="s">
        <v>9280</v>
      </c>
      <c r="C1869" s="476" t="s">
        <v>9</v>
      </c>
      <c r="D1869" s="477">
        <v>102.68</v>
      </c>
    </row>
    <row r="1870" spans="1:4" s="476" customFormat="1" x14ac:dyDescent="0.2">
      <c r="A1870" s="476">
        <v>39468</v>
      </c>
      <c r="B1870" s="476" t="s">
        <v>9281</v>
      </c>
      <c r="C1870" s="476" t="s">
        <v>9</v>
      </c>
      <c r="D1870" s="477">
        <v>182.51</v>
      </c>
    </row>
    <row r="1871" spans="1:4" s="476" customFormat="1" x14ac:dyDescent="0.2">
      <c r="A1871" s="476">
        <v>39469</v>
      </c>
      <c r="B1871" s="476" t="s">
        <v>9282</v>
      </c>
      <c r="C1871" s="476" t="s">
        <v>9</v>
      </c>
      <c r="D1871" s="477">
        <v>74.34</v>
      </c>
    </row>
    <row r="1872" spans="1:4" s="476" customFormat="1" x14ac:dyDescent="0.2">
      <c r="A1872" s="476">
        <v>39470</v>
      </c>
      <c r="B1872" s="476" t="s">
        <v>9283</v>
      </c>
      <c r="C1872" s="476" t="s">
        <v>9</v>
      </c>
      <c r="D1872" s="477">
        <v>91.34</v>
      </c>
    </row>
    <row r="1873" spans="1:4" s="476" customFormat="1" x14ac:dyDescent="0.2">
      <c r="A1873" s="476">
        <v>39471</v>
      </c>
      <c r="B1873" s="476" t="s">
        <v>9284</v>
      </c>
      <c r="C1873" s="476" t="s">
        <v>9</v>
      </c>
      <c r="D1873" s="477">
        <v>109.77</v>
      </c>
    </row>
    <row r="1874" spans="1:4" s="476" customFormat="1" x14ac:dyDescent="0.2">
      <c r="A1874" s="476">
        <v>39472</v>
      </c>
      <c r="B1874" s="476" t="s">
        <v>1856</v>
      </c>
      <c r="C1874" s="476" t="s">
        <v>9</v>
      </c>
      <c r="D1874" s="477">
        <v>190.73</v>
      </c>
    </row>
    <row r="1875" spans="1:4" s="476" customFormat="1" x14ac:dyDescent="0.2">
      <c r="A1875" s="476">
        <v>39473</v>
      </c>
      <c r="B1875" s="476" t="s">
        <v>9285</v>
      </c>
      <c r="C1875" s="476" t="s">
        <v>9</v>
      </c>
      <c r="D1875" s="477">
        <v>123.21</v>
      </c>
    </row>
    <row r="1876" spans="1:4" s="476" customFormat="1" x14ac:dyDescent="0.2">
      <c r="A1876" s="476">
        <v>39474</v>
      </c>
      <c r="B1876" s="476" t="s">
        <v>9286</v>
      </c>
      <c r="C1876" s="476" t="s">
        <v>9</v>
      </c>
      <c r="D1876" s="477">
        <v>131.35</v>
      </c>
    </row>
    <row r="1877" spans="1:4" s="476" customFormat="1" x14ac:dyDescent="0.2">
      <c r="A1877" s="476">
        <v>39475</v>
      </c>
      <c r="B1877" s="476" t="s">
        <v>9287</v>
      </c>
      <c r="C1877" s="476" t="s">
        <v>9</v>
      </c>
      <c r="D1877" s="477">
        <v>149.03</v>
      </c>
    </row>
    <row r="1878" spans="1:4" s="476" customFormat="1" x14ac:dyDescent="0.2">
      <c r="A1878" s="476">
        <v>39476</v>
      </c>
      <c r="B1878" s="476" t="s">
        <v>9288</v>
      </c>
      <c r="C1878" s="476" t="s">
        <v>9</v>
      </c>
      <c r="D1878" s="477">
        <v>280.55</v>
      </c>
    </row>
    <row r="1879" spans="1:4" s="476" customFormat="1" x14ac:dyDescent="0.2">
      <c r="A1879" s="476">
        <v>39477</v>
      </c>
      <c r="B1879" s="476" t="s">
        <v>9289</v>
      </c>
      <c r="C1879" s="476" t="s">
        <v>9</v>
      </c>
      <c r="D1879" s="477">
        <v>137.46</v>
      </c>
    </row>
    <row r="1880" spans="1:4" s="476" customFormat="1" x14ac:dyDescent="0.2">
      <c r="A1880" s="476">
        <v>39478</v>
      </c>
      <c r="B1880" s="476" t="s">
        <v>9290</v>
      </c>
      <c r="C1880" s="476" t="s">
        <v>9</v>
      </c>
      <c r="D1880" s="477">
        <v>141.71</v>
      </c>
    </row>
    <row r="1881" spans="1:4" s="476" customFormat="1" x14ac:dyDescent="0.2">
      <c r="A1881" s="476">
        <v>39479</v>
      </c>
      <c r="B1881" s="476" t="s">
        <v>9291</v>
      </c>
      <c r="C1881" s="476" t="s">
        <v>9</v>
      </c>
      <c r="D1881" s="477">
        <v>166.97</v>
      </c>
    </row>
    <row r="1882" spans="1:4" s="476" customFormat="1" x14ac:dyDescent="0.2">
      <c r="A1882" s="476">
        <v>39480</v>
      </c>
      <c r="B1882" s="476" t="s">
        <v>9292</v>
      </c>
      <c r="C1882" s="476" t="s">
        <v>9</v>
      </c>
      <c r="D1882" s="477">
        <v>344.53</v>
      </c>
    </row>
    <row r="1883" spans="1:4" s="476" customFormat="1" x14ac:dyDescent="0.2">
      <c r="A1883" s="476">
        <v>39459</v>
      </c>
      <c r="B1883" s="476" t="s">
        <v>9293</v>
      </c>
      <c r="C1883" s="476" t="s">
        <v>9</v>
      </c>
      <c r="D1883" s="477">
        <v>292.42</v>
      </c>
    </row>
    <row r="1884" spans="1:4" s="476" customFormat="1" x14ac:dyDescent="0.2">
      <c r="A1884" s="476">
        <v>39445</v>
      </c>
      <c r="B1884" s="476" t="s">
        <v>1860</v>
      </c>
      <c r="C1884" s="476" t="s">
        <v>9</v>
      </c>
      <c r="D1884" s="477">
        <v>146.82</v>
      </c>
    </row>
    <row r="1885" spans="1:4" s="476" customFormat="1" x14ac:dyDescent="0.2">
      <c r="A1885" s="476">
        <v>39446</v>
      </c>
      <c r="B1885" s="476" t="s">
        <v>1861</v>
      </c>
      <c r="C1885" s="476" t="s">
        <v>9</v>
      </c>
      <c r="D1885" s="477">
        <v>149.44</v>
      </c>
    </row>
    <row r="1886" spans="1:4" s="476" customFormat="1" x14ac:dyDescent="0.2">
      <c r="A1886" s="476">
        <v>39447</v>
      </c>
      <c r="B1886" s="476" t="s">
        <v>9294</v>
      </c>
      <c r="C1886" s="476" t="s">
        <v>9</v>
      </c>
      <c r="D1886" s="477">
        <v>159.80000000000001</v>
      </c>
    </row>
    <row r="1887" spans="1:4" s="476" customFormat="1" x14ac:dyDescent="0.2">
      <c r="A1887" s="476">
        <v>39448</v>
      </c>
      <c r="B1887" s="476" t="s">
        <v>9295</v>
      </c>
      <c r="C1887" s="476" t="s">
        <v>9</v>
      </c>
      <c r="D1887" s="477">
        <v>272.5</v>
      </c>
    </row>
    <row r="1888" spans="1:4" s="476" customFormat="1" x14ac:dyDescent="0.2">
      <c r="A1888" s="476">
        <v>39450</v>
      </c>
      <c r="B1888" s="476" t="s">
        <v>9296</v>
      </c>
      <c r="C1888" s="476" t="s">
        <v>9</v>
      </c>
      <c r="D1888" s="477">
        <v>166.25</v>
      </c>
    </row>
    <row r="1889" spans="1:4" s="476" customFormat="1" x14ac:dyDescent="0.2">
      <c r="A1889" s="476">
        <v>39451</v>
      </c>
      <c r="B1889" s="476" t="s">
        <v>9297</v>
      </c>
      <c r="C1889" s="476" t="s">
        <v>9</v>
      </c>
      <c r="D1889" s="477">
        <v>181.33</v>
      </c>
    </row>
    <row r="1890" spans="1:4" s="476" customFormat="1" x14ac:dyDescent="0.2">
      <c r="A1890" s="476">
        <v>39452</v>
      </c>
      <c r="B1890" s="476" t="s">
        <v>9298</v>
      </c>
      <c r="C1890" s="476" t="s">
        <v>9</v>
      </c>
      <c r="D1890" s="477">
        <v>182.42</v>
      </c>
    </row>
    <row r="1891" spans="1:4" s="476" customFormat="1" x14ac:dyDescent="0.2">
      <c r="A1891" s="476">
        <v>39523</v>
      </c>
      <c r="B1891" s="476" t="s">
        <v>9299</v>
      </c>
      <c r="C1891" s="476" t="s">
        <v>9</v>
      </c>
      <c r="D1891" s="477">
        <v>305.27</v>
      </c>
    </row>
    <row r="1892" spans="1:4" s="476" customFormat="1" x14ac:dyDescent="0.2">
      <c r="A1892" s="476">
        <v>39449</v>
      </c>
      <c r="B1892" s="476" t="s">
        <v>9300</v>
      </c>
      <c r="C1892" s="476" t="s">
        <v>9</v>
      </c>
      <c r="D1892" s="477">
        <v>338.07</v>
      </c>
    </row>
    <row r="1893" spans="1:4" s="476" customFormat="1" x14ac:dyDescent="0.2">
      <c r="A1893" s="476">
        <v>39455</v>
      </c>
      <c r="B1893" s="476" t="s">
        <v>9301</v>
      </c>
      <c r="C1893" s="476" t="s">
        <v>9</v>
      </c>
      <c r="D1893" s="477">
        <v>167.28</v>
      </c>
    </row>
    <row r="1894" spans="1:4" s="476" customFormat="1" x14ac:dyDescent="0.2">
      <c r="A1894" s="476">
        <v>39456</v>
      </c>
      <c r="B1894" s="476" t="s">
        <v>9302</v>
      </c>
      <c r="C1894" s="476" t="s">
        <v>9</v>
      </c>
      <c r="D1894" s="477">
        <v>167.41</v>
      </c>
    </row>
    <row r="1895" spans="1:4" s="476" customFormat="1" x14ac:dyDescent="0.2">
      <c r="A1895" s="476">
        <v>39457</v>
      </c>
      <c r="B1895" s="476" t="s">
        <v>9303</v>
      </c>
      <c r="C1895" s="476" t="s">
        <v>9</v>
      </c>
      <c r="D1895" s="477">
        <v>182.5</v>
      </c>
    </row>
    <row r="1896" spans="1:4" s="476" customFormat="1" x14ac:dyDescent="0.2">
      <c r="A1896" s="476">
        <v>39458</v>
      </c>
      <c r="B1896" s="476" t="s">
        <v>9304</v>
      </c>
      <c r="C1896" s="476" t="s">
        <v>9</v>
      </c>
      <c r="D1896" s="477">
        <v>340.56</v>
      </c>
    </row>
    <row r="1897" spans="1:4" s="476" customFormat="1" x14ac:dyDescent="0.2">
      <c r="A1897" s="476">
        <v>39464</v>
      </c>
      <c r="B1897" s="476" t="s">
        <v>9305</v>
      </c>
      <c r="C1897" s="476" t="s">
        <v>9</v>
      </c>
      <c r="D1897" s="477">
        <v>547.65</v>
      </c>
    </row>
    <row r="1898" spans="1:4" s="476" customFormat="1" x14ac:dyDescent="0.2">
      <c r="A1898" s="476">
        <v>39460</v>
      </c>
      <c r="B1898" s="476" t="s">
        <v>9306</v>
      </c>
      <c r="C1898" s="476" t="s">
        <v>9</v>
      </c>
      <c r="D1898" s="477">
        <v>207.71</v>
      </c>
    </row>
    <row r="1899" spans="1:4" s="476" customFormat="1" x14ac:dyDescent="0.2">
      <c r="A1899" s="476">
        <v>39461</v>
      </c>
      <c r="B1899" s="476" t="s">
        <v>9307</v>
      </c>
      <c r="C1899" s="476" t="s">
        <v>9</v>
      </c>
      <c r="D1899" s="477">
        <v>243.39</v>
      </c>
    </row>
    <row r="1900" spans="1:4" s="476" customFormat="1" x14ac:dyDescent="0.2">
      <c r="A1900" s="476">
        <v>39462</v>
      </c>
      <c r="B1900" s="476" t="s">
        <v>9308</v>
      </c>
      <c r="C1900" s="476" t="s">
        <v>9</v>
      </c>
      <c r="D1900" s="477">
        <v>234.56</v>
      </c>
    </row>
    <row r="1901" spans="1:4" s="476" customFormat="1" x14ac:dyDescent="0.2">
      <c r="A1901" s="476">
        <v>39463</v>
      </c>
      <c r="B1901" s="476" t="s">
        <v>9309</v>
      </c>
      <c r="C1901" s="476" t="s">
        <v>9</v>
      </c>
      <c r="D1901" s="477">
        <v>543.4</v>
      </c>
    </row>
    <row r="1902" spans="1:4" s="476" customFormat="1" x14ac:dyDescent="0.2">
      <c r="A1902" s="476">
        <v>26039</v>
      </c>
      <c r="B1902" s="476" t="s">
        <v>9310</v>
      </c>
      <c r="C1902" s="476" t="s">
        <v>9</v>
      </c>
      <c r="D1902" s="478">
        <v>370335.4</v>
      </c>
    </row>
    <row r="1903" spans="1:4" s="476" customFormat="1" x14ac:dyDescent="0.2">
      <c r="A1903" s="476">
        <v>2401</v>
      </c>
      <c r="B1903" s="476" t="s">
        <v>9311</v>
      </c>
      <c r="C1903" s="476" t="s">
        <v>9</v>
      </c>
      <c r="D1903" s="478">
        <v>85181.24</v>
      </c>
    </row>
    <row r="1904" spans="1:4" s="476" customFormat="1" x14ac:dyDescent="0.2">
      <c r="A1904" s="476">
        <v>38870</v>
      </c>
      <c r="B1904" s="476" t="s">
        <v>9312</v>
      </c>
      <c r="C1904" s="476" t="s">
        <v>9</v>
      </c>
      <c r="D1904" s="477">
        <v>54.19</v>
      </c>
    </row>
    <row r="1905" spans="1:4" s="476" customFormat="1" x14ac:dyDescent="0.2">
      <c r="A1905" s="476">
        <v>38869</v>
      </c>
      <c r="B1905" s="476" t="s">
        <v>9313</v>
      </c>
      <c r="C1905" s="476" t="s">
        <v>9</v>
      </c>
      <c r="D1905" s="477">
        <v>47.8</v>
      </c>
    </row>
    <row r="1906" spans="1:4" s="476" customFormat="1" x14ac:dyDescent="0.2">
      <c r="A1906" s="476">
        <v>38872</v>
      </c>
      <c r="B1906" s="476" t="s">
        <v>9314</v>
      </c>
      <c r="C1906" s="476" t="s">
        <v>9</v>
      </c>
      <c r="D1906" s="477">
        <v>74.02</v>
      </c>
    </row>
    <row r="1907" spans="1:4" s="476" customFormat="1" x14ac:dyDescent="0.2">
      <c r="A1907" s="476">
        <v>38871</v>
      </c>
      <c r="B1907" s="476" t="s">
        <v>9315</v>
      </c>
      <c r="C1907" s="476" t="s">
        <v>9</v>
      </c>
      <c r="D1907" s="477">
        <v>59.54</v>
      </c>
    </row>
    <row r="1908" spans="1:4" s="476" customFormat="1" x14ac:dyDescent="0.2">
      <c r="A1908" s="476">
        <v>39283</v>
      </c>
      <c r="B1908" s="476" t="s">
        <v>9316</v>
      </c>
      <c r="C1908" s="476" t="s">
        <v>9</v>
      </c>
      <c r="D1908" s="477">
        <v>185.46</v>
      </c>
    </row>
    <row r="1909" spans="1:4" s="476" customFormat="1" x14ac:dyDescent="0.2">
      <c r="A1909" s="476">
        <v>39284</v>
      </c>
      <c r="B1909" s="476" t="s">
        <v>9317</v>
      </c>
      <c r="C1909" s="476" t="s">
        <v>9</v>
      </c>
      <c r="D1909" s="477">
        <v>200.97</v>
      </c>
    </row>
    <row r="1910" spans="1:4" s="476" customFormat="1" x14ac:dyDescent="0.2">
      <c r="A1910" s="476">
        <v>39285</v>
      </c>
      <c r="B1910" s="476" t="s">
        <v>9318</v>
      </c>
      <c r="C1910" s="476" t="s">
        <v>9</v>
      </c>
      <c r="D1910" s="477">
        <v>203.87</v>
      </c>
    </row>
    <row r="1911" spans="1:4" s="476" customFormat="1" x14ac:dyDescent="0.2">
      <c r="A1911" s="476">
        <v>39286</v>
      </c>
      <c r="B1911" s="476" t="s">
        <v>9319</v>
      </c>
      <c r="C1911" s="476" t="s">
        <v>9</v>
      </c>
      <c r="D1911" s="477">
        <v>199.43</v>
      </c>
    </row>
    <row r="1912" spans="1:4" s="476" customFormat="1" x14ac:dyDescent="0.2">
      <c r="A1912" s="476">
        <v>39287</v>
      </c>
      <c r="B1912" s="476" t="s">
        <v>9320</v>
      </c>
      <c r="C1912" s="476" t="s">
        <v>9</v>
      </c>
      <c r="D1912" s="477">
        <v>234.17</v>
      </c>
    </row>
    <row r="1913" spans="1:4" s="476" customFormat="1" x14ac:dyDescent="0.2">
      <c r="A1913" s="476">
        <v>39288</v>
      </c>
      <c r="B1913" s="476" t="s">
        <v>9321</v>
      </c>
      <c r="C1913" s="476" t="s">
        <v>9</v>
      </c>
      <c r="D1913" s="477">
        <v>249.91</v>
      </c>
    </row>
    <row r="1914" spans="1:4" s="476" customFormat="1" x14ac:dyDescent="0.2">
      <c r="A1914" s="476">
        <v>25976</v>
      </c>
      <c r="B1914" s="476" t="s">
        <v>1204</v>
      </c>
      <c r="C1914" s="476" t="s">
        <v>3</v>
      </c>
      <c r="D1914" s="477">
        <v>635.72</v>
      </c>
    </row>
    <row r="1915" spans="1:4" s="476" customFormat="1" x14ac:dyDescent="0.2">
      <c r="A1915" s="476">
        <v>10629</v>
      </c>
      <c r="B1915" s="476" t="s">
        <v>9322</v>
      </c>
      <c r="C1915" s="476" t="s">
        <v>3</v>
      </c>
      <c r="D1915" s="477">
        <v>347.54</v>
      </c>
    </row>
    <row r="1916" spans="1:4" s="476" customFormat="1" x14ac:dyDescent="0.2">
      <c r="A1916" s="476">
        <v>10698</v>
      </c>
      <c r="B1916" s="476" t="s">
        <v>9323</v>
      </c>
      <c r="C1916" s="476" t="s">
        <v>3</v>
      </c>
      <c r="D1916" s="477">
        <v>168.34</v>
      </c>
    </row>
    <row r="1917" spans="1:4" s="476" customFormat="1" x14ac:dyDescent="0.2">
      <c r="A1917" s="476">
        <v>40521</v>
      </c>
      <c r="B1917" s="476" t="s">
        <v>9324</v>
      </c>
      <c r="C1917" s="476" t="s">
        <v>9</v>
      </c>
      <c r="D1917" s="478">
        <v>89467.199999999997</v>
      </c>
    </row>
    <row r="1918" spans="1:4" s="476" customFormat="1" x14ac:dyDescent="0.2">
      <c r="A1918" s="476">
        <v>2432</v>
      </c>
      <c r="B1918" s="476" t="s">
        <v>9325</v>
      </c>
      <c r="C1918" s="476" t="s">
        <v>9</v>
      </c>
      <c r="D1918" s="477">
        <v>15.8</v>
      </c>
    </row>
    <row r="1919" spans="1:4" s="476" customFormat="1" x14ac:dyDescent="0.2">
      <c r="A1919" s="476">
        <v>2433</v>
      </c>
      <c r="B1919" s="476" t="s">
        <v>9326</v>
      </c>
      <c r="C1919" s="476" t="s">
        <v>9</v>
      </c>
      <c r="D1919" s="477">
        <v>5.35</v>
      </c>
    </row>
    <row r="1920" spans="1:4" s="476" customFormat="1" x14ac:dyDescent="0.2">
      <c r="A1920" s="476">
        <v>2420</v>
      </c>
      <c r="B1920" s="476" t="s">
        <v>9327</v>
      </c>
      <c r="C1920" s="476" t="s">
        <v>9</v>
      </c>
      <c r="D1920" s="477">
        <v>9.19</v>
      </c>
    </row>
    <row r="1921" spans="1:4" s="476" customFormat="1" x14ac:dyDescent="0.2">
      <c r="A1921" s="476">
        <v>11447</v>
      </c>
      <c r="B1921" s="476" t="s">
        <v>1388</v>
      </c>
      <c r="C1921" s="476" t="s">
        <v>9</v>
      </c>
      <c r="D1921" s="477">
        <v>18.170000000000002</v>
      </c>
    </row>
    <row r="1922" spans="1:4" s="476" customFormat="1" x14ac:dyDescent="0.2">
      <c r="A1922" s="476">
        <v>11451</v>
      </c>
      <c r="B1922" s="476" t="s">
        <v>9328</v>
      </c>
      <c r="C1922" s="476" t="s">
        <v>9</v>
      </c>
      <c r="D1922" s="477">
        <v>48.7</v>
      </c>
    </row>
    <row r="1923" spans="1:4" s="476" customFormat="1" x14ac:dyDescent="0.2">
      <c r="A1923" s="476">
        <v>11116</v>
      </c>
      <c r="B1923" s="476" t="s">
        <v>9329</v>
      </c>
      <c r="C1923" s="476" t="s">
        <v>9</v>
      </c>
      <c r="D1923" s="477">
        <v>588.48</v>
      </c>
    </row>
    <row r="1924" spans="1:4" s="476" customFormat="1" x14ac:dyDescent="0.2">
      <c r="A1924" s="476">
        <v>38411</v>
      </c>
      <c r="B1924" s="476" t="s">
        <v>9330</v>
      </c>
      <c r="C1924" s="476" t="s">
        <v>9</v>
      </c>
      <c r="D1924" s="478">
        <v>1675.47</v>
      </c>
    </row>
    <row r="1925" spans="1:4" s="476" customFormat="1" x14ac:dyDescent="0.2">
      <c r="A1925" s="476">
        <v>38189</v>
      </c>
      <c r="B1925" s="476" t="s">
        <v>16772</v>
      </c>
      <c r="C1925" s="476" t="s">
        <v>9</v>
      </c>
      <c r="D1925" s="477">
        <v>132.72</v>
      </c>
    </row>
    <row r="1926" spans="1:4" s="476" customFormat="1" x14ac:dyDescent="0.2">
      <c r="A1926" s="476">
        <v>38190</v>
      </c>
      <c r="B1926" s="476" t="s">
        <v>16773</v>
      </c>
      <c r="C1926" s="476" t="s">
        <v>9</v>
      </c>
      <c r="D1926" s="477">
        <v>279.60000000000002</v>
      </c>
    </row>
    <row r="1927" spans="1:4" s="476" customFormat="1" x14ac:dyDescent="0.2">
      <c r="A1927" s="476">
        <v>7608</v>
      </c>
      <c r="B1927" s="476" t="s">
        <v>16774</v>
      </c>
      <c r="C1927" s="476" t="s">
        <v>9</v>
      </c>
      <c r="D1927" s="477">
        <v>12.18</v>
      </c>
    </row>
    <row r="1928" spans="1:4" s="476" customFormat="1" x14ac:dyDescent="0.2">
      <c r="A1928" s="476">
        <v>1370</v>
      </c>
      <c r="B1928" s="476" t="s">
        <v>9331</v>
      </c>
      <c r="C1928" s="476" t="s">
        <v>9</v>
      </c>
      <c r="D1928" s="477">
        <v>83.4</v>
      </c>
    </row>
    <row r="1929" spans="1:4" s="476" customFormat="1" x14ac:dyDescent="0.2">
      <c r="A1929" s="476">
        <v>36516</v>
      </c>
      <c r="B1929" s="476" t="s">
        <v>9332</v>
      </c>
      <c r="C1929" s="476" t="s">
        <v>9</v>
      </c>
      <c r="D1929" s="478">
        <v>113264</v>
      </c>
    </row>
    <row r="1930" spans="1:4" s="476" customFormat="1" x14ac:dyDescent="0.2">
      <c r="A1930" s="476">
        <v>34777</v>
      </c>
      <c r="B1930" s="476" t="s">
        <v>9333</v>
      </c>
      <c r="C1930" s="476" t="s">
        <v>9</v>
      </c>
      <c r="D1930" s="477">
        <v>3.33</v>
      </c>
    </row>
    <row r="1931" spans="1:4" s="476" customFormat="1" x14ac:dyDescent="0.2">
      <c r="A1931" s="476">
        <v>7272</v>
      </c>
      <c r="B1931" s="476" t="s">
        <v>9334</v>
      </c>
      <c r="C1931" s="476" t="s">
        <v>9</v>
      </c>
      <c r="D1931" s="477">
        <v>2.81</v>
      </c>
    </row>
    <row r="1932" spans="1:4" s="476" customFormat="1" x14ac:dyDescent="0.2">
      <c r="A1932" s="476">
        <v>10605</v>
      </c>
      <c r="B1932" s="476" t="s">
        <v>9335</v>
      </c>
      <c r="C1932" s="476" t="s">
        <v>9</v>
      </c>
      <c r="D1932" s="477">
        <v>4.58</v>
      </c>
    </row>
    <row r="1933" spans="1:4" s="476" customFormat="1" x14ac:dyDescent="0.2">
      <c r="A1933" s="476">
        <v>10604</v>
      </c>
      <c r="B1933" s="476" t="s">
        <v>9336</v>
      </c>
      <c r="C1933" s="476" t="s">
        <v>9</v>
      </c>
      <c r="D1933" s="477">
        <v>10.69</v>
      </c>
    </row>
    <row r="1934" spans="1:4" s="476" customFormat="1" x14ac:dyDescent="0.2">
      <c r="A1934" s="476">
        <v>672</v>
      </c>
      <c r="B1934" s="476" t="s">
        <v>9337</v>
      </c>
      <c r="C1934" s="476" t="s">
        <v>9</v>
      </c>
      <c r="D1934" s="477">
        <v>14.7</v>
      </c>
    </row>
    <row r="1935" spans="1:4" s="476" customFormat="1" x14ac:dyDescent="0.2">
      <c r="A1935" s="476">
        <v>668</v>
      </c>
      <c r="B1935" s="476" t="s">
        <v>9338</v>
      </c>
      <c r="C1935" s="476" t="s">
        <v>9</v>
      </c>
      <c r="D1935" s="477">
        <v>17.75</v>
      </c>
    </row>
    <row r="1936" spans="1:4" s="476" customFormat="1" x14ac:dyDescent="0.2">
      <c r="A1936" s="476">
        <v>10578</v>
      </c>
      <c r="B1936" s="476" t="s">
        <v>9339</v>
      </c>
      <c r="C1936" s="476" t="s">
        <v>9</v>
      </c>
      <c r="D1936" s="477">
        <v>20.67</v>
      </c>
    </row>
    <row r="1937" spans="1:4" s="476" customFormat="1" x14ac:dyDescent="0.2">
      <c r="A1937" s="476">
        <v>666</v>
      </c>
      <c r="B1937" s="476" t="s">
        <v>9340</v>
      </c>
      <c r="C1937" s="476" t="s">
        <v>9</v>
      </c>
      <c r="D1937" s="477">
        <v>22.99</v>
      </c>
    </row>
    <row r="1938" spans="1:4" s="476" customFormat="1" x14ac:dyDescent="0.2">
      <c r="A1938" s="476">
        <v>665</v>
      </c>
      <c r="B1938" s="476" t="s">
        <v>9341</v>
      </c>
      <c r="C1938" s="476" t="s">
        <v>9</v>
      </c>
      <c r="D1938" s="477">
        <v>30.74</v>
      </c>
    </row>
    <row r="1939" spans="1:4" s="476" customFormat="1" x14ac:dyDescent="0.2">
      <c r="A1939" s="476">
        <v>10577</v>
      </c>
      <c r="B1939" s="476" t="s">
        <v>9342</v>
      </c>
      <c r="C1939" s="476" t="s">
        <v>9</v>
      </c>
      <c r="D1939" s="477">
        <v>27.26</v>
      </c>
    </row>
    <row r="1940" spans="1:4" s="476" customFormat="1" x14ac:dyDescent="0.2">
      <c r="A1940" s="476">
        <v>10583</v>
      </c>
      <c r="B1940" s="476" t="s">
        <v>9343</v>
      </c>
      <c r="C1940" s="476" t="s">
        <v>9</v>
      </c>
      <c r="D1940" s="477">
        <v>14.16</v>
      </c>
    </row>
    <row r="1941" spans="1:4" s="476" customFormat="1" x14ac:dyDescent="0.2">
      <c r="A1941" s="476">
        <v>10579</v>
      </c>
      <c r="B1941" s="476" t="s">
        <v>9344</v>
      </c>
      <c r="C1941" s="476" t="s">
        <v>9</v>
      </c>
      <c r="D1941" s="477">
        <v>24.69</v>
      </c>
    </row>
    <row r="1942" spans="1:4" s="476" customFormat="1" x14ac:dyDescent="0.2">
      <c r="A1942" s="476">
        <v>10582</v>
      </c>
      <c r="B1942" s="476" t="s">
        <v>9345</v>
      </c>
      <c r="C1942" s="476" t="s">
        <v>9</v>
      </c>
      <c r="D1942" s="477">
        <v>12.47</v>
      </c>
    </row>
    <row r="1943" spans="1:4" s="476" customFormat="1" x14ac:dyDescent="0.2">
      <c r="A1943" s="476">
        <v>2436</v>
      </c>
      <c r="B1943" s="476" t="s">
        <v>1851</v>
      </c>
      <c r="C1943" s="476" t="s">
        <v>7605</v>
      </c>
      <c r="D1943" s="477">
        <v>17.52</v>
      </c>
    </row>
    <row r="1944" spans="1:4" s="476" customFormat="1" x14ac:dyDescent="0.2">
      <c r="A1944" s="476">
        <v>40918</v>
      </c>
      <c r="B1944" s="476" t="s">
        <v>9346</v>
      </c>
      <c r="C1944" s="476" t="s">
        <v>908</v>
      </c>
      <c r="D1944" s="478">
        <v>3122</v>
      </c>
    </row>
    <row r="1945" spans="1:4" s="476" customFormat="1" x14ac:dyDescent="0.2">
      <c r="A1945" s="476">
        <v>2439</v>
      </c>
      <c r="B1945" s="476" t="s">
        <v>9347</v>
      </c>
      <c r="C1945" s="476" t="s">
        <v>7605</v>
      </c>
      <c r="D1945" s="477">
        <v>17.52</v>
      </c>
    </row>
    <row r="1946" spans="1:4" s="476" customFormat="1" x14ac:dyDescent="0.2">
      <c r="A1946" s="476">
        <v>40923</v>
      </c>
      <c r="B1946" s="476" t="s">
        <v>9348</v>
      </c>
      <c r="C1946" s="476" t="s">
        <v>908</v>
      </c>
      <c r="D1946" s="478">
        <v>3125.61</v>
      </c>
    </row>
    <row r="1947" spans="1:4" s="476" customFormat="1" x14ac:dyDescent="0.2">
      <c r="A1947" s="476">
        <v>10998</v>
      </c>
      <c r="B1947" s="476" t="s">
        <v>9349</v>
      </c>
      <c r="C1947" s="476" t="s">
        <v>29</v>
      </c>
      <c r="D1947" s="477">
        <v>24.62</v>
      </c>
    </row>
    <row r="1948" spans="1:4" s="476" customFormat="1" x14ac:dyDescent="0.2">
      <c r="A1948" s="476">
        <v>11002</v>
      </c>
      <c r="B1948" s="476" t="s">
        <v>1371</v>
      </c>
      <c r="C1948" s="476" t="s">
        <v>29</v>
      </c>
      <c r="D1948" s="477">
        <v>22.55</v>
      </c>
    </row>
    <row r="1949" spans="1:4" s="476" customFormat="1" x14ac:dyDescent="0.2">
      <c r="A1949" s="476">
        <v>10999</v>
      </c>
      <c r="B1949" s="476" t="s">
        <v>9350</v>
      </c>
      <c r="C1949" s="476" t="s">
        <v>29</v>
      </c>
      <c r="D1949" s="477">
        <v>21.67</v>
      </c>
    </row>
    <row r="1950" spans="1:4" s="476" customFormat="1" x14ac:dyDescent="0.2">
      <c r="A1950" s="476">
        <v>10997</v>
      </c>
      <c r="B1950" s="476" t="s">
        <v>9351</v>
      </c>
      <c r="C1950" s="476" t="s">
        <v>29</v>
      </c>
      <c r="D1950" s="477">
        <v>23.49</v>
      </c>
    </row>
    <row r="1951" spans="1:4" s="476" customFormat="1" x14ac:dyDescent="0.2">
      <c r="A1951" s="476">
        <v>2685</v>
      </c>
      <c r="B1951" s="476" t="s">
        <v>9352</v>
      </c>
      <c r="C1951" s="476" t="s">
        <v>27</v>
      </c>
      <c r="D1951" s="477">
        <v>7.61</v>
      </c>
    </row>
    <row r="1952" spans="1:4" s="476" customFormat="1" x14ac:dyDescent="0.2">
      <c r="A1952" s="476">
        <v>2680</v>
      </c>
      <c r="B1952" s="476" t="s">
        <v>9353</v>
      </c>
      <c r="C1952" s="476" t="s">
        <v>27</v>
      </c>
      <c r="D1952" s="477">
        <v>11.13</v>
      </c>
    </row>
    <row r="1953" spans="1:4" s="476" customFormat="1" x14ac:dyDescent="0.2">
      <c r="A1953" s="476">
        <v>2684</v>
      </c>
      <c r="B1953" s="476" t="s">
        <v>9354</v>
      </c>
      <c r="C1953" s="476" t="s">
        <v>27</v>
      </c>
      <c r="D1953" s="477">
        <v>10.130000000000001</v>
      </c>
    </row>
    <row r="1954" spans="1:4" s="476" customFormat="1" x14ac:dyDescent="0.2">
      <c r="A1954" s="476">
        <v>2673</v>
      </c>
      <c r="B1954" s="476" t="s">
        <v>1877</v>
      </c>
      <c r="C1954" s="476" t="s">
        <v>27</v>
      </c>
      <c r="D1954" s="477">
        <v>3.91</v>
      </c>
    </row>
    <row r="1955" spans="1:4" s="476" customFormat="1" x14ac:dyDescent="0.2">
      <c r="A1955" s="476">
        <v>2681</v>
      </c>
      <c r="B1955" s="476" t="s">
        <v>9355</v>
      </c>
      <c r="C1955" s="476" t="s">
        <v>27</v>
      </c>
      <c r="D1955" s="477">
        <v>18.190000000000001</v>
      </c>
    </row>
    <row r="1956" spans="1:4" s="476" customFormat="1" x14ac:dyDescent="0.2">
      <c r="A1956" s="476">
        <v>2682</v>
      </c>
      <c r="B1956" s="476" t="s">
        <v>9356</v>
      </c>
      <c r="C1956" s="476" t="s">
        <v>27</v>
      </c>
      <c r="D1956" s="477">
        <v>26.54</v>
      </c>
    </row>
    <row r="1957" spans="1:4" s="476" customFormat="1" x14ac:dyDescent="0.2">
      <c r="A1957" s="476">
        <v>2686</v>
      </c>
      <c r="B1957" s="476" t="s">
        <v>9357</v>
      </c>
      <c r="C1957" s="476" t="s">
        <v>27</v>
      </c>
      <c r="D1957" s="477">
        <v>33.29</v>
      </c>
    </row>
    <row r="1958" spans="1:4" s="476" customFormat="1" x14ac:dyDescent="0.2">
      <c r="A1958" s="476">
        <v>2674</v>
      </c>
      <c r="B1958" s="476" t="s">
        <v>9358</v>
      </c>
      <c r="C1958" s="476" t="s">
        <v>27</v>
      </c>
      <c r="D1958" s="477">
        <v>4.87</v>
      </c>
    </row>
    <row r="1959" spans="1:4" s="476" customFormat="1" x14ac:dyDescent="0.2">
      <c r="A1959" s="476">
        <v>2683</v>
      </c>
      <c r="B1959" s="476" t="s">
        <v>9359</v>
      </c>
      <c r="C1959" s="476" t="s">
        <v>27</v>
      </c>
      <c r="D1959" s="477">
        <v>52.45</v>
      </c>
    </row>
    <row r="1960" spans="1:4" s="476" customFormat="1" x14ac:dyDescent="0.2">
      <c r="A1960" s="476">
        <v>2676</v>
      </c>
      <c r="B1960" s="476" t="s">
        <v>9360</v>
      </c>
      <c r="C1960" s="476" t="s">
        <v>27</v>
      </c>
      <c r="D1960" s="477">
        <v>2.27</v>
      </c>
    </row>
    <row r="1961" spans="1:4" s="476" customFormat="1" x14ac:dyDescent="0.2">
      <c r="A1961" s="476">
        <v>2678</v>
      </c>
      <c r="B1961" s="476" t="s">
        <v>9361</v>
      </c>
      <c r="C1961" s="476" t="s">
        <v>27</v>
      </c>
      <c r="D1961" s="477">
        <v>2.84</v>
      </c>
    </row>
    <row r="1962" spans="1:4" s="476" customFormat="1" x14ac:dyDescent="0.2">
      <c r="A1962" s="476">
        <v>2679</v>
      </c>
      <c r="B1962" s="476" t="s">
        <v>9362</v>
      </c>
      <c r="C1962" s="476" t="s">
        <v>27</v>
      </c>
      <c r="D1962" s="477">
        <v>4.3899999999999997</v>
      </c>
    </row>
    <row r="1963" spans="1:4" s="476" customFormat="1" x14ac:dyDescent="0.2">
      <c r="A1963" s="476">
        <v>12070</v>
      </c>
      <c r="B1963" s="476" t="s">
        <v>9363</v>
      </c>
      <c r="C1963" s="476" t="s">
        <v>27</v>
      </c>
      <c r="D1963" s="477">
        <v>6.11</v>
      </c>
    </row>
    <row r="1964" spans="1:4" s="476" customFormat="1" x14ac:dyDescent="0.2">
      <c r="A1964" s="476">
        <v>2675</v>
      </c>
      <c r="B1964" s="476" t="s">
        <v>9364</v>
      </c>
      <c r="C1964" s="476" t="s">
        <v>27</v>
      </c>
      <c r="D1964" s="477">
        <v>7.94</v>
      </c>
    </row>
    <row r="1965" spans="1:4" s="476" customFormat="1" x14ac:dyDescent="0.2">
      <c r="A1965" s="476">
        <v>12067</v>
      </c>
      <c r="B1965" s="476" t="s">
        <v>9365</v>
      </c>
      <c r="C1965" s="476" t="s">
        <v>27</v>
      </c>
      <c r="D1965" s="477">
        <v>10.77</v>
      </c>
    </row>
    <row r="1966" spans="1:4" s="476" customFormat="1" x14ac:dyDescent="0.2">
      <c r="A1966" s="476">
        <v>40401</v>
      </c>
      <c r="B1966" s="476" t="s">
        <v>9366</v>
      </c>
      <c r="C1966" s="476" t="s">
        <v>27</v>
      </c>
      <c r="D1966" s="477">
        <v>2.72</v>
      </c>
    </row>
    <row r="1967" spans="1:4" s="476" customFormat="1" x14ac:dyDescent="0.2">
      <c r="A1967" s="476">
        <v>40402</v>
      </c>
      <c r="B1967" s="476" t="s">
        <v>9367</v>
      </c>
      <c r="C1967" s="476" t="s">
        <v>27</v>
      </c>
      <c r="D1967" s="477">
        <v>3.49</v>
      </c>
    </row>
    <row r="1968" spans="1:4" s="476" customFormat="1" x14ac:dyDescent="0.2">
      <c r="A1968" s="476">
        <v>40400</v>
      </c>
      <c r="B1968" s="476" t="s">
        <v>9368</v>
      </c>
      <c r="C1968" s="476" t="s">
        <v>27</v>
      </c>
      <c r="D1968" s="477">
        <v>1.84</v>
      </c>
    </row>
    <row r="1969" spans="1:4" s="476" customFormat="1" x14ac:dyDescent="0.2">
      <c r="A1969" s="476">
        <v>2504</v>
      </c>
      <c r="B1969" s="476" t="s">
        <v>9369</v>
      </c>
      <c r="C1969" s="476" t="s">
        <v>27</v>
      </c>
      <c r="D1969" s="477">
        <v>11.57</v>
      </c>
    </row>
    <row r="1970" spans="1:4" s="476" customFormat="1" x14ac:dyDescent="0.2">
      <c r="A1970" s="476">
        <v>2501</v>
      </c>
      <c r="B1970" s="476" t="s">
        <v>9370</v>
      </c>
      <c r="C1970" s="476" t="s">
        <v>27</v>
      </c>
      <c r="D1970" s="477">
        <v>15.18</v>
      </c>
    </row>
    <row r="1971" spans="1:4" s="476" customFormat="1" x14ac:dyDescent="0.2">
      <c r="A1971" s="476">
        <v>2502</v>
      </c>
      <c r="B1971" s="476" t="s">
        <v>9371</v>
      </c>
      <c r="C1971" s="476" t="s">
        <v>27</v>
      </c>
      <c r="D1971" s="477">
        <v>22.9</v>
      </c>
    </row>
    <row r="1972" spans="1:4" s="476" customFormat="1" x14ac:dyDescent="0.2">
      <c r="A1972" s="476">
        <v>2503</v>
      </c>
      <c r="B1972" s="476" t="s">
        <v>9372</v>
      </c>
      <c r="C1972" s="476" t="s">
        <v>27</v>
      </c>
      <c r="D1972" s="477">
        <v>29.47</v>
      </c>
    </row>
    <row r="1973" spans="1:4" s="476" customFormat="1" x14ac:dyDescent="0.2">
      <c r="A1973" s="476">
        <v>2500</v>
      </c>
      <c r="B1973" s="476" t="s">
        <v>9373</v>
      </c>
      <c r="C1973" s="476" t="s">
        <v>27</v>
      </c>
      <c r="D1973" s="477">
        <v>39.26</v>
      </c>
    </row>
    <row r="1974" spans="1:4" s="476" customFormat="1" x14ac:dyDescent="0.2">
      <c r="A1974" s="476">
        <v>2505</v>
      </c>
      <c r="B1974" s="476" t="s">
        <v>9374</v>
      </c>
      <c r="C1974" s="476" t="s">
        <v>27</v>
      </c>
      <c r="D1974" s="477">
        <v>61.18</v>
      </c>
    </row>
    <row r="1975" spans="1:4" s="476" customFormat="1" x14ac:dyDescent="0.2">
      <c r="A1975" s="476">
        <v>12056</v>
      </c>
      <c r="B1975" s="476" t="s">
        <v>9375</v>
      </c>
      <c r="C1975" s="476" t="s">
        <v>27</v>
      </c>
      <c r="D1975" s="477">
        <v>24.72</v>
      </c>
    </row>
    <row r="1976" spans="1:4" s="476" customFormat="1" x14ac:dyDescent="0.2">
      <c r="A1976" s="476">
        <v>12057</v>
      </c>
      <c r="B1976" s="476" t="s">
        <v>9376</v>
      </c>
      <c r="C1976" s="476" t="s">
        <v>27</v>
      </c>
      <c r="D1976" s="477">
        <v>21</v>
      </c>
    </row>
    <row r="1977" spans="1:4" s="476" customFormat="1" x14ac:dyDescent="0.2">
      <c r="A1977" s="476">
        <v>12059</v>
      </c>
      <c r="B1977" s="476" t="s">
        <v>9377</v>
      </c>
      <c r="C1977" s="476" t="s">
        <v>27</v>
      </c>
      <c r="D1977" s="477">
        <v>7.36</v>
      </c>
    </row>
    <row r="1978" spans="1:4" s="476" customFormat="1" x14ac:dyDescent="0.2">
      <c r="A1978" s="476">
        <v>12058</v>
      </c>
      <c r="B1978" s="476" t="s">
        <v>9378</v>
      </c>
      <c r="C1978" s="476" t="s">
        <v>27</v>
      </c>
      <c r="D1978" s="477">
        <v>13.09</v>
      </c>
    </row>
    <row r="1979" spans="1:4" s="476" customFormat="1" x14ac:dyDescent="0.2">
      <c r="A1979" s="476">
        <v>12060</v>
      </c>
      <c r="B1979" s="476" t="s">
        <v>9379</v>
      </c>
      <c r="C1979" s="476" t="s">
        <v>27</v>
      </c>
      <c r="D1979" s="477">
        <v>54.55</v>
      </c>
    </row>
    <row r="1980" spans="1:4" s="476" customFormat="1" x14ac:dyDescent="0.2">
      <c r="A1980" s="476">
        <v>12061</v>
      </c>
      <c r="B1980" s="476" t="s">
        <v>9380</v>
      </c>
      <c r="C1980" s="476" t="s">
        <v>27</v>
      </c>
      <c r="D1980" s="477">
        <v>33.31</v>
      </c>
    </row>
    <row r="1981" spans="1:4" s="476" customFormat="1" x14ac:dyDescent="0.2">
      <c r="A1981" s="476">
        <v>12062</v>
      </c>
      <c r="B1981" s="476" t="s">
        <v>9381</v>
      </c>
      <c r="C1981" s="476" t="s">
        <v>27</v>
      </c>
      <c r="D1981" s="477">
        <v>61.43</v>
      </c>
    </row>
    <row r="1982" spans="1:4" s="476" customFormat="1" x14ac:dyDescent="0.2">
      <c r="A1982" s="476">
        <v>21137</v>
      </c>
      <c r="B1982" s="476" t="s">
        <v>9382</v>
      </c>
      <c r="C1982" s="476" t="s">
        <v>27</v>
      </c>
      <c r="D1982" s="477">
        <v>10.67</v>
      </c>
    </row>
    <row r="1983" spans="1:4" s="476" customFormat="1" x14ac:dyDescent="0.2">
      <c r="A1983" s="476">
        <v>2687</v>
      </c>
      <c r="B1983" s="476" t="s">
        <v>9383</v>
      </c>
      <c r="C1983" s="476" t="s">
        <v>27</v>
      </c>
      <c r="D1983" s="477">
        <v>1.98</v>
      </c>
    </row>
    <row r="1984" spans="1:4" s="476" customFormat="1" x14ac:dyDescent="0.2">
      <c r="A1984" s="476">
        <v>2689</v>
      </c>
      <c r="B1984" s="476" t="s">
        <v>9384</v>
      </c>
      <c r="C1984" s="476" t="s">
        <v>27</v>
      </c>
      <c r="D1984" s="477">
        <v>2.36</v>
      </c>
    </row>
    <row r="1985" spans="1:4" s="476" customFormat="1" x14ac:dyDescent="0.2">
      <c r="A1985" s="476">
        <v>2688</v>
      </c>
      <c r="B1985" s="476" t="s">
        <v>1870</v>
      </c>
      <c r="C1985" s="476" t="s">
        <v>27</v>
      </c>
      <c r="D1985" s="477">
        <v>2.56</v>
      </c>
    </row>
    <row r="1986" spans="1:4" s="476" customFormat="1" x14ac:dyDescent="0.2">
      <c r="A1986" s="476">
        <v>2690</v>
      </c>
      <c r="B1986" s="476" t="s">
        <v>1872</v>
      </c>
      <c r="C1986" s="476" t="s">
        <v>27</v>
      </c>
      <c r="D1986" s="477">
        <v>4.38</v>
      </c>
    </row>
    <row r="1987" spans="1:4" s="476" customFormat="1" x14ac:dyDescent="0.2">
      <c r="A1987" s="476">
        <v>39243</v>
      </c>
      <c r="B1987" s="476" t="s">
        <v>9385</v>
      </c>
      <c r="C1987" s="476" t="s">
        <v>27</v>
      </c>
      <c r="D1987" s="477">
        <v>2.88</v>
      </c>
    </row>
    <row r="1988" spans="1:4" s="476" customFormat="1" x14ac:dyDescent="0.2">
      <c r="A1988" s="476">
        <v>39244</v>
      </c>
      <c r="B1988" s="476" t="s">
        <v>9386</v>
      </c>
      <c r="C1988" s="476" t="s">
        <v>27</v>
      </c>
      <c r="D1988" s="477">
        <v>3.9</v>
      </c>
    </row>
    <row r="1989" spans="1:4" s="476" customFormat="1" x14ac:dyDescent="0.2">
      <c r="A1989" s="476">
        <v>39245</v>
      </c>
      <c r="B1989" s="476" t="s">
        <v>9387</v>
      </c>
      <c r="C1989" s="476" t="s">
        <v>27</v>
      </c>
      <c r="D1989" s="477">
        <v>7.51</v>
      </c>
    </row>
    <row r="1990" spans="1:4" s="476" customFormat="1" x14ac:dyDescent="0.2">
      <c r="A1990" s="476">
        <v>39254</v>
      </c>
      <c r="B1990" s="476" t="s">
        <v>9388</v>
      </c>
      <c r="C1990" s="476" t="s">
        <v>27</v>
      </c>
      <c r="D1990" s="477">
        <v>11.23</v>
      </c>
    </row>
    <row r="1991" spans="1:4" s="476" customFormat="1" x14ac:dyDescent="0.2">
      <c r="A1991" s="476">
        <v>39255</v>
      </c>
      <c r="B1991" s="476" t="s">
        <v>9389</v>
      </c>
      <c r="C1991" s="476" t="s">
        <v>27</v>
      </c>
      <c r="D1991" s="477">
        <v>20.78</v>
      </c>
    </row>
    <row r="1992" spans="1:4" s="476" customFormat="1" x14ac:dyDescent="0.2">
      <c r="A1992" s="476">
        <v>39253</v>
      </c>
      <c r="B1992" s="476" t="s">
        <v>9390</v>
      </c>
      <c r="C1992" s="476" t="s">
        <v>27</v>
      </c>
      <c r="D1992" s="477">
        <v>14.31</v>
      </c>
    </row>
    <row r="1993" spans="1:4" s="476" customFormat="1" x14ac:dyDescent="0.2">
      <c r="A1993" s="476">
        <v>2446</v>
      </c>
      <c r="B1993" s="476" t="s">
        <v>1876</v>
      </c>
      <c r="C1993" s="476" t="s">
        <v>27</v>
      </c>
      <c r="D1993" s="477">
        <v>6.78</v>
      </c>
    </row>
    <row r="1994" spans="1:4" s="476" customFormat="1" x14ac:dyDescent="0.2">
      <c r="A1994" s="476">
        <v>2442</v>
      </c>
      <c r="B1994" s="476" t="s">
        <v>9391</v>
      </c>
      <c r="C1994" s="476" t="s">
        <v>27</v>
      </c>
      <c r="D1994" s="477">
        <v>9.5</v>
      </c>
    </row>
    <row r="1995" spans="1:4" s="476" customFormat="1" x14ac:dyDescent="0.2">
      <c r="A1995" s="476">
        <v>39246</v>
      </c>
      <c r="B1995" s="476" t="s">
        <v>2028</v>
      </c>
      <c r="C1995" s="476" t="s">
        <v>27</v>
      </c>
      <c r="D1995" s="477">
        <v>4.72</v>
      </c>
    </row>
    <row r="1996" spans="1:4" s="476" customFormat="1" x14ac:dyDescent="0.2">
      <c r="A1996" s="476">
        <v>39247</v>
      </c>
      <c r="B1996" s="476" t="s">
        <v>1874</v>
      </c>
      <c r="C1996" s="476" t="s">
        <v>27</v>
      </c>
      <c r="D1996" s="477">
        <v>4.1100000000000003</v>
      </c>
    </row>
    <row r="1997" spans="1:4" s="476" customFormat="1" x14ac:dyDescent="0.2">
      <c r="A1997" s="476">
        <v>39248</v>
      </c>
      <c r="B1997" s="476" t="s">
        <v>9392</v>
      </c>
      <c r="C1997" s="476" t="s">
        <v>27</v>
      </c>
      <c r="D1997" s="477">
        <v>13.24</v>
      </c>
    </row>
    <row r="1998" spans="1:4" s="476" customFormat="1" x14ac:dyDescent="0.2">
      <c r="A1998" s="476">
        <v>2438</v>
      </c>
      <c r="B1998" s="476" t="s">
        <v>9393</v>
      </c>
      <c r="C1998" s="476" t="s">
        <v>7605</v>
      </c>
      <c r="D1998" s="477">
        <v>25.83</v>
      </c>
    </row>
    <row r="1999" spans="1:4" s="476" customFormat="1" x14ac:dyDescent="0.2">
      <c r="A1999" s="476">
        <v>40922</v>
      </c>
      <c r="B1999" s="476" t="s">
        <v>9394</v>
      </c>
      <c r="C1999" s="476" t="s">
        <v>908</v>
      </c>
      <c r="D1999" s="478">
        <v>4605.1400000000003</v>
      </c>
    </row>
    <row r="2000" spans="1:4" s="476" customFormat="1" x14ac:dyDescent="0.2">
      <c r="A2000" s="476">
        <v>36486</v>
      </c>
      <c r="B2000" s="476" t="s">
        <v>9395</v>
      </c>
      <c r="C2000" s="476" t="s">
        <v>9</v>
      </c>
      <c r="D2000" s="478">
        <v>59165.5</v>
      </c>
    </row>
    <row r="2001" spans="1:4" s="476" customFormat="1" x14ac:dyDescent="0.2">
      <c r="A2001" s="476">
        <v>37777</v>
      </c>
      <c r="B2001" s="476" t="s">
        <v>9396</v>
      </c>
      <c r="C2001" s="476" t="s">
        <v>9</v>
      </c>
      <c r="D2001" s="478">
        <v>278550.06</v>
      </c>
    </row>
    <row r="2002" spans="1:4" s="476" customFormat="1" x14ac:dyDescent="0.2">
      <c r="A2002" s="476">
        <v>12624</v>
      </c>
      <c r="B2002" s="476" t="s">
        <v>9397</v>
      </c>
      <c r="C2002" s="476" t="s">
        <v>9</v>
      </c>
      <c r="D2002" s="477">
        <v>13.21</v>
      </c>
    </row>
    <row r="2003" spans="1:4" s="476" customFormat="1" x14ac:dyDescent="0.2">
      <c r="A2003" s="476">
        <v>517</v>
      </c>
      <c r="B2003" s="476" t="s">
        <v>9398</v>
      </c>
      <c r="C2003" s="476" t="s">
        <v>7596</v>
      </c>
      <c r="D2003" s="477">
        <v>7.14</v>
      </c>
    </row>
    <row r="2004" spans="1:4" s="476" customFormat="1" x14ac:dyDescent="0.2">
      <c r="A2004" s="476">
        <v>41904</v>
      </c>
      <c r="B2004" s="476" t="s">
        <v>9399</v>
      </c>
      <c r="C2004" s="476" t="s">
        <v>8623</v>
      </c>
      <c r="D2004" s="478">
        <v>3277.25</v>
      </c>
    </row>
    <row r="2005" spans="1:4" s="476" customFormat="1" x14ac:dyDescent="0.2">
      <c r="A2005" s="476">
        <v>41903</v>
      </c>
      <c r="B2005" s="476" t="s">
        <v>9400</v>
      </c>
      <c r="C2005" s="476" t="s">
        <v>29</v>
      </c>
      <c r="D2005" s="477">
        <v>3.61</v>
      </c>
    </row>
    <row r="2006" spans="1:4" s="476" customFormat="1" x14ac:dyDescent="0.2">
      <c r="A2006" s="476">
        <v>37534</v>
      </c>
      <c r="B2006" s="476" t="s">
        <v>9401</v>
      </c>
      <c r="C2006" s="476" t="s">
        <v>29</v>
      </c>
      <c r="D2006" s="477">
        <v>20.16</v>
      </c>
    </row>
    <row r="2007" spans="1:4" s="476" customFormat="1" x14ac:dyDescent="0.2">
      <c r="A2007" s="476">
        <v>37535</v>
      </c>
      <c r="B2007" s="476" t="s">
        <v>9402</v>
      </c>
      <c r="C2007" s="476" t="s">
        <v>29</v>
      </c>
      <c r="D2007" s="477">
        <v>20.16</v>
      </c>
    </row>
    <row r="2008" spans="1:4" s="476" customFormat="1" x14ac:dyDescent="0.2">
      <c r="A2008" s="476">
        <v>37533</v>
      </c>
      <c r="B2008" s="476" t="s">
        <v>9403</v>
      </c>
      <c r="C2008" s="476" t="s">
        <v>29</v>
      </c>
      <c r="D2008" s="477">
        <v>20.16</v>
      </c>
    </row>
    <row r="2009" spans="1:4" s="476" customFormat="1" x14ac:dyDescent="0.2">
      <c r="A2009" s="476">
        <v>37537</v>
      </c>
      <c r="B2009" s="476" t="s">
        <v>9404</v>
      </c>
      <c r="C2009" s="476" t="s">
        <v>29</v>
      </c>
      <c r="D2009" s="477">
        <v>15.26</v>
      </c>
    </row>
    <row r="2010" spans="1:4" s="476" customFormat="1" x14ac:dyDescent="0.2">
      <c r="A2010" s="476">
        <v>37536</v>
      </c>
      <c r="B2010" s="476" t="s">
        <v>9405</v>
      </c>
      <c r="C2010" s="476" t="s">
        <v>29</v>
      </c>
      <c r="D2010" s="477">
        <v>15.26</v>
      </c>
    </row>
    <row r="2011" spans="1:4" s="476" customFormat="1" x14ac:dyDescent="0.2">
      <c r="A2011" s="476">
        <v>37532</v>
      </c>
      <c r="B2011" s="476" t="s">
        <v>9406</v>
      </c>
      <c r="C2011" s="476" t="s">
        <v>29</v>
      </c>
      <c r="D2011" s="477">
        <v>15.26</v>
      </c>
    </row>
    <row r="2012" spans="1:4" s="476" customFormat="1" x14ac:dyDescent="0.2">
      <c r="A2012" s="476">
        <v>2696</v>
      </c>
      <c r="B2012" s="476" t="s">
        <v>1363</v>
      </c>
      <c r="C2012" s="476" t="s">
        <v>7605</v>
      </c>
      <c r="D2012" s="477">
        <v>17.52</v>
      </c>
    </row>
    <row r="2013" spans="1:4" s="476" customFormat="1" x14ac:dyDescent="0.2">
      <c r="A2013" s="476">
        <v>40928</v>
      </c>
      <c r="B2013" s="476" t="s">
        <v>9407</v>
      </c>
      <c r="C2013" s="476" t="s">
        <v>908</v>
      </c>
      <c r="D2013" s="478">
        <v>3122</v>
      </c>
    </row>
    <row r="2014" spans="1:4" s="476" customFormat="1" x14ac:dyDescent="0.2">
      <c r="A2014" s="476">
        <v>4083</v>
      </c>
      <c r="B2014" s="476" t="s">
        <v>9408</v>
      </c>
      <c r="C2014" s="476" t="s">
        <v>7605</v>
      </c>
      <c r="D2014" s="477">
        <v>17.52</v>
      </c>
    </row>
    <row r="2015" spans="1:4" s="476" customFormat="1" x14ac:dyDescent="0.2">
      <c r="A2015" s="476">
        <v>40818</v>
      </c>
      <c r="B2015" s="476" t="s">
        <v>9409</v>
      </c>
      <c r="C2015" s="476" t="s">
        <v>908</v>
      </c>
      <c r="D2015" s="478">
        <v>3122</v>
      </c>
    </row>
    <row r="2016" spans="1:4" s="476" customFormat="1" x14ac:dyDescent="0.2">
      <c r="A2016" s="476">
        <v>43146</v>
      </c>
      <c r="B2016" s="476" t="s">
        <v>9410</v>
      </c>
      <c r="C2016" s="476" t="s">
        <v>29</v>
      </c>
      <c r="D2016" s="477">
        <v>9.0299999999999994</v>
      </c>
    </row>
    <row r="2017" spans="1:4" s="476" customFormat="1" x14ac:dyDescent="0.2">
      <c r="A2017" s="476">
        <v>2705</v>
      </c>
      <c r="B2017" s="476" t="s">
        <v>1458</v>
      </c>
      <c r="C2017" s="476" t="s">
        <v>9411</v>
      </c>
      <c r="D2017" s="477">
        <v>0.77</v>
      </c>
    </row>
    <row r="2018" spans="1:4" s="476" customFormat="1" x14ac:dyDescent="0.2">
      <c r="A2018" s="476">
        <v>14250</v>
      </c>
      <c r="B2018" s="476" t="s">
        <v>9412</v>
      </c>
      <c r="C2018" s="476" t="s">
        <v>9411</v>
      </c>
      <c r="D2018" s="477">
        <v>0.79</v>
      </c>
    </row>
    <row r="2019" spans="1:4" s="476" customFormat="1" x14ac:dyDescent="0.2">
      <c r="A2019" s="476">
        <v>11683</v>
      </c>
      <c r="B2019" s="476" t="s">
        <v>9413</v>
      </c>
      <c r="C2019" s="476" t="s">
        <v>9</v>
      </c>
      <c r="D2019" s="477">
        <v>37.369999999999997</v>
      </c>
    </row>
    <row r="2020" spans="1:4" s="476" customFormat="1" x14ac:dyDescent="0.2">
      <c r="A2020" s="476">
        <v>11684</v>
      </c>
      <c r="B2020" s="476" t="s">
        <v>9414</v>
      </c>
      <c r="C2020" s="476" t="s">
        <v>9</v>
      </c>
      <c r="D2020" s="477">
        <v>40.9</v>
      </c>
    </row>
    <row r="2021" spans="1:4" s="476" customFormat="1" x14ac:dyDescent="0.2">
      <c r="A2021" s="476">
        <v>6141</v>
      </c>
      <c r="B2021" s="476" t="s">
        <v>9415</v>
      </c>
      <c r="C2021" s="476" t="s">
        <v>9</v>
      </c>
      <c r="D2021" s="477">
        <v>4.03</v>
      </c>
    </row>
    <row r="2022" spans="1:4" s="476" customFormat="1" x14ac:dyDescent="0.2">
      <c r="A2022" s="476">
        <v>11681</v>
      </c>
      <c r="B2022" s="476" t="s">
        <v>9416</v>
      </c>
      <c r="C2022" s="476" t="s">
        <v>9</v>
      </c>
      <c r="D2022" s="477">
        <v>5.13</v>
      </c>
    </row>
    <row r="2023" spans="1:4" s="476" customFormat="1" x14ac:dyDescent="0.2">
      <c r="A2023" s="476">
        <v>2706</v>
      </c>
      <c r="B2023" s="476" t="s">
        <v>9417</v>
      </c>
      <c r="C2023" s="476" t="s">
        <v>7605</v>
      </c>
      <c r="D2023" s="477">
        <v>90.81</v>
      </c>
    </row>
    <row r="2024" spans="1:4" s="476" customFormat="1" x14ac:dyDescent="0.2">
      <c r="A2024" s="476">
        <v>40811</v>
      </c>
      <c r="B2024" s="476" t="s">
        <v>9418</v>
      </c>
      <c r="C2024" s="476" t="s">
        <v>908</v>
      </c>
      <c r="D2024" s="478">
        <v>16181.11</v>
      </c>
    </row>
    <row r="2025" spans="1:4" s="476" customFormat="1" x14ac:dyDescent="0.2">
      <c r="A2025" s="476">
        <v>2707</v>
      </c>
      <c r="B2025" s="476" t="s">
        <v>9419</v>
      </c>
      <c r="C2025" s="476" t="s">
        <v>7605</v>
      </c>
      <c r="D2025" s="477">
        <v>103.36</v>
      </c>
    </row>
    <row r="2026" spans="1:4" s="476" customFormat="1" x14ac:dyDescent="0.2">
      <c r="A2026" s="476">
        <v>40813</v>
      </c>
      <c r="B2026" s="476" t="s">
        <v>2207</v>
      </c>
      <c r="C2026" s="476" t="s">
        <v>908</v>
      </c>
      <c r="D2026" s="478">
        <v>18417.419999999998</v>
      </c>
    </row>
    <row r="2027" spans="1:4" s="476" customFormat="1" x14ac:dyDescent="0.2">
      <c r="A2027" s="476">
        <v>2708</v>
      </c>
      <c r="B2027" s="476" t="s">
        <v>9420</v>
      </c>
      <c r="C2027" s="476" t="s">
        <v>7605</v>
      </c>
      <c r="D2027" s="477">
        <v>141.29</v>
      </c>
    </row>
    <row r="2028" spans="1:4" s="476" customFormat="1" x14ac:dyDescent="0.2">
      <c r="A2028" s="476">
        <v>40814</v>
      </c>
      <c r="B2028" s="476" t="s">
        <v>9421</v>
      </c>
      <c r="C2028" s="476" t="s">
        <v>908</v>
      </c>
      <c r="D2028" s="478">
        <v>25176.12</v>
      </c>
    </row>
    <row r="2029" spans="1:4" s="476" customFormat="1" x14ac:dyDescent="0.2">
      <c r="A2029" s="476">
        <v>34779</v>
      </c>
      <c r="B2029" s="476" t="s">
        <v>9422</v>
      </c>
      <c r="C2029" s="476" t="s">
        <v>7605</v>
      </c>
      <c r="D2029" s="477">
        <v>92.14</v>
      </c>
    </row>
    <row r="2030" spans="1:4" s="476" customFormat="1" x14ac:dyDescent="0.2">
      <c r="A2030" s="476">
        <v>40936</v>
      </c>
      <c r="B2030" s="476" t="s">
        <v>9423</v>
      </c>
      <c r="C2030" s="476" t="s">
        <v>908</v>
      </c>
      <c r="D2030" s="478">
        <v>16417.16</v>
      </c>
    </row>
    <row r="2031" spans="1:4" s="476" customFormat="1" x14ac:dyDescent="0.2">
      <c r="A2031" s="476">
        <v>34780</v>
      </c>
      <c r="B2031" s="476" t="s">
        <v>9424</v>
      </c>
      <c r="C2031" s="476" t="s">
        <v>7605</v>
      </c>
      <c r="D2031" s="477">
        <v>103.93</v>
      </c>
    </row>
    <row r="2032" spans="1:4" s="476" customFormat="1" x14ac:dyDescent="0.2">
      <c r="A2032" s="476">
        <v>40937</v>
      </c>
      <c r="B2032" s="476" t="s">
        <v>9425</v>
      </c>
      <c r="C2032" s="476" t="s">
        <v>908</v>
      </c>
      <c r="D2032" s="478">
        <v>18521.79</v>
      </c>
    </row>
    <row r="2033" spans="1:4" s="476" customFormat="1" x14ac:dyDescent="0.2">
      <c r="A2033" s="476">
        <v>34782</v>
      </c>
      <c r="B2033" s="476" t="s">
        <v>9426</v>
      </c>
      <c r="C2033" s="476" t="s">
        <v>7605</v>
      </c>
      <c r="D2033" s="477">
        <v>142.44</v>
      </c>
    </row>
    <row r="2034" spans="1:4" s="476" customFormat="1" x14ac:dyDescent="0.2">
      <c r="A2034" s="476">
        <v>40938</v>
      </c>
      <c r="B2034" s="476" t="s">
        <v>9427</v>
      </c>
      <c r="C2034" s="476" t="s">
        <v>908</v>
      </c>
      <c r="D2034" s="478">
        <v>25382.36</v>
      </c>
    </row>
    <row r="2035" spans="1:4" s="476" customFormat="1" x14ac:dyDescent="0.2">
      <c r="A2035" s="476">
        <v>34783</v>
      </c>
      <c r="B2035" s="476" t="s">
        <v>9428</v>
      </c>
      <c r="C2035" s="476" t="s">
        <v>7605</v>
      </c>
      <c r="D2035" s="477">
        <v>106.56</v>
      </c>
    </row>
    <row r="2036" spans="1:4" s="476" customFormat="1" x14ac:dyDescent="0.2">
      <c r="A2036" s="476">
        <v>40939</v>
      </c>
      <c r="B2036" s="476" t="s">
        <v>9429</v>
      </c>
      <c r="C2036" s="476" t="s">
        <v>908</v>
      </c>
      <c r="D2036" s="478">
        <v>18988.810000000001</v>
      </c>
    </row>
    <row r="2037" spans="1:4" s="476" customFormat="1" x14ac:dyDescent="0.2">
      <c r="A2037" s="476">
        <v>34785</v>
      </c>
      <c r="B2037" s="476" t="s">
        <v>9430</v>
      </c>
      <c r="C2037" s="476" t="s">
        <v>7605</v>
      </c>
      <c r="D2037" s="477">
        <v>100.62</v>
      </c>
    </row>
    <row r="2038" spans="1:4" s="476" customFormat="1" x14ac:dyDescent="0.2">
      <c r="A2038" s="476">
        <v>40940</v>
      </c>
      <c r="B2038" s="476" t="s">
        <v>9431</v>
      </c>
      <c r="C2038" s="476" t="s">
        <v>908</v>
      </c>
      <c r="D2038" s="478">
        <v>17930.71</v>
      </c>
    </row>
    <row r="2039" spans="1:4" s="476" customFormat="1" x14ac:dyDescent="0.2">
      <c r="A2039" s="476">
        <v>38403</v>
      </c>
      <c r="B2039" s="476" t="s">
        <v>9432</v>
      </c>
      <c r="C2039" s="476" t="s">
        <v>9</v>
      </c>
      <c r="D2039" s="477">
        <v>44.56</v>
      </c>
    </row>
    <row r="2040" spans="1:4" s="476" customFormat="1" x14ac:dyDescent="0.2">
      <c r="A2040" s="476">
        <v>43482</v>
      </c>
      <c r="B2040" s="476" t="s">
        <v>9433</v>
      </c>
      <c r="C2040" s="476" t="s">
        <v>7605</v>
      </c>
      <c r="D2040" s="477">
        <v>0.57999999999999996</v>
      </c>
    </row>
    <row r="2041" spans="1:4" s="476" customFormat="1" x14ac:dyDescent="0.2">
      <c r="A2041" s="476">
        <v>43494</v>
      </c>
      <c r="B2041" s="476" t="s">
        <v>2213</v>
      </c>
      <c r="C2041" s="476" t="s">
        <v>908</v>
      </c>
      <c r="D2041" s="477">
        <v>108.8</v>
      </c>
    </row>
    <row r="2042" spans="1:4" s="476" customFormat="1" x14ac:dyDescent="0.2">
      <c r="A2042" s="476">
        <v>43483</v>
      </c>
      <c r="B2042" s="476" t="s">
        <v>1456</v>
      </c>
      <c r="C2042" s="476" t="s">
        <v>7605</v>
      </c>
      <c r="D2042" s="477">
        <v>1.05</v>
      </c>
    </row>
    <row r="2043" spans="1:4" s="476" customFormat="1" x14ac:dyDescent="0.2">
      <c r="A2043" s="476">
        <v>43495</v>
      </c>
      <c r="B2043" s="476" t="s">
        <v>9434</v>
      </c>
      <c r="C2043" s="476" t="s">
        <v>908</v>
      </c>
      <c r="D2043" s="477">
        <v>197.14</v>
      </c>
    </row>
    <row r="2044" spans="1:4" s="476" customFormat="1" x14ac:dyDescent="0.2">
      <c r="A2044" s="476">
        <v>43484</v>
      </c>
      <c r="B2044" s="476" t="s">
        <v>9435</v>
      </c>
      <c r="C2044" s="476" t="s">
        <v>7605</v>
      </c>
      <c r="D2044" s="477">
        <v>0.91</v>
      </c>
    </row>
    <row r="2045" spans="1:4" s="476" customFormat="1" x14ac:dyDescent="0.2">
      <c r="A2045" s="476">
        <v>43496</v>
      </c>
      <c r="B2045" s="476" t="s">
        <v>9436</v>
      </c>
      <c r="C2045" s="476" t="s">
        <v>908</v>
      </c>
      <c r="D2045" s="477">
        <v>171.87</v>
      </c>
    </row>
    <row r="2046" spans="1:4" s="476" customFormat="1" x14ac:dyDescent="0.2">
      <c r="A2046" s="476">
        <v>43485</v>
      </c>
      <c r="B2046" s="476" t="s">
        <v>9437</v>
      </c>
      <c r="C2046" s="476" t="s">
        <v>7605</v>
      </c>
      <c r="D2046" s="477">
        <v>0.8</v>
      </c>
    </row>
    <row r="2047" spans="1:4" s="476" customFormat="1" x14ac:dyDescent="0.2">
      <c r="A2047" s="476">
        <v>43497</v>
      </c>
      <c r="B2047" s="476" t="s">
        <v>9438</v>
      </c>
      <c r="C2047" s="476" t="s">
        <v>908</v>
      </c>
      <c r="D2047" s="477">
        <v>151.31</v>
      </c>
    </row>
    <row r="2048" spans="1:4" s="476" customFormat="1" x14ac:dyDescent="0.2">
      <c r="A2048" s="476">
        <v>43487</v>
      </c>
      <c r="B2048" s="476" t="s">
        <v>9439</v>
      </c>
      <c r="C2048" s="476" t="s">
        <v>7605</v>
      </c>
      <c r="D2048" s="477">
        <v>0.94</v>
      </c>
    </row>
    <row r="2049" spans="1:4" s="476" customFormat="1" x14ac:dyDescent="0.2">
      <c r="A2049" s="476">
        <v>43499</v>
      </c>
      <c r="B2049" s="476" t="s">
        <v>2204</v>
      </c>
      <c r="C2049" s="476" t="s">
        <v>908</v>
      </c>
      <c r="D2049" s="477">
        <v>177.24</v>
      </c>
    </row>
    <row r="2050" spans="1:4" s="476" customFormat="1" x14ac:dyDescent="0.2">
      <c r="A2050" s="476">
        <v>43486</v>
      </c>
      <c r="B2050" s="476" t="s">
        <v>9440</v>
      </c>
      <c r="C2050" s="476" t="s">
        <v>7605</v>
      </c>
      <c r="D2050" s="477">
        <v>0.55000000000000004</v>
      </c>
    </row>
    <row r="2051" spans="1:4" s="476" customFormat="1" x14ac:dyDescent="0.2">
      <c r="A2051" s="476">
        <v>43498</v>
      </c>
      <c r="B2051" s="476" t="s">
        <v>2208</v>
      </c>
      <c r="C2051" s="476" t="s">
        <v>908</v>
      </c>
      <c r="D2051" s="477">
        <v>103.22</v>
      </c>
    </row>
    <row r="2052" spans="1:4" s="476" customFormat="1" x14ac:dyDescent="0.2">
      <c r="A2052" s="476">
        <v>43488</v>
      </c>
      <c r="B2052" s="476" t="s">
        <v>1454</v>
      </c>
      <c r="C2052" s="476" t="s">
        <v>7605</v>
      </c>
      <c r="D2052" s="477">
        <v>0.63</v>
      </c>
    </row>
    <row r="2053" spans="1:4" s="476" customFormat="1" x14ac:dyDescent="0.2">
      <c r="A2053" s="476">
        <v>43500</v>
      </c>
      <c r="B2053" s="476" t="s">
        <v>9441</v>
      </c>
      <c r="C2053" s="476" t="s">
        <v>908</v>
      </c>
      <c r="D2053" s="477">
        <v>119.49</v>
      </c>
    </row>
    <row r="2054" spans="1:4" s="476" customFormat="1" x14ac:dyDescent="0.2">
      <c r="A2054" s="476">
        <v>43489</v>
      </c>
      <c r="B2054" s="476" t="s">
        <v>9442</v>
      </c>
      <c r="C2054" s="476" t="s">
        <v>7605</v>
      </c>
      <c r="D2054" s="477">
        <v>0.95</v>
      </c>
    </row>
    <row r="2055" spans="1:4" s="476" customFormat="1" x14ac:dyDescent="0.2">
      <c r="A2055" s="476">
        <v>43501</v>
      </c>
      <c r="B2055" s="476" t="s">
        <v>9443</v>
      </c>
      <c r="C2055" s="476" t="s">
        <v>908</v>
      </c>
      <c r="D2055" s="477">
        <v>178.44</v>
      </c>
    </row>
    <row r="2056" spans="1:4" s="476" customFormat="1" x14ac:dyDescent="0.2">
      <c r="A2056" s="476">
        <v>43490</v>
      </c>
      <c r="B2056" s="476" t="s">
        <v>9444</v>
      </c>
      <c r="C2056" s="476" t="s">
        <v>7605</v>
      </c>
      <c r="D2056" s="477">
        <v>1.33</v>
      </c>
    </row>
    <row r="2057" spans="1:4" s="476" customFormat="1" x14ac:dyDescent="0.2">
      <c r="A2057" s="476">
        <v>43502</v>
      </c>
      <c r="B2057" s="476" t="s">
        <v>9445</v>
      </c>
      <c r="C2057" s="476" t="s">
        <v>908</v>
      </c>
      <c r="D2057" s="477">
        <v>250.26</v>
      </c>
    </row>
    <row r="2058" spans="1:4" s="476" customFormat="1" x14ac:dyDescent="0.2">
      <c r="A2058" s="476">
        <v>43491</v>
      </c>
      <c r="B2058" s="476" t="s">
        <v>9446</v>
      </c>
      <c r="C2058" s="476" t="s">
        <v>7605</v>
      </c>
      <c r="D2058" s="477">
        <v>1.01</v>
      </c>
    </row>
    <row r="2059" spans="1:4" s="476" customFormat="1" x14ac:dyDescent="0.2">
      <c r="A2059" s="476">
        <v>43503</v>
      </c>
      <c r="B2059" s="476" t="s">
        <v>9447</v>
      </c>
      <c r="C2059" s="476" t="s">
        <v>908</v>
      </c>
      <c r="D2059" s="477">
        <v>191.25</v>
      </c>
    </row>
    <row r="2060" spans="1:4" s="476" customFormat="1" x14ac:dyDescent="0.2">
      <c r="A2060" s="476">
        <v>43492</v>
      </c>
      <c r="B2060" s="476" t="s">
        <v>9448</v>
      </c>
      <c r="C2060" s="476" t="s">
        <v>7605</v>
      </c>
      <c r="D2060" s="477">
        <v>1.3</v>
      </c>
    </row>
    <row r="2061" spans="1:4" s="476" customFormat="1" x14ac:dyDescent="0.2">
      <c r="A2061" s="476">
        <v>43504</v>
      </c>
      <c r="B2061" s="476" t="s">
        <v>9449</v>
      </c>
      <c r="C2061" s="476" t="s">
        <v>908</v>
      </c>
      <c r="D2061" s="477">
        <v>244.54</v>
      </c>
    </row>
    <row r="2062" spans="1:4" s="476" customFormat="1" x14ac:dyDescent="0.2">
      <c r="A2062" s="476">
        <v>43493</v>
      </c>
      <c r="B2062" s="476" t="s">
        <v>9450</v>
      </c>
      <c r="C2062" s="476" t="s">
        <v>7605</v>
      </c>
      <c r="D2062" s="477">
        <v>0.52</v>
      </c>
    </row>
    <row r="2063" spans="1:4" s="476" customFormat="1" x14ac:dyDescent="0.2">
      <c r="A2063" s="476">
        <v>43505</v>
      </c>
      <c r="B2063" s="476" t="s">
        <v>9451</v>
      </c>
      <c r="C2063" s="476" t="s">
        <v>908</v>
      </c>
      <c r="D2063" s="477">
        <v>98.01</v>
      </c>
    </row>
    <row r="2064" spans="1:4" s="476" customFormat="1" x14ac:dyDescent="0.2">
      <c r="A2064" s="476">
        <v>37774</v>
      </c>
      <c r="B2064" s="476" t="s">
        <v>9452</v>
      </c>
      <c r="C2064" s="476" t="s">
        <v>9</v>
      </c>
      <c r="D2064" s="478">
        <v>302676.96000000002</v>
      </c>
    </row>
    <row r="2065" spans="1:4" s="476" customFormat="1" x14ac:dyDescent="0.2">
      <c r="A2065" s="476">
        <v>38630</v>
      </c>
      <c r="B2065" s="476" t="s">
        <v>9453</v>
      </c>
      <c r="C2065" s="476" t="s">
        <v>9</v>
      </c>
      <c r="D2065" s="478">
        <v>1655921.87</v>
      </c>
    </row>
    <row r="2066" spans="1:4" s="476" customFormat="1" x14ac:dyDescent="0.2">
      <c r="A2066" s="476">
        <v>38629</v>
      </c>
      <c r="B2066" s="476" t="s">
        <v>9454</v>
      </c>
      <c r="C2066" s="476" t="s">
        <v>9</v>
      </c>
      <c r="D2066" s="478">
        <v>2464921.87</v>
      </c>
    </row>
    <row r="2067" spans="1:4" s="476" customFormat="1" x14ac:dyDescent="0.2">
      <c r="A2067" s="476">
        <v>38476</v>
      </c>
      <c r="B2067" s="476" t="s">
        <v>9455</v>
      </c>
      <c r="C2067" s="476" t="s">
        <v>9</v>
      </c>
      <c r="D2067" s="477">
        <v>334.94</v>
      </c>
    </row>
    <row r="2068" spans="1:4" s="476" customFormat="1" x14ac:dyDescent="0.2">
      <c r="A2068" s="476">
        <v>38477</v>
      </c>
      <c r="B2068" s="476" t="s">
        <v>9456</v>
      </c>
      <c r="C2068" s="476" t="s">
        <v>9</v>
      </c>
      <c r="D2068" s="477">
        <v>948.57</v>
      </c>
    </row>
    <row r="2069" spans="1:4" s="476" customFormat="1" x14ac:dyDescent="0.2">
      <c r="A2069" s="476">
        <v>40635</v>
      </c>
      <c r="B2069" s="476" t="s">
        <v>9457</v>
      </c>
      <c r="C2069" s="476" t="s">
        <v>9</v>
      </c>
      <c r="D2069" s="478">
        <v>703518</v>
      </c>
    </row>
    <row r="2070" spans="1:4" s="476" customFormat="1" x14ac:dyDescent="0.2">
      <c r="A2070" s="476">
        <v>36483</v>
      </c>
      <c r="B2070" s="476" t="s">
        <v>9458</v>
      </c>
      <c r="C2070" s="476" t="s">
        <v>9</v>
      </c>
      <c r="D2070" s="478">
        <v>637500</v>
      </c>
    </row>
    <row r="2071" spans="1:4" s="476" customFormat="1" x14ac:dyDescent="0.2">
      <c r="A2071" s="476">
        <v>14525</v>
      </c>
      <c r="B2071" s="476" t="s">
        <v>9459</v>
      </c>
      <c r="C2071" s="476" t="s">
        <v>9</v>
      </c>
      <c r="D2071" s="478">
        <v>667500</v>
      </c>
    </row>
    <row r="2072" spans="1:4" s="476" customFormat="1" x14ac:dyDescent="0.2">
      <c r="A2072" s="476">
        <v>36482</v>
      </c>
      <c r="B2072" s="476" t="s">
        <v>9460</v>
      </c>
      <c r="C2072" s="476" t="s">
        <v>9</v>
      </c>
      <c r="D2072" s="478">
        <v>572474.22</v>
      </c>
    </row>
    <row r="2073" spans="1:4" s="476" customFormat="1" x14ac:dyDescent="0.2">
      <c r="A2073" s="476">
        <v>36408</v>
      </c>
      <c r="B2073" s="476" t="s">
        <v>9461</v>
      </c>
      <c r="C2073" s="476" t="s">
        <v>9</v>
      </c>
      <c r="D2073" s="478">
        <v>684000</v>
      </c>
    </row>
    <row r="2074" spans="1:4" s="476" customFormat="1" x14ac:dyDescent="0.2">
      <c r="A2074" s="476">
        <v>2723</v>
      </c>
      <c r="B2074" s="476" t="s">
        <v>9462</v>
      </c>
      <c r="C2074" s="476" t="s">
        <v>9</v>
      </c>
      <c r="D2074" s="478">
        <v>525000</v>
      </c>
    </row>
    <row r="2075" spans="1:4" s="476" customFormat="1" x14ac:dyDescent="0.2">
      <c r="A2075" s="476">
        <v>36481</v>
      </c>
      <c r="B2075" s="476" t="s">
        <v>9463</v>
      </c>
      <c r="C2075" s="476" t="s">
        <v>9</v>
      </c>
      <c r="D2075" s="478">
        <v>626250</v>
      </c>
    </row>
    <row r="2076" spans="1:4" s="476" customFormat="1" x14ac:dyDescent="0.2">
      <c r="A2076" s="476">
        <v>10685</v>
      </c>
      <c r="B2076" s="476" t="s">
        <v>9464</v>
      </c>
      <c r="C2076" s="476" t="s">
        <v>9</v>
      </c>
      <c r="D2076" s="478">
        <v>600000</v>
      </c>
    </row>
    <row r="2077" spans="1:4" s="476" customFormat="1" x14ac:dyDescent="0.2">
      <c r="A2077" s="476">
        <v>40636</v>
      </c>
      <c r="B2077" s="476" t="s">
        <v>9465</v>
      </c>
      <c r="C2077" s="476" t="s">
        <v>9</v>
      </c>
      <c r="D2077" s="478">
        <v>677268</v>
      </c>
    </row>
    <row r="2078" spans="1:4" s="476" customFormat="1" x14ac:dyDescent="0.2">
      <c r="A2078" s="476">
        <v>4111</v>
      </c>
      <c r="B2078" s="476" t="s">
        <v>9466</v>
      </c>
      <c r="C2078" s="476" t="s">
        <v>9</v>
      </c>
      <c r="D2078" s="477">
        <v>51.56</v>
      </c>
    </row>
    <row r="2079" spans="1:4" s="476" customFormat="1" x14ac:dyDescent="0.2">
      <c r="A2079" s="476">
        <v>26021</v>
      </c>
      <c r="B2079" s="476" t="s">
        <v>9467</v>
      </c>
      <c r="C2079" s="476" t="s">
        <v>9</v>
      </c>
      <c r="D2079" s="477">
        <v>58.7</v>
      </c>
    </row>
    <row r="2080" spans="1:4" s="476" customFormat="1" x14ac:dyDescent="0.2">
      <c r="A2080" s="476">
        <v>12</v>
      </c>
      <c r="B2080" s="476" t="s">
        <v>9468</v>
      </c>
      <c r="C2080" s="476" t="s">
        <v>9</v>
      </c>
      <c r="D2080" s="477">
        <v>11.9</v>
      </c>
    </row>
    <row r="2081" spans="1:4" s="476" customFormat="1" x14ac:dyDescent="0.2">
      <c r="A2081" s="476">
        <v>37554</v>
      </c>
      <c r="B2081" s="476" t="s">
        <v>9469</v>
      </c>
      <c r="C2081" s="476" t="s">
        <v>9</v>
      </c>
      <c r="D2081" s="477">
        <v>176.15</v>
      </c>
    </row>
    <row r="2082" spans="1:4" s="476" customFormat="1" x14ac:dyDescent="0.2">
      <c r="A2082" s="476">
        <v>37555</v>
      </c>
      <c r="B2082" s="476" t="s">
        <v>9470</v>
      </c>
      <c r="C2082" s="476" t="s">
        <v>9</v>
      </c>
      <c r="D2082" s="477">
        <v>214.28</v>
      </c>
    </row>
    <row r="2083" spans="1:4" s="476" customFormat="1" x14ac:dyDescent="0.2">
      <c r="A2083" s="476">
        <v>10902</v>
      </c>
      <c r="B2083" s="476" t="s">
        <v>2108</v>
      </c>
      <c r="C2083" s="476" t="s">
        <v>9</v>
      </c>
      <c r="D2083" s="477">
        <v>53.77</v>
      </c>
    </row>
    <row r="2084" spans="1:4" s="476" customFormat="1" x14ac:dyDescent="0.2">
      <c r="A2084" s="476">
        <v>20965</v>
      </c>
      <c r="B2084" s="476" t="s">
        <v>9471</v>
      </c>
      <c r="C2084" s="476" t="s">
        <v>9</v>
      </c>
      <c r="D2084" s="477">
        <v>54.27</v>
      </c>
    </row>
    <row r="2085" spans="1:4" s="476" customFormat="1" x14ac:dyDescent="0.2">
      <c r="A2085" s="476">
        <v>20966</v>
      </c>
      <c r="B2085" s="476" t="s">
        <v>9472</v>
      </c>
      <c r="C2085" s="476" t="s">
        <v>9</v>
      </c>
      <c r="D2085" s="477">
        <v>58.43</v>
      </c>
    </row>
    <row r="2086" spans="1:4" s="476" customFormat="1" x14ac:dyDescent="0.2">
      <c r="A2086" s="476">
        <v>10903</v>
      </c>
      <c r="B2086" s="476" t="s">
        <v>9473</v>
      </c>
      <c r="C2086" s="476" t="s">
        <v>9</v>
      </c>
      <c r="D2086" s="477">
        <v>88.57</v>
      </c>
    </row>
    <row r="2087" spans="1:4" s="476" customFormat="1" x14ac:dyDescent="0.2">
      <c r="A2087" s="476">
        <v>20967</v>
      </c>
      <c r="B2087" s="476" t="s">
        <v>9474</v>
      </c>
      <c r="C2087" s="476" t="s">
        <v>9</v>
      </c>
      <c r="D2087" s="477">
        <v>88.57</v>
      </c>
    </row>
    <row r="2088" spans="1:4" s="476" customFormat="1" x14ac:dyDescent="0.2">
      <c r="A2088" s="476">
        <v>20968</v>
      </c>
      <c r="B2088" s="476" t="s">
        <v>9475</v>
      </c>
      <c r="C2088" s="476" t="s">
        <v>9</v>
      </c>
      <c r="D2088" s="477">
        <v>97.14</v>
      </c>
    </row>
    <row r="2089" spans="1:4" s="476" customFormat="1" x14ac:dyDescent="0.2">
      <c r="A2089" s="476">
        <v>11359</v>
      </c>
      <c r="B2089" s="476" t="s">
        <v>9476</v>
      </c>
      <c r="C2089" s="476" t="s">
        <v>9</v>
      </c>
      <c r="D2089" s="477">
        <v>741.2</v>
      </c>
    </row>
    <row r="2090" spans="1:4" s="476" customFormat="1" x14ac:dyDescent="0.2">
      <c r="A2090" s="476">
        <v>39017</v>
      </c>
      <c r="B2090" s="476" t="s">
        <v>1105</v>
      </c>
      <c r="C2090" s="476" t="s">
        <v>9</v>
      </c>
      <c r="D2090" s="477">
        <v>0.21</v>
      </c>
    </row>
    <row r="2091" spans="1:4" s="476" customFormat="1" x14ac:dyDescent="0.2">
      <c r="A2091" s="476">
        <v>39315</v>
      </c>
      <c r="B2091" s="476" t="s">
        <v>9477</v>
      </c>
      <c r="C2091" s="476" t="s">
        <v>9</v>
      </c>
      <c r="D2091" s="477">
        <v>0.34</v>
      </c>
    </row>
    <row r="2092" spans="1:4" s="476" customFormat="1" x14ac:dyDescent="0.2">
      <c r="A2092" s="476">
        <v>39016</v>
      </c>
      <c r="B2092" s="476" t="s">
        <v>9478</v>
      </c>
      <c r="C2092" s="476" t="s">
        <v>9</v>
      </c>
      <c r="D2092" s="477">
        <v>0.34</v>
      </c>
    </row>
    <row r="2093" spans="1:4" s="476" customFormat="1" x14ac:dyDescent="0.2">
      <c r="A2093" s="476">
        <v>40432</v>
      </c>
      <c r="B2093" s="476" t="s">
        <v>9479</v>
      </c>
      <c r="C2093" s="476" t="s">
        <v>9</v>
      </c>
      <c r="D2093" s="477">
        <v>2.68</v>
      </c>
    </row>
    <row r="2094" spans="1:4" s="476" customFormat="1" x14ac:dyDescent="0.2">
      <c r="A2094" s="476">
        <v>39481</v>
      </c>
      <c r="B2094" s="476" t="s">
        <v>9480</v>
      </c>
      <c r="C2094" s="476" t="s">
        <v>9</v>
      </c>
      <c r="D2094" s="477">
        <v>1.68</v>
      </c>
    </row>
    <row r="2095" spans="1:4" s="476" customFormat="1" x14ac:dyDescent="0.2">
      <c r="A2095" s="476">
        <v>40433</v>
      </c>
      <c r="B2095" s="476" t="s">
        <v>9481</v>
      </c>
      <c r="C2095" s="476" t="s">
        <v>9</v>
      </c>
      <c r="D2095" s="477">
        <v>1.49</v>
      </c>
    </row>
    <row r="2096" spans="1:4" s="476" customFormat="1" x14ac:dyDescent="0.2">
      <c r="A2096" s="476">
        <v>20219</v>
      </c>
      <c r="B2096" s="476" t="s">
        <v>9482</v>
      </c>
      <c r="C2096" s="476" t="s">
        <v>9</v>
      </c>
      <c r="D2096" s="478">
        <v>109800</v>
      </c>
    </row>
    <row r="2097" spans="1:4" s="476" customFormat="1" x14ac:dyDescent="0.2">
      <c r="A2097" s="476">
        <v>36484</v>
      </c>
      <c r="B2097" s="476" t="s">
        <v>9483</v>
      </c>
      <c r="C2097" s="476" t="s">
        <v>9</v>
      </c>
      <c r="D2097" s="478">
        <v>233085.4</v>
      </c>
    </row>
    <row r="2098" spans="1:4" s="476" customFormat="1" x14ac:dyDescent="0.2">
      <c r="A2098" s="476">
        <v>38367</v>
      </c>
      <c r="B2098" s="476" t="s">
        <v>9484</v>
      </c>
      <c r="C2098" s="476" t="s">
        <v>9</v>
      </c>
      <c r="D2098" s="477">
        <v>17.989999999999998</v>
      </c>
    </row>
    <row r="2099" spans="1:4" s="476" customFormat="1" x14ac:dyDescent="0.2">
      <c r="A2099" s="476">
        <v>38368</v>
      </c>
      <c r="B2099" s="476" t="s">
        <v>9485</v>
      </c>
      <c r="C2099" s="476" t="s">
        <v>9</v>
      </c>
      <c r="D2099" s="477">
        <v>8.41</v>
      </c>
    </row>
    <row r="2100" spans="1:4" s="476" customFormat="1" x14ac:dyDescent="0.2">
      <c r="A2100" s="476">
        <v>38091</v>
      </c>
      <c r="B2100" s="476" t="s">
        <v>9486</v>
      </c>
      <c r="C2100" s="476" t="s">
        <v>9</v>
      </c>
      <c r="D2100" s="477">
        <v>2.35</v>
      </c>
    </row>
    <row r="2101" spans="1:4" s="476" customFormat="1" x14ac:dyDescent="0.2">
      <c r="A2101" s="476">
        <v>38095</v>
      </c>
      <c r="B2101" s="476" t="s">
        <v>9487</v>
      </c>
      <c r="C2101" s="476" t="s">
        <v>9</v>
      </c>
      <c r="D2101" s="477">
        <v>4.97</v>
      </c>
    </row>
    <row r="2102" spans="1:4" s="476" customFormat="1" x14ac:dyDescent="0.2">
      <c r="A2102" s="476">
        <v>38092</v>
      </c>
      <c r="B2102" s="476" t="s">
        <v>9488</v>
      </c>
      <c r="C2102" s="476" t="s">
        <v>9</v>
      </c>
      <c r="D2102" s="477">
        <v>2.2200000000000002</v>
      </c>
    </row>
    <row r="2103" spans="1:4" s="476" customFormat="1" x14ac:dyDescent="0.2">
      <c r="A2103" s="476">
        <v>38093</v>
      </c>
      <c r="B2103" s="476" t="s">
        <v>9489</v>
      </c>
      <c r="C2103" s="476" t="s">
        <v>9</v>
      </c>
      <c r="D2103" s="477">
        <v>2.2999999999999998</v>
      </c>
    </row>
    <row r="2104" spans="1:4" s="476" customFormat="1" x14ac:dyDescent="0.2">
      <c r="A2104" s="476">
        <v>38096</v>
      </c>
      <c r="B2104" s="476" t="s">
        <v>9490</v>
      </c>
      <c r="C2104" s="476" t="s">
        <v>9</v>
      </c>
      <c r="D2104" s="477">
        <v>5.34</v>
      </c>
    </row>
    <row r="2105" spans="1:4" s="476" customFormat="1" x14ac:dyDescent="0.2">
      <c r="A2105" s="476">
        <v>38094</v>
      </c>
      <c r="B2105" s="476" t="s">
        <v>9491</v>
      </c>
      <c r="C2105" s="476" t="s">
        <v>9</v>
      </c>
      <c r="D2105" s="477">
        <v>2.82</v>
      </c>
    </row>
    <row r="2106" spans="1:4" s="476" customFormat="1" x14ac:dyDescent="0.2">
      <c r="A2106" s="476">
        <v>38097</v>
      </c>
      <c r="B2106" s="476" t="s">
        <v>9492</v>
      </c>
      <c r="C2106" s="476" t="s">
        <v>9</v>
      </c>
      <c r="D2106" s="477">
        <v>5.73</v>
      </c>
    </row>
    <row r="2107" spans="1:4" s="476" customFormat="1" x14ac:dyDescent="0.2">
      <c r="A2107" s="476">
        <v>38098</v>
      </c>
      <c r="B2107" s="476" t="s">
        <v>9493</v>
      </c>
      <c r="C2107" s="476" t="s">
        <v>9</v>
      </c>
      <c r="D2107" s="477">
        <v>5.73</v>
      </c>
    </row>
    <row r="2108" spans="1:4" s="476" customFormat="1" x14ac:dyDescent="0.2">
      <c r="A2108" s="476">
        <v>11186</v>
      </c>
      <c r="B2108" s="476" t="s">
        <v>1253</v>
      </c>
      <c r="C2108" s="476" t="s">
        <v>3</v>
      </c>
      <c r="D2108" s="477">
        <v>279.02</v>
      </c>
    </row>
    <row r="2109" spans="1:4" s="476" customFormat="1" x14ac:dyDescent="0.2">
      <c r="A2109" s="476">
        <v>11558</v>
      </c>
      <c r="B2109" s="476" t="s">
        <v>9494</v>
      </c>
      <c r="C2109" s="476" t="s">
        <v>8005</v>
      </c>
      <c r="D2109" s="477">
        <v>13.55</v>
      </c>
    </row>
    <row r="2110" spans="1:4" s="476" customFormat="1" x14ac:dyDescent="0.2">
      <c r="A2110" s="476">
        <v>11557</v>
      </c>
      <c r="B2110" s="476" t="s">
        <v>9495</v>
      </c>
      <c r="C2110" s="476" t="s">
        <v>8005</v>
      </c>
      <c r="D2110" s="477">
        <v>34.299999999999997</v>
      </c>
    </row>
    <row r="2111" spans="1:4" s="476" customFormat="1" x14ac:dyDescent="0.2">
      <c r="A2111" s="476">
        <v>2759</v>
      </c>
      <c r="B2111" s="476" t="s">
        <v>9496</v>
      </c>
      <c r="C2111" s="476" t="s">
        <v>9</v>
      </c>
      <c r="D2111" s="477">
        <v>8.6</v>
      </c>
    </row>
    <row r="2112" spans="1:4" s="476" customFormat="1" x14ac:dyDescent="0.2">
      <c r="A2112" s="476">
        <v>38124</v>
      </c>
      <c r="B2112" s="476" t="s">
        <v>9497</v>
      </c>
      <c r="C2112" s="476" t="s">
        <v>9</v>
      </c>
      <c r="D2112" s="477">
        <v>27</v>
      </c>
    </row>
    <row r="2113" spans="1:4" s="476" customFormat="1" x14ac:dyDescent="0.2">
      <c r="A2113" s="476">
        <v>38380</v>
      </c>
      <c r="B2113" s="476" t="s">
        <v>9498</v>
      </c>
      <c r="C2113" s="476" t="s">
        <v>9</v>
      </c>
      <c r="D2113" s="477">
        <v>28.59</v>
      </c>
    </row>
    <row r="2114" spans="1:4" s="476" customFormat="1" x14ac:dyDescent="0.2">
      <c r="A2114" s="476">
        <v>20059</v>
      </c>
      <c r="B2114" s="476" t="s">
        <v>9499</v>
      </c>
      <c r="C2114" s="476" t="s">
        <v>9</v>
      </c>
      <c r="D2114" s="477">
        <v>18.739999999999998</v>
      </c>
    </row>
    <row r="2115" spans="1:4" s="476" customFormat="1" x14ac:dyDescent="0.2">
      <c r="A2115" s="476">
        <v>42429</v>
      </c>
      <c r="B2115" s="476" t="s">
        <v>9500</v>
      </c>
      <c r="C2115" s="476" t="s">
        <v>9</v>
      </c>
      <c r="D2115" s="478">
        <v>4616.32</v>
      </c>
    </row>
    <row r="2116" spans="1:4" s="476" customFormat="1" x14ac:dyDescent="0.2">
      <c r="A2116" s="476">
        <v>39616</v>
      </c>
      <c r="B2116" s="476" t="s">
        <v>9501</v>
      </c>
      <c r="C2116" s="476" t="s">
        <v>9</v>
      </c>
      <c r="D2116" s="477">
        <v>519.45000000000005</v>
      </c>
    </row>
    <row r="2117" spans="1:4" s="476" customFormat="1" x14ac:dyDescent="0.2">
      <c r="A2117" s="476">
        <v>39618</v>
      </c>
      <c r="B2117" s="476" t="s">
        <v>9502</v>
      </c>
      <c r="C2117" s="476" t="s">
        <v>9</v>
      </c>
      <c r="D2117" s="477">
        <v>942.19</v>
      </c>
    </row>
    <row r="2118" spans="1:4" s="476" customFormat="1" x14ac:dyDescent="0.2">
      <c r="A2118" s="476">
        <v>39619</v>
      </c>
      <c r="B2118" s="476" t="s">
        <v>9503</v>
      </c>
      <c r="C2118" s="476" t="s">
        <v>9</v>
      </c>
      <c r="D2118" s="478">
        <v>1290.42</v>
      </c>
    </row>
    <row r="2119" spans="1:4" s="476" customFormat="1" x14ac:dyDescent="0.2">
      <c r="A2119" s="476">
        <v>39613</v>
      </c>
      <c r="B2119" s="476" t="s">
        <v>9504</v>
      </c>
      <c r="C2119" s="476" t="s">
        <v>9</v>
      </c>
      <c r="D2119" s="477">
        <v>206.34</v>
      </c>
    </row>
    <row r="2120" spans="1:4" s="476" customFormat="1" x14ac:dyDescent="0.2">
      <c r="A2120" s="476">
        <v>39614</v>
      </c>
      <c r="B2120" s="476" t="s">
        <v>9505</v>
      </c>
      <c r="C2120" s="476" t="s">
        <v>9</v>
      </c>
      <c r="D2120" s="477">
        <v>301.02999999999997</v>
      </c>
    </row>
    <row r="2121" spans="1:4" s="476" customFormat="1" x14ac:dyDescent="0.2">
      <c r="A2121" s="476">
        <v>38538</v>
      </c>
      <c r="B2121" s="476" t="s">
        <v>9506</v>
      </c>
      <c r="C2121" s="476" t="s">
        <v>27</v>
      </c>
      <c r="D2121" s="477">
        <v>44.11</v>
      </c>
    </row>
    <row r="2122" spans="1:4" s="476" customFormat="1" x14ac:dyDescent="0.2">
      <c r="A2122" s="476">
        <v>38539</v>
      </c>
      <c r="B2122" s="476" t="s">
        <v>9507</v>
      </c>
      <c r="C2122" s="476" t="s">
        <v>27</v>
      </c>
      <c r="D2122" s="477">
        <v>59.98</v>
      </c>
    </row>
    <row r="2123" spans="1:4" s="476" customFormat="1" x14ac:dyDescent="0.2">
      <c r="A2123" s="476">
        <v>38540</v>
      </c>
      <c r="B2123" s="476" t="s">
        <v>9508</v>
      </c>
      <c r="C2123" s="476" t="s">
        <v>27</v>
      </c>
      <c r="D2123" s="477">
        <v>153.72</v>
      </c>
    </row>
    <row r="2124" spans="1:4" s="476" customFormat="1" x14ac:dyDescent="0.2">
      <c r="A2124" s="476">
        <v>38384</v>
      </c>
      <c r="B2124" s="476" t="s">
        <v>9509</v>
      </c>
      <c r="C2124" s="476" t="s">
        <v>9</v>
      </c>
      <c r="D2124" s="477">
        <v>21.79</v>
      </c>
    </row>
    <row r="2125" spans="1:4" s="476" customFormat="1" x14ac:dyDescent="0.2">
      <c r="A2125" s="476">
        <v>13</v>
      </c>
      <c r="B2125" s="476" t="s">
        <v>9510</v>
      </c>
      <c r="C2125" s="476" t="s">
        <v>29</v>
      </c>
      <c r="D2125" s="477">
        <v>18.32</v>
      </c>
    </row>
    <row r="2126" spans="1:4" s="476" customFormat="1" x14ac:dyDescent="0.2">
      <c r="A2126" s="476">
        <v>2762</v>
      </c>
      <c r="B2126" s="476" t="s">
        <v>9511</v>
      </c>
      <c r="C2126" s="476" t="s">
        <v>27</v>
      </c>
      <c r="D2126" s="477">
        <v>10.75</v>
      </c>
    </row>
    <row r="2127" spans="1:4" s="476" customFormat="1" x14ac:dyDescent="0.2">
      <c r="A2127" s="476">
        <v>21142</v>
      </c>
      <c r="B2127" s="476" t="s">
        <v>9512</v>
      </c>
      <c r="C2127" s="476" t="s">
        <v>9</v>
      </c>
      <c r="D2127" s="477">
        <v>35.119999999999997</v>
      </c>
    </row>
    <row r="2128" spans="1:4" s="476" customFormat="1" x14ac:dyDescent="0.2">
      <c r="A2128" s="476">
        <v>4223</v>
      </c>
      <c r="B2128" s="476" t="s">
        <v>9513</v>
      </c>
      <c r="C2128" s="476" t="s">
        <v>7596</v>
      </c>
      <c r="D2128" s="477">
        <v>5.45</v>
      </c>
    </row>
    <row r="2129" spans="1:4" s="476" customFormat="1" x14ac:dyDescent="0.2">
      <c r="A2129" s="476">
        <v>37372</v>
      </c>
      <c r="B2129" s="476" t="s">
        <v>9514</v>
      </c>
      <c r="C2129" s="476" t="s">
        <v>7605</v>
      </c>
      <c r="D2129" s="477">
        <v>0.55000000000000004</v>
      </c>
    </row>
    <row r="2130" spans="1:4" s="476" customFormat="1" x14ac:dyDescent="0.2">
      <c r="A2130" s="476">
        <v>40863</v>
      </c>
      <c r="B2130" s="476" t="s">
        <v>9515</v>
      </c>
      <c r="C2130" s="476" t="s">
        <v>908</v>
      </c>
      <c r="D2130" s="477">
        <v>103.7</v>
      </c>
    </row>
    <row r="2131" spans="1:4" s="476" customFormat="1" x14ac:dyDescent="0.2">
      <c r="A2131" s="476">
        <v>38475</v>
      </c>
      <c r="B2131" s="476" t="s">
        <v>9516</v>
      </c>
      <c r="C2131" s="476" t="s">
        <v>9</v>
      </c>
      <c r="D2131" s="477">
        <v>31.43</v>
      </c>
    </row>
    <row r="2132" spans="1:4" s="476" customFormat="1" x14ac:dyDescent="0.2">
      <c r="A2132" s="476">
        <v>38474</v>
      </c>
      <c r="B2132" s="476" t="s">
        <v>9517</v>
      </c>
      <c r="C2132" s="476" t="s">
        <v>9</v>
      </c>
      <c r="D2132" s="477">
        <v>38.85</v>
      </c>
    </row>
    <row r="2133" spans="1:4" s="476" customFormat="1" x14ac:dyDescent="0.2">
      <c r="A2133" s="476">
        <v>10886</v>
      </c>
      <c r="B2133" s="476" t="s">
        <v>980</v>
      </c>
      <c r="C2133" s="476" t="s">
        <v>9</v>
      </c>
      <c r="D2133" s="477">
        <v>166.25</v>
      </c>
    </row>
    <row r="2134" spans="1:4" s="476" customFormat="1" x14ac:dyDescent="0.2">
      <c r="A2134" s="476">
        <v>10888</v>
      </c>
      <c r="B2134" s="476" t="s">
        <v>9518</v>
      </c>
      <c r="C2134" s="476" t="s">
        <v>9</v>
      </c>
      <c r="D2134" s="477">
        <v>526.15</v>
      </c>
    </row>
    <row r="2135" spans="1:4" s="476" customFormat="1" x14ac:dyDescent="0.2">
      <c r="A2135" s="476">
        <v>10889</v>
      </c>
      <c r="B2135" s="476" t="s">
        <v>2189</v>
      </c>
      <c r="C2135" s="476" t="s">
        <v>9</v>
      </c>
      <c r="D2135" s="477">
        <v>570</v>
      </c>
    </row>
    <row r="2136" spans="1:4" s="476" customFormat="1" x14ac:dyDescent="0.2">
      <c r="A2136" s="476">
        <v>10890</v>
      </c>
      <c r="B2136" s="476" t="s">
        <v>9519</v>
      </c>
      <c r="C2136" s="476" t="s">
        <v>9</v>
      </c>
      <c r="D2136" s="477">
        <v>263.07</v>
      </c>
    </row>
    <row r="2137" spans="1:4" s="476" customFormat="1" x14ac:dyDescent="0.2">
      <c r="A2137" s="476">
        <v>10891</v>
      </c>
      <c r="B2137" s="476" t="s">
        <v>981</v>
      </c>
      <c r="C2137" s="476" t="s">
        <v>9</v>
      </c>
      <c r="D2137" s="477">
        <v>160.76</v>
      </c>
    </row>
    <row r="2138" spans="1:4" s="476" customFormat="1" x14ac:dyDescent="0.2">
      <c r="A2138" s="476">
        <v>10892</v>
      </c>
      <c r="B2138" s="476" t="s">
        <v>9520</v>
      </c>
      <c r="C2138" s="476" t="s">
        <v>9</v>
      </c>
      <c r="D2138" s="477">
        <v>190</v>
      </c>
    </row>
    <row r="2139" spans="1:4" s="476" customFormat="1" x14ac:dyDescent="0.2">
      <c r="A2139" s="476">
        <v>20977</v>
      </c>
      <c r="B2139" s="476" t="s">
        <v>9521</v>
      </c>
      <c r="C2139" s="476" t="s">
        <v>9</v>
      </c>
      <c r="D2139" s="477">
        <v>226.53</v>
      </c>
    </row>
    <row r="2140" spans="1:4" s="476" customFormat="1" x14ac:dyDescent="0.2">
      <c r="A2140" s="476">
        <v>3073</v>
      </c>
      <c r="B2140" s="476" t="s">
        <v>9522</v>
      </c>
      <c r="C2140" s="476" t="s">
        <v>9</v>
      </c>
      <c r="D2140" s="477">
        <v>228.17</v>
      </c>
    </row>
    <row r="2141" spans="1:4" s="476" customFormat="1" x14ac:dyDescent="0.2">
      <c r="A2141" s="476">
        <v>3068</v>
      </c>
      <c r="B2141" s="476" t="s">
        <v>9523</v>
      </c>
      <c r="C2141" s="476" t="s">
        <v>9</v>
      </c>
      <c r="D2141" s="477">
        <v>45.61</v>
      </c>
    </row>
    <row r="2142" spans="1:4" s="476" customFormat="1" x14ac:dyDescent="0.2">
      <c r="A2142" s="476">
        <v>3074</v>
      </c>
      <c r="B2142" s="476" t="s">
        <v>9524</v>
      </c>
      <c r="C2142" s="476" t="s">
        <v>9</v>
      </c>
      <c r="D2142" s="477">
        <v>144.05000000000001</v>
      </c>
    </row>
    <row r="2143" spans="1:4" s="476" customFormat="1" x14ac:dyDescent="0.2">
      <c r="A2143" s="476">
        <v>3076</v>
      </c>
      <c r="B2143" s="476" t="s">
        <v>9525</v>
      </c>
      <c r="C2143" s="476" t="s">
        <v>9</v>
      </c>
      <c r="D2143" s="477">
        <v>187.58</v>
      </c>
    </row>
    <row r="2144" spans="1:4" s="476" customFormat="1" x14ac:dyDescent="0.2">
      <c r="A2144" s="476">
        <v>3072</v>
      </c>
      <c r="B2144" s="476" t="s">
        <v>9526</v>
      </c>
      <c r="C2144" s="476" t="s">
        <v>9</v>
      </c>
      <c r="D2144" s="477">
        <v>47.25</v>
      </c>
    </row>
    <row r="2145" spans="1:4" s="476" customFormat="1" x14ac:dyDescent="0.2">
      <c r="A2145" s="476">
        <v>3075</v>
      </c>
      <c r="B2145" s="476" t="s">
        <v>9527</v>
      </c>
      <c r="C2145" s="476" t="s">
        <v>9</v>
      </c>
      <c r="D2145" s="477">
        <v>118.54</v>
      </c>
    </row>
    <row r="2146" spans="1:4" s="476" customFormat="1" x14ac:dyDescent="0.2">
      <c r="A2146" s="476">
        <v>10780</v>
      </c>
      <c r="B2146" s="476" t="s">
        <v>9528</v>
      </c>
      <c r="C2146" s="476" t="s">
        <v>9</v>
      </c>
      <c r="D2146" s="477">
        <v>10.02</v>
      </c>
    </row>
    <row r="2147" spans="1:4" s="476" customFormat="1" x14ac:dyDescent="0.2">
      <c r="A2147" s="476">
        <v>10781</v>
      </c>
      <c r="B2147" s="476" t="s">
        <v>9529</v>
      </c>
      <c r="C2147" s="476" t="s">
        <v>9</v>
      </c>
      <c r="D2147" s="477">
        <v>16.07</v>
      </c>
    </row>
    <row r="2148" spans="1:4" s="476" customFormat="1" x14ac:dyDescent="0.2">
      <c r="A2148" s="476">
        <v>20106</v>
      </c>
      <c r="B2148" s="476" t="s">
        <v>9530</v>
      </c>
      <c r="C2148" s="476" t="s">
        <v>9</v>
      </c>
      <c r="D2148" s="477">
        <v>5.3</v>
      </c>
    </row>
    <row r="2149" spans="1:4" s="476" customFormat="1" x14ac:dyDescent="0.2">
      <c r="A2149" s="476">
        <v>20107</v>
      </c>
      <c r="B2149" s="476" t="s">
        <v>9531</v>
      </c>
      <c r="C2149" s="476" t="s">
        <v>9</v>
      </c>
      <c r="D2149" s="477">
        <v>6.07</v>
      </c>
    </row>
    <row r="2150" spans="1:4" s="476" customFormat="1" x14ac:dyDescent="0.2">
      <c r="A2150" s="476">
        <v>20108</v>
      </c>
      <c r="B2150" s="476" t="s">
        <v>9532</v>
      </c>
      <c r="C2150" s="476" t="s">
        <v>9</v>
      </c>
      <c r="D2150" s="477">
        <v>8.01</v>
      </c>
    </row>
    <row r="2151" spans="1:4" s="476" customFormat="1" x14ac:dyDescent="0.2">
      <c r="A2151" s="476">
        <v>20109</v>
      </c>
      <c r="B2151" s="476" t="s">
        <v>9533</v>
      </c>
      <c r="C2151" s="476" t="s">
        <v>9</v>
      </c>
      <c r="D2151" s="477">
        <v>10.02</v>
      </c>
    </row>
    <row r="2152" spans="1:4" s="476" customFormat="1" x14ac:dyDescent="0.2">
      <c r="A2152" s="476">
        <v>43612</v>
      </c>
      <c r="B2152" s="476" t="s">
        <v>13131</v>
      </c>
      <c r="C2152" s="476" t="s">
        <v>7603</v>
      </c>
      <c r="D2152" s="477">
        <v>79.3</v>
      </c>
    </row>
    <row r="2153" spans="1:4" s="476" customFormat="1" x14ac:dyDescent="0.2">
      <c r="A2153" s="476">
        <v>43613</v>
      </c>
      <c r="B2153" s="476" t="s">
        <v>13132</v>
      </c>
      <c r="C2153" s="476" t="s">
        <v>7603</v>
      </c>
      <c r="D2153" s="477">
        <v>65.650000000000006</v>
      </c>
    </row>
    <row r="2154" spans="1:4" s="476" customFormat="1" x14ac:dyDescent="0.2">
      <c r="A2154" s="476">
        <v>11480</v>
      </c>
      <c r="B2154" s="476" t="s">
        <v>16775</v>
      </c>
      <c r="C2154" s="476" t="s">
        <v>7603</v>
      </c>
      <c r="D2154" s="477">
        <v>100.74</v>
      </c>
    </row>
    <row r="2155" spans="1:4" s="476" customFormat="1" x14ac:dyDescent="0.2">
      <c r="A2155" s="476">
        <v>11469</v>
      </c>
      <c r="B2155" s="476" t="s">
        <v>13133</v>
      </c>
      <c r="C2155" s="476" t="s">
        <v>9</v>
      </c>
      <c r="D2155" s="477">
        <v>10.75</v>
      </c>
    </row>
    <row r="2156" spans="1:4" s="476" customFormat="1" x14ac:dyDescent="0.2">
      <c r="A2156" s="476">
        <v>11468</v>
      </c>
      <c r="B2156" s="476" t="s">
        <v>13134</v>
      </c>
      <c r="C2156" s="476" t="s">
        <v>9</v>
      </c>
      <c r="D2156" s="477">
        <v>10.76</v>
      </c>
    </row>
    <row r="2157" spans="1:4" s="476" customFormat="1" x14ac:dyDescent="0.2">
      <c r="A2157" s="476">
        <v>11484</v>
      </c>
      <c r="B2157" s="476" t="s">
        <v>13135</v>
      </c>
      <c r="C2157" s="476" t="s">
        <v>9</v>
      </c>
      <c r="D2157" s="477">
        <v>47.26</v>
      </c>
    </row>
    <row r="2158" spans="1:4" s="476" customFormat="1" x14ac:dyDescent="0.2">
      <c r="A2158" s="476">
        <v>38155</v>
      </c>
      <c r="B2158" s="476" t="s">
        <v>13136</v>
      </c>
      <c r="C2158" s="476" t="s">
        <v>9</v>
      </c>
      <c r="D2158" s="477">
        <v>73.38</v>
      </c>
    </row>
    <row r="2159" spans="1:4" s="476" customFormat="1" x14ac:dyDescent="0.2">
      <c r="A2159" s="476">
        <v>11467</v>
      </c>
      <c r="B2159" s="476" t="s">
        <v>13137</v>
      </c>
      <c r="C2159" s="476" t="s">
        <v>9</v>
      </c>
      <c r="D2159" s="477">
        <v>16.77</v>
      </c>
    </row>
    <row r="2160" spans="1:4" s="476" customFormat="1" x14ac:dyDescent="0.2">
      <c r="A2160" s="476">
        <v>38153</v>
      </c>
      <c r="B2160" s="476" t="s">
        <v>13138</v>
      </c>
      <c r="C2160" s="476" t="s">
        <v>7603</v>
      </c>
      <c r="D2160" s="477">
        <v>42.83</v>
      </c>
    </row>
    <row r="2161" spans="1:4" s="476" customFormat="1" x14ac:dyDescent="0.2">
      <c r="A2161" s="476">
        <v>43607</v>
      </c>
      <c r="B2161" s="476" t="s">
        <v>16776</v>
      </c>
      <c r="C2161" s="476" t="s">
        <v>7603</v>
      </c>
      <c r="D2161" s="477">
        <v>81.010000000000005</v>
      </c>
    </row>
    <row r="2162" spans="1:4" s="476" customFormat="1" x14ac:dyDescent="0.2">
      <c r="A2162" s="476">
        <v>3080</v>
      </c>
      <c r="B2162" s="476" t="s">
        <v>13139</v>
      </c>
      <c r="C2162" s="476" t="s">
        <v>7603</v>
      </c>
      <c r="D2162" s="477">
        <v>54.47</v>
      </c>
    </row>
    <row r="2163" spans="1:4" s="476" customFormat="1" x14ac:dyDescent="0.2">
      <c r="A2163" s="476">
        <v>3081</v>
      </c>
      <c r="B2163" s="476" t="s">
        <v>13140</v>
      </c>
      <c r="C2163" s="476" t="s">
        <v>7603</v>
      </c>
      <c r="D2163" s="477">
        <v>107.77</v>
      </c>
    </row>
    <row r="2164" spans="1:4" s="476" customFormat="1" x14ac:dyDescent="0.2">
      <c r="A2164" s="476">
        <v>3090</v>
      </c>
      <c r="B2164" s="476" t="s">
        <v>13141</v>
      </c>
      <c r="C2164" s="476" t="s">
        <v>7603</v>
      </c>
      <c r="D2164" s="477">
        <v>48.61</v>
      </c>
    </row>
    <row r="2165" spans="1:4" s="476" customFormat="1" x14ac:dyDescent="0.2">
      <c r="A2165" s="476">
        <v>43611</v>
      </c>
      <c r="B2165" s="476" t="s">
        <v>13142</v>
      </c>
      <c r="C2165" s="476" t="s">
        <v>7603</v>
      </c>
      <c r="D2165" s="477">
        <v>80.67</v>
      </c>
    </row>
    <row r="2166" spans="1:4" s="476" customFormat="1" x14ac:dyDescent="0.2">
      <c r="A2166" s="476">
        <v>3103</v>
      </c>
      <c r="B2166" s="476" t="s">
        <v>13143</v>
      </c>
      <c r="C2166" s="476" t="s">
        <v>9</v>
      </c>
      <c r="D2166" s="477">
        <v>40.31</v>
      </c>
    </row>
    <row r="2167" spans="1:4" s="476" customFormat="1" x14ac:dyDescent="0.2">
      <c r="A2167" s="476">
        <v>3097</v>
      </c>
      <c r="B2167" s="476" t="s">
        <v>13144</v>
      </c>
      <c r="C2167" s="476" t="s">
        <v>7603</v>
      </c>
      <c r="D2167" s="477">
        <v>60.98</v>
      </c>
    </row>
    <row r="2168" spans="1:4" s="476" customFormat="1" x14ac:dyDescent="0.2">
      <c r="A2168" s="476">
        <v>3099</v>
      </c>
      <c r="B2168" s="476" t="s">
        <v>13145</v>
      </c>
      <c r="C2168" s="476" t="s">
        <v>7603</v>
      </c>
      <c r="D2168" s="477">
        <v>97.65</v>
      </c>
    </row>
    <row r="2169" spans="1:4" s="476" customFormat="1" x14ac:dyDescent="0.2">
      <c r="A2169" s="476">
        <v>38151</v>
      </c>
      <c r="B2169" s="476" t="s">
        <v>13146</v>
      </c>
      <c r="C2169" s="476" t="s">
        <v>7603</v>
      </c>
      <c r="D2169" s="477">
        <v>70.790000000000006</v>
      </c>
    </row>
    <row r="2170" spans="1:4" s="476" customFormat="1" x14ac:dyDescent="0.2">
      <c r="A2170" s="476">
        <v>38152</v>
      </c>
      <c r="B2170" s="476" t="s">
        <v>13147</v>
      </c>
      <c r="C2170" s="476" t="s">
        <v>7603</v>
      </c>
      <c r="D2170" s="477">
        <v>114.2</v>
      </c>
    </row>
    <row r="2171" spans="1:4" s="476" customFormat="1" x14ac:dyDescent="0.2">
      <c r="A2171" s="476">
        <v>43610</v>
      </c>
      <c r="B2171" s="476" t="s">
        <v>16777</v>
      </c>
      <c r="C2171" s="476" t="s">
        <v>7603</v>
      </c>
      <c r="D2171" s="477">
        <v>60.51</v>
      </c>
    </row>
    <row r="2172" spans="1:4" s="476" customFormat="1" x14ac:dyDescent="0.2">
      <c r="A2172" s="476">
        <v>3093</v>
      </c>
      <c r="B2172" s="476" t="s">
        <v>13148</v>
      </c>
      <c r="C2172" s="476" t="s">
        <v>7603</v>
      </c>
      <c r="D2172" s="477">
        <v>97.65</v>
      </c>
    </row>
    <row r="2173" spans="1:4" s="476" customFormat="1" x14ac:dyDescent="0.2">
      <c r="A2173" s="476">
        <v>38165</v>
      </c>
      <c r="B2173" s="476" t="s">
        <v>9534</v>
      </c>
      <c r="C2173" s="476" t="s">
        <v>7603</v>
      </c>
      <c r="D2173" s="477">
        <v>65.180000000000007</v>
      </c>
    </row>
    <row r="2174" spans="1:4" s="476" customFormat="1" x14ac:dyDescent="0.2">
      <c r="A2174" s="476">
        <v>38177</v>
      </c>
      <c r="B2174" s="476" t="s">
        <v>13149</v>
      </c>
      <c r="C2174" s="476" t="s">
        <v>9</v>
      </c>
      <c r="D2174" s="477">
        <v>19.37</v>
      </c>
    </row>
    <row r="2175" spans="1:4" s="476" customFormat="1" x14ac:dyDescent="0.2">
      <c r="A2175" s="476">
        <v>11458</v>
      </c>
      <c r="B2175" s="476" t="s">
        <v>9535</v>
      </c>
      <c r="C2175" s="476" t="s">
        <v>9</v>
      </c>
      <c r="D2175" s="477">
        <v>23.12</v>
      </c>
    </row>
    <row r="2176" spans="1:4" s="476" customFormat="1" x14ac:dyDescent="0.2">
      <c r="A2176" s="476">
        <v>3108</v>
      </c>
      <c r="B2176" s="476" t="s">
        <v>13150</v>
      </c>
      <c r="C2176" s="476" t="s">
        <v>9</v>
      </c>
      <c r="D2176" s="477">
        <v>98.29</v>
      </c>
    </row>
    <row r="2177" spans="1:4" s="476" customFormat="1" x14ac:dyDescent="0.2">
      <c r="A2177" s="476">
        <v>3105</v>
      </c>
      <c r="B2177" s="476" t="s">
        <v>13151</v>
      </c>
      <c r="C2177" s="476" t="s">
        <v>9</v>
      </c>
      <c r="D2177" s="477">
        <v>128.56</v>
      </c>
    </row>
    <row r="2178" spans="1:4" s="476" customFormat="1" x14ac:dyDescent="0.2">
      <c r="A2178" s="476">
        <v>38178</v>
      </c>
      <c r="B2178" s="476" t="s">
        <v>13152</v>
      </c>
      <c r="C2178" s="476" t="s">
        <v>9</v>
      </c>
      <c r="D2178" s="477">
        <v>21.31</v>
      </c>
    </row>
    <row r="2179" spans="1:4" s="476" customFormat="1" x14ac:dyDescent="0.2">
      <c r="A2179" s="476">
        <v>43575</v>
      </c>
      <c r="B2179" s="476" t="s">
        <v>13153</v>
      </c>
      <c r="C2179" s="476" t="s">
        <v>9</v>
      </c>
      <c r="D2179" s="477">
        <v>46.17</v>
      </c>
    </row>
    <row r="2180" spans="1:4" s="476" customFormat="1" x14ac:dyDescent="0.2">
      <c r="A2180" s="476">
        <v>43577</v>
      </c>
      <c r="B2180" s="476" t="s">
        <v>13154</v>
      </c>
      <c r="C2180" s="476" t="s">
        <v>9</v>
      </c>
      <c r="D2180" s="477">
        <v>80.27</v>
      </c>
    </row>
    <row r="2181" spans="1:4" s="476" customFormat="1" x14ac:dyDescent="0.2">
      <c r="A2181" s="476">
        <v>43458</v>
      </c>
      <c r="B2181" s="476" t="s">
        <v>9536</v>
      </c>
      <c r="C2181" s="476" t="s">
        <v>7605</v>
      </c>
      <c r="D2181" s="477">
        <v>0.04</v>
      </c>
    </row>
    <row r="2182" spans="1:4" s="476" customFormat="1" x14ac:dyDescent="0.2">
      <c r="A2182" s="476">
        <v>43470</v>
      </c>
      <c r="B2182" s="476" t="s">
        <v>2214</v>
      </c>
      <c r="C2182" s="476" t="s">
        <v>908</v>
      </c>
      <c r="D2182" s="477">
        <v>7.9</v>
      </c>
    </row>
    <row r="2183" spans="1:4" s="476" customFormat="1" x14ac:dyDescent="0.2">
      <c r="A2183" s="476">
        <v>43459</v>
      </c>
      <c r="B2183" s="476" t="s">
        <v>1455</v>
      </c>
      <c r="C2183" s="476" t="s">
        <v>7605</v>
      </c>
      <c r="D2183" s="477">
        <v>0.38</v>
      </c>
    </row>
    <row r="2184" spans="1:4" s="476" customFormat="1" x14ac:dyDescent="0.2">
      <c r="A2184" s="476">
        <v>43471</v>
      </c>
      <c r="B2184" s="476" t="s">
        <v>9537</v>
      </c>
      <c r="C2184" s="476" t="s">
        <v>908</v>
      </c>
      <c r="D2184" s="477">
        <v>71.44</v>
      </c>
    </row>
    <row r="2185" spans="1:4" s="476" customFormat="1" x14ac:dyDescent="0.2">
      <c r="A2185" s="476">
        <v>43460</v>
      </c>
      <c r="B2185" s="476" t="s">
        <v>9538</v>
      </c>
      <c r="C2185" s="476" t="s">
        <v>7605</v>
      </c>
      <c r="D2185" s="477">
        <v>0.62</v>
      </c>
    </row>
    <row r="2186" spans="1:4" s="476" customFormat="1" x14ac:dyDescent="0.2">
      <c r="A2186" s="476">
        <v>43472</v>
      </c>
      <c r="B2186" s="476" t="s">
        <v>9539</v>
      </c>
      <c r="C2186" s="476" t="s">
        <v>908</v>
      </c>
      <c r="D2186" s="477">
        <v>117.38</v>
      </c>
    </row>
    <row r="2187" spans="1:4" s="476" customFormat="1" x14ac:dyDescent="0.2">
      <c r="A2187" s="476">
        <v>43461</v>
      </c>
      <c r="B2187" s="476" t="s">
        <v>9540</v>
      </c>
      <c r="C2187" s="476" t="s">
        <v>7605</v>
      </c>
      <c r="D2187" s="477">
        <v>0.28000000000000003</v>
      </c>
    </row>
    <row r="2188" spans="1:4" s="476" customFormat="1" x14ac:dyDescent="0.2">
      <c r="A2188" s="476">
        <v>43473</v>
      </c>
      <c r="B2188" s="476" t="s">
        <v>9541</v>
      </c>
      <c r="C2188" s="476" t="s">
        <v>908</v>
      </c>
      <c r="D2188" s="477">
        <v>53.34</v>
      </c>
    </row>
    <row r="2189" spans="1:4" s="476" customFormat="1" x14ac:dyDescent="0.2">
      <c r="A2189" s="476">
        <v>43463</v>
      </c>
      <c r="B2189" s="476" t="s">
        <v>9542</v>
      </c>
      <c r="C2189" s="476" t="s">
        <v>7605</v>
      </c>
      <c r="D2189" s="477">
        <v>0.08</v>
      </c>
    </row>
    <row r="2190" spans="1:4" s="476" customFormat="1" x14ac:dyDescent="0.2">
      <c r="A2190" s="476">
        <v>43475</v>
      </c>
      <c r="B2190" s="476" t="s">
        <v>2205</v>
      </c>
      <c r="C2190" s="476" t="s">
        <v>908</v>
      </c>
      <c r="D2190" s="477">
        <v>14.97</v>
      </c>
    </row>
    <row r="2191" spans="1:4" s="476" customFormat="1" x14ac:dyDescent="0.2">
      <c r="A2191" s="476">
        <v>43462</v>
      </c>
      <c r="B2191" s="476" t="s">
        <v>9543</v>
      </c>
      <c r="C2191" s="476" t="s">
        <v>7605</v>
      </c>
      <c r="D2191" s="477">
        <v>0.01</v>
      </c>
    </row>
    <row r="2192" spans="1:4" s="476" customFormat="1" x14ac:dyDescent="0.2">
      <c r="A2192" s="476">
        <v>43474</v>
      </c>
      <c r="B2192" s="476" t="s">
        <v>2209</v>
      </c>
      <c r="C2192" s="476" t="s">
        <v>908</v>
      </c>
      <c r="D2192" s="477">
        <v>1.6</v>
      </c>
    </row>
    <row r="2193" spans="1:4" s="476" customFormat="1" x14ac:dyDescent="0.2">
      <c r="A2193" s="476">
        <v>43464</v>
      </c>
      <c r="B2193" s="476" t="s">
        <v>1453</v>
      </c>
      <c r="C2193" s="476" t="s">
        <v>7605</v>
      </c>
      <c r="D2193" s="477">
        <v>0.01</v>
      </c>
    </row>
    <row r="2194" spans="1:4" s="476" customFormat="1" x14ac:dyDescent="0.2">
      <c r="A2194" s="476">
        <v>43476</v>
      </c>
      <c r="B2194" s="476" t="s">
        <v>9544</v>
      </c>
      <c r="C2194" s="476" t="s">
        <v>908</v>
      </c>
      <c r="D2194" s="477">
        <v>0.01</v>
      </c>
    </row>
    <row r="2195" spans="1:4" s="476" customFormat="1" x14ac:dyDescent="0.2">
      <c r="A2195" s="476">
        <v>43465</v>
      </c>
      <c r="B2195" s="476" t="s">
        <v>1452</v>
      </c>
      <c r="C2195" s="476" t="s">
        <v>7605</v>
      </c>
      <c r="D2195" s="477">
        <v>0.57999999999999996</v>
      </c>
    </row>
    <row r="2196" spans="1:4" s="476" customFormat="1" x14ac:dyDescent="0.2">
      <c r="A2196" s="476">
        <v>43477</v>
      </c>
      <c r="B2196" s="476" t="s">
        <v>9545</v>
      </c>
      <c r="C2196" s="476" t="s">
        <v>908</v>
      </c>
      <c r="D2196" s="477">
        <v>110.22</v>
      </c>
    </row>
    <row r="2197" spans="1:4" s="476" customFormat="1" x14ac:dyDescent="0.2">
      <c r="A2197" s="476">
        <v>43466</v>
      </c>
      <c r="B2197" s="476" t="s">
        <v>9546</v>
      </c>
      <c r="C2197" s="476" t="s">
        <v>7605</v>
      </c>
      <c r="D2197" s="477">
        <v>1.27</v>
      </c>
    </row>
    <row r="2198" spans="1:4" s="476" customFormat="1" x14ac:dyDescent="0.2">
      <c r="A2198" s="476">
        <v>43478</v>
      </c>
      <c r="B2198" s="476" t="s">
        <v>9547</v>
      </c>
      <c r="C2198" s="476" t="s">
        <v>908</v>
      </c>
      <c r="D2198" s="477">
        <v>240.1</v>
      </c>
    </row>
    <row r="2199" spans="1:4" s="476" customFormat="1" x14ac:dyDescent="0.2">
      <c r="A2199" s="476">
        <v>43467</v>
      </c>
      <c r="B2199" s="476" t="s">
        <v>1451</v>
      </c>
      <c r="C2199" s="476" t="s">
        <v>7605</v>
      </c>
      <c r="D2199" s="477">
        <v>0.41</v>
      </c>
    </row>
    <row r="2200" spans="1:4" s="476" customFormat="1" x14ac:dyDescent="0.2">
      <c r="A2200" s="476">
        <v>43479</v>
      </c>
      <c r="B2200" s="476" t="s">
        <v>9548</v>
      </c>
      <c r="C2200" s="476" t="s">
        <v>908</v>
      </c>
      <c r="D2200" s="477">
        <v>76.97</v>
      </c>
    </row>
    <row r="2201" spans="1:4" s="476" customFormat="1" x14ac:dyDescent="0.2">
      <c r="A2201" s="476">
        <v>43468</v>
      </c>
      <c r="B2201" s="476" t="s">
        <v>9549</v>
      </c>
      <c r="C2201" s="476" t="s">
        <v>7605</v>
      </c>
      <c r="D2201" s="477">
        <v>0.89</v>
      </c>
    </row>
    <row r="2202" spans="1:4" s="476" customFormat="1" x14ac:dyDescent="0.2">
      <c r="A2202" s="476">
        <v>43480</v>
      </c>
      <c r="B2202" s="476" t="s">
        <v>9550</v>
      </c>
      <c r="C2202" s="476" t="s">
        <v>908</v>
      </c>
      <c r="D2202" s="477">
        <v>167.28</v>
      </c>
    </row>
    <row r="2203" spans="1:4" s="476" customFormat="1" x14ac:dyDescent="0.2">
      <c r="A2203" s="476">
        <v>43469</v>
      </c>
      <c r="B2203" s="476" t="s">
        <v>9551</v>
      </c>
      <c r="C2203" s="476" t="s">
        <v>7605</v>
      </c>
      <c r="D2203" s="477">
        <v>0.06</v>
      </c>
    </row>
    <row r="2204" spans="1:4" s="476" customFormat="1" x14ac:dyDescent="0.2">
      <c r="A2204" s="476">
        <v>43481</v>
      </c>
      <c r="B2204" s="476" t="s">
        <v>9552</v>
      </c>
      <c r="C2204" s="476" t="s">
        <v>908</v>
      </c>
      <c r="D2204" s="477">
        <v>10.78</v>
      </c>
    </row>
    <row r="2205" spans="1:4" s="476" customFormat="1" x14ac:dyDescent="0.2">
      <c r="A2205" s="476">
        <v>3119</v>
      </c>
      <c r="B2205" s="476" t="s">
        <v>13155</v>
      </c>
      <c r="C2205" s="476" t="s">
        <v>9</v>
      </c>
      <c r="D2205" s="477">
        <v>2.5</v>
      </c>
    </row>
    <row r="2206" spans="1:4" s="476" customFormat="1" x14ac:dyDescent="0.2">
      <c r="A2206" s="476">
        <v>3122</v>
      </c>
      <c r="B2206" s="476" t="s">
        <v>13156</v>
      </c>
      <c r="C2206" s="476" t="s">
        <v>9</v>
      </c>
      <c r="D2206" s="477">
        <v>5.09</v>
      </c>
    </row>
    <row r="2207" spans="1:4" s="476" customFormat="1" x14ac:dyDescent="0.2">
      <c r="A2207" s="476">
        <v>3121</v>
      </c>
      <c r="B2207" s="476" t="s">
        <v>13157</v>
      </c>
      <c r="C2207" s="476" t="s">
        <v>9</v>
      </c>
      <c r="D2207" s="477">
        <v>5.77</v>
      </c>
    </row>
    <row r="2208" spans="1:4" s="476" customFormat="1" x14ac:dyDescent="0.2">
      <c r="A2208" s="476">
        <v>3120</v>
      </c>
      <c r="B2208" s="476" t="s">
        <v>13158</v>
      </c>
      <c r="C2208" s="476" t="s">
        <v>9</v>
      </c>
      <c r="D2208" s="477">
        <v>10.94</v>
      </c>
    </row>
    <row r="2209" spans="1:4" s="476" customFormat="1" x14ac:dyDescent="0.2">
      <c r="A2209" s="476">
        <v>11455</v>
      </c>
      <c r="B2209" s="476" t="s">
        <v>13159</v>
      </c>
      <c r="C2209" s="476" t="s">
        <v>9</v>
      </c>
      <c r="D2209" s="477">
        <v>15.83</v>
      </c>
    </row>
    <row r="2210" spans="1:4" s="476" customFormat="1" x14ac:dyDescent="0.2">
      <c r="A2210" s="476">
        <v>11456</v>
      </c>
      <c r="B2210" s="476" t="s">
        <v>13160</v>
      </c>
      <c r="C2210" s="476" t="s">
        <v>9</v>
      </c>
      <c r="D2210" s="477">
        <v>18.920000000000002</v>
      </c>
    </row>
    <row r="2211" spans="1:4" s="476" customFormat="1" x14ac:dyDescent="0.2">
      <c r="A2211" s="476">
        <v>3107</v>
      </c>
      <c r="B2211" s="476" t="s">
        <v>13161</v>
      </c>
      <c r="C2211" s="476" t="s">
        <v>9</v>
      </c>
      <c r="D2211" s="477">
        <v>7.98</v>
      </c>
    </row>
    <row r="2212" spans="1:4" s="476" customFormat="1" x14ac:dyDescent="0.2">
      <c r="A2212" s="476">
        <v>43583</v>
      </c>
      <c r="B2212" s="476" t="s">
        <v>13162</v>
      </c>
      <c r="C2212" s="476" t="s">
        <v>9</v>
      </c>
      <c r="D2212" s="477">
        <v>9</v>
      </c>
    </row>
    <row r="2213" spans="1:4" s="476" customFormat="1" x14ac:dyDescent="0.2">
      <c r="A2213" s="476">
        <v>43586</v>
      </c>
      <c r="B2213" s="476" t="s">
        <v>13163</v>
      </c>
      <c r="C2213" s="476" t="s">
        <v>9</v>
      </c>
      <c r="D2213" s="477">
        <v>9.2200000000000006</v>
      </c>
    </row>
    <row r="2214" spans="1:4" s="476" customFormat="1" x14ac:dyDescent="0.2">
      <c r="A2214" s="476">
        <v>11461</v>
      </c>
      <c r="B2214" s="476" t="s">
        <v>13164</v>
      </c>
      <c r="C2214" s="476" t="s">
        <v>9</v>
      </c>
      <c r="D2214" s="477">
        <v>10.050000000000001</v>
      </c>
    </row>
    <row r="2215" spans="1:4" s="476" customFormat="1" x14ac:dyDescent="0.2">
      <c r="A2215" s="476">
        <v>43587</v>
      </c>
      <c r="B2215" s="476" t="s">
        <v>13165</v>
      </c>
      <c r="C2215" s="476" t="s">
        <v>9</v>
      </c>
      <c r="D2215" s="477">
        <v>11.6</v>
      </c>
    </row>
    <row r="2216" spans="1:4" s="476" customFormat="1" x14ac:dyDescent="0.2">
      <c r="A2216" s="476">
        <v>3106</v>
      </c>
      <c r="B2216" s="476" t="s">
        <v>13166</v>
      </c>
      <c r="C2216" s="476" t="s">
        <v>9</v>
      </c>
      <c r="D2216" s="477">
        <v>14.71</v>
      </c>
    </row>
    <row r="2217" spans="1:4" s="476" customFormat="1" x14ac:dyDescent="0.2">
      <c r="A2217" s="476">
        <v>25951</v>
      </c>
      <c r="B2217" s="476" t="s">
        <v>9553</v>
      </c>
      <c r="C2217" s="476" t="s">
        <v>29</v>
      </c>
      <c r="D2217" s="477">
        <v>4.8099999999999996</v>
      </c>
    </row>
    <row r="2218" spans="1:4" s="476" customFormat="1" x14ac:dyDescent="0.2">
      <c r="A2218" s="476">
        <v>3123</v>
      </c>
      <c r="B2218" s="476" t="s">
        <v>9554</v>
      </c>
      <c r="C2218" s="476" t="s">
        <v>29</v>
      </c>
      <c r="D2218" s="477">
        <v>4.49</v>
      </c>
    </row>
    <row r="2219" spans="1:4" s="476" customFormat="1" x14ac:dyDescent="0.2">
      <c r="A2219" s="476">
        <v>38125</v>
      </c>
      <c r="B2219" s="476" t="s">
        <v>9555</v>
      </c>
      <c r="C2219" s="476" t="s">
        <v>29</v>
      </c>
      <c r="D2219" s="477">
        <v>1.25</v>
      </c>
    </row>
    <row r="2220" spans="1:4" s="476" customFormat="1" x14ac:dyDescent="0.2">
      <c r="A2220" s="476">
        <v>39014</v>
      </c>
      <c r="B2220" s="476" t="s">
        <v>9556</v>
      </c>
      <c r="C2220" s="476" t="s">
        <v>29</v>
      </c>
      <c r="D2220" s="477">
        <v>9.19</v>
      </c>
    </row>
    <row r="2221" spans="1:4" s="476" customFormat="1" x14ac:dyDescent="0.2">
      <c r="A2221" s="476">
        <v>39365</v>
      </c>
      <c r="B2221" s="476" t="s">
        <v>9557</v>
      </c>
      <c r="C2221" s="476" t="s">
        <v>9</v>
      </c>
      <c r="D2221" s="478">
        <v>1262.19</v>
      </c>
    </row>
    <row r="2222" spans="1:4" s="476" customFormat="1" x14ac:dyDescent="0.2">
      <c r="A2222" s="476">
        <v>39366</v>
      </c>
      <c r="B2222" s="476" t="s">
        <v>9558</v>
      </c>
      <c r="C2222" s="476" t="s">
        <v>9</v>
      </c>
      <c r="D2222" s="478">
        <v>3231.75</v>
      </c>
    </row>
    <row r="2223" spans="1:4" s="476" customFormat="1" x14ac:dyDescent="0.2">
      <c r="A2223" s="476">
        <v>39367</v>
      </c>
      <c r="B2223" s="476" t="s">
        <v>9559</v>
      </c>
      <c r="C2223" s="476" t="s">
        <v>9</v>
      </c>
      <c r="D2223" s="478">
        <v>4417.21</v>
      </c>
    </row>
    <row r="2224" spans="1:4" s="476" customFormat="1" x14ac:dyDescent="0.2">
      <c r="A2224" s="476">
        <v>37394</v>
      </c>
      <c r="B2224" s="476" t="s">
        <v>9560</v>
      </c>
      <c r="C2224" s="476" t="s">
        <v>9561</v>
      </c>
      <c r="D2224" s="477">
        <v>42.15</v>
      </c>
    </row>
    <row r="2225" spans="1:4" s="476" customFormat="1" x14ac:dyDescent="0.2">
      <c r="A2225" s="476">
        <v>14146</v>
      </c>
      <c r="B2225" s="476" t="s">
        <v>9562</v>
      </c>
      <c r="C2225" s="476" t="s">
        <v>9561</v>
      </c>
      <c r="D2225" s="477">
        <v>67.790000000000006</v>
      </c>
    </row>
    <row r="2226" spans="1:4" s="476" customFormat="1" x14ac:dyDescent="0.2">
      <c r="A2226" s="476">
        <v>38134</v>
      </c>
      <c r="B2226" s="476" t="s">
        <v>9563</v>
      </c>
      <c r="C2226" s="476" t="s">
        <v>29</v>
      </c>
      <c r="D2226" s="477">
        <v>81.75</v>
      </c>
    </row>
    <row r="2227" spans="1:4" s="476" customFormat="1" x14ac:dyDescent="0.2">
      <c r="A2227" s="476">
        <v>38132</v>
      </c>
      <c r="B2227" s="476" t="s">
        <v>9564</v>
      </c>
      <c r="C2227" s="476" t="s">
        <v>29</v>
      </c>
      <c r="D2227" s="477">
        <v>83.38</v>
      </c>
    </row>
    <row r="2228" spans="1:4" s="476" customFormat="1" x14ac:dyDescent="0.2">
      <c r="A2228" s="476">
        <v>38133</v>
      </c>
      <c r="B2228" s="476" t="s">
        <v>9565</v>
      </c>
      <c r="C2228" s="476" t="s">
        <v>29</v>
      </c>
      <c r="D2228" s="477">
        <v>80.650000000000006</v>
      </c>
    </row>
    <row r="2229" spans="1:4" s="476" customFormat="1" x14ac:dyDescent="0.2">
      <c r="A2229" s="476">
        <v>938</v>
      </c>
      <c r="B2229" s="476" t="s">
        <v>9566</v>
      </c>
      <c r="C2229" s="476" t="s">
        <v>27</v>
      </c>
      <c r="D2229" s="477">
        <v>1.59</v>
      </c>
    </row>
    <row r="2230" spans="1:4" s="476" customFormat="1" x14ac:dyDescent="0.2">
      <c r="A2230" s="476">
        <v>937</v>
      </c>
      <c r="B2230" s="476" t="s">
        <v>9567</v>
      </c>
      <c r="C2230" s="476" t="s">
        <v>27</v>
      </c>
      <c r="D2230" s="477">
        <v>9.84</v>
      </c>
    </row>
    <row r="2231" spans="1:4" s="476" customFormat="1" x14ac:dyDescent="0.2">
      <c r="A2231" s="476">
        <v>939</v>
      </c>
      <c r="B2231" s="476" t="s">
        <v>9568</v>
      </c>
      <c r="C2231" s="476" t="s">
        <v>27</v>
      </c>
      <c r="D2231" s="477">
        <v>2.5499999999999998</v>
      </c>
    </row>
    <row r="2232" spans="1:4" s="476" customFormat="1" x14ac:dyDescent="0.2">
      <c r="A2232" s="476">
        <v>944</v>
      </c>
      <c r="B2232" s="476" t="s">
        <v>9569</v>
      </c>
      <c r="C2232" s="476" t="s">
        <v>27</v>
      </c>
      <c r="D2232" s="477">
        <v>4.3499999999999996</v>
      </c>
    </row>
    <row r="2233" spans="1:4" s="476" customFormat="1" x14ac:dyDescent="0.2">
      <c r="A2233" s="476">
        <v>940</v>
      </c>
      <c r="B2233" s="476" t="s">
        <v>9570</v>
      </c>
      <c r="C2233" s="476" t="s">
        <v>27</v>
      </c>
      <c r="D2233" s="477">
        <v>6.02</v>
      </c>
    </row>
    <row r="2234" spans="1:4" s="476" customFormat="1" x14ac:dyDescent="0.2">
      <c r="A2234" s="476">
        <v>936</v>
      </c>
      <c r="B2234" s="476" t="s">
        <v>9571</v>
      </c>
      <c r="C2234" s="476" t="s">
        <v>27</v>
      </c>
      <c r="D2234" s="477">
        <v>1.5</v>
      </c>
    </row>
    <row r="2235" spans="1:4" s="476" customFormat="1" x14ac:dyDescent="0.2">
      <c r="A2235" s="476">
        <v>935</v>
      </c>
      <c r="B2235" s="476" t="s">
        <v>9572</v>
      </c>
      <c r="C2235" s="476" t="s">
        <v>27</v>
      </c>
      <c r="D2235" s="477">
        <v>1.1399999999999999</v>
      </c>
    </row>
    <row r="2236" spans="1:4" s="476" customFormat="1" x14ac:dyDescent="0.2">
      <c r="A2236" s="476">
        <v>44397</v>
      </c>
      <c r="B2236" s="476" t="s">
        <v>16778</v>
      </c>
      <c r="C2236" s="476" t="s">
        <v>27</v>
      </c>
      <c r="D2236" s="477">
        <v>3.12</v>
      </c>
    </row>
    <row r="2237" spans="1:4" s="476" customFormat="1" x14ac:dyDescent="0.2">
      <c r="A2237" s="476">
        <v>406</v>
      </c>
      <c r="B2237" s="476" t="s">
        <v>9573</v>
      </c>
      <c r="C2237" s="476" t="s">
        <v>9</v>
      </c>
      <c r="D2237" s="477">
        <v>68.59</v>
      </c>
    </row>
    <row r="2238" spans="1:4" s="476" customFormat="1" x14ac:dyDescent="0.2">
      <c r="A2238" s="476">
        <v>42529</v>
      </c>
      <c r="B2238" s="476" t="s">
        <v>9574</v>
      </c>
      <c r="C2238" s="476" t="s">
        <v>27</v>
      </c>
      <c r="D2238" s="477">
        <v>0.98</v>
      </c>
    </row>
    <row r="2239" spans="1:4" s="476" customFormat="1" x14ac:dyDescent="0.2">
      <c r="A2239" s="476">
        <v>39634</v>
      </c>
      <c r="B2239" s="476" t="s">
        <v>9575</v>
      </c>
      <c r="C2239" s="476" t="s">
        <v>27</v>
      </c>
      <c r="D2239" s="477">
        <v>6.82</v>
      </c>
    </row>
    <row r="2240" spans="1:4" s="476" customFormat="1" x14ac:dyDescent="0.2">
      <c r="A2240" s="476">
        <v>39701</v>
      </c>
      <c r="B2240" s="476" t="s">
        <v>9576</v>
      </c>
      <c r="C2240" s="476" t="s">
        <v>9</v>
      </c>
      <c r="D2240" s="477">
        <v>74.48</v>
      </c>
    </row>
    <row r="2241" spans="1:4" s="476" customFormat="1" x14ac:dyDescent="0.2">
      <c r="A2241" s="476">
        <v>12815</v>
      </c>
      <c r="B2241" s="476" t="s">
        <v>1540</v>
      </c>
      <c r="C2241" s="476" t="s">
        <v>9</v>
      </c>
      <c r="D2241" s="477">
        <v>9.59</v>
      </c>
    </row>
    <row r="2242" spans="1:4" s="476" customFormat="1" x14ac:dyDescent="0.2">
      <c r="A2242" s="476">
        <v>407</v>
      </c>
      <c r="B2242" s="476" t="s">
        <v>9577</v>
      </c>
      <c r="C2242" s="476" t="s">
        <v>29</v>
      </c>
      <c r="D2242" s="477">
        <v>56</v>
      </c>
    </row>
    <row r="2243" spans="1:4" s="476" customFormat="1" x14ac:dyDescent="0.2">
      <c r="A2243" s="476">
        <v>39431</v>
      </c>
      <c r="B2243" s="476" t="s">
        <v>9578</v>
      </c>
      <c r="C2243" s="476" t="s">
        <v>27</v>
      </c>
      <c r="D2243" s="477">
        <v>0.15</v>
      </c>
    </row>
    <row r="2244" spans="1:4" s="476" customFormat="1" x14ac:dyDescent="0.2">
      <c r="A2244" s="476">
        <v>39432</v>
      </c>
      <c r="B2244" s="476" t="s">
        <v>1311</v>
      </c>
      <c r="C2244" s="476" t="s">
        <v>27</v>
      </c>
      <c r="D2244" s="477">
        <v>1.97</v>
      </c>
    </row>
    <row r="2245" spans="1:4" s="476" customFormat="1" x14ac:dyDescent="0.2">
      <c r="A2245" s="476">
        <v>20111</v>
      </c>
      <c r="B2245" s="476" t="s">
        <v>9579</v>
      </c>
      <c r="C2245" s="476" t="s">
        <v>9</v>
      </c>
      <c r="D2245" s="477">
        <v>9.9</v>
      </c>
    </row>
    <row r="2246" spans="1:4" s="476" customFormat="1" x14ac:dyDescent="0.2">
      <c r="A2246" s="476">
        <v>21127</v>
      </c>
      <c r="B2246" s="476" t="s">
        <v>1887</v>
      </c>
      <c r="C2246" s="476" t="s">
        <v>9</v>
      </c>
      <c r="D2246" s="477">
        <v>3.74</v>
      </c>
    </row>
    <row r="2247" spans="1:4" s="476" customFormat="1" x14ac:dyDescent="0.2">
      <c r="A2247" s="476">
        <v>404</v>
      </c>
      <c r="B2247" s="476" t="s">
        <v>9580</v>
      </c>
      <c r="C2247" s="476" t="s">
        <v>27</v>
      </c>
      <c r="D2247" s="477">
        <v>1.35</v>
      </c>
    </row>
    <row r="2248" spans="1:4" s="476" customFormat="1" x14ac:dyDescent="0.2">
      <c r="A2248" s="476">
        <v>14151</v>
      </c>
      <c r="B2248" s="476" t="s">
        <v>9581</v>
      </c>
      <c r="C2248" s="476" t="s">
        <v>9</v>
      </c>
      <c r="D2248" s="477">
        <v>48.72</v>
      </c>
    </row>
    <row r="2249" spans="1:4" s="476" customFormat="1" x14ac:dyDescent="0.2">
      <c r="A2249" s="476">
        <v>14153</v>
      </c>
      <c r="B2249" s="476" t="s">
        <v>9582</v>
      </c>
      <c r="C2249" s="476" t="s">
        <v>9</v>
      </c>
      <c r="D2249" s="477">
        <v>55.07</v>
      </c>
    </row>
    <row r="2250" spans="1:4" s="476" customFormat="1" x14ac:dyDescent="0.2">
      <c r="A2250" s="476">
        <v>14152</v>
      </c>
      <c r="B2250" s="476" t="s">
        <v>9583</v>
      </c>
      <c r="C2250" s="476" t="s">
        <v>9</v>
      </c>
      <c r="D2250" s="477">
        <v>42.28</v>
      </c>
    </row>
    <row r="2251" spans="1:4" s="476" customFormat="1" x14ac:dyDescent="0.2">
      <c r="A2251" s="476">
        <v>14154</v>
      </c>
      <c r="B2251" s="476" t="s">
        <v>9584</v>
      </c>
      <c r="C2251" s="476" t="s">
        <v>9</v>
      </c>
      <c r="D2251" s="477">
        <v>147.99</v>
      </c>
    </row>
    <row r="2252" spans="1:4" s="476" customFormat="1" x14ac:dyDescent="0.2">
      <c r="A2252" s="476">
        <v>3146</v>
      </c>
      <c r="B2252" s="476" t="s">
        <v>1043</v>
      </c>
      <c r="C2252" s="476" t="s">
        <v>9</v>
      </c>
      <c r="D2252" s="477">
        <v>3.5</v>
      </c>
    </row>
    <row r="2253" spans="1:4" s="476" customFormat="1" x14ac:dyDescent="0.2">
      <c r="A2253" s="476">
        <v>3143</v>
      </c>
      <c r="B2253" s="476" t="s">
        <v>9585</v>
      </c>
      <c r="C2253" s="476" t="s">
        <v>9</v>
      </c>
      <c r="D2253" s="477">
        <v>7.96</v>
      </c>
    </row>
    <row r="2254" spans="1:4" s="476" customFormat="1" x14ac:dyDescent="0.2">
      <c r="A2254" s="476">
        <v>3148</v>
      </c>
      <c r="B2254" s="476" t="s">
        <v>1651</v>
      </c>
      <c r="C2254" s="476" t="s">
        <v>9</v>
      </c>
      <c r="D2254" s="477">
        <v>12.9</v>
      </c>
    </row>
    <row r="2255" spans="1:4" s="476" customFormat="1" x14ac:dyDescent="0.2">
      <c r="A2255" s="476">
        <v>4310</v>
      </c>
      <c r="B2255" s="476" t="s">
        <v>9586</v>
      </c>
      <c r="C2255" s="476" t="s">
        <v>9</v>
      </c>
      <c r="D2255" s="477">
        <v>3.35</v>
      </c>
    </row>
    <row r="2256" spans="1:4" s="476" customFormat="1" x14ac:dyDescent="0.2">
      <c r="A2256" s="476">
        <v>4311</v>
      </c>
      <c r="B2256" s="476" t="s">
        <v>9587</v>
      </c>
      <c r="C2256" s="476" t="s">
        <v>9</v>
      </c>
      <c r="D2256" s="477">
        <v>2.36</v>
      </c>
    </row>
    <row r="2257" spans="1:4" s="476" customFormat="1" x14ac:dyDescent="0.2">
      <c r="A2257" s="476">
        <v>4312</v>
      </c>
      <c r="B2257" s="476" t="s">
        <v>9588</v>
      </c>
      <c r="C2257" s="476" t="s">
        <v>9</v>
      </c>
      <c r="D2257" s="477">
        <v>3.31</v>
      </c>
    </row>
    <row r="2258" spans="1:4" s="476" customFormat="1" x14ac:dyDescent="0.2">
      <c r="A2258" s="476">
        <v>13261</v>
      </c>
      <c r="B2258" s="476" t="s">
        <v>9589</v>
      </c>
      <c r="C2258" s="476" t="s">
        <v>9</v>
      </c>
      <c r="D2258" s="477">
        <v>2.82</v>
      </c>
    </row>
    <row r="2259" spans="1:4" s="476" customFormat="1" x14ac:dyDescent="0.2">
      <c r="A2259" s="476">
        <v>3255</v>
      </c>
      <c r="B2259" s="476" t="s">
        <v>9590</v>
      </c>
      <c r="C2259" s="476" t="s">
        <v>9</v>
      </c>
      <c r="D2259" s="477">
        <v>8.19</v>
      </c>
    </row>
    <row r="2260" spans="1:4" s="476" customFormat="1" x14ac:dyDescent="0.2">
      <c r="A2260" s="476">
        <v>3254</v>
      </c>
      <c r="B2260" s="476" t="s">
        <v>9591</v>
      </c>
      <c r="C2260" s="476" t="s">
        <v>9</v>
      </c>
      <c r="D2260" s="477">
        <v>133.01</v>
      </c>
    </row>
    <row r="2261" spans="1:4" s="476" customFormat="1" x14ac:dyDescent="0.2">
      <c r="A2261" s="476">
        <v>3259</v>
      </c>
      <c r="B2261" s="476" t="s">
        <v>9592</v>
      </c>
      <c r="C2261" s="476" t="s">
        <v>9</v>
      </c>
      <c r="D2261" s="477">
        <v>15.98</v>
      </c>
    </row>
    <row r="2262" spans="1:4" s="476" customFormat="1" x14ac:dyDescent="0.2">
      <c r="A2262" s="476">
        <v>3258</v>
      </c>
      <c r="B2262" s="476" t="s">
        <v>9593</v>
      </c>
      <c r="C2262" s="476" t="s">
        <v>9</v>
      </c>
      <c r="D2262" s="477">
        <v>9.66</v>
      </c>
    </row>
    <row r="2263" spans="1:4" s="476" customFormat="1" x14ac:dyDescent="0.2">
      <c r="A2263" s="476">
        <v>3251</v>
      </c>
      <c r="B2263" s="476" t="s">
        <v>9594</v>
      </c>
      <c r="C2263" s="476" t="s">
        <v>9</v>
      </c>
      <c r="D2263" s="477">
        <v>5.69</v>
      </c>
    </row>
    <row r="2264" spans="1:4" s="476" customFormat="1" x14ac:dyDescent="0.2">
      <c r="A2264" s="476">
        <v>3256</v>
      </c>
      <c r="B2264" s="476" t="s">
        <v>9595</v>
      </c>
      <c r="C2264" s="476" t="s">
        <v>9</v>
      </c>
      <c r="D2264" s="477">
        <v>10.78</v>
      </c>
    </row>
    <row r="2265" spans="1:4" s="476" customFormat="1" x14ac:dyDescent="0.2">
      <c r="A2265" s="476">
        <v>3261</v>
      </c>
      <c r="B2265" s="476" t="s">
        <v>9596</v>
      </c>
      <c r="C2265" s="476" t="s">
        <v>9</v>
      </c>
      <c r="D2265" s="477">
        <v>117.63</v>
      </c>
    </row>
    <row r="2266" spans="1:4" s="476" customFormat="1" x14ac:dyDescent="0.2">
      <c r="A2266" s="476">
        <v>3260</v>
      </c>
      <c r="B2266" s="476" t="s">
        <v>9597</v>
      </c>
      <c r="C2266" s="476" t="s">
        <v>9</v>
      </c>
      <c r="D2266" s="477">
        <v>20.21</v>
      </c>
    </row>
    <row r="2267" spans="1:4" s="476" customFormat="1" x14ac:dyDescent="0.2">
      <c r="A2267" s="476">
        <v>3272</v>
      </c>
      <c r="B2267" s="476" t="s">
        <v>9598</v>
      </c>
      <c r="C2267" s="476" t="s">
        <v>9</v>
      </c>
      <c r="D2267" s="477">
        <v>51.1</v>
      </c>
    </row>
    <row r="2268" spans="1:4" s="476" customFormat="1" x14ac:dyDescent="0.2">
      <c r="A2268" s="476">
        <v>3265</v>
      </c>
      <c r="B2268" s="476" t="s">
        <v>9599</v>
      </c>
      <c r="C2268" s="476" t="s">
        <v>9</v>
      </c>
      <c r="D2268" s="477">
        <v>40.6</v>
      </c>
    </row>
    <row r="2269" spans="1:4" s="476" customFormat="1" x14ac:dyDescent="0.2">
      <c r="A2269" s="476">
        <v>3262</v>
      </c>
      <c r="B2269" s="476" t="s">
        <v>9600</v>
      </c>
      <c r="C2269" s="476" t="s">
        <v>9</v>
      </c>
      <c r="D2269" s="477">
        <v>17.77</v>
      </c>
    </row>
    <row r="2270" spans="1:4" s="476" customFormat="1" x14ac:dyDescent="0.2">
      <c r="A2270" s="476">
        <v>3264</v>
      </c>
      <c r="B2270" s="476" t="s">
        <v>9601</v>
      </c>
      <c r="C2270" s="476" t="s">
        <v>9</v>
      </c>
      <c r="D2270" s="477">
        <v>29.19</v>
      </c>
    </row>
    <row r="2271" spans="1:4" s="476" customFormat="1" x14ac:dyDescent="0.2">
      <c r="A2271" s="476">
        <v>3267</v>
      </c>
      <c r="B2271" s="476" t="s">
        <v>9602</v>
      </c>
      <c r="C2271" s="476" t="s">
        <v>9</v>
      </c>
      <c r="D2271" s="477">
        <v>95.34</v>
      </c>
    </row>
    <row r="2272" spans="1:4" s="476" customFormat="1" x14ac:dyDescent="0.2">
      <c r="A2272" s="476">
        <v>3266</v>
      </c>
      <c r="B2272" s="476" t="s">
        <v>9603</v>
      </c>
      <c r="C2272" s="476" t="s">
        <v>9</v>
      </c>
      <c r="D2272" s="477">
        <v>60.66</v>
      </c>
    </row>
    <row r="2273" spans="1:4" s="476" customFormat="1" x14ac:dyDescent="0.2">
      <c r="A2273" s="476">
        <v>3263</v>
      </c>
      <c r="B2273" s="476" t="s">
        <v>9604</v>
      </c>
      <c r="C2273" s="476" t="s">
        <v>9</v>
      </c>
      <c r="D2273" s="477">
        <v>24.28</v>
      </c>
    </row>
    <row r="2274" spans="1:4" s="476" customFormat="1" x14ac:dyDescent="0.2">
      <c r="A2274" s="476">
        <v>3268</v>
      </c>
      <c r="B2274" s="476" t="s">
        <v>9605</v>
      </c>
      <c r="C2274" s="476" t="s">
        <v>9</v>
      </c>
      <c r="D2274" s="477">
        <v>128.91</v>
      </c>
    </row>
    <row r="2275" spans="1:4" s="476" customFormat="1" x14ac:dyDescent="0.2">
      <c r="A2275" s="476">
        <v>3271</v>
      </c>
      <c r="B2275" s="476" t="s">
        <v>9606</v>
      </c>
      <c r="C2275" s="476" t="s">
        <v>9</v>
      </c>
      <c r="D2275" s="477">
        <v>190.58</v>
      </c>
    </row>
    <row r="2276" spans="1:4" s="476" customFormat="1" x14ac:dyDescent="0.2">
      <c r="A2276" s="476">
        <v>3270</v>
      </c>
      <c r="B2276" s="476" t="s">
        <v>9607</v>
      </c>
      <c r="C2276" s="476" t="s">
        <v>9</v>
      </c>
      <c r="D2276" s="477">
        <v>320.18</v>
      </c>
    </row>
    <row r="2277" spans="1:4" s="476" customFormat="1" x14ac:dyDescent="0.2">
      <c r="A2277" s="476">
        <v>3275</v>
      </c>
      <c r="B2277" s="476" t="s">
        <v>9608</v>
      </c>
      <c r="C2277" s="476" t="s">
        <v>3</v>
      </c>
      <c r="D2277" s="477">
        <v>136.82</v>
      </c>
    </row>
    <row r="2278" spans="1:4" s="476" customFormat="1" x14ac:dyDescent="0.2">
      <c r="A2278" s="476">
        <v>39512</v>
      </c>
      <c r="B2278" s="476" t="s">
        <v>9609</v>
      </c>
      <c r="C2278" s="476" t="s">
        <v>3</v>
      </c>
      <c r="D2278" s="477">
        <v>115.9</v>
      </c>
    </row>
    <row r="2279" spans="1:4" s="476" customFormat="1" x14ac:dyDescent="0.2">
      <c r="A2279" s="476">
        <v>39511</v>
      </c>
      <c r="B2279" s="476" t="s">
        <v>9610</v>
      </c>
      <c r="C2279" s="476" t="s">
        <v>3</v>
      </c>
      <c r="D2279" s="477">
        <v>126.41</v>
      </c>
    </row>
    <row r="2280" spans="1:4" s="476" customFormat="1" x14ac:dyDescent="0.2">
      <c r="A2280" s="476">
        <v>39513</v>
      </c>
      <c r="B2280" s="476" t="s">
        <v>9611</v>
      </c>
      <c r="C2280" s="476" t="s">
        <v>3</v>
      </c>
      <c r="D2280" s="477">
        <v>135.59</v>
      </c>
    </row>
    <row r="2281" spans="1:4" s="476" customFormat="1" x14ac:dyDescent="0.2">
      <c r="A2281" s="476">
        <v>3286</v>
      </c>
      <c r="B2281" s="476" t="s">
        <v>9612</v>
      </c>
      <c r="C2281" s="476" t="s">
        <v>3</v>
      </c>
      <c r="D2281" s="477">
        <v>76.89</v>
      </c>
    </row>
    <row r="2282" spans="1:4" s="476" customFormat="1" x14ac:dyDescent="0.2">
      <c r="A2282" s="476">
        <v>3287</v>
      </c>
      <c r="B2282" s="476" t="s">
        <v>9613</v>
      </c>
      <c r="C2282" s="476" t="s">
        <v>3</v>
      </c>
      <c r="D2282" s="477">
        <v>116.2</v>
      </c>
    </row>
    <row r="2283" spans="1:4" s="476" customFormat="1" x14ac:dyDescent="0.2">
      <c r="A2283" s="476">
        <v>3283</v>
      </c>
      <c r="B2283" s="476" t="s">
        <v>9614</v>
      </c>
      <c r="C2283" s="476" t="s">
        <v>3</v>
      </c>
      <c r="D2283" s="477">
        <v>24.41</v>
      </c>
    </row>
    <row r="2284" spans="1:4" s="476" customFormat="1" x14ac:dyDescent="0.2">
      <c r="A2284" s="476">
        <v>11587</v>
      </c>
      <c r="B2284" s="476" t="s">
        <v>982</v>
      </c>
      <c r="C2284" s="476" t="s">
        <v>3</v>
      </c>
      <c r="D2284" s="477">
        <v>93.82</v>
      </c>
    </row>
    <row r="2285" spans="1:4" s="476" customFormat="1" x14ac:dyDescent="0.2">
      <c r="A2285" s="476">
        <v>36225</v>
      </c>
      <c r="B2285" s="476" t="s">
        <v>9615</v>
      </c>
      <c r="C2285" s="476" t="s">
        <v>3</v>
      </c>
      <c r="D2285" s="477">
        <v>38.11</v>
      </c>
    </row>
    <row r="2286" spans="1:4" s="476" customFormat="1" x14ac:dyDescent="0.2">
      <c r="A2286" s="476">
        <v>36230</v>
      </c>
      <c r="B2286" s="476" t="s">
        <v>9616</v>
      </c>
      <c r="C2286" s="476" t="s">
        <v>3</v>
      </c>
      <c r="D2286" s="477">
        <v>28</v>
      </c>
    </row>
    <row r="2287" spans="1:4" s="476" customFormat="1" x14ac:dyDescent="0.2">
      <c r="A2287" s="476">
        <v>36238</v>
      </c>
      <c r="B2287" s="476" t="s">
        <v>9617</v>
      </c>
      <c r="C2287" s="476" t="s">
        <v>3</v>
      </c>
      <c r="D2287" s="477">
        <v>27.36</v>
      </c>
    </row>
    <row r="2288" spans="1:4" s="476" customFormat="1" x14ac:dyDescent="0.2">
      <c r="A2288" s="476">
        <v>39363</v>
      </c>
      <c r="B2288" s="476" t="s">
        <v>9618</v>
      </c>
      <c r="C2288" s="476" t="s">
        <v>9</v>
      </c>
      <c r="D2288" s="478">
        <v>5141.42</v>
      </c>
    </row>
    <row r="2289" spans="1:4" s="476" customFormat="1" x14ac:dyDescent="0.2">
      <c r="A2289" s="476">
        <v>39361</v>
      </c>
      <c r="B2289" s="476" t="s">
        <v>9619</v>
      </c>
      <c r="C2289" s="476" t="s">
        <v>9</v>
      </c>
      <c r="D2289" s="478">
        <v>1322.08</v>
      </c>
    </row>
    <row r="2290" spans="1:4" s="476" customFormat="1" x14ac:dyDescent="0.2">
      <c r="A2290" s="476">
        <v>39362</v>
      </c>
      <c r="B2290" s="476" t="s">
        <v>9620</v>
      </c>
      <c r="C2290" s="476" t="s">
        <v>9</v>
      </c>
      <c r="D2290" s="478">
        <v>4068.37</v>
      </c>
    </row>
    <row r="2291" spans="1:4" s="476" customFormat="1" x14ac:dyDescent="0.2">
      <c r="A2291" s="476">
        <v>39364</v>
      </c>
      <c r="B2291" s="476" t="s">
        <v>9621</v>
      </c>
      <c r="C2291" s="476" t="s">
        <v>9</v>
      </c>
      <c r="D2291" s="478">
        <v>11751.82</v>
      </c>
    </row>
    <row r="2292" spans="1:4" s="476" customFormat="1" x14ac:dyDescent="0.2">
      <c r="A2292" s="476">
        <v>14576</v>
      </c>
      <c r="B2292" s="476" t="s">
        <v>9622</v>
      </c>
      <c r="C2292" s="476" t="s">
        <v>9</v>
      </c>
      <c r="D2292" s="478">
        <v>6283414.4299999997</v>
      </c>
    </row>
    <row r="2293" spans="1:4" s="476" customFormat="1" x14ac:dyDescent="0.2">
      <c r="A2293" s="476">
        <v>13877</v>
      </c>
      <c r="B2293" s="476" t="s">
        <v>9623</v>
      </c>
      <c r="C2293" s="476" t="s">
        <v>9</v>
      </c>
      <c r="D2293" s="478">
        <v>2689836</v>
      </c>
    </row>
    <row r="2294" spans="1:4" s="476" customFormat="1" x14ac:dyDescent="0.2">
      <c r="A2294" s="476">
        <v>7307</v>
      </c>
      <c r="B2294" s="476" t="s">
        <v>2061</v>
      </c>
      <c r="C2294" s="476" t="s">
        <v>7596</v>
      </c>
      <c r="D2294" s="477">
        <v>33.81</v>
      </c>
    </row>
    <row r="2295" spans="1:4" s="476" customFormat="1" x14ac:dyDescent="0.2">
      <c r="A2295" s="476">
        <v>38122</v>
      </c>
      <c r="B2295" s="476" t="s">
        <v>9624</v>
      </c>
      <c r="C2295" s="476" t="s">
        <v>7596</v>
      </c>
      <c r="D2295" s="477">
        <v>16.29</v>
      </c>
    </row>
    <row r="2296" spans="1:4" s="476" customFormat="1" x14ac:dyDescent="0.2">
      <c r="A2296" s="476">
        <v>38633</v>
      </c>
      <c r="B2296" s="476" t="s">
        <v>9625</v>
      </c>
      <c r="C2296" s="476" t="s">
        <v>9</v>
      </c>
      <c r="D2296" s="477">
        <v>12.15</v>
      </c>
    </row>
    <row r="2297" spans="1:4" s="476" customFormat="1" x14ac:dyDescent="0.2">
      <c r="A2297" s="476">
        <v>12344</v>
      </c>
      <c r="B2297" s="476" t="s">
        <v>9626</v>
      </c>
      <c r="C2297" s="476" t="s">
        <v>9</v>
      </c>
      <c r="D2297" s="477">
        <v>2.56</v>
      </c>
    </row>
    <row r="2298" spans="1:4" s="476" customFormat="1" x14ac:dyDescent="0.2">
      <c r="A2298" s="476">
        <v>12343</v>
      </c>
      <c r="B2298" s="476" t="s">
        <v>9627</v>
      </c>
      <c r="C2298" s="476" t="s">
        <v>9</v>
      </c>
      <c r="D2298" s="477">
        <v>3.97</v>
      </c>
    </row>
    <row r="2299" spans="1:4" s="476" customFormat="1" x14ac:dyDescent="0.2">
      <c r="A2299" s="476">
        <v>3295</v>
      </c>
      <c r="B2299" s="476" t="s">
        <v>9628</v>
      </c>
      <c r="C2299" s="476" t="s">
        <v>9</v>
      </c>
      <c r="D2299" s="477">
        <v>13.89</v>
      </c>
    </row>
    <row r="2300" spans="1:4" s="476" customFormat="1" x14ac:dyDescent="0.2">
      <c r="A2300" s="476">
        <v>3302</v>
      </c>
      <c r="B2300" s="476" t="s">
        <v>9629</v>
      </c>
      <c r="C2300" s="476" t="s">
        <v>9</v>
      </c>
      <c r="D2300" s="477">
        <v>14.52</v>
      </c>
    </row>
    <row r="2301" spans="1:4" s="476" customFormat="1" x14ac:dyDescent="0.2">
      <c r="A2301" s="476">
        <v>3297</v>
      </c>
      <c r="B2301" s="476" t="s">
        <v>9630</v>
      </c>
      <c r="C2301" s="476" t="s">
        <v>9</v>
      </c>
      <c r="D2301" s="477">
        <v>15.5</v>
      </c>
    </row>
    <row r="2302" spans="1:4" s="476" customFormat="1" x14ac:dyDescent="0.2">
      <c r="A2302" s="476">
        <v>3294</v>
      </c>
      <c r="B2302" s="476" t="s">
        <v>9631</v>
      </c>
      <c r="C2302" s="476" t="s">
        <v>9</v>
      </c>
      <c r="D2302" s="477">
        <v>15.74</v>
      </c>
    </row>
    <row r="2303" spans="1:4" s="476" customFormat="1" x14ac:dyDescent="0.2">
      <c r="A2303" s="476">
        <v>3292</v>
      </c>
      <c r="B2303" s="476" t="s">
        <v>9632</v>
      </c>
      <c r="C2303" s="476" t="s">
        <v>9</v>
      </c>
      <c r="D2303" s="477">
        <v>14.79</v>
      </c>
    </row>
    <row r="2304" spans="1:4" s="476" customFormat="1" x14ac:dyDescent="0.2">
      <c r="A2304" s="476">
        <v>3298</v>
      </c>
      <c r="B2304" s="476" t="s">
        <v>9633</v>
      </c>
      <c r="C2304" s="476" t="s">
        <v>9</v>
      </c>
      <c r="D2304" s="477">
        <v>34.659999999999997</v>
      </c>
    </row>
    <row r="2305" spans="1:4" s="476" customFormat="1" x14ac:dyDescent="0.2">
      <c r="A2305" s="476">
        <v>11596</v>
      </c>
      <c r="B2305" s="476" t="s">
        <v>9634</v>
      </c>
      <c r="C2305" s="476" t="s">
        <v>9</v>
      </c>
      <c r="D2305" s="477">
        <v>427.42</v>
      </c>
    </row>
    <row r="2306" spans="1:4" s="476" customFormat="1" x14ac:dyDescent="0.2">
      <c r="A2306" s="476">
        <v>34802</v>
      </c>
      <c r="B2306" s="476" t="s">
        <v>9635</v>
      </c>
      <c r="C2306" s="476" t="s">
        <v>9</v>
      </c>
      <c r="D2306" s="478">
        <v>1173.83</v>
      </c>
    </row>
    <row r="2307" spans="1:4" s="476" customFormat="1" x14ac:dyDescent="0.2">
      <c r="A2307" s="476">
        <v>11588</v>
      </c>
      <c r="B2307" s="476" t="s">
        <v>9636</v>
      </c>
      <c r="C2307" s="476" t="s">
        <v>9</v>
      </c>
      <c r="D2307" s="478">
        <v>1266.3699999999999</v>
      </c>
    </row>
    <row r="2308" spans="1:4" s="476" customFormat="1" x14ac:dyDescent="0.2">
      <c r="A2308" s="476">
        <v>34383</v>
      </c>
      <c r="B2308" s="476" t="s">
        <v>9637</v>
      </c>
      <c r="C2308" s="476" t="s">
        <v>9</v>
      </c>
      <c r="D2308" s="478">
        <v>1393.1</v>
      </c>
    </row>
    <row r="2309" spans="1:4" s="476" customFormat="1" x14ac:dyDescent="0.2">
      <c r="A2309" s="476">
        <v>40451</v>
      </c>
      <c r="B2309" s="476" t="s">
        <v>9638</v>
      </c>
      <c r="C2309" s="476" t="s">
        <v>3</v>
      </c>
      <c r="D2309" s="477">
        <v>112.61</v>
      </c>
    </row>
    <row r="2310" spans="1:4" s="476" customFormat="1" x14ac:dyDescent="0.2">
      <c r="A2310" s="476">
        <v>40453</v>
      </c>
      <c r="B2310" s="476" t="s">
        <v>9639</v>
      </c>
      <c r="C2310" s="476" t="s">
        <v>3</v>
      </c>
      <c r="D2310" s="477">
        <v>121.84</v>
      </c>
    </row>
    <row r="2311" spans="1:4" s="476" customFormat="1" x14ac:dyDescent="0.2">
      <c r="A2311" s="476">
        <v>40452</v>
      </c>
      <c r="B2311" s="476" t="s">
        <v>9640</v>
      </c>
      <c r="C2311" s="476" t="s">
        <v>3</v>
      </c>
      <c r="D2311" s="477">
        <v>133.63999999999999</v>
      </c>
    </row>
    <row r="2312" spans="1:4" s="476" customFormat="1" x14ac:dyDescent="0.2">
      <c r="A2312" s="476">
        <v>11594</v>
      </c>
      <c r="B2312" s="476" t="s">
        <v>9641</v>
      </c>
      <c r="C2312" s="476" t="s">
        <v>9</v>
      </c>
      <c r="D2312" s="477">
        <v>403.63</v>
      </c>
    </row>
    <row r="2313" spans="1:4" s="476" customFormat="1" x14ac:dyDescent="0.2">
      <c r="A2313" s="476">
        <v>3311</v>
      </c>
      <c r="B2313" s="476" t="s">
        <v>9642</v>
      </c>
      <c r="C2313" s="476" t="s">
        <v>23</v>
      </c>
      <c r="D2313" s="477">
        <v>403.63</v>
      </c>
    </row>
    <row r="2314" spans="1:4" s="476" customFormat="1" x14ac:dyDescent="0.2">
      <c r="A2314" s="476">
        <v>11599</v>
      </c>
      <c r="B2314" s="476" t="s">
        <v>9643</v>
      </c>
      <c r="C2314" s="476" t="s">
        <v>9</v>
      </c>
      <c r="D2314" s="477">
        <v>536.78</v>
      </c>
    </row>
    <row r="2315" spans="1:4" s="476" customFormat="1" x14ac:dyDescent="0.2">
      <c r="A2315" s="476">
        <v>11593</v>
      </c>
      <c r="B2315" s="476" t="s">
        <v>9644</v>
      </c>
      <c r="C2315" s="476" t="s">
        <v>9</v>
      </c>
      <c r="D2315" s="477">
        <v>752.53</v>
      </c>
    </row>
    <row r="2316" spans="1:4" s="476" customFormat="1" x14ac:dyDescent="0.2">
      <c r="A2316" s="476">
        <v>3314</v>
      </c>
      <c r="B2316" s="476" t="s">
        <v>9645</v>
      </c>
      <c r="C2316" s="476" t="s">
        <v>23</v>
      </c>
      <c r="D2316" s="477">
        <v>538.21</v>
      </c>
    </row>
    <row r="2317" spans="1:4" s="476" customFormat="1" x14ac:dyDescent="0.2">
      <c r="A2317" s="476">
        <v>11597</v>
      </c>
      <c r="B2317" s="476" t="s">
        <v>9646</v>
      </c>
      <c r="C2317" s="476" t="s">
        <v>9</v>
      </c>
      <c r="D2317" s="477">
        <v>625.88</v>
      </c>
    </row>
    <row r="2318" spans="1:4" s="476" customFormat="1" x14ac:dyDescent="0.2">
      <c r="A2318" s="476">
        <v>3309</v>
      </c>
      <c r="B2318" s="476" t="s">
        <v>9647</v>
      </c>
      <c r="C2318" s="476" t="s">
        <v>23</v>
      </c>
      <c r="D2318" s="477">
        <v>427.42</v>
      </c>
    </row>
    <row r="2319" spans="1:4" s="476" customFormat="1" x14ac:dyDescent="0.2">
      <c r="A2319" s="476">
        <v>34612</v>
      </c>
      <c r="B2319" s="476" t="s">
        <v>9648</v>
      </c>
      <c r="C2319" s="476" t="s">
        <v>9</v>
      </c>
      <c r="D2319" s="477">
        <v>774.1</v>
      </c>
    </row>
    <row r="2320" spans="1:4" s="476" customFormat="1" x14ac:dyDescent="0.2">
      <c r="A2320" s="476">
        <v>34635</v>
      </c>
      <c r="B2320" s="476" t="s">
        <v>9649</v>
      </c>
      <c r="C2320" s="476" t="s">
        <v>9</v>
      </c>
      <c r="D2320" s="477">
        <v>995.46</v>
      </c>
    </row>
    <row r="2321" spans="1:4" s="476" customFormat="1" x14ac:dyDescent="0.2">
      <c r="A2321" s="476">
        <v>34633</v>
      </c>
      <c r="B2321" s="476" t="s">
        <v>9650</v>
      </c>
      <c r="C2321" s="476" t="s">
        <v>9</v>
      </c>
      <c r="D2321" s="478">
        <v>1097.25</v>
      </c>
    </row>
    <row r="2322" spans="1:4" s="476" customFormat="1" x14ac:dyDescent="0.2">
      <c r="A2322" s="476">
        <v>40440</v>
      </c>
      <c r="B2322" s="476" t="s">
        <v>9651</v>
      </c>
      <c r="C2322" s="476" t="s">
        <v>23</v>
      </c>
      <c r="D2322" s="477">
        <v>560.6</v>
      </c>
    </row>
    <row r="2323" spans="1:4" s="476" customFormat="1" x14ac:dyDescent="0.2">
      <c r="A2323" s="476">
        <v>40441</v>
      </c>
      <c r="B2323" s="476" t="s">
        <v>9652</v>
      </c>
      <c r="C2323" s="476" t="s">
        <v>23</v>
      </c>
      <c r="D2323" s="477">
        <v>357.91</v>
      </c>
    </row>
    <row r="2324" spans="1:4" s="476" customFormat="1" x14ac:dyDescent="0.2">
      <c r="A2324" s="476">
        <v>40449</v>
      </c>
      <c r="B2324" s="476" t="s">
        <v>9653</v>
      </c>
      <c r="C2324" s="476" t="s">
        <v>23</v>
      </c>
      <c r="D2324" s="477">
        <v>300.89</v>
      </c>
    </row>
    <row r="2325" spans="1:4" s="476" customFormat="1" x14ac:dyDescent="0.2">
      <c r="A2325" s="476">
        <v>34800</v>
      </c>
      <c r="B2325" s="476" t="s">
        <v>9654</v>
      </c>
      <c r="C2325" s="476" t="s">
        <v>23</v>
      </c>
      <c r="D2325" s="477">
        <v>376.26</v>
      </c>
    </row>
    <row r="2326" spans="1:4" s="476" customFormat="1" x14ac:dyDescent="0.2">
      <c r="A2326" s="476">
        <v>11592</v>
      </c>
      <c r="B2326" s="476" t="s">
        <v>9655</v>
      </c>
      <c r="C2326" s="476" t="s">
        <v>9</v>
      </c>
      <c r="D2326" s="477">
        <v>538.21</v>
      </c>
    </row>
    <row r="2327" spans="1:4" s="476" customFormat="1" x14ac:dyDescent="0.2">
      <c r="A2327" s="476">
        <v>40438</v>
      </c>
      <c r="B2327" s="476" t="s">
        <v>9656</v>
      </c>
      <c r="C2327" s="476" t="s">
        <v>23</v>
      </c>
      <c r="D2327" s="477">
        <v>250.67</v>
      </c>
    </row>
    <row r="2328" spans="1:4" s="476" customFormat="1" x14ac:dyDescent="0.2">
      <c r="A2328" s="476">
        <v>40436</v>
      </c>
      <c r="B2328" s="476" t="s">
        <v>9657</v>
      </c>
      <c r="C2328" s="476" t="s">
        <v>23</v>
      </c>
      <c r="D2328" s="477">
        <v>312.57</v>
      </c>
    </row>
    <row r="2329" spans="1:4" s="476" customFormat="1" x14ac:dyDescent="0.2">
      <c r="A2329" s="476">
        <v>4315</v>
      </c>
      <c r="B2329" s="476" t="s">
        <v>9658</v>
      </c>
      <c r="C2329" s="476" t="s">
        <v>9</v>
      </c>
      <c r="D2329" s="477">
        <v>2.4300000000000002</v>
      </c>
    </row>
    <row r="2330" spans="1:4" s="476" customFormat="1" x14ac:dyDescent="0.2">
      <c r="A2330" s="476">
        <v>402</v>
      </c>
      <c r="B2330" s="476" t="s">
        <v>9659</v>
      </c>
      <c r="C2330" s="476" t="s">
        <v>9</v>
      </c>
      <c r="D2330" s="477">
        <v>15.66</v>
      </c>
    </row>
    <row r="2331" spans="1:4" s="476" customFormat="1" x14ac:dyDescent="0.2">
      <c r="A2331" s="476">
        <v>4226</v>
      </c>
      <c r="B2331" s="476" t="s">
        <v>1182</v>
      </c>
      <c r="C2331" s="476" t="s">
        <v>29</v>
      </c>
      <c r="D2331" s="477">
        <v>7.16</v>
      </c>
    </row>
    <row r="2332" spans="1:4" s="476" customFormat="1" x14ac:dyDescent="0.2">
      <c r="A2332" s="476">
        <v>4222</v>
      </c>
      <c r="B2332" s="476" t="s">
        <v>9660</v>
      </c>
      <c r="C2332" s="476" t="s">
        <v>7596</v>
      </c>
      <c r="D2332" s="477">
        <v>6.34</v>
      </c>
    </row>
    <row r="2333" spans="1:4" s="476" customFormat="1" x14ac:dyDescent="0.2">
      <c r="A2333" s="476">
        <v>34804</v>
      </c>
      <c r="B2333" s="476" t="s">
        <v>9661</v>
      </c>
      <c r="C2333" s="476" t="s">
        <v>3</v>
      </c>
      <c r="D2333" s="477">
        <v>45.43</v>
      </c>
    </row>
    <row r="2334" spans="1:4" s="476" customFormat="1" x14ac:dyDescent="0.2">
      <c r="A2334" s="476">
        <v>4013</v>
      </c>
      <c r="B2334" s="476" t="s">
        <v>9662</v>
      </c>
      <c r="C2334" s="476" t="s">
        <v>3</v>
      </c>
      <c r="D2334" s="477">
        <v>5.25</v>
      </c>
    </row>
    <row r="2335" spans="1:4" s="476" customFormat="1" x14ac:dyDescent="0.2">
      <c r="A2335" s="476">
        <v>4011</v>
      </c>
      <c r="B2335" s="476" t="s">
        <v>9663</v>
      </c>
      <c r="C2335" s="476" t="s">
        <v>3</v>
      </c>
      <c r="D2335" s="477">
        <v>5.86</v>
      </c>
    </row>
    <row r="2336" spans="1:4" s="476" customFormat="1" x14ac:dyDescent="0.2">
      <c r="A2336" s="476">
        <v>4021</v>
      </c>
      <c r="B2336" s="476" t="s">
        <v>9664</v>
      </c>
      <c r="C2336" s="476" t="s">
        <v>3</v>
      </c>
      <c r="D2336" s="477">
        <v>7.32</v>
      </c>
    </row>
    <row r="2337" spans="1:4" s="476" customFormat="1" x14ac:dyDescent="0.2">
      <c r="A2337" s="476">
        <v>4019</v>
      </c>
      <c r="B2337" s="476" t="s">
        <v>9665</v>
      </c>
      <c r="C2337" s="476" t="s">
        <v>3</v>
      </c>
      <c r="D2337" s="477">
        <v>8.7799999999999994</v>
      </c>
    </row>
    <row r="2338" spans="1:4" s="476" customFormat="1" x14ac:dyDescent="0.2">
      <c r="A2338" s="476">
        <v>4012</v>
      </c>
      <c r="B2338" s="476" t="s">
        <v>9666</v>
      </c>
      <c r="C2338" s="476" t="s">
        <v>3</v>
      </c>
      <c r="D2338" s="477">
        <v>11.77</v>
      </c>
    </row>
    <row r="2339" spans="1:4" s="476" customFormat="1" x14ac:dyDescent="0.2">
      <c r="A2339" s="476">
        <v>4020</v>
      </c>
      <c r="B2339" s="476" t="s">
        <v>9667</v>
      </c>
      <c r="C2339" s="476" t="s">
        <v>3</v>
      </c>
      <c r="D2339" s="477">
        <v>14.74</v>
      </c>
    </row>
    <row r="2340" spans="1:4" s="476" customFormat="1" x14ac:dyDescent="0.2">
      <c r="A2340" s="476">
        <v>4018</v>
      </c>
      <c r="B2340" s="476" t="s">
        <v>9668</v>
      </c>
      <c r="C2340" s="476" t="s">
        <v>3</v>
      </c>
      <c r="D2340" s="477">
        <v>17.66</v>
      </c>
    </row>
    <row r="2341" spans="1:4" s="476" customFormat="1" x14ac:dyDescent="0.2">
      <c r="A2341" s="476">
        <v>36498</v>
      </c>
      <c r="B2341" s="476" t="s">
        <v>9669</v>
      </c>
      <c r="C2341" s="476" t="s">
        <v>9</v>
      </c>
      <c r="D2341" s="478">
        <v>5349.23</v>
      </c>
    </row>
    <row r="2342" spans="1:4" s="476" customFormat="1" x14ac:dyDescent="0.2">
      <c r="A2342" s="476">
        <v>12872</v>
      </c>
      <c r="B2342" s="476" t="s">
        <v>9670</v>
      </c>
      <c r="C2342" s="476" t="s">
        <v>7605</v>
      </c>
      <c r="D2342" s="477">
        <v>17.52</v>
      </c>
    </row>
    <row r="2343" spans="1:4" s="476" customFormat="1" x14ac:dyDescent="0.2">
      <c r="A2343" s="476">
        <v>41075</v>
      </c>
      <c r="B2343" s="476" t="s">
        <v>9671</v>
      </c>
      <c r="C2343" s="476" t="s">
        <v>908</v>
      </c>
      <c r="D2343" s="478">
        <v>3122</v>
      </c>
    </row>
    <row r="2344" spans="1:4" s="476" customFormat="1" x14ac:dyDescent="0.2">
      <c r="A2344" s="476">
        <v>3315</v>
      </c>
      <c r="B2344" s="476" t="s">
        <v>9672</v>
      </c>
      <c r="C2344" s="476" t="s">
        <v>29</v>
      </c>
      <c r="D2344" s="477">
        <v>0.38</v>
      </c>
    </row>
    <row r="2345" spans="1:4" s="476" customFormat="1" x14ac:dyDescent="0.2">
      <c r="A2345" s="476">
        <v>36870</v>
      </c>
      <c r="B2345" s="476" t="s">
        <v>9673</v>
      </c>
      <c r="C2345" s="476" t="s">
        <v>29</v>
      </c>
      <c r="D2345" s="477">
        <v>0.56000000000000005</v>
      </c>
    </row>
    <row r="2346" spans="1:4" s="476" customFormat="1" x14ac:dyDescent="0.2">
      <c r="A2346" s="476">
        <v>5092</v>
      </c>
      <c r="B2346" s="476" t="s">
        <v>16779</v>
      </c>
      <c r="C2346" s="476" t="s">
        <v>8005</v>
      </c>
      <c r="D2346" s="477">
        <v>16.579999999999998</v>
      </c>
    </row>
    <row r="2347" spans="1:4" s="476" customFormat="1" x14ac:dyDescent="0.2">
      <c r="A2347" s="476">
        <v>11462</v>
      </c>
      <c r="B2347" s="476" t="s">
        <v>9674</v>
      </c>
      <c r="C2347" s="476" t="s">
        <v>8005</v>
      </c>
      <c r="D2347" s="477">
        <v>16.96</v>
      </c>
    </row>
    <row r="2348" spans="1:4" s="476" customFormat="1" x14ac:dyDescent="0.2">
      <c r="A2348" s="476">
        <v>36529</v>
      </c>
      <c r="B2348" s="476" t="s">
        <v>9675</v>
      </c>
      <c r="C2348" s="476" t="s">
        <v>9</v>
      </c>
      <c r="D2348" s="478">
        <v>75255.100000000006</v>
      </c>
    </row>
    <row r="2349" spans="1:4" s="476" customFormat="1" x14ac:dyDescent="0.2">
      <c r="A2349" s="476">
        <v>3318</v>
      </c>
      <c r="B2349" s="476" t="s">
        <v>9676</v>
      </c>
      <c r="C2349" s="476" t="s">
        <v>9</v>
      </c>
      <c r="D2349" s="478">
        <v>59000</v>
      </c>
    </row>
    <row r="2350" spans="1:4" s="476" customFormat="1" x14ac:dyDescent="0.2">
      <c r="A2350" s="476">
        <v>3324</v>
      </c>
      <c r="B2350" s="476" t="s">
        <v>1481</v>
      </c>
      <c r="C2350" s="476" t="s">
        <v>3</v>
      </c>
      <c r="D2350" s="477">
        <v>8.42</v>
      </c>
    </row>
    <row r="2351" spans="1:4" s="476" customFormat="1" x14ac:dyDescent="0.2">
      <c r="A2351" s="476">
        <v>3322</v>
      </c>
      <c r="B2351" s="476" t="s">
        <v>9677</v>
      </c>
      <c r="C2351" s="476" t="s">
        <v>3</v>
      </c>
      <c r="D2351" s="477">
        <v>11.8</v>
      </c>
    </row>
    <row r="2352" spans="1:4" s="476" customFormat="1" x14ac:dyDescent="0.2">
      <c r="A2352" s="476">
        <v>5076</v>
      </c>
      <c r="B2352" s="476" t="s">
        <v>9678</v>
      </c>
      <c r="C2352" s="476" t="s">
        <v>29</v>
      </c>
      <c r="D2352" s="477">
        <v>22.83</v>
      </c>
    </row>
    <row r="2353" spans="1:4" s="476" customFormat="1" x14ac:dyDescent="0.2">
      <c r="A2353" s="476">
        <v>5077</v>
      </c>
      <c r="B2353" s="476" t="s">
        <v>9679</v>
      </c>
      <c r="C2353" s="476" t="s">
        <v>29</v>
      </c>
      <c r="D2353" s="477">
        <v>25.23</v>
      </c>
    </row>
    <row r="2354" spans="1:4" s="476" customFormat="1" x14ac:dyDescent="0.2">
      <c r="A2354" s="476">
        <v>11837</v>
      </c>
      <c r="B2354" s="476" t="s">
        <v>9680</v>
      </c>
      <c r="C2354" s="476" t="s">
        <v>9</v>
      </c>
      <c r="D2354" s="477">
        <v>70.28</v>
      </c>
    </row>
    <row r="2355" spans="1:4" s="476" customFormat="1" x14ac:dyDescent="0.2">
      <c r="A2355" s="476">
        <v>38055</v>
      </c>
      <c r="B2355" s="476" t="s">
        <v>9681</v>
      </c>
      <c r="C2355" s="476" t="s">
        <v>9</v>
      </c>
      <c r="D2355" s="477">
        <v>6.37</v>
      </c>
    </row>
    <row r="2356" spans="1:4" s="476" customFormat="1" x14ac:dyDescent="0.2">
      <c r="A2356" s="476">
        <v>415</v>
      </c>
      <c r="B2356" s="476" t="s">
        <v>9682</v>
      </c>
      <c r="C2356" s="476" t="s">
        <v>9</v>
      </c>
      <c r="D2356" s="477">
        <v>28.82</v>
      </c>
    </row>
    <row r="2357" spans="1:4" s="476" customFormat="1" x14ac:dyDescent="0.2">
      <c r="A2357" s="476">
        <v>416</v>
      </c>
      <c r="B2357" s="476" t="s">
        <v>9683</v>
      </c>
      <c r="C2357" s="476" t="s">
        <v>9</v>
      </c>
      <c r="D2357" s="477">
        <v>10.55</v>
      </c>
    </row>
    <row r="2358" spans="1:4" s="476" customFormat="1" x14ac:dyDescent="0.2">
      <c r="A2358" s="476">
        <v>425</v>
      </c>
      <c r="B2358" s="476" t="s">
        <v>9684</v>
      </c>
      <c r="C2358" s="476" t="s">
        <v>9</v>
      </c>
      <c r="D2358" s="477">
        <v>6.54</v>
      </c>
    </row>
    <row r="2359" spans="1:4" s="476" customFormat="1" x14ac:dyDescent="0.2">
      <c r="A2359" s="476">
        <v>426</v>
      </c>
      <c r="B2359" s="476" t="s">
        <v>9685</v>
      </c>
      <c r="C2359" s="476" t="s">
        <v>9</v>
      </c>
      <c r="D2359" s="477">
        <v>36.020000000000003</v>
      </c>
    </row>
    <row r="2360" spans="1:4" s="476" customFormat="1" x14ac:dyDescent="0.2">
      <c r="A2360" s="476">
        <v>38056</v>
      </c>
      <c r="B2360" s="476" t="s">
        <v>9686</v>
      </c>
      <c r="C2360" s="476" t="s">
        <v>9</v>
      </c>
      <c r="D2360" s="477">
        <v>35.17</v>
      </c>
    </row>
    <row r="2361" spans="1:4" s="476" customFormat="1" x14ac:dyDescent="0.2">
      <c r="A2361" s="476">
        <v>1564</v>
      </c>
      <c r="B2361" s="476" t="s">
        <v>9687</v>
      </c>
      <c r="C2361" s="476" t="s">
        <v>9</v>
      </c>
      <c r="D2361" s="477">
        <v>13.42</v>
      </c>
    </row>
    <row r="2362" spans="1:4" s="476" customFormat="1" x14ac:dyDescent="0.2">
      <c r="A2362" s="476">
        <v>11032</v>
      </c>
      <c r="B2362" s="476" t="s">
        <v>9688</v>
      </c>
      <c r="C2362" s="476" t="s">
        <v>9</v>
      </c>
      <c r="D2362" s="477">
        <v>13.71</v>
      </c>
    </row>
    <row r="2363" spans="1:4" s="476" customFormat="1" x14ac:dyDescent="0.2">
      <c r="A2363" s="476">
        <v>36786</v>
      </c>
      <c r="B2363" s="476" t="s">
        <v>9689</v>
      </c>
      <c r="C2363" s="476" t="s">
        <v>9690</v>
      </c>
      <c r="D2363" s="477">
        <v>146.6</v>
      </c>
    </row>
    <row r="2364" spans="1:4" s="476" customFormat="1" x14ac:dyDescent="0.2">
      <c r="A2364" s="476">
        <v>36785</v>
      </c>
      <c r="B2364" s="476" t="s">
        <v>9691</v>
      </c>
      <c r="C2364" s="476" t="s">
        <v>9690</v>
      </c>
      <c r="D2364" s="477">
        <v>127.39</v>
      </c>
    </row>
    <row r="2365" spans="1:4" s="476" customFormat="1" x14ac:dyDescent="0.2">
      <c r="A2365" s="476">
        <v>36782</v>
      </c>
      <c r="B2365" s="476" t="s">
        <v>9692</v>
      </c>
      <c r="C2365" s="476" t="s">
        <v>9690</v>
      </c>
      <c r="D2365" s="477">
        <v>152.06</v>
      </c>
    </row>
    <row r="2366" spans="1:4" s="476" customFormat="1" x14ac:dyDescent="0.2">
      <c r="A2366" s="476">
        <v>25930</v>
      </c>
      <c r="B2366" s="476" t="s">
        <v>9693</v>
      </c>
      <c r="C2366" s="476" t="s">
        <v>9690</v>
      </c>
      <c r="D2366" s="477">
        <v>171.28</v>
      </c>
    </row>
    <row r="2367" spans="1:4" s="476" customFormat="1" x14ac:dyDescent="0.2">
      <c r="A2367" s="476">
        <v>4824</v>
      </c>
      <c r="B2367" s="476" t="s">
        <v>1334</v>
      </c>
      <c r="C2367" s="476" t="s">
        <v>29</v>
      </c>
      <c r="D2367" s="477">
        <v>0.32</v>
      </c>
    </row>
    <row r="2368" spans="1:4" s="476" customFormat="1" x14ac:dyDescent="0.2">
      <c r="A2368" s="476">
        <v>11795</v>
      </c>
      <c r="B2368" s="476" t="s">
        <v>9694</v>
      </c>
      <c r="C2368" s="476" t="s">
        <v>3</v>
      </c>
      <c r="D2368" s="477">
        <v>573.58000000000004</v>
      </c>
    </row>
    <row r="2369" spans="1:4" s="476" customFormat="1" x14ac:dyDescent="0.2">
      <c r="A2369" s="476">
        <v>134</v>
      </c>
      <c r="B2369" s="476" t="s">
        <v>9695</v>
      </c>
      <c r="C2369" s="476" t="s">
        <v>29</v>
      </c>
      <c r="D2369" s="477">
        <v>1.73</v>
      </c>
    </row>
    <row r="2370" spans="1:4" s="476" customFormat="1" x14ac:dyDescent="0.2">
      <c r="A2370" s="476">
        <v>4229</v>
      </c>
      <c r="B2370" s="476" t="s">
        <v>9696</v>
      </c>
      <c r="C2370" s="476" t="s">
        <v>29</v>
      </c>
      <c r="D2370" s="477">
        <v>35.96</v>
      </c>
    </row>
    <row r="2371" spans="1:4" s="476" customFormat="1" x14ac:dyDescent="0.2">
      <c r="A2371" s="476">
        <v>11731</v>
      </c>
      <c r="B2371" s="476" t="s">
        <v>16780</v>
      </c>
      <c r="C2371" s="476" t="s">
        <v>9</v>
      </c>
      <c r="D2371" s="477">
        <v>10.17</v>
      </c>
    </row>
    <row r="2372" spans="1:4" s="476" customFormat="1" x14ac:dyDescent="0.2">
      <c r="A2372" s="476">
        <v>11732</v>
      </c>
      <c r="B2372" s="476" t="s">
        <v>16781</v>
      </c>
      <c r="C2372" s="476" t="s">
        <v>9</v>
      </c>
      <c r="D2372" s="477">
        <v>26.66</v>
      </c>
    </row>
    <row r="2373" spans="1:4" s="476" customFormat="1" x14ac:dyDescent="0.2">
      <c r="A2373" s="476">
        <v>11244</v>
      </c>
      <c r="B2373" s="476" t="s">
        <v>9697</v>
      </c>
      <c r="C2373" s="476" t="s">
        <v>9</v>
      </c>
      <c r="D2373" s="477">
        <v>292.55</v>
      </c>
    </row>
    <row r="2374" spans="1:4" s="476" customFormat="1" x14ac:dyDescent="0.2">
      <c r="A2374" s="476">
        <v>11245</v>
      </c>
      <c r="B2374" s="476" t="s">
        <v>1349</v>
      </c>
      <c r="C2374" s="476" t="s">
        <v>9</v>
      </c>
      <c r="D2374" s="477">
        <v>404.65</v>
      </c>
    </row>
    <row r="2375" spans="1:4" s="476" customFormat="1" x14ac:dyDescent="0.2">
      <c r="A2375" s="476">
        <v>11235</v>
      </c>
      <c r="B2375" s="476" t="s">
        <v>9698</v>
      </c>
      <c r="C2375" s="476" t="s">
        <v>9</v>
      </c>
      <c r="D2375" s="477">
        <v>223.25</v>
      </c>
    </row>
    <row r="2376" spans="1:4" s="476" customFormat="1" x14ac:dyDescent="0.2">
      <c r="A2376" s="476">
        <v>11236</v>
      </c>
      <c r="B2376" s="476" t="s">
        <v>9699</v>
      </c>
      <c r="C2376" s="476" t="s">
        <v>9</v>
      </c>
      <c r="D2376" s="477">
        <v>283.72000000000003</v>
      </c>
    </row>
    <row r="2377" spans="1:4" s="476" customFormat="1" x14ac:dyDescent="0.2">
      <c r="A2377" s="476">
        <v>36494</v>
      </c>
      <c r="B2377" s="476" t="s">
        <v>9700</v>
      </c>
      <c r="C2377" s="476" t="s">
        <v>9</v>
      </c>
      <c r="D2377" s="478">
        <v>607038.12</v>
      </c>
    </row>
    <row r="2378" spans="1:4" s="476" customFormat="1" x14ac:dyDescent="0.2">
      <c r="A2378" s="476">
        <v>36493</v>
      </c>
      <c r="B2378" s="476" t="s">
        <v>9701</v>
      </c>
      <c r="C2378" s="476" t="s">
        <v>9</v>
      </c>
      <c r="D2378" s="478">
        <v>687749.53</v>
      </c>
    </row>
    <row r="2379" spans="1:4" s="476" customFormat="1" x14ac:dyDescent="0.2">
      <c r="A2379" s="476">
        <v>36492</v>
      </c>
      <c r="B2379" s="476" t="s">
        <v>9702</v>
      </c>
      <c r="C2379" s="476" t="s">
        <v>9</v>
      </c>
      <c r="D2379" s="478">
        <v>1277577.81</v>
      </c>
    </row>
    <row r="2380" spans="1:4" s="476" customFormat="1" x14ac:dyDescent="0.2">
      <c r="A2380" s="476">
        <v>13333</v>
      </c>
      <c r="B2380" s="476" t="s">
        <v>9703</v>
      </c>
      <c r="C2380" s="476" t="s">
        <v>9</v>
      </c>
      <c r="D2380" s="478">
        <v>148132.51999999999</v>
      </c>
    </row>
    <row r="2381" spans="1:4" s="476" customFormat="1" x14ac:dyDescent="0.2">
      <c r="A2381" s="476">
        <v>13533</v>
      </c>
      <c r="B2381" s="476" t="s">
        <v>9704</v>
      </c>
      <c r="C2381" s="476" t="s">
        <v>9</v>
      </c>
      <c r="D2381" s="478">
        <v>132414.01999999999</v>
      </c>
    </row>
    <row r="2382" spans="1:4" s="476" customFormat="1" x14ac:dyDescent="0.2">
      <c r="A2382" s="476">
        <v>36499</v>
      </c>
      <c r="B2382" s="476" t="s">
        <v>9705</v>
      </c>
      <c r="C2382" s="476" t="s">
        <v>9</v>
      </c>
      <c r="D2382" s="478">
        <v>2888.58</v>
      </c>
    </row>
    <row r="2383" spans="1:4" s="476" customFormat="1" x14ac:dyDescent="0.2">
      <c r="A2383" s="476">
        <v>39585</v>
      </c>
      <c r="B2383" s="476" t="s">
        <v>9706</v>
      </c>
      <c r="C2383" s="476" t="s">
        <v>9</v>
      </c>
      <c r="D2383" s="478">
        <v>95649.16</v>
      </c>
    </row>
    <row r="2384" spans="1:4" s="476" customFormat="1" x14ac:dyDescent="0.2">
      <c r="A2384" s="476">
        <v>39586</v>
      </c>
      <c r="B2384" s="476" t="s">
        <v>9707</v>
      </c>
      <c r="C2384" s="476" t="s">
        <v>9</v>
      </c>
      <c r="D2384" s="478">
        <v>112189.99</v>
      </c>
    </row>
    <row r="2385" spans="1:4" s="476" customFormat="1" x14ac:dyDescent="0.2">
      <c r="A2385" s="476">
        <v>39587</v>
      </c>
      <c r="B2385" s="476" t="s">
        <v>9708</v>
      </c>
      <c r="C2385" s="476" t="s">
        <v>9</v>
      </c>
      <c r="D2385" s="478">
        <v>136641.66</v>
      </c>
    </row>
    <row r="2386" spans="1:4" s="476" customFormat="1" x14ac:dyDescent="0.2">
      <c r="A2386" s="476">
        <v>39588</v>
      </c>
      <c r="B2386" s="476" t="s">
        <v>9709</v>
      </c>
      <c r="C2386" s="476" t="s">
        <v>9</v>
      </c>
      <c r="D2386" s="478">
        <v>158216.66</v>
      </c>
    </row>
    <row r="2387" spans="1:4" s="476" customFormat="1" x14ac:dyDescent="0.2">
      <c r="A2387" s="476">
        <v>39584</v>
      </c>
      <c r="B2387" s="476" t="s">
        <v>9710</v>
      </c>
      <c r="C2387" s="476" t="s">
        <v>9</v>
      </c>
      <c r="D2387" s="478">
        <v>85178.1</v>
      </c>
    </row>
    <row r="2388" spans="1:4" s="476" customFormat="1" x14ac:dyDescent="0.2">
      <c r="A2388" s="476">
        <v>39590</v>
      </c>
      <c r="B2388" s="476" t="s">
        <v>9711</v>
      </c>
      <c r="C2388" s="476" t="s">
        <v>9</v>
      </c>
      <c r="D2388" s="478">
        <v>83135.66</v>
      </c>
    </row>
    <row r="2389" spans="1:4" s="476" customFormat="1" x14ac:dyDescent="0.2">
      <c r="A2389" s="476">
        <v>39592</v>
      </c>
      <c r="B2389" s="476" t="s">
        <v>9712</v>
      </c>
      <c r="C2389" s="476" t="s">
        <v>9</v>
      </c>
      <c r="D2389" s="478">
        <v>119467.96</v>
      </c>
    </row>
    <row r="2390" spans="1:4" s="476" customFormat="1" x14ac:dyDescent="0.2">
      <c r="A2390" s="476">
        <v>39593</v>
      </c>
      <c r="B2390" s="476" t="s">
        <v>9713</v>
      </c>
      <c r="C2390" s="476" t="s">
        <v>9</v>
      </c>
      <c r="D2390" s="478">
        <v>136641.66</v>
      </c>
    </row>
    <row r="2391" spans="1:4" s="476" customFormat="1" x14ac:dyDescent="0.2">
      <c r="A2391" s="476">
        <v>14254</v>
      </c>
      <c r="B2391" s="476" t="s">
        <v>9714</v>
      </c>
      <c r="C2391" s="476" t="s">
        <v>9</v>
      </c>
      <c r="D2391" s="478">
        <v>77670</v>
      </c>
    </row>
    <row r="2392" spans="1:4" s="476" customFormat="1" x14ac:dyDescent="0.2">
      <c r="A2392" s="476">
        <v>25987</v>
      </c>
      <c r="B2392" s="476" t="s">
        <v>9715</v>
      </c>
      <c r="C2392" s="476" t="s">
        <v>9</v>
      </c>
      <c r="D2392" s="478">
        <v>64860.639999999999</v>
      </c>
    </row>
    <row r="2393" spans="1:4" s="476" customFormat="1" x14ac:dyDescent="0.2">
      <c r="A2393" s="476">
        <v>25019</v>
      </c>
      <c r="B2393" s="476" t="s">
        <v>9716</v>
      </c>
      <c r="C2393" s="476" t="s">
        <v>9</v>
      </c>
      <c r="D2393" s="478">
        <v>111178.39</v>
      </c>
    </row>
    <row r="2394" spans="1:4" s="476" customFormat="1" x14ac:dyDescent="0.2">
      <c r="A2394" s="476">
        <v>36501</v>
      </c>
      <c r="B2394" s="476" t="s">
        <v>9717</v>
      </c>
      <c r="C2394" s="476" t="s">
        <v>9</v>
      </c>
      <c r="D2394" s="478">
        <v>98987.09</v>
      </c>
    </row>
    <row r="2395" spans="1:4" s="476" customFormat="1" x14ac:dyDescent="0.2">
      <c r="A2395" s="476">
        <v>25986</v>
      </c>
      <c r="B2395" s="476" t="s">
        <v>9718</v>
      </c>
      <c r="C2395" s="476" t="s">
        <v>9</v>
      </c>
      <c r="D2395" s="478">
        <v>119001.44</v>
      </c>
    </row>
    <row r="2396" spans="1:4" s="476" customFormat="1" x14ac:dyDescent="0.2">
      <c r="A2396" s="476">
        <v>36500</v>
      </c>
      <c r="B2396" s="476" t="s">
        <v>9719</v>
      </c>
      <c r="C2396" s="476" t="s">
        <v>9</v>
      </c>
      <c r="D2396" s="478">
        <v>69951.47</v>
      </c>
    </row>
    <row r="2397" spans="1:4" s="476" customFormat="1" x14ac:dyDescent="0.2">
      <c r="A2397" s="476">
        <v>20017</v>
      </c>
      <c r="B2397" s="476" t="s">
        <v>16782</v>
      </c>
      <c r="C2397" s="476" t="s">
        <v>27</v>
      </c>
      <c r="D2397" s="477">
        <v>8.7200000000000006</v>
      </c>
    </row>
    <row r="2398" spans="1:4" s="476" customFormat="1" x14ac:dyDescent="0.2">
      <c r="A2398" s="476">
        <v>20007</v>
      </c>
      <c r="B2398" s="476" t="s">
        <v>16783</v>
      </c>
      <c r="C2398" s="476" t="s">
        <v>27</v>
      </c>
      <c r="D2398" s="477">
        <v>5.21</v>
      </c>
    </row>
    <row r="2399" spans="1:4" s="476" customFormat="1" x14ac:dyDescent="0.2">
      <c r="A2399" s="476">
        <v>39831</v>
      </c>
      <c r="B2399" s="476" t="s">
        <v>16784</v>
      </c>
      <c r="C2399" s="476" t="s">
        <v>8033</v>
      </c>
      <c r="D2399" s="477">
        <v>162.68</v>
      </c>
    </row>
    <row r="2400" spans="1:4" s="476" customFormat="1" x14ac:dyDescent="0.2">
      <c r="A2400" s="476">
        <v>39836</v>
      </c>
      <c r="B2400" s="476" t="s">
        <v>16785</v>
      </c>
      <c r="C2400" s="476" t="s">
        <v>8033</v>
      </c>
      <c r="D2400" s="477">
        <v>142.94999999999999</v>
      </c>
    </row>
    <row r="2401" spans="1:4" s="476" customFormat="1" x14ac:dyDescent="0.2">
      <c r="A2401" s="476">
        <v>39830</v>
      </c>
      <c r="B2401" s="476" t="s">
        <v>16786</v>
      </c>
      <c r="C2401" s="476" t="s">
        <v>8033</v>
      </c>
      <c r="D2401" s="477">
        <v>163.03</v>
      </c>
    </row>
    <row r="2402" spans="1:4" s="476" customFormat="1" x14ac:dyDescent="0.2">
      <c r="A2402" s="476">
        <v>36888</v>
      </c>
      <c r="B2402" s="476" t="s">
        <v>1512</v>
      </c>
      <c r="C2402" s="476" t="s">
        <v>27</v>
      </c>
      <c r="D2402" s="477">
        <v>8.84</v>
      </c>
    </row>
    <row r="2403" spans="1:4" s="476" customFormat="1" x14ac:dyDescent="0.2">
      <c r="A2403" s="476">
        <v>40527</v>
      </c>
      <c r="B2403" s="476" t="s">
        <v>9720</v>
      </c>
      <c r="C2403" s="476" t="s">
        <v>9</v>
      </c>
      <c r="D2403" s="478">
        <v>2376.4299999999998</v>
      </c>
    </row>
    <row r="2404" spans="1:4" s="476" customFormat="1" x14ac:dyDescent="0.2">
      <c r="A2404" s="476">
        <v>36497</v>
      </c>
      <c r="B2404" s="476" t="s">
        <v>9721</v>
      </c>
      <c r="C2404" s="476" t="s">
        <v>9</v>
      </c>
      <c r="D2404" s="478">
        <v>2712.95</v>
      </c>
    </row>
    <row r="2405" spans="1:4" s="476" customFormat="1" x14ac:dyDescent="0.2">
      <c r="A2405" s="476">
        <v>36487</v>
      </c>
      <c r="B2405" s="476" t="s">
        <v>9722</v>
      </c>
      <c r="C2405" s="476" t="s">
        <v>9</v>
      </c>
      <c r="D2405" s="478">
        <v>4723.67</v>
      </c>
    </row>
    <row r="2406" spans="1:4" s="476" customFormat="1" x14ac:dyDescent="0.2">
      <c r="A2406" s="476">
        <v>25952</v>
      </c>
      <c r="B2406" s="476" t="s">
        <v>9723</v>
      </c>
      <c r="C2406" s="476" t="s">
        <v>9</v>
      </c>
      <c r="D2406" s="478">
        <v>1061499.48</v>
      </c>
    </row>
    <row r="2407" spans="1:4" s="476" customFormat="1" x14ac:dyDescent="0.2">
      <c r="A2407" s="476">
        <v>25954</v>
      </c>
      <c r="B2407" s="476" t="s">
        <v>9724</v>
      </c>
      <c r="C2407" s="476" t="s">
        <v>9</v>
      </c>
      <c r="D2407" s="478">
        <v>2041345.16</v>
      </c>
    </row>
    <row r="2408" spans="1:4" s="476" customFormat="1" x14ac:dyDescent="0.2">
      <c r="A2408" s="476">
        <v>25953</v>
      </c>
      <c r="B2408" s="476" t="s">
        <v>9725</v>
      </c>
      <c r="C2408" s="476" t="s">
        <v>9</v>
      </c>
      <c r="D2408" s="478">
        <v>3470286.76</v>
      </c>
    </row>
    <row r="2409" spans="1:4" s="476" customFormat="1" x14ac:dyDescent="0.2">
      <c r="A2409" s="476">
        <v>37776</v>
      </c>
      <c r="B2409" s="476" t="s">
        <v>9726</v>
      </c>
      <c r="C2409" s="476" t="s">
        <v>9</v>
      </c>
      <c r="D2409" s="478">
        <v>212684.22</v>
      </c>
    </row>
    <row r="2410" spans="1:4" s="476" customFormat="1" x14ac:dyDescent="0.2">
      <c r="A2410" s="476">
        <v>37775</v>
      </c>
      <c r="B2410" s="476" t="s">
        <v>9727</v>
      </c>
      <c r="C2410" s="476" t="s">
        <v>9</v>
      </c>
      <c r="D2410" s="478">
        <v>334993.75</v>
      </c>
    </row>
    <row r="2411" spans="1:4" s="476" customFormat="1" x14ac:dyDescent="0.2">
      <c r="A2411" s="476">
        <v>36491</v>
      </c>
      <c r="B2411" s="476" t="s">
        <v>9728</v>
      </c>
      <c r="C2411" s="476" t="s">
        <v>9</v>
      </c>
      <c r="D2411" s="478">
        <v>1240581.25</v>
      </c>
    </row>
    <row r="2412" spans="1:4" s="476" customFormat="1" x14ac:dyDescent="0.2">
      <c r="A2412" s="476">
        <v>10712</v>
      </c>
      <c r="B2412" s="476" t="s">
        <v>9729</v>
      </c>
      <c r="C2412" s="476" t="s">
        <v>9</v>
      </c>
      <c r="D2412" s="478">
        <v>83748.429999999993</v>
      </c>
    </row>
    <row r="2413" spans="1:4" s="476" customFormat="1" x14ac:dyDescent="0.2">
      <c r="A2413" s="476">
        <v>3363</v>
      </c>
      <c r="B2413" s="476" t="s">
        <v>9730</v>
      </c>
      <c r="C2413" s="476" t="s">
        <v>9</v>
      </c>
      <c r="D2413" s="478">
        <v>117800</v>
      </c>
    </row>
    <row r="2414" spans="1:4" s="476" customFormat="1" x14ac:dyDescent="0.2">
      <c r="A2414" s="476">
        <v>3365</v>
      </c>
      <c r="B2414" s="476" t="s">
        <v>9731</v>
      </c>
      <c r="C2414" s="476" t="s">
        <v>9</v>
      </c>
      <c r="D2414" s="478">
        <v>275357.5</v>
      </c>
    </row>
    <row r="2415" spans="1:4" s="476" customFormat="1" x14ac:dyDescent="0.2">
      <c r="A2415" s="476">
        <v>7569</v>
      </c>
      <c r="B2415" s="476" t="s">
        <v>9732</v>
      </c>
      <c r="C2415" s="476" t="s">
        <v>9</v>
      </c>
      <c r="D2415" s="477">
        <v>73.14</v>
      </c>
    </row>
    <row r="2416" spans="1:4" s="476" customFormat="1" x14ac:dyDescent="0.2">
      <c r="A2416" s="476">
        <v>34349</v>
      </c>
      <c r="B2416" s="476" t="s">
        <v>9733</v>
      </c>
      <c r="C2416" s="476" t="s">
        <v>9</v>
      </c>
      <c r="D2416" s="477">
        <v>30.01</v>
      </c>
    </row>
    <row r="2417" spans="1:4" s="476" customFormat="1" x14ac:dyDescent="0.2">
      <c r="A2417" s="476">
        <v>11991</v>
      </c>
      <c r="B2417" s="476" t="s">
        <v>9734</v>
      </c>
      <c r="C2417" s="476" t="s">
        <v>9</v>
      </c>
      <c r="D2417" s="477">
        <v>80.05</v>
      </c>
    </row>
    <row r="2418" spans="1:4" s="476" customFormat="1" x14ac:dyDescent="0.2">
      <c r="A2418" s="476">
        <v>20062</v>
      </c>
      <c r="B2418" s="476" t="s">
        <v>9735</v>
      </c>
      <c r="C2418" s="476" t="s">
        <v>9</v>
      </c>
      <c r="D2418" s="477">
        <v>16.41</v>
      </c>
    </row>
    <row r="2419" spans="1:4" s="476" customFormat="1" x14ac:dyDescent="0.2">
      <c r="A2419" s="476">
        <v>11029</v>
      </c>
      <c r="B2419" s="476" t="s">
        <v>1262</v>
      </c>
      <c r="C2419" s="476" t="s">
        <v>7603</v>
      </c>
      <c r="D2419" s="477">
        <v>2.1</v>
      </c>
    </row>
    <row r="2420" spans="1:4" s="476" customFormat="1" x14ac:dyDescent="0.2">
      <c r="A2420" s="476">
        <v>4316</v>
      </c>
      <c r="B2420" s="476" t="s">
        <v>9736</v>
      </c>
      <c r="C2420" s="476" t="s">
        <v>9</v>
      </c>
      <c r="D2420" s="477">
        <v>2.12</v>
      </c>
    </row>
    <row r="2421" spans="1:4" s="476" customFormat="1" x14ac:dyDescent="0.2">
      <c r="A2421" s="476">
        <v>4313</v>
      </c>
      <c r="B2421" s="476" t="s">
        <v>9737</v>
      </c>
      <c r="C2421" s="476" t="s">
        <v>7603</v>
      </c>
      <c r="D2421" s="477">
        <v>3.05</v>
      </c>
    </row>
    <row r="2422" spans="1:4" s="476" customFormat="1" x14ac:dyDescent="0.2">
      <c r="A2422" s="476">
        <v>4317</v>
      </c>
      <c r="B2422" s="476" t="s">
        <v>9738</v>
      </c>
      <c r="C2422" s="476" t="s">
        <v>9</v>
      </c>
      <c r="D2422" s="477">
        <v>3.47</v>
      </c>
    </row>
    <row r="2423" spans="1:4" s="476" customFormat="1" x14ac:dyDescent="0.2">
      <c r="A2423" s="476">
        <v>4314</v>
      </c>
      <c r="B2423" s="476" t="s">
        <v>9739</v>
      </c>
      <c r="C2423" s="476" t="s">
        <v>7603</v>
      </c>
      <c r="D2423" s="477">
        <v>4.0599999999999996</v>
      </c>
    </row>
    <row r="2424" spans="1:4" s="476" customFormat="1" x14ac:dyDescent="0.2">
      <c r="A2424" s="476">
        <v>10921</v>
      </c>
      <c r="B2424" s="476" t="s">
        <v>9740</v>
      </c>
      <c r="C2424" s="476" t="s">
        <v>9</v>
      </c>
      <c r="D2424" s="478">
        <v>4619.55</v>
      </c>
    </row>
    <row r="2425" spans="1:4" s="476" customFormat="1" x14ac:dyDescent="0.2">
      <c r="A2425" s="476">
        <v>10922</v>
      </c>
      <c r="B2425" s="476" t="s">
        <v>9741</v>
      </c>
      <c r="C2425" s="476" t="s">
        <v>9</v>
      </c>
      <c r="D2425" s="478">
        <v>4184.2700000000004</v>
      </c>
    </row>
    <row r="2426" spans="1:4" s="476" customFormat="1" x14ac:dyDescent="0.2">
      <c r="A2426" s="476">
        <v>10923</v>
      </c>
      <c r="B2426" s="476" t="s">
        <v>9742</v>
      </c>
      <c r="C2426" s="476" t="s">
        <v>9</v>
      </c>
      <c r="D2426" s="478">
        <v>2473.08</v>
      </c>
    </row>
    <row r="2427" spans="1:4" s="476" customFormat="1" x14ac:dyDescent="0.2">
      <c r="A2427" s="476">
        <v>10924</v>
      </c>
      <c r="B2427" s="476" t="s">
        <v>2113</v>
      </c>
      <c r="C2427" s="476" t="s">
        <v>9</v>
      </c>
      <c r="D2427" s="478">
        <v>2604.63</v>
      </c>
    </row>
    <row r="2428" spans="1:4" s="476" customFormat="1" x14ac:dyDescent="0.2">
      <c r="A2428" s="476">
        <v>37772</v>
      </c>
      <c r="B2428" s="476" t="s">
        <v>9743</v>
      </c>
      <c r="C2428" s="476" t="s">
        <v>9</v>
      </c>
      <c r="D2428" s="478">
        <v>183707.83</v>
      </c>
    </row>
    <row r="2429" spans="1:4" s="476" customFormat="1" x14ac:dyDescent="0.2">
      <c r="A2429" s="476">
        <v>37771</v>
      </c>
      <c r="B2429" s="476" t="s">
        <v>9744</v>
      </c>
      <c r="C2429" s="476" t="s">
        <v>9</v>
      </c>
      <c r="D2429" s="478">
        <v>195435.87</v>
      </c>
    </row>
    <row r="2430" spans="1:4" s="476" customFormat="1" x14ac:dyDescent="0.2">
      <c r="A2430" s="476">
        <v>12772</v>
      </c>
      <c r="B2430" s="476" t="s">
        <v>16787</v>
      </c>
      <c r="C2430" s="476" t="s">
        <v>9</v>
      </c>
      <c r="D2430" s="477">
        <v>819.05</v>
      </c>
    </row>
    <row r="2431" spans="1:4" s="476" customFormat="1" x14ac:dyDescent="0.2">
      <c r="A2431" s="476">
        <v>12770</v>
      </c>
      <c r="B2431" s="476" t="s">
        <v>16788</v>
      </c>
      <c r="C2431" s="476" t="s">
        <v>9</v>
      </c>
      <c r="D2431" s="477">
        <v>492.82</v>
      </c>
    </row>
    <row r="2432" spans="1:4" s="476" customFormat="1" x14ac:dyDescent="0.2">
      <c r="A2432" s="476">
        <v>12775</v>
      </c>
      <c r="B2432" s="476" t="s">
        <v>16789</v>
      </c>
      <c r="C2432" s="476" t="s">
        <v>9</v>
      </c>
      <c r="D2432" s="477">
        <v>360.94</v>
      </c>
    </row>
    <row r="2433" spans="1:4" s="476" customFormat="1" x14ac:dyDescent="0.2">
      <c r="A2433" s="476">
        <v>12768</v>
      </c>
      <c r="B2433" s="476" t="s">
        <v>16790</v>
      </c>
      <c r="C2433" s="476" t="s">
        <v>9</v>
      </c>
      <c r="D2433" s="478">
        <v>1152.23</v>
      </c>
    </row>
    <row r="2434" spans="1:4" s="476" customFormat="1" x14ac:dyDescent="0.2">
      <c r="A2434" s="476">
        <v>12769</v>
      </c>
      <c r="B2434" s="476" t="s">
        <v>16791</v>
      </c>
      <c r="C2434" s="476" t="s">
        <v>9</v>
      </c>
      <c r="D2434" s="477">
        <v>94.4</v>
      </c>
    </row>
    <row r="2435" spans="1:4" s="476" customFormat="1" x14ac:dyDescent="0.2">
      <c r="A2435" s="476">
        <v>12773</v>
      </c>
      <c r="B2435" s="476" t="s">
        <v>16792</v>
      </c>
      <c r="C2435" s="476" t="s">
        <v>9</v>
      </c>
      <c r="D2435" s="477">
        <v>101.34</v>
      </c>
    </row>
    <row r="2436" spans="1:4" s="476" customFormat="1" x14ac:dyDescent="0.2">
      <c r="A2436" s="476">
        <v>12774</v>
      </c>
      <c r="B2436" s="476" t="s">
        <v>16793</v>
      </c>
      <c r="C2436" s="476" t="s">
        <v>9</v>
      </c>
      <c r="D2436" s="477">
        <v>124.94</v>
      </c>
    </row>
    <row r="2437" spans="1:4" s="476" customFormat="1" x14ac:dyDescent="0.2">
      <c r="A2437" s="476">
        <v>12776</v>
      </c>
      <c r="B2437" s="476" t="s">
        <v>16794</v>
      </c>
      <c r="C2437" s="476" t="s">
        <v>9</v>
      </c>
      <c r="D2437" s="478">
        <v>1860.23</v>
      </c>
    </row>
    <row r="2438" spans="1:4" s="476" customFormat="1" x14ac:dyDescent="0.2">
      <c r="A2438" s="476">
        <v>12777</v>
      </c>
      <c r="B2438" s="476" t="s">
        <v>16795</v>
      </c>
      <c r="C2438" s="476" t="s">
        <v>9</v>
      </c>
      <c r="D2438" s="478">
        <v>2429.41</v>
      </c>
    </row>
    <row r="2439" spans="1:4" s="476" customFormat="1" x14ac:dyDescent="0.2">
      <c r="A2439" s="476">
        <v>3391</v>
      </c>
      <c r="B2439" s="476" t="s">
        <v>9745</v>
      </c>
      <c r="C2439" s="476" t="s">
        <v>9</v>
      </c>
      <c r="D2439" s="477">
        <v>24.57</v>
      </c>
    </row>
    <row r="2440" spans="1:4" s="476" customFormat="1" x14ac:dyDescent="0.2">
      <c r="A2440" s="476">
        <v>3389</v>
      </c>
      <c r="B2440" s="476" t="s">
        <v>9746</v>
      </c>
      <c r="C2440" s="476" t="s">
        <v>9</v>
      </c>
      <c r="D2440" s="477">
        <v>12.75</v>
      </c>
    </row>
    <row r="2441" spans="1:4" s="476" customFormat="1" x14ac:dyDescent="0.2">
      <c r="A2441" s="476">
        <v>3390</v>
      </c>
      <c r="B2441" s="476" t="s">
        <v>9747</v>
      </c>
      <c r="C2441" s="476" t="s">
        <v>9</v>
      </c>
      <c r="D2441" s="477">
        <v>14.35</v>
      </c>
    </row>
    <row r="2442" spans="1:4" s="476" customFormat="1" x14ac:dyDescent="0.2">
      <c r="A2442" s="476">
        <v>12873</v>
      </c>
      <c r="B2442" s="476" t="s">
        <v>1756</v>
      </c>
      <c r="C2442" s="476" t="s">
        <v>7605</v>
      </c>
      <c r="D2442" s="477">
        <v>17.52</v>
      </c>
    </row>
    <row r="2443" spans="1:4" s="476" customFormat="1" x14ac:dyDescent="0.2">
      <c r="A2443" s="476">
        <v>41076</v>
      </c>
      <c r="B2443" s="476" t="s">
        <v>9748</v>
      </c>
      <c r="C2443" s="476" t="s">
        <v>908</v>
      </c>
      <c r="D2443" s="478">
        <v>3122</v>
      </c>
    </row>
    <row r="2444" spans="1:4" s="476" customFormat="1" x14ac:dyDescent="0.2">
      <c r="A2444" s="476">
        <v>140</v>
      </c>
      <c r="B2444" s="476" t="s">
        <v>9749</v>
      </c>
      <c r="C2444" s="476" t="s">
        <v>29</v>
      </c>
      <c r="D2444" s="477">
        <v>19.3</v>
      </c>
    </row>
    <row r="2445" spans="1:4" s="476" customFormat="1" x14ac:dyDescent="0.2">
      <c r="A2445" s="476">
        <v>151</v>
      </c>
      <c r="B2445" s="476" t="s">
        <v>9750</v>
      </c>
      <c r="C2445" s="476" t="s">
        <v>7596</v>
      </c>
      <c r="D2445" s="477">
        <v>28.48</v>
      </c>
    </row>
    <row r="2446" spans="1:4" s="476" customFormat="1" x14ac:dyDescent="0.2">
      <c r="A2446" s="476">
        <v>7340</v>
      </c>
      <c r="B2446" s="476" t="s">
        <v>9751</v>
      </c>
      <c r="C2446" s="476" t="s">
        <v>7596</v>
      </c>
      <c r="D2446" s="477">
        <v>24.35</v>
      </c>
    </row>
    <row r="2447" spans="1:4" s="476" customFormat="1" x14ac:dyDescent="0.2">
      <c r="A2447" s="476">
        <v>2701</v>
      </c>
      <c r="B2447" s="476" t="s">
        <v>9752</v>
      </c>
      <c r="C2447" s="476" t="s">
        <v>7605</v>
      </c>
      <c r="D2447" s="477">
        <v>13.48</v>
      </c>
    </row>
    <row r="2448" spans="1:4" s="476" customFormat="1" x14ac:dyDescent="0.2">
      <c r="A2448" s="476">
        <v>40929</v>
      </c>
      <c r="B2448" s="476" t="s">
        <v>9753</v>
      </c>
      <c r="C2448" s="476" t="s">
        <v>908</v>
      </c>
      <c r="D2448" s="478">
        <v>2405.9299999999998</v>
      </c>
    </row>
    <row r="2449" spans="1:4" s="476" customFormat="1" x14ac:dyDescent="0.2">
      <c r="A2449" s="476">
        <v>38114</v>
      </c>
      <c r="B2449" s="476" t="s">
        <v>9754</v>
      </c>
      <c r="C2449" s="476" t="s">
        <v>9</v>
      </c>
      <c r="D2449" s="477">
        <v>17.239999999999998</v>
      </c>
    </row>
    <row r="2450" spans="1:4" s="476" customFormat="1" x14ac:dyDescent="0.2">
      <c r="A2450" s="476">
        <v>38064</v>
      </c>
      <c r="B2450" s="476" t="s">
        <v>9755</v>
      </c>
      <c r="C2450" s="476" t="s">
        <v>9</v>
      </c>
      <c r="D2450" s="477">
        <v>19.28</v>
      </c>
    </row>
    <row r="2451" spans="1:4" s="476" customFormat="1" x14ac:dyDescent="0.2">
      <c r="A2451" s="476">
        <v>38115</v>
      </c>
      <c r="B2451" s="476" t="s">
        <v>9756</v>
      </c>
      <c r="C2451" s="476" t="s">
        <v>9</v>
      </c>
      <c r="D2451" s="477">
        <v>18.41</v>
      </c>
    </row>
    <row r="2452" spans="1:4" s="476" customFormat="1" x14ac:dyDescent="0.2">
      <c r="A2452" s="476">
        <v>38065</v>
      </c>
      <c r="B2452" s="476" t="s">
        <v>9757</v>
      </c>
      <c r="C2452" s="476" t="s">
        <v>9</v>
      </c>
      <c r="D2452" s="477">
        <v>27.35</v>
      </c>
    </row>
    <row r="2453" spans="1:4" s="476" customFormat="1" x14ac:dyDescent="0.2">
      <c r="A2453" s="476">
        <v>38078</v>
      </c>
      <c r="B2453" s="476" t="s">
        <v>9758</v>
      </c>
      <c r="C2453" s="476" t="s">
        <v>9</v>
      </c>
      <c r="D2453" s="477">
        <v>15.96</v>
      </c>
    </row>
    <row r="2454" spans="1:4" s="476" customFormat="1" x14ac:dyDescent="0.2">
      <c r="A2454" s="476">
        <v>38113</v>
      </c>
      <c r="B2454" s="476" t="s">
        <v>9759</v>
      </c>
      <c r="C2454" s="476" t="s">
        <v>9</v>
      </c>
      <c r="D2454" s="477">
        <v>8.67</v>
      </c>
    </row>
    <row r="2455" spans="1:4" s="476" customFormat="1" x14ac:dyDescent="0.2">
      <c r="A2455" s="476">
        <v>38063</v>
      </c>
      <c r="B2455" s="476" t="s">
        <v>9760</v>
      </c>
      <c r="C2455" s="476" t="s">
        <v>9</v>
      </c>
      <c r="D2455" s="477">
        <v>9.3000000000000007</v>
      </c>
    </row>
    <row r="2456" spans="1:4" s="476" customFormat="1" x14ac:dyDescent="0.2">
      <c r="A2456" s="476">
        <v>38080</v>
      </c>
      <c r="B2456" s="476" t="s">
        <v>9761</v>
      </c>
      <c r="C2456" s="476" t="s">
        <v>9</v>
      </c>
      <c r="D2456" s="477">
        <v>27.71</v>
      </c>
    </row>
    <row r="2457" spans="1:4" s="476" customFormat="1" x14ac:dyDescent="0.2">
      <c r="A2457" s="476">
        <v>38069</v>
      </c>
      <c r="B2457" s="476" t="s">
        <v>9762</v>
      </c>
      <c r="C2457" s="476" t="s">
        <v>9</v>
      </c>
      <c r="D2457" s="477">
        <v>15.16</v>
      </c>
    </row>
    <row r="2458" spans="1:4" s="476" customFormat="1" x14ac:dyDescent="0.2">
      <c r="A2458" s="476">
        <v>38077</v>
      </c>
      <c r="B2458" s="476" t="s">
        <v>9763</v>
      </c>
      <c r="C2458" s="476" t="s">
        <v>9</v>
      </c>
      <c r="D2458" s="477">
        <v>14.81</v>
      </c>
    </row>
    <row r="2459" spans="1:4" s="476" customFormat="1" x14ac:dyDescent="0.2">
      <c r="A2459" s="476">
        <v>38073</v>
      </c>
      <c r="B2459" s="476" t="s">
        <v>9764</v>
      </c>
      <c r="C2459" s="476" t="s">
        <v>9</v>
      </c>
      <c r="D2459" s="477">
        <v>22.57</v>
      </c>
    </row>
    <row r="2460" spans="1:4" s="476" customFormat="1" x14ac:dyDescent="0.2">
      <c r="A2460" s="476">
        <v>38112</v>
      </c>
      <c r="B2460" s="476" t="s">
        <v>9765</v>
      </c>
      <c r="C2460" s="476" t="s">
        <v>9</v>
      </c>
      <c r="D2460" s="477">
        <v>6.65</v>
      </c>
    </row>
    <row r="2461" spans="1:4" s="476" customFormat="1" x14ac:dyDescent="0.2">
      <c r="A2461" s="476">
        <v>38062</v>
      </c>
      <c r="B2461" s="476" t="s">
        <v>9766</v>
      </c>
      <c r="C2461" s="476" t="s">
        <v>9</v>
      </c>
      <c r="D2461" s="477">
        <v>6.83</v>
      </c>
    </row>
    <row r="2462" spans="1:4" s="476" customFormat="1" x14ac:dyDescent="0.2">
      <c r="A2462" s="476">
        <v>12128</v>
      </c>
      <c r="B2462" s="476" t="s">
        <v>9767</v>
      </c>
      <c r="C2462" s="476" t="s">
        <v>9</v>
      </c>
      <c r="D2462" s="477">
        <v>9.1300000000000008</v>
      </c>
    </row>
    <row r="2463" spans="1:4" s="476" customFormat="1" x14ac:dyDescent="0.2">
      <c r="A2463" s="476">
        <v>12129</v>
      </c>
      <c r="B2463" s="476" t="s">
        <v>9768</v>
      </c>
      <c r="C2463" s="476" t="s">
        <v>9</v>
      </c>
      <c r="D2463" s="477">
        <v>12.07</v>
      </c>
    </row>
    <row r="2464" spans="1:4" s="476" customFormat="1" x14ac:dyDescent="0.2">
      <c r="A2464" s="476">
        <v>38081</v>
      </c>
      <c r="B2464" s="476" t="s">
        <v>9769</v>
      </c>
      <c r="C2464" s="476" t="s">
        <v>9</v>
      </c>
      <c r="D2464" s="477">
        <v>23.51</v>
      </c>
    </row>
    <row r="2465" spans="1:4" s="476" customFormat="1" x14ac:dyDescent="0.2">
      <c r="A2465" s="476">
        <v>38070</v>
      </c>
      <c r="B2465" s="476" t="s">
        <v>9770</v>
      </c>
      <c r="C2465" s="476" t="s">
        <v>9</v>
      </c>
      <c r="D2465" s="477">
        <v>16.2</v>
      </c>
    </row>
    <row r="2466" spans="1:4" s="476" customFormat="1" x14ac:dyDescent="0.2">
      <c r="A2466" s="476">
        <v>38074</v>
      </c>
      <c r="B2466" s="476" t="s">
        <v>9771</v>
      </c>
      <c r="C2466" s="476" t="s">
        <v>9</v>
      </c>
      <c r="D2466" s="477">
        <v>24.63</v>
      </c>
    </row>
    <row r="2467" spans="1:4" s="476" customFormat="1" x14ac:dyDescent="0.2">
      <c r="A2467" s="476">
        <v>38079</v>
      </c>
      <c r="B2467" s="476" t="s">
        <v>9772</v>
      </c>
      <c r="C2467" s="476" t="s">
        <v>9</v>
      </c>
      <c r="D2467" s="477">
        <v>21.14</v>
      </c>
    </row>
    <row r="2468" spans="1:4" s="476" customFormat="1" x14ac:dyDescent="0.2">
      <c r="A2468" s="476">
        <v>38072</v>
      </c>
      <c r="B2468" s="476" t="s">
        <v>9773</v>
      </c>
      <c r="C2468" s="476" t="s">
        <v>9</v>
      </c>
      <c r="D2468" s="477">
        <v>20.309999999999999</v>
      </c>
    </row>
    <row r="2469" spans="1:4" s="476" customFormat="1" x14ac:dyDescent="0.2">
      <c r="A2469" s="476">
        <v>38068</v>
      </c>
      <c r="B2469" s="476" t="s">
        <v>9774</v>
      </c>
      <c r="C2469" s="476" t="s">
        <v>9</v>
      </c>
      <c r="D2469" s="477">
        <v>14.02</v>
      </c>
    </row>
    <row r="2470" spans="1:4" s="476" customFormat="1" x14ac:dyDescent="0.2">
      <c r="A2470" s="476">
        <v>38071</v>
      </c>
      <c r="B2470" s="476" t="s">
        <v>9775</v>
      </c>
      <c r="C2470" s="476" t="s">
        <v>9</v>
      </c>
      <c r="D2470" s="477">
        <v>16.77</v>
      </c>
    </row>
    <row r="2471" spans="1:4" s="476" customFormat="1" x14ac:dyDescent="0.2">
      <c r="A2471" s="476">
        <v>38412</v>
      </c>
      <c r="B2471" s="476" t="s">
        <v>1372</v>
      </c>
      <c r="C2471" s="476" t="s">
        <v>9</v>
      </c>
      <c r="D2471" s="478">
        <v>1100</v>
      </c>
    </row>
    <row r="2472" spans="1:4" s="476" customFormat="1" x14ac:dyDescent="0.2">
      <c r="A2472" s="476">
        <v>3405</v>
      </c>
      <c r="B2472" s="476" t="s">
        <v>9776</v>
      </c>
      <c r="C2472" s="476" t="s">
        <v>9</v>
      </c>
      <c r="D2472" s="477">
        <v>87.19</v>
      </c>
    </row>
    <row r="2473" spans="1:4" s="476" customFormat="1" x14ac:dyDescent="0.2">
      <c r="A2473" s="476">
        <v>3394</v>
      </c>
      <c r="B2473" s="476" t="s">
        <v>9777</v>
      </c>
      <c r="C2473" s="476" t="s">
        <v>9</v>
      </c>
      <c r="D2473" s="477">
        <v>460.28</v>
      </c>
    </row>
    <row r="2474" spans="1:4" s="476" customFormat="1" x14ac:dyDescent="0.2">
      <c r="A2474" s="476">
        <v>3393</v>
      </c>
      <c r="B2474" s="476" t="s">
        <v>9778</v>
      </c>
      <c r="C2474" s="476" t="s">
        <v>9</v>
      </c>
      <c r="D2474" s="477">
        <v>783.67</v>
      </c>
    </row>
    <row r="2475" spans="1:4" s="476" customFormat="1" x14ac:dyDescent="0.2">
      <c r="A2475" s="476">
        <v>3406</v>
      </c>
      <c r="B2475" s="476" t="s">
        <v>9779</v>
      </c>
      <c r="C2475" s="476" t="s">
        <v>9</v>
      </c>
      <c r="D2475" s="477">
        <v>26.69</v>
      </c>
    </row>
    <row r="2476" spans="1:4" s="476" customFormat="1" x14ac:dyDescent="0.2">
      <c r="A2476" s="476">
        <v>3395</v>
      </c>
      <c r="B2476" s="476" t="s">
        <v>9780</v>
      </c>
      <c r="C2476" s="476" t="s">
        <v>9</v>
      </c>
      <c r="D2476" s="477">
        <v>112.59</v>
      </c>
    </row>
    <row r="2477" spans="1:4" s="476" customFormat="1" x14ac:dyDescent="0.2">
      <c r="A2477" s="476">
        <v>3398</v>
      </c>
      <c r="B2477" s="476" t="s">
        <v>9781</v>
      </c>
      <c r="C2477" s="476" t="s">
        <v>9</v>
      </c>
      <c r="D2477" s="477">
        <v>5.35</v>
      </c>
    </row>
    <row r="2478" spans="1:4" s="476" customFormat="1" x14ac:dyDescent="0.2">
      <c r="A2478" s="476">
        <v>34377</v>
      </c>
      <c r="B2478" s="476" t="s">
        <v>9782</v>
      </c>
      <c r="C2478" s="476" t="s">
        <v>9</v>
      </c>
      <c r="D2478" s="477">
        <v>200.32</v>
      </c>
    </row>
    <row r="2479" spans="1:4" s="476" customFormat="1" x14ac:dyDescent="0.2">
      <c r="A2479" s="476">
        <v>40662</v>
      </c>
      <c r="B2479" s="476" t="s">
        <v>9783</v>
      </c>
      <c r="C2479" s="476" t="s">
        <v>9</v>
      </c>
      <c r="D2479" s="477">
        <v>214.54</v>
      </c>
    </row>
    <row r="2480" spans="1:4" s="476" customFormat="1" x14ac:dyDescent="0.2">
      <c r="A2480" s="476">
        <v>3437</v>
      </c>
      <c r="B2480" s="476" t="s">
        <v>9784</v>
      </c>
      <c r="C2480" s="476" t="s">
        <v>3</v>
      </c>
      <c r="D2480" s="477">
        <v>595.95000000000005</v>
      </c>
    </row>
    <row r="2481" spans="1:4" s="476" customFormat="1" x14ac:dyDescent="0.2">
      <c r="A2481" s="476">
        <v>11190</v>
      </c>
      <c r="B2481" s="476" t="s">
        <v>1233</v>
      </c>
      <c r="C2481" s="476" t="s">
        <v>9</v>
      </c>
      <c r="D2481" s="477">
        <v>212.9</v>
      </c>
    </row>
    <row r="2482" spans="1:4" s="476" customFormat="1" x14ac:dyDescent="0.2">
      <c r="A2482" s="476">
        <v>3428</v>
      </c>
      <c r="B2482" s="476" t="s">
        <v>9785</v>
      </c>
      <c r="C2482" s="476" t="s">
        <v>3</v>
      </c>
      <c r="D2482" s="477">
        <v>884</v>
      </c>
    </row>
    <row r="2483" spans="1:4" s="476" customFormat="1" x14ac:dyDescent="0.2">
      <c r="A2483" s="476">
        <v>3429</v>
      </c>
      <c r="B2483" s="476" t="s">
        <v>9786</v>
      </c>
      <c r="C2483" s="476" t="s">
        <v>3</v>
      </c>
      <c r="D2483" s="477">
        <v>505.07</v>
      </c>
    </row>
    <row r="2484" spans="1:4" s="476" customFormat="1" x14ac:dyDescent="0.2">
      <c r="A2484" s="476">
        <v>34370</v>
      </c>
      <c r="B2484" s="476" t="s">
        <v>9787</v>
      </c>
      <c r="C2484" s="476" t="s">
        <v>9</v>
      </c>
      <c r="D2484" s="477">
        <v>608.07000000000005</v>
      </c>
    </row>
    <row r="2485" spans="1:4" s="476" customFormat="1" x14ac:dyDescent="0.2">
      <c r="A2485" s="476">
        <v>34372</v>
      </c>
      <c r="B2485" s="476" t="s">
        <v>9788</v>
      </c>
      <c r="C2485" s="476" t="s">
        <v>9</v>
      </c>
      <c r="D2485" s="477">
        <v>845.91</v>
      </c>
    </row>
    <row r="2486" spans="1:4" s="476" customFormat="1" x14ac:dyDescent="0.2">
      <c r="A2486" s="476">
        <v>36896</v>
      </c>
      <c r="B2486" s="476" t="s">
        <v>9789</v>
      </c>
      <c r="C2486" s="476" t="s">
        <v>9</v>
      </c>
      <c r="D2486" s="477">
        <v>348.9</v>
      </c>
    </row>
    <row r="2487" spans="1:4" s="476" customFormat="1" x14ac:dyDescent="0.2">
      <c r="A2487" s="476">
        <v>34367</v>
      </c>
      <c r="B2487" s="476" t="s">
        <v>9790</v>
      </c>
      <c r="C2487" s="476" t="s">
        <v>9</v>
      </c>
      <c r="D2487" s="477">
        <v>409.83</v>
      </c>
    </row>
    <row r="2488" spans="1:4" s="476" customFormat="1" x14ac:dyDescent="0.2">
      <c r="A2488" s="476">
        <v>36897</v>
      </c>
      <c r="B2488" s="476" t="s">
        <v>9791</v>
      </c>
      <c r="C2488" s="476" t="s">
        <v>9</v>
      </c>
      <c r="D2488" s="477">
        <v>483.28</v>
      </c>
    </row>
    <row r="2489" spans="1:4" s="476" customFormat="1" x14ac:dyDescent="0.2">
      <c r="A2489" s="476">
        <v>34369</v>
      </c>
      <c r="B2489" s="476" t="s">
        <v>9792</v>
      </c>
      <c r="C2489" s="476" t="s">
        <v>9</v>
      </c>
      <c r="D2489" s="477">
        <v>572.59</v>
      </c>
    </row>
    <row r="2490" spans="1:4" s="476" customFormat="1" x14ac:dyDescent="0.2">
      <c r="A2490" s="476">
        <v>34364</v>
      </c>
      <c r="B2490" s="476" t="s">
        <v>9793</v>
      </c>
      <c r="C2490" s="476" t="s">
        <v>9</v>
      </c>
      <c r="D2490" s="477">
        <v>560.07000000000005</v>
      </c>
    </row>
    <row r="2491" spans="1:4" s="476" customFormat="1" x14ac:dyDescent="0.2">
      <c r="A2491" s="476">
        <v>40659</v>
      </c>
      <c r="B2491" s="476" t="s">
        <v>9794</v>
      </c>
      <c r="C2491" s="476" t="s">
        <v>3</v>
      </c>
      <c r="D2491" s="477">
        <v>843.19</v>
      </c>
    </row>
    <row r="2492" spans="1:4" s="476" customFormat="1" x14ac:dyDescent="0.2">
      <c r="A2492" s="476">
        <v>40660</v>
      </c>
      <c r="B2492" s="476" t="s">
        <v>9795</v>
      </c>
      <c r="C2492" s="476" t="s">
        <v>3</v>
      </c>
      <c r="D2492" s="478">
        <v>1068.6400000000001</v>
      </c>
    </row>
    <row r="2493" spans="1:4" s="476" customFormat="1" x14ac:dyDescent="0.2">
      <c r="A2493" s="476">
        <v>40661</v>
      </c>
      <c r="B2493" s="476" t="s">
        <v>9796</v>
      </c>
      <c r="C2493" s="476" t="s">
        <v>3</v>
      </c>
      <c r="D2493" s="477">
        <v>657.03</v>
      </c>
    </row>
    <row r="2494" spans="1:4" s="476" customFormat="1" x14ac:dyDescent="0.2">
      <c r="A2494" s="476">
        <v>3421</v>
      </c>
      <c r="B2494" s="476" t="s">
        <v>9797</v>
      </c>
      <c r="C2494" s="476" t="s">
        <v>3</v>
      </c>
      <c r="D2494" s="477">
        <v>662.06</v>
      </c>
    </row>
    <row r="2495" spans="1:4" s="476" customFormat="1" x14ac:dyDescent="0.2">
      <c r="A2495" s="476">
        <v>599</v>
      </c>
      <c r="B2495" s="476" t="s">
        <v>9798</v>
      </c>
      <c r="C2495" s="476" t="s">
        <v>3</v>
      </c>
      <c r="D2495" s="477">
        <v>302.57</v>
      </c>
    </row>
    <row r="2496" spans="1:4" s="476" customFormat="1" x14ac:dyDescent="0.2">
      <c r="A2496" s="476">
        <v>34381</v>
      </c>
      <c r="B2496" s="476" t="s">
        <v>9799</v>
      </c>
      <c r="C2496" s="476" t="s">
        <v>9</v>
      </c>
      <c r="D2496" s="477">
        <v>204.49</v>
      </c>
    </row>
    <row r="2497" spans="1:4" s="476" customFormat="1" x14ac:dyDescent="0.2">
      <c r="A2497" s="476">
        <v>3423</v>
      </c>
      <c r="B2497" s="476" t="s">
        <v>9800</v>
      </c>
      <c r="C2497" s="476" t="s">
        <v>3</v>
      </c>
      <c r="D2497" s="477">
        <v>933.66</v>
      </c>
    </row>
    <row r="2498" spans="1:4" s="476" customFormat="1" x14ac:dyDescent="0.2">
      <c r="A2498" s="476">
        <v>34797</v>
      </c>
      <c r="B2498" s="476" t="s">
        <v>9801</v>
      </c>
      <c r="C2498" s="476" t="s">
        <v>9</v>
      </c>
      <c r="D2498" s="477">
        <v>463.73</v>
      </c>
    </row>
    <row r="2499" spans="1:4" s="476" customFormat="1" x14ac:dyDescent="0.2">
      <c r="A2499" s="476">
        <v>25964</v>
      </c>
      <c r="B2499" s="476" t="s">
        <v>9802</v>
      </c>
      <c r="C2499" s="476" t="s">
        <v>7605</v>
      </c>
      <c r="D2499" s="477">
        <v>16.940000000000001</v>
      </c>
    </row>
    <row r="2500" spans="1:4" s="476" customFormat="1" x14ac:dyDescent="0.2">
      <c r="A2500" s="476">
        <v>41077</v>
      </c>
      <c r="B2500" s="476" t="s">
        <v>9803</v>
      </c>
      <c r="C2500" s="476" t="s">
        <v>908</v>
      </c>
      <c r="D2500" s="478">
        <v>3021.78</v>
      </c>
    </row>
    <row r="2501" spans="1:4" s="476" customFormat="1" x14ac:dyDescent="0.2">
      <c r="A2501" s="476">
        <v>20159</v>
      </c>
      <c r="B2501" s="476" t="s">
        <v>13167</v>
      </c>
      <c r="C2501" s="476" t="s">
        <v>9</v>
      </c>
      <c r="D2501" s="477">
        <v>51.62</v>
      </c>
    </row>
    <row r="2502" spans="1:4" s="476" customFormat="1" x14ac:dyDescent="0.2">
      <c r="A2502" s="476">
        <v>37963</v>
      </c>
      <c r="B2502" s="476" t="s">
        <v>9804</v>
      </c>
      <c r="C2502" s="476" t="s">
        <v>9</v>
      </c>
      <c r="D2502" s="477">
        <v>2.2200000000000002</v>
      </c>
    </row>
    <row r="2503" spans="1:4" s="476" customFormat="1" x14ac:dyDescent="0.2">
      <c r="A2503" s="476">
        <v>37964</v>
      </c>
      <c r="B2503" s="476" t="s">
        <v>9805</v>
      </c>
      <c r="C2503" s="476" t="s">
        <v>9</v>
      </c>
      <c r="D2503" s="477">
        <v>3.7</v>
      </c>
    </row>
    <row r="2504" spans="1:4" s="476" customFormat="1" x14ac:dyDescent="0.2">
      <c r="A2504" s="476">
        <v>37965</v>
      </c>
      <c r="B2504" s="476" t="s">
        <v>9806</v>
      </c>
      <c r="C2504" s="476" t="s">
        <v>9</v>
      </c>
      <c r="D2504" s="477">
        <v>5.37</v>
      </c>
    </row>
    <row r="2505" spans="1:4" s="476" customFormat="1" x14ac:dyDescent="0.2">
      <c r="A2505" s="476">
        <v>37966</v>
      </c>
      <c r="B2505" s="476" t="s">
        <v>9807</v>
      </c>
      <c r="C2505" s="476" t="s">
        <v>9</v>
      </c>
      <c r="D2505" s="477">
        <v>9.73</v>
      </c>
    </row>
    <row r="2506" spans="1:4" s="476" customFormat="1" x14ac:dyDescent="0.2">
      <c r="A2506" s="476">
        <v>37967</v>
      </c>
      <c r="B2506" s="476" t="s">
        <v>9808</v>
      </c>
      <c r="C2506" s="476" t="s">
        <v>9</v>
      </c>
      <c r="D2506" s="477">
        <v>15.6</v>
      </c>
    </row>
    <row r="2507" spans="1:4" s="476" customFormat="1" x14ac:dyDescent="0.2">
      <c r="A2507" s="476">
        <v>37968</v>
      </c>
      <c r="B2507" s="476" t="s">
        <v>9809</v>
      </c>
      <c r="C2507" s="476" t="s">
        <v>9</v>
      </c>
      <c r="D2507" s="477">
        <v>34.22</v>
      </c>
    </row>
    <row r="2508" spans="1:4" s="476" customFormat="1" x14ac:dyDescent="0.2">
      <c r="A2508" s="476">
        <v>37969</v>
      </c>
      <c r="B2508" s="476" t="s">
        <v>9810</v>
      </c>
      <c r="C2508" s="476" t="s">
        <v>9</v>
      </c>
      <c r="D2508" s="477">
        <v>91.41</v>
      </c>
    </row>
    <row r="2509" spans="1:4" s="476" customFormat="1" x14ac:dyDescent="0.2">
      <c r="A2509" s="476">
        <v>37970</v>
      </c>
      <c r="B2509" s="476" t="s">
        <v>9811</v>
      </c>
      <c r="C2509" s="476" t="s">
        <v>9</v>
      </c>
      <c r="D2509" s="477">
        <v>106.64</v>
      </c>
    </row>
    <row r="2510" spans="1:4" s="476" customFormat="1" x14ac:dyDescent="0.2">
      <c r="A2510" s="476">
        <v>21118</v>
      </c>
      <c r="B2510" s="476" t="s">
        <v>9812</v>
      </c>
      <c r="C2510" s="476" t="s">
        <v>9</v>
      </c>
      <c r="D2510" s="477">
        <v>1.68</v>
      </c>
    </row>
    <row r="2511" spans="1:4" s="476" customFormat="1" x14ac:dyDescent="0.2">
      <c r="A2511" s="476">
        <v>37956</v>
      </c>
      <c r="B2511" s="476" t="s">
        <v>9813</v>
      </c>
      <c r="C2511" s="476" t="s">
        <v>9</v>
      </c>
      <c r="D2511" s="477">
        <v>2.66</v>
      </c>
    </row>
    <row r="2512" spans="1:4" s="476" customFormat="1" x14ac:dyDescent="0.2">
      <c r="A2512" s="476">
        <v>37957</v>
      </c>
      <c r="B2512" s="476" t="s">
        <v>9814</v>
      </c>
      <c r="C2512" s="476" t="s">
        <v>9</v>
      </c>
      <c r="D2512" s="477">
        <v>5.61</v>
      </c>
    </row>
    <row r="2513" spans="1:4" s="476" customFormat="1" x14ac:dyDescent="0.2">
      <c r="A2513" s="476">
        <v>37958</v>
      </c>
      <c r="B2513" s="476" t="s">
        <v>9815</v>
      </c>
      <c r="C2513" s="476" t="s">
        <v>9</v>
      </c>
      <c r="D2513" s="477">
        <v>9.73</v>
      </c>
    </row>
    <row r="2514" spans="1:4" s="476" customFormat="1" x14ac:dyDescent="0.2">
      <c r="A2514" s="476">
        <v>37959</v>
      </c>
      <c r="B2514" s="476" t="s">
        <v>9816</v>
      </c>
      <c r="C2514" s="476" t="s">
        <v>9</v>
      </c>
      <c r="D2514" s="477">
        <v>15.6</v>
      </c>
    </row>
    <row r="2515" spans="1:4" s="476" customFormat="1" x14ac:dyDescent="0.2">
      <c r="A2515" s="476">
        <v>37960</v>
      </c>
      <c r="B2515" s="476" t="s">
        <v>9817</v>
      </c>
      <c r="C2515" s="476" t="s">
        <v>9</v>
      </c>
      <c r="D2515" s="477">
        <v>33.6</v>
      </c>
    </row>
    <row r="2516" spans="1:4" s="476" customFormat="1" x14ac:dyDescent="0.2">
      <c r="A2516" s="476">
        <v>37961</v>
      </c>
      <c r="B2516" s="476" t="s">
        <v>9818</v>
      </c>
      <c r="C2516" s="476" t="s">
        <v>9</v>
      </c>
      <c r="D2516" s="477">
        <v>89.14</v>
      </c>
    </row>
    <row r="2517" spans="1:4" s="476" customFormat="1" x14ac:dyDescent="0.2">
      <c r="A2517" s="476">
        <v>37962</v>
      </c>
      <c r="B2517" s="476" t="s">
        <v>9819</v>
      </c>
      <c r="C2517" s="476" t="s">
        <v>9</v>
      </c>
      <c r="D2517" s="477">
        <v>103.58</v>
      </c>
    </row>
    <row r="2518" spans="1:4" s="476" customFormat="1" x14ac:dyDescent="0.2">
      <c r="A2518" s="476">
        <v>3533</v>
      </c>
      <c r="B2518" s="476" t="s">
        <v>9820</v>
      </c>
      <c r="C2518" s="476" t="s">
        <v>9</v>
      </c>
      <c r="D2518" s="477">
        <v>2.4500000000000002</v>
      </c>
    </row>
    <row r="2519" spans="1:4" s="476" customFormat="1" x14ac:dyDescent="0.2">
      <c r="A2519" s="476">
        <v>3538</v>
      </c>
      <c r="B2519" s="476" t="s">
        <v>9821</v>
      </c>
      <c r="C2519" s="476" t="s">
        <v>9</v>
      </c>
      <c r="D2519" s="477">
        <v>4.2300000000000004</v>
      </c>
    </row>
    <row r="2520" spans="1:4" s="476" customFormat="1" x14ac:dyDescent="0.2">
      <c r="A2520" s="476">
        <v>3497</v>
      </c>
      <c r="B2520" s="476" t="s">
        <v>9822</v>
      </c>
      <c r="C2520" s="476" t="s">
        <v>9</v>
      </c>
      <c r="D2520" s="477">
        <v>15.81</v>
      </c>
    </row>
    <row r="2521" spans="1:4" s="476" customFormat="1" x14ac:dyDescent="0.2">
      <c r="A2521" s="476">
        <v>3498</v>
      </c>
      <c r="B2521" s="476" t="s">
        <v>9823</v>
      </c>
      <c r="C2521" s="476" t="s">
        <v>9</v>
      </c>
      <c r="D2521" s="477">
        <v>5.0199999999999996</v>
      </c>
    </row>
    <row r="2522" spans="1:4" s="476" customFormat="1" x14ac:dyDescent="0.2">
      <c r="A2522" s="476">
        <v>3496</v>
      </c>
      <c r="B2522" s="476" t="s">
        <v>9824</v>
      </c>
      <c r="C2522" s="476" t="s">
        <v>9</v>
      </c>
      <c r="D2522" s="477">
        <v>4.05</v>
      </c>
    </row>
    <row r="2523" spans="1:4" s="476" customFormat="1" x14ac:dyDescent="0.2">
      <c r="A2523" s="476">
        <v>38429</v>
      </c>
      <c r="B2523" s="476" t="s">
        <v>9825</v>
      </c>
      <c r="C2523" s="476" t="s">
        <v>9</v>
      </c>
      <c r="D2523" s="477">
        <v>5.67</v>
      </c>
    </row>
    <row r="2524" spans="1:4" s="476" customFormat="1" x14ac:dyDescent="0.2">
      <c r="A2524" s="476">
        <v>38431</v>
      </c>
      <c r="B2524" s="476" t="s">
        <v>9826</v>
      </c>
      <c r="C2524" s="476" t="s">
        <v>9</v>
      </c>
      <c r="D2524" s="477">
        <v>8.99</v>
      </c>
    </row>
    <row r="2525" spans="1:4" s="476" customFormat="1" x14ac:dyDescent="0.2">
      <c r="A2525" s="476">
        <v>38430</v>
      </c>
      <c r="B2525" s="476" t="s">
        <v>9827</v>
      </c>
      <c r="C2525" s="476" t="s">
        <v>9</v>
      </c>
      <c r="D2525" s="477">
        <v>11.48</v>
      </c>
    </row>
    <row r="2526" spans="1:4" s="476" customFormat="1" x14ac:dyDescent="0.2">
      <c r="A2526" s="476">
        <v>36348</v>
      </c>
      <c r="B2526" s="476" t="s">
        <v>9828</v>
      </c>
      <c r="C2526" s="476" t="s">
        <v>9</v>
      </c>
      <c r="D2526" s="477">
        <v>1.72</v>
      </c>
    </row>
    <row r="2527" spans="1:4" s="476" customFormat="1" x14ac:dyDescent="0.2">
      <c r="A2527" s="476">
        <v>36349</v>
      </c>
      <c r="B2527" s="476" t="s">
        <v>9829</v>
      </c>
      <c r="C2527" s="476" t="s">
        <v>9</v>
      </c>
      <c r="D2527" s="477">
        <v>2.58</v>
      </c>
    </row>
    <row r="2528" spans="1:4" s="476" customFormat="1" x14ac:dyDescent="0.2">
      <c r="A2528" s="476">
        <v>38433</v>
      </c>
      <c r="B2528" s="476" t="s">
        <v>9830</v>
      </c>
      <c r="C2528" s="476" t="s">
        <v>9</v>
      </c>
      <c r="D2528" s="477">
        <v>4.78</v>
      </c>
    </row>
    <row r="2529" spans="1:4" s="476" customFormat="1" x14ac:dyDescent="0.2">
      <c r="A2529" s="476">
        <v>38440</v>
      </c>
      <c r="B2529" s="476" t="s">
        <v>9831</v>
      </c>
      <c r="C2529" s="476" t="s">
        <v>9</v>
      </c>
      <c r="D2529" s="477">
        <v>164.83</v>
      </c>
    </row>
    <row r="2530" spans="1:4" s="476" customFormat="1" x14ac:dyDescent="0.2">
      <c r="A2530" s="476">
        <v>36359</v>
      </c>
      <c r="B2530" s="476" t="s">
        <v>9832</v>
      </c>
      <c r="C2530" s="476" t="s">
        <v>9</v>
      </c>
      <c r="D2530" s="477">
        <v>2.0499999999999998</v>
      </c>
    </row>
    <row r="2531" spans="1:4" s="476" customFormat="1" x14ac:dyDescent="0.2">
      <c r="A2531" s="476">
        <v>36360</v>
      </c>
      <c r="B2531" s="476" t="s">
        <v>9833</v>
      </c>
      <c r="C2531" s="476" t="s">
        <v>9</v>
      </c>
      <c r="D2531" s="477">
        <v>3.16</v>
      </c>
    </row>
    <row r="2532" spans="1:4" s="476" customFormat="1" x14ac:dyDescent="0.2">
      <c r="A2532" s="476">
        <v>38434</v>
      </c>
      <c r="B2532" s="476" t="s">
        <v>9834</v>
      </c>
      <c r="C2532" s="476" t="s">
        <v>9</v>
      </c>
      <c r="D2532" s="477">
        <v>4.84</v>
      </c>
    </row>
    <row r="2533" spans="1:4" s="476" customFormat="1" x14ac:dyDescent="0.2">
      <c r="A2533" s="476">
        <v>38435</v>
      </c>
      <c r="B2533" s="476" t="s">
        <v>9835</v>
      </c>
      <c r="C2533" s="476" t="s">
        <v>9</v>
      </c>
      <c r="D2533" s="477">
        <v>9.19</v>
      </c>
    </row>
    <row r="2534" spans="1:4" s="476" customFormat="1" x14ac:dyDescent="0.2">
      <c r="A2534" s="476">
        <v>38436</v>
      </c>
      <c r="B2534" s="476" t="s">
        <v>9836</v>
      </c>
      <c r="C2534" s="476" t="s">
        <v>9</v>
      </c>
      <c r="D2534" s="477">
        <v>19</v>
      </c>
    </row>
    <row r="2535" spans="1:4" s="476" customFormat="1" x14ac:dyDescent="0.2">
      <c r="A2535" s="476">
        <v>38437</v>
      </c>
      <c r="B2535" s="476" t="s">
        <v>9837</v>
      </c>
      <c r="C2535" s="476" t="s">
        <v>9</v>
      </c>
      <c r="D2535" s="477">
        <v>28.54</v>
      </c>
    </row>
    <row r="2536" spans="1:4" s="476" customFormat="1" x14ac:dyDescent="0.2">
      <c r="A2536" s="476">
        <v>38438</v>
      </c>
      <c r="B2536" s="476" t="s">
        <v>9838</v>
      </c>
      <c r="C2536" s="476" t="s">
        <v>9</v>
      </c>
      <c r="D2536" s="477">
        <v>72.11</v>
      </c>
    </row>
    <row r="2537" spans="1:4" s="476" customFormat="1" x14ac:dyDescent="0.2">
      <c r="A2537" s="476">
        <v>38439</v>
      </c>
      <c r="B2537" s="476" t="s">
        <v>9839</v>
      </c>
      <c r="C2537" s="476" t="s">
        <v>9</v>
      </c>
      <c r="D2537" s="477">
        <v>109.9</v>
      </c>
    </row>
    <row r="2538" spans="1:4" s="476" customFormat="1" x14ac:dyDescent="0.2">
      <c r="A2538" s="476">
        <v>10836</v>
      </c>
      <c r="B2538" s="476" t="s">
        <v>9840</v>
      </c>
      <c r="C2538" s="476" t="s">
        <v>9</v>
      </c>
      <c r="D2538" s="477">
        <v>18.09</v>
      </c>
    </row>
    <row r="2539" spans="1:4" s="476" customFormat="1" x14ac:dyDescent="0.2">
      <c r="A2539" s="476">
        <v>20128</v>
      </c>
      <c r="B2539" s="476" t="s">
        <v>9841</v>
      </c>
      <c r="C2539" s="476" t="s">
        <v>9</v>
      </c>
      <c r="D2539" s="477">
        <v>53.03</v>
      </c>
    </row>
    <row r="2540" spans="1:4" s="476" customFormat="1" x14ac:dyDescent="0.2">
      <c r="A2540" s="476">
        <v>20131</v>
      </c>
      <c r="B2540" s="476" t="s">
        <v>9842</v>
      </c>
      <c r="C2540" s="476" t="s">
        <v>9</v>
      </c>
      <c r="D2540" s="477">
        <v>48.41</v>
      </c>
    </row>
    <row r="2541" spans="1:4" s="476" customFormat="1" x14ac:dyDescent="0.2">
      <c r="A2541" s="476">
        <v>3521</v>
      </c>
      <c r="B2541" s="476" t="s">
        <v>9843</v>
      </c>
      <c r="C2541" s="476" t="s">
        <v>9</v>
      </c>
      <c r="D2541" s="477">
        <v>2.13</v>
      </c>
    </row>
    <row r="2542" spans="1:4" s="476" customFormat="1" x14ac:dyDescent="0.2">
      <c r="A2542" s="476">
        <v>3531</v>
      </c>
      <c r="B2542" s="476" t="s">
        <v>9844</v>
      </c>
      <c r="C2542" s="476" t="s">
        <v>9</v>
      </c>
      <c r="D2542" s="477">
        <v>2.41</v>
      </c>
    </row>
    <row r="2543" spans="1:4" s="476" customFormat="1" x14ac:dyDescent="0.2">
      <c r="A2543" s="476">
        <v>3522</v>
      </c>
      <c r="B2543" s="476" t="s">
        <v>9845</v>
      </c>
      <c r="C2543" s="476" t="s">
        <v>9</v>
      </c>
      <c r="D2543" s="477">
        <v>3.59</v>
      </c>
    </row>
    <row r="2544" spans="1:4" s="476" customFormat="1" x14ac:dyDescent="0.2">
      <c r="A2544" s="476">
        <v>3527</v>
      </c>
      <c r="B2544" s="476" t="s">
        <v>9846</v>
      </c>
      <c r="C2544" s="476" t="s">
        <v>9</v>
      </c>
      <c r="D2544" s="477">
        <v>12.34</v>
      </c>
    </row>
    <row r="2545" spans="1:4" s="476" customFormat="1" x14ac:dyDescent="0.2">
      <c r="A2545" s="476">
        <v>10835</v>
      </c>
      <c r="B2545" s="476" t="s">
        <v>9847</v>
      </c>
      <c r="C2545" s="476" t="s">
        <v>9</v>
      </c>
      <c r="D2545" s="477">
        <v>3.79</v>
      </c>
    </row>
    <row r="2546" spans="1:4" s="476" customFormat="1" x14ac:dyDescent="0.2">
      <c r="A2546" s="476">
        <v>3475</v>
      </c>
      <c r="B2546" s="476" t="s">
        <v>9848</v>
      </c>
      <c r="C2546" s="476" t="s">
        <v>9</v>
      </c>
      <c r="D2546" s="477">
        <v>4.1500000000000004</v>
      </c>
    </row>
    <row r="2547" spans="1:4" s="476" customFormat="1" x14ac:dyDescent="0.2">
      <c r="A2547" s="476">
        <v>3485</v>
      </c>
      <c r="B2547" s="476" t="s">
        <v>9849</v>
      </c>
      <c r="C2547" s="476" t="s">
        <v>9</v>
      </c>
      <c r="D2547" s="477">
        <v>13.25</v>
      </c>
    </row>
    <row r="2548" spans="1:4" s="476" customFormat="1" x14ac:dyDescent="0.2">
      <c r="A2548" s="476">
        <v>3534</v>
      </c>
      <c r="B2548" s="476" t="s">
        <v>9850</v>
      </c>
      <c r="C2548" s="476" t="s">
        <v>9</v>
      </c>
      <c r="D2548" s="477">
        <v>5.24</v>
      </c>
    </row>
    <row r="2549" spans="1:4" s="476" customFormat="1" x14ac:dyDescent="0.2">
      <c r="A2549" s="476">
        <v>3543</v>
      </c>
      <c r="B2549" s="476" t="s">
        <v>9851</v>
      </c>
      <c r="C2549" s="476" t="s">
        <v>9</v>
      </c>
      <c r="D2549" s="477">
        <v>2.63</v>
      </c>
    </row>
    <row r="2550" spans="1:4" s="476" customFormat="1" x14ac:dyDescent="0.2">
      <c r="A2550" s="476">
        <v>3482</v>
      </c>
      <c r="B2550" s="476" t="s">
        <v>9852</v>
      </c>
      <c r="C2550" s="476" t="s">
        <v>9</v>
      </c>
      <c r="D2550" s="477">
        <v>6.66</v>
      </c>
    </row>
    <row r="2551" spans="1:4" s="476" customFormat="1" x14ac:dyDescent="0.2">
      <c r="A2551" s="476">
        <v>3505</v>
      </c>
      <c r="B2551" s="476" t="s">
        <v>9853</v>
      </c>
      <c r="C2551" s="476" t="s">
        <v>9</v>
      </c>
      <c r="D2551" s="477">
        <v>3.78</v>
      </c>
    </row>
    <row r="2552" spans="1:4" s="476" customFormat="1" x14ac:dyDescent="0.2">
      <c r="A2552" s="476">
        <v>3516</v>
      </c>
      <c r="B2552" s="476" t="s">
        <v>1805</v>
      </c>
      <c r="C2552" s="476" t="s">
        <v>9</v>
      </c>
      <c r="D2552" s="477">
        <v>0.99</v>
      </c>
    </row>
    <row r="2553" spans="1:4" s="476" customFormat="1" x14ac:dyDescent="0.2">
      <c r="A2553" s="476">
        <v>3517</v>
      </c>
      <c r="B2553" s="476" t="s">
        <v>1800</v>
      </c>
      <c r="C2553" s="476" t="s">
        <v>9</v>
      </c>
      <c r="D2553" s="477">
        <v>3.45</v>
      </c>
    </row>
    <row r="2554" spans="1:4" s="476" customFormat="1" x14ac:dyDescent="0.2">
      <c r="A2554" s="476">
        <v>3515</v>
      </c>
      <c r="B2554" s="476" t="s">
        <v>9854</v>
      </c>
      <c r="C2554" s="476" t="s">
        <v>9</v>
      </c>
      <c r="D2554" s="477">
        <v>6.12</v>
      </c>
    </row>
    <row r="2555" spans="1:4" s="476" customFormat="1" x14ac:dyDescent="0.2">
      <c r="A2555" s="476">
        <v>20147</v>
      </c>
      <c r="B2555" s="476" t="s">
        <v>1622</v>
      </c>
      <c r="C2555" s="476" t="s">
        <v>9</v>
      </c>
      <c r="D2555" s="477">
        <v>6.58</v>
      </c>
    </row>
    <row r="2556" spans="1:4" s="476" customFormat="1" x14ac:dyDescent="0.2">
      <c r="A2556" s="476">
        <v>3524</v>
      </c>
      <c r="B2556" s="476" t="s">
        <v>1620</v>
      </c>
      <c r="C2556" s="476" t="s">
        <v>9</v>
      </c>
      <c r="D2556" s="477">
        <v>7.81</v>
      </c>
    </row>
    <row r="2557" spans="1:4" s="476" customFormat="1" x14ac:dyDescent="0.2">
      <c r="A2557" s="476">
        <v>3532</v>
      </c>
      <c r="B2557" s="476" t="s">
        <v>9855</v>
      </c>
      <c r="C2557" s="476" t="s">
        <v>9</v>
      </c>
      <c r="D2557" s="477">
        <v>14.29</v>
      </c>
    </row>
    <row r="2558" spans="1:4" s="476" customFormat="1" x14ac:dyDescent="0.2">
      <c r="A2558" s="476">
        <v>3528</v>
      </c>
      <c r="B2558" s="476" t="s">
        <v>1811</v>
      </c>
      <c r="C2558" s="476" t="s">
        <v>9</v>
      </c>
      <c r="D2558" s="477">
        <v>7.8</v>
      </c>
    </row>
    <row r="2559" spans="1:4" s="476" customFormat="1" x14ac:dyDescent="0.2">
      <c r="A2559" s="476">
        <v>37952</v>
      </c>
      <c r="B2559" s="476" t="s">
        <v>9856</v>
      </c>
      <c r="C2559" s="476" t="s">
        <v>9</v>
      </c>
      <c r="D2559" s="477">
        <v>55.6</v>
      </c>
    </row>
    <row r="2560" spans="1:4" s="476" customFormat="1" x14ac:dyDescent="0.2">
      <c r="A2560" s="476">
        <v>37951</v>
      </c>
      <c r="B2560" s="476" t="s">
        <v>9857</v>
      </c>
      <c r="C2560" s="476" t="s">
        <v>9</v>
      </c>
      <c r="D2560" s="477">
        <v>2.02</v>
      </c>
    </row>
    <row r="2561" spans="1:4" s="476" customFormat="1" x14ac:dyDescent="0.2">
      <c r="A2561" s="476">
        <v>3518</v>
      </c>
      <c r="B2561" s="476" t="s">
        <v>1807</v>
      </c>
      <c r="C2561" s="476" t="s">
        <v>9</v>
      </c>
      <c r="D2561" s="477">
        <v>2.96</v>
      </c>
    </row>
    <row r="2562" spans="1:4" s="476" customFormat="1" x14ac:dyDescent="0.2">
      <c r="A2562" s="476">
        <v>3519</v>
      </c>
      <c r="B2562" s="476" t="s">
        <v>1809</v>
      </c>
      <c r="C2562" s="476" t="s">
        <v>9</v>
      </c>
      <c r="D2562" s="477">
        <v>7.01</v>
      </c>
    </row>
    <row r="2563" spans="1:4" s="476" customFormat="1" x14ac:dyDescent="0.2">
      <c r="A2563" s="476">
        <v>3520</v>
      </c>
      <c r="B2563" s="476" t="s">
        <v>1799</v>
      </c>
      <c r="C2563" s="476" t="s">
        <v>9</v>
      </c>
      <c r="D2563" s="477">
        <v>7.85</v>
      </c>
    </row>
    <row r="2564" spans="1:4" s="476" customFormat="1" x14ac:dyDescent="0.2">
      <c r="A2564" s="476">
        <v>37950</v>
      </c>
      <c r="B2564" s="476" t="s">
        <v>9858</v>
      </c>
      <c r="C2564" s="476" t="s">
        <v>9</v>
      </c>
      <c r="D2564" s="477">
        <v>48.41</v>
      </c>
    </row>
    <row r="2565" spans="1:4" s="476" customFormat="1" x14ac:dyDescent="0.2">
      <c r="A2565" s="476">
        <v>37949</v>
      </c>
      <c r="B2565" s="476" t="s">
        <v>9859</v>
      </c>
      <c r="C2565" s="476" t="s">
        <v>9</v>
      </c>
      <c r="D2565" s="477">
        <v>1.77</v>
      </c>
    </row>
    <row r="2566" spans="1:4" s="476" customFormat="1" x14ac:dyDescent="0.2">
      <c r="A2566" s="476">
        <v>3526</v>
      </c>
      <c r="B2566" s="476" t="s">
        <v>1802</v>
      </c>
      <c r="C2566" s="476" t="s">
        <v>9</v>
      </c>
      <c r="D2566" s="477">
        <v>2.38</v>
      </c>
    </row>
    <row r="2567" spans="1:4" s="476" customFormat="1" x14ac:dyDescent="0.2">
      <c r="A2567" s="476">
        <v>3509</v>
      </c>
      <c r="B2567" s="476" t="s">
        <v>1804</v>
      </c>
      <c r="C2567" s="476" t="s">
        <v>9</v>
      </c>
      <c r="D2567" s="477">
        <v>6.18</v>
      </c>
    </row>
    <row r="2568" spans="1:4" s="476" customFormat="1" x14ac:dyDescent="0.2">
      <c r="A2568" s="476">
        <v>3530</v>
      </c>
      <c r="B2568" s="476" t="s">
        <v>9860</v>
      </c>
      <c r="C2568" s="476" t="s">
        <v>9</v>
      </c>
      <c r="D2568" s="477">
        <v>245.95</v>
      </c>
    </row>
    <row r="2569" spans="1:4" s="476" customFormat="1" x14ac:dyDescent="0.2">
      <c r="A2569" s="476">
        <v>3542</v>
      </c>
      <c r="B2569" s="476" t="s">
        <v>9861</v>
      </c>
      <c r="C2569" s="476" t="s">
        <v>9</v>
      </c>
      <c r="D2569" s="477">
        <v>0.56999999999999995</v>
      </c>
    </row>
    <row r="2570" spans="1:4" s="476" customFormat="1" x14ac:dyDescent="0.2">
      <c r="A2570" s="476">
        <v>3529</v>
      </c>
      <c r="B2570" s="476" t="s">
        <v>1603</v>
      </c>
      <c r="C2570" s="476" t="s">
        <v>9</v>
      </c>
      <c r="D2570" s="477">
        <v>0.79</v>
      </c>
    </row>
    <row r="2571" spans="1:4" s="476" customFormat="1" x14ac:dyDescent="0.2">
      <c r="A2571" s="476">
        <v>3536</v>
      </c>
      <c r="B2571" s="476" t="s">
        <v>1044</v>
      </c>
      <c r="C2571" s="476" t="s">
        <v>9</v>
      </c>
      <c r="D2571" s="477">
        <v>2.35</v>
      </c>
    </row>
    <row r="2572" spans="1:4" s="476" customFormat="1" x14ac:dyDescent="0.2">
      <c r="A2572" s="476">
        <v>3535</v>
      </c>
      <c r="B2572" s="476" t="s">
        <v>9862</v>
      </c>
      <c r="C2572" s="476" t="s">
        <v>9</v>
      </c>
      <c r="D2572" s="477">
        <v>5.58</v>
      </c>
    </row>
    <row r="2573" spans="1:4" s="476" customFormat="1" x14ac:dyDescent="0.2">
      <c r="A2573" s="476">
        <v>3540</v>
      </c>
      <c r="B2573" s="476" t="s">
        <v>1608</v>
      </c>
      <c r="C2573" s="476" t="s">
        <v>9</v>
      </c>
      <c r="D2573" s="477">
        <v>6.04</v>
      </c>
    </row>
    <row r="2574" spans="1:4" s="476" customFormat="1" x14ac:dyDescent="0.2">
      <c r="A2574" s="476">
        <v>3539</v>
      </c>
      <c r="B2574" s="476" t="s">
        <v>1610</v>
      </c>
      <c r="C2574" s="476" t="s">
        <v>9</v>
      </c>
      <c r="D2574" s="477">
        <v>26.23</v>
      </c>
    </row>
    <row r="2575" spans="1:4" s="476" customFormat="1" x14ac:dyDescent="0.2">
      <c r="A2575" s="476">
        <v>3513</v>
      </c>
      <c r="B2575" s="476" t="s">
        <v>1679</v>
      </c>
      <c r="C2575" s="476" t="s">
        <v>9</v>
      </c>
      <c r="D2575" s="477">
        <v>116.59</v>
      </c>
    </row>
    <row r="2576" spans="1:4" s="476" customFormat="1" x14ac:dyDescent="0.2">
      <c r="A2576" s="476">
        <v>3492</v>
      </c>
      <c r="B2576" s="476" t="s">
        <v>9863</v>
      </c>
      <c r="C2576" s="476" t="s">
        <v>9</v>
      </c>
      <c r="D2576" s="477">
        <v>22.44</v>
      </c>
    </row>
    <row r="2577" spans="1:4" s="476" customFormat="1" x14ac:dyDescent="0.2">
      <c r="A2577" s="476">
        <v>3491</v>
      </c>
      <c r="B2577" s="476" t="s">
        <v>9864</v>
      </c>
      <c r="C2577" s="476" t="s">
        <v>9</v>
      </c>
      <c r="D2577" s="477">
        <v>12.8</v>
      </c>
    </row>
    <row r="2578" spans="1:4" s="476" customFormat="1" x14ac:dyDescent="0.2">
      <c r="A2578" s="476">
        <v>3493</v>
      </c>
      <c r="B2578" s="476" t="s">
        <v>9865</v>
      </c>
      <c r="C2578" s="476" t="s">
        <v>9</v>
      </c>
      <c r="D2578" s="477">
        <v>30.68</v>
      </c>
    </row>
    <row r="2579" spans="1:4" s="476" customFormat="1" x14ac:dyDescent="0.2">
      <c r="A2579" s="476">
        <v>12628</v>
      </c>
      <c r="B2579" s="476" t="s">
        <v>9866</v>
      </c>
      <c r="C2579" s="476" t="s">
        <v>9</v>
      </c>
      <c r="D2579" s="477">
        <v>8.31</v>
      </c>
    </row>
    <row r="2580" spans="1:4" s="476" customFormat="1" x14ac:dyDescent="0.2">
      <c r="A2580" s="476">
        <v>12629</v>
      </c>
      <c r="B2580" s="476" t="s">
        <v>9867</v>
      </c>
      <c r="C2580" s="476" t="s">
        <v>9</v>
      </c>
      <c r="D2580" s="477">
        <v>9.02</v>
      </c>
    </row>
    <row r="2581" spans="1:4" s="476" customFormat="1" x14ac:dyDescent="0.2">
      <c r="A2581" s="476">
        <v>3481</v>
      </c>
      <c r="B2581" s="476" t="s">
        <v>9868</v>
      </c>
      <c r="C2581" s="476" t="s">
        <v>9</v>
      </c>
      <c r="D2581" s="477">
        <v>15.54</v>
      </c>
    </row>
    <row r="2582" spans="1:4" s="476" customFormat="1" x14ac:dyDescent="0.2">
      <c r="A2582" s="476">
        <v>3510</v>
      </c>
      <c r="B2582" s="476" t="s">
        <v>9869</v>
      </c>
      <c r="C2582" s="476" t="s">
        <v>9</v>
      </c>
      <c r="D2582" s="477">
        <v>14.52</v>
      </c>
    </row>
    <row r="2583" spans="1:4" s="476" customFormat="1" x14ac:dyDescent="0.2">
      <c r="A2583" s="476">
        <v>3508</v>
      </c>
      <c r="B2583" s="476" t="s">
        <v>9870</v>
      </c>
      <c r="C2583" s="476" t="s">
        <v>9</v>
      </c>
      <c r="D2583" s="477">
        <v>37.97</v>
      </c>
    </row>
    <row r="2584" spans="1:4" s="476" customFormat="1" x14ac:dyDescent="0.2">
      <c r="A2584" s="476">
        <v>38939</v>
      </c>
      <c r="B2584" s="476" t="s">
        <v>9871</v>
      </c>
      <c r="C2584" s="476" t="s">
        <v>9</v>
      </c>
      <c r="D2584" s="477">
        <v>19.190000000000001</v>
      </c>
    </row>
    <row r="2585" spans="1:4" s="476" customFormat="1" x14ac:dyDescent="0.2">
      <c r="A2585" s="476">
        <v>38940</v>
      </c>
      <c r="B2585" s="476" t="s">
        <v>9872</v>
      </c>
      <c r="C2585" s="476" t="s">
        <v>9</v>
      </c>
      <c r="D2585" s="477">
        <v>29.29</v>
      </c>
    </row>
    <row r="2586" spans="1:4" s="476" customFormat="1" x14ac:dyDescent="0.2">
      <c r="A2586" s="476">
        <v>38941</v>
      </c>
      <c r="B2586" s="476" t="s">
        <v>9873</v>
      </c>
      <c r="C2586" s="476" t="s">
        <v>9</v>
      </c>
      <c r="D2586" s="477">
        <v>34.6</v>
      </c>
    </row>
    <row r="2587" spans="1:4" s="476" customFormat="1" x14ac:dyDescent="0.2">
      <c r="A2587" s="476">
        <v>38942</v>
      </c>
      <c r="B2587" s="476" t="s">
        <v>9874</v>
      </c>
      <c r="C2587" s="476" t="s">
        <v>9</v>
      </c>
      <c r="D2587" s="477">
        <v>38.76</v>
      </c>
    </row>
    <row r="2588" spans="1:4" s="476" customFormat="1" x14ac:dyDescent="0.2">
      <c r="A2588" s="476">
        <v>38987</v>
      </c>
      <c r="B2588" s="476" t="s">
        <v>9875</v>
      </c>
      <c r="C2588" s="476" t="s">
        <v>9</v>
      </c>
      <c r="D2588" s="477">
        <v>8.5500000000000007</v>
      </c>
    </row>
    <row r="2589" spans="1:4" s="476" customFormat="1" x14ac:dyDescent="0.2">
      <c r="A2589" s="476">
        <v>38988</v>
      </c>
      <c r="B2589" s="476" t="s">
        <v>9876</v>
      </c>
      <c r="C2589" s="476" t="s">
        <v>9</v>
      </c>
      <c r="D2589" s="477">
        <v>19.87</v>
      </c>
    </row>
    <row r="2590" spans="1:4" s="476" customFormat="1" x14ac:dyDescent="0.2">
      <c r="A2590" s="476">
        <v>38989</v>
      </c>
      <c r="B2590" s="476" t="s">
        <v>9877</v>
      </c>
      <c r="C2590" s="476" t="s">
        <v>9</v>
      </c>
      <c r="D2590" s="477">
        <v>26.41</v>
      </c>
    </row>
    <row r="2591" spans="1:4" s="476" customFormat="1" x14ac:dyDescent="0.2">
      <c r="A2591" s="476">
        <v>38990</v>
      </c>
      <c r="B2591" s="476" t="s">
        <v>9878</v>
      </c>
      <c r="C2591" s="476" t="s">
        <v>9</v>
      </c>
      <c r="D2591" s="477">
        <v>69.599999999999994</v>
      </c>
    </row>
    <row r="2592" spans="1:4" s="476" customFormat="1" x14ac:dyDescent="0.2">
      <c r="A2592" s="476">
        <v>38991</v>
      </c>
      <c r="B2592" s="476" t="s">
        <v>9879</v>
      </c>
      <c r="C2592" s="476" t="s">
        <v>9</v>
      </c>
      <c r="D2592" s="477">
        <v>140.63</v>
      </c>
    </row>
    <row r="2593" spans="1:4" s="476" customFormat="1" x14ac:dyDescent="0.2">
      <c r="A2593" s="476">
        <v>38913</v>
      </c>
      <c r="B2593" s="476" t="s">
        <v>9880</v>
      </c>
      <c r="C2593" s="476" t="s">
        <v>9</v>
      </c>
      <c r="D2593" s="477">
        <v>17.8</v>
      </c>
    </row>
    <row r="2594" spans="1:4" s="476" customFormat="1" x14ac:dyDescent="0.2">
      <c r="A2594" s="476">
        <v>38914</v>
      </c>
      <c r="B2594" s="476" t="s">
        <v>9881</v>
      </c>
      <c r="C2594" s="476" t="s">
        <v>9</v>
      </c>
      <c r="D2594" s="477">
        <v>20.65</v>
      </c>
    </row>
    <row r="2595" spans="1:4" s="476" customFormat="1" x14ac:dyDescent="0.2">
      <c r="A2595" s="476">
        <v>38915</v>
      </c>
      <c r="B2595" s="476" t="s">
        <v>9882</v>
      </c>
      <c r="C2595" s="476" t="s">
        <v>9</v>
      </c>
      <c r="D2595" s="477">
        <v>35.86</v>
      </c>
    </row>
    <row r="2596" spans="1:4" s="476" customFormat="1" x14ac:dyDescent="0.2">
      <c r="A2596" s="476">
        <v>38916</v>
      </c>
      <c r="B2596" s="476" t="s">
        <v>9883</v>
      </c>
      <c r="C2596" s="476" t="s">
        <v>9</v>
      </c>
      <c r="D2596" s="477">
        <v>47.3</v>
      </c>
    </row>
    <row r="2597" spans="1:4" s="476" customFormat="1" x14ac:dyDescent="0.2">
      <c r="A2597" s="476">
        <v>39300</v>
      </c>
      <c r="B2597" s="476" t="s">
        <v>9884</v>
      </c>
      <c r="C2597" s="476" t="s">
        <v>9</v>
      </c>
      <c r="D2597" s="477">
        <v>16.09</v>
      </c>
    </row>
    <row r="2598" spans="1:4" s="476" customFormat="1" x14ac:dyDescent="0.2">
      <c r="A2598" s="476">
        <v>39301</v>
      </c>
      <c r="B2598" s="476" t="s">
        <v>9885</v>
      </c>
      <c r="C2598" s="476" t="s">
        <v>9</v>
      </c>
      <c r="D2598" s="477">
        <v>22.32</v>
      </c>
    </row>
    <row r="2599" spans="1:4" s="476" customFormat="1" x14ac:dyDescent="0.2">
      <c r="A2599" s="476">
        <v>39302</v>
      </c>
      <c r="B2599" s="476" t="s">
        <v>9886</v>
      </c>
      <c r="C2599" s="476" t="s">
        <v>9</v>
      </c>
      <c r="D2599" s="477">
        <v>28.04</v>
      </c>
    </row>
    <row r="2600" spans="1:4" s="476" customFormat="1" x14ac:dyDescent="0.2">
      <c r="A2600" s="476">
        <v>39303</v>
      </c>
      <c r="B2600" s="476" t="s">
        <v>9887</v>
      </c>
      <c r="C2600" s="476" t="s">
        <v>9</v>
      </c>
      <c r="D2600" s="477">
        <v>49.3</v>
      </c>
    </row>
    <row r="2601" spans="1:4" s="476" customFormat="1" x14ac:dyDescent="0.2">
      <c r="A2601" s="476">
        <v>38923</v>
      </c>
      <c r="B2601" s="476" t="s">
        <v>9888</v>
      </c>
      <c r="C2601" s="476" t="s">
        <v>9</v>
      </c>
      <c r="D2601" s="477">
        <v>15.7</v>
      </c>
    </row>
    <row r="2602" spans="1:4" s="476" customFormat="1" x14ac:dyDescent="0.2">
      <c r="A2602" s="476">
        <v>38925</v>
      </c>
      <c r="B2602" s="476" t="s">
        <v>9889</v>
      </c>
      <c r="C2602" s="476" t="s">
        <v>9</v>
      </c>
      <c r="D2602" s="477">
        <v>16.88</v>
      </c>
    </row>
    <row r="2603" spans="1:4" s="476" customFormat="1" x14ac:dyDescent="0.2">
      <c r="A2603" s="476">
        <v>38926</v>
      </c>
      <c r="B2603" s="476" t="s">
        <v>9890</v>
      </c>
      <c r="C2603" s="476" t="s">
        <v>9</v>
      </c>
      <c r="D2603" s="477">
        <v>24.1</v>
      </c>
    </row>
    <row r="2604" spans="1:4" s="476" customFormat="1" x14ac:dyDescent="0.2">
      <c r="A2604" s="476">
        <v>38927</v>
      </c>
      <c r="B2604" s="476" t="s">
        <v>9891</v>
      </c>
      <c r="C2604" s="476" t="s">
        <v>9</v>
      </c>
      <c r="D2604" s="477">
        <v>25.78</v>
      </c>
    </row>
    <row r="2605" spans="1:4" s="476" customFormat="1" x14ac:dyDescent="0.2">
      <c r="A2605" s="476">
        <v>39304</v>
      </c>
      <c r="B2605" s="476" t="s">
        <v>9892</v>
      </c>
      <c r="C2605" s="476" t="s">
        <v>9</v>
      </c>
      <c r="D2605" s="477">
        <v>19.86</v>
      </c>
    </row>
    <row r="2606" spans="1:4" s="476" customFormat="1" x14ac:dyDescent="0.2">
      <c r="A2606" s="476">
        <v>38924</v>
      </c>
      <c r="B2606" s="476" t="s">
        <v>9893</v>
      </c>
      <c r="C2606" s="476" t="s">
        <v>9</v>
      </c>
      <c r="D2606" s="477">
        <v>28.3</v>
      </c>
    </row>
    <row r="2607" spans="1:4" s="476" customFormat="1" x14ac:dyDescent="0.2">
      <c r="A2607" s="476">
        <v>39305</v>
      </c>
      <c r="B2607" s="476" t="s">
        <v>9894</v>
      </c>
      <c r="C2607" s="476" t="s">
        <v>9</v>
      </c>
      <c r="D2607" s="477">
        <v>26</v>
      </c>
    </row>
    <row r="2608" spans="1:4" s="476" customFormat="1" x14ac:dyDescent="0.2">
      <c r="A2608" s="476">
        <v>39306</v>
      </c>
      <c r="B2608" s="476" t="s">
        <v>9895</v>
      </c>
      <c r="C2608" s="476" t="s">
        <v>9</v>
      </c>
      <c r="D2608" s="477">
        <v>32.53</v>
      </c>
    </row>
    <row r="2609" spans="1:4" s="476" customFormat="1" x14ac:dyDescent="0.2">
      <c r="A2609" s="476">
        <v>38928</v>
      </c>
      <c r="B2609" s="476" t="s">
        <v>9896</v>
      </c>
      <c r="C2609" s="476" t="s">
        <v>9</v>
      </c>
      <c r="D2609" s="477">
        <v>28.58</v>
      </c>
    </row>
    <row r="2610" spans="1:4" s="476" customFormat="1" x14ac:dyDescent="0.2">
      <c r="A2610" s="476">
        <v>38929</v>
      </c>
      <c r="B2610" s="476" t="s">
        <v>9897</v>
      </c>
      <c r="C2610" s="476" t="s">
        <v>9</v>
      </c>
      <c r="D2610" s="477">
        <v>50.67</v>
      </c>
    </row>
    <row r="2611" spans="1:4" s="476" customFormat="1" x14ac:dyDescent="0.2">
      <c r="A2611" s="476">
        <v>39307</v>
      </c>
      <c r="B2611" s="476" t="s">
        <v>9898</v>
      </c>
      <c r="C2611" s="476" t="s">
        <v>9</v>
      </c>
      <c r="D2611" s="477">
        <v>37.44</v>
      </c>
    </row>
    <row r="2612" spans="1:4" s="476" customFormat="1" x14ac:dyDescent="0.2">
      <c r="A2612" s="476">
        <v>38930</v>
      </c>
      <c r="B2612" s="476" t="s">
        <v>9899</v>
      </c>
      <c r="C2612" s="476" t="s">
        <v>9</v>
      </c>
      <c r="D2612" s="477">
        <v>63.65</v>
      </c>
    </row>
    <row r="2613" spans="1:4" s="476" customFormat="1" x14ac:dyDescent="0.2">
      <c r="A2613" s="476">
        <v>38931</v>
      </c>
      <c r="B2613" s="476" t="s">
        <v>9900</v>
      </c>
      <c r="C2613" s="476" t="s">
        <v>9</v>
      </c>
      <c r="D2613" s="477">
        <v>16.03</v>
      </c>
    </row>
    <row r="2614" spans="1:4" s="476" customFormat="1" x14ac:dyDescent="0.2">
      <c r="A2614" s="476">
        <v>38932</v>
      </c>
      <c r="B2614" s="476" t="s">
        <v>9901</v>
      </c>
      <c r="C2614" s="476" t="s">
        <v>9</v>
      </c>
      <c r="D2614" s="477">
        <v>16.190000000000001</v>
      </c>
    </row>
    <row r="2615" spans="1:4" s="476" customFormat="1" x14ac:dyDescent="0.2">
      <c r="A2615" s="476">
        <v>38934</v>
      </c>
      <c r="B2615" s="476" t="s">
        <v>9902</v>
      </c>
      <c r="C2615" s="476" t="s">
        <v>9</v>
      </c>
      <c r="D2615" s="477">
        <v>23.92</v>
      </c>
    </row>
    <row r="2616" spans="1:4" s="476" customFormat="1" x14ac:dyDescent="0.2">
      <c r="A2616" s="476">
        <v>38935</v>
      </c>
      <c r="B2616" s="476" t="s">
        <v>9903</v>
      </c>
      <c r="C2616" s="476" t="s">
        <v>9</v>
      </c>
      <c r="D2616" s="477">
        <v>25.6</v>
      </c>
    </row>
    <row r="2617" spans="1:4" s="476" customFormat="1" x14ac:dyDescent="0.2">
      <c r="A2617" s="476">
        <v>38936</v>
      </c>
      <c r="B2617" s="476" t="s">
        <v>9904</v>
      </c>
      <c r="C2617" s="476" t="s">
        <v>9</v>
      </c>
      <c r="D2617" s="477">
        <v>27.42</v>
      </c>
    </row>
    <row r="2618" spans="1:4" s="476" customFormat="1" x14ac:dyDescent="0.2">
      <c r="A2618" s="476">
        <v>38937</v>
      </c>
      <c r="B2618" s="476" t="s">
        <v>9905</v>
      </c>
      <c r="C2618" s="476" t="s">
        <v>9</v>
      </c>
      <c r="D2618" s="477">
        <v>33.409999999999997</v>
      </c>
    </row>
    <row r="2619" spans="1:4" s="476" customFormat="1" x14ac:dyDescent="0.2">
      <c r="A2619" s="476">
        <v>38938</v>
      </c>
      <c r="B2619" s="476" t="s">
        <v>9906</v>
      </c>
      <c r="C2619" s="476" t="s">
        <v>9</v>
      </c>
      <c r="D2619" s="477">
        <v>49.68</v>
      </c>
    </row>
    <row r="2620" spans="1:4" s="476" customFormat="1" x14ac:dyDescent="0.2">
      <c r="A2620" s="476">
        <v>3489</v>
      </c>
      <c r="B2620" s="476" t="s">
        <v>9907</v>
      </c>
      <c r="C2620" s="476" t="s">
        <v>9</v>
      </c>
      <c r="D2620" s="477">
        <v>14.35</v>
      </c>
    </row>
    <row r="2621" spans="1:4" s="476" customFormat="1" x14ac:dyDescent="0.2">
      <c r="A2621" s="476">
        <v>20151</v>
      </c>
      <c r="B2621" s="476" t="s">
        <v>13168</v>
      </c>
      <c r="C2621" s="476" t="s">
        <v>9</v>
      </c>
      <c r="D2621" s="477">
        <v>21.8</v>
      </c>
    </row>
    <row r="2622" spans="1:4" s="476" customFormat="1" x14ac:dyDescent="0.2">
      <c r="A2622" s="476">
        <v>20152</v>
      </c>
      <c r="B2622" s="476" t="s">
        <v>13169</v>
      </c>
      <c r="C2622" s="476" t="s">
        <v>9</v>
      </c>
      <c r="D2622" s="477">
        <v>75.849999999999994</v>
      </c>
    </row>
    <row r="2623" spans="1:4" s="476" customFormat="1" x14ac:dyDescent="0.2">
      <c r="A2623" s="476">
        <v>20148</v>
      </c>
      <c r="B2623" s="476" t="s">
        <v>13170</v>
      </c>
      <c r="C2623" s="476" t="s">
        <v>9</v>
      </c>
      <c r="D2623" s="477">
        <v>4.33</v>
      </c>
    </row>
    <row r="2624" spans="1:4" s="476" customFormat="1" x14ac:dyDescent="0.2">
      <c r="A2624" s="476">
        <v>20149</v>
      </c>
      <c r="B2624" s="476" t="s">
        <v>13171</v>
      </c>
      <c r="C2624" s="476" t="s">
        <v>9</v>
      </c>
      <c r="D2624" s="477">
        <v>6.71</v>
      </c>
    </row>
    <row r="2625" spans="1:4" s="476" customFormat="1" x14ac:dyDescent="0.2">
      <c r="A2625" s="476">
        <v>20150</v>
      </c>
      <c r="B2625" s="476" t="s">
        <v>13172</v>
      </c>
      <c r="C2625" s="476" t="s">
        <v>9</v>
      </c>
      <c r="D2625" s="477">
        <v>15.65</v>
      </c>
    </row>
    <row r="2626" spans="1:4" s="476" customFormat="1" x14ac:dyDescent="0.2">
      <c r="A2626" s="476">
        <v>20157</v>
      </c>
      <c r="B2626" s="476" t="s">
        <v>13173</v>
      </c>
      <c r="C2626" s="476" t="s">
        <v>9</v>
      </c>
      <c r="D2626" s="477">
        <v>29.41</v>
      </c>
    </row>
    <row r="2627" spans="1:4" s="476" customFormat="1" x14ac:dyDescent="0.2">
      <c r="A2627" s="476">
        <v>20158</v>
      </c>
      <c r="B2627" s="476" t="s">
        <v>13174</v>
      </c>
      <c r="C2627" s="476" t="s">
        <v>9</v>
      </c>
      <c r="D2627" s="477">
        <v>97.71</v>
      </c>
    </row>
    <row r="2628" spans="1:4" s="476" customFormat="1" x14ac:dyDescent="0.2">
      <c r="A2628" s="476">
        <v>20154</v>
      </c>
      <c r="B2628" s="476" t="s">
        <v>13175</v>
      </c>
      <c r="C2628" s="476" t="s">
        <v>9</v>
      </c>
      <c r="D2628" s="477">
        <v>5.57</v>
      </c>
    </row>
    <row r="2629" spans="1:4" s="476" customFormat="1" x14ac:dyDescent="0.2">
      <c r="A2629" s="476">
        <v>20155</v>
      </c>
      <c r="B2629" s="476" t="s">
        <v>13176</v>
      </c>
      <c r="C2629" s="476" t="s">
        <v>9</v>
      </c>
      <c r="D2629" s="477">
        <v>8.34</v>
      </c>
    </row>
    <row r="2630" spans="1:4" s="476" customFormat="1" x14ac:dyDescent="0.2">
      <c r="A2630" s="476">
        <v>20156</v>
      </c>
      <c r="B2630" s="476" t="s">
        <v>13177</v>
      </c>
      <c r="C2630" s="476" t="s">
        <v>9</v>
      </c>
      <c r="D2630" s="477">
        <v>18.78</v>
      </c>
    </row>
    <row r="2631" spans="1:4" s="476" customFormat="1" x14ac:dyDescent="0.2">
      <c r="A2631" s="476">
        <v>3512</v>
      </c>
      <c r="B2631" s="476" t="s">
        <v>9908</v>
      </c>
      <c r="C2631" s="476" t="s">
        <v>9</v>
      </c>
      <c r="D2631" s="477">
        <v>224.92</v>
      </c>
    </row>
    <row r="2632" spans="1:4" s="476" customFormat="1" x14ac:dyDescent="0.2">
      <c r="A2632" s="476">
        <v>3499</v>
      </c>
      <c r="B2632" s="476" t="s">
        <v>9909</v>
      </c>
      <c r="C2632" s="476" t="s">
        <v>9</v>
      </c>
      <c r="D2632" s="477">
        <v>0.95</v>
      </c>
    </row>
    <row r="2633" spans="1:4" s="476" customFormat="1" x14ac:dyDescent="0.2">
      <c r="A2633" s="476">
        <v>3500</v>
      </c>
      <c r="B2633" s="476" t="s">
        <v>1616</v>
      </c>
      <c r="C2633" s="476" t="s">
        <v>9</v>
      </c>
      <c r="D2633" s="477">
        <v>1.61</v>
      </c>
    </row>
    <row r="2634" spans="1:4" s="476" customFormat="1" x14ac:dyDescent="0.2">
      <c r="A2634" s="476">
        <v>3501</v>
      </c>
      <c r="B2634" s="476" t="s">
        <v>1614</v>
      </c>
      <c r="C2634" s="476" t="s">
        <v>9</v>
      </c>
      <c r="D2634" s="477">
        <v>4.66</v>
      </c>
    </row>
    <row r="2635" spans="1:4" s="476" customFormat="1" x14ac:dyDescent="0.2">
      <c r="A2635" s="476">
        <v>3502</v>
      </c>
      <c r="B2635" s="476" t="s">
        <v>9910</v>
      </c>
      <c r="C2635" s="476" t="s">
        <v>9</v>
      </c>
      <c r="D2635" s="477">
        <v>6.64</v>
      </c>
    </row>
    <row r="2636" spans="1:4" s="476" customFormat="1" x14ac:dyDescent="0.2">
      <c r="A2636" s="476">
        <v>3503</v>
      </c>
      <c r="B2636" s="476" t="s">
        <v>1606</v>
      </c>
      <c r="C2636" s="476" t="s">
        <v>9</v>
      </c>
      <c r="D2636" s="477">
        <v>7.95</v>
      </c>
    </row>
    <row r="2637" spans="1:4" s="476" customFormat="1" x14ac:dyDescent="0.2">
      <c r="A2637" s="476">
        <v>3477</v>
      </c>
      <c r="B2637" s="476" t="s">
        <v>1716</v>
      </c>
      <c r="C2637" s="476" t="s">
        <v>9</v>
      </c>
      <c r="D2637" s="477">
        <v>30.79</v>
      </c>
    </row>
    <row r="2638" spans="1:4" s="476" customFormat="1" x14ac:dyDescent="0.2">
      <c r="A2638" s="476">
        <v>3478</v>
      </c>
      <c r="B2638" s="476" t="s">
        <v>9911</v>
      </c>
      <c r="C2638" s="476" t="s">
        <v>9</v>
      </c>
      <c r="D2638" s="477">
        <v>70.739999999999995</v>
      </c>
    </row>
    <row r="2639" spans="1:4" s="476" customFormat="1" x14ac:dyDescent="0.2">
      <c r="A2639" s="476">
        <v>3525</v>
      </c>
      <c r="B2639" s="476" t="s">
        <v>9912</v>
      </c>
      <c r="C2639" s="476" t="s">
        <v>9</v>
      </c>
      <c r="D2639" s="477">
        <v>83.93</v>
      </c>
    </row>
    <row r="2640" spans="1:4" s="476" customFormat="1" x14ac:dyDescent="0.2">
      <c r="A2640" s="476">
        <v>3511</v>
      </c>
      <c r="B2640" s="476" t="s">
        <v>1612</v>
      </c>
      <c r="C2640" s="476" t="s">
        <v>9</v>
      </c>
      <c r="D2640" s="477">
        <v>98.48</v>
      </c>
    </row>
    <row r="2641" spans="1:4" s="476" customFormat="1" x14ac:dyDescent="0.2">
      <c r="A2641" s="476">
        <v>38917</v>
      </c>
      <c r="B2641" s="476" t="s">
        <v>9913</v>
      </c>
      <c r="C2641" s="476" t="s">
        <v>9</v>
      </c>
      <c r="D2641" s="477">
        <v>15.33</v>
      </c>
    </row>
    <row r="2642" spans="1:4" s="476" customFormat="1" x14ac:dyDescent="0.2">
      <c r="A2642" s="476">
        <v>38919</v>
      </c>
      <c r="B2642" s="476" t="s">
        <v>9914</v>
      </c>
      <c r="C2642" s="476" t="s">
        <v>9</v>
      </c>
      <c r="D2642" s="477">
        <v>22.81</v>
      </c>
    </row>
    <row r="2643" spans="1:4" s="476" customFormat="1" x14ac:dyDescent="0.2">
      <c r="A2643" s="476">
        <v>38922</v>
      </c>
      <c r="B2643" s="476" t="s">
        <v>9915</v>
      </c>
      <c r="C2643" s="476" t="s">
        <v>9</v>
      </c>
      <c r="D2643" s="477">
        <v>29.48</v>
      </c>
    </row>
    <row r="2644" spans="1:4" s="476" customFormat="1" x14ac:dyDescent="0.2">
      <c r="A2644" s="476">
        <v>38921</v>
      </c>
      <c r="B2644" s="476" t="s">
        <v>9916</v>
      </c>
      <c r="C2644" s="476" t="s">
        <v>9</v>
      </c>
      <c r="D2644" s="477">
        <v>36.44</v>
      </c>
    </row>
    <row r="2645" spans="1:4" s="476" customFormat="1" x14ac:dyDescent="0.2">
      <c r="A2645" s="476">
        <v>38918</v>
      </c>
      <c r="B2645" s="476" t="s">
        <v>9917</v>
      </c>
      <c r="C2645" s="476" t="s">
        <v>9</v>
      </c>
      <c r="D2645" s="477">
        <v>34.630000000000003</v>
      </c>
    </row>
    <row r="2646" spans="1:4" s="476" customFormat="1" x14ac:dyDescent="0.2">
      <c r="A2646" s="476">
        <v>38920</v>
      </c>
      <c r="B2646" s="476" t="s">
        <v>9918</v>
      </c>
      <c r="C2646" s="476" t="s">
        <v>9</v>
      </c>
      <c r="D2646" s="477">
        <v>43.3</v>
      </c>
    </row>
    <row r="2647" spans="1:4" s="476" customFormat="1" x14ac:dyDescent="0.2">
      <c r="A2647" s="476">
        <v>12032</v>
      </c>
      <c r="B2647" s="476" t="s">
        <v>9919</v>
      </c>
      <c r="C2647" s="476" t="s">
        <v>8033</v>
      </c>
      <c r="D2647" s="477">
        <v>51.61</v>
      </c>
    </row>
    <row r="2648" spans="1:4" s="476" customFormat="1" x14ac:dyDescent="0.2">
      <c r="A2648" s="476">
        <v>12030</v>
      </c>
      <c r="B2648" s="476" t="s">
        <v>9920</v>
      </c>
      <c r="C2648" s="476" t="s">
        <v>8033</v>
      </c>
      <c r="D2648" s="477">
        <v>48.49</v>
      </c>
    </row>
    <row r="2649" spans="1:4" s="476" customFormat="1" x14ac:dyDescent="0.2">
      <c r="A2649" s="476">
        <v>10908</v>
      </c>
      <c r="B2649" s="476" t="s">
        <v>9921</v>
      </c>
      <c r="C2649" s="476" t="s">
        <v>9</v>
      </c>
      <c r="D2649" s="477">
        <v>16.47</v>
      </c>
    </row>
    <row r="2650" spans="1:4" s="476" customFormat="1" x14ac:dyDescent="0.2">
      <c r="A2650" s="476">
        <v>10909</v>
      </c>
      <c r="B2650" s="476" t="s">
        <v>9922</v>
      </c>
      <c r="C2650" s="476" t="s">
        <v>9</v>
      </c>
      <c r="D2650" s="477">
        <v>26.26</v>
      </c>
    </row>
    <row r="2651" spans="1:4" s="476" customFormat="1" x14ac:dyDescent="0.2">
      <c r="A2651" s="476">
        <v>3669</v>
      </c>
      <c r="B2651" s="476" t="s">
        <v>9923</v>
      </c>
      <c r="C2651" s="476" t="s">
        <v>9</v>
      </c>
      <c r="D2651" s="477">
        <v>11.25</v>
      </c>
    </row>
    <row r="2652" spans="1:4" s="476" customFormat="1" x14ac:dyDescent="0.2">
      <c r="A2652" s="476">
        <v>20138</v>
      </c>
      <c r="B2652" s="476" t="s">
        <v>9924</v>
      </c>
      <c r="C2652" s="476" t="s">
        <v>9</v>
      </c>
      <c r="D2652" s="477">
        <v>55.91</v>
      </c>
    </row>
    <row r="2653" spans="1:4" s="476" customFormat="1" x14ac:dyDescent="0.2">
      <c r="A2653" s="476">
        <v>20139</v>
      </c>
      <c r="B2653" s="476" t="s">
        <v>13178</v>
      </c>
      <c r="C2653" s="476" t="s">
        <v>9</v>
      </c>
      <c r="D2653" s="477">
        <v>93.93</v>
      </c>
    </row>
    <row r="2654" spans="1:4" s="476" customFormat="1" x14ac:dyDescent="0.2">
      <c r="A2654" s="476">
        <v>3668</v>
      </c>
      <c r="B2654" s="476" t="s">
        <v>9925</v>
      </c>
      <c r="C2654" s="476" t="s">
        <v>9</v>
      </c>
      <c r="D2654" s="477">
        <v>37.24</v>
      </c>
    </row>
    <row r="2655" spans="1:4" s="476" customFormat="1" x14ac:dyDescent="0.2">
      <c r="A2655" s="476">
        <v>3656</v>
      </c>
      <c r="B2655" s="476" t="s">
        <v>9926</v>
      </c>
      <c r="C2655" s="476" t="s">
        <v>9</v>
      </c>
      <c r="D2655" s="477">
        <v>18.46</v>
      </c>
    </row>
    <row r="2656" spans="1:4" s="476" customFormat="1" x14ac:dyDescent="0.2">
      <c r="A2656" s="476">
        <v>10911</v>
      </c>
      <c r="B2656" s="476" t="s">
        <v>9927</v>
      </c>
      <c r="C2656" s="476" t="s">
        <v>9</v>
      </c>
      <c r="D2656" s="477">
        <v>20.48</v>
      </c>
    </row>
    <row r="2657" spans="1:4" s="476" customFormat="1" x14ac:dyDescent="0.2">
      <c r="A2657" s="476">
        <v>3654</v>
      </c>
      <c r="B2657" s="476" t="s">
        <v>9928</v>
      </c>
      <c r="C2657" s="476" t="s">
        <v>9</v>
      </c>
      <c r="D2657" s="477">
        <v>4.99</v>
      </c>
    </row>
    <row r="2658" spans="1:4" s="476" customFormat="1" x14ac:dyDescent="0.2">
      <c r="A2658" s="476">
        <v>3664</v>
      </c>
      <c r="B2658" s="476" t="s">
        <v>9929</v>
      </c>
      <c r="C2658" s="476" t="s">
        <v>9</v>
      </c>
      <c r="D2658" s="477">
        <v>6.2</v>
      </c>
    </row>
    <row r="2659" spans="1:4" s="476" customFormat="1" x14ac:dyDescent="0.2">
      <c r="A2659" s="476">
        <v>3657</v>
      </c>
      <c r="B2659" s="476" t="s">
        <v>9930</v>
      </c>
      <c r="C2659" s="476" t="s">
        <v>9</v>
      </c>
      <c r="D2659" s="477">
        <v>6.68</v>
      </c>
    </row>
    <row r="2660" spans="1:4" s="476" customFormat="1" x14ac:dyDescent="0.2">
      <c r="A2660" s="476">
        <v>12625</v>
      </c>
      <c r="B2660" s="476" t="s">
        <v>9931</v>
      </c>
      <c r="C2660" s="476" t="s">
        <v>9</v>
      </c>
      <c r="D2660" s="477">
        <v>11.41</v>
      </c>
    </row>
    <row r="2661" spans="1:4" s="476" customFormat="1" x14ac:dyDescent="0.2">
      <c r="A2661" s="476">
        <v>20136</v>
      </c>
      <c r="B2661" s="476" t="s">
        <v>9932</v>
      </c>
      <c r="C2661" s="476" t="s">
        <v>9</v>
      </c>
      <c r="D2661" s="477">
        <v>126.16</v>
      </c>
    </row>
    <row r="2662" spans="1:4" s="476" customFormat="1" x14ac:dyDescent="0.2">
      <c r="A2662" s="476">
        <v>20144</v>
      </c>
      <c r="B2662" s="476" t="s">
        <v>13179</v>
      </c>
      <c r="C2662" s="476" t="s">
        <v>9</v>
      </c>
      <c r="D2662" s="477">
        <v>55.42</v>
      </c>
    </row>
    <row r="2663" spans="1:4" s="476" customFormat="1" x14ac:dyDescent="0.2">
      <c r="A2663" s="476">
        <v>20143</v>
      </c>
      <c r="B2663" s="476" t="s">
        <v>13180</v>
      </c>
      <c r="C2663" s="476" t="s">
        <v>9</v>
      </c>
      <c r="D2663" s="477">
        <v>51.76</v>
      </c>
    </row>
    <row r="2664" spans="1:4" s="476" customFormat="1" x14ac:dyDescent="0.2">
      <c r="A2664" s="476">
        <v>20145</v>
      </c>
      <c r="B2664" s="476" t="s">
        <v>13181</v>
      </c>
      <c r="C2664" s="476" t="s">
        <v>9</v>
      </c>
      <c r="D2664" s="477">
        <v>146.88</v>
      </c>
    </row>
    <row r="2665" spans="1:4" s="476" customFormat="1" x14ac:dyDescent="0.2">
      <c r="A2665" s="476">
        <v>20146</v>
      </c>
      <c r="B2665" s="476" t="s">
        <v>13182</v>
      </c>
      <c r="C2665" s="476" t="s">
        <v>9</v>
      </c>
      <c r="D2665" s="477">
        <v>165.63</v>
      </c>
    </row>
    <row r="2666" spans="1:4" s="476" customFormat="1" x14ac:dyDescent="0.2">
      <c r="A2666" s="476">
        <v>20140</v>
      </c>
      <c r="B2666" s="476" t="s">
        <v>13183</v>
      </c>
      <c r="C2666" s="476" t="s">
        <v>9</v>
      </c>
      <c r="D2666" s="477">
        <v>6.59</v>
      </c>
    </row>
    <row r="2667" spans="1:4" s="476" customFormat="1" x14ac:dyDescent="0.2">
      <c r="A2667" s="476">
        <v>20141</v>
      </c>
      <c r="B2667" s="476" t="s">
        <v>13184</v>
      </c>
      <c r="C2667" s="476" t="s">
        <v>9</v>
      </c>
      <c r="D2667" s="477">
        <v>11.57</v>
      </c>
    </row>
    <row r="2668" spans="1:4" s="476" customFormat="1" x14ac:dyDescent="0.2">
      <c r="A2668" s="476">
        <v>20142</v>
      </c>
      <c r="B2668" s="476" t="s">
        <v>13185</v>
      </c>
      <c r="C2668" s="476" t="s">
        <v>9</v>
      </c>
      <c r="D2668" s="477">
        <v>35.42</v>
      </c>
    </row>
    <row r="2669" spans="1:4" s="476" customFormat="1" x14ac:dyDescent="0.2">
      <c r="A2669" s="476">
        <v>3659</v>
      </c>
      <c r="B2669" s="476" t="s">
        <v>1018</v>
      </c>
      <c r="C2669" s="476" t="s">
        <v>9</v>
      </c>
      <c r="D2669" s="477">
        <v>15.36</v>
      </c>
    </row>
    <row r="2670" spans="1:4" s="476" customFormat="1" x14ac:dyDescent="0.2">
      <c r="A2670" s="476">
        <v>3660</v>
      </c>
      <c r="B2670" s="476" t="s">
        <v>9933</v>
      </c>
      <c r="C2670" s="476" t="s">
        <v>9</v>
      </c>
      <c r="D2670" s="477">
        <v>22.14</v>
      </c>
    </row>
    <row r="2671" spans="1:4" s="476" customFormat="1" x14ac:dyDescent="0.2">
      <c r="A2671" s="476">
        <v>3662</v>
      </c>
      <c r="B2671" s="476" t="s">
        <v>9934</v>
      </c>
      <c r="C2671" s="476" t="s">
        <v>9</v>
      </c>
      <c r="D2671" s="477">
        <v>8.36</v>
      </c>
    </row>
    <row r="2672" spans="1:4" s="476" customFormat="1" x14ac:dyDescent="0.2">
      <c r="A2672" s="476">
        <v>3661</v>
      </c>
      <c r="B2672" s="476" t="s">
        <v>9935</v>
      </c>
      <c r="C2672" s="476" t="s">
        <v>9</v>
      </c>
      <c r="D2672" s="477">
        <v>12.31</v>
      </c>
    </row>
    <row r="2673" spans="1:4" s="476" customFormat="1" x14ac:dyDescent="0.2">
      <c r="A2673" s="476">
        <v>3658</v>
      </c>
      <c r="B2673" s="476" t="s">
        <v>1816</v>
      </c>
      <c r="C2673" s="476" t="s">
        <v>9</v>
      </c>
      <c r="D2673" s="477">
        <v>15.66</v>
      </c>
    </row>
    <row r="2674" spans="1:4" s="476" customFormat="1" x14ac:dyDescent="0.2">
      <c r="A2674" s="476">
        <v>3670</v>
      </c>
      <c r="B2674" s="476" t="s">
        <v>1017</v>
      </c>
      <c r="C2674" s="476" t="s">
        <v>9</v>
      </c>
      <c r="D2674" s="477">
        <v>20.440000000000001</v>
      </c>
    </row>
    <row r="2675" spans="1:4" s="476" customFormat="1" x14ac:dyDescent="0.2">
      <c r="A2675" s="476">
        <v>3666</v>
      </c>
      <c r="B2675" s="476" t="s">
        <v>1818</v>
      </c>
      <c r="C2675" s="476" t="s">
        <v>9</v>
      </c>
      <c r="D2675" s="477">
        <v>3.46</v>
      </c>
    </row>
    <row r="2676" spans="1:4" s="476" customFormat="1" x14ac:dyDescent="0.2">
      <c r="A2676" s="476">
        <v>14157</v>
      </c>
      <c r="B2676" s="476" t="s">
        <v>9936</v>
      </c>
      <c r="C2676" s="476" t="s">
        <v>9</v>
      </c>
      <c r="D2676" s="477">
        <v>1.26</v>
      </c>
    </row>
    <row r="2677" spans="1:4" s="476" customFormat="1" x14ac:dyDescent="0.2">
      <c r="A2677" s="476">
        <v>3653</v>
      </c>
      <c r="B2677" s="476" t="s">
        <v>9937</v>
      </c>
      <c r="C2677" s="476" t="s">
        <v>9</v>
      </c>
      <c r="D2677" s="477">
        <v>122.24</v>
      </c>
    </row>
    <row r="2678" spans="1:4" s="476" customFormat="1" x14ac:dyDescent="0.2">
      <c r="A2678" s="476">
        <v>3649</v>
      </c>
      <c r="B2678" s="476" t="s">
        <v>9938</v>
      </c>
      <c r="C2678" s="476" t="s">
        <v>9</v>
      </c>
      <c r="D2678" s="477">
        <v>253.2</v>
      </c>
    </row>
    <row r="2679" spans="1:4" s="476" customFormat="1" x14ac:dyDescent="0.2">
      <c r="A2679" s="476">
        <v>42696</v>
      </c>
      <c r="B2679" s="476" t="s">
        <v>9939</v>
      </c>
      <c r="C2679" s="476" t="s">
        <v>9</v>
      </c>
      <c r="D2679" s="477">
        <v>708.42</v>
      </c>
    </row>
    <row r="2680" spans="1:4" s="476" customFormat="1" x14ac:dyDescent="0.2">
      <c r="A2680" s="476">
        <v>42697</v>
      </c>
      <c r="B2680" s="476" t="s">
        <v>9940</v>
      </c>
      <c r="C2680" s="476" t="s">
        <v>9</v>
      </c>
      <c r="D2680" s="478">
        <v>1066.8900000000001</v>
      </c>
    </row>
    <row r="2681" spans="1:4" s="476" customFormat="1" x14ac:dyDescent="0.2">
      <c r="A2681" s="476">
        <v>42698</v>
      </c>
      <c r="B2681" s="476" t="s">
        <v>9941</v>
      </c>
      <c r="C2681" s="476" t="s">
        <v>9</v>
      </c>
      <c r="D2681" s="478">
        <v>1486.15</v>
      </c>
    </row>
    <row r="2682" spans="1:4" s="476" customFormat="1" x14ac:dyDescent="0.2">
      <c r="A2682" s="476">
        <v>39875</v>
      </c>
      <c r="B2682" s="476" t="s">
        <v>9942</v>
      </c>
      <c r="C2682" s="476" t="s">
        <v>9</v>
      </c>
      <c r="D2682" s="477">
        <v>705.17</v>
      </c>
    </row>
    <row r="2683" spans="1:4" s="476" customFormat="1" x14ac:dyDescent="0.2">
      <c r="A2683" s="476">
        <v>39876</v>
      </c>
      <c r="B2683" s="476" t="s">
        <v>9943</v>
      </c>
      <c r="C2683" s="476" t="s">
        <v>9</v>
      </c>
      <c r="D2683" s="477">
        <v>882.87</v>
      </c>
    </row>
    <row r="2684" spans="1:4" s="476" customFormat="1" x14ac:dyDescent="0.2">
      <c r="A2684" s="476">
        <v>39877</v>
      </c>
      <c r="B2684" s="476" t="s">
        <v>9944</v>
      </c>
      <c r="C2684" s="476" t="s">
        <v>9</v>
      </c>
      <c r="D2684" s="478">
        <v>1224.51</v>
      </c>
    </row>
    <row r="2685" spans="1:4" s="476" customFormat="1" x14ac:dyDescent="0.2">
      <c r="A2685" s="476">
        <v>39878</v>
      </c>
      <c r="B2685" s="476" t="s">
        <v>9945</v>
      </c>
      <c r="C2685" s="476" t="s">
        <v>9</v>
      </c>
      <c r="D2685" s="478">
        <v>1617.37</v>
      </c>
    </row>
    <row r="2686" spans="1:4" s="476" customFormat="1" x14ac:dyDescent="0.2">
      <c r="A2686" s="476">
        <v>39872</v>
      </c>
      <c r="B2686" s="476" t="s">
        <v>9946</v>
      </c>
      <c r="C2686" s="476" t="s">
        <v>9</v>
      </c>
      <c r="D2686" s="477">
        <v>483.59</v>
      </c>
    </row>
    <row r="2687" spans="1:4" s="476" customFormat="1" x14ac:dyDescent="0.2">
      <c r="A2687" s="476">
        <v>39873</v>
      </c>
      <c r="B2687" s="476" t="s">
        <v>9947</v>
      </c>
      <c r="C2687" s="476" t="s">
        <v>9</v>
      </c>
      <c r="D2687" s="477">
        <v>560.92999999999995</v>
      </c>
    </row>
    <row r="2688" spans="1:4" s="476" customFormat="1" x14ac:dyDescent="0.2">
      <c r="A2688" s="476">
        <v>39874</v>
      </c>
      <c r="B2688" s="476" t="s">
        <v>9948</v>
      </c>
      <c r="C2688" s="476" t="s">
        <v>9</v>
      </c>
      <c r="D2688" s="477">
        <v>616.11</v>
      </c>
    </row>
    <row r="2689" spans="1:4" s="476" customFormat="1" x14ac:dyDescent="0.2">
      <c r="A2689" s="476">
        <v>3674</v>
      </c>
      <c r="B2689" s="476" t="s">
        <v>9949</v>
      </c>
      <c r="C2689" s="476" t="s">
        <v>27</v>
      </c>
      <c r="D2689" s="477">
        <v>87.23</v>
      </c>
    </row>
    <row r="2690" spans="1:4" s="476" customFormat="1" x14ac:dyDescent="0.2">
      <c r="A2690" s="476">
        <v>3681</v>
      </c>
      <c r="B2690" s="476" t="s">
        <v>1147</v>
      </c>
      <c r="C2690" s="476" t="s">
        <v>27</v>
      </c>
      <c r="D2690" s="477">
        <v>129.78</v>
      </c>
    </row>
    <row r="2691" spans="1:4" s="476" customFormat="1" x14ac:dyDescent="0.2">
      <c r="A2691" s="476">
        <v>3676</v>
      </c>
      <c r="B2691" s="476" t="s">
        <v>9950</v>
      </c>
      <c r="C2691" s="476" t="s">
        <v>27</v>
      </c>
      <c r="D2691" s="477">
        <v>488.42</v>
      </c>
    </row>
    <row r="2692" spans="1:4" s="476" customFormat="1" x14ac:dyDescent="0.2">
      <c r="A2692" s="476">
        <v>3679</v>
      </c>
      <c r="B2692" s="476" t="s">
        <v>9951</v>
      </c>
      <c r="C2692" s="476" t="s">
        <v>27</v>
      </c>
      <c r="D2692" s="477">
        <v>404.08</v>
      </c>
    </row>
    <row r="2693" spans="1:4" s="476" customFormat="1" x14ac:dyDescent="0.2">
      <c r="A2693" s="476">
        <v>3672</v>
      </c>
      <c r="B2693" s="476" t="s">
        <v>9952</v>
      </c>
      <c r="C2693" s="476" t="s">
        <v>27</v>
      </c>
      <c r="D2693" s="477">
        <v>1.37</v>
      </c>
    </row>
    <row r="2694" spans="1:4" s="476" customFormat="1" x14ac:dyDescent="0.2">
      <c r="A2694" s="476">
        <v>3671</v>
      </c>
      <c r="B2694" s="476" t="s">
        <v>1270</v>
      </c>
      <c r="C2694" s="476" t="s">
        <v>27</v>
      </c>
      <c r="D2694" s="477">
        <v>1.3</v>
      </c>
    </row>
    <row r="2695" spans="1:4" s="476" customFormat="1" x14ac:dyDescent="0.2">
      <c r="A2695" s="476">
        <v>3673</v>
      </c>
      <c r="B2695" s="476" t="s">
        <v>9953</v>
      </c>
      <c r="C2695" s="476" t="s">
        <v>27</v>
      </c>
      <c r="D2695" s="477">
        <v>2.04</v>
      </c>
    </row>
    <row r="2696" spans="1:4" s="476" customFormat="1" x14ac:dyDescent="0.2">
      <c r="A2696" s="476">
        <v>38394</v>
      </c>
      <c r="B2696" s="476" t="s">
        <v>9954</v>
      </c>
      <c r="C2696" s="476" t="s">
        <v>9</v>
      </c>
      <c r="D2696" s="477">
        <v>343.82</v>
      </c>
    </row>
    <row r="2697" spans="1:4" s="476" customFormat="1" x14ac:dyDescent="0.2">
      <c r="A2697" s="476">
        <v>3729</v>
      </c>
      <c r="B2697" s="476" t="s">
        <v>9955</v>
      </c>
      <c r="C2697" s="476" t="s">
        <v>9</v>
      </c>
      <c r="D2697" s="477">
        <v>83.51</v>
      </c>
    </row>
    <row r="2698" spans="1:4" s="476" customFormat="1" x14ac:dyDescent="0.2">
      <c r="A2698" s="476">
        <v>39357</v>
      </c>
      <c r="B2698" s="476" t="s">
        <v>9956</v>
      </c>
      <c r="C2698" s="476" t="s">
        <v>9</v>
      </c>
      <c r="D2698" s="477">
        <v>139.30000000000001</v>
      </c>
    </row>
    <row r="2699" spans="1:4" s="476" customFormat="1" x14ac:dyDescent="0.2">
      <c r="A2699" s="476">
        <v>39358</v>
      </c>
      <c r="B2699" s="476" t="s">
        <v>9957</v>
      </c>
      <c r="C2699" s="476" t="s">
        <v>9</v>
      </c>
      <c r="D2699" s="477">
        <v>152.75</v>
      </c>
    </row>
    <row r="2700" spans="1:4" s="476" customFormat="1" x14ac:dyDescent="0.2">
      <c r="A2700" s="476">
        <v>39356</v>
      </c>
      <c r="B2700" s="476" t="s">
        <v>9958</v>
      </c>
      <c r="C2700" s="476" t="s">
        <v>9</v>
      </c>
      <c r="D2700" s="477">
        <v>260.58999999999997</v>
      </c>
    </row>
    <row r="2701" spans="1:4" s="476" customFormat="1" x14ac:dyDescent="0.2">
      <c r="A2701" s="476">
        <v>39355</v>
      </c>
      <c r="B2701" s="476" t="s">
        <v>9959</v>
      </c>
      <c r="C2701" s="476" t="s">
        <v>9</v>
      </c>
      <c r="D2701" s="477">
        <v>224.25</v>
      </c>
    </row>
    <row r="2702" spans="1:4" s="476" customFormat="1" x14ac:dyDescent="0.2">
      <c r="A2702" s="476">
        <v>39353</v>
      </c>
      <c r="B2702" s="476" t="s">
        <v>9960</v>
      </c>
      <c r="C2702" s="476" t="s">
        <v>9</v>
      </c>
      <c r="D2702" s="477">
        <v>307.52</v>
      </c>
    </row>
    <row r="2703" spans="1:4" s="476" customFormat="1" x14ac:dyDescent="0.2">
      <c r="A2703" s="476">
        <v>39354</v>
      </c>
      <c r="B2703" s="476" t="s">
        <v>9961</v>
      </c>
      <c r="C2703" s="476" t="s">
        <v>9</v>
      </c>
      <c r="D2703" s="477">
        <v>306.49</v>
      </c>
    </row>
    <row r="2704" spans="1:4" s="476" customFormat="1" x14ac:dyDescent="0.2">
      <c r="A2704" s="476">
        <v>39398</v>
      </c>
      <c r="B2704" s="476" t="s">
        <v>9962</v>
      </c>
      <c r="C2704" s="476" t="s">
        <v>9</v>
      </c>
      <c r="D2704" s="477">
        <v>55.23</v>
      </c>
    </row>
    <row r="2705" spans="1:4" s="476" customFormat="1" x14ac:dyDescent="0.2">
      <c r="A2705" s="476">
        <v>13343</v>
      </c>
      <c r="B2705" s="476" t="s">
        <v>9963</v>
      </c>
      <c r="C2705" s="476" t="s">
        <v>9</v>
      </c>
      <c r="D2705" s="477">
        <v>31.94</v>
      </c>
    </row>
    <row r="2706" spans="1:4" s="476" customFormat="1" x14ac:dyDescent="0.2">
      <c r="A2706" s="476">
        <v>12118</v>
      </c>
      <c r="B2706" s="476" t="s">
        <v>9964</v>
      </c>
      <c r="C2706" s="476" t="s">
        <v>9</v>
      </c>
      <c r="D2706" s="477">
        <v>21.91</v>
      </c>
    </row>
    <row r="2707" spans="1:4" s="476" customFormat="1" x14ac:dyDescent="0.2">
      <c r="A2707" s="476">
        <v>39482</v>
      </c>
      <c r="B2707" s="476" t="s">
        <v>13186</v>
      </c>
      <c r="C2707" s="476" t="s">
        <v>9</v>
      </c>
      <c r="D2707" s="477">
        <v>589.03</v>
      </c>
    </row>
    <row r="2708" spans="1:4" s="476" customFormat="1" x14ac:dyDescent="0.2">
      <c r="A2708" s="476">
        <v>39486</v>
      </c>
      <c r="B2708" s="476" t="s">
        <v>13187</v>
      </c>
      <c r="C2708" s="476" t="s">
        <v>9</v>
      </c>
      <c r="D2708" s="477">
        <v>480.73</v>
      </c>
    </row>
    <row r="2709" spans="1:4" s="476" customFormat="1" x14ac:dyDescent="0.2">
      <c r="A2709" s="476">
        <v>39484</v>
      </c>
      <c r="B2709" s="476" t="s">
        <v>13188</v>
      </c>
      <c r="C2709" s="476" t="s">
        <v>9</v>
      </c>
      <c r="D2709" s="477">
        <v>589.03</v>
      </c>
    </row>
    <row r="2710" spans="1:4" s="476" customFormat="1" x14ac:dyDescent="0.2">
      <c r="A2710" s="476">
        <v>39488</v>
      </c>
      <c r="B2710" s="476" t="s">
        <v>13189</v>
      </c>
      <c r="C2710" s="476" t="s">
        <v>9</v>
      </c>
      <c r="D2710" s="477">
        <v>488.6</v>
      </c>
    </row>
    <row r="2711" spans="1:4" s="476" customFormat="1" x14ac:dyDescent="0.2">
      <c r="A2711" s="476">
        <v>39485</v>
      </c>
      <c r="B2711" s="476" t="s">
        <v>13190</v>
      </c>
      <c r="C2711" s="476" t="s">
        <v>9</v>
      </c>
      <c r="D2711" s="477">
        <v>589.03</v>
      </c>
    </row>
    <row r="2712" spans="1:4" s="476" customFormat="1" x14ac:dyDescent="0.2">
      <c r="A2712" s="476">
        <v>39489</v>
      </c>
      <c r="B2712" s="476" t="s">
        <v>13191</v>
      </c>
      <c r="C2712" s="476" t="s">
        <v>9</v>
      </c>
      <c r="D2712" s="477">
        <v>496.89</v>
      </c>
    </row>
    <row r="2713" spans="1:4" s="476" customFormat="1" x14ac:dyDescent="0.2">
      <c r="A2713" s="476">
        <v>39490</v>
      </c>
      <c r="B2713" s="476" t="s">
        <v>13192</v>
      </c>
      <c r="C2713" s="476" t="s">
        <v>9</v>
      </c>
      <c r="D2713" s="477">
        <v>740.42</v>
      </c>
    </row>
    <row r="2714" spans="1:4" s="476" customFormat="1" x14ac:dyDescent="0.2">
      <c r="A2714" s="476">
        <v>39494</v>
      </c>
      <c r="B2714" s="476" t="s">
        <v>13193</v>
      </c>
      <c r="C2714" s="476" t="s">
        <v>9</v>
      </c>
      <c r="D2714" s="477">
        <v>531.69000000000005</v>
      </c>
    </row>
    <row r="2715" spans="1:4" s="476" customFormat="1" x14ac:dyDescent="0.2">
      <c r="A2715" s="476">
        <v>39495</v>
      </c>
      <c r="B2715" s="476" t="s">
        <v>13194</v>
      </c>
      <c r="C2715" s="476" t="s">
        <v>9</v>
      </c>
      <c r="D2715" s="477">
        <v>599.14</v>
      </c>
    </row>
    <row r="2716" spans="1:4" s="476" customFormat="1" x14ac:dyDescent="0.2">
      <c r="A2716" s="476">
        <v>39496</v>
      </c>
      <c r="B2716" s="476" t="s">
        <v>13195</v>
      </c>
      <c r="C2716" s="476" t="s">
        <v>9</v>
      </c>
      <c r="D2716" s="477">
        <v>659.05</v>
      </c>
    </row>
    <row r="2717" spans="1:4" s="476" customFormat="1" x14ac:dyDescent="0.2">
      <c r="A2717" s="476">
        <v>39492</v>
      </c>
      <c r="B2717" s="476" t="s">
        <v>13196</v>
      </c>
      <c r="C2717" s="476" t="s">
        <v>9</v>
      </c>
      <c r="D2717" s="477">
        <v>763</v>
      </c>
    </row>
    <row r="2718" spans="1:4" s="476" customFormat="1" x14ac:dyDescent="0.2">
      <c r="A2718" s="476">
        <v>39497</v>
      </c>
      <c r="B2718" s="476" t="s">
        <v>13197</v>
      </c>
      <c r="C2718" s="476" t="s">
        <v>9</v>
      </c>
      <c r="D2718" s="477">
        <v>689.19</v>
      </c>
    </row>
    <row r="2719" spans="1:4" s="476" customFormat="1" x14ac:dyDescent="0.2">
      <c r="A2719" s="476">
        <v>39493</v>
      </c>
      <c r="B2719" s="476" t="s">
        <v>13198</v>
      </c>
      <c r="C2719" s="476" t="s">
        <v>9</v>
      </c>
      <c r="D2719" s="477">
        <v>818.39</v>
      </c>
    </row>
    <row r="2720" spans="1:4" s="476" customFormat="1" x14ac:dyDescent="0.2">
      <c r="A2720" s="476">
        <v>39500</v>
      </c>
      <c r="B2720" s="476" t="s">
        <v>13199</v>
      </c>
      <c r="C2720" s="476" t="s">
        <v>9</v>
      </c>
      <c r="D2720" s="477">
        <v>892.94</v>
      </c>
    </row>
    <row r="2721" spans="1:4" s="476" customFormat="1" x14ac:dyDescent="0.2">
      <c r="A2721" s="476">
        <v>39498</v>
      </c>
      <c r="B2721" s="476" t="s">
        <v>13200</v>
      </c>
      <c r="C2721" s="476" t="s">
        <v>9</v>
      </c>
      <c r="D2721" s="478">
        <v>1101.29</v>
      </c>
    </row>
    <row r="2722" spans="1:4" s="476" customFormat="1" x14ac:dyDescent="0.2">
      <c r="A2722" s="476">
        <v>43628</v>
      </c>
      <c r="B2722" s="476" t="s">
        <v>13201</v>
      </c>
      <c r="C2722" s="476" t="s">
        <v>9</v>
      </c>
      <c r="D2722" s="477">
        <v>868.05</v>
      </c>
    </row>
    <row r="2723" spans="1:4" s="476" customFormat="1" x14ac:dyDescent="0.2">
      <c r="A2723" s="476">
        <v>39501</v>
      </c>
      <c r="B2723" s="476" t="s">
        <v>13202</v>
      </c>
      <c r="C2723" s="476" t="s">
        <v>9</v>
      </c>
      <c r="D2723" s="477">
        <v>917.12</v>
      </c>
    </row>
    <row r="2724" spans="1:4" s="476" customFormat="1" x14ac:dyDescent="0.2">
      <c r="A2724" s="476">
        <v>39499</v>
      </c>
      <c r="B2724" s="476" t="s">
        <v>13203</v>
      </c>
      <c r="C2724" s="476" t="s">
        <v>9</v>
      </c>
      <c r="D2724" s="478">
        <v>1116.92</v>
      </c>
    </row>
    <row r="2725" spans="1:4" s="476" customFormat="1" x14ac:dyDescent="0.2">
      <c r="A2725" s="476">
        <v>43621</v>
      </c>
      <c r="B2725" s="476" t="s">
        <v>13204</v>
      </c>
      <c r="C2725" s="476" t="s">
        <v>9</v>
      </c>
      <c r="D2725" s="477">
        <v>922.3</v>
      </c>
    </row>
    <row r="2726" spans="1:4" s="476" customFormat="1" x14ac:dyDescent="0.2">
      <c r="A2726" s="476">
        <v>3733</v>
      </c>
      <c r="B2726" s="476" t="s">
        <v>1285</v>
      </c>
      <c r="C2726" s="476" t="s">
        <v>3</v>
      </c>
      <c r="D2726" s="477">
        <v>58.96</v>
      </c>
    </row>
    <row r="2727" spans="1:4" s="476" customFormat="1" x14ac:dyDescent="0.2">
      <c r="A2727" s="476">
        <v>3731</v>
      </c>
      <c r="B2727" s="476" t="s">
        <v>9965</v>
      </c>
      <c r="C2727" s="476" t="s">
        <v>3</v>
      </c>
      <c r="D2727" s="477">
        <v>54.73</v>
      </c>
    </row>
    <row r="2728" spans="1:4" s="476" customFormat="1" x14ac:dyDescent="0.2">
      <c r="A2728" s="476">
        <v>38137</v>
      </c>
      <c r="B2728" s="476" t="s">
        <v>9966</v>
      </c>
      <c r="C2728" s="476" t="s">
        <v>3</v>
      </c>
      <c r="D2728" s="477">
        <v>55.05</v>
      </c>
    </row>
    <row r="2729" spans="1:4" s="476" customFormat="1" x14ac:dyDescent="0.2">
      <c r="A2729" s="476">
        <v>38135</v>
      </c>
      <c r="B2729" s="476" t="s">
        <v>9967</v>
      </c>
      <c r="C2729" s="476" t="s">
        <v>3</v>
      </c>
      <c r="D2729" s="477">
        <v>69.78</v>
      </c>
    </row>
    <row r="2730" spans="1:4" s="476" customFormat="1" x14ac:dyDescent="0.2">
      <c r="A2730" s="476">
        <v>38138</v>
      </c>
      <c r="B2730" s="476" t="s">
        <v>9968</v>
      </c>
      <c r="C2730" s="476" t="s">
        <v>3</v>
      </c>
      <c r="D2730" s="477">
        <v>54.06</v>
      </c>
    </row>
    <row r="2731" spans="1:4" s="476" customFormat="1" x14ac:dyDescent="0.2">
      <c r="A2731" s="476">
        <v>3736</v>
      </c>
      <c r="B2731" s="476" t="s">
        <v>9969</v>
      </c>
      <c r="C2731" s="476" t="s">
        <v>3</v>
      </c>
      <c r="D2731" s="477">
        <v>53</v>
      </c>
    </row>
    <row r="2732" spans="1:4" s="476" customFormat="1" x14ac:dyDescent="0.2">
      <c r="A2732" s="476">
        <v>3741</v>
      </c>
      <c r="B2732" s="476" t="s">
        <v>9970</v>
      </c>
      <c r="C2732" s="476" t="s">
        <v>3</v>
      </c>
      <c r="D2732" s="477">
        <v>55.24</v>
      </c>
    </row>
    <row r="2733" spans="1:4" s="476" customFormat="1" x14ac:dyDescent="0.2">
      <c r="A2733" s="476">
        <v>3745</v>
      </c>
      <c r="B2733" s="476" t="s">
        <v>9971</v>
      </c>
      <c r="C2733" s="476" t="s">
        <v>3</v>
      </c>
      <c r="D2733" s="477">
        <v>59.57</v>
      </c>
    </row>
    <row r="2734" spans="1:4" s="476" customFormat="1" x14ac:dyDescent="0.2">
      <c r="A2734" s="476">
        <v>3743</v>
      </c>
      <c r="B2734" s="476" t="s">
        <v>9972</v>
      </c>
      <c r="C2734" s="476" t="s">
        <v>3</v>
      </c>
      <c r="D2734" s="477">
        <v>55.05</v>
      </c>
    </row>
    <row r="2735" spans="1:4" s="476" customFormat="1" x14ac:dyDescent="0.2">
      <c r="A2735" s="476">
        <v>3744</v>
      </c>
      <c r="B2735" s="476" t="s">
        <v>9973</v>
      </c>
      <c r="C2735" s="476" t="s">
        <v>3</v>
      </c>
      <c r="D2735" s="477">
        <v>60.6</v>
      </c>
    </row>
    <row r="2736" spans="1:4" s="476" customFormat="1" x14ac:dyDescent="0.2">
      <c r="A2736" s="476">
        <v>3739</v>
      </c>
      <c r="B2736" s="476" t="s">
        <v>9974</v>
      </c>
      <c r="C2736" s="476" t="s">
        <v>3</v>
      </c>
      <c r="D2736" s="477">
        <v>63.68</v>
      </c>
    </row>
    <row r="2737" spans="1:4" s="476" customFormat="1" x14ac:dyDescent="0.2">
      <c r="A2737" s="476">
        <v>3737</v>
      </c>
      <c r="B2737" s="476" t="s">
        <v>9975</v>
      </c>
      <c r="C2737" s="476" t="s">
        <v>3</v>
      </c>
      <c r="D2737" s="477">
        <v>66.760000000000005</v>
      </c>
    </row>
    <row r="2738" spans="1:4" s="476" customFormat="1" x14ac:dyDescent="0.2">
      <c r="A2738" s="476">
        <v>3738</v>
      </c>
      <c r="B2738" s="476" t="s">
        <v>9976</v>
      </c>
      <c r="C2738" s="476" t="s">
        <v>3</v>
      </c>
      <c r="D2738" s="477">
        <v>77.03</v>
      </c>
    </row>
    <row r="2739" spans="1:4" s="476" customFormat="1" x14ac:dyDescent="0.2">
      <c r="A2739" s="476">
        <v>3747</v>
      </c>
      <c r="B2739" s="476" t="s">
        <v>9977</v>
      </c>
      <c r="C2739" s="476" t="s">
        <v>3</v>
      </c>
      <c r="D2739" s="477">
        <v>60.6</v>
      </c>
    </row>
    <row r="2740" spans="1:4" s="476" customFormat="1" x14ac:dyDescent="0.2">
      <c r="A2740" s="476">
        <v>11649</v>
      </c>
      <c r="B2740" s="476" t="s">
        <v>9978</v>
      </c>
      <c r="C2740" s="476" t="s">
        <v>9</v>
      </c>
      <c r="D2740" s="477">
        <v>439.61</v>
      </c>
    </row>
    <row r="2741" spans="1:4" s="476" customFormat="1" x14ac:dyDescent="0.2">
      <c r="A2741" s="476">
        <v>11650</v>
      </c>
      <c r="B2741" s="476" t="s">
        <v>9979</v>
      </c>
      <c r="C2741" s="476" t="s">
        <v>9</v>
      </c>
      <c r="D2741" s="477">
        <v>749.29</v>
      </c>
    </row>
    <row r="2742" spans="1:4" s="476" customFormat="1" x14ac:dyDescent="0.2">
      <c r="A2742" s="476">
        <v>3742</v>
      </c>
      <c r="B2742" s="476" t="s">
        <v>9980</v>
      </c>
      <c r="C2742" s="476" t="s">
        <v>3</v>
      </c>
      <c r="D2742" s="477">
        <v>79.91</v>
      </c>
    </row>
    <row r="2743" spans="1:4" s="476" customFormat="1" x14ac:dyDescent="0.2">
      <c r="A2743" s="476">
        <v>3746</v>
      </c>
      <c r="B2743" s="476" t="s">
        <v>9981</v>
      </c>
      <c r="C2743" s="476" t="s">
        <v>3</v>
      </c>
      <c r="D2743" s="477">
        <v>93.3</v>
      </c>
    </row>
    <row r="2744" spans="1:4" s="476" customFormat="1" x14ac:dyDescent="0.2">
      <c r="A2744" s="476">
        <v>21106</v>
      </c>
      <c r="B2744" s="476" t="s">
        <v>9982</v>
      </c>
      <c r="C2744" s="476" t="s">
        <v>29</v>
      </c>
      <c r="D2744" s="477">
        <v>41.67</v>
      </c>
    </row>
    <row r="2745" spans="1:4" s="476" customFormat="1" x14ac:dyDescent="0.2">
      <c r="A2745" s="476">
        <v>3755</v>
      </c>
      <c r="B2745" s="476" t="s">
        <v>9983</v>
      </c>
      <c r="C2745" s="476" t="s">
        <v>9</v>
      </c>
      <c r="D2745" s="477">
        <v>28.99</v>
      </c>
    </row>
    <row r="2746" spans="1:4" s="476" customFormat="1" x14ac:dyDescent="0.2">
      <c r="A2746" s="476">
        <v>3750</v>
      </c>
      <c r="B2746" s="476" t="s">
        <v>9984</v>
      </c>
      <c r="C2746" s="476" t="s">
        <v>9</v>
      </c>
      <c r="D2746" s="477">
        <v>38.99</v>
      </c>
    </row>
    <row r="2747" spans="1:4" s="476" customFormat="1" x14ac:dyDescent="0.2">
      <c r="A2747" s="476">
        <v>3756</v>
      </c>
      <c r="B2747" s="476" t="s">
        <v>9985</v>
      </c>
      <c r="C2747" s="476" t="s">
        <v>9</v>
      </c>
      <c r="D2747" s="477">
        <v>72.849999999999994</v>
      </c>
    </row>
    <row r="2748" spans="1:4" s="476" customFormat="1" x14ac:dyDescent="0.2">
      <c r="A2748" s="476">
        <v>39377</v>
      </c>
      <c r="B2748" s="476" t="s">
        <v>9986</v>
      </c>
      <c r="C2748" s="476" t="s">
        <v>9</v>
      </c>
      <c r="D2748" s="477">
        <v>215.82</v>
      </c>
    </row>
    <row r="2749" spans="1:4" s="476" customFormat="1" x14ac:dyDescent="0.2">
      <c r="A2749" s="476">
        <v>38191</v>
      </c>
      <c r="B2749" s="476" t="s">
        <v>9987</v>
      </c>
      <c r="C2749" s="476" t="s">
        <v>9</v>
      </c>
      <c r="D2749" s="477">
        <v>16.07</v>
      </c>
    </row>
    <row r="2750" spans="1:4" s="476" customFormat="1" x14ac:dyDescent="0.2">
      <c r="A2750" s="476">
        <v>39381</v>
      </c>
      <c r="B2750" s="476" t="s">
        <v>9988</v>
      </c>
      <c r="C2750" s="476" t="s">
        <v>9</v>
      </c>
      <c r="D2750" s="477">
        <v>14.99</v>
      </c>
    </row>
    <row r="2751" spans="1:4" s="476" customFormat="1" x14ac:dyDescent="0.2">
      <c r="A2751" s="476">
        <v>38780</v>
      </c>
      <c r="B2751" s="476" t="s">
        <v>9989</v>
      </c>
      <c r="C2751" s="476" t="s">
        <v>9</v>
      </c>
      <c r="D2751" s="477">
        <v>18.329999999999998</v>
      </c>
    </row>
    <row r="2752" spans="1:4" s="476" customFormat="1" x14ac:dyDescent="0.2">
      <c r="A2752" s="476">
        <v>38781</v>
      </c>
      <c r="B2752" s="476" t="s">
        <v>9990</v>
      </c>
      <c r="C2752" s="476" t="s">
        <v>9</v>
      </c>
      <c r="D2752" s="477">
        <v>61.9</v>
      </c>
    </row>
    <row r="2753" spans="1:4" s="476" customFormat="1" x14ac:dyDescent="0.2">
      <c r="A2753" s="476">
        <v>38192</v>
      </c>
      <c r="B2753" s="476" t="s">
        <v>9991</v>
      </c>
      <c r="C2753" s="476" t="s">
        <v>9</v>
      </c>
      <c r="D2753" s="477">
        <v>112</v>
      </c>
    </row>
    <row r="2754" spans="1:4" s="476" customFormat="1" x14ac:dyDescent="0.2">
      <c r="A2754" s="476">
        <v>3753</v>
      </c>
      <c r="B2754" s="476" t="s">
        <v>9992</v>
      </c>
      <c r="C2754" s="476" t="s">
        <v>9</v>
      </c>
      <c r="D2754" s="477">
        <v>9.8000000000000007</v>
      </c>
    </row>
    <row r="2755" spans="1:4" s="476" customFormat="1" x14ac:dyDescent="0.2">
      <c r="A2755" s="476">
        <v>38782</v>
      </c>
      <c r="B2755" s="476" t="s">
        <v>9993</v>
      </c>
      <c r="C2755" s="476" t="s">
        <v>9</v>
      </c>
      <c r="D2755" s="477">
        <v>12.76</v>
      </c>
    </row>
    <row r="2756" spans="1:4" s="476" customFormat="1" x14ac:dyDescent="0.2">
      <c r="A2756" s="476">
        <v>38778</v>
      </c>
      <c r="B2756" s="476" t="s">
        <v>9994</v>
      </c>
      <c r="C2756" s="476" t="s">
        <v>9</v>
      </c>
      <c r="D2756" s="477">
        <v>9.58</v>
      </c>
    </row>
    <row r="2757" spans="1:4" s="476" customFormat="1" x14ac:dyDescent="0.2">
      <c r="A2757" s="476">
        <v>38779</v>
      </c>
      <c r="B2757" s="476" t="s">
        <v>9995</v>
      </c>
      <c r="C2757" s="476" t="s">
        <v>9</v>
      </c>
      <c r="D2757" s="477">
        <v>10.15</v>
      </c>
    </row>
    <row r="2758" spans="1:4" s="476" customFormat="1" x14ac:dyDescent="0.2">
      <c r="A2758" s="476">
        <v>39388</v>
      </c>
      <c r="B2758" s="476" t="s">
        <v>9996</v>
      </c>
      <c r="C2758" s="476" t="s">
        <v>9</v>
      </c>
      <c r="D2758" s="477">
        <v>11.26</v>
      </c>
    </row>
    <row r="2759" spans="1:4" s="476" customFormat="1" x14ac:dyDescent="0.2">
      <c r="A2759" s="476">
        <v>39387</v>
      </c>
      <c r="B2759" s="476" t="s">
        <v>1961</v>
      </c>
      <c r="C2759" s="476" t="s">
        <v>9</v>
      </c>
      <c r="D2759" s="477">
        <v>17.559999999999999</v>
      </c>
    </row>
    <row r="2760" spans="1:4" s="476" customFormat="1" x14ac:dyDescent="0.2">
      <c r="A2760" s="476">
        <v>39386</v>
      </c>
      <c r="B2760" s="476" t="s">
        <v>9997</v>
      </c>
      <c r="C2760" s="476" t="s">
        <v>9</v>
      </c>
      <c r="D2760" s="477">
        <v>12.24</v>
      </c>
    </row>
    <row r="2761" spans="1:4" s="476" customFormat="1" x14ac:dyDescent="0.2">
      <c r="A2761" s="476">
        <v>38194</v>
      </c>
      <c r="B2761" s="476" t="s">
        <v>9998</v>
      </c>
      <c r="C2761" s="476" t="s">
        <v>9</v>
      </c>
      <c r="D2761" s="477">
        <v>9.16</v>
      </c>
    </row>
    <row r="2762" spans="1:4" s="476" customFormat="1" x14ac:dyDescent="0.2">
      <c r="A2762" s="476">
        <v>38193</v>
      </c>
      <c r="B2762" s="476" t="s">
        <v>9999</v>
      </c>
      <c r="C2762" s="476" t="s">
        <v>9</v>
      </c>
      <c r="D2762" s="477">
        <v>7.96</v>
      </c>
    </row>
    <row r="2763" spans="1:4" s="476" customFormat="1" x14ac:dyDescent="0.2">
      <c r="A2763" s="476">
        <v>12216</v>
      </c>
      <c r="B2763" s="476" t="s">
        <v>10000</v>
      </c>
      <c r="C2763" s="476" t="s">
        <v>9</v>
      </c>
      <c r="D2763" s="477">
        <v>56.01</v>
      </c>
    </row>
    <row r="2764" spans="1:4" s="476" customFormat="1" x14ac:dyDescent="0.2">
      <c r="A2764" s="476">
        <v>3757</v>
      </c>
      <c r="B2764" s="476" t="s">
        <v>10001</v>
      </c>
      <c r="C2764" s="476" t="s">
        <v>9</v>
      </c>
      <c r="D2764" s="477">
        <v>64.77</v>
      </c>
    </row>
    <row r="2765" spans="1:4" s="476" customFormat="1" x14ac:dyDescent="0.2">
      <c r="A2765" s="476">
        <v>3758</v>
      </c>
      <c r="B2765" s="476" t="s">
        <v>10002</v>
      </c>
      <c r="C2765" s="476" t="s">
        <v>9</v>
      </c>
      <c r="D2765" s="477">
        <v>75.52</v>
      </c>
    </row>
    <row r="2766" spans="1:4" s="476" customFormat="1" x14ac:dyDescent="0.2">
      <c r="A2766" s="476">
        <v>12214</v>
      </c>
      <c r="B2766" s="476" t="s">
        <v>10003</v>
      </c>
      <c r="C2766" s="476" t="s">
        <v>9</v>
      </c>
      <c r="D2766" s="477">
        <v>25.86</v>
      </c>
    </row>
    <row r="2767" spans="1:4" s="476" customFormat="1" x14ac:dyDescent="0.2">
      <c r="A2767" s="476">
        <v>3749</v>
      </c>
      <c r="B2767" s="476" t="s">
        <v>10004</v>
      </c>
      <c r="C2767" s="476" t="s">
        <v>9</v>
      </c>
      <c r="D2767" s="477">
        <v>46.09</v>
      </c>
    </row>
    <row r="2768" spans="1:4" s="476" customFormat="1" x14ac:dyDescent="0.2">
      <c r="A2768" s="476">
        <v>3751</v>
      </c>
      <c r="B2768" s="476" t="s">
        <v>10005</v>
      </c>
      <c r="C2768" s="476" t="s">
        <v>9</v>
      </c>
      <c r="D2768" s="477">
        <v>62.9</v>
      </c>
    </row>
    <row r="2769" spans="1:4" s="476" customFormat="1" x14ac:dyDescent="0.2">
      <c r="A2769" s="476">
        <v>39376</v>
      </c>
      <c r="B2769" s="476" t="s">
        <v>10006</v>
      </c>
      <c r="C2769" s="476" t="s">
        <v>9</v>
      </c>
      <c r="D2769" s="477">
        <v>53.02</v>
      </c>
    </row>
    <row r="2770" spans="1:4" s="476" customFormat="1" x14ac:dyDescent="0.2">
      <c r="A2770" s="476">
        <v>3752</v>
      </c>
      <c r="B2770" s="476" t="s">
        <v>10007</v>
      </c>
      <c r="C2770" s="476" t="s">
        <v>9</v>
      </c>
      <c r="D2770" s="477">
        <v>103.76</v>
      </c>
    </row>
    <row r="2771" spans="1:4" s="476" customFormat="1" x14ac:dyDescent="0.2">
      <c r="A2771" s="476">
        <v>746</v>
      </c>
      <c r="B2771" s="476" t="s">
        <v>16796</v>
      </c>
      <c r="C2771" s="476" t="s">
        <v>9</v>
      </c>
      <c r="D2771" s="478">
        <v>2450</v>
      </c>
    </row>
    <row r="2772" spans="1:4" s="476" customFormat="1" x14ac:dyDescent="0.2">
      <c r="A2772" s="476">
        <v>20269</v>
      </c>
      <c r="B2772" s="476" t="s">
        <v>16797</v>
      </c>
      <c r="C2772" s="476" t="s">
        <v>9</v>
      </c>
      <c r="D2772" s="477">
        <v>74.89</v>
      </c>
    </row>
    <row r="2773" spans="1:4" s="476" customFormat="1" x14ac:dyDescent="0.2">
      <c r="A2773" s="476">
        <v>20270</v>
      </c>
      <c r="B2773" s="476" t="s">
        <v>16798</v>
      </c>
      <c r="C2773" s="476" t="s">
        <v>9</v>
      </c>
      <c r="D2773" s="477">
        <v>82.75</v>
      </c>
    </row>
    <row r="2774" spans="1:4" s="476" customFormat="1" x14ac:dyDescent="0.2">
      <c r="A2774" s="476">
        <v>11696</v>
      </c>
      <c r="B2774" s="476" t="s">
        <v>16799</v>
      </c>
      <c r="C2774" s="476" t="s">
        <v>9</v>
      </c>
      <c r="D2774" s="477">
        <v>132.46</v>
      </c>
    </row>
    <row r="2775" spans="1:4" s="476" customFormat="1" x14ac:dyDescent="0.2">
      <c r="A2775" s="476">
        <v>10427</v>
      </c>
      <c r="B2775" s="476" t="s">
        <v>16800</v>
      </c>
      <c r="C2775" s="476" t="s">
        <v>9</v>
      </c>
      <c r="D2775" s="477">
        <v>370.68</v>
      </c>
    </row>
    <row r="2776" spans="1:4" s="476" customFormat="1" x14ac:dyDescent="0.2">
      <c r="A2776" s="476">
        <v>10428</v>
      </c>
      <c r="B2776" s="476" t="s">
        <v>16801</v>
      </c>
      <c r="C2776" s="476" t="s">
        <v>9</v>
      </c>
      <c r="D2776" s="477">
        <v>381.91</v>
      </c>
    </row>
    <row r="2777" spans="1:4" s="476" customFormat="1" x14ac:dyDescent="0.2">
      <c r="A2777" s="476">
        <v>36521</v>
      </c>
      <c r="B2777" s="476" t="s">
        <v>16802</v>
      </c>
      <c r="C2777" s="476" t="s">
        <v>9</v>
      </c>
      <c r="D2777" s="477">
        <v>119.16</v>
      </c>
    </row>
    <row r="2778" spans="1:4" s="476" customFormat="1" x14ac:dyDescent="0.2">
      <c r="A2778" s="476">
        <v>36794</v>
      </c>
      <c r="B2778" s="476" t="s">
        <v>16803</v>
      </c>
      <c r="C2778" s="476" t="s">
        <v>9</v>
      </c>
      <c r="D2778" s="477">
        <v>126.86</v>
      </c>
    </row>
    <row r="2779" spans="1:4" s="476" customFormat="1" x14ac:dyDescent="0.2">
      <c r="A2779" s="476">
        <v>10426</v>
      </c>
      <c r="B2779" s="476" t="s">
        <v>16804</v>
      </c>
      <c r="C2779" s="476" t="s">
        <v>9</v>
      </c>
      <c r="D2779" s="477">
        <v>142.05000000000001</v>
      </c>
    </row>
    <row r="2780" spans="1:4" s="476" customFormat="1" x14ac:dyDescent="0.2">
      <c r="A2780" s="476">
        <v>10425</v>
      </c>
      <c r="B2780" s="476" t="s">
        <v>16805</v>
      </c>
      <c r="C2780" s="476" t="s">
        <v>9</v>
      </c>
      <c r="D2780" s="477">
        <v>72.06</v>
      </c>
    </row>
    <row r="2781" spans="1:4" s="476" customFormat="1" x14ac:dyDescent="0.2">
      <c r="A2781" s="476">
        <v>10431</v>
      </c>
      <c r="B2781" s="476" t="s">
        <v>16806</v>
      </c>
      <c r="C2781" s="476" t="s">
        <v>9</v>
      </c>
      <c r="D2781" s="477">
        <v>246.73</v>
      </c>
    </row>
    <row r="2782" spans="1:4" s="476" customFormat="1" x14ac:dyDescent="0.2">
      <c r="A2782" s="476">
        <v>10429</v>
      </c>
      <c r="B2782" s="476" t="s">
        <v>16807</v>
      </c>
      <c r="C2782" s="476" t="s">
        <v>9</v>
      </c>
      <c r="D2782" s="477">
        <v>121.71</v>
      </c>
    </row>
    <row r="2783" spans="1:4" s="476" customFormat="1" x14ac:dyDescent="0.2">
      <c r="A2783" s="476">
        <v>2354</v>
      </c>
      <c r="B2783" s="476" t="s">
        <v>10008</v>
      </c>
      <c r="C2783" s="476" t="s">
        <v>7605</v>
      </c>
      <c r="D2783" s="477">
        <v>22.8</v>
      </c>
    </row>
    <row r="2784" spans="1:4" s="476" customFormat="1" x14ac:dyDescent="0.2">
      <c r="A2784" s="476">
        <v>40932</v>
      </c>
      <c r="B2784" s="476" t="s">
        <v>10009</v>
      </c>
      <c r="C2784" s="476" t="s">
        <v>908</v>
      </c>
      <c r="D2784" s="478">
        <v>4064.4</v>
      </c>
    </row>
    <row r="2785" spans="1:4" s="476" customFormat="1" x14ac:dyDescent="0.2">
      <c r="A2785" s="476">
        <v>10853</v>
      </c>
      <c r="B2785" s="476" t="s">
        <v>10010</v>
      </c>
      <c r="C2785" s="476" t="s">
        <v>9</v>
      </c>
      <c r="D2785" s="477">
        <v>81.05</v>
      </c>
    </row>
    <row r="2786" spans="1:4" s="476" customFormat="1" x14ac:dyDescent="0.2">
      <c r="A2786" s="476">
        <v>5093</v>
      </c>
      <c r="B2786" s="476" t="s">
        <v>10011</v>
      </c>
      <c r="C2786" s="476" t="s">
        <v>8005</v>
      </c>
      <c r="D2786" s="477">
        <v>16.399999999999999</v>
      </c>
    </row>
    <row r="2787" spans="1:4" s="476" customFormat="1" x14ac:dyDescent="0.2">
      <c r="A2787" s="476">
        <v>44331</v>
      </c>
      <c r="B2787" s="476" t="s">
        <v>16808</v>
      </c>
      <c r="C2787" s="476" t="s">
        <v>7596</v>
      </c>
      <c r="D2787" s="477">
        <v>33.35</v>
      </c>
    </row>
    <row r="2788" spans="1:4" s="476" customFormat="1" x14ac:dyDescent="0.2">
      <c r="A2788" s="476">
        <v>37768</v>
      </c>
      <c r="B2788" s="476" t="s">
        <v>10012</v>
      </c>
      <c r="C2788" s="476" t="s">
        <v>9</v>
      </c>
      <c r="D2788" s="478">
        <v>158000</v>
      </c>
    </row>
    <row r="2789" spans="1:4" s="476" customFormat="1" x14ac:dyDescent="0.2">
      <c r="A2789" s="476">
        <v>37773</v>
      </c>
      <c r="B2789" s="476" t="s">
        <v>10013</v>
      </c>
      <c r="C2789" s="476" t="s">
        <v>9</v>
      </c>
      <c r="D2789" s="478">
        <v>134168.63</v>
      </c>
    </row>
    <row r="2790" spans="1:4" s="476" customFormat="1" x14ac:dyDescent="0.2">
      <c r="A2790" s="476">
        <v>37769</v>
      </c>
      <c r="B2790" s="476" t="s">
        <v>10014</v>
      </c>
      <c r="C2790" s="476" t="s">
        <v>9</v>
      </c>
      <c r="D2790" s="478">
        <v>224615.2</v>
      </c>
    </row>
    <row r="2791" spans="1:4" s="476" customFormat="1" x14ac:dyDescent="0.2">
      <c r="A2791" s="476">
        <v>37770</v>
      </c>
      <c r="B2791" s="476" t="s">
        <v>10015</v>
      </c>
      <c r="C2791" s="476" t="s">
        <v>9</v>
      </c>
      <c r="D2791" s="478">
        <v>381207.83</v>
      </c>
    </row>
    <row r="2792" spans="1:4" s="476" customFormat="1" x14ac:dyDescent="0.2">
      <c r="A2792" s="476">
        <v>38382</v>
      </c>
      <c r="B2792" s="476" t="s">
        <v>10016</v>
      </c>
      <c r="C2792" s="476" t="s">
        <v>9</v>
      </c>
      <c r="D2792" s="477">
        <v>12.51</v>
      </c>
    </row>
    <row r="2793" spans="1:4" s="476" customFormat="1" x14ac:dyDescent="0.2">
      <c r="A2793" s="476">
        <v>38383</v>
      </c>
      <c r="B2793" s="476" t="s">
        <v>1552</v>
      </c>
      <c r="C2793" s="476" t="s">
        <v>9</v>
      </c>
      <c r="D2793" s="477">
        <v>2.34</v>
      </c>
    </row>
    <row r="2794" spans="1:4" s="476" customFormat="1" x14ac:dyDescent="0.2">
      <c r="A2794" s="476">
        <v>3768</v>
      </c>
      <c r="B2794" s="476" t="s">
        <v>10017</v>
      </c>
      <c r="C2794" s="476" t="s">
        <v>9</v>
      </c>
      <c r="D2794" s="477">
        <v>3.37</v>
      </c>
    </row>
    <row r="2795" spans="1:4" s="476" customFormat="1" x14ac:dyDescent="0.2">
      <c r="A2795" s="476">
        <v>3767</v>
      </c>
      <c r="B2795" s="476" t="s">
        <v>1304</v>
      </c>
      <c r="C2795" s="476" t="s">
        <v>9</v>
      </c>
      <c r="D2795" s="477">
        <v>0.8</v>
      </c>
    </row>
    <row r="2796" spans="1:4" s="476" customFormat="1" x14ac:dyDescent="0.2">
      <c r="A2796" s="476">
        <v>13192</v>
      </c>
      <c r="B2796" s="476" t="s">
        <v>10018</v>
      </c>
      <c r="C2796" s="476" t="s">
        <v>9</v>
      </c>
      <c r="D2796" s="478">
        <v>4620.55</v>
      </c>
    </row>
    <row r="2797" spans="1:4" s="476" customFormat="1" x14ac:dyDescent="0.2">
      <c r="A2797" s="476">
        <v>38413</v>
      </c>
      <c r="B2797" s="476" t="s">
        <v>10019</v>
      </c>
      <c r="C2797" s="476" t="s">
        <v>9</v>
      </c>
      <c r="D2797" s="477">
        <v>764.17</v>
      </c>
    </row>
    <row r="2798" spans="1:4" s="476" customFormat="1" x14ac:dyDescent="0.2">
      <c r="A2798" s="476">
        <v>42440</v>
      </c>
      <c r="B2798" s="476" t="s">
        <v>10020</v>
      </c>
      <c r="C2798" s="476" t="s">
        <v>9</v>
      </c>
      <c r="D2798" s="477">
        <v>946.93</v>
      </c>
    </row>
    <row r="2799" spans="1:4" s="476" customFormat="1" x14ac:dyDescent="0.2">
      <c r="A2799" s="476">
        <v>20193</v>
      </c>
      <c r="B2799" s="476" t="s">
        <v>10021</v>
      </c>
      <c r="C2799" s="476" t="s">
        <v>10022</v>
      </c>
      <c r="D2799" s="477">
        <v>4.49</v>
      </c>
    </row>
    <row r="2800" spans="1:4" s="476" customFormat="1" x14ac:dyDescent="0.2">
      <c r="A2800" s="476">
        <v>10527</v>
      </c>
      <c r="B2800" s="476" t="s">
        <v>13205</v>
      </c>
      <c r="C2800" s="476" t="s">
        <v>10023</v>
      </c>
      <c r="D2800" s="477">
        <v>13.5</v>
      </c>
    </row>
    <row r="2801" spans="1:4" s="476" customFormat="1" x14ac:dyDescent="0.2">
      <c r="A2801" s="476">
        <v>41805</v>
      </c>
      <c r="B2801" s="476" t="s">
        <v>10024</v>
      </c>
      <c r="C2801" s="476" t="s">
        <v>908</v>
      </c>
      <c r="D2801" s="477">
        <v>565</v>
      </c>
    </row>
    <row r="2802" spans="1:4" s="476" customFormat="1" x14ac:dyDescent="0.2">
      <c r="A2802" s="476">
        <v>40271</v>
      </c>
      <c r="B2802" s="476" t="s">
        <v>1170</v>
      </c>
      <c r="C2802" s="476" t="s">
        <v>908</v>
      </c>
      <c r="D2802" s="477">
        <v>8.77</v>
      </c>
    </row>
    <row r="2803" spans="1:4" s="476" customFormat="1" x14ac:dyDescent="0.2">
      <c r="A2803" s="476">
        <v>40287</v>
      </c>
      <c r="B2803" s="476" t="s">
        <v>1171</v>
      </c>
      <c r="C2803" s="476" t="s">
        <v>908</v>
      </c>
      <c r="D2803" s="477">
        <v>3.37</v>
      </c>
    </row>
    <row r="2804" spans="1:4" s="476" customFormat="1" x14ac:dyDescent="0.2">
      <c r="A2804" s="476">
        <v>40295</v>
      </c>
      <c r="B2804" s="476" t="s">
        <v>10025</v>
      </c>
      <c r="C2804" s="476" t="s">
        <v>7605</v>
      </c>
      <c r="D2804" s="477">
        <v>3.41</v>
      </c>
    </row>
    <row r="2805" spans="1:4" s="476" customFormat="1" x14ac:dyDescent="0.2">
      <c r="A2805" s="476">
        <v>745</v>
      </c>
      <c r="B2805" s="476" t="s">
        <v>10026</v>
      </c>
      <c r="C2805" s="476" t="s">
        <v>7605</v>
      </c>
      <c r="D2805" s="477">
        <v>3.6</v>
      </c>
    </row>
    <row r="2806" spans="1:4" s="476" customFormat="1" x14ac:dyDescent="0.2">
      <c r="A2806" s="476">
        <v>4084</v>
      </c>
      <c r="B2806" s="476" t="s">
        <v>10027</v>
      </c>
      <c r="C2806" s="476" t="s">
        <v>7605</v>
      </c>
      <c r="D2806" s="477">
        <v>1.82</v>
      </c>
    </row>
    <row r="2807" spans="1:4" s="476" customFormat="1" x14ac:dyDescent="0.2">
      <c r="A2807" s="476">
        <v>743</v>
      </c>
      <c r="B2807" s="476" t="s">
        <v>10028</v>
      </c>
      <c r="C2807" s="476" t="s">
        <v>7605</v>
      </c>
      <c r="D2807" s="477">
        <v>1.82</v>
      </c>
    </row>
    <row r="2808" spans="1:4" s="476" customFormat="1" x14ac:dyDescent="0.2">
      <c r="A2808" s="476">
        <v>40293</v>
      </c>
      <c r="B2808" s="476" t="s">
        <v>10029</v>
      </c>
      <c r="C2808" s="476" t="s">
        <v>7605</v>
      </c>
      <c r="D2808" s="477">
        <v>2.1800000000000002</v>
      </c>
    </row>
    <row r="2809" spans="1:4" s="476" customFormat="1" x14ac:dyDescent="0.2">
      <c r="A2809" s="476">
        <v>40294</v>
      </c>
      <c r="B2809" s="476" t="s">
        <v>10030</v>
      </c>
      <c r="C2809" s="476" t="s">
        <v>7605</v>
      </c>
      <c r="D2809" s="477">
        <v>1.82</v>
      </c>
    </row>
    <row r="2810" spans="1:4" s="476" customFormat="1" x14ac:dyDescent="0.2">
      <c r="A2810" s="476">
        <v>4085</v>
      </c>
      <c r="B2810" s="476" t="s">
        <v>10031</v>
      </c>
      <c r="C2810" s="476" t="s">
        <v>7605</v>
      </c>
      <c r="D2810" s="477">
        <v>2.54</v>
      </c>
    </row>
    <row r="2811" spans="1:4" s="476" customFormat="1" x14ac:dyDescent="0.2">
      <c r="A2811" s="476">
        <v>10775</v>
      </c>
      <c r="B2811" s="476" t="s">
        <v>10032</v>
      </c>
      <c r="C2811" s="476" t="s">
        <v>908</v>
      </c>
      <c r="D2811" s="477">
        <v>900</v>
      </c>
    </row>
    <row r="2812" spans="1:4" s="476" customFormat="1" x14ac:dyDescent="0.2">
      <c r="A2812" s="476">
        <v>10776</v>
      </c>
      <c r="B2812" s="476" t="s">
        <v>10033</v>
      </c>
      <c r="C2812" s="476" t="s">
        <v>908</v>
      </c>
      <c r="D2812" s="477">
        <v>703.12</v>
      </c>
    </row>
    <row r="2813" spans="1:4" s="476" customFormat="1" x14ac:dyDescent="0.2">
      <c r="A2813" s="476">
        <v>10779</v>
      </c>
      <c r="B2813" s="476" t="s">
        <v>10034</v>
      </c>
      <c r="C2813" s="476" t="s">
        <v>908</v>
      </c>
      <c r="D2813" s="478">
        <v>1125</v>
      </c>
    </row>
    <row r="2814" spans="1:4" s="476" customFormat="1" x14ac:dyDescent="0.2">
      <c r="A2814" s="476">
        <v>10777</v>
      </c>
      <c r="B2814" s="476" t="s">
        <v>10035</v>
      </c>
      <c r="C2814" s="476" t="s">
        <v>908</v>
      </c>
      <c r="D2814" s="478">
        <v>1021.87</v>
      </c>
    </row>
    <row r="2815" spans="1:4" s="476" customFormat="1" x14ac:dyDescent="0.2">
      <c r="A2815" s="476">
        <v>10778</v>
      </c>
      <c r="B2815" s="476" t="s">
        <v>10036</v>
      </c>
      <c r="C2815" s="476" t="s">
        <v>908</v>
      </c>
      <c r="D2815" s="478">
        <v>1125</v>
      </c>
    </row>
    <row r="2816" spans="1:4" s="476" customFormat="1" x14ac:dyDescent="0.2">
      <c r="A2816" s="476">
        <v>40339</v>
      </c>
      <c r="B2816" s="476" t="s">
        <v>10037</v>
      </c>
      <c r="C2816" s="476" t="s">
        <v>908</v>
      </c>
      <c r="D2816" s="477">
        <v>3.37</v>
      </c>
    </row>
    <row r="2817" spans="1:4" s="476" customFormat="1" x14ac:dyDescent="0.2">
      <c r="A2817" s="476">
        <v>10749</v>
      </c>
      <c r="B2817" s="476" t="s">
        <v>1160</v>
      </c>
      <c r="C2817" s="476" t="s">
        <v>908</v>
      </c>
      <c r="D2817" s="477">
        <v>6.18</v>
      </c>
    </row>
    <row r="2818" spans="1:4" s="476" customFormat="1" x14ac:dyDescent="0.2">
      <c r="A2818" s="476">
        <v>40290</v>
      </c>
      <c r="B2818" s="476" t="s">
        <v>1162</v>
      </c>
      <c r="C2818" s="476" t="s">
        <v>908</v>
      </c>
      <c r="D2818" s="477">
        <v>8.91</v>
      </c>
    </row>
    <row r="2819" spans="1:4" s="476" customFormat="1" x14ac:dyDescent="0.2">
      <c r="A2819" s="476">
        <v>3346</v>
      </c>
      <c r="B2819" s="476" t="s">
        <v>13206</v>
      </c>
      <c r="C2819" s="476" t="s">
        <v>7605</v>
      </c>
      <c r="D2819" s="477">
        <v>14.63</v>
      </c>
    </row>
    <row r="2820" spans="1:4" s="476" customFormat="1" x14ac:dyDescent="0.2">
      <c r="A2820" s="476">
        <v>3348</v>
      </c>
      <c r="B2820" s="476" t="s">
        <v>13207</v>
      </c>
      <c r="C2820" s="476" t="s">
        <v>7605</v>
      </c>
      <c r="D2820" s="477">
        <v>17.5</v>
      </c>
    </row>
    <row r="2821" spans="1:4" s="476" customFormat="1" x14ac:dyDescent="0.2">
      <c r="A2821" s="476">
        <v>39833</v>
      </c>
      <c r="B2821" s="476" t="s">
        <v>13208</v>
      </c>
      <c r="C2821" s="476" t="s">
        <v>7605</v>
      </c>
      <c r="D2821" s="477">
        <v>23.97</v>
      </c>
    </row>
    <row r="2822" spans="1:4" s="476" customFormat="1" x14ac:dyDescent="0.2">
      <c r="A2822" s="476">
        <v>7252</v>
      </c>
      <c r="B2822" s="476" t="s">
        <v>10038</v>
      </c>
      <c r="C2822" s="476" t="s">
        <v>7605</v>
      </c>
      <c r="D2822" s="477">
        <v>2.25</v>
      </c>
    </row>
    <row r="2823" spans="1:4" s="476" customFormat="1" x14ac:dyDescent="0.2">
      <c r="A2823" s="476">
        <v>4778</v>
      </c>
      <c r="B2823" s="476" t="s">
        <v>10039</v>
      </c>
      <c r="C2823" s="476" t="s">
        <v>7605</v>
      </c>
      <c r="D2823" s="477">
        <v>2.93</v>
      </c>
    </row>
    <row r="2824" spans="1:4" s="476" customFormat="1" x14ac:dyDescent="0.2">
      <c r="A2824" s="476">
        <v>4780</v>
      </c>
      <c r="B2824" s="476" t="s">
        <v>10040</v>
      </c>
      <c r="C2824" s="476" t="s">
        <v>7605</v>
      </c>
      <c r="D2824" s="477">
        <v>3.17</v>
      </c>
    </row>
    <row r="2825" spans="1:4" s="476" customFormat="1" x14ac:dyDescent="0.2">
      <c r="A2825" s="476">
        <v>10809</v>
      </c>
      <c r="B2825" s="476" t="s">
        <v>10041</v>
      </c>
      <c r="C2825" s="476" t="s">
        <v>7605</v>
      </c>
      <c r="D2825" s="477">
        <v>1.52</v>
      </c>
    </row>
    <row r="2826" spans="1:4" s="476" customFormat="1" x14ac:dyDescent="0.2">
      <c r="A2826" s="476">
        <v>10811</v>
      </c>
      <c r="B2826" s="476" t="s">
        <v>10042</v>
      </c>
      <c r="C2826" s="476" t="s">
        <v>7605</v>
      </c>
      <c r="D2826" s="477">
        <v>1.3</v>
      </c>
    </row>
    <row r="2827" spans="1:4" s="476" customFormat="1" x14ac:dyDescent="0.2">
      <c r="A2827" s="476">
        <v>7247</v>
      </c>
      <c r="B2827" s="476" t="s">
        <v>10043</v>
      </c>
      <c r="C2827" s="476" t="s">
        <v>7605</v>
      </c>
      <c r="D2827" s="477">
        <v>2.25</v>
      </c>
    </row>
    <row r="2828" spans="1:4" s="476" customFormat="1" x14ac:dyDescent="0.2">
      <c r="A2828" s="476">
        <v>40291</v>
      </c>
      <c r="B2828" s="476" t="s">
        <v>10044</v>
      </c>
      <c r="C2828" s="476" t="s">
        <v>908</v>
      </c>
      <c r="D2828" s="477">
        <v>470.94</v>
      </c>
    </row>
    <row r="2829" spans="1:4" s="476" customFormat="1" x14ac:dyDescent="0.2">
      <c r="A2829" s="476">
        <v>40275</v>
      </c>
      <c r="B2829" s="476" t="s">
        <v>1172</v>
      </c>
      <c r="C2829" s="476" t="s">
        <v>908</v>
      </c>
      <c r="D2829" s="477">
        <v>13.5</v>
      </c>
    </row>
    <row r="2830" spans="1:4" s="476" customFormat="1" x14ac:dyDescent="0.2">
      <c r="A2830" s="476">
        <v>42408</v>
      </c>
      <c r="B2830" s="476" t="s">
        <v>10045</v>
      </c>
      <c r="C2830" s="476" t="s">
        <v>3</v>
      </c>
      <c r="D2830" s="477">
        <v>1.22</v>
      </c>
    </row>
    <row r="2831" spans="1:4" s="476" customFormat="1" x14ac:dyDescent="0.2">
      <c r="A2831" s="476">
        <v>3777</v>
      </c>
      <c r="B2831" s="476" t="s">
        <v>10046</v>
      </c>
      <c r="C2831" s="476" t="s">
        <v>3</v>
      </c>
      <c r="D2831" s="477">
        <v>0.88</v>
      </c>
    </row>
    <row r="2832" spans="1:4" s="476" customFormat="1" x14ac:dyDescent="0.2">
      <c r="A2832" s="476">
        <v>3798</v>
      </c>
      <c r="B2832" s="476" t="s">
        <v>1976</v>
      </c>
      <c r="C2832" s="476" t="s">
        <v>9</v>
      </c>
      <c r="D2832" s="477">
        <v>52.64</v>
      </c>
    </row>
    <row r="2833" spans="1:4" s="476" customFormat="1" x14ac:dyDescent="0.2">
      <c r="A2833" s="476">
        <v>38769</v>
      </c>
      <c r="B2833" s="476" t="s">
        <v>10047</v>
      </c>
      <c r="C2833" s="476" t="s">
        <v>9</v>
      </c>
      <c r="D2833" s="477">
        <v>41.11</v>
      </c>
    </row>
    <row r="2834" spans="1:4" s="476" customFormat="1" x14ac:dyDescent="0.2">
      <c r="A2834" s="476">
        <v>39510</v>
      </c>
      <c r="B2834" s="476" t="s">
        <v>10048</v>
      </c>
      <c r="C2834" s="476" t="s">
        <v>9</v>
      </c>
      <c r="D2834" s="477">
        <v>166.39</v>
      </c>
    </row>
    <row r="2835" spans="1:4" s="476" customFormat="1" x14ac:dyDescent="0.2">
      <c r="A2835" s="476">
        <v>38776</v>
      </c>
      <c r="B2835" s="476" t="s">
        <v>10049</v>
      </c>
      <c r="C2835" s="476" t="s">
        <v>9</v>
      </c>
      <c r="D2835" s="477">
        <v>176.59</v>
      </c>
    </row>
    <row r="2836" spans="1:4" s="476" customFormat="1" x14ac:dyDescent="0.2">
      <c r="A2836" s="476">
        <v>38774</v>
      </c>
      <c r="B2836" s="476" t="s">
        <v>10050</v>
      </c>
      <c r="C2836" s="476" t="s">
        <v>9</v>
      </c>
      <c r="D2836" s="477">
        <v>23.01</v>
      </c>
    </row>
    <row r="2837" spans="1:4" s="476" customFormat="1" x14ac:dyDescent="0.2">
      <c r="A2837" s="476">
        <v>42247</v>
      </c>
      <c r="B2837" s="476" t="s">
        <v>10051</v>
      </c>
      <c r="C2837" s="476" t="s">
        <v>9</v>
      </c>
      <c r="D2837" s="477">
        <v>785.46</v>
      </c>
    </row>
    <row r="2838" spans="1:4" s="476" customFormat="1" x14ac:dyDescent="0.2">
      <c r="A2838" s="476">
        <v>42248</v>
      </c>
      <c r="B2838" s="476" t="s">
        <v>10052</v>
      </c>
      <c r="C2838" s="476" t="s">
        <v>9</v>
      </c>
      <c r="D2838" s="477">
        <v>912.37</v>
      </c>
    </row>
    <row r="2839" spans="1:4" s="476" customFormat="1" x14ac:dyDescent="0.2">
      <c r="A2839" s="476">
        <v>42249</v>
      </c>
      <c r="B2839" s="476" t="s">
        <v>10053</v>
      </c>
      <c r="C2839" s="476" t="s">
        <v>9</v>
      </c>
      <c r="D2839" s="478">
        <v>1511.47</v>
      </c>
    </row>
    <row r="2840" spans="1:4" s="476" customFormat="1" x14ac:dyDescent="0.2">
      <c r="A2840" s="476">
        <v>42244</v>
      </c>
      <c r="B2840" s="476" t="s">
        <v>10054</v>
      </c>
      <c r="C2840" s="476" t="s">
        <v>9</v>
      </c>
      <c r="D2840" s="477">
        <v>236.05</v>
      </c>
    </row>
    <row r="2841" spans="1:4" s="476" customFormat="1" x14ac:dyDescent="0.2">
      <c r="A2841" s="476">
        <v>42245</v>
      </c>
      <c r="B2841" s="476" t="s">
        <v>10055</v>
      </c>
      <c r="C2841" s="476" t="s">
        <v>9</v>
      </c>
      <c r="D2841" s="477">
        <v>435.58</v>
      </c>
    </row>
    <row r="2842" spans="1:4" s="476" customFormat="1" x14ac:dyDescent="0.2">
      <c r="A2842" s="476">
        <v>42246</v>
      </c>
      <c r="B2842" s="476" t="s">
        <v>10056</v>
      </c>
      <c r="C2842" s="476" t="s">
        <v>9</v>
      </c>
      <c r="D2842" s="477">
        <v>482.17</v>
      </c>
    </row>
    <row r="2843" spans="1:4" s="476" customFormat="1" x14ac:dyDescent="0.2">
      <c r="A2843" s="476">
        <v>42243</v>
      </c>
      <c r="B2843" s="476" t="s">
        <v>10057</v>
      </c>
      <c r="C2843" s="476" t="s">
        <v>9</v>
      </c>
      <c r="D2843" s="477">
        <v>581.4</v>
      </c>
    </row>
    <row r="2844" spans="1:4" s="476" customFormat="1" x14ac:dyDescent="0.2">
      <c r="A2844" s="476">
        <v>38889</v>
      </c>
      <c r="B2844" s="476" t="s">
        <v>10058</v>
      </c>
      <c r="C2844" s="476" t="s">
        <v>9</v>
      </c>
      <c r="D2844" s="477">
        <v>31.51</v>
      </c>
    </row>
    <row r="2845" spans="1:4" s="476" customFormat="1" x14ac:dyDescent="0.2">
      <c r="A2845" s="476">
        <v>38784</v>
      </c>
      <c r="B2845" s="476" t="s">
        <v>10059</v>
      </c>
      <c r="C2845" s="476" t="s">
        <v>9</v>
      </c>
      <c r="D2845" s="477">
        <v>42.16</v>
      </c>
    </row>
    <row r="2846" spans="1:4" s="476" customFormat="1" x14ac:dyDescent="0.2">
      <c r="A2846" s="476">
        <v>3788</v>
      </c>
      <c r="B2846" s="476" t="s">
        <v>10060</v>
      </c>
      <c r="C2846" s="476" t="s">
        <v>9</v>
      </c>
      <c r="D2846" s="477">
        <v>43.93</v>
      </c>
    </row>
    <row r="2847" spans="1:4" s="476" customFormat="1" x14ac:dyDescent="0.2">
      <c r="A2847" s="476">
        <v>12230</v>
      </c>
      <c r="B2847" s="476" t="s">
        <v>10061</v>
      </c>
      <c r="C2847" s="476" t="s">
        <v>9</v>
      </c>
      <c r="D2847" s="477">
        <v>11.3</v>
      </c>
    </row>
    <row r="2848" spans="1:4" s="476" customFormat="1" x14ac:dyDescent="0.2">
      <c r="A2848" s="476">
        <v>3780</v>
      </c>
      <c r="B2848" s="476" t="s">
        <v>10062</v>
      </c>
      <c r="C2848" s="476" t="s">
        <v>9</v>
      </c>
      <c r="D2848" s="477">
        <v>64.819999999999993</v>
      </c>
    </row>
    <row r="2849" spans="1:4" s="476" customFormat="1" x14ac:dyDescent="0.2">
      <c r="A2849" s="476">
        <v>12231</v>
      </c>
      <c r="B2849" s="476" t="s">
        <v>10063</v>
      </c>
      <c r="C2849" s="476" t="s">
        <v>9</v>
      </c>
      <c r="D2849" s="477">
        <v>18.79</v>
      </c>
    </row>
    <row r="2850" spans="1:4" s="476" customFormat="1" x14ac:dyDescent="0.2">
      <c r="A2850" s="476">
        <v>3811</v>
      </c>
      <c r="B2850" s="476" t="s">
        <v>10064</v>
      </c>
      <c r="C2850" s="476" t="s">
        <v>9</v>
      </c>
      <c r="D2850" s="477">
        <v>60.88</v>
      </c>
    </row>
    <row r="2851" spans="1:4" s="476" customFormat="1" x14ac:dyDescent="0.2">
      <c r="A2851" s="476">
        <v>12232</v>
      </c>
      <c r="B2851" s="476" t="s">
        <v>10065</v>
      </c>
      <c r="C2851" s="476" t="s">
        <v>9</v>
      </c>
      <c r="D2851" s="477">
        <v>19.690000000000001</v>
      </c>
    </row>
    <row r="2852" spans="1:4" s="476" customFormat="1" x14ac:dyDescent="0.2">
      <c r="A2852" s="476">
        <v>3799</v>
      </c>
      <c r="B2852" s="476" t="s">
        <v>10066</v>
      </c>
      <c r="C2852" s="476" t="s">
        <v>9</v>
      </c>
      <c r="D2852" s="477">
        <v>86.11</v>
      </c>
    </row>
    <row r="2853" spans="1:4" s="476" customFormat="1" x14ac:dyDescent="0.2">
      <c r="A2853" s="476">
        <v>12239</v>
      </c>
      <c r="B2853" s="476" t="s">
        <v>10067</v>
      </c>
      <c r="C2853" s="476" t="s">
        <v>9</v>
      </c>
      <c r="D2853" s="477">
        <v>25.77</v>
      </c>
    </row>
    <row r="2854" spans="1:4" s="476" customFormat="1" x14ac:dyDescent="0.2">
      <c r="A2854" s="476">
        <v>38773</v>
      </c>
      <c r="B2854" s="476" t="s">
        <v>10068</v>
      </c>
      <c r="C2854" s="476" t="s">
        <v>9</v>
      </c>
      <c r="D2854" s="477">
        <v>4.13</v>
      </c>
    </row>
    <row r="2855" spans="1:4" s="476" customFormat="1" x14ac:dyDescent="0.2">
      <c r="A2855" s="476">
        <v>12271</v>
      </c>
      <c r="B2855" s="476" t="s">
        <v>10069</v>
      </c>
      <c r="C2855" s="476" t="s">
        <v>9</v>
      </c>
      <c r="D2855" s="477">
        <v>230.55</v>
      </c>
    </row>
    <row r="2856" spans="1:4" s="476" customFormat="1" x14ac:dyDescent="0.2">
      <c r="A2856" s="476">
        <v>38785</v>
      </c>
      <c r="B2856" s="476" t="s">
        <v>10070</v>
      </c>
      <c r="C2856" s="476" t="s">
        <v>9</v>
      </c>
      <c r="D2856" s="477">
        <v>109.15</v>
      </c>
    </row>
    <row r="2857" spans="1:4" s="476" customFormat="1" x14ac:dyDescent="0.2">
      <c r="A2857" s="476">
        <v>38786</v>
      </c>
      <c r="B2857" s="476" t="s">
        <v>10071</v>
      </c>
      <c r="C2857" s="476" t="s">
        <v>9</v>
      </c>
      <c r="D2857" s="477">
        <v>134.44999999999999</v>
      </c>
    </row>
    <row r="2858" spans="1:4" s="476" customFormat="1" x14ac:dyDescent="0.2">
      <c r="A2858" s="476">
        <v>39385</v>
      </c>
      <c r="B2858" s="476" t="s">
        <v>10072</v>
      </c>
      <c r="C2858" s="476" t="s">
        <v>9</v>
      </c>
      <c r="D2858" s="477">
        <v>21.04</v>
      </c>
    </row>
    <row r="2859" spans="1:4" s="476" customFormat="1" x14ac:dyDescent="0.2">
      <c r="A2859" s="476">
        <v>39389</v>
      </c>
      <c r="B2859" s="476" t="s">
        <v>10073</v>
      </c>
      <c r="C2859" s="476" t="s">
        <v>9</v>
      </c>
      <c r="D2859" s="477">
        <v>22.84</v>
      </c>
    </row>
    <row r="2860" spans="1:4" s="476" customFormat="1" x14ac:dyDescent="0.2">
      <c r="A2860" s="476">
        <v>39390</v>
      </c>
      <c r="B2860" s="476" t="s">
        <v>10074</v>
      </c>
      <c r="C2860" s="476" t="s">
        <v>9</v>
      </c>
      <c r="D2860" s="477">
        <v>47.87</v>
      </c>
    </row>
    <row r="2861" spans="1:4" s="476" customFormat="1" x14ac:dyDescent="0.2">
      <c r="A2861" s="476">
        <v>39391</v>
      </c>
      <c r="B2861" s="476" t="s">
        <v>10075</v>
      </c>
      <c r="C2861" s="476" t="s">
        <v>9</v>
      </c>
      <c r="D2861" s="477">
        <v>53.74</v>
      </c>
    </row>
    <row r="2862" spans="1:4" s="476" customFormat="1" x14ac:dyDescent="0.2">
      <c r="A2862" s="476">
        <v>3803</v>
      </c>
      <c r="B2862" s="476" t="s">
        <v>10076</v>
      </c>
      <c r="C2862" s="476" t="s">
        <v>9</v>
      </c>
      <c r="D2862" s="477">
        <v>38.979999999999997</v>
      </c>
    </row>
    <row r="2863" spans="1:4" s="476" customFormat="1" x14ac:dyDescent="0.2">
      <c r="A2863" s="476">
        <v>38770</v>
      </c>
      <c r="B2863" s="476" t="s">
        <v>10077</v>
      </c>
      <c r="C2863" s="476" t="s">
        <v>9</v>
      </c>
      <c r="D2863" s="477">
        <v>45.14</v>
      </c>
    </row>
    <row r="2864" spans="1:4" s="476" customFormat="1" x14ac:dyDescent="0.2">
      <c r="A2864" s="476">
        <v>12267</v>
      </c>
      <c r="B2864" s="476" t="s">
        <v>10078</v>
      </c>
      <c r="C2864" s="476" t="s">
        <v>9</v>
      </c>
      <c r="D2864" s="477">
        <v>132.28</v>
      </c>
    </row>
    <row r="2865" spans="1:4" s="476" customFormat="1" x14ac:dyDescent="0.2">
      <c r="A2865" s="476">
        <v>43265</v>
      </c>
      <c r="B2865" s="476" t="s">
        <v>10079</v>
      </c>
      <c r="C2865" s="476" t="s">
        <v>9</v>
      </c>
      <c r="D2865" s="477">
        <v>65.819999999999993</v>
      </c>
    </row>
    <row r="2866" spans="1:4" s="476" customFormat="1" x14ac:dyDescent="0.2">
      <c r="A2866" s="476">
        <v>12266</v>
      </c>
      <c r="B2866" s="476" t="s">
        <v>10080</v>
      </c>
      <c r="C2866" s="476" t="s">
        <v>9</v>
      </c>
      <c r="D2866" s="477">
        <v>67.7</v>
      </c>
    </row>
    <row r="2867" spans="1:4" s="476" customFormat="1" x14ac:dyDescent="0.2">
      <c r="A2867" s="476">
        <v>39378</v>
      </c>
      <c r="B2867" s="476" t="s">
        <v>10081</v>
      </c>
      <c r="C2867" s="476" t="s">
        <v>9</v>
      </c>
      <c r="D2867" s="477">
        <v>48</v>
      </c>
    </row>
    <row r="2868" spans="1:4" s="476" customFormat="1" x14ac:dyDescent="0.2">
      <c r="A2868" s="476">
        <v>43543</v>
      </c>
      <c r="B2868" s="476" t="s">
        <v>10082</v>
      </c>
      <c r="C2868" s="476" t="s">
        <v>9</v>
      </c>
      <c r="D2868" s="477">
        <v>100</v>
      </c>
    </row>
    <row r="2869" spans="1:4" s="476" customFormat="1" x14ac:dyDescent="0.2">
      <c r="A2869" s="476">
        <v>38775</v>
      </c>
      <c r="B2869" s="476" t="s">
        <v>10083</v>
      </c>
      <c r="C2869" s="476" t="s">
        <v>9</v>
      </c>
      <c r="D2869" s="477">
        <v>50.89</v>
      </c>
    </row>
    <row r="2870" spans="1:4" s="476" customFormat="1" x14ac:dyDescent="0.2">
      <c r="A2870" s="476">
        <v>21119</v>
      </c>
      <c r="B2870" s="476" t="s">
        <v>10084</v>
      </c>
      <c r="C2870" s="476" t="s">
        <v>9</v>
      </c>
      <c r="D2870" s="477">
        <v>0.99</v>
      </c>
    </row>
    <row r="2871" spans="1:4" s="476" customFormat="1" x14ac:dyDescent="0.2">
      <c r="A2871" s="476">
        <v>37974</v>
      </c>
      <c r="B2871" s="476" t="s">
        <v>10085</v>
      </c>
      <c r="C2871" s="476" t="s">
        <v>9</v>
      </c>
      <c r="D2871" s="477">
        <v>1.48</v>
      </c>
    </row>
    <row r="2872" spans="1:4" s="476" customFormat="1" x14ac:dyDescent="0.2">
      <c r="A2872" s="476">
        <v>37975</v>
      </c>
      <c r="B2872" s="476" t="s">
        <v>10086</v>
      </c>
      <c r="C2872" s="476" t="s">
        <v>9</v>
      </c>
      <c r="D2872" s="477">
        <v>3.01</v>
      </c>
    </row>
    <row r="2873" spans="1:4" s="476" customFormat="1" x14ac:dyDescent="0.2">
      <c r="A2873" s="476">
        <v>37976</v>
      </c>
      <c r="B2873" s="476" t="s">
        <v>10087</v>
      </c>
      <c r="C2873" s="476" t="s">
        <v>9</v>
      </c>
      <c r="D2873" s="477">
        <v>6.17</v>
      </c>
    </row>
    <row r="2874" spans="1:4" s="476" customFormat="1" x14ac:dyDescent="0.2">
      <c r="A2874" s="476">
        <v>37977</v>
      </c>
      <c r="B2874" s="476" t="s">
        <v>10088</v>
      </c>
      <c r="C2874" s="476" t="s">
        <v>9</v>
      </c>
      <c r="D2874" s="477">
        <v>8.49</v>
      </c>
    </row>
    <row r="2875" spans="1:4" s="476" customFormat="1" x14ac:dyDescent="0.2">
      <c r="A2875" s="476">
        <v>37978</v>
      </c>
      <c r="B2875" s="476" t="s">
        <v>10089</v>
      </c>
      <c r="C2875" s="476" t="s">
        <v>9</v>
      </c>
      <c r="D2875" s="477">
        <v>17.2</v>
      </c>
    </row>
    <row r="2876" spans="1:4" s="476" customFormat="1" x14ac:dyDescent="0.2">
      <c r="A2876" s="476">
        <v>37979</v>
      </c>
      <c r="B2876" s="476" t="s">
        <v>10090</v>
      </c>
      <c r="C2876" s="476" t="s">
        <v>9</v>
      </c>
      <c r="D2876" s="477">
        <v>73.92</v>
      </c>
    </row>
    <row r="2877" spans="1:4" s="476" customFormat="1" x14ac:dyDescent="0.2">
      <c r="A2877" s="476">
        <v>37980</v>
      </c>
      <c r="B2877" s="476" t="s">
        <v>10091</v>
      </c>
      <c r="C2877" s="476" t="s">
        <v>9</v>
      </c>
      <c r="D2877" s="477">
        <v>83.07</v>
      </c>
    </row>
    <row r="2878" spans="1:4" s="476" customFormat="1" x14ac:dyDescent="0.2">
      <c r="A2878" s="476">
        <v>36147</v>
      </c>
      <c r="B2878" s="476" t="s">
        <v>10092</v>
      </c>
      <c r="C2878" s="476" t="s">
        <v>8005</v>
      </c>
      <c r="D2878" s="477">
        <v>381.67</v>
      </c>
    </row>
    <row r="2879" spans="1:4" s="476" customFormat="1" x14ac:dyDescent="0.2">
      <c r="A2879" s="476">
        <v>12731</v>
      </c>
      <c r="B2879" s="476" t="s">
        <v>10093</v>
      </c>
      <c r="C2879" s="476" t="s">
        <v>9</v>
      </c>
      <c r="D2879" s="477">
        <v>402.44</v>
      </c>
    </row>
    <row r="2880" spans="1:4" s="476" customFormat="1" x14ac:dyDescent="0.2">
      <c r="A2880" s="476">
        <v>12723</v>
      </c>
      <c r="B2880" s="476" t="s">
        <v>10094</v>
      </c>
      <c r="C2880" s="476" t="s">
        <v>9</v>
      </c>
      <c r="D2880" s="477">
        <v>3.12</v>
      </c>
    </row>
    <row r="2881" spans="1:4" s="476" customFormat="1" x14ac:dyDescent="0.2">
      <c r="A2881" s="476">
        <v>12724</v>
      </c>
      <c r="B2881" s="476" t="s">
        <v>10095</v>
      </c>
      <c r="C2881" s="476" t="s">
        <v>9</v>
      </c>
      <c r="D2881" s="477">
        <v>5.99</v>
      </c>
    </row>
    <row r="2882" spans="1:4" s="476" customFormat="1" x14ac:dyDescent="0.2">
      <c r="A2882" s="476">
        <v>12725</v>
      </c>
      <c r="B2882" s="476" t="s">
        <v>10096</v>
      </c>
      <c r="C2882" s="476" t="s">
        <v>9</v>
      </c>
      <c r="D2882" s="477">
        <v>12.03</v>
      </c>
    </row>
    <row r="2883" spans="1:4" s="476" customFormat="1" x14ac:dyDescent="0.2">
      <c r="A2883" s="476">
        <v>12726</v>
      </c>
      <c r="B2883" s="476" t="s">
        <v>10097</v>
      </c>
      <c r="C2883" s="476" t="s">
        <v>9</v>
      </c>
      <c r="D2883" s="477">
        <v>26.55</v>
      </c>
    </row>
    <row r="2884" spans="1:4" s="476" customFormat="1" x14ac:dyDescent="0.2">
      <c r="A2884" s="476">
        <v>12727</v>
      </c>
      <c r="B2884" s="476" t="s">
        <v>10098</v>
      </c>
      <c r="C2884" s="476" t="s">
        <v>9</v>
      </c>
      <c r="D2884" s="477">
        <v>33.67</v>
      </c>
    </row>
    <row r="2885" spans="1:4" s="476" customFormat="1" x14ac:dyDescent="0.2">
      <c r="A2885" s="476">
        <v>12728</v>
      </c>
      <c r="B2885" s="476" t="s">
        <v>10099</v>
      </c>
      <c r="C2885" s="476" t="s">
        <v>9</v>
      </c>
      <c r="D2885" s="477">
        <v>55</v>
      </c>
    </row>
    <row r="2886" spans="1:4" s="476" customFormat="1" x14ac:dyDescent="0.2">
      <c r="A2886" s="476">
        <v>12729</v>
      </c>
      <c r="B2886" s="476" t="s">
        <v>10100</v>
      </c>
      <c r="C2886" s="476" t="s">
        <v>9</v>
      </c>
      <c r="D2886" s="477">
        <v>180.26</v>
      </c>
    </row>
    <row r="2887" spans="1:4" s="476" customFormat="1" x14ac:dyDescent="0.2">
      <c r="A2887" s="476">
        <v>12730</v>
      </c>
      <c r="B2887" s="476" t="s">
        <v>10101</v>
      </c>
      <c r="C2887" s="476" t="s">
        <v>9</v>
      </c>
      <c r="D2887" s="477">
        <v>275.98</v>
      </c>
    </row>
    <row r="2888" spans="1:4" s="476" customFormat="1" x14ac:dyDescent="0.2">
      <c r="A2888" s="476">
        <v>3840</v>
      </c>
      <c r="B2888" s="476" t="s">
        <v>10102</v>
      </c>
      <c r="C2888" s="476" t="s">
        <v>9</v>
      </c>
      <c r="D2888" s="477">
        <v>59.98</v>
      </c>
    </row>
    <row r="2889" spans="1:4" s="476" customFormat="1" x14ac:dyDescent="0.2">
      <c r="A2889" s="476">
        <v>3838</v>
      </c>
      <c r="B2889" s="476" t="s">
        <v>10103</v>
      </c>
      <c r="C2889" s="476" t="s">
        <v>9</v>
      </c>
      <c r="D2889" s="477">
        <v>132.38</v>
      </c>
    </row>
    <row r="2890" spans="1:4" s="476" customFormat="1" x14ac:dyDescent="0.2">
      <c r="A2890" s="476">
        <v>3844</v>
      </c>
      <c r="B2890" s="476" t="s">
        <v>10104</v>
      </c>
      <c r="C2890" s="476" t="s">
        <v>9</v>
      </c>
      <c r="D2890" s="477">
        <v>236.13</v>
      </c>
    </row>
    <row r="2891" spans="1:4" s="476" customFormat="1" x14ac:dyDescent="0.2">
      <c r="A2891" s="476">
        <v>3839</v>
      </c>
      <c r="B2891" s="476" t="s">
        <v>10105</v>
      </c>
      <c r="C2891" s="476" t="s">
        <v>9</v>
      </c>
      <c r="D2891" s="477">
        <v>430.1</v>
      </c>
    </row>
    <row r="2892" spans="1:4" s="476" customFormat="1" x14ac:dyDescent="0.2">
      <c r="A2892" s="476">
        <v>3843</v>
      </c>
      <c r="B2892" s="476" t="s">
        <v>10106</v>
      </c>
      <c r="C2892" s="476" t="s">
        <v>9</v>
      </c>
      <c r="D2892" s="477">
        <v>590.33000000000004</v>
      </c>
    </row>
    <row r="2893" spans="1:4" s="476" customFormat="1" x14ac:dyDescent="0.2">
      <c r="A2893" s="476">
        <v>3900</v>
      </c>
      <c r="B2893" s="476" t="s">
        <v>10107</v>
      </c>
      <c r="C2893" s="476" t="s">
        <v>9</v>
      </c>
      <c r="D2893" s="477">
        <v>45.05</v>
      </c>
    </row>
    <row r="2894" spans="1:4" s="476" customFormat="1" x14ac:dyDescent="0.2">
      <c r="A2894" s="476">
        <v>3846</v>
      </c>
      <c r="B2894" s="476" t="s">
        <v>10108</v>
      </c>
      <c r="C2894" s="476" t="s">
        <v>9</v>
      </c>
      <c r="D2894" s="477">
        <v>14.2</v>
      </c>
    </row>
    <row r="2895" spans="1:4" s="476" customFormat="1" x14ac:dyDescent="0.2">
      <c r="A2895" s="476">
        <v>3886</v>
      </c>
      <c r="B2895" s="476" t="s">
        <v>10109</v>
      </c>
      <c r="C2895" s="476" t="s">
        <v>9</v>
      </c>
      <c r="D2895" s="477">
        <v>14.95</v>
      </c>
    </row>
    <row r="2896" spans="1:4" s="476" customFormat="1" x14ac:dyDescent="0.2">
      <c r="A2896" s="476">
        <v>3854</v>
      </c>
      <c r="B2896" s="476" t="s">
        <v>10110</v>
      </c>
      <c r="C2896" s="476" t="s">
        <v>9</v>
      </c>
      <c r="D2896" s="477">
        <v>8.31</v>
      </c>
    </row>
    <row r="2897" spans="1:4" s="476" customFormat="1" x14ac:dyDescent="0.2">
      <c r="A2897" s="476">
        <v>3873</v>
      </c>
      <c r="B2897" s="476" t="s">
        <v>1591</v>
      </c>
      <c r="C2897" s="476" t="s">
        <v>9</v>
      </c>
      <c r="D2897" s="477">
        <v>11</v>
      </c>
    </row>
    <row r="2898" spans="1:4" s="476" customFormat="1" x14ac:dyDescent="0.2">
      <c r="A2898" s="476">
        <v>38021</v>
      </c>
      <c r="B2898" s="476" t="s">
        <v>1593</v>
      </c>
      <c r="C2898" s="476" t="s">
        <v>9</v>
      </c>
      <c r="D2898" s="477">
        <v>26.31</v>
      </c>
    </row>
    <row r="2899" spans="1:4" s="476" customFormat="1" x14ac:dyDescent="0.2">
      <c r="A2899" s="476">
        <v>3847</v>
      </c>
      <c r="B2899" s="476" t="s">
        <v>1589</v>
      </c>
      <c r="C2899" s="476" t="s">
        <v>9</v>
      </c>
      <c r="D2899" s="477">
        <v>29.86</v>
      </c>
    </row>
    <row r="2900" spans="1:4" s="476" customFormat="1" x14ac:dyDescent="0.2">
      <c r="A2900" s="476">
        <v>38022</v>
      </c>
      <c r="B2900" s="476" t="s">
        <v>1595</v>
      </c>
      <c r="C2900" s="476" t="s">
        <v>9</v>
      </c>
      <c r="D2900" s="477">
        <v>46.64</v>
      </c>
    </row>
    <row r="2901" spans="1:4" s="476" customFormat="1" x14ac:dyDescent="0.2">
      <c r="A2901" s="476">
        <v>3833</v>
      </c>
      <c r="B2901" s="476" t="s">
        <v>10111</v>
      </c>
      <c r="C2901" s="476" t="s">
        <v>9</v>
      </c>
      <c r="D2901" s="477">
        <v>25.65</v>
      </c>
    </row>
    <row r="2902" spans="1:4" s="476" customFormat="1" x14ac:dyDescent="0.2">
      <c r="A2902" s="476">
        <v>3835</v>
      </c>
      <c r="B2902" s="476" t="s">
        <v>10112</v>
      </c>
      <c r="C2902" s="476" t="s">
        <v>9</v>
      </c>
      <c r="D2902" s="477">
        <v>83.52</v>
      </c>
    </row>
    <row r="2903" spans="1:4" s="476" customFormat="1" x14ac:dyDescent="0.2">
      <c r="A2903" s="476">
        <v>3836</v>
      </c>
      <c r="B2903" s="476" t="s">
        <v>10113</v>
      </c>
      <c r="C2903" s="476" t="s">
        <v>9</v>
      </c>
      <c r="D2903" s="477">
        <v>179.76</v>
      </c>
    </row>
    <row r="2904" spans="1:4" s="476" customFormat="1" x14ac:dyDescent="0.2">
      <c r="A2904" s="476">
        <v>3830</v>
      </c>
      <c r="B2904" s="476" t="s">
        <v>10114</v>
      </c>
      <c r="C2904" s="476" t="s">
        <v>9</v>
      </c>
      <c r="D2904" s="477">
        <v>293.91000000000003</v>
      </c>
    </row>
    <row r="2905" spans="1:4" s="476" customFormat="1" x14ac:dyDescent="0.2">
      <c r="A2905" s="476">
        <v>3831</v>
      </c>
      <c r="B2905" s="476" t="s">
        <v>10115</v>
      </c>
      <c r="C2905" s="476" t="s">
        <v>9</v>
      </c>
      <c r="D2905" s="477">
        <v>491.32</v>
      </c>
    </row>
    <row r="2906" spans="1:4" s="476" customFormat="1" x14ac:dyDescent="0.2">
      <c r="A2906" s="476">
        <v>37981</v>
      </c>
      <c r="B2906" s="476" t="s">
        <v>10116</v>
      </c>
      <c r="C2906" s="476" t="s">
        <v>9</v>
      </c>
      <c r="D2906" s="477">
        <v>3.39</v>
      </c>
    </row>
    <row r="2907" spans="1:4" s="476" customFormat="1" x14ac:dyDescent="0.2">
      <c r="A2907" s="476">
        <v>37982</v>
      </c>
      <c r="B2907" s="476" t="s">
        <v>10117</v>
      </c>
      <c r="C2907" s="476" t="s">
        <v>9</v>
      </c>
      <c r="D2907" s="477">
        <v>5.14</v>
      </c>
    </row>
    <row r="2908" spans="1:4" s="476" customFormat="1" x14ac:dyDescent="0.2">
      <c r="A2908" s="476">
        <v>37983</v>
      </c>
      <c r="B2908" s="476" t="s">
        <v>10118</v>
      </c>
      <c r="C2908" s="476" t="s">
        <v>9</v>
      </c>
      <c r="D2908" s="477">
        <v>7.2</v>
      </c>
    </row>
    <row r="2909" spans="1:4" s="476" customFormat="1" x14ac:dyDescent="0.2">
      <c r="A2909" s="476">
        <v>37984</v>
      </c>
      <c r="B2909" s="476" t="s">
        <v>10119</v>
      </c>
      <c r="C2909" s="476" t="s">
        <v>9</v>
      </c>
      <c r="D2909" s="477">
        <v>12.44</v>
      </c>
    </row>
    <row r="2910" spans="1:4" s="476" customFormat="1" x14ac:dyDescent="0.2">
      <c r="A2910" s="476">
        <v>37985</v>
      </c>
      <c r="B2910" s="476" t="s">
        <v>10120</v>
      </c>
      <c r="C2910" s="476" t="s">
        <v>9</v>
      </c>
      <c r="D2910" s="477">
        <v>17.420000000000002</v>
      </c>
    </row>
    <row r="2911" spans="1:4" s="476" customFormat="1" x14ac:dyDescent="0.2">
      <c r="A2911" s="476">
        <v>3826</v>
      </c>
      <c r="B2911" s="476" t="s">
        <v>10121</v>
      </c>
      <c r="C2911" s="476" t="s">
        <v>9</v>
      </c>
      <c r="D2911" s="477">
        <v>59.52</v>
      </c>
    </row>
    <row r="2912" spans="1:4" s="476" customFormat="1" x14ac:dyDescent="0.2">
      <c r="A2912" s="476">
        <v>3825</v>
      </c>
      <c r="B2912" s="476" t="s">
        <v>10122</v>
      </c>
      <c r="C2912" s="476" t="s">
        <v>9</v>
      </c>
      <c r="D2912" s="477">
        <v>17.12</v>
      </c>
    </row>
    <row r="2913" spans="1:4" s="476" customFormat="1" x14ac:dyDescent="0.2">
      <c r="A2913" s="476">
        <v>3827</v>
      </c>
      <c r="B2913" s="476" t="s">
        <v>10123</v>
      </c>
      <c r="C2913" s="476" t="s">
        <v>9</v>
      </c>
      <c r="D2913" s="477">
        <v>37.4</v>
      </c>
    </row>
    <row r="2914" spans="1:4" s="476" customFormat="1" x14ac:dyDescent="0.2">
      <c r="A2914" s="476">
        <v>20165</v>
      </c>
      <c r="B2914" s="476" t="s">
        <v>13209</v>
      </c>
      <c r="C2914" s="476" t="s">
        <v>9</v>
      </c>
      <c r="D2914" s="477">
        <v>24.37</v>
      </c>
    </row>
    <row r="2915" spans="1:4" s="476" customFormat="1" x14ac:dyDescent="0.2">
      <c r="A2915" s="476">
        <v>20166</v>
      </c>
      <c r="B2915" s="476" t="s">
        <v>13210</v>
      </c>
      <c r="C2915" s="476" t="s">
        <v>9</v>
      </c>
      <c r="D2915" s="477">
        <v>78.75</v>
      </c>
    </row>
    <row r="2916" spans="1:4" s="476" customFormat="1" x14ac:dyDescent="0.2">
      <c r="A2916" s="476">
        <v>20164</v>
      </c>
      <c r="B2916" s="476" t="s">
        <v>13211</v>
      </c>
      <c r="C2916" s="476" t="s">
        <v>9</v>
      </c>
      <c r="D2916" s="477">
        <v>12.87</v>
      </c>
    </row>
    <row r="2917" spans="1:4" s="476" customFormat="1" x14ac:dyDescent="0.2">
      <c r="A2917" s="476">
        <v>3893</v>
      </c>
      <c r="B2917" s="476" t="s">
        <v>10124</v>
      </c>
      <c r="C2917" s="476" t="s">
        <v>9</v>
      </c>
      <c r="D2917" s="477">
        <v>15.97</v>
      </c>
    </row>
    <row r="2918" spans="1:4" s="476" customFormat="1" x14ac:dyDescent="0.2">
      <c r="A2918" s="476">
        <v>3848</v>
      </c>
      <c r="B2918" s="476" t="s">
        <v>10125</v>
      </c>
      <c r="C2918" s="476" t="s">
        <v>9</v>
      </c>
      <c r="D2918" s="477">
        <v>9.6999999999999993</v>
      </c>
    </row>
    <row r="2919" spans="1:4" s="476" customFormat="1" x14ac:dyDescent="0.2">
      <c r="A2919" s="476">
        <v>3895</v>
      </c>
      <c r="B2919" s="476" t="s">
        <v>10126</v>
      </c>
      <c r="C2919" s="476" t="s">
        <v>9</v>
      </c>
      <c r="D2919" s="477">
        <v>10.55</v>
      </c>
    </row>
    <row r="2920" spans="1:4" s="476" customFormat="1" x14ac:dyDescent="0.2">
      <c r="A2920" s="476">
        <v>12404</v>
      </c>
      <c r="B2920" s="476" t="s">
        <v>10127</v>
      </c>
      <c r="C2920" s="476" t="s">
        <v>9</v>
      </c>
      <c r="D2920" s="477">
        <v>10.76</v>
      </c>
    </row>
    <row r="2921" spans="1:4" s="476" customFormat="1" x14ac:dyDescent="0.2">
      <c r="A2921" s="476">
        <v>3939</v>
      </c>
      <c r="B2921" s="476" t="s">
        <v>10128</v>
      </c>
      <c r="C2921" s="476" t="s">
        <v>9</v>
      </c>
      <c r="D2921" s="477">
        <v>22.17</v>
      </c>
    </row>
    <row r="2922" spans="1:4" s="476" customFormat="1" x14ac:dyDescent="0.2">
      <c r="A2922" s="476">
        <v>3911</v>
      </c>
      <c r="B2922" s="476" t="s">
        <v>10129</v>
      </c>
      <c r="C2922" s="476" t="s">
        <v>9</v>
      </c>
      <c r="D2922" s="477">
        <v>18.11</v>
      </c>
    </row>
    <row r="2923" spans="1:4" s="476" customFormat="1" x14ac:dyDescent="0.2">
      <c r="A2923" s="476">
        <v>3908</v>
      </c>
      <c r="B2923" s="476" t="s">
        <v>10130</v>
      </c>
      <c r="C2923" s="476" t="s">
        <v>9</v>
      </c>
      <c r="D2923" s="477">
        <v>5.85</v>
      </c>
    </row>
    <row r="2924" spans="1:4" s="476" customFormat="1" x14ac:dyDescent="0.2">
      <c r="A2924" s="476">
        <v>3910</v>
      </c>
      <c r="B2924" s="476" t="s">
        <v>10131</v>
      </c>
      <c r="C2924" s="476" t="s">
        <v>9</v>
      </c>
      <c r="D2924" s="477">
        <v>12.95</v>
      </c>
    </row>
    <row r="2925" spans="1:4" s="476" customFormat="1" x14ac:dyDescent="0.2">
      <c r="A2925" s="476">
        <v>3913</v>
      </c>
      <c r="B2925" s="476" t="s">
        <v>10132</v>
      </c>
      <c r="C2925" s="476" t="s">
        <v>9</v>
      </c>
      <c r="D2925" s="477">
        <v>61.93</v>
      </c>
    </row>
    <row r="2926" spans="1:4" s="476" customFormat="1" x14ac:dyDescent="0.2">
      <c r="A2926" s="476">
        <v>3912</v>
      </c>
      <c r="B2926" s="476" t="s">
        <v>10133</v>
      </c>
      <c r="C2926" s="476" t="s">
        <v>9</v>
      </c>
      <c r="D2926" s="477">
        <v>33.950000000000003</v>
      </c>
    </row>
    <row r="2927" spans="1:4" s="476" customFormat="1" x14ac:dyDescent="0.2">
      <c r="A2927" s="476">
        <v>3909</v>
      </c>
      <c r="B2927" s="476" t="s">
        <v>10134</v>
      </c>
      <c r="C2927" s="476" t="s">
        <v>9</v>
      </c>
      <c r="D2927" s="477">
        <v>7.96</v>
      </c>
    </row>
    <row r="2928" spans="1:4" s="476" customFormat="1" x14ac:dyDescent="0.2">
      <c r="A2928" s="476">
        <v>3914</v>
      </c>
      <c r="B2928" s="476" t="s">
        <v>10135</v>
      </c>
      <c r="C2928" s="476" t="s">
        <v>9</v>
      </c>
      <c r="D2928" s="477">
        <v>93.42</v>
      </c>
    </row>
    <row r="2929" spans="1:4" s="476" customFormat="1" x14ac:dyDescent="0.2">
      <c r="A2929" s="476">
        <v>3915</v>
      </c>
      <c r="B2929" s="476" t="s">
        <v>10136</v>
      </c>
      <c r="C2929" s="476" t="s">
        <v>9</v>
      </c>
      <c r="D2929" s="477">
        <v>147.32</v>
      </c>
    </row>
    <row r="2930" spans="1:4" s="476" customFormat="1" x14ac:dyDescent="0.2">
      <c r="A2930" s="476">
        <v>3916</v>
      </c>
      <c r="B2930" s="476" t="s">
        <v>10137</v>
      </c>
      <c r="C2930" s="476" t="s">
        <v>9</v>
      </c>
      <c r="D2930" s="477">
        <v>268.38</v>
      </c>
    </row>
    <row r="2931" spans="1:4" s="476" customFormat="1" x14ac:dyDescent="0.2">
      <c r="A2931" s="476">
        <v>3917</v>
      </c>
      <c r="B2931" s="476" t="s">
        <v>10138</v>
      </c>
      <c r="C2931" s="476" t="s">
        <v>9</v>
      </c>
      <c r="D2931" s="477">
        <v>442.67</v>
      </c>
    </row>
    <row r="2932" spans="1:4" s="476" customFormat="1" x14ac:dyDescent="0.2">
      <c r="A2932" s="476">
        <v>1904</v>
      </c>
      <c r="B2932" s="476" t="s">
        <v>10139</v>
      </c>
      <c r="C2932" s="476" t="s">
        <v>9</v>
      </c>
      <c r="D2932" s="477">
        <v>0.95</v>
      </c>
    </row>
    <row r="2933" spans="1:4" s="476" customFormat="1" x14ac:dyDescent="0.2">
      <c r="A2933" s="476">
        <v>1899</v>
      </c>
      <c r="B2933" s="476" t="s">
        <v>10140</v>
      </c>
      <c r="C2933" s="476" t="s">
        <v>9</v>
      </c>
      <c r="D2933" s="477">
        <v>1.08</v>
      </c>
    </row>
    <row r="2934" spans="1:4" s="476" customFormat="1" x14ac:dyDescent="0.2">
      <c r="A2934" s="476">
        <v>1900</v>
      </c>
      <c r="B2934" s="476" t="s">
        <v>10141</v>
      </c>
      <c r="C2934" s="476" t="s">
        <v>9</v>
      </c>
      <c r="D2934" s="477">
        <v>1.75</v>
      </c>
    </row>
    <row r="2935" spans="1:4" s="476" customFormat="1" x14ac:dyDescent="0.2">
      <c r="A2935" s="476">
        <v>12407</v>
      </c>
      <c r="B2935" s="476" t="s">
        <v>10142</v>
      </c>
      <c r="C2935" s="476" t="s">
        <v>9</v>
      </c>
      <c r="D2935" s="477">
        <v>33.51</v>
      </c>
    </row>
    <row r="2936" spans="1:4" s="476" customFormat="1" x14ac:dyDescent="0.2">
      <c r="A2936" s="476">
        <v>12408</v>
      </c>
      <c r="B2936" s="476" t="s">
        <v>10143</v>
      </c>
      <c r="C2936" s="476" t="s">
        <v>9</v>
      </c>
      <c r="D2936" s="477">
        <v>18.91</v>
      </c>
    </row>
    <row r="2937" spans="1:4" s="476" customFormat="1" x14ac:dyDescent="0.2">
      <c r="A2937" s="476">
        <v>12409</v>
      </c>
      <c r="B2937" s="476" t="s">
        <v>10144</v>
      </c>
      <c r="C2937" s="476" t="s">
        <v>9</v>
      </c>
      <c r="D2937" s="477">
        <v>18.91</v>
      </c>
    </row>
    <row r="2938" spans="1:4" s="476" customFormat="1" x14ac:dyDescent="0.2">
      <c r="A2938" s="476">
        <v>12410</v>
      </c>
      <c r="B2938" s="476" t="s">
        <v>10145</v>
      </c>
      <c r="C2938" s="476" t="s">
        <v>9</v>
      </c>
      <c r="D2938" s="477">
        <v>13.03</v>
      </c>
    </row>
    <row r="2939" spans="1:4" s="476" customFormat="1" x14ac:dyDescent="0.2">
      <c r="A2939" s="476">
        <v>3936</v>
      </c>
      <c r="B2939" s="476" t="s">
        <v>10146</v>
      </c>
      <c r="C2939" s="476" t="s">
        <v>9</v>
      </c>
      <c r="D2939" s="477">
        <v>23.54</v>
      </c>
    </row>
    <row r="2940" spans="1:4" s="476" customFormat="1" x14ac:dyDescent="0.2">
      <c r="A2940" s="476">
        <v>3922</v>
      </c>
      <c r="B2940" s="476" t="s">
        <v>10147</v>
      </c>
      <c r="C2940" s="476" t="s">
        <v>9</v>
      </c>
      <c r="D2940" s="477">
        <v>21.66</v>
      </c>
    </row>
    <row r="2941" spans="1:4" s="476" customFormat="1" x14ac:dyDescent="0.2">
      <c r="A2941" s="476">
        <v>3924</v>
      </c>
      <c r="B2941" s="476" t="s">
        <v>10148</v>
      </c>
      <c r="C2941" s="476" t="s">
        <v>9</v>
      </c>
      <c r="D2941" s="477">
        <v>23.54</v>
      </c>
    </row>
    <row r="2942" spans="1:4" s="476" customFormat="1" x14ac:dyDescent="0.2">
      <c r="A2942" s="476">
        <v>3923</v>
      </c>
      <c r="B2942" s="476" t="s">
        <v>10149</v>
      </c>
      <c r="C2942" s="476" t="s">
        <v>9</v>
      </c>
      <c r="D2942" s="477">
        <v>23.54</v>
      </c>
    </row>
    <row r="2943" spans="1:4" s="476" customFormat="1" x14ac:dyDescent="0.2">
      <c r="A2943" s="476">
        <v>3937</v>
      </c>
      <c r="B2943" s="476" t="s">
        <v>10150</v>
      </c>
      <c r="C2943" s="476" t="s">
        <v>9</v>
      </c>
      <c r="D2943" s="477">
        <v>19.420000000000002</v>
      </c>
    </row>
    <row r="2944" spans="1:4" s="476" customFormat="1" x14ac:dyDescent="0.2">
      <c r="A2944" s="476">
        <v>3921</v>
      </c>
      <c r="B2944" s="476" t="s">
        <v>10151</v>
      </c>
      <c r="C2944" s="476" t="s">
        <v>9</v>
      </c>
      <c r="D2944" s="477">
        <v>19.43</v>
      </c>
    </row>
    <row r="2945" spans="1:4" s="476" customFormat="1" x14ac:dyDescent="0.2">
      <c r="A2945" s="476">
        <v>3920</v>
      </c>
      <c r="B2945" s="476" t="s">
        <v>2124</v>
      </c>
      <c r="C2945" s="476" t="s">
        <v>9</v>
      </c>
      <c r="D2945" s="477">
        <v>19.420000000000002</v>
      </c>
    </row>
    <row r="2946" spans="1:4" s="476" customFormat="1" x14ac:dyDescent="0.2">
      <c r="A2946" s="476">
        <v>3938</v>
      </c>
      <c r="B2946" s="476" t="s">
        <v>10152</v>
      </c>
      <c r="C2946" s="476" t="s">
        <v>9</v>
      </c>
      <c r="D2946" s="477">
        <v>12.81</v>
      </c>
    </row>
    <row r="2947" spans="1:4" s="476" customFormat="1" x14ac:dyDescent="0.2">
      <c r="A2947" s="476">
        <v>3919</v>
      </c>
      <c r="B2947" s="476" t="s">
        <v>2122</v>
      </c>
      <c r="C2947" s="476" t="s">
        <v>9</v>
      </c>
      <c r="D2947" s="477">
        <v>13.05</v>
      </c>
    </row>
    <row r="2948" spans="1:4" s="476" customFormat="1" x14ac:dyDescent="0.2">
      <c r="A2948" s="476">
        <v>3927</v>
      </c>
      <c r="B2948" s="476" t="s">
        <v>2126</v>
      </c>
      <c r="C2948" s="476" t="s">
        <v>9</v>
      </c>
      <c r="D2948" s="477">
        <v>66.12</v>
      </c>
    </row>
    <row r="2949" spans="1:4" s="476" customFormat="1" x14ac:dyDescent="0.2">
      <c r="A2949" s="476">
        <v>3928</v>
      </c>
      <c r="B2949" s="476" t="s">
        <v>10153</v>
      </c>
      <c r="C2949" s="476" t="s">
        <v>9</v>
      </c>
      <c r="D2949" s="477">
        <v>66.12</v>
      </c>
    </row>
    <row r="2950" spans="1:4" s="476" customFormat="1" x14ac:dyDescent="0.2">
      <c r="A2950" s="476">
        <v>3926</v>
      </c>
      <c r="B2950" s="476" t="s">
        <v>10154</v>
      </c>
      <c r="C2950" s="476" t="s">
        <v>9</v>
      </c>
      <c r="D2950" s="477">
        <v>37.69</v>
      </c>
    </row>
    <row r="2951" spans="1:4" s="476" customFormat="1" x14ac:dyDescent="0.2">
      <c r="A2951" s="476">
        <v>3935</v>
      </c>
      <c r="B2951" s="476" t="s">
        <v>10155</v>
      </c>
      <c r="C2951" s="476" t="s">
        <v>9</v>
      </c>
      <c r="D2951" s="477">
        <v>37.69</v>
      </c>
    </row>
    <row r="2952" spans="1:4" s="476" customFormat="1" x14ac:dyDescent="0.2">
      <c r="A2952" s="476">
        <v>3925</v>
      </c>
      <c r="B2952" s="476" t="s">
        <v>10156</v>
      </c>
      <c r="C2952" s="476" t="s">
        <v>9</v>
      </c>
      <c r="D2952" s="477">
        <v>37.69</v>
      </c>
    </row>
    <row r="2953" spans="1:4" s="476" customFormat="1" x14ac:dyDescent="0.2">
      <c r="A2953" s="476">
        <v>12406</v>
      </c>
      <c r="B2953" s="476" t="s">
        <v>2076</v>
      </c>
      <c r="C2953" s="476" t="s">
        <v>9</v>
      </c>
      <c r="D2953" s="477">
        <v>9.26</v>
      </c>
    </row>
    <row r="2954" spans="1:4" s="476" customFormat="1" x14ac:dyDescent="0.2">
      <c r="A2954" s="476">
        <v>3929</v>
      </c>
      <c r="B2954" s="476" t="s">
        <v>10157</v>
      </c>
      <c r="C2954" s="476" t="s">
        <v>9</v>
      </c>
      <c r="D2954" s="477">
        <v>100.74</v>
      </c>
    </row>
    <row r="2955" spans="1:4" s="476" customFormat="1" x14ac:dyDescent="0.2">
      <c r="A2955" s="476">
        <v>3931</v>
      </c>
      <c r="B2955" s="476" t="s">
        <v>2130</v>
      </c>
      <c r="C2955" s="476" t="s">
        <v>9</v>
      </c>
      <c r="D2955" s="477">
        <v>100.74</v>
      </c>
    </row>
    <row r="2956" spans="1:4" s="476" customFormat="1" x14ac:dyDescent="0.2">
      <c r="A2956" s="476">
        <v>3930</v>
      </c>
      <c r="B2956" s="476" t="s">
        <v>2128</v>
      </c>
      <c r="C2956" s="476" t="s">
        <v>9</v>
      </c>
      <c r="D2956" s="477">
        <v>100.74</v>
      </c>
    </row>
    <row r="2957" spans="1:4" s="476" customFormat="1" x14ac:dyDescent="0.2">
      <c r="A2957" s="476">
        <v>3932</v>
      </c>
      <c r="B2957" s="476" t="s">
        <v>10158</v>
      </c>
      <c r="C2957" s="476" t="s">
        <v>9</v>
      </c>
      <c r="D2957" s="477">
        <v>173.96</v>
      </c>
    </row>
    <row r="2958" spans="1:4" s="476" customFormat="1" x14ac:dyDescent="0.2">
      <c r="A2958" s="476">
        <v>3933</v>
      </c>
      <c r="B2958" s="476" t="s">
        <v>10159</v>
      </c>
      <c r="C2958" s="476" t="s">
        <v>9</v>
      </c>
      <c r="D2958" s="477">
        <v>173.96</v>
      </c>
    </row>
    <row r="2959" spans="1:4" s="476" customFormat="1" x14ac:dyDescent="0.2">
      <c r="A2959" s="476">
        <v>3934</v>
      </c>
      <c r="B2959" s="476" t="s">
        <v>10160</v>
      </c>
      <c r="C2959" s="476" t="s">
        <v>9</v>
      </c>
      <c r="D2959" s="477">
        <v>173.96</v>
      </c>
    </row>
    <row r="2960" spans="1:4" s="476" customFormat="1" x14ac:dyDescent="0.2">
      <c r="A2960" s="476">
        <v>40355</v>
      </c>
      <c r="B2960" s="476" t="s">
        <v>10161</v>
      </c>
      <c r="C2960" s="476" t="s">
        <v>9</v>
      </c>
      <c r="D2960" s="477">
        <v>11.14</v>
      </c>
    </row>
    <row r="2961" spans="1:4" s="476" customFormat="1" x14ac:dyDescent="0.2">
      <c r="A2961" s="476">
        <v>40364</v>
      </c>
      <c r="B2961" s="476" t="s">
        <v>10162</v>
      </c>
      <c r="C2961" s="476" t="s">
        <v>9</v>
      </c>
      <c r="D2961" s="477">
        <v>52.18</v>
      </c>
    </row>
    <row r="2962" spans="1:4" s="476" customFormat="1" x14ac:dyDescent="0.2">
      <c r="A2962" s="476">
        <v>40361</v>
      </c>
      <c r="B2962" s="476" t="s">
        <v>10163</v>
      </c>
      <c r="C2962" s="476" t="s">
        <v>9</v>
      </c>
      <c r="D2962" s="477">
        <v>40.799999999999997</v>
      </c>
    </row>
    <row r="2963" spans="1:4" s="476" customFormat="1" x14ac:dyDescent="0.2">
      <c r="A2963" s="476">
        <v>40358</v>
      </c>
      <c r="B2963" s="476" t="s">
        <v>10164</v>
      </c>
      <c r="C2963" s="476" t="s">
        <v>9</v>
      </c>
      <c r="D2963" s="477">
        <v>15.55</v>
      </c>
    </row>
    <row r="2964" spans="1:4" s="476" customFormat="1" x14ac:dyDescent="0.2">
      <c r="A2964" s="476">
        <v>40370</v>
      </c>
      <c r="B2964" s="476" t="s">
        <v>10165</v>
      </c>
      <c r="C2964" s="476" t="s">
        <v>9</v>
      </c>
      <c r="D2964" s="477">
        <v>165.57</v>
      </c>
    </row>
    <row r="2965" spans="1:4" s="476" customFormat="1" x14ac:dyDescent="0.2">
      <c r="A2965" s="476">
        <v>40367</v>
      </c>
      <c r="B2965" s="476" t="s">
        <v>10166</v>
      </c>
      <c r="C2965" s="476" t="s">
        <v>9</v>
      </c>
      <c r="D2965" s="477">
        <v>82.29</v>
      </c>
    </row>
    <row r="2966" spans="1:4" s="476" customFormat="1" x14ac:dyDescent="0.2">
      <c r="A2966" s="476">
        <v>40373</v>
      </c>
      <c r="B2966" s="476" t="s">
        <v>10167</v>
      </c>
      <c r="C2966" s="476" t="s">
        <v>9</v>
      </c>
      <c r="D2966" s="477">
        <v>223.89</v>
      </c>
    </row>
    <row r="2967" spans="1:4" s="476" customFormat="1" x14ac:dyDescent="0.2">
      <c r="A2967" s="476">
        <v>38947</v>
      </c>
      <c r="B2967" s="476" t="s">
        <v>10168</v>
      </c>
      <c r="C2967" s="476" t="s">
        <v>9</v>
      </c>
      <c r="D2967" s="477">
        <v>9.02</v>
      </c>
    </row>
    <row r="2968" spans="1:4" s="476" customFormat="1" x14ac:dyDescent="0.2">
      <c r="A2968" s="476">
        <v>38948</v>
      </c>
      <c r="B2968" s="476" t="s">
        <v>10169</v>
      </c>
      <c r="C2968" s="476" t="s">
        <v>9</v>
      </c>
      <c r="D2968" s="477">
        <v>14.39</v>
      </c>
    </row>
    <row r="2969" spans="1:4" s="476" customFormat="1" x14ac:dyDescent="0.2">
      <c r="A2969" s="476">
        <v>38949</v>
      </c>
      <c r="B2969" s="476" t="s">
        <v>10170</v>
      </c>
      <c r="C2969" s="476" t="s">
        <v>9</v>
      </c>
      <c r="D2969" s="477">
        <v>15.97</v>
      </c>
    </row>
    <row r="2970" spans="1:4" s="476" customFormat="1" x14ac:dyDescent="0.2">
      <c r="A2970" s="476">
        <v>38951</v>
      </c>
      <c r="B2970" s="476" t="s">
        <v>10171</v>
      </c>
      <c r="C2970" s="476" t="s">
        <v>9</v>
      </c>
      <c r="D2970" s="477">
        <v>25.25</v>
      </c>
    </row>
    <row r="2971" spans="1:4" s="476" customFormat="1" x14ac:dyDescent="0.2">
      <c r="A2971" s="476">
        <v>39312</v>
      </c>
      <c r="B2971" s="476" t="s">
        <v>10172</v>
      </c>
      <c r="C2971" s="476" t="s">
        <v>9</v>
      </c>
      <c r="D2971" s="477">
        <v>19.59</v>
      </c>
    </row>
    <row r="2972" spans="1:4" s="476" customFormat="1" x14ac:dyDescent="0.2">
      <c r="A2972" s="476">
        <v>39313</v>
      </c>
      <c r="B2972" s="476" t="s">
        <v>10173</v>
      </c>
      <c r="C2972" s="476" t="s">
        <v>9</v>
      </c>
      <c r="D2972" s="477">
        <v>25.57</v>
      </c>
    </row>
    <row r="2973" spans="1:4" s="476" customFormat="1" x14ac:dyDescent="0.2">
      <c r="A2973" s="476">
        <v>38950</v>
      </c>
      <c r="B2973" s="476" t="s">
        <v>10174</v>
      </c>
      <c r="C2973" s="476" t="s">
        <v>9</v>
      </c>
      <c r="D2973" s="477">
        <v>38.479999999999997</v>
      </c>
    </row>
    <row r="2974" spans="1:4" s="476" customFormat="1" x14ac:dyDescent="0.2">
      <c r="A2974" s="476">
        <v>39314</v>
      </c>
      <c r="B2974" s="476" t="s">
        <v>10175</v>
      </c>
      <c r="C2974" s="476" t="s">
        <v>9</v>
      </c>
      <c r="D2974" s="477">
        <v>40.6</v>
      </c>
    </row>
    <row r="2975" spans="1:4" s="476" customFormat="1" x14ac:dyDescent="0.2">
      <c r="A2975" s="476">
        <v>3907</v>
      </c>
      <c r="B2975" s="476" t="s">
        <v>10176</v>
      </c>
      <c r="C2975" s="476" t="s">
        <v>9</v>
      </c>
      <c r="D2975" s="477">
        <v>4.66</v>
      </c>
    </row>
    <row r="2976" spans="1:4" s="476" customFormat="1" x14ac:dyDescent="0.2">
      <c r="A2976" s="476">
        <v>3889</v>
      </c>
      <c r="B2976" s="476" t="s">
        <v>10177</v>
      </c>
      <c r="C2976" s="476" t="s">
        <v>9</v>
      </c>
      <c r="D2976" s="477">
        <v>3.56</v>
      </c>
    </row>
    <row r="2977" spans="1:4" s="476" customFormat="1" x14ac:dyDescent="0.2">
      <c r="A2977" s="476">
        <v>3868</v>
      </c>
      <c r="B2977" s="476" t="s">
        <v>10178</v>
      </c>
      <c r="C2977" s="476" t="s">
        <v>9</v>
      </c>
      <c r="D2977" s="477">
        <v>1.38</v>
      </c>
    </row>
    <row r="2978" spans="1:4" s="476" customFormat="1" x14ac:dyDescent="0.2">
      <c r="A2978" s="476">
        <v>3869</v>
      </c>
      <c r="B2978" s="476" t="s">
        <v>10179</v>
      </c>
      <c r="C2978" s="476" t="s">
        <v>9</v>
      </c>
      <c r="D2978" s="477">
        <v>3.96</v>
      </c>
    </row>
    <row r="2979" spans="1:4" s="476" customFormat="1" x14ac:dyDescent="0.2">
      <c r="A2979" s="476">
        <v>3872</v>
      </c>
      <c r="B2979" s="476" t="s">
        <v>10180</v>
      </c>
      <c r="C2979" s="476" t="s">
        <v>9</v>
      </c>
      <c r="D2979" s="477">
        <v>4.8099999999999996</v>
      </c>
    </row>
    <row r="2980" spans="1:4" s="476" customFormat="1" x14ac:dyDescent="0.2">
      <c r="A2980" s="476">
        <v>3850</v>
      </c>
      <c r="B2980" s="476" t="s">
        <v>10181</v>
      </c>
      <c r="C2980" s="476" t="s">
        <v>9</v>
      </c>
      <c r="D2980" s="477">
        <v>12.4</v>
      </c>
    </row>
    <row r="2981" spans="1:4" s="476" customFormat="1" x14ac:dyDescent="0.2">
      <c r="A2981" s="476">
        <v>38023</v>
      </c>
      <c r="B2981" s="476" t="s">
        <v>10182</v>
      </c>
      <c r="C2981" s="476" t="s">
        <v>9</v>
      </c>
      <c r="D2981" s="477">
        <v>5.23</v>
      </c>
    </row>
    <row r="2982" spans="1:4" s="476" customFormat="1" x14ac:dyDescent="0.2">
      <c r="A2982" s="476">
        <v>37986</v>
      </c>
      <c r="B2982" s="476" t="s">
        <v>10183</v>
      </c>
      <c r="C2982" s="476" t="s">
        <v>9</v>
      </c>
      <c r="D2982" s="477">
        <v>1.1599999999999999</v>
      </c>
    </row>
    <row r="2983" spans="1:4" s="476" customFormat="1" x14ac:dyDescent="0.2">
      <c r="A2983" s="476">
        <v>37987</v>
      </c>
      <c r="B2983" s="476" t="s">
        <v>10184</v>
      </c>
      <c r="C2983" s="476" t="s">
        <v>9</v>
      </c>
      <c r="D2983" s="477">
        <v>86.93</v>
      </c>
    </row>
    <row r="2984" spans="1:4" s="476" customFormat="1" x14ac:dyDescent="0.2">
      <c r="A2984" s="476">
        <v>37988</v>
      </c>
      <c r="B2984" s="476" t="s">
        <v>10185</v>
      </c>
      <c r="C2984" s="476" t="s">
        <v>9</v>
      </c>
      <c r="D2984" s="477">
        <v>141.80000000000001</v>
      </c>
    </row>
    <row r="2985" spans="1:4" s="476" customFormat="1" x14ac:dyDescent="0.2">
      <c r="A2985" s="476">
        <v>21120</v>
      </c>
      <c r="B2985" s="476" t="s">
        <v>10186</v>
      </c>
      <c r="C2985" s="476" t="s">
        <v>9</v>
      </c>
      <c r="D2985" s="477">
        <v>7.06</v>
      </c>
    </row>
    <row r="2986" spans="1:4" s="476" customFormat="1" x14ac:dyDescent="0.2">
      <c r="A2986" s="476">
        <v>39318</v>
      </c>
      <c r="B2986" s="476" t="s">
        <v>10187</v>
      </c>
      <c r="C2986" s="476" t="s">
        <v>9</v>
      </c>
      <c r="D2986" s="477">
        <v>5.82</v>
      </c>
    </row>
    <row r="2987" spans="1:4" s="476" customFormat="1" x14ac:dyDescent="0.2">
      <c r="A2987" s="476">
        <v>20162</v>
      </c>
      <c r="B2987" s="476" t="s">
        <v>10188</v>
      </c>
      <c r="C2987" s="476" t="s">
        <v>9</v>
      </c>
      <c r="D2987" s="477">
        <v>16.920000000000002</v>
      </c>
    </row>
    <row r="2988" spans="1:4" s="476" customFormat="1" x14ac:dyDescent="0.2">
      <c r="A2988" s="476">
        <v>40366</v>
      </c>
      <c r="B2988" s="476" t="s">
        <v>10189</v>
      </c>
      <c r="C2988" s="476" t="s">
        <v>9</v>
      </c>
      <c r="D2988" s="477">
        <v>40.700000000000003</v>
      </c>
    </row>
    <row r="2989" spans="1:4" s="476" customFormat="1" x14ac:dyDescent="0.2">
      <c r="A2989" s="476">
        <v>40363</v>
      </c>
      <c r="B2989" s="476" t="s">
        <v>10190</v>
      </c>
      <c r="C2989" s="476" t="s">
        <v>9</v>
      </c>
      <c r="D2989" s="477">
        <v>31.83</v>
      </c>
    </row>
    <row r="2990" spans="1:4" s="476" customFormat="1" x14ac:dyDescent="0.2">
      <c r="A2990" s="476">
        <v>40354</v>
      </c>
      <c r="B2990" s="476" t="s">
        <v>10191</v>
      </c>
      <c r="C2990" s="476" t="s">
        <v>9</v>
      </c>
      <c r="D2990" s="477">
        <v>13.86</v>
      </c>
    </row>
    <row r="2991" spans="1:4" s="476" customFormat="1" x14ac:dyDescent="0.2">
      <c r="A2991" s="476">
        <v>40360</v>
      </c>
      <c r="B2991" s="476" t="s">
        <v>10192</v>
      </c>
      <c r="C2991" s="476" t="s">
        <v>9</v>
      </c>
      <c r="D2991" s="477">
        <v>20.87</v>
      </c>
    </row>
    <row r="2992" spans="1:4" s="476" customFormat="1" x14ac:dyDescent="0.2">
      <c r="A2992" s="476">
        <v>40372</v>
      </c>
      <c r="B2992" s="476" t="s">
        <v>10193</v>
      </c>
      <c r="C2992" s="476" t="s">
        <v>9</v>
      </c>
      <c r="D2992" s="477">
        <v>128.88</v>
      </c>
    </row>
    <row r="2993" spans="1:4" s="476" customFormat="1" x14ac:dyDescent="0.2">
      <c r="A2993" s="476">
        <v>40369</v>
      </c>
      <c r="B2993" s="476" t="s">
        <v>10194</v>
      </c>
      <c r="C2993" s="476" t="s">
        <v>9</v>
      </c>
      <c r="D2993" s="477">
        <v>64.150000000000006</v>
      </c>
    </row>
    <row r="2994" spans="1:4" s="476" customFormat="1" x14ac:dyDescent="0.2">
      <c r="A2994" s="476">
        <v>40357</v>
      </c>
      <c r="B2994" s="476" t="s">
        <v>10195</v>
      </c>
      <c r="C2994" s="476" t="s">
        <v>9</v>
      </c>
      <c r="D2994" s="477">
        <v>15.55</v>
      </c>
    </row>
    <row r="2995" spans="1:4" s="476" customFormat="1" x14ac:dyDescent="0.2">
      <c r="A2995" s="476">
        <v>40375</v>
      </c>
      <c r="B2995" s="476" t="s">
        <v>10196</v>
      </c>
      <c r="C2995" s="476" t="s">
        <v>9</v>
      </c>
      <c r="D2995" s="477">
        <v>174.48</v>
      </c>
    </row>
    <row r="2996" spans="1:4" s="476" customFormat="1" x14ac:dyDescent="0.2">
      <c r="A2996" s="476">
        <v>1893</v>
      </c>
      <c r="B2996" s="476" t="s">
        <v>10197</v>
      </c>
      <c r="C2996" s="476" t="s">
        <v>9</v>
      </c>
      <c r="D2996" s="477">
        <v>3.6</v>
      </c>
    </row>
    <row r="2997" spans="1:4" s="476" customFormat="1" x14ac:dyDescent="0.2">
      <c r="A2997" s="476">
        <v>1902</v>
      </c>
      <c r="B2997" s="476" t="s">
        <v>10198</v>
      </c>
      <c r="C2997" s="476" t="s">
        <v>9</v>
      </c>
      <c r="D2997" s="477">
        <v>2.62</v>
      </c>
    </row>
    <row r="2998" spans="1:4" s="476" customFormat="1" x14ac:dyDescent="0.2">
      <c r="A2998" s="476">
        <v>1901</v>
      </c>
      <c r="B2998" s="476" t="s">
        <v>1926</v>
      </c>
      <c r="C2998" s="476" t="s">
        <v>9</v>
      </c>
      <c r="D2998" s="477">
        <v>0.82</v>
      </c>
    </row>
    <row r="2999" spans="1:4" s="476" customFormat="1" x14ac:dyDescent="0.2">
      <c r="A2999" s="476">
        <v>1892</v>
      </c>
      <c r="B2999" s="476" t="s">
        <v>1928</v>
      </c>
      <c r="C2999" s="476" t="s">
        <v>9</v>
      </c>
      <c r="D2999" s="477">
        <v>1.68</v>
      </c>
    </row>
    <row r="3000" spans="1:4" s="476" customFormat="1" x14ac:dyDescent="0.2">
      <c r="A3000" s="476">
        <v>1907</v>
      </c>
      <c r="B3000" s="476" t="s">
        <v>10199</v>
      </c>
      <c r="C3000" s="476" t="s">
        <v>9</v>
      </c>
      <c r="D3000" s="477">
        <v>11.58</v>
      </c>
    </row>
    <row r="3001" spans="1:4" s="476" customFormat="1" x14ac:dyDescent="0.2">
      <c r="A3001" s="476">
        <v>1894</v>
      </c>
      <c r="B3001" s="476" t="s">
        <v>10200</v>
      </c>
      <c r="C3001" s="476" t="s">
        <v>9</v>
      </c>
      <c r="D3001" s="477">
        <v>5.21</v>
      </c>
    </row>
    <row r="3002" spans="1:4" s="476" customFormat="1" x14ac:dyDescent="0.2">
      <c r="A3002" s="476">
        <v>1891</v>
      </c>
      <c r="B3002" s="476" t="s">
        <v>10201</v>
      </c>
      <c r="C3002" s="476" t="s">
        <v>9</v>
      </c>
      <c r="D3002" s="477">
        <v>1.21</v>
      </c>
    </row>
    <row r="3003" spans="1:4" s="476" customFormat="1" x14ac:dyDescent="0.2">
      <c r="A3003" s="476">
        <v>1896</v>
      </c>
      <c r="B3003" s="476" t="s">
        <v>10202</v>
      </c>
      <c r="C3003" s="476" t="s">
        <v>9</v>
      </c>
      <c r="D3003" s="477">
        <v>15.55</v>
      </c>
    </row>
    <row r="3004" spans="1:4" s="476" customFormat="1" x14ac:dyDescent="0.2">
      <c r="A3004" s="476">
        <v>1895</v>
      </c>
      <c r="B3004" s="476" t="s">
        <v>10203</v>
      </c>
      <c r="C3004" s="476" t="s">
        <v>9</v>
      </c>
      <c r="D3004" s="477">
        <v>27.34</v>
      </c>
    </row>
    <row r="3005" spans="1:4" s="476" customFormat="1" x14ac:dyDescent="0.2">
      <c r="A3005" s="476">
        <v>2641</v>
      </c>
      <c r="B3005" s="476" t="s">
        <v>10204</v>
      </c>
      <c r="C3005" s="476" t="s">
        <v>9</v>
      </c>
      <c r="D3005" s="477">
        <v>28.03</v>
      </c>
    </row>
    <row r="3006" spans="1:4" s="476" customFormat="1" x14ac:dyDescent="0.2">
      <c r="A3006" s="476">
        <v>2636</v>
      </c>
      <c r="B3006" s="476" t="s">
        <v>10205</v>
      </c>
      <c r="C3006" s="476" t="s">
        <v>9</v>
      </c>
      <c r="D3006" s="477">
        <v>1.8</v>
      </c>
    </row>
    <row r="3007" spans="1:4" s="476" customFormat="1" x14ac:dyDescent="0.2">
      <c r="A3007" s="476">
        <v>2637</v>
      </c>
      <c r="B3007" s="476" t="s">
        <v>10206</v>
      </c>
      <c r="C3007" s="476" t="s">
        <v>9</v>
      </c>
      <c r="D3007" s="477">
        <v>1.92</v>
      </c>
    </row>
    <row r="3008" spans="1:4" s="476" customFormat="1" x14ac:dyDescent="0.2">
      <c r="A3008" s="476">
        <v>2638</v>
      </c>
      <c r="B3008" s="476" t="s">
        <v>1929</v>
      </c>
      <c r="C3008" s="476" t="s">
        <v>9</v>
      </c>
      <c r="D3008" s="477">
        <v>2.23</v>
      </c>
    </row>
    <row r="3009" spans="1:4" s="476" customFormat="1" x14ac:dyDescent="0.2">
      <c r="A3009" s="476">
        <v>2639</v>
      </c>
      <c r="B3009" s="476" t="s">
        <v>10207</v>
      </c>
      <c r="C3009" s="476" t="s">
        <v>9</v>
      </c>
      <c r="D3009" s="477">
        <v>3.96</v>
      </c>
    </row>
    <row r="3010" spans="1:4" s="476" customFormat="1" x14ac:dyDescent="0.2">
      <c r="A3010" s="476">
        <v>2644</v>
      </c>
      <c r="B3010" s="476" t="s">
        <v>1931</v>
      </c>
      <c r="C3010" s="476" t="s">
        <v>9</v>
      </c>
      <c r="D3010" s="477">
        <v>5.73</v>
      </c>
    </row>
    <row r="3011" spans="1:4" s="476" customFormat="1" x14ac:dyDescent="0.2">
      <c r="A3011" s="476">
        <v>2643</v>
      </c>
      <c r="B3011" s="476" t="s">
        <v>10208</v>
      </c>
      <c r="C3011" s="476" t="s">
        <v>9</v>
      </c>
      <c r="D3011" s="477">
        <v>7.99</v>
      </c>
    </row>
    <row r="3012" spans="1:4" s="476" customFormat="1" x14ac:dyDescent="0.2">
      <c r="A3012" s="476">
        <v>2640</v>
      </c>
      <c r="B3012" s="476" t="s">
        <v>10209</v>
      </c>
      <c r="C3012" s="476" t="s">
        <v>9</v>
      </c>
      <c r="D3012" s="477">
        <v>11.67</v>
      </c>
    </row>
    <row r="3013" spans="1:4" s="476" customFormat="1" x14ac:dyDescent="0.2">
      <c r="A3013" s="476">
        <v>2642</v>
      </c>
      <c r="B3013" s="476" t="s">
        <v>10210</v>
      </c>
      <c r="C3013" s="476" t="s">
        <v>9</v>
      </c>
      <c r="D3013" s="477">
        <v>17.760000000000002</v>
      </c>
    </row>
    <row r="3014" spans="1:4" s="476" customFormat="1" x14ac:dyDescent="0.2">
      <c r="A3014" s="476">
        <v>38943</v>
      </c>
      <c r="B3014" s="476" t="s">
        <v>10211</v>
      </c>
      <c r="C3014" s="476" t="s">
        <v>9</v>
      </c>
      <c r="D3014" s="477">
        <v>6.66</v>
      </c>
    </row>
    <row r="3015" spans="1:4" s="476" customFormat="1" x14ac:dyDescent="0.2">
      <c r="A3015" s="476">
        <v>38944</v>
      </c>
      <c r="B3015" s="476" t="s">
        <v>10212</v>
      </c>
      <c r="C3015" s="476" t="s">
        <v>9</v>
      </c>
      <c r="D3015" s="477">
        <v>10.29</v>
      </c>
    </row>
    <row r="3016" spans="1:4" s="476" customFormat="1" x14ac:dyDescent="0.2">
      <c r="A3016" s="476">
        <v>38945</v>
      </c>
      <c r="B3016" s="476" t="s">
        <v>10213</v>
      </c>
      <c r="C3016" s="476" t="s">
        <v>9</v>
      </c>
      <c r="D3016" s="477">
        <v>20.87</v>
      </c>
    </row>
    <row r="3017" spans="1:4" s="476" customFormat="1" x14ac:dyDescent="0.2">
      <c r="A3017" s="476">
        <v>38946</v>
      </c>
      <c r="B3017" s="476" t="s">
        <v>10214</v>
      </c>
      <c r="C3017" s="476" t="s">
        <v>9</v>
      </c>
      <c r="D3017" s="477">
        <v>31.13</v>
      </c>
    </row>
    <row r="3018" spans="1:4" s="476" customFormat="1" x14ac:dyDescent="0.2">
      <c r="A3018" s="476">
        <v>39308</v>
      </c>
      <c r="B3018" s="476" t="s">
        <v>10215</v>
      </c>
      <c r="C3018" s="476" t="s">
        <v>9</v>
      </c>
      <c r="D3018" s="477">
        <v>13.57</v>
      </c>
    </row>
    <row r="3019" spans="1:4" s="476" customFormat="1" x14ac:dyDescent="0.2">
      <c r="A3019" s="476">
        <v>39309</v>
      </c>
      <c r="B3019" s="476" t="s">
        <v>10216</v>
      </c>
      <c r="C3019" s="476" t="s">
        <v>9</v>
      </c>
      <c r="D3019" s="477">
        <v>19.63</v>
      </c>
    </row>
    <row r="3020" spans="1:4" s="476" customFormat="1" x14ac:dyDescent="0.2">
      <c r="A3020" s="476">
        <v>39310</v>
      </c>
      <c r="B3020" s="476" t="s">
        <v>10217</v>
      </c>
      <c r="C3020" s="476" t="s">
        <v>9</v>
      </c>
      <c r="D3020" s="477">
        <v>29.75</v>
      </c>
    </row>
    <row r="3021" spans="1:4" s="476" customFormat="1" x14ac:dyDescent="0.2">
      <c r="A3021" s="476">
        <v>39311</v>
      </c>
      <c r="B3021" s="476" t="s">
        <v>10218</v>
      </c>
      <c r="C3021" s="476" t="s">
        <v>9</v>
      </c>
      <c r="D3021" s="477">
        <v>44.71</v>
      </c>
    </row>
    <row r="3022" spans="1:4" s="476" customFormat="1" x14ac:dyDescent="0.2">
      <c r="A3022" s="476">
        <v>39855</v>
      </c>
      <c r="B3022" s="476" t="s">
        <v>10219</v>
      </c>
      <c r="C3022" s="476" t="s">
        <v>9</v>
      </c>
      <c r="D3022" s="477">
        <v>3.15</v>
      </c>
    </row>
    <row r="3023" spans="1:4" s="476" customFormat="1" x14ac:dyDescent="0.2">
      <c r="A3023" s="476">
        <v>39856</v>
      </c>
      <c r="B3023" s="476" t="s">
        <v>10220</v>
      </c>
      <c r="C3023" s="476" t="s">
        <v>9</v>
      </c>
      <c r="D3023" s="477">
        <v>7.43</v>
      </c>
    </row>
    <row r="3024" spans="1:4" s="476" customFormat="1" x14ac:dyDescent="0.2">
      <c r="A3024" s="476">
        <v>39857</v>
      </c>
      <c r="B3024" s="476" t="s">
        <v>10221</v>
      </c>
      <c r="C3024" s="476" t="s">
        <v>9</v>
      </c>
      <c r="D3024" s="477">
        <v>12.03</v>
      </c>
    </row>
    <row r="3025" spans="1:4" s="476" customFormat="1" x14ac:dyDescent="0.2">
      <c r="A3025" s="476">
        <v>39858</v>
      </c>
      <c r="B3025" s="476" t="s">
        <v>10222</v>
      </c>
      <c r="C3025" s="476" t="s">
        <v>9</v>
      </c>
      <c r="D3025" s="477">
        <v>26.69</v>
      </c>
    </row>
    <row r="3026" spans="1:4" s="476" customFormat="1" x14ac:dyDescent="0.2">
      <c r="A3026" s="476">
        <v>39859</v>
      </c>
      <c r="B3026" s="476" t="s">
        <v>10223</v>
      </c>
      <c r="C3026" s="476" t="s">
        <v>9</v>
      </c>
      <c r="D3026" s="477">
        <v>41.14</v>
      </c>
    </row>
    <row r="3027" spans="1:4" s="476" customFormat="1" x14ac:dyDescent="0.2">
      <c r="A3027" s="476">
        <v>39860</v>
      </c>
      <c r="B3027" s="476" t="s">
        <v>10224</v>
      </c>
      <c r="C3027" s="476" t="s">
        <v>9</v>
      </c>
      <c r="D3027" s="477">
        <v>63.13</v>
      </c>
    </row>
    <row r="3028" spans="1:4" s="476" customFormat="1" x14ac:dyDescent="0.2">
      <c r="A3028" s="476">
        <v>39861</v>
      </c>
      <c r="B3028" s="476" t="s">
        <v>10225</v>
      </c>
      <c r="C3028" s="476" t="s">
        <v>9</v>
      </c>
      <c r="D3028" s="477">
        <v>180.26</v>
      </c>
    </row>
    <row r="3029" spans="1:4" s="476" customFormat="1" x14ac:dyDescent="0.2">
      <c r="A3029" s="476">
        <v>38447</v>
      </c>
      <c r="B3029" s="476" t="s">
        <v>10226</v>
      </c>
      <c r="C3029" s="476" t="s">
        <v>9</v>
      </c>
      <c r="D3029" s="477">
        <v>118.64</v>
      </c>
    </row>
    <row r="3030" spans="1:4" s="476" customFormat="1" x14ac:dyDescent="0.2">
      <c r="A3030" s="476">
        <v>36320</v>
      </c>
      <c r="B3030" s="476" t="s">
        <v>10227</v>
      </c>
      <c r="C3030" s="476" t="s">
        <v>9</v>
      </c>
      <c r="D3030" s="477">
        <v>1.72</v>
      </c>
    </row>
    <row r="3031" spans="1:4" s="476" customFormat="1" x14ac:dyDescent="0.2">
      <c r="A3031" s="476">
        <v>36324</v>
      </c>
      <c r="B3031" s="476" t="s">
        <v>10228</v>
      </c>
      <c r="C3031" s="476" t="s">
        <v>9</v>
      </c>
      <c r="D3031" s="477">
        <v>2.6</v>
      </c>
    </row>
    <row r="3032" spans="1:4" s="476" customFormat="1" x14ac:dyDescent="0.2">
      <c r="A3032" s="476">
        <v>38441</v>
      </c>
      <c r="B3032" s="476" t="s">
        <v>10229</v>
      </c>
      <c r="C3032" s="476" t="s">
        <v>9</v>
      </c>
      <c r="D3032" s="477">
        <v>3.42</v>
      </c>
    </row>
    <row r="3033" spans="1:4" s="476" customFormat="1" x14ac:dyDescent="0.2">
      <c r="A3033" s="476">
        <v>38442</v>
      </c>
      <c r="B3033" s="476" t="s">
        <v>10230</v>
      </c>
      <c r="C3033" s="476" t="s">
        <v>9</v>
      </c>
      <c r="D3033" s="477">
        <v>8.6999999999999993</v>
      </c>
    </row>
    <row r="3034" spans="1:4" s="476" customFormat="1" x14ac:dyDescent="0.2">
      <c r="A3034" s="476">
        <v>38443</v>
      </c>
      <c r="B3034" s="476" t="s">
        <v>10231</v>
      </c>
      <c r="C3034" s="476" t="s">
        <v>9</v>
      </c>
      <c r="D3034" s="477">
        <v>13.14</v>
      </c>
    </row>
    <row r="3035" spans="1:4" s="476" customFormat="1" x14ac:dyDescent="0.2">
      <c r="A3035" s="476">
        <v>38444</v>
      </c>
      <c r="B3035" s="476" t="s">
        <v>10232</v>
      </c>
      <c r="C3035" s="476" t="s">
        <v>9</v>
      </c>
      <c r="D3035" s="477">
        <v>19.559999999999999</v>
      </c>
    </row>
    <row r="3036" spans="1:4" s="476" customFormat="1" x14ac:dyDescent="0.2">
      <c r="A3036" s="476">
        <v>38445</v>
      </c>
      <c r="B3036" s="476" t="s">
        <v>10233</v>
      </c>
      <c r="C3036" s="476" t="s">
        <v>9</v>
      </c>
      <c r="D3036" s="477">
        <v>45.94</v>
      </c>
    </row>
    <row r="3037" spans="1:4" s="476" customFormat="1" x14ac:dyDescent="0.2">
      <c r="A3037" s="476">
        <v>38446</v>
      </c>
      <c r="B3037" s="476" t="s">
        <v>10234</v>
      </c>
      <c r="C3037" s="476" t="s">
        <v>9</v>
      </c>
      <c r="D3037" s="477">
        <v>74.14</v>
      </c>
    </row>
    <row r="3038" spans="1:4" s="476" customFormat="1" x14ac:dyDescent="0.2">
      <c r="A3038" s="476">
        <v>3867</v>
      </c>
      <c r="B3038" s="476" t="s">
        <v>10235</v>
      </c>
      <c r="C3038" s="476" t="s">
        <v>9</v>
      </c>
      <c r="D3038" s="477">
        <v>83.32</v>
      </c>
    </row>
    <row r="3039" spans="1:4" s="476" customFormat="1" x14ac:dyDescent="0.2">
      <c r="A3039" s="476">
        <v>3861</v>
      </c>
      <c r="B3039" s="476" t="s">
        <v>10236</v>
      </c>
      <c r="C3039" s="476" t="s">
        <v>9</v>
      </c>
      <c r="D3039" s="477">
        <v>0.69</v>
      </c>
    </row>
    <row r="3040" spans="1:4" s="476" customFormat="1" x14ac:dyDescent="0.2">
      <c r="A3040" s="476">
        <v>3904</v>
      </c>
      <c r="B3040" s="476" t="s">
        <v>10237</v>
      </c>
      <c r="C3040" s="476" t="s">
        <v>9</v>
      </c>
      <c r="D3040" s="477">
        <v>0.84</v>
      </c>
    </row>
    <row r="3041" spans="1:4" s="476" customFormat="1" x14ac:dyDescent="0.2">
      <c r="A3041" s="476">
        <v>3903</v>
      </c>
      <c r="B3041" s="476" t="s">
        <v>1597</v>
      </c>
      <c r="C3041" s="476" t="s">
        <v>9</v>
      </c>
      <c r="D3041" s="477">
        <v>2.0699999999999998</v>
      </c>
    </row>
    <row r="3042" spans="1:4" s="476" customFormat="1" x14ac:dyDescent="0.2">
      <c r="A3042" s="476">
        <v>3862</v>
      </c>
      <c r="B3042" s="476" t="s">
        <v>10238</v>
      </c>
      <c r="C3042" s="476" t="s">
        <v>9</v>
      </c>
      <c r="D3042" s="477">
        <v>4.22</v>
      </c>
    </row>
    <row r="3043" spans="1:4" s="476" customFormat="1" x14ac:dyDescent="0.2">
      <c r="A3043" s="476">
        <v>3863</v>
      </c>
      <c r="B3043" s="476" t="s">
        <v>10239</v>
      </c>
      <c r="C3043" s="476" t="s">
        <v>9</v>
      </c>
      <c r="D3043" s="477">
        <v>4.95</v>
      </c>
    </row>
    <row r="3044" spans="1:4" s="476" customFormat="1" x14ac:dyDescent="0.2">
      <c r="A3044" s="476">
        <v>3864</v>
      </c>
      <c r="B3044" s="476" t="s">
        <v>10240</v>
      </c>
      <c r="C3044" s="476" t="s">
        <v>9</v>
      </c>
      <c r="D3044" s="477">
        <v>12.9</v>
      </c>
    </row>
    <row r="3045" spans="1:4" s="476" customFormat="1" x14ac:dyDescent="0.2">
      <c r="A3045" s="476">
        <v>3865</v>
      </c>
      <c r="B3045" s="476" t="s">
        <v>10241</v>
      </c>
      <c r="C3045" s="476" t="s">
        <v>9</v>
      </c>
      <c r="D3045" s="477">
        <v>22.44</v>
      </c>
    </row>
    <row r="3046" spans="1:4" s="476" customFormat="1" x14ac:dyDescent="0.2">
      <c r="A3046" s="476">
        <v>3866</v>
      </c>
      <c r="B3046" s="476" t="s">
        <v>10242</v>
      </c>
      <c r="C3046" s="476" t="s">
        <v>9</v>
      </c>
      <c r="D3046" s="477">
        <v>51.36</v>
      </c>
    </row>
    <row r="3047" spans="1:4" s="476" customFormat="1" x14ac:dyDescent="0.2">
      <c r="A3047" s="476">
        <v>3902</v>
      </c>
      <c r="B3047" s="476" t="s">
        <v>10243</v>
      </c>
      <c r="C3047" s="476" t="s">
        <v>9</v>
      </c>
      <c r="D3047" s="477">
        <v>24.98</v>
      </c>
    </row>
    <row r="3048" spans="1:4" s="476" customFormat="1" x14ac:dyDescent="0.2">
      <c r="A3048" s="476">
        <v>3878</v>
      </c>
      <c r="B3048" s="476" t="s">
        <v>10244</v>
      </c>
      <c r="C3048" s="476" t="s">
        <v>9</v>
      </c>
      <c r="D3048" s="477">
        <v>7.89</v>
      </c>
    </row>
    <row r="3049" spans="1:4" s="476" customFormat="1" x14ac:dyDescent="0.2">
      <c r="A3049" s="476">
        <v>3877</v>
      </c>
      <c r="B3049" s="476" t="s">
        <v>10245</v>
      </c>
      <c r="C3049" s="476" t="s">
        <v>9</v>
      </c>
      <c r="D3049" s="477">
        <v>7.21</v>
      </c>
    </row>
    <row r="3050" spans="1:4" s="476" customFormat="1" x14ac:dyDescent="0.2">
      <c r="A3050" s="476">
        <v>3879</v>
      </c>
      <c r="B3050" s="476" t="s">
        <v>10246</v>
      </c>
      <c r="C3050" s="476" t="s">
        <v>9</v>
      </c>
      <c r="D3050" s="477">
        <v>15.92</v>
      </c>
    </row>
    <row r="3051" spans="1:4" s="476" customFormat="1" x14ac:dyDescent="0.2">
      <c r="A3051" s="476">
        <v>3880</v>
      </c>
      <c r="B3051" s="476" t="s">
        <v>10247</v>
      </c>
      <c r="C3051" s="476" t="s">
        <v>9</v>
      </c>
      <c r="D3051" s="477">
        <v>35.92</v>
      </c>
    </row>
    <row r="3052" spans="1:4" s="476" customFormat="1" x14ac:dyDescent="0.2">
      <c r="A3052" s="476">
        <v>12892</v>
      </c>
      <c r="B3052" s="476" t="s">
        <v>10248</v>
      </c>
      <c r="C3052" s="476" t="s">
        <v>8005</v>
      </c>
      <c r="D3052" s="477">
        <v>13.27</v>
      </c>
    </row>
    <row r="3053" spans="1:4" s="476" customFormat="1" x14ac:dyDescent="0.2">
      <c r="A3053" s="476">
        <v>3883</v>
      </c>
      <c r="B3053" s="476" t="s">
        <v>10249</v>
      </c>
      <c r="C3053" s="476" t="s">
        <v>9</v>
      </c>
      <c r="D3053" s="477">
        <v>1.66</v>
      </c>
    </row>
    <row r="3054" spans="1:4" s="476" customFormat="1" x14ac:dyDescent="0.2">
      <c r="A3054" s="476">
        <v>3876</v>
      </c>
      <c r="B3054" s="476" t="s">
        <v>10250</v>
      </c>
      <c r="C3054" s="476" t="s">
        <v>9</v>
      </c>
      <c r="D3054" s="477">
        <v>4.1500000000000004</v>
      </c>
    </row>
    <row r="3055" spans="1:4" s="476" customFormat="1" x14ac:dyDescent="0.2">
      <c r="A3055" s="476">
        <v>3884</v>
      </c>
      <c r="B3055" s="476" t="s">
        <v>10251</v>
      </c>
      <c r="C3055" s="476" t="s">
        <v>9</v>
      </c>
      <c r="D3055" s="477">
        <v>2.48</v>
      </c>
    </row>
    <row r="3056" spans="1:4" s="476" customFormat="1" x14ac:dyDescent="0.2">
      <c r="A3056" s="476">
        <v>3837</v>
      </c>
      <c r="B3056" s="476" t="s">
        <v>10252</v>
      </c>
      <c r="C3056" s="476" t="s">
        <v>9</v>
      </c>
      <c r="D3056" s="477">
        <v>51.67</v>
      </c>
    </row>
    <row r="3057" spans="1:4" s="476" customFormat="1" x14ac:dyDescent="0.2">
      <c r="A3057" s="476">
        <v>3845</v>
      </c>
      <c r="B3057" s="476" t="s">
        <v>10253</v>
      </c>
      <c r="C3057" s="476" t="s">
        <v>9</v>
      </c>
      <c r="D3057" s="477">
        <v>18.87</v>
      </c>
    </row>
    <row r="3058" spans="1:4" s="476" customFormat="1" x14ac:dyDescent="0.2">
      <c r="A3058" s="476">
        <v>11045</v>
      </c>
      <c r="B3058" s="476" t="s">
        <v>10254</v>
      </c>
      <c r="C3058" s="476" t="s">
        <v>9</v>
      </c>
      <c r="D3058" s="477">
        <v>36.409999999999997</v>
      </c>
    </row>
    <row r="3059" spans="1:4" s="476" customFormat="1" x14ac:dyDescent="0.2">
      <c r="A3059" s="476">
        <v>20170</v>
      </c>
      <c r="B3059" s="476" t="s">
        <v>13212</v>
      </c>
      <c r="C3059" s="476" t="s">
        <v>9</v>
      </c>
      <c r="D3059" s="477">
        <v>13.72</v>
      </c>
    </row>
    <row r="3060" spans="1:4" s="476" customFormat="1" x14ac:dyDescent="0.2">
      <c r="A3060" s="476">
        <v>20171</v>
      </c>
      <c r="B3060" s="476" t="s">
        <v>13213</v>
      </c>
      <c r="C3060" s="476" t="s">
        <v>9</v>
      </c>
      <c r="D3060" s="477">
        <v>40.75</v>
      </c>
    </row>
    <row r="3061" spans="1:4" s="476" customFormat="1" x14ac:dyDescent="0.2">
      <c r="A3061" s="476">
        <v>20167</v>
      </c>
      <c r="B3061" s="476" t="s">
        <v>13214</v>
      </c>
      <c r="C3061" s="476" t="s">
        <v>9</v>
      </c>
      <c r="D3061" s="477">
        <v>5.09</v>
      </c>
    </row>
    <row r="3062" spans="1:4" s="476" customFormat="1" x14ac:dyDescent="0.2">
      <c r="A3062" s="476">
        <v>20168</v>
      </c>
      <c r="B3062" s="476" t="s">
        <v>13215</v>
      </c>
      <c r="C3062" s="476" t="s">
        <v>9</v>
      </c>
      <c r="D3062" s="477">
        <v>7.99</v>
      </c>
    </row>
    <row r="3063" spans="1:4" s="476" customFormat="1" x14ac:dyDescent="0.2">
      <c r="A3063" s="476">
        <v>20169</v>
      </c>
      <c r="B3063" s="476" t="s">
        <v>13216</v>
      </c>
      <c r="C3063" s="476" t="s">
        <v>9</v>
      </c>
      <c r="D3063" s="477">
        <v>11.31</v>
      </c>
    </row>
    <row r="3064" spans="1:4" s="476" customFormat="1" x14ac:dyDescent="0.2">
      <c r="A3064" s="476">
        <v>3899</v>
      </c>
      <c r="B3064" s="476" t="s">
        <v>1824</v>
      </c>
      <c r="C3064" s="476" t="s">
        <v>9</v>
      </c>
      <c r="D3064" s="477">
        <v>5.99</v>
      </c>
    </row>
    <row r="3065" spans="1:4" s="476" customFormat="1" x14ac:dyDescent="0.2">
      <c r="A3065" s="476">
        <v>38676</v>
      </c>
      <c r="B3065" s="476" t="s">
        <v>10255</v>
      </c>
      <c r="C3065" s="476" t="s">
        <v>9</v>
      </c>
      <c r="D3065" s="477">
        <v>28.99</v>
      </c>
    </row>
    <row r="3066" spans="1:4" s="476" customFormat="1" x14ac:dyDescent="0.2">
      <c r="A3066" s="476">
        <v>3897</v>
      </c>
      <c r="B3066" s="476" t="s">
        <v>10256</v>
      </c>
      <c r="C3066" s="476" t="s">
        <v>9</v>
      </c>
      <c r="D3066" s="477">
        <v>1.26</v>
      </c>
    </row>
    <row r="3067" spans="1:4" s="476" customFormat="1" x14ac:dyDescent="0.2">
      <c r="A3067" s="476">
        <v>3875</v>
      </c>
      <c r="B3067" s="476" t="s">
        <v>1820</v>
      </c>
      <c r="C3067" s="476" t="s">
        <v>9</v>
      </c>
      <c r="D3067" s="477">
        <v>2.73</v>
      </c>
    </row>
    <row r="3068" spans="1:4" s="476" customFormat="1" x14ac:dyDescent="0.2">
      <c r="A3068" s="476">
        <v>3898</v>
      </c>
      <c r="B3068" s="476" t="s">
        <v>1822</v>
      </c>
      <c r="C3068" s="476" t="s">
        <v>9</v>
      </c>
      <c r="D3068" s="477">
        <v>5.16</v>
      </c>
    </row>
    <row r="3069" spans="1:4" s="476" customFormat="1" x14ac:dyDescent="0.2">
      <c r="A3069" s="476">
        <v>3855</v>
      </c>
      <c r="B3069" s="476" t="s">
        <v>10257</v>
      </c>
      <c r="C3069" s="476" t="s">
        <v>9</v>
      </c>
      <c r="D3069" s="477">
        <v>5.51</v>
      </c>
    </row>
    <row r="3070" spans="1:4" s="476" customFormat="1" x14ac:dyDescent="0.2">
      <c r="A3070" s="476">
        <v>3874</v>
      </c>
      <c r="B3070" s="476" t="s">
        <v>10258</v>
      </c>
      <c r="C3070" s="476" t="s">
        <v>9</v>
      </c>
      <c r="D3070" s="477">
        <v>5.85</v>
      </c>
    </row>
    <row r="3071" spans="1:4" s="476" customFormat="1" x14ac:dyDescent="0.2">
      <c r="A3071" s="476">
        <v>3870</v>
      </c>
      <c r="B3071" s="476" t="s">
        <v>10259</v>
      </c>
      <c r="C3071" s="476" t="s">
        <v>9</v>
      </c>
      <c r="D3071" s="477">
        <v>7.27</v>
      </c>
    </row>
    <row r="3072" spans="1:4" s="476" customFormat="1" x14ac:dyDescent="0.2">
      <c r="A3072" s="476">
        <v>38678</v>
      </c>
      <c r="B3072" s="476" t="s">
        <v>10260</v>
      </c>
      <c r="C3072" s="476" t="s">
        <v>9</v>
      </c>
      <c r="D3072" s="477">
        <v>19.78</v>
      </c>
    </row>
    <row r="3073" spans="1:4" s="476" customFormat="1" x14ac:dyDescent="0.2">
      <c r="A3073" s="476">
        <v>3859</v>
      </c>
      <c r="B3073" s="476" t="s">
        <v>10261</v>
      </c>
      <c r="C3073" s="476" t="s">
        <v>9</v>
      </c>
      <c r="D3073" s="477">
        <v>1.46</v>
      </c>
    </row>
    <row r="3074" spans="1:4" s="476" customFormat="1" x14ac:dyDescent="0.2">
      <c r="A3074" s="476">
        <v>3856</v>
      </c>
      <c r="B3074" s="476" t="s">
        <v>10262</v>
      </c>
      <c r="C3074" s="476" t="s">
        <v>9</v>
      </c>
      <c r="D3074" s="477">
        <v>1.86</v>
      </c>
    </row>
    <row r="3075" spans="1:4" s="476" customFormat="1" x14ac:dyDescent="0.2">
      <c r="A3075" s="476">
        <v>3906</v>
      </c>
      <c r="B3075" s="476" t="s">
        <v>10263</v>
      </c>
      <c r="C3075" s="476" t="s">
        <v>9</v>
      </c>
      <c r="D3075" s="477">
        <v>1.75</v>
      </c>
    </row>
    <row r="3076" spans="1:4" s="476" customFormat="1" x14ac:dyDescent="0.2">
      <c r="A3076" s="476">
        <v>3860</v>
      </c>
      <c r="B3076" s="476" t="s">
        <v>10264</v>
      </c>
      <c r="C3076" s="476" t="s">
        <v>9</v>
      </c>
      <c r="D3076" s="477">
        <v>5.75</v>
      </c>
    </row>
    <row r="3077" spans="1:4" s="476" customFormat="1" x14ac:dyDescent="0.2">
      <c r="A3077" s="476">
        <v>3905</v>
      </c>
      <c r="B3077" s="476" t="s">
        <v>10265</v>
      </c>
      <c r="C3077" s="476" t="s">
        <v>9</v>
      </c>
      <c r="D3077" s="477">
        <v>12.73</v>
      </c>
    </row>
    <row r="3078" spans="1:4" s="476" customFormat="1" x14ac:dyDescent="0.2">
      <c r="A3078" s="476">
        <v>3871</v>
      </c>
      <c r="B3078" s="476" t="s">
        <v>10266</v>
      </c>
      <c r="C3078" s="476" t="s">
        <v>9</v>
      </c>
      <c r="D3078" s="477">
        <v>26.42</v>
      </c>
    </row>
    <row r="3079" spans="1:4" s="476" customFormat="1" x14ac:dyDescent="0.2">
      <c r="A3079" s="476">
        <v>37429</v>
      </c>
      <c r="B3079" s="476" t="s">
        <v>10267</v>
      </c>
      <c r="C3079" s="476" t="s">
        <v>9</v>
      </c>
      <c r="D3079" s="478">
        <v>3178.65</v>
      </c>
    </row>
    <row r="3080" spans="1:4" s="476" customFormat="1" x14ac:dyDescent="0.2">
      <c r="A3080" s="476">
        <v>37426</v>
      </c>
      <c r="B3080" s="476" t="s">
        <v>10268</v>
      </c>
      <c r="C3080" s="476" t="s">
        <v>9</v>
      </c>
      <c r="D3080" s="477">
        <v>30.57</v>
      </c>
    </row>
    <row r="3081" spans="1:4" s="476" customFormat="1" x14ac:dyDescent="0.2">
      <c r="A3081" s="476">
        <v>37427</v>
      </c>
      <c r="B3081" s="476" t="s">
        <v>10269</v>
      </c>
      <c r="C3081" s="476" t="s">
        <v>9</v>
      </c>
      <c r="D3081" s="477">
        <v>72.94</v>
      </c>
    </row>
    <row r="3082" spans="1:4" s="476" customFormat="1" x14ac:dyDescent="0.2">
      <c r="A3082" s="476">
        <v>37424</v>
      </c>
      <c r="B3082" s="476" t="s">
        <v>10270</v>
      </c>
      <c r="C3082" s="476" t="s">
        <v>9</v>
      </c>
      <c r="D3082" s="477">
        <v>14.05</v>
      </c>
    </row>
    <row r="3083" spans="1:4" s="476" customFormat="1" x14ac:dyDescent="0.2">
      <c r="A3083" s="476">
        <v>37428</v>
      </c>
      <c r="B3083" s="476" t="s">
        <v>10271</v>
      </c>
      <c r="C3083" s="476" t="s">
        <v>9</v>
      </c>
      <c r="D3083" s="477">
        <v>251.36</v>
      </c>
    </row>
    <row r="3084" spans="1:4" s="476" customFormat="1" x14ac:dyDescent="0.2">
      <c r="A3084" s="476">
        <v>37425</v>
      </c>
      <c r="B3084" s="476" t="s">
        <v>10272</v>
      </c>
      <c r="C3084" s="476" t="s">
        <v>9</v>
      </c>
      <c r="D3084" s="477">
        <v>15.14</v>
      </c>
    </row>
    <row r="3085" spans="1:4" s="476" customFormat="1" x14ac:dyDescent="0.2">
      <c r="A3085" s="476">
        <v>11519</v>
      </c>
      <c r="B3085" s="476" t="s">
        <v>13217</v>
      </c>
      <c r="C3085" s="476" t="s">
        <v>8005</v>
      </c>
      <c r="D3085" s="477">
        <v>40.76</v>
      </c>
    </row>
    <row r="3086" spans="1:4" s="476" customFormat="1" x14ac:dyDescent="0.2">
      <c r="A3086" s="476">
        <v>11520</v>
      </c>
      <c r="B3086" s="476" t="s">
        <v>10273</v>
      </c>
      <c r="C3086" s="476" t="s">
        <v>8005</v>
      </c>
      <c r="D3086" s="477">
        <v>18.850000000000001</v>
      </c>
    </row>
    <row r="3087" spans="1:4" s="476" customFormat="1" x14ac:dyDescent="0.2">
      <c r="A3087" s="476">
        <v>11518</v>
      </c>
      <c r="B3087" s="476" t="s">
        <v>13218</v>
      </c>
      <c r="C3087" s="476" t="s">
        <v>8005</v>
      </c>
      <c r="D3087" s="477">
        <v>68.52</v>
      </c>
    </row>
    <row r="3088" spans="1:4" s="476" customFormat="1" x14ac:dyDescent="0.2">
      <c r="A3088" s="476">
        <v>38473</v>
      </c>
      <c r="B3088" s="476" t="s">
        <v>10274</v>
      </c>
      <c r="C3088" s="476" t="s">
        <v>9</v>
      </c>
      <c r="D3088" s="477">
        <v>130.78</v>
      </c>
    </row>
    <row r="3089" spans="1:4" s="476" customFormat="1" x14ac:dyDescent="0.2">
      <c r="A3089" s="476">
        <v>4244</v>
      </c>
      <c r="B3089" s="476" t="s">
        <v>10275</v>
      </c>
      <c r="C3089" s="476" t="s">
        <v>7605</v>
      </c>
      <c r="D3089" s="477">
        <v>16.899999999999999</v>
      </c>
    </row>
    <row r="3090" spans="1:4" s="476" customFormat="1" x14ac:dyDescent="0.2">
      <c r="A3090" s="476">
        <v>40977</v>
      </c>
      <c r="B3090" s="476" t="s">
        <v>10276</v>
      </c>
      <c r="C3090" s="476" t="s">
        <v>908</v>
      </c>
      <c r="D3090" s="478">
        <v>3014.11</v>
      </c>
    </row>
    <row r="3091" spans="1:4" s="476" customFormat="1" x14ac:dyDescent="0.2">
      <c r="A3091" s="476">
        <v>4115</v>
      </c>
      <c r="B3091" s="476" t="s">
        <v>10277</v>
      </c>
      <c r="C3091" s="476" t="s">
        <v>27</v>
      </c>
      <c r="D3091" s="477">
        <v>21.82</v>
      </c>
    </row>
    <row r="3092" spans="1:4" s="476" customFormat="1" x14ac:dyDescent="0.2">
      <c r="A3092" s="476">
        <v>4119</v>
      </c>
      <c r="B3092" s="476" t="s">
        <v>10278</v>
      </c>
      <c r="C3092" s="476" t="s">
        <v>27</v>
      </c>
      <c r="D3092" s="477">
        <v>44.07</v>
      </c>
    </row>
    <row r="3093" spans="1:4" s="476" customFormat="1" x14ac:dyDescent="0.2">
      <c r="A3093" s="476">
        <v>2794</v>
      </c>
      <c r="B3093" s="476" t="s">
        <v>10279</v>
      </c>
      <c r="C3093" s="476" t="s">
        <v>27</v>
      </c>
      <c r="D3093" s="477">
        <v>116.91</v>
      </c>
    </row>
    <row r="3094" spans="1:4" s="476" customFormat="1" x14ac:dyDescent="0.2">
      <c r="A3094" s="476">
        <v>2788</v>
      </c>
      <c r="B3094" s="476" t="s">
        <v>10280</v>
      </c>
      <c r="C3094" s="476" t="s">
        <v>27</v>
      </c>
      <c r="D3094" s="477">
        <v>170.31</v>
      </c>
    </row>
    <row r="3095" spans="1:4" s="476" customFormat="1" x14ac:dyDescent="0.2">
      <c r="A3095" s="476">
        <v>4006</v>
      </c>
      <c r="B3095" s="476" t="s">
        <v>10281</v>
      </c>
      <c r="C3095" s="476" t="s">
        <v>23</v>
      </c>
      <c r="D3095" s="478">
        <v>1878.67</v>
      </c>
    </row>
    <row r="3096" spans="1:4" s="476" customFormat="1" x14ac:dyDescent="0.2">
      <c r="A3096" s="476">
        <v>36151</v>
      </c>
      <c r="B3096" s="476" t="s">
        <v>10282</v>
      </c>
      <c r="C3096" s="476" t="s">
        <v>9</v>
      </c>
      <c r="D3096" s="477">
        <v>29.5</v>
      </c>
    </row>
    <row r="3097" spans="1:4" s="476" customFormat="1" x14ac:dyDescent="0.2">
      <c r="A3097" s="476">
        <v>37457</v>
      </c>
      <c r="B3097" s="476" t="s">
        <v>10283</v>
      </c>
      <c r="C3097" s="476" t="s">
        <v>27</v>
      </c>
      <c r="D3097" s="477">
        <v>3.36</v>
      </c>
    </row>
    <row r="3098" spans="1:4" s="476" customFormat="1" x14ac:dyDescent="0.2">
      <c r="A3098" s="476">
        <v>37456</v>
      </c>
      <c r="B3098" s="476" t="s">
        <v>10284</v>
      </c>
      <c r="C3098" s="476" t="s">
        <v>27</v>
      </c>
      <c r="D3098" s="477">
        <v>1.77</v>
      </c>
    </row>
    <row r="3099" spans="1:4" s="476" customFormat="1" x14ac:dyDescent="0.2">
      <c r="A3099" s="476">
        <v>37461</v>
      </c>
      <c r="B3099" s="476" t="s">
        <v>10285</v>
      </c>
      <c r="C3099" s="476" t="s">
        <v>27</v>
      </c>
      <c r="D3099" s="477">
        <v>12.49</v>
      </c>
    </row>
    <row r="3100" spans="1:4" s="476" customFormat="1" x14ac:dyDescent="0.2">
      <c r="A3100" s="476">
        <v>37460</v>
      </c>
      <c r="B3100" s="476" t="s">
        <v>10286</v>
      </c>
      <c r="C3100" s="476" t="s">
        <v>27</v>
      </c>
      <c r="D3100" s="477">
        <v>17.059999999999999</v>
      </c>
    </row>
    <row r="3101" spans="1:4" s="476" customFormat="1" x14ac:dyDescent="0.2">
      <c r="A3101" s="476">
        <v>37458</v>
      </c>
      <c r="B3101" s="476" t="s">
        <v>10287</v>
      </c>
      <c r="C3101" s="476" t="s">
        <v>27</v>
      </c>
      <c r="D3101" s="477">
        <v>5</v>
      </c>
    </row>
    <row r="3102" spans="1:4" s="476" customFormat="1" x14ac:dyDescent="0.2">
      <c r="A3102" s="476">
        <v>37454</v>
      </c>
      <c r="B3102" s="476" t="s">
        <v>10288</v>
      </c>
      <c r="C3102" s="476" t="s">
        <v>27</v>
      </c>
      <c r="D3102" s="477">
        <v>1.31</v>
      </c>
    </row>
    <row r="3103" spans="1:4" s="476" customFormat="1" x14ac:dyDescent="0.2">
      <c r="A3103" s="476">
        <v>37455</v>
      </c>
      <c r="B3103" s="476" t="s">
        <v>10289</v>
      </c>
      <c r="C3103" s="476" t="s">
        <v>27</v>
      </c>
      <c r="D3103" s="477">
        <v>2.2000000000000002</v>
      </c>
    </row>
    <row r="3104" spans="1:4" s="476" customFormat="1" x14ac:dyDescent="0.2">
      <c r="A3104" s="476">
        <v>37459</v>
      </c>
      <c r="B3104" s="476" t="s">
        <v>10290</v>
      </c>
      <c r="C3104" s="476" t="s">
        <v>27</v>
      </c>
      <c r="D3104" s="477">
        <v>7.02</v>
      </c>
    </row>
    <row r="3105" spans="1:4" s="476" customFormat="1" x14ac:dyDescent="0.2">
      <c r="A3105" s="476">
        <v>21029</v>
      </c>
      <c r="B3105" s="476" t="s">
        <v>2109</v>
      </c>
      <c r="C3105" s="476" t="s">
        <v>9</v>
      </c>
      <c r="D3105" s="477">
        <v>260</v>
      </c>
    </row>
    <row r="3106" spans="1:4" s="476" customFormat="1" x14ac:dyDescent="0.2">
      <c r="A3106" s="476">
        <v>21030</v>
      </c>
      <c r="B3106" s="476" t="s">
        <v>10291</v>
      </c>
      <c r="C3106" s="476" t="s">
        <v>9</v>
      </c>
      <c r="D3106" s="477">
        <v>320.49</v>
      </c>
    </row>
    <row r="3107" spans="1:4" s="476" customFormat="1" x14ac:dyDescent="0.2">
      <c r="A3107" s="476">
        <v>21031</v>
      </c>
      <c r="B3107" s="476" t="s">
        <v>10292</v>
      </c>
      <c r="C3107" s="476" t="s">
        <v>9</v>
      </c>
      <c r="D3107" s="477">
        <v>399</v>
      </c>
    </row>
    <row r="3108" spans="1:4" s="476" customFormat="1" x14ac:dyDescent="0.2">
      <c r="A3108" s="476">
        <v>21032</v>
      </c>
      <c r="B3108" s="476" t="s">
        <v>10293</v>
      </c>
      <c r="C3108" s="476" t="s">
        <v>9</v>
      </c>
      <c r="D3108" s="477">
        <v>426.03</v>
      </c>
    </row>
    <row r="3109" spans="1:4" s="476" customFormat="1" x14ac:dyDescent="0.2">
      <c r="A3109" s="476">
        <v>37527</v>
      </c>
      <c r="B3109" s="476" t="s">
        <v>10294</v>
      </c>
      <c r="C3109" s="476" t="s">
        <v>9</v>
      </c>
      <c r="D3109" s="477">
        <v>384.85</v>
      </c>
    </row>
    <row r="3110" spans="1:4" s="476" customFormat="1" x14ac:dyDescent="0.2">
      <c r="A3110" s="476">
        <v>37528</v>
      </c>
      <c r="B3110" s="476" t="s">
        <v>10295</v>
      </c>
      <c r="C3110" s="476" t="s">
        <v>9</v>
      </c>
      <c r="D3110" s="477">
        <v>458.86</v>
      </c>
    </row>
    <row r="3111" spans="1:4" s="476" customFormat="1" x14ac:dyDescent="0.2">
      <c r="A3111" s="476">
        <v>37529</v>
      </c>
      <c r="B3111" s="476" t="s">
        <v>10296</v>
      </c>
      <c r="C3111" s="476" t="s">
        <v>9</v>
      </c>
      <c r="D3111" s="477">
        <v>463.36</v>
      </c>
    </row>
    <row r="3112" spans="1:4" s="476" customFormat="1" x14ac:dyDescent="0.2">
      <c r="A3112" s="476">
        <v>37530</v>
      </c>
      <c r="B3112" s="476" t="s">
        <v>10297</v>
      </c>
      <c r="C3112" s="476" t="s">
        <v>9</v>
      </c>
      <c r="D3112" s="477">
        <v>604.95000000000005</v>
      </c>
    </row>
    <row r="3113" spans="1:4" s="476" customFormat="1" x14ac:dyDescent="0.2">
      <c r="A3113" s="476">
        <v>21034</v>
      </c>
      <c r="B3113" s="476" t="s">
        <v>10298</v>
      </c>
      <c r="C3113" s="476" t="s">
        <v>9</v>
      </c>
      <c r="D3113" s="477">
        <v>516.13</v>
      </c>
    </row>
    <row r="3114" spans="1:4" s="476" customFormat="1" x14ac:dyDescent="0.2">
      <c r="A3114" s="476">
        <v>37531</v>
      </c>
      <c r="B3114" s="476" t="s">
        <v>10299</v>
      </c>
      <c r="C3114" s="476" t="s">
        <v>9</v>
      </c>
      <c r="D3114" s="477">
        <v>650</v>
      </c>
    </row>
    <row r="3115" spans="1:4" s="476" customFormat="1" x14ac:dyDescent="0.2">
      <c r="A3115" s="476">
        <v>21036</v>
      </c>
      <c r="B3115" s="476" t="s">
        <v>10300</v>
      </c>
      <c r="C3115" s="476" t="s">
        <v>9</v>
      </c>
      <c r="D3115" s="477">
        <v>790.29</v>
      </c>
    </row>
    <row r="3116" spans="1:4" s="476" customFormat="1" x14ac:dyDescent="0.2">
      <c r="A3116" s="476">
        <v>21037</v>
      </c>
      <c r="B3116" s="476" t="s">
        <v>10301</v>
      </c>
      <c r="C3116" s="476" t="s">
        <v>9</v>
      </c>
      <c r="D3116" s="477">
        <v>900.99</v>
      </c>
    </row>
    <row r="3117" spans="1:4" s="476" customFormat="1" x14ac:dyDescent="0.2">
      <c r="A3117" s="476">
        <v>20185</v>
      </c>
      <c r="B3117" s="476" t="s">
        <v>10302</v>
      </c>
      <c r="C3117" s="476" t="s">
        <v>27</v>
      </c>
      <c r="D3117" s="477">
        <v>20.309999999999999</v>
      </c>
    </row>
    <row r="3118" spans="1:4" s="476" customFormat="1" x14ac:dyDescent="0.2">
      <c r="A3118" s="476">
        <v>20260</v>
      </c>
      <c r="B3118" s="476" t="s">
        <v>10303</v>
      </c>
      <c r="C3118" s="476" t="s">
        <v>9</v>
      </c>
      <c r="D3118" s="477">
        <v>16.329999999999998</v>
      </c>
    </row>
    <row r="3119" spans="1:4" s="476" customFormat="1" x14ac:dyDescent="0.2">
      <c r="A3119" s="476">
        <v>37523</v>
      </c>
      <c r="B3119" s="476" t="s">
        <v>10304</v>
      </c>
      <c r="C3119" s="476" t="s">
        <v>9</v>
      </c>
      <c r="D3119" s="478">
        <v>519087.13</v>
      </c>
    </row>
    <row r="3120" spans="1:4" s="476" customFormat="1" x14ac:dyDescent="0.2">
      <c r="A3120" s="476">
        <v>37515</v>
      </c>
      <c r="B3120" s="476" t="s">
        <v>10305</v>
      </c>
      <c r="C3120" s="476" t="s">
        <v>9</v>
      </c>
      <c r="D3120" s="478">
        <v>461495</v>
      </c>
    </row>
    <row r="3121" spans="1:4" s="476" customFormat="1" x14ac:dyDescent="0.2">
      <c r="A3121" s="476">
        <v>12899</v>
      </c>
      <c r="B3121" s="476" t="s">
        <v>2092</v>
      </c>
      <c r="C3121" s="476" t="s">
        <v>9</v>
      </c>
      <c r="D3121" s="477">
        <v>88.26</v>
      </c>
    </row>
    <row r="3122" spans="1:4" s="476" customFormat="1" x14ac:dyDescent="0.2">
      <c r="A3122" s="476">
        <v>12898</v>
      </c>
      <c r="B3122" s="476" t="s">
        <v>10306</v>
      </c>
      <c r="C3122" s="476" t="s">
        <v>9</v>
      </c>
      <c r="D3122" s="477">
        <v>140</v>
      </c>
    </row>
    <row r="3123" spans="1:4" s="476" customFormat="1" x14ac:dyDescent="0.2">
      <c r="A3123" s="476">
        <v>42528</v>
      </c>
      <c r="B3123" s="476" t="s">
        <v>10307</v>
      </c>
      <c r="C3123" s="476" t="s">
        <v>3</v>
      </c>
      <c r="D3123" s="477">
        <v>6.62</v>
      </c>
    </row>
    <row r="3124" spans="1:4" s="476" customFormat="1" x14ac:dyDescent="0.2">
      <c r="A3124" s="476">
        <v>39696</v>
      </c>
      <c r="B3124" s="476" t="s">
        <v>10308</v>
      </c>
      <c r="C3124" s="476" t="s">
        <v>3</v>
      </c>
      <c r="D3124" s="477">
        <v>4.66</v>
      </c>
    </row>
    <row r="3125" spans="1:4" s="476" customFormat="1" x14ac:dyDescent="0.2">
      <c r="A3125" s="476">
        <v>39700</v>
      </c>
      <c r="B3125" s="476" t="s">
        <v>10309</v>
      </c>
      <c r="C3125" s="476" t="s">
        <v>3</v>
      </c>
      <c r="D3125" s="477">
        <v>20.18</v>
      </c>
    </row>
    <row r="3126" spans="1:4" s="476" customFormat="1" x14ac:dyDescent="0.2">
      <c r="A3126" s="476">
        <v>11621</v>
      </c>
      <c r="B3126" s="476" t="s">
        <v>10310</v>
      </c>
      <c r="C3126" s="476" t="s">
        <v>3</v>
      </c>
      <c r="D3126" s="477">
        <v>40.15</v>
      </c>
    </row>
    <row r="3127" spans="1:4" s="476" customFormat="1" x14ac:dyDescent="0.2">
      <c r="A3127" s="476">
        <v>4014</v>
      </c>
      <c r="B3127" s="476" t="s">
        <v>1183</v>
      </c>
      <c r="C3127" s="476" t="s">
        <v>3</v>
      </c>
      <c r="D3127" s="477">
        <v>41.54</v>
      </c>
    </row>
    <row r="3128" spans="1:4" s="476" customFormat="1" x14ac:dyDescent="0.2">
      <c r="A3128" s="476">
        <v>4015</v>
      </c>
      <c r="B3128" s="476" t="s">
        <v>10311</v>
      </c>
      <c r="C3128" s="476" t="s">
        <v>3</v>
      </c>
      <c r="D3128" s="477">
        <v>51.02</v>
      </c>
    </row>
    <row r="3129" spans="1:4" s="476" customFormat="1" x14ac:dyDescent="0.2">
      <c r="A3129" s="476">
        <v>4017</v>
      </c>
      <c r="B3129" s="476" t="s">
        <v>10312</v>
      </c>
      <c r="C3129" s="476" t="s">
        <v>3</v>
      </c>
      <c r="D3129" s="477">
        <v>74.23</v>
      </c>
    </row>
    <row r="3130" spans="1:4" s="476" customFormat="1" x14ac:dyDescent="0.2">
      <c r="A3130" s="476">
        <v>4016</v>
      </c>
      <c r="B3130" s="476" t="s">
        <v>10313</v>
      </c>
      <c r="C3130" s="476" t="s">
        <v>3</v>
      </c>
      <c r="D3130" s="477">
        <v>29.32</v>
      </c>
    </row>
    <row r="3131" spans="1:4" s="476" customFormat="1" x14ac:dyDescent="0.2">
      <c r="A3131" s="476">
        <v>39699</v>
      </c>
      <c r="B3131" s="476" t="s">
        <v>10314</v>
      </c>
      <c r="C3131" s="476" t="s">
        <v>3</v>
      </c>
      <c r="D3131" s="477">
        <v>18.75</v>
      </c>
    </row>
    <row r="3132" spans="1:4" s="476" customFormat="1" x14ac:dyDescent="0.2">
      <c r="A3132" s="476">
        <v>38544</v>
      </c>
      <c r="B3132" s="476" t="s">
        <v>10315</v>
      </c>
      <c r="C3132" s="476" t="s">
        <v>3</v>
      </c>
      <c r="D3132" s="477">
        <v>7.52</v>
      </c>
    </row>
    <row r="3133" spans="1:4" s="476" customFormat="1" x14ac:dyDescent="0.2">
      <c r="A3133" s="476">
        <v>38545</v>
      </c>
      <c r="B3133" s="476" t="s">
        <v>10316</v>
      </c>
      <c r="C3133" s="476" t="s">
        <v>3</v>
      </c>
      <c r="D3133" s="477">
        <v>4.83</v>
      </c>
    </row>
    <row r="3134" spans="1:4" s="476" customFormat="1" x14ac:dyDescent="0.2">
      <c r="A3134" s="476">
        <v>42527</v>
      </c>
      <c r="B3134" s="476" t="s">
        <v>10317</v>
      </c>
      <c r="C3134" s="476" t="s">
        <v>3</v>
      </c>
      <c r="D3134" s="477">
        <v>17.510000000000002</v>
      </c>
    </row>
    <row r="3135" spans="1:4" s="476" customFormat="1" x14ac:dyDescent="0.2">
      <c r="A3135" s="476">
        <v>39323</v>
      </c>
      <c r="B3135" s="476" t="s">
        <v>10318</v>
      </c>
      <c r="C3135" s="476" t="s">
        <v>3</v>
      </c>
      <c r="D3135" s="477">
        <v>18.440000000000001</v>
      </c>
    </row>
    <row r="3136" spans="1:4" s="476" customFormat="1" x14ac:dyDescent="0.2">
      <c r="A3136" s="476">
        <v>626</v>
      </c>
      <c r="B3136" s="476" t="s">
        <v>1119</v>
      </c>
      <c r="C3136" s="476" t="s">
        <v>29</v>
      </c>
      <c r="D3136" s="477">
        <v>16.11</v>
      </c>
    </row>
    <row r="3137" spans="1:4" s="476" customFormat="1" x14ac:dyDescent="0.2">
      <c r="A3137" s="476">
        <v>25860</v>
      </c>
      <c r="B3137" s="476" t="s">
        <v>10319</v>
      </c>
      <c r="C3137" s="476" t="s">
        <v>3</v>
      </c>
      <c r="D3137" s="477">
        <v>16.04</v>
      </c>
    </row>
    <row r="3138" spans="1:4" s="476" customFormat="1" x14ac:dyDescent="0.2">
      <c r="A3138" s="476">
        <v>25861</v>
      </c>
      <c r="B3138" s="476" t="s">
        <v>10320</v>
      </c>
      <c r="C3138" s="476" t="s">
        <v>3</v>
      </c>
      <c r="D3138" s="477">
        <v>24.21</v>
      </c>
    </row>
    <row r="3139" spans="1:4" s="476" customFormat="1" x14ac:dyDescent="0.2">
      <c r="A3139" s="476">
        <v>25862</v>
      </c>
      <c r="B3139" s="476" t="s">
        <v>10321</v>
      </c>
      <c r="C3139" s="476" t="s">
        <v>3</v>
      </c>
      <c r="D3139" s="477">
        <v>25.69</v>
      </c>
    </row>
    <row r="3140" spans="1:4" s="476" customFormat="1" x14ac:dyDescent="0.2">
      <c r="A3140" s="476">
        <v>25863</v>
      </c>
      <c r="B3140" s="476" t="s">
        <v>10322</v>
      </c>
      <c r="C3140" s="476" t="s">
        <v>3</v>
      </c>
      <c r="D3140" s="477">
        <v>32.119999999999997</v>
      </c>
    </row>
    <row r="3141" spans="1:4" s="476" customFormat="1" x14ac:dyDescent="0.2">
      <c r="A3141" s="476">
        <v>25864</v>
      </c>
      <c r="B3141" s="476" t="s">
        <v>10323</v>
      </c>
      <c r="C3141" s="476" t="s">
        <v>3</v>
      </c>
      <c r="D3141" s="477">
        <v>48.16</v>
      </c>
    </row>
    <row r="3142" spans="1:4" s="476" customFormat="1" x14ac:dyDescent="0.2">
      <c r="A3142" s="476">
        <v>25865</v>
      </c>
      <c r="B3142" s="476" t="s">
        <v>10324</v>
      </c>
      <c r="C3142" s="476" t="s">
        <v>3</v>
      </c>
      <c r="D3142" s="477">
        <v>64.52</v>
      </c>
    </row>
    <row r="3143" spans="1:4" s="476" customFormat="1" x14ac:dyDescent="0.2">
      <c r="A3143" s="476">
        <v>25866</v>
      </c>
      <c r="B3143" s="476" t="s">
        <v>10325</v>
      </c>
      <c r="C3143" s="476" t="s">
        <v>3</v>
      </c>
      <c r="D3143" s="477">
        <v>80.12</v>
      </c>
    </row>
    <row r="3144" spans="1:4" s="476" customFormat="1" x14ac:dyDescent="0.2">
      <c r="A3144" s="476">
        <v>25868</v>
      </c>
      <c r="B3144" s="476" t="s">
        <v>10326</v>
      </c>
      <c r="C3144" s="476" t="s">
        <v>3</v>
      </c>
      <c r="D3144" s="477">
        <v>17.88</v>
      </c>
    </row>
    <row r="3145" spans="1:4" s="476" customFormat="1" x14ac:dyDescent="0.2">
      <c r="A3145" s="476">
        <v>25869</v>
      </c>
      <c r="B3145" s="476" t="s">
        <v>10327</v>
      </c>
      <c r="C3145" s="476" t="s">
        <v>3</v>
      </c>
      <c r="D3145" s="477">
        <v>25.24</v>
      </c>
    </row>
    <row r="3146" spans="1:4" s="476" customFormat="1" x14ac:dyDescent="0.2">
      <c r="A3146" s="476">
        <v>25870</v>
      </c>
      <c r="B3146" s="476" t="s">
        <v>10328</v>
      </c>
      <c r="C3146" s="476" t="s">
        <v>3</v>
      </c>
      <c r="D3146" s="477">
        <v>28.61</v>
      </c>
    </row>
    <row r="3147" spans="1:4" s="476" customFormat="1" x14ac:dyDescent="0.2">
      <c r="A3147" s="476">
        <v>25871</v>
      </c>
      <c r="B3147" s="476" t="s">
        <v>10329</v>
      </c>
      <c r="C3147" s="476" t="s">
        <v>3</v>
      </c>
      <c r="D3147" s="477">
        <v>35.130000000000003</v>
      </c>
    </row>
    <row r="3148" spans="1:4" s="476" customFormat="1" x14ac:dyDescent="0.2">
      <c r="A3148" s="476">
        <v>25867</v>
      </c>
      <c r="B3148" s="476" t="s">
        <v>10330</v>
      </c>
      <c r="C3148" s="476" t="s">
        <v>3</v>
      </c>
      <c r="D3148" s="477">
        <v>52.01</v>
      </c>
    </row>
    <row r="3149" spans="1:4" s="476" customFormat="1" x14ac:dyDescent="0.2">
      <c r="A3149" s="476">
        <v>25872</v>
      </c>
      <c r="B3149" s="476" t="s">
        <v>10331</v>
      </c>
      <c r="C3149" s="476" t="s">
        <v>3</v>
      </c>
      <c r="D3149" s="477">
        <v>70.290000000000006</v>
      </c>
    </row>
    <row r="3150" spans="1:4" s="476" customFormat="1" x14ac:dyDescent="0.2">
      <c r="A3150" s="476">
        <v>25873</v>
      </c>
      <c r="B3150" s="476" t="s">
        <v>10332</v>
      </c>
      <c r="C3150" s="476" t="s">
        <v>3</v>
      </c>
      <c r="D3150" s="477">
        <v>87.66</v>
      </c>
    </row>
    <row r="3151" spans="1:4" s="476" customFormat="1" x14ac:dyDescent="0.2">
      <c r="A3151" s="476">
        <v>11479</v>
      </c>
      <c r="B3151" s="476" t="s">
        <v>13219</v>
      </c>
      <c r="C3151" s="476" t="s">
        <v>9</v>
      </c>
      <c r="D3151" s="477">
        <v>28.62</v>
      </c>
    </row>
    <row r="3152" spans="1:4" s="476" customFormat="1" x14ac:dyDescent="0.2">
      <c r="A3152" s="476">
        <v>11481</v>
      </c>
      <c r="B3152" s="476" t="s">
        <v>13220</v>
      </c>
      <c r="C3152" s="476" t="s">
        <v>9</v>
      </c>
      <c r="D3152" s="477">
        <v>25.89</v>
      </c>
    </row>
    <row r="3153" spans="1:4" s="476" customFormat="1" x14ac:dyDescent="0.2">
      <c r="A3153" s="476">
        <v>43609</v>
      </c>
      <c r="B3153" s="476" t="s">
        <v>13221</v>
      </c>
      <c r="C3153" s="476" t="s">
        <v>9</v>
      </c>
      <c r="D3153" s="477">
        <v>25.89</v>
      </c>
    </row>
    <row r="3154" spans="1:4" s="476" customFormat="1" x14ac:dyDescent="0.2">
      <c r="A3154" s="476">
        <v>11478</v>
      </c>
      <c r="B3154" s="476" t="s">
        <v>13222</v>
      </c>
      <c r="C3154" s="476" t="s">
        <v>9</v>
      </c>
      <c r="D3154" s="477">
        <v>49.11</v>
      </c>
    </row>
    <row r="3155" spans="1:4" s="476" customFormat="1" x14ac:dyDescent="0.2">
      <c r="A3155" s="476">
        <v>43608</v>
      </c>
      <c r="B3155" s="476" t="s">
        <v>13223</v>
      </c>
      <c r="C3155" s="476" t="s">
        <v>9</v>
      </c>
      <c r="D3155" s="477">
        <v>37.47</v>
      </c>
    </row>
    <row r="3156" spans="1:4" s="476" customFormat="1" x14ac:dyDescent="0.2">
      <c r="A3156" s="476">
        <v>11476</v>
      </c>
      <c r="B3156" s="476" t="s">
        <v>13224</v>
      </c>
      <c r="C3156" s="476" t="s">
        <v>9</v>
      </c>
      <c r="D3156" s="477">
        <v>37.47</v>
      </c>
    </row>
    <row r="3157" spans="1:4" s="476" customFormat="1" x14ac:dyDescent="0.2">
      <c r="A3157" s="476">
        <v>40637</v>
      </c>
      <c r="B3157" s="476" t="s">
        <v>10333</v>
      </c>
      <c r="C3157" s="476" t="s">
        <v>9</v>
      </c>
      <c r="D3157" s="478">
        <v>750683.68</v>
      </c>
    </row>
    <row r="3158" spans="1:4" s="476" customFormat="1" x14ac:dyDescent="0.2">
      <c r="A3158" s="476">
        <v>13836</v>
      </c>
      <c r="B3158" s="476" t="s">
        <v>10334</v>
      </c>
      <c r="C3158" s="476" t="s">
        <v>9</v>
      </c>
      <c r="D3158" s="478">
        <v>62690.2</v>
      </c>
    </row>
    <row r="3159" spans="1:4" s="476" customFormat="1" x14ac:dyDescent="0.2">
      <c r="A3159" s="476">
        <v>14534</v>
      </c>
      <c r="B3159" s="476" t="s">
        <v>10335</v>
      </c>
      <c r="C3159" s="476" t="s">
        <v>9</v>
      </c>
      <c r="D3159" s="478">
        <v>26243.78</v>
      </c>
    </row>
    <row r="3160" spans="1:4" s="476" customFormat="1" x14ac:dyDescent="0.2">
      <c r="A3160" s="476">
        <v>14619</v>
      </c>
      <c r="B3160" s="476" t="s">
        <v>10336</v>
      </c>
      <c r="C3160" s="476" t="s">
        <v>9</v>
      </c>
      <c r="D3160" s="478">
        <v>13061.02</v>
      </c>
    </row>
    <row r="3161" spans="1:4" s="476" customFormat="1" x14ac:dyDescent="0.2">
      <c r="A3161" s="476">
        <v>14535</v>
      </c>
      <c r="B3161" s="476" t="s">
        <v>10337</v>
      </c>
      <c r="C3161" s="476" t="s">
        <v>9</v>
      </c>
      <c r="D3161" s="478">
        <v>260471.99</v>
      </c>
    </row>
    <row r="3162" spans="1:4" s="476" customFormat="1" x14ac:dyDescent="0.2">
      <c r="A3162" s="476">
        <v>39813</v>
      </c>
      <c r="B3162" s="476" t="s">
        <v>10338</v>
      </c>
      <c r="C3162" s="476" t="s">
        <v>9</v>
      </c>
      <c r="D3162" s="478">
        <v>25604.76</v>
      </c>
    </row>
    <row r="3163" spans="1:4" s="476" customFormat="1" x14ac:dyDescent="0.2">
      <c r="A3163" s="476">
        <v>40403</v>
      </c>
      <c r="B3163" s="476" t="s">
        <v>10339</v>
      </c>
      <c r="C3163" s="476" t="s">
        <v>9</v>
      </c>
      <c r="D3163" s="477">
        <v>533.87</v>
      </c>
    </row>
    <row r="3164" spans="1:4" s="476" customFormat="1" x14ac:dyDescent="0.2">
      <c r="A3164" s="476">
        <v>12868</v>
      </c>
      <c r="B3164" s="476" t="s">
        <v>10340</v>
      </c>
      <c r="C3164" s="476" t="s">
        <v>7605</v>
      </c>
      <c r="D3164" s="477">
        <v>17.899999999999999</v>
      </c>
    </row>
    <row r="3165" spans="1:4" s="476" customFormat="1" x14ac:dyDescent="0.2">
      <c r="A3165" s="476">
        <v>40916</v>
      </c>
      <c r="B3165" s="476" t="s">
        <v>10341</v>
      </c>
      <c r="C3165" s="476" t="s">
        <v>908</v>
      </c>
      <c r="D3165" s="478">
        <v>3191.12</v>
      </c>
    </row>
    <row r="3166" spans="1:4" s="476" customFormat="1" x14ac:dyDescent="0.2">
      <c r="A3166" s="476">
        <v>4755</v>
      </c>
      <c r="B3166" s="476" t="s">
        <v>10342</v>
      </c>
      <c r="C3166" s="476" t="s">
        <v>7605</v>
      </c>
      <c r="D3166" s="477">
        <v>13.65</v>
      </c>
    </row>
    <row r="3167" spans="1:4" s="476" customFormat="1" x14ac:dyDescent="0.2">
      <c r="A3167" s="476">
        <v>41067</v>
      </c>
      <c r="B3167" s="476" t="s">
        <v>10343</v>
      </c>
      <c r="C3167" s="476" t="s">
        <v>908</v>
      </c>
      <c r="D3167" s="478">
        <v>2434.2399999999998</v>
      </c>
    </row>
    <row r="3168" spans="1:4" s="476" customFormat="1" x14ac:dyDescent="0.2">
      <c r="A3168" s="476">
        <v>38463</v>
      </c>
      <c r="B3168" s="476" t="s">
        <v>10344</v>
      </c>
      <c r="C3168" s="476" t="s">
        <v>9</v>
      </c>
      <c r="D3168" s="477">
        <v>31.77</v>
      </c>
    </row>
    <row r="3169" spans="1:4" s="476" customFormat="1" x14ac:dyDescent="0.2">
      <c r="A3169" s="476">
        <v>40703</v>
      </c>
      <c r="B3169" s="476" t="s">
        <v>10345</v>
      </c>
      <c r="C3169" s="476" t="s">
        <v>9</v>
      </c>
      <c r="D3169" s="478">
        <v>9483.98</v>
      </c>
    </row>
    <row r="3170" spans="1:4" s="476" customFormat="1" x14ac:dyDescent="0.2">
      <c r="A3170" s="476">
        <v>14531</v>
      </c>
      <c r="B3170" s="476" t="s">
        <v>10346</v>
      </c>
      <c r="C3170" s="476" t="s">
        <v>9</v>
      </c>
      <c r="D3170" s="478">
        <v>17681.71</v>
      </c>
    </row>
    <row r="3171" spans="1:4" s="476" customFormat="1" x14ac:dyDescent="0.2">
      <c r="A3171" s="476">
        <v>36533</v>
      </c>
      <c r="B3171" s="476" t="s">
        <v>10347</v>
      </c>
      <c r="C3171" s="476" t="s">
        <v>9</v>
      </c>
      <c r="D3171" s="478">
        <v>20347.13</v>
      </c>
    </row>
    <row r="3172" spans="1:4" s="476" customFormat="1" x14ac:dyDescent="0.2">
      <c r="A3172" s="476">
        <v>11616</v>
      </c>
      <c r="B3172" s="476" t="s">
        <v>10348</v>
      </c>
      <c r="C3172" s="476" t="s">
        <v>9</v>
      </c>
      <c r="D3172" s="478">
        <v>19217.560000000001</v>
      </c>
    </row>
    <row r="3173" spans="1:4" s="476" customFormat="1" x14ac:dyDescent="0.2">
      <c r="A3173" s="476">
        <v>41898</v>
      </c>
      <c r="B3173" s="476" t="s">
        <v>10349</v>
      </c>
      <c r="C3173" s="476" t="s">
        <v>9</v>
      </c>
      <c r="D3173" s="478">
        <v>21622.37</v>
      </c>
    </row>
    <row r="3174" spans="1:4" s="476" customFormat="1" x14ac:dyDescent="0.2">
      <c r="A3174" s="476">
        <v>13447</v>
      </c>
      <c r="B3174" s="476" t="s">
        <v>10350</v>
      </c>
      <c r="C3174" s="476" t="s">
        <v>9</v>
      </c>
      <c r="D3174" s="478">
        <v>39786.65</v>
      </c>
    </row>
    <row r="3175" spans="1:4" s="476" customFormat="1" x14ac:dyDescent="0.2">
      <c r="A3175" s="476">
        <v>14529</v>
      </c>
      <c r="B3175" s="476" t="s">
        <v>10351</v>
      </c>
      <c r="C3175" s="476" t="s">
        <v>9</v>
      </c>
      <c r="D3175" s="478">
        <v>22251.66</v>
      </c>
    </row>
    <row r="3176" spans="1:4" s="476" customFormat="1" x14ac:dyDescent="0.2">
      <c r="A3176" s="476">
        <v>10747</v>
      </c>
      <c r="B3176" s="476" t="s">
        <v>10352</v>
      </c>
      <c r="C3176" s="476" t="s">
        <v>9</v>
      </c>
      <c r="D3176" s="478">
        <v>21832.28</v>
      </c>
    </row>
    <row r="3177" spans="1:4" s="476" customFormat="1" x14ac:dyDescent="0.2">
      <c r="A3177" s="476">
        <v>36141</v>
      </c>
      <c r="B3177" s="476" t="s">
        <v>10353</v>
      </c>
      <c r="C3177" s="476" t="s">
        <v>9</v>
      </c>
      <c r="D3177" s="477">
        <v>39.82</v>
      </c>
    </row>
    <row r="3178" spans="1:4" s="476" customFormat="1" x14ac:dyDescent="0.2">
      <c r="A3178" s="476">
        <v>39434</v>
      </c>
      <c r="B3178" s="476" t="s">
        <v>10354</v>
      </c>
      <c r="C3178" s="476" t="s">
        <v>29</v>
      </c>
      <c r="D3178" s="477">
        <v>2.65</v>
      </c>
    </row>
    <row r="3179" spans="1:4" s="476" customFormat="1" x14ac:dyDescent="0.2">
      <c r="A3179" s="476">
        <v>39433</v>
      </c>
      <c r="B3179" s="476" t="s">
        <v>10355</v>
      </c>
      <c r="C3179" s="476" t="s">
        <v>29</v>
      </c>
      <c r="D3179" s="477">
        <v>1.9</v>
      </c>
    </row>
    <row r="3180" spans="1:4" s="476" customFormat="1" x14ac:dyDescent="0.2">
      <c r="A3180" s="476">
        <v>4049</v>
      </c>
      <c r="B3180" s="476" t="s">
        <v>10356</v>
      </c>
      <c r="C3180" s="476" t="s">
        <v>7596</v>
      </c>
      <c r="D3180" s="477">
        <v>57.57</v>
      </c>
    </row>
    <row r="3181" spans="1:4" s="476" customFormat="1" x14ac:dyDescent="0.2">
      <c r="A3181" s="476">
        <v>38120</v>
      </c>
      <c r="B3181" s="476" t="s">
        <v>10357</v>
      </c>
      <c r="C3181" s="476" t="s">
        <v>29</v>
      </c>
      <c r="D3181" s="477">
        <v>114.65</v>
      </c>
    </row>
    <row r="3182" spans="1:4" s="476" customFormat="1" x14ac:dyDescent="0.2">
      <c r="A3182" s="476">
        <v>38877</v>
      </c>
      <c r="B3182" s="476" t="s">
        <v>1323</v>
      </c>
      <c r="C3182" s="476" t="s">
        <v>29</v>
      </c>
      <c r="D3182" s="477">
        <v>7.92</v>
      </c>
    </row>
    <row r="3183" spans="1:4" s="476" customFormat="1" x14ac:dyDescent="0.2">
      <c r="A3183" s="476">
        <v>34546</v>
      </c>
      <c r="B3183" s="476" t="s">
        <v>10358</v>
      </c>
      <c r="C3183" s="476" t="s">
        <v>29</v>
      </c>
      <c r="D3183" s="477">
        <v>7.97</v>
      </c>
    </row>
    <row r="3184" spans="1:4" s="476" customFormat="1" x14ac:dyDescent="0.2">
      <c r="A3184" s="476">
        <v>10498</v>
      </c>
      <c r="B3184" s="476" t="s">
        <v>1242</v>
      </c>
      <c r="C3184" s="476" t="s">
        <v>29</v>
      </c>
      <c r="D3184" s="477">
        <v>6.18</v>
      </c>
    </row>
    <row r="3185" spans="1:4" s="476" customFormat="1" x14ac:dyDescent="0.2">
      <c r="A3185" s="476">
        <v>4823</v>
      </c>
      <c r="B3185" s="476" t="s">
        <v>10359</v>
      </c>
      <c r="C3185" s="476" t="s">
        <v>29</v>
      </c>
      <c r="D3185" s="477">
        <v>34.479999999999997</v>
      </c>
    </row>
    <row r="3186" spans="1:4" s="476" customFormat="1" x14ac:dyDescent="0.2">
      <c r="A3186" s="476">
        <v>41387</v>
      </c>
      <c r="B3186" s="476" t="s">
        <v>16809</v>
      </c>
      <c r="C3186" s="476" t="s">
        <v>27</v>
      </c>
      <c r="D3186" s="477">
        <v>40.86</v>
      </c>
    </row>
    <row r="3187" spans="1:4" s="476" customFormat="1" x14ac:dyDescent="0.2">
      <c r="A3187" s="476">
        <v>41388</v>
      </c>
      <c r="B3187" s="476" t="s">
        <v>16810</v>
      </c>
      <c r="C3187" s="476" t="s">
        <v>27</v>
      </c>
      <c r="D3187" s="477">
        <v>49.03</v>
      </c>
    </row>
    <row r="3188" spans="1:4" s="476" customFormat="1" x14ac:dyDescent="0.2">
      <c r="A3188" s="476">
        <v>41380</v>
      </c>
      <c r="B3188" s="476" t="s">
        <v>16811</v>
      </c>
      <c r="C3188" s="476" t="s">
        <v>9</v>
      </c>
      <c r="D3188" s="477">
        <v>326.2</v>
      </c>
    </row>
    <row r="3189" spans="1:4" s="476" customFormat="1" x14ac:dyDescent="0.2">
      <c r="A3189" s="476">
        <v>41381</v>
      </c>
      <c r="B3189" s="476" t="s">
        <v>16812</v>
      </c>
      <c r="C3189" s="476" t="s">
        <v>9</v>
      </c>
      <c r="D3189" s="477">
        <v>341.74</v>
      </c>
    </row>
    <row r="3190" spans="1:4" s="476" customFormat="1" x14ac:dyDescent="0.2">
      <c r="A3190" s="476">
        <v>41382</v>
      </c>
      <c r="B3190" s="476" t="s">
        <v>16813</v>
      </c>
      <c r="C3190" s="476" t="s">
        <v>9</v>
      </c>
      <c r="D3190" s="477">
        <v>330.78</v>
      </c>
    </row>
    <row r="3191" spans="1:4" s="476" customFormat="1" x14ac:dyDescent="0.2">
      <c r="A3191" s="476">
        <v>41383</v>
      </c>
      <c r="B3191" s="476" t="s">
        <v>16814</v>
      </c>
      <c r="C3191" s="476" t="s">
        <v>9</v>
      </c>
      <c r="D3191" s="477">
        <v>448.97</v>
      </c>
    </row>
    <row r="3192" spans="1:4" s="476" customFormat="1" x14ac:dyDescent="0.2">
      <c r="A3192" s="476">
        <v>41385</v>
      </c>
      <c r="B3192" s="476" t="s">
        <v>16815</v>
      </c>
      <c r="C3192" s="476" t="s">
        <v>9</v>
      </c>
      <c r="D3192" s="477">
        <v>558.69000000000005</v>
      </c>
    </row>
    <row r="3193" spans="1:4" s="476" customFormat="1" x14ac:dyDescent="0.2">
      <c r="A3193" s="476">
        <v>11079</v>
      </c>
      <c r="B3193" s="476" t="s">
        <v>10360</v>
      </c>
      <c r="C3193" s="476" t="s">
        <v>23</v>
      </c>
      <c r="D3193" s="478">
        <v>2820.92</v>
      </c>
    </row>
    <row r="3194" spans="1:4" s="476" customFormat="1" x14ac:dyDescent="0.2">
      <c r="A3194" s="476">
        <v>11082</v>
      </c>
      <c r="B3194" s="476" t="s">
        <v>10361</v>
      </c>
      <c r="C3194" s="476" t="s">
        <v>23</v>
      </c>
      <c r="D3194" s="478">
        <v>2820.92</v>
      </c>
    </row>
    <row r="3195" spans="1:4" s="476" customFormat="1" x14ac:dyDescent="0.2">
      <c r="A3195" s="476">
        <v>4058</v>
      </c>
      <c r="B3195" s="476" t="s">
        <v>10362</v>
      </c>
      <c r="C3195" s="476" t="s">
        <v>7605</v>
      </c>
      <c r="D3195" s="477">
        <v>19.850000000000001</v>
      </c>
    </row>
    <row r="3196" spans="1:4" s="476" customFormat="1" x14ac:dyDescent="0.2">
      <c r="A3196" s="476">
        <v>40974</v>
      </c>
      <c r="B3196" s="476" t="s">
        <v>10363</v>
      </c>
      <c r="C3196" s="476" t="s">
        <v>908</v>
      </c>
      <c r="D3196" s="478">
        <v>3538.15</v>
      </c>
    </row>
    <row r="3197" spans="1:4" s="476" customFormat="1" x14ac:dyDescent="0.2">
      <c r="A3197" s="476">
        <v>34794</v>
      </c>
      <c r="B3197" s="476" t="s">
        <v>1763</v>
      </c>
      <c r="C3197" s="476" t="s">
        <v>7605</v>
      </c>
      <c r="D3197" s="477">
        <v>20.36</v>
      </c>
    </row>
    <row r="3198" spans="1:4" s="476" customFormat="1" x14ac:dyDescent="0.2">
      <c r="A3198" s="476">
        <v>40925</v>
      </c>
      <c r="B3198" s="476" t="s">
        <v>10364</v>
      </c>
      <c r="C3198" s="476" t="s">
        <v>908</v>
      </c>
      <c r="D3198" s="478">
        <v>3628.37</v>
      </c>
    </row>
    <row r="3199" spans="1:4" s="476" customFormat="1" x14ac:dyDescent="0.2">
      <c r="A3199" s="476">
        <v>13741</v>
      </c>
      <c r="B3199" s="476" t="s">
        <v>10365</v>
      </c>
      <c r="C3199" s="476" t="s">
        <v>9</v>
      </c>
      <c r="D3199" s="478">
        <v>2564.02</v>
      </c>
    </row>
    <row r="3200" spans="1:4" s="476" customFormat="1" x14ac:dyDescent="0.2">
      <c r="A3200" s="476">
        <v>3288</v>
      </c>
      <c r="B3200" s="476" t="s">
        <v>10366</v>
      </c>
      <c r="C3200" s="476" t="s">
        <v>27</v>
      </c>
      <c r="D3200" s="477">
        <v>5.81</v>
      </c>
    </row>
    <row r="3201" spans="1:4" s="476" customFormat="1" x14ac:dyDescent="0.2">
      <c r="A3201" s="476">
        <v>13587</v>
      </c>
      <c r="B3201" s="476" t="s">
        <v>10367</v>
      </c>
      <c r="C3201" s="476" t="s">
        <v>27</v>
      </c>
      <c r="D3201" s="477">
        <v>3.51</v>
      </c>
    </row>
    <row r="3202" spans="1:4" s="476" customFormat="1" x14ac:dyDescent="0.2">
      <c r="A3202" s="476">
        <v>38598</v>
      </c>
      <c r="B3202" s="476" t="s">
        <v>10368</v>
      </c>
      <c r="C3202" s="476" t="s">
        <v>9</v>
      </c>
      <c r="D3202" s="477">
        <v>2.97</v>
      </c>
    </row>
    <row r="3203" spans="1:4" s="476" customFormat="1" x14ac:dyDescent="0.2">
      <c r="A3203" s="476">
        <v>38595</v>
      </c>
      <c r="B3203" s="476" t="s">
        <v>10369</v>
      </c>
      <c r="C3203" s="476" t="s">
        <v>9</v>
      </c>
      <c r="D3203" s="477">
        <v>2.52</v>
      </c>
    </row>
    <row r="3204" spans="1:4" s="476" customFormat="1" x14ac:dyDescent="0.2">
      <c r="A3204" s="476">
        <v>38592</v>
      </c>
      <c r="B3204" s="476" t="s">
        <v>10370</v>
      </c>
      <c r="C3204" s="476" t="s">
        <v>9</v>
      </c>
      <c r="D3204" s="477">
        <v>2.54</v>
      </c>
    </row>
    <row r="3205" spans="1:4" s="476" customFormat="1" x14ac:dyDescent="0.2">
      <c r="A3205" s="476">
        <v>38588</v>
      </c>
      <c r="B3205" s="476" t="s">
        <v>10371</v>
      </c>
      <c r="C3205" s="476" t="s">
        <v>9</v>
      </c>
      <c r="D3205" s="477">
        <v>2.04</v>
      </c>
    </row>
    <row r="3206" spans="1:4" s="476" customFormat="1" x14ac:dyDescent="0.2">
      <c r="A3206" s="476">
        <v>38593</v>
      </c>
      <c r="B3206" s="476" t="s">
        <v>10372</v>
      </c>
      <c r="C3206" s="476" t="s">
        <v>9</v>
      </c>
      <c r="D3206" s="477">
        <v>2.81</v>
      </c>
    </row>
    <row r="3207" spans="1:4" s="476" customFormat="1" x14ac:dyDescent="0.2">
      <c r="A3207" s="476">
        <v>38589</v>
      </c>
      <c r="B3207" s="476" t="s">
        <v>10373</v>
      </c>
      <c r="C3207" s="476" t="s">
        <v>9</v>
      </c>
      <c r="D3207" s="477">
        <v>2.13</v>
      </c>
    </row>
    <row r="3208" spans="1:4" s="476" customFormat="1" x14ac:dyDescent="0.2">
      <c r="A3208" s="476">
        <v>38594</v>
      </c>
      <c r="B3208" s="476" t="s">
        <v>10374</v>
      </c>
      <c r="C3208" s="476" t="s">
        <v>9</v>
      </c>
      <c r="D3208" s="477">
        <v>4.43</v>
      </c>
    </row>
    <row r="3209" spans="1:4" s="476" customFormat="1" x14ac:dyDescent="0.2">
      <c r="A3209" s="476">
        <v>34773</v>
      </c>
      <c r="B3209" s="476" t="s">
        <v>10375</v>
      </c>
      <c r="C3209" s="476" t="s">
        <v>9</v>
      </c>
      <c r="D3209" s="477">
        <v>2.1</v>
      </c>
    </row>
    <row r="3210" spans="1:4" s="476" customFormat="1" x14ac:dyDescent="0.2">
      <c r="A3210" s="476">
        <v>34769</v>
      </c>
      <c r="B3210" s="476" t="s">
        <v>10376</v>
      </c>
      <c r="C3210" s="476" t="s">
        <v>9</v>
      </c>
      <c r="D3210" s="477">
        <v>2.6</v>
      </c>
    </row>
    <row r="3211" spans="1:4" s="476" customFormat="1" x14ac:dyDescent="0.2">
      <c r="A3211" s="476">
        <v>34763</v>
      </c>
      <c r="B3211" s="476" t="s">
        <v>10377</v>
      </c>
      <c r="C3211" s="476" t="s">
        <v>9</v>
      </c>
      <c r="D3211" s="477">
        <v>1.6</v>
      </c>
    </row>
    <row r="3212" spans="1:4" s="476" customFormat="1" x14ac:dyDescent="0.2">
      <c r="A3212" s="476">
        <v>34774</v>
      </c>
      <c r="B3212" s="476" t="s">
        <v>10378</v>
      </c>
      <c r="C3212" s="476" t="s">
        <v>9</v>
      </c>
      <c r="D3212" s="477">
        <v>1.99</v>
      </c>
    </row>
    <row r="3213" spans="1:4" s="476" customFormat="1" x14ac:dyDescent="0.2">
      <c r="A3213" s="476">
        <v>34771</v>
      </c>
      <c r="B3213" s="476" t="s">
        <v>10379</v>
      </c>
      <c r="C3213" s="476" t="s">
        <v>9</v>
      </c>
      <c r="D3213" s="477">
        <v>2.4</v>
      </c>
    </row>
    <row r="3214" spans="1:4" s="476" customFormat="1" x14ac:dyDescent="0.2">
      <c r="A3214" s="476">
        <v>34764</v>
      </c>
      <c r="B3214" s="476" t="s">
        <v>10380</v>
      </c>
      <c r="C3214" s="476" t="s">
        <v>9</v>
      </c>
      <c r="D3214" s="477">
        <v>1.57</v>
      </c>
    </row>
    <row r="3215" spans="1:4" s="476" customFormat="1" x14ac:dyDescent="0.2">
      <c r="A3215" s="476">
        <v>34788</v>
      </c>
      <c r="B3215" s="476" t="s">
        <v>10381</v>
      </c>
      <c r="C3215" s="476" t="s">
        <v>9</v>
      </c>
      <c r="D3215" s="477">
        <v>1.65</v>
      </c>
    </row>
    <row r="3216" spans="1:4" s="476" customFormat="1" x14ac:dyDescent="0.2">
      <c r="A3216" s="476">
        <v>34781</v>
      </c>
      <c r="B3216" s="476" t="s">
        <v>10382</v>
      </c>
      <c r="C3216" s="476" t="s">
        <v>9</v>
      </c>
      <c r="D3216" s="477">
        <v>1.87</v>
      </c>
    </row>
    <row r="3217" spans="1:4" s="476" customFormat="1" x14ac:dyDescent="0.2">
      <c r="A3217" s="476">
        <v>41682</v>
      </c>
      <c r="B3217" s="476" t="s">
        <v>10383</v>
      </c>
      <c r="C3217" s="476" t="s">
        <v>9</v>
      </c>
      <c r="D3217" s="477">
        <v>31.93</v>
      </c>
    </row>
    <row r="3218" spans="1:4" s="476" customFormat="1" x14ac:dyDescent="0.2">
      <c r="A3218" s="476">
        <v>41683</v>
      </c>
      <c r="B3218" s="476" t="s">
        <v>10384</v>
      </c>
      <c r="C3218" s="476" t="s">
        <v>9</v>
      </c>
      <c r="D3218" s="477">
        <v>23.49</v>
      </c>
    </row>
    <row r="3219" spans="1:4" s="476" customFormat="1" x14ac:dyDescent="0.2">
      <c r="A3219" s="476">
        <v>41680</v>
      </c>
      <c r="B3219" s="476" t="s">
        <v>10385</v>
      </c>
      <c r="C3219" s="476" t="s">
        <v>9</v>
      </c>
      <c r="D3219" s="477">
        <v>12.65</v>
      </c>
    </row>
    <row r="3220" spans="1:4" s="476" customFormat="1" x14ac:dyDescent="0.2">
      <c r="A3220" s="476">
        <v>41679</v>
      </c>
      <c r="B3220" s="476" t="s">
        <v>10386</v>
      </c>
      <c r="C3220" s="476" t="s">
        <v>9</v>
      </c>
      <c r="D3220" s="477">
        <v>28.91</v>
      </c>
    </row>
    <row r="3221" spans="1:4" s="476" customFormat="1" x14ac:dyDescent="0.2">
      <c r="A3221" s="476">
        <v>41681</v>
      </c>
      <c r="B3221" s="476" t="s">
        <v>10387</v>
      </c>
      <c r="C3221" s="476" t="s">
        <v>9</v>
      </c>
      <c r="D3221" s="477">
        <v>19.78</v>
      </c>
    </row>
    <row r="3222" spans="1:4" s="476" customFormat="1" x14ac:dyDescent="0.2">
      <c r="A3222" s="476">
        <v>43386</v>
      </c>
      <c r="B3222" s="476" t="s">
        <v>10388</v>
      </c>
      <c r="C3222" s="476" t="s">
        <v>9</v>
      </c>
      <c r="D3222" s="477">
        <v>45.18</v>
      </c>
    </row>
    <row r="3223" spans="1:4" s="476" customFormat="1" x14ac:dyDescent="0.2">
      <c r="A3223" s="476">
        <v>4059</v>
      </c>
      <c r="B3223" s="476" t="s">
        <v>10389</v>
      </c>
      <c r="C3223" s="476" t="s">
        <v>27</v>
      </c>
      <c r="D3223" s="477">
        <v>31.93</v>
      </c>
    </row>
    <row r="3224" spans="1:4" s="476" customFormat="1" x14ac:dyDescent="0.2">
      <c r="A3224" s="476">
        <v>4062</v>
      </c>
      <c r="B3224" s="476" t="s">
        <v>10390</v>
      </c>
      <c r="C3224" s="476" t="s">
        <v>9</v>
      </c>
      <c r="D3224" s="477">
        <v>31.93</v>
      </c>
    </row>
    <row r="3225" spans="1:4" s="476" customFormat="1" x14ac:dyDescent="0.2">
      <c r="A3225" s="476">
        <v>4061</v>
      </c>
      <c r="B3225" s="476" t="s">
        <v>10391</v>
      </c>
      <c r="C3225" s="476" t="s">
        <v>9</v>
      </c>
      <c r="D3225" s="477">
        <v>39.75</v>
      </c>
    </row>
    <row r="3226" spans="1:4" s="476" customFormat="1" x14ac:dyDescent="0.2">
      <c r="A3226" s="476">
        <v>41315</v>
      </c>
      <c r="B3226" s="476" t="s">
        <v>10392</v>
      </c>
      <c r="C3226" s="476" t="s">
        <v>29</v>
      </c>
      <c r="D3226" s="477">
        <v>89.94</v>
      </c>
    </row>
    <row r="3227" spans="1:4" s="476" customFormat="1" x14ac:dyDescent="0.2">
      <c r="A3227" s="476">
        <v>43148</v>
      </c>
      <c r="B3227" s="476" t="s">
        <v>10393</v>
      </c>
      <c r="C3227" s="476" t="s">
        <v>29</v>
      </c>
      <c r="D3227" s="477">
        <v>61.05</v>
      </c>
    </row>
    <row r="3228" spans="1:4" s="476" customFormat="1" x14ac:dyDescent="0.2">
      <c r="A3228" s="476">
        <v>43147</v>
      </c>
      <c r="B3228" s="476" t="s">
        <v>10394</v>
      </c>
      <c r="C3228" s="476" t="s">
        <v>29</v>
      </c>
      <c r="D3228" s="477">
        <v>23.64</v>
      </c>
    </row>
    <row r="3229" spans="1:4" s="476" customFormat="1" x14ac:dyDescent="0.2">
      <c r="A3229" s="476">
        <v>10608</v>
      </c>
      <c r="B3229" s="476" t="s">
        <v>10395</v>
      </c>
      <c r="C3229" s="476" t="s">
        <v>9</v>
      </c>
      <c r="D3229" s="478">
        <v>8968.1</v>
      </c>
    </row>
    <row r="3230" spans="1:4" s="476" customFormat="1" x14ac:dyDescent="0.2">
      <c r="A3230" s="476">
        <v>4069</v>
      </c>
      <c r="B3230" s="476" t="s">
        <v>10396</v>
      </c>
      <c r="C3230" s="476" t="s">
        <v>7605</v>
      </c>
      <c r="D3230" s="477">
        <v>26.58</v>
      </c>
    </row>
    <row r="3231" spans="1:4" s="476" customFormat="1" x14ac:dyDescent="0.2">
      <c r="A3231" s="476">
        <v>40819</v>
      </c>
      <c r="B3231" s="476" t="s">
        <v>2201</v>
      </c>
      <c r="C3231" s="476" t="s">
        <v>908</v>
      </c>
      <c r="D3231" s="478">
        <v>4738.3999999999996</v>
      </c>
    </row>
    <row r="3232" spans="1:4" s="476" customFormat="1" x14ac:dyDescent="0.2">
      <c r="A3232" s="476">
        <v>34361</v>
      </c>
      <c r="B3232" s="476" t="s">
        <v>10397</v>
      </c>
      <c r="C3232" s="476" t="s">
        <v>29</v>
      </c>
      <c r="D3232" s="477">
        <v>17.21</v>
      </c>
    </row>
    <row r="3233" spans="1:4" s="476" customFormat="1" x14ac:dyDescent="0.2">
      <c r="A3233" s="476">
        <v>36512</v>
      </c>
      <c r="B3233" s="476" t="s">
        <v>10398</v>
      </c>
      <c r="C3233" s="476" t="s">
        <v>9</v>
      </c>
      <c r="D3233" s="478">
        <v>16739</v>
      </c>
    </row>
    <row r="3234" spans="1:4" s="476" customFormat="1" x14ac:dyDescent="0.2">
      <c r="A3234" s="476">
        <v>25972</v>
      </c>
      <c r="B3234" s="476" t="s">
        <v>10399</v>
      </c>
      <c r="C3234" s="476" t="s">
        <v>29</v>
      </c>
      <c r="D3234" s="477">
        <v>8.11</v>
      </c>
    </row>
    <row r="3235" spans="1:4" s="476" customFormat="1" x14ac:dyDescent="0.2">
      <c r="A3235" s="476">
        <v>25973</v>
      </c>
      <c r="B3235" s="476" t="s">
        <v>10400</v>
      </c>
      <c r="C3235" s="476" t="s">
        <v>29</v>
      </c>
      <c r="D3235" s="477">
        <v>8.11</v>
      </c>
    </row>
    <row r="3236" spans="1:4" s="476" customFormat="1" x14ac:dyDescent="0.2">
      <c r="A3236" s="476">
        <v>11697</v>
      </c>
      <c r="B3236" s="476" t="s">
        <v>1019</v>
      </c>
      <c r="C3236" s="476" t="s">
        <v>9</v>
      </c>
      <c r="D3236" s="477">
        <v>554.59</v>
      </c>
    </row>
    <row r="3237" spans="1:4" s="476" customFormat="1" x14ac:dyDescent="0.2">
      <c r="A3237" s="476">
        <v>11698</v>
      </c>
      <c r="B3237" s="476" t="s">
        <v>10401</v>
      </c>
      <c r="C3237" s="476" t="s">
        <v>9</v>
      </c>
      <c r="D3237" s="477">
        <v>661.6</v>
      </c>
    </row>
    <row r="3238" spans="1:4" s="476" customFormat="1" x14ac:dyDescent="0.2">
      <c r="A3238" s="476">
        <v>10432</v>
      </c>
      <c r="B3238" s="476" t="s">
        <v>16816</v>
      </c>
      <c r="C3238" s="476" t="s">
        <v>9</v>
      </c>
      <c r="D3238" s="477">
        <v>277.14</v>
      </c>
    </row>
    <row r="3239" spans="1:4" s="476" customFormat="1" x14ac:dyDescent="0.2">
      <c r="A3239" s="476">
        <v>11699</v>
      </c>
      <c r="B3239" s="476" t="s">
        <v>10402</v>
      </c>
      <c r="C3239" s="476" t="s">
        <v>9</v>
      </c>
      <c r="D3239" s="477">
        <v>731.22</v>
      </c>
    </row>
    <row r="3240" spans="1:4" s="476" customFormat="1" x14ac:dyDescent="0.2">
      <c r="A3240" s="476">
        <v>44020</v>
      </c>
      <c r="B3240" s="476" t="s">
        <v>16817</v>
      </c>
      <c r="C3240" s="476" t="s">
        <v>9</v>
      </c>
      <c r="D3240" s="477">
        <v>683.75</v>
      </c>
    </row>
    <row r="3241" spans="1:4" s="476" customFormat="1" x14ac:dyDescent="0.2">
      <c r="A3241" s="476">
        <v>41420</v>
      </c>
      <c r="B3241" s="476" t="s">
        <v>16818</v>
      </c>
      <c r="C3241" s="476" t="s">
        <v>9</v>
      </c>
      <c r="D3241" s="477">
        <v>8.31</v>
      </c>
    </row>
    <row r="3242" spans="1:4" s="476" customFormat="1" x14ac:dyDescent="0.2">
      <c r="A3242" s="476">
        <v>41422</v>
      </c>
      <c r="B3242" s="476" t="s">
        <v>16819</v>
      </c>
      <c r="C3242" s="476" t="s">
        <v>9</v>
      </c>
      <c r="D3242" s="477">
        <v>11.36</v>
      </c>
    </row>
    <row r="3243" spans="1:4" s="476" customFormat="1" x14ac:dyDescent="0.2">
      <c r="A3243" s="476">
        <v>41425</v>
      </c>
      <c r="B3243" s="476" t="s">
        <v>16820</v>
      </c>
      <c r="C3243" s="476" t="s">
        <v>9</v>
      </c>
      <c r="D3243" s="477">
        <v>5.81</v>
      </c>
    </row>
    <row r="3244" spans="1:4" s="476" customFormat="1" x14ac:dyDescent="0.2">
      <c r="A3244" s="476">
        <v>41426</v>
      </c>
      <c r="B3244" s="476" t="s">
        <v>16821</v>
      </c>
      <c r="C3244" s="476" t="s">
        <v>9</v>
      </c>
      <c r="D3244" s="477">
        <v>10.48</v>
      </c>
    </row>
    <row r="3245" spans="1:4" s="476" customFormat="1" x14ac:dyDescent="0.2">
      <c r="A3245" s="476">
        <v>41419</v>
      </c>
      <c r="B3245" s="476" t="s">
        <v>16822</v>
      </c>
      <c r="C3245" s="476" t="s">
        <v>9</v>
      </c>
      <c r="D3245" s="477">
        <v>6.11</v>
      </c>
    </row>
    <row r="3246" spans="1:4" s="476" customFormat="1" x14ac:dyDescent="0.2">
      <c r="A3246" s="476">
        <v>41421</v>
      </c>
      <c r="B3246" s="476" t="s">
        <v>16823</v>
      </c>
      <c r="C3246" s="476" t="s">
        <v>9</v>
      </c>
      <c r="D3246" s="477">
        <v>8.2899999999999991</v>
      </c>
    </row>
    <row r="3247" spans="1:4" s="476" customFormat="1" x14ac:dyDescent="0.2">
      <c r="A3247" s="476">
        <v>41414</v>
      </c>
      <c r="B3247" s="476" t="s">
        <v>16824</v>
      </c>
      <c r="C3247" s="476" t="s">
        <v>9</v>
      </c>
      <c r="D3247" s="477">
        <v>19.23</v>
      </c>
    </row>
    <row r="3248" spans="1:4" s="476" customFormat="1" x14ac:dyDescent="0.2">
      <c r="A3248" s="476">
        <v>41415</v>
      </c>
      <c r="B3248" s="476" t="s">
        <v>16825</v>
      </c>
      <c r="C3248" s="476" t="s">
        <v>9</v>
      </c>
      <c r="D3248" s="477">
        <v>22.4</v>
      </c>
    </row>
    <row r="3249" spans="1:4" s="476" customFormat="1" x14ac:dyDescent="0.2">
      <c r="A3249" s="476">
        <v>37514</v>
      </c>
      <c r="B3249" s="476" t="s">
        <v>10403</v>
      </c>
      <c r="C3249" s="476" t="s">
        <v>9</v>
      </c>
      <c r="D3249" s="478">
        <v>189750</v>
      </c>
    </row>
    <row r="3250" spans="1:4" s="476" customFormat="1" x14ac:dyDescent="0.2">
      <c r="A3250" s="476">
        <v>37519</v>
      </c>
      <c r="B3250" s="476" t="s">
        <v>10404</v>
      </c>
      <c r="C3250" s="476" t="s">
        <v>9</v>
      </c>
      <c r="D3250" s="478">
        <v>292839.92</v>
      </c>
    </row>
    <row r="3251" spans="1:4" s="476" customFormat="1" x14ac:dyDescent="0.2">
      <c r="A3251" s="476">
        <v>37520</v>
      </c>
      <c r="B3251" s="476" t="s">
        <v>10405</v>
      </c>
      <c r="C3251" s="476" t="s">
        <v>9</v>
      </c>
      <c r="D3251" s="478">
        <v>288039.26</v>
      </c>
    </row>
    <row r="3252" spans="1:4" s="476" customFormat="1" x14ac:dyDescent="0.2">
      <c r="A3252" s="476">
        <v>37521</v>
      </c>
      <c r="B3252" s="476" t="s">
        <v>10406</v>
      </c>
      <c r="C3252" s="476" t="s">
        <v>9</v>
      </c>
      <c r="D3252" s="478">
        <v>351407.91</v>
      </c>
    </row>
    <row r="3253" spans="1:4" s="476" customFormat="1" x14ac:dyDescent="0.2">
      <c r="A3253" s="476">
        <v>37522</v>
      </c>
      <c r="B3253" s="476" t="s">
        <v>10407</v>
      </c>
      <c r="C3253" s="476" t="s">
        <v>9</v>
      </c>
      <c r="D3253" s="478">
        <v>361980.28</v>
      </c>
    </row>
    <row r="3254" spans="1:4" s="476" customFormat="1" x14ac:dyDescent="0.2">
      <c r="A3254" s="476">
        <v>21109</v>
      </c>
      <c r="B3254" s="476" t="s">
        <v>10408</v>
      </c>
      <c r="C3254" s="476" t="s">
        <v>9</v>
      </c>
      <c r="D3254" s="477">
        <v>33.14</v>
      </c>
    </row>
    <row r="3255" spans="1:4" s="476" customFormat="1" x14ac:dyDescent="0.2">
      <c r="A3255" s="476">
        <v>11769</v>
      </c>
      <c r="B3255" s="476" t="s">
        <v>16826</v>
      </c>
      <c r="C3255" s="476" t="s">
        <v>9</v>
      </c>
      <c r="D3255" s="477">
        <v>298.64</v>
      </c>
    </row>
    <row r="3256" spans="1:4" s="476" customFormat="1" x14ac:dyDescent="0.2">
      <c r="A3256" s="476">
        <v>36793</v>
      </c>
      <c r="B3256" s="476" t="s">
        <v>16827</v>
      </c>
      <c r="C3256" s="476" t="s">
        <v>9</v>
      </c>
      <c r="D3256" s="477">
        <v>675.77</v>
      </c>
    </row>
    <row r="3257" spans="1:4" s="476" customFormat="1" x14ac:dyDescent="0.2">
      <c r="A3257" s="476">
        <v>37546</v>
      </c>
      <c r="B3257" s="476" t="s">
        <v>10409</v>
      </c>
      <c r="C3257" s="476" t="s">
        <v>9</v>
      </c>
      <c r="D3257" s="478">
        <v>12672.99</v>
      </c>
    </row>
    <row r="3258" spans="1:4" s="476" customFormat="1" x14ac:dyDescent="0.2">
      <c r="A3258" s="476">
        <v>37544</v>
      </c>
      <c r="B3258" s="476" t="s">
        <v>10410</v>
      </c>
      <c r="C3258" s="476" t="s">
        <v>9</v>
      </c>
      <c r="D3258" s="478">
        <v>13403.82</v>
      </c>
    </row>
    <row r="3259" spans="1:4" s="476" customFormat="1" x14ac:dyDescent="0.2">
      <c r="A3259" s="476">
        <v>37545</v>
      </c>
      <c r="B3259" s="476" t="s">
        <v>10411</v>
      </c>
      <c r="C3259" s="476" t="s">
        <v>9</v>
      </c>
      <c r="D3259" s="478">
        <v>15948.74</v>
      </c>
    </row>
    <row r="3260" spans="1:4" s="476" customFormat="1" x14ac:dyDescent="0.2">
      <c r="A3260" s="476">
        <v>11771</v>
      </c>
      <c r="B3260" s="476" t="s">
        <v>16828</v>
      </c>
      <c r="C3260" s="476" t="s">
        <v>9</v>
      </c>
      <c r="D3260" s="477">
        <v>365.79</v>
      </c>
    </row>
    <row r="3261" spans="1:4" s="476" customFormat="1" x14ac:dyDescent="0.2">
      <c r="A3261" s="476">
        <v>39919</v>
      </c>
      <c r="B3261" s="476" t="s">
        <v>10412</v>
      </c>
      <c r="C3261" s="476" t="s">
        <v>9</v>
      </c>
      <c r="D3261" s="478">
        <v>63435.33</v>
      </c>
    </row>
    <row r="3262" spans="1:4" s="476" customFormat="1" x14ac:dyDescent="0.2">
      <c r="A3262" s="476">
        <v>38385</v>
      </c>
      <c r="B3262" s="476" t="s">
        <v>10413</v>
      </c>
      <c r="C3262" s="476" t="s">
        <v>9</v>
      </c>
      <c r="D3262" s="477">
        <v>51.28</v>
      </c>
    </row>
    <row r="3263" spans="1:4" s="476" customFormat="1" x14ac:dyDescent="0.2">
      <c r="A3263" s="476">
        <v>37587</v>
      </c>
      <c r="B3263" s="476" t="s">
        <v>16829</v>
      </c>
      <c r="C3263" s="476" t="s">
        <v>9</v>
      </c>
      <c r="D3263" s="477">
        <v>394.24</v>
      </c>
    </row>
    <row r="3264" spans="1:4" s="476" customFormat="1" x14ac:dyDescent="0.2">
      <c r="A3264" s="476">
        <v>36800</v>
      </c>
      <c r="B3264" s="476" t="s">
        <v>16830</v>
      </c>
      <c r="C3264" s="476" t="s">
        <v>9</v>
      </c>
      <c r="D3264" s="477">
        <v>179.44</v>
      </c>
    </row>
    <row r="3265" spans="1:4" s="476" customFormat="1" x14ac:dyDescent="0.2">
      <c r="A3265" s="476">
        <v>11561</v>
      </c>
      <c r="B3265" s="476" t="s">
        <v>13225</v>
      </c>
      <c r="C3265" s="476" t="s">
        <v>9</v>
      </c>
      <c r="D3265" s="477">
        <v>218.85</v>
      </c>
    </row>
    <row r="3266" spans="1:4" s="476" customFormat="1" x14ac:dyDescent="0.2">
      <c r="A3266" s="476">
        <v>43604</v>
      </c>
      <c r="B3266" s="476" t="s">
        <v>13226</v>
      </c>
      <c r="C3266" s="476" t="s">
        <v>9</v>
      </c>
      <c r="D3266" s="477">
        <v>116.67</v>
      </c>
    </row>
    <row r="3267" spans="1:4" s="476" customFormat="1" x14ac:dyDescent="0.2">
      <c r="A3267" s="476">
        <v>11560</v>
      </c>
      <c r="B3267" s="476" t="s">
        <v>13227</v>
      </c>
      <c r="C3267" s="476" t="s">
        <v>9</v>
      </c>
      <c r="D3267" s="477">
        <v>168.92</v>
      </c>
    </row>
    <row r="3268" spans="1:4" s="476" customFormat="1" x14ac:dyDescent="0.2">
      <c r="A3268" s="476">
        <v>11499</v>
      </c>
      <c r="B3268" s="476" t="s">
        <v>13228</v>
      </c>
      <c r="C3268" s="476" t="s">
        <v>9</v>
      </c>
      <c r="D3268" s="477">
        <v>676.57</v>
      </c>
    </row>
    <row r="3269" spans="1:4" s="476" customFormat="1" x14ac:dyDescent="0.2">
      <c r="A3269" s="476">
        <v>34761</v>
      </c>
      <c r="B3269" s="476" t="s">
        <v>10414</v>
      </c>
      <c r="C3269" s="476" t="s">
        <v>7605</v>
      </c>
      <c r="D3269" s="477">
        <v>16.559999999999999</v>
      </c>
    </row>
    <row r="3270" spans="1:4" s="476" customFormat="1" x14ac:dyDescent="0.2">
      <c r="A3270" s="476">
        <v>40924</v>
      </c>
      <c r="B3270" s="476" t="s">
        <v>10415</v>
      </c>
      <c r="C3270" s="476" t="s">
        <v>908</v>
      </c>
      <c r="D3270" s="478">
        <v>2952.09</v>
      </c>
    </row>
    <row r="3271" spans="1:4" s="476" customFormat="1" x14ac:dyDescent="0.2">
      <c r="A3271" s="476">
        <v>25957</v>
      </c>
      <c r="B3271" s="476" t="s">
        <v>10416</v>
      </c>
      <c r="C3271" s="476" t="s">
        <v>7605</v>
      </c>
      <c r="D3271" s="477">
        <v>12.88</v>
      </c>
    </row>
    <row r="3272" spans="1:4" s="476" customFormat="1" x14ac:dyDescent="0.2">
      <c r="A3272" s="476">
        <v>40983</v>
      </c>
      <c r="B3272" s="476" t="s">
        <v>10417</v>
      </c>
      <c r="C3272" s="476" t="s">
        <v>908</v>
      </c>
      <c r="D3272" s="478">
        <v>2297.0700000000002</v>
      </c>
    </row>
    <row r="3273" spans="1:4" s="476" customFormat="1" x14ac:dyDescent="0.2">
      <c r="A3273" s="476">
        <v>2437</v>
      </c>
      <c r="B3273" s="476" t="s">
        <v>10418</v>
      </c>
      <c r="C3273" s="476" t="s">
        <v>7605</v>
      </c>
      <c r="D3273" s="477">
        <v>18.46</v>
      </c>
    </row>
    <row r="3274" spans="1:4" s="476" customFormat="1" x14ac:dyDescent="0.2">
      <c r="A3274" s="476">
        <v>40921</v>
      </c>
      <c r="B3274" s="476" t="s">
        <v>10419</v>
      </c>
      <c r="C3274" s="476" t="s">
        <v>908</v>
      </c>
      <c r="D3274" s="478">
        <v>3290.63</v>
      </c>
    </row>
    <row r="3275" spans="1:4" s="476" customFormat="1" x14ac:dyDescent="0.2">
      <c r="A3275" s="476">
        <v>14252</v>
      </c>
      <c r="B3275" s="476" t="s">
        <v>10420</v>
      </c>
      <c r="C3275" s="476" t="s">
        <v>9</v>
      </c>
      <c r="D3275" s="478">
        <v>2911.88</v>
      </c>
    </row>
    <row r="3276" spans="1:4" s="476" customFormat="1" x14ac:dyDescent="0.2">
      <c r="A3276" s="476">
        <v>730</v>
      </c>
      <c r="B3276" s="476" t="s">
        <v>10421</v>
      </c>
      <c r="C3276" s="476" t="s">
        <v>9</v>
      </c>
      <c r="D3276" s="478">
        <v>7780</v>
      </c>
    </row>
    <row r="3277" spans="1:4" s="476" customFormat="1" x14ac:dyDescent="0.2">
      <c r="A3277" s="476">
        <v>723</v>
      </c>
      <c r="B3277" s="476" t="s">
        <v>10422</v>
      </c>
      <c r="C3277" s="476" t="s">
        <v>9</v>
      </c>
      <c r="D3277" s="478">
        <v>3866.93</v>
      </c>
    </row>
    <row r="3278" spans="1:4" s="476" customFormat="1" x14ac:dyDescent="0.2">
      <c r="A3278" s="476">
        <v>36502</v>
      </c>
      <c r="B3278" s="476" t="s">
        <v>10423</v>
      </c>
      <c r="C3278" s="476" t="s">
        <v>9</v>
      </c>
      <c r="D3278" s="478">
        <v>3634.45</v>
      </c>
    </row>
    <row r="3279" spans="1:4" s="476" customFormat="1" x14ac:dyDescent="0.2">
      <c r="A3279" s="476">
        <v>36503</v>
      </c>
      <c r="B3279" s="476" t="s">
        <v>10424</v>
      </c>
      <c r="C3279" s="476" t="s">
        <v>9</v>
      </c>
      <c r="D3279" s="478">
        <v>4481.71</v>
      </c>
    </row>
    <row r="3280" spans="1:4" s="476" customFormat="1" x14ac:dyDescent="0.2">
      <c r="A3280" s="476">
        <v>4090</v>
      </c>
      <c r="B3280" s="476" t="s">
        <v>10425</v>
      </c>
      <c r="C3280" s="476" t="s">
        <v>9</v>
      </c>
      <c r="D3280" s="478">
        <v>892000</v>
      </c>
    </row>
    <row r="3281" spans="1:4" s="476" customFormat="1" x14ac:dyDescent="0.2">
      <c r="A3281" s="476">
        <v>13227</v>
      </c>
      <c r="B3281" s="476" t="s">
        <v>10426</v>
      </c>
      <c r="C3281" s="476" t="s">
        <v>9</v>
      </c>
      <c r="D3281" s="478">
        <v>1108421.23</v>
      </c>
    </row>
    <row r="3282" spans="1:4" s="476" customFormat="1" x14ac:dyDescent="0.2">
      <c r="A3282" s="476">
        <v>10597</v>
      </c>
      <c r="B3282" s="476" t="s">
        <v>10427</v>
      </c>
      <c r="C3282" s="476" t="s">
        <v>9</v>
      </c>
      <c r="D3282" s="478">
        <v>1166756.33</v>
      </c>
    </row>
    <row r="3283" spans="1:4" s="476" customFormat="1" x14ac:dyDescent="0.2">
      <c r="A3283" s="476">
        <v>39628</v>
      </c>
      <c r="B3283" s="476" t="s">
        <v>10428</v>
      </c>
      <c r="C3283" s="476" t="s">
        <v>9</v>
      </c>
      <c r="D3283" s="478">
        <v>3392.67</v>
      </c>
    </row>
    <row r="3284" spans="1:4" s="476" customFormat="1" x14ac:dyDescent="0.2">
      <c r="A3284" s="476">
        <v>39404</v>
      </c>
      <c r="B3284" s="476" t="s">
        <v>10429</v>
      </c>
      <c r="C3284" s="476" t="s">
        <v>9</v>
      </c>
      <c r="D3284" s="478">
        <v>1682.32</v>
      </c>
    </row>
    <row r="3285" spans="1:4" s="476" customFormat="1" x14ac:dyDescent="0.2">
      <c r="A3285" s="476">
        <v>39402</v>
      </c>
      <c r="B3285" s="476" t="s">
        <v>10430</v>
      </c>
      <c r="C3285" s="476" t="s">
        <v>9</v>
      </c>
      <c r="D3285" s="478">
        <v>1385.91</v>
      </c>
    </row>
    <row r="3286" spans="1:4" s="476" customFormat="1" x14ac:dyDescent="0.2">
      <c r="A3286" s="476">
        <v>39403</v>
      </c>
      <c r="B3286" s="476" t="s">
        <v>10431</v>
      </c>
      <c r="C3286" s="476" t="s">
        <v>9</v>
      </c>
      <c r="D3286" s="478">
        <v>1355.76</v>
      </c>
    </row>
    <row r="3287" spans="1:4" s="476" customFormat="1" x14ac:dyDescent="0.2">
      <c r="A3287" s="476">
        <v>4093</v>
      </c>
      <c r="B3287" s="476" t="s">
        <v>10432</v>
      </c>
      <c r="C3287" s="476" t="s">
        <v>7605</v>
      </c>
      <c r="D3287" s="477">
        <v>14.4</v>
      </c>
    </row>
    <row r="3288" spans="1:4" s="476" customFormat="1" x14ac:dyDescent="0.2">
      <c r="A3288" s="476">
        <v>10512</v>
      </c>
      <c r="B3288" s="476" t="s">
        <v>10433</v>
      </c>
      <c r="C3288" s="476" t="s">
        <v>908</v>
      </c>
      <c r="D3288" s="478">
        <v>2568.19</v>
      </c>
    </row>
    <row r="3289" spans="1:4" s="476" customFormat="1" x14ac:dyDescent="0.2">
      <c r="A3289" s="476">
        <v>20020</v>
      </c>
      <c r="B3289" s="476" t="s">
        <v>10434</v>
      </c>
      <c r="C3289" s="476" t="s">
        <v>7605</v>
      </c>
      <c r="D3289" s="477">
        <v>13.59</v>
      </c>
    </row>
    <row r="3290" spans="1:4" s="476" customFormat="1" x14ac:dyDescent="0.2">
      <c r="A3290" s="476">
        <v>41038</v>
      </c>
      <c r="B3290" s="476" t="s">
        <v>10435</v>
      </c>
      <c r="C3290" s="476" t="s">
        <v>908</v>
      </c>
      <c r="D3290" s="478">
        <v>2422.4499999999998</v>
      </c>
    </row>
    <row r="3291" spans="1:4" s="476" customFormat="1" x14ac:dyDescent="0.2">
      <c r="A3291" s="476">
        <v>4094</v>
      </c>
      <c r="B3291" s="476" t="s">
        <v>10436</v>
      </c>
      <c r="C3291" s="476" t="s">
        <v>7605</v>
      </c>
      <c r="D3291" s="477">
        <v>19.23</v>
      </c>
    </row>
    <row r="3292" spans="1:4" s="476" customFormat="1" x14ac:dyDescent="0.2">
      <c r="A3292" s="476">
        <v>40988</v>
      </c>
      <c r="B3292" s="476" t="s">
        <v>10437</v>
      </c>
      <c r="C3292" s="476" t="s">
        <v>908</v>
      </c>
      <c r="D3292" s="478">
        <v>3429.66</v>
      </c>
    </row>
    <row r="3293" spans="1:4" s="476" customFormat="1" x14ac:dyDescent="0.2">
      <c r="A3293" s="476">
        <v>4095</v>
      </c>
      <c r="B3293" s="476" t="s">
        <v>10438</v>
      </c>
      <c r="C3293" s="476" t="s">
        <v>7605</v>
      </c>
      <c r="D3293" s="477">
        <v>13.29</v>
      </c>
    </row>
    <row r="3294" spans="1:4" s="476" customFormat="1" x14ac:dyDescent="0.2">
      <c r="A3294" s="476">
        <v>40990</v>
      </c>
      <c r="B3294" s="476" t="s">
        <v>10439</v>
      </c>
      <c r="C3294" s="476" t="s">
        <v>908</v>
      </c>
      <c r="D3294" s="478">
        <v>2369.58</v>
      </c>
    </row>
    <row r="3295" spans="1:4" s="476" customFormat="1" x14ac:dyDescent="0.2">
      <c r="A3295" s="476">
        <v>4097</v>
      </c>
      <c r="B3295" s="476" t="s">
        <v>10440</v>
      </c>
      <c r="C3295" s="476" t="s">
        <v>7605</v>
      </c>
      <c r="D3295" s="477">
        <v>13.2</v>
      </c>
    </row>
    <row r="3296" spans="1:4" s="476" customFormat="1" x14ac:dyDescent="0.2">
      <c r="A3296" s="476">
        <v>40994</v>
      </c>
      <c r="B3296" s="476" t="s">
        <v>10441</v>
      </c>
      <c r="C3296" s="476" t="s">
        <v>908</v>
      </c>
      <c r="D3296" s="478">
        <v>2355.5300000000002</v>
      </c>
    </row>
    <row r="3297" spans="1:4" s="476" customFormat="1" x14ac:dyDescent="0.2">
      <c r="A3297" s="476">
        <v>4096</v>
      </c>
      <c r="B3297" s="476" t="s">
        <v>10442</v>
      </c>
      <c r="C3297" s="476" t="s">
        <v>7605</v>
      </c>
      <c r="D3297" s="477">
        <v>13.29</v>
      </c>
    </row>
    <row r="3298" spans="1:4" s="476" customFormat="1" x14ac:dyDescent="0.2">
      <c r="A3298" s="476">
        <v>40992</v>
      </c>
      <c r="B3298" s="476" t="s">
        <v>10443</v>
      </c>
      <c r="C3298" s="476" t="s">
        <v>908</v>
      </c>
      <c r="D3298" s="478">
        <v>2369.58</v>
      </c>
    </row>
    <row r="3299" spans="1:4" s="476" customFormat="1" x14ac:dyDescent="0.2">
      <c r="A3299" s="476">
        <v>13955</v>
      </c>
      <c r="B3299" s="476" t="s">
        <v>10444</v>
      </c>
      <c r="C3299" s="476" t="s">
        <v>9</v>
      </c>
      <c r="D3299" s="478">
        <v>2938.59</v>
      </c>
    </row>
    <row r="3300" spans="1:4" s="476" customFormat="1" x14ac:dyDescent="0.2">
      <c r="A3300" s="476">
        <v>4114</v>
      </c>
      <c r="B3300" s="476" t="s">
        <v>10445</v>
      </c>
      <c r="C3300" s="476" t="s">
        <v>9</v>
      </c>
      <c r="D3300" s="477">
        <v>73.19</v>
      </c>
    </row>
    <row r="3301" spans="1:4" s="476" customFormat="1" x14ac:dyDescent="0.2">
      <c r="A3301" s="476">
        <v>36797</v>
      </c>
      <c r="B3301" s="476" t="s">
        <v>10446</v>
      </c>
      <c r="C3301" s="476" t="s">
        <v>9</v>
      </c>
      <c r="D3301" s="477">
        <v>65.16</v>
      </c>
    </row>
    <row r="3302" spans="1:4" s="476" customFormat="1" x14ac:dyDescent="0.2">
      <c r="A3302" s="476">
        <v>4107</v>
      </c>
      <c r="B3302" s="476" t="s">
        <v>10447</v>
      </c>
      <c r="C3302" s="476" t="s">
        <v>9</v>
      </c>
      <c r="D3302" s="477">
        <v>61.44</v>
      </c>
    </row>
    <row r="3303" spans="1:4" s="476" customFormat="1" x14ac:dyDescent="0.2">
      <c r="A3303" s="476">
        <v>4102</v>
      </c>
      <c r="B3303" s="476" t="s">
        <v>10448</v>
      </c>
      <c r="C3303" s="476" t="s">
        <v>9</v>
      </c>
      <c r="D3303" s="477">
        <v>75</v>
      </c>
    </row>
    <row r="3304" spans="1:4" s="476" customFormat="1" x14ac:dyDescent="0.2">
      <c r="A3304" s="476">
        <v>36799</v>
      </c>
      <c r="B3304" s="476" t="s">
        <v>10449</v>
      </c>
      <c r="C3304" s="476" t="s">
        <v>9</v>
      </c>
      <c r="D3304" s="477">
        <v>63.25</v>
      </c>
    </row>
    <row r="3305" spans="1:4" s="476" customFormat="1" x14ac:dyDescent="0.2">
      <c r="A3305" s="476">
        <v>2747</v>
      </c>
      <c r="B3305" s="476" t="s">
        <v>10450</v>
      </c>
      <c r="C3305" s="476" t="s">
        <v>27</v>
      </c>
      <c r="D3305" s="477">
        <v>24.73</v>
      </c>
    </row>
    <row r="3306" spans="1:4" s="476" customFormat="1" x14ac:dyDescent="0.2">
      <c r="A3306" s="476">
        <v>21138</v>
      </c>
      <c r="B3306" s="476" t="s">
        <v>10451</v>
      </c>
      <c r="C3306" s="476" t="s">
        <v>27</v>
      </c>
      <c r="D3306" s="477">
        <v>7.84</v>
      </c>
    </row>
    <row r="3307" spans="1:4" s="476" customFormat="1" x14ac:dyDescent="0.2">
      <c r="A3307" s="476">
        <v>10826</v>
      </c>
      <c r="B3307" s="476" t="s">
        <v>10452</v>
      </c>
      <c r="C3307" s="476" t="s">
        <v>9</v>
      </c>
      <c r="D3307" s="477">
        <v>61.78</v>
      </c>
    </row>
    <row r="3308" spans="1:4" s="476" customFormat="1" x14ac:dyDescent="0.2">
      <c r="A3308" s="476">
        <v>365</v>
      </c>
      <c r="B3308" s="476" t="s">
        <v>1479</v>
      </c>
      <c r="C3308" s="476" t="s">
        <v>9</v>
      </c>
      <c r="D3308" s="477">
        <v>38.299999999999997</v>
      </c>
    </row>
    <row r="3309" spans="1:4" s="476" customFormat="1" x14ac:dyDescent="0.2">
      <c r="A3309" s="476">
        <v>38639</v>
      </c>
      <c r="B3309" s="476" t="s">
        <v>10453</v>
      </c>
      <c r="C3309" s="476" t="s">
        <v>9</v>
      </c>
      <c r="D3309" s="477">
        <v>148.27000000000001</v>
      </c>
    </row>
    <row r="3310" spans="1:4" s="476" customFormat="1" x14ac:dyDescent="0.2">
      <c r="A3310" s="476">
        <v>38640</v>
      </c>
      <c r="B3310" s="476" t="s">
        <v>10454</v>
      </c>
      <c r="C3310" s="476" t="s">
        <v>9</v>
      </c>
      <c r="D3310" s="477">
        <v>2.2200000000000002</v>
      </c>
    </row>
    <row r="3311" spans="1:4" s="476" customFormat="1" x14ac:dyDescent="0.2">
      <c r="A3311" s="476">
        <v>358</v>
      </c>
      <c r="B3311" s="476" t="s">
        <v>10455</v>
      </c>
      <c r="C3311" s="476" t="s">
        <v>9</v>
      </c>
      <c r="D3311" s="477">
        <v>45.71</v>
      </c>
    </row>
    <row r="3312" spans="1:4" s="476" customFormat="1" x14ac:dyDescent="0.2">
      <c r="A3312" s="476">
        <v>359</v>
      </c>
      <c r="B3312" s="476" t="s">
        <v>1477</v>
      </c>
      <c r="C3312" s="476" t="s">
        <v>9</v>
      </c>
      <c r="D3312" s="477">
        <v>93.9</v>
      </c>
    </row>
    <row r="3313" spans="1:4" s="476" customFormat="1" x14ac:dyDescent="0.2">
      <c r="A3313" s="476">
        <v>38641</v>
      </c>
      <c r="B3313" s="476" t="s">
        <v>10456</v>
      </c>
      <c r="C3313" s="476" t="s">
        <v>9</v>
      </c>
      <c r="D3313" s="477">
        <v>92.67</v>
      </c>
    </row>
    <row r="3314" spans="1:4" s="476" customFormat="1" x14ac:dyDescent="0.2">
      <c r="A3314" s="476">
        <v>360</v>
      </c>
      <c r="B3314" s="476" t="s">
        <v>10457</v>
      </c>
      <c r="C3314" s="476" t="s">
        <v>9</v>
      </c>
      <c r="D3314" s="477">
        <v>2.15</v>
      </c>
    </row>
    <row r="3315" spans="1:4" s="476" customFormat="1" x14ac:dyDescent="0.2">
      <c r="A3315" s="476">
        <v>42430</v>
      </c>
      <c r="B3315" s="476" t="s">
        <v>10458</v>
      </c>
      <c r="C3315" s="476" t="s">
        <v>9</v>
      </c>
      <c r="D3315" s="478">
        <v>4929.78</v>
      </c>
    </row>
    <row r="3316" spans="1:4" s="476" customFormat="1" x14ac:dyDescent="0.2">
      <c r="A3316" s="476">
        <v>4214</v>
      </c>
      <c r="B3316" s="476" t="s">
        <v>10459</v>
      </c>
      <c r="C3316" s="476" t="s">
        <v>9</v>
      </c>
      <c r="D3316" s="477">
        <v>9.8800000000000008</v>
      </c>
    </row>
    <row r="3317" spans="1:4" s="476" customFormat="1" x14ac:dyDescent="0.2">
      <c r="A3317" s="476">
        <v>4215</v>
      </c>
      <c r="B3317" s="476" t="s">
        <v>10460</v>
      </c>
      <c r="C3317" s="476" t="s">
        <v>9</v>
      </c>
      <c r="D3317" s="477">
        <v>6.5</v>
      </c>
    </row>
    <row r="3318" spans="1:4" s="476" customFormat="1" x14ac:dyDescent="0.2">
      <c r="A3318" s="476">
        <v>4210</v>
      </c>
      <c r="B3318" s="476" t="s">
        <v>10461</v>
      </c>
      <c r="C3318" s="476" t="s">
        <v>9</v>
      </c>
      <c r="D3318" s="477">
        <v>1.0900000000000001</v>
      </c>
    </row>
    <row r="3319" spans="1:4" s="476" customFormat="1" x14ac:dyDescent="0.2">
      <c r="A3319" s="476">
        <v>4212</v>
      </c>
      <c r="B3319" s="476" t="s">
        <v>10462</v>
      </c>
      <c r="C3319" s="476" t="s">
        <v>9</v>
      </c>
      <c r="D3319" s="477">
        <v>3.14</v>
      </c>
    </row>
    <row r="3320" spans="1:4" s="476" customFormat="1" x14ac:dyDescent="0.2">
      <c r="A3320" s="476">
        <v>4213</v>
      </c>
      <c r="B3320" s="476" t="s">
        <v>10463</v>
      </c>
      <c r="C3320" s="476" t="s">
        <v>9</v>
      </c>
      <c r="D3320" s="477">
        <v>14.03</v>
      </c>
    </row>
    <row r="3321" spans="1:4" s="476" customFormat="1" x14ac:dyDescent="0.2">
      <c r="A3321" s="476">
        <v>4211</v>
      </c>
      <c r="B3321" s="476" t="s">
        <v>10464</v>
      </c>
      <c r="C3321" s="476" t="s">
        <v>9</v>
      </c>
      <c r="D3321" s="477">
        <v>1.57</v>
      </c>
    </row>
    <row r="3322" spans="1:4" s="476" customFormat="1" x14ac:dyDescent="0.2">
      <c r="A3322" s="476">
        <v>4209</v>
      </c>
      <c r="B3322" s="476" t="s">
        <v>2143</v>
      </c>
      <c r="C3322" s="476" t="s">
        <v>9</v>
      </c>
      <c r="D3322" s="477">
        <v>21.84</v>
      </c>
    </row>
    <row r="3323" spans="1:4" s="476" customFormat="1" x14ac:dyDescent="0.2">
      <c r="A3323" s="476">
        <v>4180</v>
      </c>
      <c r="B3323" s="476" t="s">
        <v>2141</v>
      </c>
      <c r="C3323" s="476" t="s">
        <v>9</v>
      </c>
      <c r="D3323" s="477">
        <v>16.440000000000001</v>
      </c>
    </row>
    <row r="3324" spans="1:4" s="476" customFormat="1" x14ac:dyDescent="0.2">
      <c r="A3324" s="476">
        <v>4177</v>
      </c>
      <c r="B3324" s="476" t="s">
        <v>2068</v>
      </c>
      <c r="C3324" s="476" t="s">
        <v>9</v>
      </c>
      <c r="D3324" s="477">
        <v>5.46</v>
      </c>
    </row>
    <row r="3325" spans="1:4" s="476" customFormat="1" x14ac:dyDescent="0.2">
      <c r="A3325" s="476">
        <v>4179</v>
      </c>
      <c r="B3325" s="476" t="s">
        <v>2139</v>
      </c>
      <c r="C3325" s="476" t="s">
        <v>9</v>
      </c>
      <c r="D3325" s="477">
        <v>11.17</v>
      </c>
    </row>
    <row r="3326" spans="1:4" s="476" customFormat="1" x14ac:dyDescent="0.2">
      <c r="A3326" s="476">
        <v>4208</v>
      </c>
      <c r="B3326" s="476" t="s">
        <v>2104</v>
      </c>
      <c r="C3326" s="476" t="s">
        <v>9</v>
      </c>
      <c r="D3326" s="477">
        <v>51.99</v>
      </c>
    </row>
    <row r="3327" spans="1:4" s="476" customFormat="1" x14ac:dyDescent="0.2">
      <c r="A3327" s="476">
        <v>4181</v>
      </c>
      <c r="B3327" s="476" t="s">
        <v>2145</v>
      </c>
      <c r="C3327" s="476" t="s">
        <v>9</v>
      </c>
      <c r="D3327" s="477">
        <v>33.97</v>
      </c>
    </row>
    <row r="3328" spans="1:4" s="476" customFormat="1" x14ac:dyDescent="0.2">
      <c r="A3328" s="476">
        <v>4178</v>
      </c>
      <c r="B3328" s="476" t="s">
        <v>2066</v>
      </c>
      <c r="C3328" s="476" t="s">
        <v>9</v>
      </c>
      <c r="D3328" s="477">
        <v>7.57</v>
      </c>
    </row>
    <row r="3329" spans="1:4" s="476" customFormat="1" x14ac:dyDescent="0.2">
      <c r="A3329" s="476">
        <v>4182</v>
      </c>
      <c r="B3329" s="476" t="s">
        <v>2148</v>
      </c>
      <c r="C3329" s="476" t="s">
        <v>9</v>
      </c>
      <c r="D3329" s="477">
        <v>84.58</v>
      </c>
    </row>
    <row r="3330" spans="1:4" s="476" customFormat="1" x14ac:dyDescent="0.2">
      <c r="A3330" s="476">
        <v>4183</v>
      </c>
      <c r="B3330" s="476" t="s">
        <v>10465</v>
      </c>
      <c r="C3330" s="476" t="s">
        <v>9</v>
      </c>
      <c r="D3330" s="477">
        <v>136.16999999999999</v>
      </c>
    </row>
    <row r="3331" spans="1:4" s="476" customFormat="1" x14ac:dyDescent="0.2">
      <c r="A3331" s="476">
        <v>4184</v>
      </c>
      <c r="B3331" s="476" t="s">
        <v>10466</v>
      </c>
      <c r="C3331" s="476" t="s">
        <v>9</v>
      </c>
      <c r="D3331" s="477">
        <v>300.58</v>
      </c>
    </row>
    <row r="3332" spans="1:4" s="476" customFormat="1" x14ac:dyDescent="0.2">
      <c r="A3332" s="476">
        <v>4185</v>
      </c>
      <c r="B3332" s="476" t="s">
        <v>10467</v>
      </c>
      <c r="C3332" s="476" t="s">
        <v>9</v>
      </c>
      <c r="D3332" s="477">
        <v>499.43</v>
      </c>
    </row>
    <row r="3333" spans="1:4" s="476" customFormat="1" x14ac:dyDescent="0.2">
      <c r="A3333" s="476">
        <v>4205</v>
      </c>
      <c r="B3333" s="476" t="s">
        <v>10468</v>
      </c>
      <c r="C3333" s="476" t="s">
        <v>9</v>
      </c>
      <c r="D3333" s="477">
        <v>28.84</v>
      </c>
    </row>
    <row r="3334" spans="1:4" s="476" customFormat="1" x14ac:dyDescent="0.2">
      <c r="A3334" s="476">
        <v>4192</v>
      </c>
      <c r="B3334" s="476" t="s">
        <v>10469</v>
      </c>
      <c r="C3334" s="476" t="s">
        <v>9</v>
      </c>
      <c r="D3334" s="477">
        <v>28.84</v>
      </c>
    </row>
    <row r="3335" spans="1:4" s="476" customFormat="1" x14ac:dyDescent="0.2">
      <c r="A3335" s="476">
        <v>4191</v>
      </c>
      <c r="B3335" s="476" t="s">
        <v>10470</v>
      </c>
      <c r="C3335" s="476" t="s">
        <v>9</v>
      </c>
      <c r="D3335" s="477">
        <v>28.84</v>
      </c>
    </row>
    <row r="3336" spans="1:4" s="476" customFormat="1" x14ac:dyDescent="0.2">
      <c r="A3336" s="476">
        <v>4207</v>
      </c>
      <c r="B3336" s="476" t="s">
        <v>10471</v>
      </c>
      <c r="C3336" s="476" t="s">
        <v>9</v>
      </c>
      <c r="D3336" s="477">
        <v>23.21</v>
      </c>
    </row>
    <row r="3337" spans="1:4" s="476" customFormat="1" x14ac:dyDescent="0.2">
      <c r="A3337" s="476">
        <v>4206</v>
      </c>
      <c r="B3337" s="476" t="s">
        <v>10472</v>
      </c>
      <c r="C3337" s="476" t="s">
        <v>9</v>
      </c>
      <c r="D3337" s="477">
        <v>22.54</v>
      </c>
    </row>
    <row r="3338" spans="1:4" s="476" customFormat="1" x14ac:dyDescent="0.2">
      <c r="A3338" s="476">
        <v>4190</v>
      </c>
      <c r="B3338" s="476" t="s">
        <v>10473</v>
      </c>
      <c r="C3338" s="476" t="s">
        <v>9</v>
      </c>
      <c r="D3338" s="477">
        <v>22.54</v>
      </c>
    </row>
    <row r="3339" spans="1:4" s="476" customFormat="1" x14ac:dyDescent="0.2">
      <c r="A3339" s="476">
        <v>4186</v>
      </c>
      <c r="B3339" s="476" t="s">
        <v>10474</v>
      </c>
      <c r="C3339" s="476" t="s">
        <v>9</v>
      </c>
      <c r="D3339" s="477">
        <v>6.66</v>
      </c>
    </row>
    <row r="3340" spans="1:4" s="476" customFormat="1" x14ac:dyDescent="0.2">
      <c r="A3340" s="476">
        <v>4188</v>
      </c>
      <c r="B3340" s="476" t="s">
        <v>10475</v>
      </c>
      <c r="C3340" s="476" t="s">
        <v>9</v>
      </c>
      <c r="D3340" s="477">
        <v>13.6</v>
      </c>
    </row>
    <row r="3341" spans="1:4" s="476" customFormat="1" x14ac:dyDescent="0.2">
      <c r="A3341" s="476">
        <v>4189</v>
      </c>
      <c r="B3341" s="476" t="s">
        <v>10476</v>
      </c>
      <c r="C3341" s="476" t="s">
        <v>9</v>
      </c>
      <c r="D3341" s="477">
        <v>13.6</v>
      </c>
    </row>
    <row r="3342" spans="1:4" s="476" customFormat="1" x14ac:dyDescent="0.2">
      <c r="A3342" s="476">
        <v>4197</v>
      </c>
      <c r="B3342" s="476" t="s">
        <v>10477</v>
      </c>
      <c r="C3342" s="476" t="s">
        <v>9</v>
      </c>
      <c r="D3342" s="477">
        <v>72.02</v>
      </c>
    </row>
    <row r="3343" spans="1:4" s="476" customFormat="1" x14ac:dyDescent="0.2">
      <c r="A3343" s="476">
        <v>4194</v>
      </c>
      <c r="B3343" s="476" t="s">
        <v>10478</v>
      </c>
      <c r="C3343" s="476" t="s">
        <v>9</v>
      </c>
      <c r="D3343" s="477">
        <v>43.52</v>
      </c>
    </row>
    <row r="3344" spans="1:4" s="476" customFormat="1" x14ac:dyDescent="0.2">
      <c r="A3344" s="476">
        <v>4193</v>
      </c>
      <c r="B3344" s="476" t="s">
        <v>10479</v>
      </c>
      <c r="C3344" s="476" t="s">
        <v>9</v>
      </c>
      <c r="D3344" s="477">
        <v>43.52</v>
      </c>
    </row>
    <row r="3345" spans="1:4" s="476" customFormat="1" x14ac:dyDescent="0.2">
      <c r="A3345" s="476">
        <v>4204</v>
      </c>
      <c r="B3345" s="476" t="s">
        <v>10480</v>
      </c>
      <c r="C3345" s="476" t="s">
        <v>9</v>
      </c>
      <c r="D3345" s="477">
        <v>43.52</v>
      </c>
    </row>
    <row r="3346" spans="1:4" s="476" customFormat="1" x14ac:dyDescent="0.2">
      <c r="A3346" s="476">
        <v>4187</v>
      </c>
      <c r="B3346" s="476" t="s">
        <v>10481</v>
      </c>
      <c r="C3346" s="476" t="s">
        <v>9</v>
      </c>
      <c r="D3346" s="477">
        <v>8.67</v>
      </c>
    </row>
    <row r="3347" spans="1:4" s="476" customFormat="1" x14ac:dyDescent="0.2">
      <c r="A3347" s="476">
        <v>4202</v>
      </c>
      <c r="B3347" s="476" t="s">
        <v>10482</v>
      </c>
      <c r="C3347" s="476" t="s">
        <v>9</v>
      </c>
      <c r="D3347" s="477">
        <v>131.53</v>
      </c>
    </row>
    <row r="3348" spans="1:4" s="476" customFormat="1" x14ac:dyDescent="0.2">
      <c r="A3348" s="476">
        <v>4203</v>
      </c>
      <c r="B3348" s="476" t="s">
        <v>10483</v>
      </c>
      <c r="C3348" s="476" t="s">
        <v>9</v>
      </c>
      <c r="D3348" s="477">
        <v>116.16</v>
      </c>
    </row>
    <row r="3349" spans="1:4" s="476" customFormat="1" x14ac:dyDescent="0.2">
      <c r="A3349" s="476">
        <v>40368</v>
      </c>
      <c r="B3349" s="476" t="s">
        <v>10484</v>
      </c>
      <c r="C3349" s="476" t="s">
        <v>9</v>
      </c>
      <c r="D3349" s="477">
        <v>49.86</v>
      </c>
    </row>
    <row r="3350" spans="1:4" s="476" customFormat="1" x14ac:dyDescent="0.2">
      <c r="A3350" s="476">
        <v>40365</v>
      </c>
      <c r="B3350" s="476" t="s">
        <v>10485</v>
      </c>
      <c r="C3350" s="476" t="s">
        <v>9</v>
      </c>
      <c r="D3350" s="477">
        <v>33.64</v>
      </c>
    </row>
    <row r="3351" spans="1:4" s="476" customFormat="1" x14ac:dyDescent="0.2">
      <c r="A3351" s="476">
        <v>40356</v>
      </c>
      <c r="B3351" s="476" t="s">
        <v>10486</v>
      </c>
      <c r="C3351" s="476" t="s">
        <v>9</v>
      </c>
      <c r="D3351" s="477">
        <v>11.49</v>
      </c>
    </row>
    <row r="3352" spans="1:4" s="476" customFormat="1" x14ac:dyDescent="0.2">
      <c r="A3352" s="476">
        <v>40362</v>
      </c>
      <c r="B3352" s="476" t="s">
        <v>10487</v>
      </c>
      <c r="C3352" s="476" t="s">
        <v>9</v>
      </c>
      <c r="D3352" s="477">
        <v>22.28</v>
      </c>
    </row>
    <row r="3353" spans="1:4" s="476" customFormat="1" x14ac:dyDescent="0.2">
      <c r="A3353" s="476">
        <v>40374</v>
      </c>
      <c r="B3353" s="476" t="s">
        <v>10488</v>
      </c>
      <c r="C3353" s="476" t="s">
        <v>9</v>
      </c>
      <c r="D3353" s="477">
        <v>130.33000000000001</v>
      </c>
    </row>
    <row r="3354" spans="1:4" s="476" customFormat="1" x14ac:dyDescent="0.2">
      <c r="A3354" s="476">
        <v>40371</v>
      </c>
      <c r="B3354" s="476" t="s">
        <v>10489</v>
      </c>
      <c r="C3354" s="476" t="s">
        <v>9</v>
      </c>
      <c r="D3354" s="477">
        <v>82.04</v>
      </c>
    </row>
    <row r="3355" spans="1:4" s="476" customFormat="1" x14ac:dyDescent="0.2">
      <c r="A3355" s="476">
        <v>40359</v>
      </c>
      <c r="B3355" s="476" t="s">
        <v>10490</v>
      </c>
      <c r="C3355" s="476" t="s">
        <v>9</v>
      </c>
      <c r="D3355" s="477">
        <v>14.85</v>
      </c>
    </row>
    <row r="3356" spans="1:4" s="476" customFormat="1" x14ac:dyDescent="0.2">
      <c r="A3356" s="476">
        <v>7595</v>
      </c>
      <c r="B3356" s="476" t="s">
        <v>10491</v>
      </c>
      <c r="C3356" s="476" t="s">
        <v>7605</v>
      </c>
      <c r="D3356" s="477">
        <v>8.99</v>
      </c>
    </row>
    <row r="3357" spans="1:4" s="476" customFormat="1" x14ac:dyDescent="0.2">
      <c r="A3357" s="476">
        <v>41094</v>
      </c>
      <c r="B3357" s="476" t="s">
        <v>10492</v>
      </c>
      <c r="C3357" s="476" t="s">
        <v>908</v>
      </c>
      <c r="D3357" s="478">
        <v>1606.53</v>
      </c>
    </row>
    <row r="3358" spans="1:4" s="476" customFormat="1" x14ac:dyDescent="0.2">
      <c r="A3358" s="476">
        <v>39609</v>
      </c>
      <c r="B3358" s="476" t="s">
        <v>10493</v>
      </c>
      <c r="C3358" s="476" t="s">
        <v>9</v>
      </c>
      <c r="D3358" s="478">
        <v>71949.740000000005</v>
      </c>
    </row>
    <row r="3359" spans="1:4" s="476" customFormat="1" x14ac:dyDescent="0.2">
      <c r="A3359" s="476">
        <v>39610</v>
      </c>
      <c r="B3359" s="476" t="s">
        <v>10494</v>
      </c>
      <c r="C3359" s="476" t="s">
        <v>9</v>
      </c>
      <c r="D3359" s="478">
        <v>105024.18</v>
      </c>
    </row>
    <row r="3360" spans="1:4" s="476" customFormat="1" x14ac:dyDescent="0.2">
      <c r="A3360" s="476">
        <v>39611</v>
      </c>
      <c r="B3360" s="476" t="s">
        <v>10495</v>
      </c>
      <c r="C3360" s="476" t="s">
        <v>9</v>
      </c>
      <c r="D3360" s="478">
        <v>127096.44</v>
      </c>
    </row>
    <row r="3361" spans="1:4" s="476" customFormat="1" x14ac:dyDescent="0.2">
      <c r="A3361" s="476">
        <v>39612</v>
      </c>
      <c r="B3361" s="476" t="s">
        <v>10496</v>
      </c>
      <c r="C3361" s="476" t="s">
        <v>9</v>
      </c>
      <c r="D3361" s="478">
        <v>199099.45</v>
      </c>
    </row>
    <row r="3362" spans="1:4" s="476" customFormat="1" x14ac:dyDescent="0.2">
      <c r="A3362" s="476">
        <v>39608</v>
      </c>
      <c r="B3362" s="476" t="s">
        <v>10497</v>
      </c>
      <c r="C3362" s="476" t="s">
        <v>9</v>
      </c>
      <c r="D3362" s="478">
        <v>57530.26</v>
      </c>
    </row>
    <row r="3363" spans="1:4" s="476" customFormat="1" x14ac:dyDescent="0.2">
      <c r="A3363" s="476">
        <v>38175</v>
      </c>
      <c r="B3363" s="476" t="s">
        <v>13229</v>
      </c>
      <c r="C3363" s="476" t="s">
        <v>9</v>
      </c>
      <c r="D3363" s="477">
        <v>4.3899999999999997</v>
      </c>
    </row>
    <row r="3364" spans="1:4" s="476" customFormat="1" x14ac:dyDescent="0.2">
      <c r="A3364" s="476">
        <v>38176</v>
      </c>
      <c r="B3364" s="476" t="s">
        <v>13230</v>
      </c>
      <c r="C3364" s="476" t="s">
        <v>9</v>
      </c>
      <c r="D3364" s="477">
        <v>12.91</v>
      </c>
    </row>
    <row r="3365" spans="1:4" s="476" customFormat="1" x14ac:dyDescent="0.2">
      <c r="A3365" s="476">
        <v>36152</v>
      </c>
      <c r="B3365" s="476" t="s">
        <v>10498</v>
      </c>
      <c r="C3365" s="476" t="s">
        <v>9</v>
      </c>
      <c r="D3365" s="477">
        <v>5.75</v>
      </c>
    </row>
    <row r="3366" spans="1:4" s="476" customFormat="1" x14ac:dyDescent="0.2">
      <c r="A3366" s="476">
        <v>11138</v>
      </c>
      <c r="B3366" s="476" t="s">
        <v>10499</v>
      </c>
      <c r="C3366" s="476" t="s">
        <v>7596</v>
      </c>
      <c r="D3366" s="477">
        <v>3.07</v>
      </c>
    </row>
    <row r="3367" spans="1:4" s="476" customFormat="1" x14ac:dyDescent="0.2">
      <c r="A3367" s="476">
        <v>4221</v>
      </c>
      <c r="B3367" s="476" t="s">
        <v>10500</v>
      </c>
      <c r="C3367" s="476" t="s">
        <v>7596</v>
      </c>
      <c r="D3367" s="477">
        <v>4.78</v>
      </c>
    </row>
    <row r="3368" spans="1:4" s="476" customFormat="1" x14ac:dyDescent="0.2">
      <c r="A3368" s="476">
        <v>4227</v>
      </c>
      <c r="B3368" s="476" t="s">
        <v>10501</v>
      </c>
      <c r="C3368" s="476" t="s">
        <v>7596</v>
      </c>
      <c r="D3368" s="477">
        <v>24.5</v>
      </c>
    </row>
    <row r="3369" spans="1:4" s="476" customFormat="1" x14ac:dyDescent="0.2">
      <c r="A3369" s="476">
        <v>38170</v>
      </c>
      <c r="B3369" s="476" t="s">
        <v>13231</v>
      </c>
      <c r="C3369" s="476" t="s">
        <v>9</v>
      </c>
      <c r="D3369" s="477">
        <v>19.18</v>
      </c>
    </row>
    <row r="3370" spans="1:4" s="476" customFormat="1" x14ac:dyDescent="0.2">
      <c r="A3370" s="476">
        <v>4252</v>
      </c>
      <c r="B3370" s="476" t="s">
        <v>10502</v>
      </c>
      <c r="C3370" s="476" t="s">
        <v>7605</v>
      </c>
      <c r="D3370" s="477">
        <v>14.95</v>
      </c>
    </row>
    <row r="3371" spans="1:4" s="476" customFormat="1" x14ac:dyDescent="0.2">
      <c r="A3371" s="476">
        <v>40980</v>
      </c>
      <c r="B3371" s="476" t="s">
        <v>10503</v>
      </c>
      <c r="C3371" s="476" t="s">
        <v>908</v>
      </c>
      <c r="D3371" s="478">
        <v>2667.33</v>
      </c>
    </row>
    <row r="3372" spans="1:4" s="476" customFormat="1" x14ac:dyDescent="0.2">
      <c r="A3372" s="476">
        <v>4243</v>
      </c>
      <c r="B3372" s="476" t="s">
        <v>10504</v>
      </c>
      <c r="C3372" s="476" t="s">
        <v>7605</v>
      </c>
      <c r="D3372" s="477">
        <v>12.99</v>
      </c>
    </row>
    <row r="3373" spans="1:4" s="476" customFormat="1" x14ac:dyDescent="0.2">
      <c r="A3373" s="476">
        <v>41031</v>
      </c>
      <c r="B3373" s="476" t="s">
        <v>10505</v>
      </c>
      <c r="C3373" s="476" t="s">
        <v>908</v>
      </c>
      <c r="D3373" s="478">
        <v>2315.5700000000002</v>
      </c>
    </row>
    <row r="3374" spans="1:4" s="476" customFormat="1" x14ac:dyDescent="0.2">
      <c r="A3374" s="476">
        <v>37666</v>
      </c>
      <c r="B3374" s="476" t="s">
        <v>10506</v>
      </c>
      <c r="C3374" s="476" t="s">
        <v>7605</v>
      </c>
      <c r="D3374" s="477">
        <v>12.52</v>
      </c>
    </row>
    <row r="3375" spans="1:4" s="476" customFormat="1" x14ac:dyDescent="0.2">
      <c r="A3375" s="476">
        <v>40986</v>
      </c>
      <c r="B3375" s="476" t="s">
        <v>10507</v>
      </c>
      <c r="C3375" s="476" t="s">
        <v>908</v>
      </c>
      <c r="D3375" s="478">
        <v>2234.61</v>
      </c>
    </row>
    <row r="3376" spans="1:4" s="476" customFormat="1" x14ac:dyDescent="0.2">
      <c r="A3376" s="476">
        <v>4250</v>
      </c>
      <c r="B3376" s="476" t="s">
        <v>10508</v>
      </c>
      <c r="C3376" s="476" t="s">
        <v>7605</v>
      </c>
      <c r="D3376" s="477">
        <v>13.31</v>
      </c>
    </row>
    <row r="3377" spans="1:4" s="476" customFormat="1" x14ac:dyDescent="0.2">
      <c r="A3377" s="476">
        <v>40978</v>
      </c>
      <c r="B3377" s="476" t="s">
        <v>10509</v>
      </c>
      <c r="C3377" s="476" t="s">
        <v>908</v>
      </c>
      <c r="D3377" s="478">
        <v>2375.64</v>
      </c>
    </row>
    <row r="3378" spans="1:4" s="476" customFormat="1" x14ac:dyDescent="0.2">
      <c r="A3378" s="476">
        <v>25960</v>
      </c>
      <c r="B3378" s="476" t="s">
        <v>10510</v>
      </c>
      <c r="C3378" s="476" t="s">
        <v>7605</v>
      </c>
      <c r="D3378" s="477">
        <v>15.98</v>
      </c>
    </row>
    <row r="3379" spans="1:4" s="476" customFormat="1" x14ac:dyDescent="0.2">
      <c r="A3379" s="476">
        <v>41043</v>
      </c>
      <c r="B3379" s="476" t="s">
        <v>10511</v>
      </c>
      <c r="C3379" s="476" t="s">
        <v>908</v>
      </c>
      <c r="D3379" s="478">
        <v>2849.95</v>
      </c>
    </row>
    <row r="3380" spans="1:4" s="476" customFormat="1" x14ac:dyDescent="0.2">
      <c r="A3380" s="476">
        <v>4234</v>
      </c>
      <c r="B3380" s="476" t="s">
        <v>10512</v>
      </c>
      <c r="C3380" s="476" t="s">
        <v>7605</v>
      </c>
      <c r="D3380" s="477">
        <v>17.52</v>
      </c>
    </row>
    <row r="3381" spans="1:4" s="476" customFormat="1" x14ac:dyDescent="0.2">
      <c r="A3381" s="476">
        <v>40987</v>
      </c>
      <c r="B3381" s="476" t="s">
        <v>10513</v>
      </c>
      <c r="C3381" s="476" t="s">
        <v>908</v>
      </c>
      <c r="D3381" s="478">
        <v>3122</v>
      </c>
    </row>
    <row r="3382" spans="1:4" s="476" customFormat="1" x14ac:dyDescent="0.2">
      <c r="A3382" s="476">
        <v>4253</v>
      </c>
      <c r="B3382" s="476" t="s">
        <v>10514</v>
      </c>
      <c r="C3382" s="476" t="s">
        <v>7605</v>
      </c>
      <c r="D3382" s="477">
        <v>13.29</v>
      </c>
    </row>
    <row r="3383" spans="1:4" s="476" customFormat="1" x14ac:dyDescent="0.2">
      <c r="A3383" s="476">
        <v>40981</v>
      </c>
      <c r="B3383" s="476" t="s">
        <v>10515</v>
      </c>
      <c r="C3383" s="476" t="s">
        <v>908</v>
      </c>
      <c r="D3383" s="478">
        <v>2369.58</v>
      </c>
    </row>
    <row r="3384" spans="1:4" s="476" customFormat="1" x14ac:dyDescent="0.2">
      <c r="A3384" s="476">
        <v>4254</v>
      </c>
      <c r="B3384" s="476" t="s">
        <v>10516</v>
      </c>
      <c r="C3384" s="476" t="s">
        <v>7605</v>
      </c>
      <c r="D3384" s="477">
        <v>13.29</v>
      </c>
    </row>
    <row r="3385" spans="1:4" s="476" customFormat="1" x14ac:dyDescent="0.2">
      <c r="A3385" s="476">
        <v>41036</v>
      </c>
      <c r="B3385" s="476" t="s">
        <v>10517</v>
      </c>
      <c r="C3385" s="476" t="s">
        <v>908</v>
      </c>
      <c r="D3385" s="478">
        <v>2369.58</v>
      </c>
    </row>
    <row r="3386" spans="1:4" s="476" customFormat="1" x14ac:dyDescent="0.2">
      <c r="A3386" s="476">
        <v>4251</v>
      </c>
      <c r="B3386" s="476" t="s">
        <v>10518</v>
      </c>
      <c r="C3386" s="476" t="s">
        <v>7605</v>
      </c>
      <c r="D3386" s="477">
        <v>15.68</v>
      </c>
    </row>
    <row r="3387" spans="1:4" s="476" customFormat="1" x14ac:dyDescent="0.2">
      <c r="A3387" s="476">
        <v>40979</v>
      </c>
      <c r="B3387" s="476" t="s">
        <v>10519</v>
      </c>
      <c r="C3387" s="476" t="s">
        <v>908</v>
      </c>
      <c r="D3387" s="478">
        <v>2794.9</v>
      </c>
    </row>
    <row r="3388" spans="1:4" s="476" customFormat="1" x14ac:dyDescent="0.2">
      <c r="A3388" s="476">
        <v>4230</v>
      </c>
      <c r="B3388" s="476" t="s">
        <v>10520</v>
      </c>
      <c r="C3388" s="476" t="s">
        <v>7605</v>
      </c>
      <c r="D3388" s="477">
        <v>13.31</v>
      </c>
    </row>
    <row r="3389" spans="1:4" s="476" customFormat="1" x14ac:dyDescent="0.2">
      <c r="A3389" s="476">
        <v>40998</v>
      </c>
      <c r="B3389" s="476" t="s">
        <v>10521</v>
      </c>
      <c r="C3389" s="476" t="s">
        <v>908</v>
      </c>
      <c r="D3389" s="478">
        <v>2374.27</v>
      </c>
    </row>
    <row r="3390" spans="1:4" s="476" customFormat="1" x14ac:dyDescent="0.2">
      <c r="A3390" s="476">
        <v>4257</v>
      </c>
      <c r="B3390" s="476" t="s">
        <v>10522</v>
      </c>
      <c r="C3390" s="476" t="s">
        <v>7605</v>
      </c>
      <c r="D3390" s="477">
        <v>13.67</v>
      </c>
    </row>
    <row r="3391" spans="1:4" s="476" customFormat="1" x14ac:dyDescent="0.2">
      <c r="A3391" s="476">
        <v>40982</v>
      </c>
      <c r="B3391" s="476" t="s">
        <v>10523</v>
      </c>
      <c r="C3391" s="476" t="s">
        <v>908</v>
      </c>
      <c r="D3391" s="478">
        <v>2439</v>
      </c>
    </row>
    <row r="3392" spans="1:4" s="476" customFormat="1" x14ac:dyDescent="0.2">
      <c r="A3392" s="476">
        <v>4240</v>
      </c>
      <c r="B3392" s="476" t="s">
        <v>10524</v>
      </c>
      <c r="C3392" s="476" t="s">
        <v>7605</v>
      </c>
      <c r="D3392" s="477">
        <v>16.260000000000002</v>
      </c>
    </row>
    <row r="3393" spans="1:4" s="476" customFormat="1" x14ac:dyDescent="0.2">
      <c r="A3393" s="476">
        <v>41026</v>
      </c>
      <c r="B3393" s="476" t="s">
        <v>10525</v>
      </c>
      <c r="C3393" s="476" t="s">
        <v>908</v>
      </c>
      <c r="D3393" s="478">
        <v>2898.53</v>
      </c>
    </row>
    <row r="3394" spans="1:4" s="476" customFormat="1" x14ac:dyDescent="0.2">
      <c r="A3394" s="476">
        <v>4239</v>
      </c>
      <c r="B3394" s="476" t="s">
        <v>10526</v>
      </c>
      <c r="C3394" s="476" t="s">
        <v>7605</v>
      </c>
      <c r="D3394" s="477">
        <v>19.93</v>
      </c>
    </row>
    <row r="3395" spans="1:4" s="476" customFormat="1" x14ac:dyDescent="0.2">
      <c r="A3395" s="476">
        <v>41024</v>
      </c>
      <c r="B3395" s="476" t="s">
        <v>10527</v>
      </c>
      <c r="C3395" s="476" t="s">
        <v>908</v>
      </c>
      <c r="D3395" s="478">
        <v>3555.96</v>
      </c>
    </row>
    <row r="3396" spans="1:4" s="476" customFormat="1" x14ac:dyDescent="0.2">
      <c r="A3396" s="476">
        <v>4248</v>
      </c>
      <c r="B3396" s="476" t="s">
        <v>10528</v>
      </c>
      <c r="C3396" s="476" t="s">
        <v>7605</v>
      </c>
      <c r="D3396" s="477">
        <v>15.19</v>
      </c>
    </row>
    <row r="3397" spans="1:4" s="476" customFormat="1" x14ac:dyDescent="0.2">
      <c r="A3397" s="476">
        <v>41033</v>
      </c>
      <c r="B3397" s="476" t="s">
        <v>10529</v>
      </c>
      <c r="C3397" s="476" t="s">
        <v>908</v>
      </c>
      <c r="D3397" s="478">
        <v>2710.79</v>
      </c>
    </row>
    <row r="3398" spans="1:4" s="476" customFormat="1" x14ac:dyDescent="0.2">
      <c r="A3398" s="476">
        <v>25959</v>
      </c>
      <c r="B3398" s="476" t="s">
        <v>10530</v>
      </c>
      <c r="C3398" s="476" t="s">
        <v>7605</v>
      </c>
      <c r="D3398" s="477">
        <v>16.77</v>
      </c>
    </row>
    <row r="3399" spans="1:4" s="476" customFormat="1" x14ac:dyDescent="0.2">
      <c r="A3399" s="476">
        <v>41040</v>
      </c>
      <c r="B3399" s="476" t="s">
        <v>10531</v>
      </c>
      <c r="C3399" s="476" t="s">
        <v>908</v>
      </c>
      <c r="D3399" s="478">
        <v>2992.44</v>
      </c>
    </row>
    <row r="3400" spans="1:4" s="476" customFormat="1" x14ac:dyDescent="0.2">
      <c r="A3400" s="476">
        <v>4238</v>
      </c>
      <c r="B3400" s="476" t="s">
        <v>10532</v>
      </c>
      <c r="C3400" s="476" t="s">
        <v>7605</v>
      </c>
      <c r="D3400" s="477">
        <v>13.39</v>
      </c>
    </row>
    <row r="3401" spans="1:4" s="476" customFormat="1" x14ac:dyDescent="0.2">
      <c r="A3401" s="476">
        <v>41012</v>
      </c>
      <c r="B3401" s="476" t="s">
        <v>10533</v>
      </c>
      <c r="C3401" s="476" t="s">
        <v>908</v>
      </c>
      <c r="D3401" s="478">
        <v>2390.1999999999998</v>
      </c>
    </row>
    <row r="3402" spans="1:4" s="476" customFormat="1" x14ac:dyDescent="0.2">
      <c r="A3402" s="476">
        <v>4237</v>
      </c>
      <c r="B3402" s="476" t="s">
        <v>10534</v>
      </c>
      <c r="C3402" s="476" t="s">
        <v>7605</v>
      </c>
      <c r="D3402" s="477">
        <v>13.29</v>
      </c>
    </row>
    <row r="3403" spans="1:4" s="476" customFormat="1" x14ac:dyDescent="0.2">
      <c r="A3403" s="476">
        <v>41002</v>
      </c>
      <c r="B3403" s="476" t="s">
        <v>10535</v>
      </c>
      <c r="C3403" s="476" t="s">
        <v>908</v>
      </c>
      <c r="D3403" s="478">
        <v>2369.58</v>
      </c>
    </row>
    <row r="3404" spans="1:4" s="476" customFormat="1" x14ac:dyDescent="0.2">
      <c r="A3404" s="476">
        <v>4233</v>
      </c>
      <c r="B3404" s="476" t="s">
        <v>10536</v>
      </c>
      <c r="C3404" s="476" t="s">
        <v>7605</v>
      </c>
      <c r="D3404" s="477">
        <v>14.4</v>
      </c>
    </row>
    <row r="3405" spans="1:4" s="476" customFormat="1" x14ac:dyDescent="0.2">
      <c r="A3405" s="476">
        <v>41001</v>
      </c>
      <c r="B3405" s="476" t="s">
        <v>10537</v>
      </c>
      <c r="C3405" s="476" t="s">
        <v>908</v>
      </c>
      <c r="D3405" s="478">
        <v>2569.81</v>
      </c>
    </row>
    <row r="3406" spans="1:4" s="476" customFormat="1" x14ac:dyDescent="0.2">
      <c r="A3406" s="476">
        <v>2</v>
      </c>
      <c r="B3406" s="476" t="s">
        <v>10538</v>
      </c>
      <c r="C3406" s="476" t="s">
        <v>23</v>
      </c>
      <c r="D3406" s="477">
        <v>10.220000000000001</v>
      </c>
    </row>
    <row r="3407" spans="1:4" s="476" customFormat="1" x14ac:dyDescent="0.2">
      <c r="A3407" s="476">
        <v>36517</v>
      </c>
      <c r="B3407" s="476" t="s">
        <v>10539</v>
      </c>
      <c r="C3407" s="476" t="s">
        <v>9</v>
      </c>
      <c r="D3407" s="478">
        <v>465312</v>
      </c>
    </row>
    <row r="3408" spans="1:4" s="476" customFormat="1" x14ac:dyDescent="0.2">
      <c r="A3408" s="476">
        <v>4262</v>
      </c>
      <c r="B3408" s="476" t="s">
        <v>10540</v>
      </c>
      <c r="C3408" s="476" t="s">
        <v>9</v>
      </c>
      <c r="D3408" s="478">
        <v>524000</v>
      </c>
    </row>
    <row r="3409" spans="1:4" s="476" customFormat="1" x14ac:dyDescent="0.2">
      <c r="A3409" s="476">
        <v>4263</v>
      </c>
      <c r="B3409" s="476" t="s">
        <v>10541</v>
      </c>
      <c r="C3409" s="476" t="s">
        <v>9</v>
      </c>
      <c r="D3409" s="478">
        <v>726613.29</v>
      </c>
    </row>
    <row r="3410" spans="1:4" s="476" customFormat="1" x14ac:dyDescent="0.2">
      <c r="A3410" s="476">
        <v>36518</v>
      </c>
      <c r="B3410" s="476" t="s">
        <v>10542</v>
      </c>
      <c r="C3410" s="476" t="s">
        <v>9</v>
      </c>
      <c r="D3410" s="478">
        <v>827221.29</v>
      </c>
    </row>
    <row r="3411" spans="1:4" s="476" customFormat="1" x14ac:dyDescent="0.2">
      <c r="A3411" s="476">
        <v>14221</v>
      </c>
      <c r="B3411" s="476" t="s">
        <v>10543</v>
      </c>
      <c r="C3411" s="476" t="s">
        <v>9</v>
      </c>
      <c r="D3411" s="478">
        <v>482778.64</v>
      </c>
    </row>
    <row r="3412" spans="1:4" s="476" customFormat="1" x14ac:dyDescent="0.2">
      <c r="A3412" s="476">
        <v>38402</v>
      </c>
      <c r="B3412" s="476" t="s">
        <v>10544</v>
      </c>
      <c r="C3412" s="476" t="s">
        <v>9</v>
      </c>
      <c r="D3412" s="477">
        <v>11.52</v>
      </c>
    </row>
    <row r="3413" spans="1:4" s="476" customFormat="1" x14ac:dyDescent="0.2">
      <c r="A3413" s="476">
        <v>3412</v>
      </c>
      <c r="B3413" s="476" t="s">
        <v>10545</v>
      </c>
      <c r="C3413" s="476" t="s">
        <v>3</v>
      </c>
      <c r="D3413" s="477">
        <v>22.51</v>
      </c>
    </row>
    <row r="3414" spans="1:4" s="476" customFormat="1" x14ac:dyDescent="0.2">
      <c r="A3414" s="476">
        <v>3413</v>
      </c>
      <c r="B3414" s="476" t="s">
        <v>10546</v>
      </c>
      <c r="C3414" s="476" t="s">
        <v>3</v>
      </c>
      <c r="D3414" s="477">
        <v>50.67</v>
      </c>
    </row>
    <row r="3415" spans="1:4" s="476" customFormat="1" x14ac:dyDescent="0.2">
      <c r="A3415" s="476">
        <v>39744</v>
      </c>
      <c r="B3415" s="476" t="s">
        <v>10547</v>
      </c>
      <c r="C3415" s="476" t="s">
        <v>3</v>
      </c>
      <c r="D3415" s="477">
        <v>39.340000000000003</v>
      </c>
    </row>
    <row r="3416" spans="1:4" s="476" customFormat="1" x14ac:dyDescent="0.2">
      <c r="A3416" s="476">
        <v>39745</v>
      </c>
      <c r="B3416" s="476" t="s">
        <v>10548</v>
      </c>
      <c r="C3416" s="476" t="s">
        <v>3</v>
      </c>
      <c r="D3416" s="477">
        <v>83.04</v>
      </c>
    </row>
    <row r="3417" spans="1:4" s="476" customFormat="1" x14ac:dyDescent="0.2">
      <c r="A3417" s="476">
        <v>39637</v>
      </c>
      <c r="B3417" s="476" t="s">
        <v>10549</v>
      </c>
      <c r="C3417" s="476" t="s">
        <v>3</v>
      </c>
      <c r="D3417" s="477">
        <v>96.08</v>
      </c>
    </row>
    <row r="3418" spans="1:4" s="476" customFormat="1" x14ac:dyDescent="0.2">
      <c r="A3418" s="476">
        <v>39638</v>
      </c>
      <c r="B3418" s="476" t="s">
        <v>10550</v>
      </c>
      <c r="C3418" s="476" t="s">
        <v>3</v>
      </c>
      <c r="D3418" s="477">
        <v>178.92</v>
      </c>
    </row>
    <row r="3419" spans="1:4" s="476" customFormat="1" x14ac:dyDescent="0.2">
      <c r="A3419" s="476">
        <v>39639</v>
      </c>
      <c r="B3419" s="476" t="s">
        <v>10551</v>
      </c>
      <c r="C3419" s="476" t="s">
        <v>3</v>
      </c>
      <c r="D3419" s="477">
        <v>235.89</v>
      </c>
    </row>
    <row r="3420" spans="1:4" s="476" customFormat="1" x14ac:dyDescent="0.2">
      <c r="A3420" s="476">
        <v>39517</v>
      </c>
      <c r="B3420" s="476" t="s">
        <v>10552</v>
      </c>
      <c r="C3420" s="476" t="s">
        <v>3</v>
      </c>
      <c r="D3420" s="477">
        <v>330.81</v>
      </c>
    </row>
    <row r="3421" spans="1:4" s="476" customFormat="1" x14ac:dyDescent="0.2">
      <c r="A3421" s="476">
        <v>39518</v>
      </c>
      <c r="B3421" s="476" t="s">
        <v>10553</v>
      </c>
      <c r="C3421" s="476" t="s">
        <v>3</v>
      </c>
      <c r="D3421" s="477">
        <v>392.18</v>
      </c>
    </row>
    <row r="3422" spans="1:4" s="476" customFormat="1" x14ac:dyDescent="0.2">
      <c r="A3422" s="476">
        <v>38366</v>
      </c>
      <c r="B3422" s="476" t="s">
        <v>10554</v>
      </c>
      <c r="C3422" s="476" t="s">
        <v>3</v>
      </c>
      <c r="D3422" s="477">
        <v>4.26</v>
      </c>
    </row>
    <row r="3423" spans="1:4" s="476" customFormat="1" x14ac:dyDescent="0.2">
      <c r="A3423" s="476">
        <v>11703</v>
      </c>
      <c r="B3423" s="476" t="s">
        <v>10555</v>
      </c>
      <c r="C3423" s="476" t="s">
        <v>9</v>
      </c>
      <c r="D3423" s="477">
        <v>21.49</v>
      </c>
    </row>
    <row r="3424" spans="1:4" s="476" customFormat="1" x14ac:dyDescent="0.2">
      <c r="A3424" s="476">
        <v>37400</v>
      </c>
      <c r="B3424" s="476" t="s">
        <v>1429</v>
      </c>
      <c r="C3424" s="476" t="s">
        <v>9</v>
      </c>
      <c r="D3424" s="477">
        <v>55.07</v>
      </c>
    </row>
    <row r="3425" spans="1:4" s="476" customFormat="1" x14ac:dyDescent="0.2">
      <c r="A3425" s="476">
        <v>25400</v>
      </c>
      <c r="B3425" s="476" t="s">
        <v>10556</v>
      </c>
      <c r="C3425" s="476" t="s">
        <v>9</v>
      </c>
      <c r="D3425" s="478">
        <v>1873.19</v>
      </c>
    </row>
    <row r="3426" spans="1:4" s="476" customFormat="1" x14ac:dyDescent="0.2">
      <c r="A3426" s="476">
        <v>4276</v>
      </c>
      <c r="B3426" s="476" t="s">
        <v>10557</v>
      </c>
      <c r="C3426" s="476" t="s">
        <v>9</v>
      </c>
      <c r="D3426" s="477">
        <v>154.80000000000001</v>
      </c>
    </row>
    <row r="3427" spans="1:4" s="476" customFormat="1" x14ac:dyDescent="0.2">
      <c r="A3427" s="476">
        <v>4273</v>
      </c>
      <c r="B3427" s="476" t="s">
        <v>10558</v>
      </c>
      <c r="C3427" s="476" t="s">
        <v>9</v>
      </c>
      <c r="D3427" s="477">
        <v>281.05</v>
      </c>
    </row>
    <row r="3428" spans="1:4" s="476" customFormat="1" x14ac:dyDescent="0.2">
      <c r="A3428" s="476">
        <v>4274</v>
      </c>
      <c r="B3428" s="476" t="s">
        <v>1979</v>
      </c>
      <c r="C3428" s="476" t="s">
        <v>9</v>
      </c>
      <c r="D3428" s="477">
        <v>102.82</v>
      </c>
    </row>
    <row r="3429" spans="1:4" s="476" customFormat="1" x14ac:dyDescent="0.2">
      <c r="A3429" s="476">
        <v>39438</v>
      </c>
      <c r="B3429" s="476" t="s">
        <v>10559</v>
      </c>
      <c r="C3429" s="476" t="s">
        <v>9</v>
      </c>
      <c r="D3429" s="477">
        <v>0.18</v>
      </c>
    </row>
    <row r="3430" spans="1:4" s="476" customFormat="1" x14ac:dyDescent="0.2">
      <c r="A3430" s="476">
        <v>11963</v>
      </c>
      <c r="B3430" s="476" t="s">
        <v>10560</v>
      </c>
      <c r="C3430" s="476" t="s">
        <v>9</v>
      </c>
      <c r="D3430" s="477">
        <v>6.77</v>
      </c>
    </row>
    <row r="3431" spans="1:4" s="476" customFormat="1" x14ac:dyDescent="0.2">
      <c r="A3431" s="476">
        <v>11964</v>
      </c>
      <c r="B3431" s="476" t="s">
        <v>10561</v>
      </c>
      <c r="C3431" s="476" t="s">
        <v>9</v>
      </c>
      <c r="D3431" s="477">
        <v>1.71</v>
      </c>
    </row>
    <row r="3432" spans="1:4" s="476" customFormat="1" x14ac:dyDescent="0.2">
      <c r="A3432" s="476">
        <v>4379</v>
      </c>
      <c r="B3432" s="476" t="s">
        <v>10562</v>
      </c>
      <c r="C3432" s="476" t="s">
        <v>9</v>
      </c>
      <c r="D3432" s="477">
        <v>0.03</v>
      </c>
    </row>
    <row r="3433" spans="1:4" s="476" customFormat="1" x14ac:dyDescent="0.2">
      <c r="A3433" s="476">
        <v>4377</v>
      </c>
      <c r="B3433" s="476" t="s">
        <v>1231</v>
      </c>
      <c r="C3433" s="476" t="s">
        <v>9</v>
      </c>
      <c r="D3433" s="477">
        <v>0.13</v>
      </c>
    </row>
    <row r="3434" spans="1:4" s="476" customFormat="1" x14ac:dyDescent="0.2">
      <c r="A3434" s="476">
        <v>4356</v>
      </c>
      <c r="B3434" s="476" t="s">
        <v>10563</v>
      </c>
      <c r="C3434" s="476" t="s">
        <v>9</v>
      </c>
      <c r="D3434" s="477">
        <v>0.18</v>
      </c>
    </row>
    <row r="3435" spans="1:4" s="476" customFormat="1" x14ac:dyDescent="0.2">
      <c r="A3435" s="476">
        <v>13246</v>
      </c>
      <c r="B3435" s="476" t="s">
        <v>10564</v>
      </c>
      <c r="C3435" s="476" t="s">
        <v>9</v>
      </c>
      <c r="D3435" s="477">
        <v>0.32</v>
      </c>
    </row>
    <row r="3436" spans="1:4" s="476" customFormat="1" x14ac:dyDescent="0.2">
      <c r="A3436" s="476">
        <v>4346</v>
      </c>
      <c r="B3436" s="476" t="s">
        <v>10565</v>
      </c>
      <c r="C3436" s="476" t="s">
        <v>9</v>
      </c>
      <c r="D3436" s="477">
        <v>7.26</v>
      </c>
    </row>
    <row r="3437" spans="1:4" s="476" customFormat="1" x14ac:dyDescent="0.2">
      <c r="A3437" s="476">
        <v>11955</v>
      </c>
      <c r="B3437" s="476" t="s">
        <v>10566</v>
      </c>
      <c r="C3437" s="476" t="s">
        <v>9</v>
      </c>
      <c r="D3437" s="477">
        <v>3.18</v>
      </c>
    </row>
    <row r="3438" spans="1:4" s="476" customFormat="1" x14ac:dyDescent="0.2">
      <c r="A3438" s="476">
        <v>11960</v>
      </c>
      <c r="B3438" s="476" t="s">
        <v>10567</v>
      </c>
      <c r="C3438" s="476" t="s">
        <v>9</v>
      </c>
      <c r="D3438" s="477">
        <v>0.1</v>
      </c>
    </row>
    <row r="3439" spans="1:4" s="476" customFormat="1" x14ac:dyDescent="0.2">
      <c r="A3439" s="476">
        <v>4333</v>
      </c>
      <c r="B3439" s="476" t="s">
        <v>10568</v>
      </c>
      <c r="C3439" s="476" t="s">
        <v>9</v>
      </c>
      <c r="D3439" s="477">
        <v>0.18</v>
      </c>
    </row>
    <row r="3440" spans="1:4" s="476" customFormat="1" x14ac:dyDescent="0.2">
      <c r="A3440" s="476">
        <v>4358</v>
      </c>
      <c r="B3440" s="476" t="s">
        <v>10569</v>
      </c>
      <c r="C3440" s="476" t="s">
        <v>9</v>
      </c>
      <c r="D3440" s="477">
        <v>1.45</v>
      </c>
    </row>
    <row r="3441" spans="1:4" s="476" customFormat="1" x14ac:dyDescent="0.2">
      <c r="A3441" s="476">
        <v>39435</v>
      </c>
      <c r="B3441" s="476" t="s">
        <v>1312</v>
      </c>
      <c r="C3441" s="476" t="s">
        <v>9</v>
      </c>
      <c r="D3441" s="477">
        <v>7.0000000000000007E-2</v>
      </c>
    </row>
    <row r="3442" spans="1:4" s="476" customFormat="1" x14ac:dyDescent="0.2">
      <c r="A3442" s="476">
        <v>39436</v>
      </c>
      <c r="B3442" s="476" t="s">
        <v>10570</v>
      </c>
      <c r="C3442" s="476" t="s">
        <v>9</v>
      </c>
      <c r="D3442" s="477">
        <v>0.12</v>
      </c>
    </row>
    <row r="3443" spans="1:4" s="476" customFormat="1" x14ac:dyDescent="0.2">
      <c r="A3443" s="476">
        <v>39437</v>
      </c>
      <c r="B3443" s="476" t="s">
        <v>10571</v>
      </c>
      <c r="C3443" s="476" t="s">
        <v>9</v>
      </c>
      <c r="D3443" s="477">
        <v>0.16</v>
      </c>
    </row>
    <row r="3444" spans="1:4" s="476" customFormat="1" x14ac:dyDescent="0.2">
      <c r="A3444" s="476">
        <v>39439</v>
      </c>
      <c r="B3444" s="476" t="s">
        <v>10572</v>
      </c>
      <c r="C3444" s="476" t="s">
        <v>9</v>
      </c>
      <c r="D3444" s="477">
        <v>0.11</v>
      </c>
    </row>
    <row r="3445" spans="1:4" s="476" customFormat="1" x14ac:dyDescent="0.2">
      <c r="A3445" s="476">
        <v>39440</v>
      </c>
      <c r="B3445" s="476" t="s">
        <v>10573</v>
      </c>
      <c r="C3445" s="476" t="s">
        <v>9</v>
      </c>
      <c r="D3445" s="477">
        <v>0.14000000000000001</v>
      </c>
    </row>
    <row r="3446" spans="1:4" s="476" customFormat="1" x14ac:dyDescent="0.2">
      <c r="A3446" s="476">
        <v>39441</v>
      </c>
      <c r="B3446" s="476" t="s">
        <v>10574</v>
      </c>
      <c r="C3446" s="476" t="s">
        <v>9</v>
      </c>
      <c r="D3446" s="477">
        <v>0.18</v>
      </c>
    </row>
    <row r="3447" spans="1:4" s="476" customFormat="1" x14ac:dyDescent="0.2">
      <c r="A3447" s="476">
        <v>39442</v>
      </c>
      <c r="B3447" s="476" t="s">
        <v>10575</v>
      </c>
      <c r="C3447" s="476" t="s">
        <v>9</v>
      </c>
      <c r="D3447" s="477">
        <v>0.13</v>
      </c>
    </row>
    <row r="3448" spans="1:4" s="476" customFormat="1" x14ac:dyDescent="0.2">
      <c r="A3448" s="476">
        <v>39443</v>
      </c>
      <c r="B3448" s="476" t="s">
        <v>10576</v>
      </c>
      <c r="C3448" s="476" t="s">
        <v>9</v>
      </c>
      <c r="D3448" s="477">
        <v>0.17</v>
      </c>
    </row>
    <row r="3449" spans="1:4" s="476" customFormat="1" x14ac:dyDescent="0.2">
      <c r="A3449" s="476">
        <v>4329</v>
      </c>
      <c r="B3449" s="476" t="s">
        <v>10577</v>
      </c>
      <c r="C3449" s="476" t="s">
        <v>9</v>
      </c>
      <c r="D3449" s="477">
        <v>1.55</v>
      </c>
    </row>
    <row r="3450" spans="1:4" s="476" customFormat="1" x14ac:dyDescent="0.2">
      <c r="A3450" s="476">
        <v>4383</v>
      </c>
      <c r="B3450" s="476" t="s">
        <v>10578</v>
      </c>
      <c r="C3450" s="476" t="s">
        <v>9</v>
      </c>
      <c r="D3450" s="477">
        <v>14.01</v>
      </c>
    </row>
    <row r="3451" spans="1:4" s="476" customFormat="1" x14ac:dyDescent="0.2">
      <c r="A3451" s="476">
        <v>4344</v>
      </c>
      <c r="B3451" s="476" t="s">
        <v>10579</v>
      </c>
      <c r="C3451" s="476" t="s">
        <v>9</v>
      </c>
      <c r="D3451" s="477">
        <v>14.69</v>
      </c>
    </row>
    <row r="3452" spans="1:4" s="476" customFormat="1" x14ac:dyDescent="0.2">
      <c r="A3452" s="476">
        <v>436</v>
      </c>
      <c r="B3452" s="476" t="s">
        <v>10580</v>
      </c>
      <c r="C3452" s="476" t="s">
        <v>9</v>
      </c>
      <c r="D3452" s="477">
        <v>7.45</v>
      </c>
    </row>
    <row r="3453" spans="1:4" s="476" customFormat="1" x14ac:dyDescent="0.2">
      <c r="A3453" s="476">
        <v>442</v>
      </c>
      <c r="B3453" s="476" t="s">
        <v>1509</v>
      </c>
      <c r="C3453" s="476" t="s">
        <v>9</v>
      </c>
      <c r="D3453" s="477">
        <v>4.4000000000000004</v>
      </c>
    </row>
    <row r="3454" spans="1:4" s="476" customFormat="1" x14ac:dyDescent="0.2">
      <c r="A3454" s="476">
        <v>11953</v>
      </c>
      <c r="B3454" s="476" t="s">
        <v>10581</v>
      </c>
      <c r="C3454" s="476" t="s">
        <v>9</v>
      </c>
      <c r="D3454" s="477">
        <v>2.33</v>
      </c>
    </row>
    <row r="3455" spans="1:4" s="476" customFormat="1" x14ac:dyDescent="0.2">
      <c r="A3455" s="476">
        <v>4335</v>
      </c>
      <c r="B3455" s="476" t="s">
        <v>10582</v>
      </c>
      <c r="C3455" s="476" t="s">
        <v>9</v>
      </c>
      <c r="D3455" s="477">
        <v>9.86</v>
      </c>
    </row>
    <row r="3456" spans="1:4" s="476" customFormat="1" x14ac:dyDescent="0.2">
      <c r="A3456" s="476">
        <v>4334</v>
      </c>
      <c r="B3456" s="476" t="s">
        <v>10583</v>
      </c>
      <c r="C3456" s="476" t="s">
        <v>9</v>
      </c>
      <c r="D3456" s="477">
        <v>13.53</v>
      </c>
    </row>
    <row r="3457" spans="1:4" s="476" customFormat="1" x14ac:dyDescent="0.2">
      <c r="A3457" s="476">
        <v>4343</v>
      </c>
      <c r="B3457" s="476" t="s">
        <v>10584</v>
      </c>
      <c r="C3457" s="476" t="s">
        <v>9</v>
      </c>
      <c r="D3457" s="477">
        <v>3.32</v>
      </c>
    </row>
    <row r="3458" spans="1:4" s="476" customFormat="1" x14ac:dyDescent="0.2">
      <c r="A3458" s="476">
        <v>430</v>
      </c>
      <c r="B3458" s="476" t="s">
        <v>10585</v>
      </c>
      <c r="C3458" s="476" t="s">
        <v>9</v>
      </c>
      <c r="D3458" s="477">
        <v>6.67</v>
      </c>
    </row>
    <row r="3459" spans="1:4" s="476" customFormat="1" x14ac:dyDescent="0.2">
      <c r="A3459" s="476">
        <v>441</v>
      </c>
      <c r="B3459" s="476" t="s">
        <v>10586</v>
      </c>
      <c r="C3459" s="476" t="s">
        <v>9</v>
      </c>
      <c r="D3459" s="477">
        <v>7.34</v>
      </c>
    </row>
    <row r="3460" spans="1:4" s="476" customFormat="1" x14ac:dyDescent="0.2">
      <c r="A3460" s="476">
        <v>431</v>
      </c>
      <c r="B3460" s="476" t="s">
        <v>10587</v>
      </c>
      <c r="C3460" s="476" t="s">
        <v>9</v>
      </c>
      <c r="D3460" s="477">
        <v>8.86</v>
      </c>
    </row>
    <row r="3461" spans="1:4" s="476" customFormat="1" x14ac:dyDescent="0.2">
      <c r="A3461" s="476">
        <v>432</v>
      </c>
      <c r="B3461" s="476" t="s">
        <v>10588</v>
      </c>
      <c r="C3461" s="476" t="s">
        <v>9</v>
      </c>
      <c r="D3461" s="477">
        <v>9.7799999999999994</v>
      </c>
    </row>
    <row r="3462" spans="1:4" s="476" customFormat="1" x14ac:dyDescent="0.2">
      <c r="A3462" s="476">
        <v>429</v>
      </c>
      <c r="B3462" s="476" t="s">
        <v>10589</v>
      </c>
      <c r="C3462" s="476" t="s">
        <v>9</v>
      </c>
      <c r="D3462" s="477">
        <v>13.18</v>
      </c>
    </row>
    <row r="3463" spans="1:4" s="476" customFormat="1" x14ac:dyDescent="0.2">
      <c r="A3463" s="476">
        <v>439</v>
      </c>
      <c r="B3463" s="476" t="s">
        <v>10590</v>
      </c>
      <c r="C3463" s="476" t="s">
        <v>9</v>
      </c>
      <c r="D3463" s="477">
        <v>11.23</v>
      </c>
    </row>
    <row r="3464" spans="1:4" s="476" customFormat="1" x14ac:dyDescent="0.2">
      <c r="A3464" s="476">
        <v>433</v>
      </c>
      <c r="B3464" s="476" t="s">
        <v>10591</v>
      </c>
      <c r="C3464" s="476" t="s">
        <v>9</v>
      </c>
      <c r="D3464" s="477">
        <v>13.11</v>
      </c>
    </row>
    <row r="3465" spans="1:4" s="476" customFormat="1" x14ac:dyDescent="0.2">
      <c r="A3465" s="476">
        <v>437</v>
      </c>
      <c r="B3465" s="476" t="s">
        <v>10592</v>
      </c>
      <c r="C3465" s="476" t="s">
        <v>9</v>
      </c>
      <c r="D3465" s="477">
        <v>17.420000000000002</v>
      </c>
    </row>
    <row r="3466" spans="1:4" s="476" customFormat="1" x14ac:dyDescent="0.2">
      <c r="A3466" s="476">
        <v>11790</v>
      </c>
      <c r="B3466" s="476" t="s">
        <v>10593</v>
      </c>
      <c r="C3466" s="476" t="s">
        <v>9</v>
      </c>
      <c r="D3466" s="477">
        <v>19.760000000000002</v>
      </c>
    </row>
    <row r="3467" spans="1:4" s="476" customFormat="1" x14ac:dyDescent="0.2">
      <c r="A3467" s="476">
        <v>428</v>
      </c>
      <c r="B3467" s="476" t="s">
        <v>10594</v>
      </c>
      <c r="C3467" s="476" t="s">
        <v>9</v>
      </c>
      <c r="D3467" s="477">
        <v>21.49</v>
      </c>
    </row>
    <row r="3468" spans="1:4" s="476" customFormat="1" x14ac:dyDescent="0.2">
      <c r="A3468" s="476">
        <v>4384</v>
      </c>
      <c r="B3468" s="476" t="s">
        <v>1399</v>
      </c>
      <c r="C3468" s="476" t="s">
        <v>9</v>
      </c>
      <c r="D3468" s="477">
        <v>16.100000000000001</v>
      </c>
    </row>
    <row r="3469" spans="1:4" s="476" customFormat="1" x14ac:dyDescent="0.2">
      <c r="A3469" s="476">
        <v>4351</v>
      </c>
      <c r="B3469" s="476" t="s">
        <v>1403</v>
      </c>
      <c r="C3469" s="476" t="s">
        <v>9</v>
      </c>
      <c r="D3469" s="477">
        <v>11.94</v>
      </c>
    </row>
    <row r="3470" spans="1:4" s="476" customFormat="1" x14ac:dyDescent="0.2">
      <c r="A3470" s="476">
        <v>11054</v>
      </c>
      <c r="B3470" s="476" t="s">
        <v>10595</v>
      </c>
      <c r="C3470" s="476" t="s">
        <v>9</v>
      </c>
      <c r="D3470" s="477">
        <v>0.05</v>
      </c>
    </row>
    <row r="3471" spans="1:4" s="476" customFormat="1" x14ac:dyDescent="0.2">
      <c r="A3471" s="476">
        <v>11055</v>
      </c>
      <c r="B3471" s="476" t="s">
        <v>10596</v>
      </c>
      <c r="C3471" s="476" t="s">
        <v>9</v>
      </c>
      <c r="D3471" s="477">
        <v>0.08</v>
      </c>
    </row>
    <row r="3472" spans="1:4" s="476" customFormat="1" x14ac:dyDescent="0.2">
      <c r="A3472" s="476">
        <v>11056</v>
      </c>
      <c r="B3472" s="476" t="s">
        <v>10597</v>
      </c>
      <c r="C3472" s="476" t="s">
        <v>9</v>
      </c>
      <c r="D3472" s="477">
        <v>0.09</v>
      </c>
    </row>
    <row r="3473" spans="1:4" s="476" customFormat="1" x14ac:dyDescent="0.2">
      <c r="A3473" s="476">
        <v>11057</v>
      </c>
      <c r="B3473" s="476" t="s">
        <v>10598</v>
      </c>
      <c r="C3473" s="476" t="s">
        <v>9</v>
      </c>
      <c r="D3473" s="477">
        <v>0.18</v>
      </c>
    </row>
    <row r="3474" spans="1:4" s="476" customFormat="1" x14ac:dyDescent="0.2">
      <c r="A3474" s="476">
        <v>11059</v>
      </c>
      <c r="B3474" s="476" t="s">
        <v>10599</v>
      </c>
      <c r="C3474" s="476" t="s">
        <v>9</v>
      </c>
      <c r="D3474" s="477">
        <v>0.36</v>
      </c>
    </row>
    <row r="3475" spans="1:4" s="476" customFormat="1" x14ac:dyDescent="0.2">
      <c r="A3475" s="476">
        <v>11058</v>
      </c>
      <c r="B3475" s="476" t="s">
        <v>10600</v>
      </c>
      <c r="C3475" s="476" t="s">
        <v>9</v>
      </c>
      <c r="D3475" s="477">
        <v>0.47</v>
      </c>
    </row>
    <row r="3476" spans="1:4" s="476" customFormat="1" x14ac:dyDescent="0.2">
      <c r="A3476" s="476">
        <v>4380</v>
      </c>
      <c r="B3476" s="476" t="s">
        <v>10601</v>
      </c>
      <c r="C3476" s="476" t="s">
        <v>9</v>
      </c>
      <c r="D3476" s="477">
        <v>1.58</v>
      </c>
    </row>
    <row r="3477" spans="1:4" s="476" customFormat="1" x14ac:dyDescent="0.2">
      <c r="A3477" s="476">
        <v>4299</v>
      </c>
      <c r="B3477" s="476" t="s">
        <v>10602</v>
      </c>
      <c r="C3477" s="476" t="s">
        <v>9</v>
      </c>
      <c r="D3477" s="477">
        <v>1.49</v>
      </c>
    </row>
    <row r="3478" spans="1:4" s="476" customFormat="1" x14ac:dyDescent="0.2">
      <c r="A3478" s="476">
        <v>4304</v>
      </c>
      <c r="B3478" s="476" t="s">
        <v>10603</v>
      </c>
      <c r="C3478" s="476" t="s">
        <v>9</v>
      </c>
      <c r="D3478" s="477">
        <v>2.0299999999999998</v>
      </c>
    </row>
    <row r="3479" spans="1:4" s="476" customFormat="1" x14ac:dyDescent="0.2">
      <c r="A3479" s="476">
        <v>4305</v>
      </c>
      <c r="B3479" s="476" t="s">
        <v>10604</v>
      </c>
      <c r="C3479" s="476" t="s">
        <v>9</v>
      </c>
      <c r="D3479" s="477">
        <v>2.36</v>
      </c>
    </row>
    <row r="3480" spans="1:4" s="476" customFormat="1" x14ac:dyDescent="0.2">
      <c r="A3480" s="476">
        <v>4306</v>
      </c>
      <c r="B3480" s="476" t="s">
        <v>10605</v>
      </c>
      <c r="C3480" s="476" t="s">
        <v>9</v>
      </c>
      <c r="D3480" s="477">
        <v>2.74</v>
      </c>
    </row>
    <row r="3481" spans="1:4" s="476" customFormat="1" x14ac:dyDescent="0.2">
      <c r="A3481" s="476">
        <v>4308</v>
      </c>
      <c r="B3481" s="476" t="s">
        <v>10606</v>
      </c>
      <c r="C3481" s="476" t="s">
        <v>9</v>
      </c>
      <c r="D3481" s="477">
        <v>5.67</v>
      </c>
    </row>
    <row r="3482" spans="1:4" s="476" customFormat="1" x14ac:dyDescent="0.2">
      <c r="A3482" s="476">
        <v>4302</v>
      </c>
      <c r="B3482" s="476" t="s">
        <v>1259</v>
      </c>
      <c r="C3482" s="476" t="s">
        <v>9</v>
      </c>
      <c r="D3482" s="477">
        <v>4.25</v>
      </c>
    </row>
    <row r="3483" spans="1:4" s="476" customFormat="1" x14ac:dyDescent="0.2">
      <c r="A3483" s="476">
        <v>4300</v>
      </c>
      <c r="B3483" s="476" t="s">
        <v>10607</v>
      </c>
      <c r="C3483" s="476" t="s">
        <v>9</v>
      </c>
      <c r="D3483" s="477">
        <v>1.01</v>
      </c>
    </row>
    <row r="3484" spans="1:4" s="476" customFormat="1" x14ac:dyDescent="0.2">
      <c r="A3484" s="476">
        <v>4301</v>
      </c>
      <c r="B3484" s="476" t="s">
        <v>10608</v>
      </c>
      <c r="C3484" s="476" t="s">
        <v>9</v>
      </c>
      <c r="D3484" s="477">
        <v>1.24</v>
      </c>
    </row>
    <row r="3485" spans="1:4" s="476" customFormat="1" x14ac:dyDescent="0.2">
      <c r="A3485" s="476">
        <v>4320</v>
      </c>
      <c r="B3485" s="476" t="s">
        <v>10609</v>
      </c>
      <c r="C3485" s="476" t="s">
        <v>9</v>
      </c>
      <c r="D3485" s="477">
        <v>3.76</v>
      </c>
    </row>
    <row r="3486" spans="1:4" s="476" customFormat="1" x14ac:dyDescent="0.2">
      <c r="A3486" s="476">
        <v>4318</v>
      </c>
      <c r="B3486" s="476" t="s">
        <v>10610</v>
      </c>
      <c r="C3486" s="476" t="s">
        <v>9</v>
      </c>
      <c r="D3486" s="477">
        <v>1.83</v>
      </c>
    </row>
    <row r="3487" spans="1:4" s="476" customFormat="1" x14ac:dyDescent="0.2">
      <c r="A3487" s="476">
        <v>40547</v>
      </c>
      <c r="B3487" s="476" t="s">
        <v>1313</v>
      </c>
      <c r="C3487" s="476" t="s">
        <v>9561</v>
      </c>
      <c r="D3487" s="477">
        <v>19.57</v>
      </c>
    </row>
    <row r="3488" spans="1:4" s="476" customFormat="1" x14ac:dyDescent="0.2">
      <c r="A3488" s="476">
        <v>11962</v>
      </c>
      <c r="B3488" s="476" t="s">
        <v>10611</v>
      </c>
      <c r="C3488" s="476" t="s">
        <v>9</v>
      </c>
      <c r="D3488" s="477">
        <v>0.16</v>
      </c>
    </row>
    <row r="3489" spans="1:4" s="476" customFormat="1" x14ac:dyDescent="0.2">
      <c r="A3489" s="476">
        <v>4332</v>
      </c>
      <c r="B3489" s="476" t="s">
        <v>10612</v>
      </c>
      <c r="C3489" s="476" t="s">
        <v>9</v>
      </c>
      <c r="D3489" s="477">
        <v>0.78</v>
      </c>
    </row>
    <row r="3490" spans="1:4" s="476" customFormat="1" x14ac:dyDescent="0.2">
      <c r="A3490" s="476">
        <v>4331</v>
      </c>
      <c r="B3490" s="476" t="s">
        <v>10613</v>
      </c>
      <c r="C3490" s="476" t="s">
        <v>9</v>
      </c>
      <c r="D3490" s="477">
        <v>2.93</v>
      </c>
    </row>
    <row r="3491" spans="1:4" s="476" customFormat="1" x14ac:dyDescent="0.2">
      <c r="A3491" s="476">
        <v>4336</v>
      </c>
      <c r="B3491" s="476" t="s">
        <v>10614</v>
      </c>
      <c r="C3491" s="476" t="s">
        <v>9</v>
      </c>
      <c r="D3491" s="477">
        <v>3.76</v>
      </c>
    </row>
    <row r="3492" spans="1:4" s="476" customFormat="1" x14ac:dyDescent="0.2">
      <c r="A3492" s="476">
        <v>13294</v>
      </c>
      <c r="B3492" s="476" t="s">
        <v>10615</v>
      </c>
      <c r="C3492" s="476" t="s">
        <v>9</v>
      </c>
      <c r="D3492" s="477">
        <v>1.07</v>
      </c>
    </row>
    <row r="3493" spans="1:4" s="476" customFormat="1" x14ac:dyDescent="0.2">
      <c r="A3493" s="476">
        <v>11948</v>
      </c>
      <c r="B3493" s="476" t="s">
        <v>10616</v>
      </c>
      <c r="C3493" s="476" t="s">
        <v>9</v>
      </c>
      <c r="D3493" s="477">
        <v>0.48</v>
      </c>
    </row>
    <row r="3494" spans="1:4" s="476" customFormat="1" x14ac:dyDescent="0.2">
      <c r="A3494" s="476">
        <v>4382</v>
      </c>
      <c r="B3494" s="476" t="s">
        <v>10617</v>
      </c>
      <c r="C3494" s="476" t="s">
        <v>9</v>
      </c>
      <c r="D3494" s="477">
        <v>0.8</v>
      </c>
    </row>
    <row r="3495" spans="1:4" s="476" customFormat="1" x14ac:dyDescent="0.2">
      <c r="A3495" s="476">
        <v>4354</v>
      </c>
      <c r="B3495" s="476" t="s">
        <v>10618</v>
      </c>
      <c r="C3495" s="476" t="s">
        <v>9</v>
      </c>
      <c r="D3495" s="477">
        <v>33.69</v>
      </c>
    </row>
    <row r="3496" spans="1:4" s="476" customFormat="1" x14ac:dyDescent="0.2">
      <c r="A3496" s="476">
        <v>40839</v>
      </c>
      <c r="B3496" s="476" t="s">
        <v>10619</v>
      </c>
      <c r="C3496" s="476" t="s">
        <v>9561</v>
      </c>
      <c r="D3496" s="477">
        <v>81.069999999999993</v>
      </c>
    </row>
    <row r="3497" spans="1:4" s="476" customFormat="1" x14ac:dyDescent="0.2">
      <c r="A3497" s="476">
        <v>40552</v>
      </c>
      <c r="B3497" s="476" t="s">
        <v>10620</v>
      </c>
      <c r="C3497" s="476" t="s">
        <v>9561</v>
      </c>
      <c r="D3497" s="477">
        <v>33.54</v>
      </c>
    </row>
    <row r="3498" spans="1:4" s="476" customFormat="1" x14ac:dyDescent="0.2">
      <c r="A3498" s="476">
        <v>40549</v>
      </c>
      <c r="B3498" s="476" t="s">
        <v>10621</v>
      </c>
      <c r="C3498" s="476" t="s">
        <v>9561</v>
      </c>
      <c r="D3498" s="477">
        <v>132.80000000000001</v>
      </c>
    </row>
    <row r="3499" spans="1:4" s="476" customFormat="1" x14ac:dyDescent="0.2">
      <c r="A3499" s="476">
        <v>4385</v>
      </c>
      <c r="B3499" s="476" t="s">
        <v>13232</v>
      </c>
      <c r="C3499" s="476" t="s">
        <v>8049</v>
      </c>
      <c r="D3499" s="478">
        <v>6637.31</v>
      </c>
    </row>
    <row r="3500" spans="1:4" s="476" customFormat="1" x14ac:dyDescent="0.2">
      <c r="A3500" s="476">
        <v>20078</v>
      </c>
      <c r="B3500" s="476" t="s">
        <v>16831</v>
      </c>
      <c r="C3500" s="476" t="s">
        <v>9</v>
      </c>
      <c r="D3500" s="477">
        <v>27.62</v>
      </c>
    </row>
    <row r="3501" spans="1:4" s="476" customFormat="1" x14ac:dyDescent="0.2">
      <c r="A3501" s="476">
        <v>39897</v>
      </c>
      <c r="B3501" s="476" t="s">
        <v>10622</v>
      </c>
      <c r="C3501" s="476" t="s">
        <v>9</v>
      </c>
      <c r="D3501" s="477">
        <v>57.87</v>
      </c>
    </row>
    <row r="3502" spans="1:4" s="476" customFormat="1" x14ac:dyDescent="0.2">
      <c r="A3502" s="476">
        <v>118</v>
      </c>
      <c r="B3502" s="476" t="s">
        <v>16832</v>
      </c>
      <c r="C3502" s="476" t="s">
        <v>9</v>
      </c>
      <c r="D3502" s="477">
        <v>58.41</v>
      </c>
    </row>
    <row r="3503" spans="1:4" s="476" customFormat="1" x14ac:dyDescent="0.2">
      <c r="A3503" s="476">
        <v>4396</v>
      </c>
      <c r="B3503" s="476" t="s">
        <v>16833</v>
      </c>
      <c r="C3503" s="476" t="s">
        <v>3</v>
      </c>
      <c r="D3503" s="477">
        <v>175.11</v>
      </c>
    </row>
    <row r="3504" spans="1:4" s="476" customFormat="1" x14ac:dyDescent="0.2">
      <c r="A3504" s="476">
        <v>36881</v>
      </c>
      <c r="B3504" s="476" t="s">
        <v>16834</v>
      </c>
      <c r="C3504" s="476" t="s">
        <v>3</v>
      </c>
      <c r="D3504" s="477">
        <v>112.78</v>
      </c>
    </row>
    <row r="3505" spans="1:4" s="476" customFormat="1" x14ac:dyDescent="0.2">
      <c r="A3505" s="476">
        <v>4397</v>
      </c>
      <c r="B3505" s="476" t="s">
        <v>16835</v>
      </c>
      <c r="C3505" s="476" t="s">
        <v>3</v>
      </c>
      <c r="D3505" s="477">
        <v>190.48</v>
      </c>
    </row>
    <row r="3506" spans="1:4" s="476" customFormat="1" x14ac:dyDescent="0.2">
      <c r="A3506" s="476">
        <v>36882</v>
      </c>
      <c r="B3506" s="476" t="s">
        <v>16836</v>
      </c>
      <c r="C3506" s="476" t="s">
        <v>3</v>
      </c>
      <c r="D3506" s="477">
        <v>134.85</v>
      </c>
    </row>
    <row r="3507" spans="1:4" s="476" customFormat="1" x14ac:dyDescent="0.2">
      <c r="A3507" s="476">
        <v>4751</v>
      </c>
      <c r="B3507" s="476" t="s">
        <v>10623</v>
      </c>
      <c r="C3507" s="476" t="s">
        <v>7605</v>
      </c>
      <c r="D3507" s="477">
        <v>19.12</v>
      </c>
    </row>
    <row r="3508" spans="1:4" s="476" customFormat="1" x14ac:dyDescent="0.2">
      <c r="A3508" s="476">
        <v>41066</v>
      </c>
      <c r="B3508" s="476" t="s">
        <v>10624</v>
      </c>
      <c r="C3508" s="476" t="s">
        <v>908</v>
      </c>
      <c r="D3508" s="478">
        <v>3408.95</v>
      </c>
    </row>
    <row r="3509" spans="1:4" s="476" customFormat="1" x14ac:dyDescent="0.2">
      <c r="A3509" s="476">
        <v>39604</v>
      </c>
      <c r="B3509" s="476" t="s">
        <v>10625</v>
      </c>
      <c r="C3509" s="476" t="s">
        <v>9</v>
      </c>
      <c r="D3509" s="477">
        <v>15.61</v>
      </c>
    </row>
    <row r="3510" spans="1:4" s="476" customFormat="1" x14ac:dyDescent="0.2">
      <c r="A3510" s="476">
        <v>39605</v>
      </c>
      <c r="B3510" s="476" t="s">
        <v>10626</v>
      </c>
      <c r="C3510" s="476" t="s">
        <v>9</v>
      </c>
      <c r="D3510" s="477">
        <v>21.67</v>
      </c>
    </row>
    <row r="3511" spans="1:4" s="476" customFormat="1" x14ac:dyDescent="0.2">
      <c r="A3511" s="476">
        <v>39606</v>
      </c>
      <c r="B3511" s="476" t="s">
        <v>10627</v>
      </c>
      <c r="C3511" s="476" t="s">
        <v>9</v>
      </c>
      <c r="D3511" s="477">
        <v>27.52</v>
      </c>
    </row>
    <row r="3512" spans="1:4" s="476" customFormat="1" x14ac:dyDescent="0.2">
      <c r="A3512" s="476">
        <v>39607</v>
      </c>
      <c r="B3512" s="476" t="s">
        <v>10628</v>
      </c>
      <c r="C3512" s="476" t="s">
        <v>9</v>
      </c>
      <c r="D3512" s="477">
        <v>31.57</v>
      </c>
    </row>
    <row r="3513" spans="1:4" s="476" customFormat="1" x14ac:dyDescent="0.2">
      <c r="A3513" s="476">
        <v>39594</v>
      </c>
      <c r="B3513" s="476" t="s">
        <v>10629</v>
      </c>
      <c r="C3513" s="476" t="s">
        <v>9</v>
      </c>
      <c r="D3513" s="477">
        <v>298.86</v>
      </c>
    </row>
    <row r="3514" spans="1:4" s="476" customFormat="1" x14ac:dyDescent="0.2">
      <c r="A3514" s="476">
        <v>39596</v>
      </c>
      <c r="B3514" s="476" t="s">
        <v>1994</v>
      </c>
      <c r="C3514" s="476" t="s">
        <v>9</v>
      </c>
      <c r="D3514" s="477">
        <v>520.9</v>
      </c>
    </row>
    <row r="3515" spans="1:4" s="476" customFormat="1" x14ac:dyDescent="0.2">
      <c r="A3515" s="476">
        <v>39595</v>
      </c>
      <c r="B3515" s="476" t="s">
        <v>10630</v>
      </c>
      <c r="C3515" s="476" t="s">
        <v>9</v>
      </c>
      <c r="D3515" s="477">
        <v>437.25</v>
      </c>
    </row>
    <row r="3516" spans="1:4" s="476" customFormat="1" x14ac:dyDescent="0.2">
      <c r="A3516" s="476">
        <v>39597</v>
      </c>
      <c r="B3516" s="476" t="s">
        <v>10631</v>
      </c>
      <c r="C3516" s="476" t="s">
        <v>9</v>
      </c>
      <c r="D3516" s="477">
        <v>702.46</v>
      </c>
    </row>
    <row r="3517" spans="1:4" s="476" customFormat="1" x14ac:dyDescent="0.2">
      <c r="A3517" s="476">
        <v>10731</v>
      </c>
      <c r="B3517" s="476" t="s">
        <v>10632</v>
      </c>
      <c r="C3517" s="476" t="s">
        <v>3</v>
      </c>
      <c r="D3517" s="477">
        <v>33.1</v>
      </c>
    </row>
    <row r="3518" spans="1:4" s="476" customFormat="1" x14ac:dyDescent="0.2">
      <c r="A3518" s="476">
        <v>4704</v>
      </c>
      <c r="B3518" s="476" t="s">
        <v>10633</v>
      </c>
      <c r="C3518" s="476" t="s">
        <v>3</v>
      </c>
      <c r="D3518" s="477">
        <v>29.87</v>
      </c>
    </row>
    <row r="3519" spans="1:4" s="476" customFormat="1" x14ac:dyDescent="0.2">
      <c r="A3519" s="476">
        <v>10730</v>
      </c>
      <c r="B3519" s="476" t="s">
        <v>10634</v>
      </c>
      <c r="C3519" s="476" t="s">
        <v>3</v>
      </c>
      <c r="D3519" s="477">
        <v>32</v>
      </c>
    </row>
    <row r="3520" spans="1:4" s="476" customFormat="1" x14ac:dyDescent="0.2">
      <c r="A3520" s="476">
        <v>4729</v>
      </c>
      <c r="B3520" s="476" t="s">
        <v>10635</v>
      </c>
      <c r="C3520" s="476" t="s">
        <v>23</v>
      </c>
      <c r="D3520" s="477">
        <v>136.46</v>
      </c>
    </row>
    <row r="3521" spans="1:4" s="476" customFormat="1" x14ac:dyDescent="0.2">
      <c r="A3521" s="476">
        <v>4720</v>
      </c>
      <c r="B3521" s="476" t="s">
        <v>10636</v>
      </c>
      <c r="C3521" s="476" t="s">
        <v>23</v>
      </c>
      <c r="D3521" s="477">
        <v>156.36000000000001</v>
      </c>
    </row>
    <row r="3522" spans="1:4" s="476" customFormat="1" x14ac:dyDescent="0.2">
      <c r="A3522" s="476">
        <v>4721</v>
      </c>
      <c r="B3522" s="476" t="s">
        <v>1143</v>
      </c>
      <c r="C3522" s="476" t="s">
        <v>23</v>
      </c>
      <c r="D3522" s="477">
        <v>135.43</v>
      </c>
    </row>
    <row r="3523" spans="1:4" s="476" customFormat="1" x14ac:dyDescent="0.2">
      <c r="A3523" s="476">
        <v>4718</v>
      </c>
      <c r="B3523" s="476" t="s">
        <v>1291</v>
      </c>
      <c r="C3523" s="476" t="s">
        <v>23</v>
      </c>
      <c r="D3523" s="477">
        <v>136.15</v>
      </c>
    </row>
    <row r="3524" spans="1:4" s="476" customFormat="1" x14ac:dyDescent="0.2">
      <c r="A3524" s="476">
        <v>4722</v>
      </c>
      <c r="B3524" s="476" t="s">
        <v>10637</v>
      </c>
      <c r="C3524" s="476" t="s">
        <v>23</v>
      </c>
      <c r="D3524" s="477">
        <v>127.93</v>
      </c>
    </row>
    <row r="3525" spans="1:4" s="476" customFormat="1" x14ac:dyDescent="0.2">
      <c r="A3525" s="476">
        <v>4723</v>
      </c>
      <c r="B3525" s="476" t="s">
        <v>10638</v>
      </c>
      <c r="C3525" s="476" t="s">
        <v>23</v>
      </c>
      <c r="D3525" s="477">
        <v>126.83</v>
      </c>
    </row>
    <row r="3526" spans="1:4" s="476" customFormat="1" x14ac:dyDescent="0.2">
      <c r="A3526" s="476">
        <v>4727</v>
      </c>
      <c r="B3526" s="476" t="s">
        <v>10639</v>
      </c>
      <c r="C3526" s="476" t="s">
        <v>23</v>
      </c>
      <c r="D3526" s="477">
        <v>116.09</v>
      </c>
    </row>
    <row r="3527" spans="1:4" s="476" customFormat="1" x14ac:dyDescent="0.2">
      <c r="A3527" s="476">
        <v>4748</v>
      </c>
      <c r="B3527" s="476" t="s">
        <v>10640</v>
      </c>
      <c r="C3527" s="476" t="s">
        <v>23</v>
      </c>
      <c r="D3527" s="477">
        <v>125.09</v>
      </c>
    </row>
    <row r="3528" spans="1:4" s="476" customFormat="1" x14ac:dyDescent="0.2">
      <c r="A3528" s="476">
        <v>4730</v>
      </c>
      <c r="B3528" s="476" t="s">
        <v>10641</v>
      </c>
      <c r="C3528" s="476" t="s">
        <v>23</v>
      </c>
      <c r="D3528" s="477">
        <v>127.3</v>
      </c>
    </row>
    <row r="3529" spans="1:4" s="476" customFormat="1" x14ac:dyDescent="0.2">
      <c r="A3529" s="476">
        <v>13186</v>
      </c>
      <c r="B3529" s="476" t="s">
        <v>10642</v>
      </c>
      <c r="C3529" s="476" t="s">
        <v>23</v>
      </c>
      <c r="D3529" s="477">
        <v>100.29</v>
      </c>
    </row>
    <row r="3530" spans="1:4" s="476" customFormat="1" x14ac:dyDescent="0.2">
      <c r="A3530" s="476">
        <v>10737</v>
      </c>
      <c r="B3530" s="476" t="s">
        <v>10643</v>
      </c>
      <c r="C3530" s="476" t="s">
        <v>3</v>
      </c>
      <c r="D3530" s="477">
        <v>104.02</v>
      </c>
    </row>
    <row r="3531" spans="1:4" s="476" customFormat="1" x14ac:dyDescent="0.2">
      <c r="A3531" s="476">
        <v>10734</v>
      </c>
      <c r="B3531" s="476" t="s">
        <v>10644</v>
      </c>
      <c r="C3531" s="476" t="s">
        <v>3</v>
      </c>
      <c r="D3531" s="477">
        <v>61.87</v>
      </c>
    </row>
    <row r="3532" spans="1:4" s="476" customFormat="1" x14ac:dyDescent="0.2">
      <c r="A3532" s="476">
        <v>4708</v>
      </c>
      <c r="B3532" s="476" t="s">
        <v>10645</v>
      </c>
      <c r="C3532" s="476" t="s">
        <v>3</v>
      </c>
      <c r="D3532" s="477">
        <v>120.02</v>
      </c>
    </row>
    <row r="3533" spans="1:4" s="476" customFormat="1" x14ac:dyDescent="0.2">
      <c r="A3533" s="476">
        <v>4712</v>
      </c>
      <c r="B3533" s="476" t="s">
        <v>10646</v>
      </c>
      <c r="C3533" s="476" t="s">
        <v>3</v>
      </c>
      <c r="D3533" s="477">
        <v>58.67</v>
      </c>
    </row>
    <row r="3534" spans="1:4" s="476" customFormat="1" x14ac:dyDescent="0.2">
      <c r="A3534" s="476">
        <v>4710</v>
      </c>
      <c r="B3534" s="476" t="s">
        <v>10647</v>
      </c>
      <c r="C3534" s="476" t="s">
        <v>3</v>
      </c>
      <c r="D3534" s="477">
        <v>188.17</v>
      </c>
    </row>
    <row r="3535" spans="1:4" s="476" customFormat="1" x14ac:dyDescent="0.2">
      <c r="A3535" s="476">
        <v>4746</v>
      </c>
      <c r="B3535" s="476" t="s">
        <v>10648</v>
      </c>
      <c r="C3535" s="476" t="s">
        <v>23</v>
      </c>
      <c r="D3535" s="477">
        <v>95.08</v>
      </c>
    </row>
    <row r="3536" spans="1:4" s="476" customFormat="1" x14ac:dyDescent="0.2">
      <c r="A3536" s="476">
        <v>4750</v>
      </c>
      <c r="B3536" s="476" t="s">
        <v>1207</v>
      </c>
      <c r="C3536" s="476" t="s">
        <v>7605</v>
      </c>
      <c r="D3536" s="477">
        <v>17.52</v>
      </c>
    </row>
    <row r="3537" spans="1:4" s="476" customFormat="1" x14ac:dyDescent="0.2">
      <c r="A3537" s="476">
        <v>41065</v>
      </c>
      <c r="B3537" s="476" t="s">
        <v>10649</v>
      </c>
      <c r="C3537" s="476" t="s">
        <v>908</v>
      </c>
      <c r="D3537" s="478">
        <v>3122</v>
      </c>
    </row>
    <row r="3538" spans="1:4" s="476" customFormat="1" x14ac:dyDescent="0.2">
      <c r="A3538" s="476">
        <v>34747</v>
      </c>
      <c r="B3538" s="476" t="s">
        <v>10650</v>
      </c>
      <c r="C3538" s="476" t="s">
        <v>27</v>
      </c>
      <c r="D3538" s="477">
        <v>53.84</v>
      </c>
    </row>
    <row r="3539" spans="1:4" s="476" customFormat="1" x14ac:dyDescent="0.2">
      <c r="A3539" s="476">
        <v>4826</v>
      </c>
      <c r="B3539" s="476" t="s">
        <v>10651</v>
      </c>
      <c r="C3539" s="476" t="s">
        <v>27</v>
      </c>
      <c r="D3539" s="477">
        <v>57.89</v>
      </c>
    </row>
    <row r="3540" spans="1:4" s="476" customFormat="1" x14ac:dyDescent="0.2">
      <c r="A3540" s="476">
        <v>41975</v>
      </c>
      <c r="B3540" s="476" t="s">
        <v>10652</v>
      </c>
      <c r="C3540" s="476" t="s">
        <v>3</v>
      </c>
      <c r="D3540" s="477">
        <v>76.52</v>
      </c>
    </row>
    <row r="3541" spans="1:4" s="476" customFormat="1" x14ac:dyDescent="0.2">
      <c r="A3541" s="476">
        <v>4825</v>
      </c>
      <c r="B3541" s="476" t="s">
        <v>10653</v>
      </c>
      <c r="C3541" s="476" t="s">
        <v>27</v>
      </c>
      <c r="D3541" s="477">
        <v>80.13</v>
      </c>
    </row>
    <row r="3542" spans="1:4" s="476" customFormat="1" x14ac:dyDescent="0.2">
      <c r="A3542" s="476">
        <v>34744</v>
      </c>
      <c r="B3542" s="476" t="s">
        <v>10654</v>
      </c>
      <c r="C3542" s="476" t="s">
        <v>3</v>
      </c>
      <c r="D3542" s="477">
        <v>20.92</v>
      </c>
    </row>
    <row r="3543" spans="1:4" s="476" customFormat="1" x14ac:dyDescent="0.2">
      <c r="A3543" s="476">
        <v>39430</v>
      </c>
      <c r="B3543" s="476" t="s">
        <v>1314</v>
      </c>
      <c r="C3543" s="476" t="s">
        <v>9</v>
      </c>
      <c r="D3543" s="477">
        <v>2.4</v>
      </c>
    </row>
    <row r="3544" spans="1:4" s="476" customFormat="1" x14ac:dyDescent="0.2">
      <c r="A3544" s="476">
        <v>39573</v>
      </c>
      <c r="B3544" s="476" t="s">
        <v>10655</v>
      </c>
      <c r="C3544" s="476" t="s">
        <v>9</v>
      </c>
      <c r="D3544" s="477">
        <v>2.36</v>
      </c>
    </row>
    <row r="3545" spans="1:4" s="476" customFormat="1" x14ac:dyDescent="0.2">
      <c r="A3545" s="476">
        <v>38410</v>
      </c>
      <c r="B3545" s="476" t="s">
        <v>10656</v>
      </c>
      <c r="C3545" s="476" t="s">
        <v>9</v>
      </c>
      <c r="D3545" s="478">
        <v>14839.89</v>
      </c>
    </row>
    <row r="3546" spans="1:4" s="476" customFormat="1" x14ac:dyDescent="0.2">
      <c r="A3546" s="476">
        <v>41596</v>
      </c>
      <c r="B3546" s="476" t="s">
        <v>10657</v>
      </c>
      <c r="C3546" s="476" t="s">
        <v>29</v>
      </c>
      <c r="D3546" s="477">
        <v>14.1</v>
      </c>
    </row>
    <row r="3547" spans="1:4" s="476" customFormat="1" x14ac:dyDescent="0.2">
      <c r="A3547" s="476">
        <v>41598</v>
      </c>
      <c r="B3547" s="476" t="s">
        <v>10658</v>
      </c>
      <c r="C3547" s="476" t="s">
        <v>29</v>
      </c>
      <c r="D3547" s="477">
        <v>14.1</v>
      </c>
    </row>
    <row r="3548" spans="1:4" s="476" customFormat="1" x14ac:dyDescent="0.2">
      <c r="A3548" s="476">
        <v>41594</v>
      </c>
      <c r="B3548" s="476" t="s">
        <v>10659</v>
      </c>
      <c r="C3548" s="476" t="s">
        <v>29</v>
      </c>
      <c r="D3548" s="477">
        <v>14.33</v>
      </c>
    </row>
    <row r="3549" spans="1:4" s="476" customFormat="1" x14ac:dyDescent="0.2">
      <c r="A3549" s="476">
        <v>43663</v>
      </c>
      <c r="B3549" s="476" t="s">
        <v>10660</v>
      </c>
      <c r="C3549" s="476" t="s">
        <v>29</v>
      </c>
      <c r="D3549" s="477">
        <v>11.8</v>
      </c>
    </row>
    <row r="3550" spans="1:4" s="476" customFormat="1" x14ac:dyDescent="0.2">
      <c r="A3550" s="476">
        <v>4766</v>
      </c>
      <c r="B3550" s="476" t="s">
        <v>10661</v>
      </c>
      <c r="C3550" s="476" t="s">
        <v>29</v>
      </c>
      <c r="D3550" s="477">
        <v>11.11</v>
      </c>
    </row>
    <row r="3551" spans="1:4" s="476" customFormat="1" x14ac:dyDescent="0.2">
      <c r="A3551" s="476">
        <v>43664</v>
      </c>
      <c r="B3551" s="476" t="s">
        <v>10662</v>
      </c>
      <c r="C3551" s="476" t="s">
        <v>29</v>
      </c>
      <c r="D3551" s="477">
        <v>11.86</v>
      </c>
    </row>
    <row r="3552" spans="1:4" s="476" customFormat="1" x14ac:dyDescent="0.2">
      <c r="A3552" s="476">
        <v>43082</v>
      </c>
      <c r="B3552" s="476" t="s">
        <v>10663</v>
      </c>
      <c r="C3552" s="476" t="s">
        <v>29</v>
      </c>
      <c r="D3552" s="477">
        <v>12.93</v>
      </c>
    </row>
    <row r="3553" spans="1:4" s="476" customFormat="1" x14ac:dyDescent="0.2">
      <c r="A3553" s="476">
        <v>43665</v>
      </c>
      <c r="B3553" s="476" t="s">
        <v>10664</v>
      </c>
      <c r="C3553" s="476" t="s">
        <v>29</v>
      </c>
      <c r="D3553" s="477">
        <v>11.11</v>
      </c>
    </row>
    <row r="3554" spans="1:4" s="476" customFormat="1" x14ac:dyDescent="0.2">
      <c r="A3554" s="476">
        <v>10966</v>
      </c>
      <c r="B3554" s="476" t="s">
        <v>10665</v>
      </c>
      <c r="C3554" s="476" t="s">
        <v>29</v>
      </c>
      <c r="D3554" s="477">
        <v>11.8</v>
      </c>
    </row>
    <row r="3555" spans="1:4" s="476" customFormat="1" x14ac:dyDescent="0.2">
      <c r="A3555" s="476">
        <v>43692</v>
      </c>
      <c r="B3555" s="476" t="s">
        <v>10666</v>
      </c>
      <c r="C3555" s="476" t="s">
        <v>29</v>
      </c>
      <c r="D3555" s="477">
        <v>11.8</v>
      </c>
    </row>
    <row r="3556" spans="1:4" s="476" customFormat="1" x14ac:dyDescent="0.2">
      <c r="A3556" s="476">
        <v>43083</v>
      </c>
      <c r="B3556" s="476" t="s">
        <v>10667</v>
      </c>
      <c r="C3556" s="476" t="s">
        <v>29</v>
      </c>
      <c r="D3556" s="477">
        <v>11.2</v>
      </c>
    </row>
    <row r="3557" spans="1:4" s="476" customFormat="1" x14ac:dyDescent="0.2">
      <c r="A3557" s="476">
        <v>40535</v>
      </c>
      <c r="B3557" s="476" t="s">
        <v>10668</v>
      </c>
      <c r="C3557" s="476" t="s">
        <v>29</v>
      </c>
      <c r="D3557" s="477">
        <v>11.2</v>
      </c>
    </row>
    <row r="3558" spans="1:4" s="476" customFormat="1" x14ac:dyDescent="0.2">
      <c r="A3558" s="476">
        <v>39427</v>
      </c>
      <c r="B3558" s="476" t="s">
        <v>1315</v>
      </c>
      <c r="C3558" s="476" t="s">
        <v>27</v>
      </c>
      <c r="D3558" s="477">
        <v>6.37</v>
      </c>
    </row>
    <row r="3559" spans="1:4" s="476" customFormat="1" x14ac:dyDescent="0.2">
      <c r="A3559" s="476">
        <v>39424</v>
      </c>
      <c r="B3559" s="476" t="s">
        <v>10669</v>
      </c>
      <c r="C3559" s="476" t="s">
        <v>27</v>
      </c>
      <c r="D3559" s="477">
        <v>3.79</v>
      </c>
    </row>
    <row r="3560" spans="1:4" s="476" customFormat="1" x14ac:dyDescent="0.2">
      <c r="A3560" s="476">
        <v>39425</v>
      </c>
      <c r="B3560" s="476" t="s">
        <v>10670</v>
      </c>
      <c r="C3560" s="476" t="s">
        <v>27</v>
      </c>
      <c r="D3560" s="477">
        <v>3.74</v>
      </c>
    </row>
    <row r="3561" spans="1:4" s="476" customFormat="1" x14ac:dyDescent="0.2">
      <c r="A3561" s="476">
        <v>40664</v>
      </c>
      <c r="B3561" s="476" t="s">
        <v>10671</v>
      </c>
      <c r="C3561" s="476" t="s">
        <v>29</v>
      </c>
      <c r="D3561" s="477">
        <v>22.98</v>
      </c>
    </row>
    <row r="3562" spans="1:4" s="476" customFormat="1" x14ac:dyDescent="0.2">
      <c r="A3562" s="476">
        <v>34360</v>
      </c>
      <c r="B3562" s="476" t="s">
        <v>10672</v>
      </c>
      <c r="C3562" s="476" t="s">
        <v>29</v>
      </c>
      <c r="D3562" s="477">
        <v>40.83</v>
      </c>
    </row>
    <row r="3563" spans="1:4" s="476" customFormat="1" x14ac:dyDescent="0.2">
      <c r="A3563" s="476">
        <v>20259</v>
      </c>
      <c r="B3563" s="476" t="s">
        <v>10673</v>
      </c>
      <c r="C3563" s="476" t="s">
        <v>27</v>
      </c>
      <c r="D3563" s="477">
        <v>13</v>
      </c>
    </row>
    <row r="3564" spans="1:4" s="476" customFormat="1" x14ac:dyDescent="0.2">
      <c r="A3564" s="476">
        <v>14077</v>
      </c>
      <c r="B3564" s="476" t="s">
        <v>10674</v>
      </c>
      <c r="C3564" s="476" t="s">
        <v>27</v>
      </c>
      <c r="D3564" s="477">
        <v>198.97</v>
      </c>
    </row>
    <row r="3565" spans="1:4" s="476" customFormat="1" x14ac:dyDescent="0.2">
      <c r="A3565" s="476">
        <v>3678</v>
      </c>
      <c r="B3565" s="476" t="s">
        <v>10675</v>
      </c>
      <c r="C3565" s="476" t="s">
        <v>27</v>
      </c>
      <c r="D3565" s="477">
        <v>89.93</v>
      </c>
    </row>
    <row r="3566" spans="1:4" s="476" customFormat="1" x14ac:dyDescent="0.2">
      <c r="A3566" s="476">
        <v>39418</v>
      </c>
      <c r="B3566" s="476" t="s">
        <v>10676</v>
      </c>
      <c r="C3566" s="476" t="s">
        <v>27</v>
      </c>
      <c r="D3566" s="477">
        <v>7.1</v>
      </c>
    </row>
    <row r="3567" spans="1:4" s="476" customFormat="1" x14ac:dyDescent="0.2">
      <c r="A3567" s="476">
        <v>39419</v>
      </c>
      <c r="B3567" s="476" t="s">
        <v>10677</v>
      </c>
      <c r="C3567" s="476" t="s">
        <v>27</v>
      </c>
      <c r="D3567" s="477">
        <v>8.65</v>
      </c>
    </row>
    <row r="3568" spans="1:4" s="476" customFormat="1" x14ac:dyDescent="0.2">
      <c r="A3568" s="476">
        <v>39420</v>
      </c>
      <c r="B3568" s="476" t="s">
        <v>10678</v>
      </c>
      <c r="C3568" s="476" t="s">
        <v>27</v>
      </c>
      <c r="D3568" s="477">
        <v>9.5500000000000007</v>
      </c>
    </row>
    <row r="3569" spans="1:4" s="476" customFormat="1" x14ac:dyDescent="0.2">
      <c r="A3569" s="476">
        <v>39571</v>
      </c>
      <c r="B3569" s="476" t="s">
        <v>10679</v>
      </c>
      <c r="C3569" s="476" t="s">
        <v>27</v>
      </c>
      <c r="D3569" s="477">
        <v>5.77</v>
      </c>
    </row>
    <row r="3570" spans="1:4" s="476" customFormat="1" x14ac:dyDescent="0.2">
      <c r="A3570" s="476">
        <v>39421</v>
      </c>
      <c r="B3570" s="476" t="s">
        <v>10680</v>
      </c>
      <c r="C3570" s="476" t="s">
        <v>27</v>
      </c>
      <c r="D3570" s="477">
        <v>8.41</v>
      </c>
    </row>
    <row r="3571" spans="1:4" s="476" customFormat="1" x14ac:dyDescent="0.2">
      <c r="A3571" s="476">
        <v>39422</v>
      </c>
      <c r="B3571" s="476" t="s">
        <v>10681</v>
      </c>
      <c r="C3571" s="476" t="s">
        <v>27</v>
      </c>
      <c r="D3571" s="477">
        <v>9.82</v>
      </c>
    </row>
    <row r="3572" spans="1:4" s="476" customFormat="1" x14ac:dyDescent="0.2">
      <c r="A3572" s="476">
        <v>39423</v>
      </c>
      <c r="B3572" s="476" t="s">
        <v>10682</v>
      </c>
      <c r="C3572" s="476" t="s">
        <v>27</v>
      </c>
      <c r="D3572" s="477">
        <v>11.4</v>
      </c>
    </row>
    <row r="3573" spans="1:4" s="476" customFormat="1" x14ac:dyDescent="0.2">
      <c r="A3573" s="476">
        <v>39426</v>
      </c>
      <c r="B3573" s="476" t="s">
        <v>10683</v>
      </c>
      <c r="C3573" s="476" t="s">
        <v>27</v>
      </c>
      <c r="D3573" s="477">
        <v>25.63</v>
      </c>
    </row>
    <row r="3574" spans="1:4" s="476" customFormat="1" x14ac:dyDescent="0.2">
      <c r="A3574" s="476">
        <v>39429</v>
      </c>
      <c r="B3574" s="476" t="s">
        <v>10684</v>
      </c>
      <c r="C3574" s="476" t="s">
        <v>27</v>
      </c>
      <c r="D3574" s="477">
        <v>8.08</v>
      </c>
    </row>
    <row r="3575" spans="1:4" s="476" customFormat="1" x14ac:dyDescent="0.2">
      <c r="A3575" s="476">
        <v>39428</v>
      </c>
      <c r="B3575" s="476" t="s">
        <v>10685</v>
      </c>
      <c r="C3575" s="476" t="s">
        <v>27</v>
      </c>
      <c r="D3575" s="477">
        <v>6.18</v>
      </c>
    </row>
    <row r="3576" spans="1:4" s="476" customFormat="1" x14ac:dyDescent="0.2">
      <c r="A3576" s="476">
        <v>39572</v>
      </c>
      <c r="B3576" s="476" t="s">
        <v>10686</v>
      </c>
      <c r="C3576" s="476" t="s">
        <v>27</v>
      </c>
      <c r="D3576" s="477">
        <v>5.35</v>
      </c>
    </row>
    <row r="3577" spans="1:4" s="476" customFormat="1" x14ac:dyDescent="0.2">
      <c r="A3577" s="476">
        <v>39570</v>
      </c>
      <c r="B3577" s="476" t="s">
        <v>10687</v>
      </c>
      <c r="C3577" s="476" t="s">
        <v>27</v>
      </c>
      <c r="D3577" s="477">
        <v>5.67</v>
      </c>
    </row>
    <row r="3578" spans="1:4" s="476" customFormat="1" x14ac:dyDescent="0.2">
      <c r="A3578" s="476">
        <v>39569</v>
      </c>
      <c r="B3578" s="476" t="s">
        <v>10688</v>
      </c>
      <c r="C3578" s="476" t="s">
        <v>27</v>
      </c>
      <c r="D3578" s="477">
        <v>5.6</v>
      </c>
    </row>
    <row r="3579" spans="1:4" s="476" customFormat="1" x14ac:dyDescent="0.2">
      <c r="A3579" s="476">
        <v>11552</v>
      </c>
      <c r="B3579" s="476" t="s">
        <v>13233</v>
      </c>
      <c r="C3579" s="476" t="s">
        <v>27</v>
      </c>
      <c r="D3579" s="477">
        <v>6.77</v>
      </c>
    </row>
    <row r="3580" spans="1:4" s="476" customFormat="1" x14ac:dyDescent="0.2">
      <c r="A3580" s="476">
        <v>40598</v>
      </c>
      <c r="B3580" s="476" t="s">
        <v>1189</v>
      </c>
      <c r="C3580" s="476" t="s">
        <v>29</v>
      </c>
      <c r="D3580" s="477">
        <v>10.92</v>
      </c>
    </row>
    <row r="3581" spans="1:4" s="476" customFormat="1" x14ac:dyDescent="0.2">
      <c r="A3581" s="476">
        <v>39029</v>
      </c>
      <c r="B3581" s="476" t="s">
        <v>10689</v>
      </c>
      <c r="C3581" s="476" t="s">
        <v>27</v>
      </c>
      <c r="D3581" s="477">
        <v>18.100000000000001</v>
      </c>
    </row>
    <row r="3582" spans="1:4" s="476" customFormat="1" x14ac:dyDescent="0.2">
      <c r="A3582" s="476">
        <v>39028</v>
      </c>
      <c r="B3582" s="476" t="s">
        <v>10690</v>
      </c>
      <c r="C3582" s="476" t="s">
        <v>27</v>
      </c>
      <c r="D3582" s="477">
        <v>10.53</v>
      </c>
    </row>
    <row r="3583" spans="1:4" s="476" customFormat="1" x14ac:dyDescent="0.2">
      <c r="A3583" s="476">
        <v>39328</v>
      </c>
      <c r="B3583" s="476" t="s">
        <v>10691</v>
      </c>
      <c r="C3583" s="476" t="s">
        <v>27</v>
      </c>
      <c r="D3583" s="477">
        <v>5.79</v>
      </c>
    </row>
    <row r="3584" spans="1:4" s="476" customFormat="1" x14ac:dyDescent="0.2">
      <c r="A3584" s="476">
        <v>38541</v>
      </c>
      <c r="B3584" s="476" t="s">
        <v>10692</v>
      </c>
      <c r="C3584" s="476" t="s">
        <v>9</v>
      </c>
      <c r="D3584" s="478">
        <v>2944736.82</v>
      </c>
    </row>
    <row r="3585" spans="1:4" s="476" customFormat="1" x14ac:dyDescent="0.2">
      <c r="A3585" s="476">
        <v>38542</v>
      </c>
      <c r="B3585" s="476" t="s">
        <v>10693</v>
      </c>
      <c r="C3585" s="476" t="s">
        <v>9</v>
      </c>
      <c r="D3585" s="478">
        <v>4578947.34</v>
      </c>
    </row>
    <row r="3586" spans="1:4" s="476" customFormat="1" x14ac:dyDescent="0.2">
      <c r="A3586" s="476">
        <v>38543</v>
      </c>
      <c r="B3586" s="476" t="s">
        <v>10694</v>
      </c>
      <c r="C3586" s="476" t="s">
        <v>9</v>
      </c>
      <c r="D3586" s="478">
        <v>1121052.6599999999</v>
      </c>
    </row>
    <row r="3587" spans="1:4" s="476" customFormat="1" x14ac:dyDescent="0.2">
      <c r="A3587" s="476">
        <v>40406</v>
      </c>
      <c r="B3587" s="476" t="s">
        <v>10695</v>
      </c>
      <c r="C3587" s="476" t="s">
        <v>9</v>
      </c>
      <c r="D3587" s="478">
        <v>63867.34</v>
      </c>
    </row>
    <row r="3588" spans="1:4" s="476" customFormat="1" x14ac:dyDescent="0.2">
      <c r="A3588" s="476">
        <v>40789</v>
      </c>
      <c r="B3588" s="476" t="s">
        <v>10696</v>
      </c>
      <c r="C3588" s="476" t="s">
        <v>9</v>
      </c>
      <c r="D3588" s="478">
        <v>9203.93</v>
      </c>
    </row>
    <row r="3589" spans="1:4" s="476" customFormat="1" x14ac:dyDescent="0.2">
      <c r="A3589" s="476">
        <v>40791</v>
      </c>
      <c r="B3589" s="476" t="s">
        <v>10697</v>
      </c>
      <c r="C3589" s="476" t="s">
        <v>9</v>
      </c>
      <c r="D3589" s="478">
        <v>28812.33</v>
      </c>
    </row>
    <row r="3590" spans="1:4" s="476" customFormat="1" x14ac:dyDescent="0.2">
      <c r="A3590" s="476">
        <v>11651</v>
      </c>
      <c r="B3590" s="476" t="s">
        <v>10698</v>
      </c>
      <c r="C3590" s="476" t="s">
        <v>9</v>
      </c>
      <c r="D3590" s="478">
        <v>15757.87</v>
      </c>
    </row>
    <row r="3591" spans="1:4" s="476" customFormat="1" x14ac:dyDescent="0.2">
      <c r="A3591" s="476">
        <v>40435</v>
      </c>
      <c r="B3591" s="476" t="s">
        <v>10699</v>
      </c>
      <c r="C3591" s="476" t="s">
        <v>9</v>
      </c>
      <c r="D3591" s="478">
        <v>615000</v>
      </c>
    </row>
    <row r="3592" spans="1:4" s="476" customFormat="1" x14ac:dyDescent="0.2">
      <c r="A3592" s="476">
        <v>39012</v>
      </c>
      <c r="B3592" s="476" t="s">
        <v>10700</v>
      </c>
      <c r="C3592" s="476" t="s">
        <v>9</v>
      </c>
      <c r="D3592" s="478">
        <v>641667.48</v>
      </c>
    </row>
    <row r="3593" spans="1:4" s="476" customFormat="1" x14ac:dyDescent="0.2">
      <c r="A3593" s="476">
        <v>13617</v>
      </c>
      <c r="B3593" s="476" t="s">
        <v>10701</v>
      </c>
      <c r="C3593" s="476" t="s">
        <v>9</v>
      </c>
      <c r="D3593" s="478">
        <v>66422.64</v>
      </c>
    </row>
    <row r="3594" spans="1:4" s="476" customFormat="1" x14ac:dyDescent="0.2">
      <c r="A3594" s="476">
        <v>35274</v>
      </c>
      <c r="B3594" s="476" t="s">
        <v>13234</v>
      </c>
      <c r="C3594" s="476" t="s">
        <v>27</v>
      </c>
      <c r="D3594" s="477">
        <v>56.33</v>
      </c>
    </row>
    <row r="3595" spans="1:4" s="476" customFormat="1" x14ac:dyDescent="0.2">
      <c r="A3595" s="476">
        <v>35275</v>
      </c>
      <c r="B3595" s="476" t="s">
        <v>13235</v>
      </c>
      <c r="C3595" s="476" t="s">
        <v>27</v>
      </c>
      <c r="D3595" s="477">
        <v>119.56</v>
      </c>
    </row>
    <row r="3596" spans="1:4" s="476" customFormat="1" x14ac:dyDescent="0.2">
      <c r="A3596" s="476">
        <v>35276</v>
      </c>
      <c r="B3596" s="476" t="s">
        <v>13236</v>
      </c>
      <c r="C3596" s="476" t="s">
        <v>27</v>
      </c>
      <c r="D3596" s="477">
        <v>208.03</v>
      </c>
    </row>
    <row r="3597" spans="1:4" s="476" customFormat="1" x14ac:dyDescent="0.2">
      <c r="A3597" s="476">
        <v>38386</v>
      </c>
      <c r="B3597" s="476" t="s">
        <v>10702</v>
      </c>
      <c r="C3597" s="476" t="s">
        <v>9</v>
      </c>
      <c r="D3597" s="477">
        <v>5.5</v>
      </c>
    </row>
    <row r="3598" spans="1:4" s="476" customFormat="1" x14ac:dyDescent="0.2">
      <c r="A3598" s="476">
        <v>11091</v>
      </c>
      <c r="B3598" s="476" t="s">
        <v>10703</v>
      </c>
      <c r="C3598" s="476" t="s">
        <v>9</v>
      </c>
      <c r="D3598" s="477">
        <v>1.82</v>
      </c>
    </row>
    <row r="3599" spans="1:4" s="476" customFormat="1" x14ac:dyDescent="0.2">
      <c r="A3599" s="476">
        <v>37586</v>
      </c>
      <c r="B3599" s="476" t="s">
        <v>10704</v>
      </c>
      <c r="C3599" s="476" t="s">
        <v>9561</v>
      </c>
      <c r="D3599" s="477">
        <v>46.56</v>
      </c>
    </row>
    <row r="3600" spans="1:4" s="476" customFormat="1" x14ac:dyDescent="0.2">
      <c r="A3600" s="476">
        <v>37395</v>
      </c>
      <c r="B3600" s="476" t="s">
        <v>10705</v>
      </c>
      <c r="C3600" s="476" t="s">
        <v>9561</v>
      </c>
      <c r="D3600" s="477">
        <v>40.03</v>
      </c>
    </row>
    <row r="3601" spans="1:4" s="476" customFormat="1" x14ac:dyDescent="0.2">
      <c r="A3601" s="476">
        <v>14147</v>
      </c>
      <c r="B3601" s="476" t="s">
        <v>10706</v>
      </c>
      <c r="C3601" s="476" t="s">
        <v>9561</v>
      </c>
      <c r="D3601" s="477">
        <v>53.1</v>
      </c>
    </row>
    <row r="3602" spans="1:4" s="476" customFormat="1" x14ac:dyDescent="0.2">
      <c r="A3602" s="476">
        <v>37396</v>
      </c>
      <c r="B3602" s="476" t="s">
        <v>10707</v>
      </c>
      <c r="C3602" s="476" t="s">
        <v>9561</v>
      </c>
      <c r="D3602" s="477">
        <v>32.76</v>
      </c>
    </row>
    <row r="3603" spans="1:4" s="476" customFormat="1" x14ac:dyDescent="0.2">
      <c r="A3603" s="476">
        <v>37397</v>
      </c>
      <c r="B3603" s="476" t="s">
        <v>10708</v>
      </c>
      <c r="C3603" s="476" t="s">
        <v>9561</v>
      </c>
      <c r="D3603" s="477">
        <v>34.31</v>
      </c>
    </row>
    <row r="3604" spans="1:4" s="476" customFormat="1" x14ac:dyDescent="0.2">
      <c r="A3604" s="476">
        <v>43606</v>
      </c>
      <c r="B3604" s="476" t="s">
        <v>13237</v>
      </c>
      <c r="C3604" s="476" t="s">
        <v>9</v>
      </c>
      <c r="D3604" s="477">
        <v>8.11</v>
      </c>
    </row>
    <row r="3605" spans="1:4" s="476" customFormat="1" x14ac:dyDescent="0.2">
      <c r="A3605" s="476">
        <v>444</v>
      </c>
      <c r="B3605" s="476" t="s">
        <v>10709</v>
      </c>
      <c r="C3605" s="476" t="s">
        <v>9</v>
      </c>
      <c r="D3605" s="477">
        <v>31.02</v>
      </c>
    </row>
    <row r="3606" spans="1:4" s="476" customFormat="1" x14ac:dyDescent="0.2">
      <c r="A3606" s="476">
        <v>445</v>
      </c>
      <c r="B3606" s="476" t="s">
        <v>10710</v>
      </c>
      <c r="C3606" s="476" t="s">
        <v>9</v>
      </c>
      <c r="D3606" s="477">
        <v>42.46</v>
      </c>
    </row>
    <row r="3607" spans="1:4" s="476" customFormat="1" x14ac:dyDescent="0.2">
      <c r="A3607" s="476">
        <v>4783</v>
      </c>
      <c r="B3607" s="476" t="s">
        <v>1168</v>
      </c>
      <c r="C3607" s="476" t="s">
        <v>7605</v>
      </c>
      <c r="D3607" s="477">
        <v>17.52</v>
      </c>
    </row>
    <row r="3608" spans="1:4" s="476" customFormat="1" x14ac:dyDescent="0.2">
      <c r="A3608" s="476">
        <v>41079</v>
      </c>
      <c r="B3608" s="476" t="s">
        <v>10711</v>
      </c>
      <c r="C3608" s="476" t="s">
        <v>908</v>
      </c>
      <c r="D3608" s="478">
        <v>3122</v>
      </c>
    </row>
    <row r="3609" spans="1:4" s="476" customFormat="1" x14ac:dyDescent="0.2">
      <c r="A3609" s="476">
        <v>12874</v>
      </c>
      <c r="B3609" s="476" t="s">
        <v>10712</v>
      </c>
      <c r="C3609" s="476" t="s">
        <v>7605</v>
      </c>
      <c r="D3609" s="477">
        <v>18.91</v>
      </c>
    </row>
    <row r="3610" spans="1:4" s="476" customFormat="1" x14ac:dyDescent="0.2">
      <c r="A3610" s="476">
        <v>41082</v>
      </c>
      <c r="B3610" s="476" t="s">
        <v>10713</v>
      </c>
      <c r="C3610" s="476" t="s">
        <v>908</v>
      </c>
      <c r="D3610" s="478">
        <v>3369.47</v>
      </c>
    </row>
    <row r="3611" spans="1:4" s="476" customFormat="1" x14ac:dyDescent="0.2">
      <c r="A3611" s="476">
        <v>4785</v>
      </c>
      <c r="B3611" s="476" t="s">
        <v>10714</v>
      </c>
      <c r="C3611" s="476" t="s">
        <v>7605</v>
      </c>
      <c r="D3611" s="477">
        <v>18.82</v>
      </c>
    </row>
    <row r="3612" spans="1:4" s="476" customFormat="1" x14ac:dyDescent="0.2">
      <c r="A3612" s="476">
        <v>41081</v>
      </c>
      <c r="B3612" s="476" t="s">
        <v>10715</v>
      </c>
      <c r="C3612" s="476" t="s">
        <v>908</v>
      </c>
      <c r="D3612" s="478">
        <v>3358.03</v>
      </c>
    </row>
    <row r="3613" spans="1:4" s="476" customFormat="1" x14ac:dyDescent="0.2">
      <c r="A3613" s="476">
        <v>4801</v>
      </c>
      <c r="B3613" s="476" t="s">
        <v>10716</v>
      </c>
      <c r="C3613" s="476" t="s">
        <v>3</v>
      </c>
      <c r="D3613" s="477">
        <v>89.38</v>
      </c>
    </row>
    <row r="3614" spans="1:4" s="476" customFormat="1" x14ac:dyDescent="0.2">
      <c r="A3614" s="476">
        <v>4794</v>
      </c>
      <c r="B3614" s="476" t="s">
        <v>10717</v>
      </c>
      <c r="C3614" s="476" t="s">
        <v>3</v>
      </c>
      <c r="D3614" s="477">
        <v>407.09</v>
      </c>
    </row>
    <row r="3615" spans="1:4" s="476" customFormat="1" x14ac:dyDescent="0.2">
      <c r="A3615" s="476">
        <v>4796</v>
      </c>
      <c r="B3615" s="476" t="s">
        <v>1283</v>
      </c>
      <c r="C3615" s="476" t="s">
        <v>3</v>
      </c>
      <c r="D3615" s="477">
        <v>247.26</v>
      </c>
    </row>
    <row r="3616" spans="1:4" s="476" customFormat="1" x14ac:dyDescent="0.2">
      <c r="A3616" s="476">
        <v>4800</v>
      </c>
      <c r="B3616" s="476" t="s">
        <v>10718</v>
      </c>
      <c r="C3616" s="476" t="s">
        <v>3</v>
      </c>
      <c r="D3616" s="477">
        <v>68</v>
      </c>
    </row>
    <row r="3617" spans="1:4" s="476" customFormat="1" x14ac:dyDescent="0.2">
      <c r="A3617" s="476">
        <v>4795</v>
      </c>
      <c r="B3617" s="476" t="s">
        <v>10719</v>
      </c>
      <c r="C3617" s="476" t="s">
        <v>3</v>
      </c>
      <c r="D3617" s="477">
        <v>396.28</v>
      </c>
    </row>
    <row r="3618" spans="1:4" s="476" customFormat="1" x14ac:dyDescent="0.2">
      <c r="A3618" s="476">
        <v>39694</v>
      </c>
      <c r="B3618" s="476" t="s">
        <v>10720</v>
      </c>
      <c r="C3618" s="476" t="s">
        <v>3</v>
      </c>
      <c r="D3618" s="477">
        <v>439.79</v>
      </c>
    </row>
    <row r="3619" spans="1:4" s="476" customFormat="1" x14ac:dyDescent="0.2">
      <c r="A3619" s="476">
        <v>1292</v>
      </c>
      <c r="B3619" s="476" t="s">
        <v>10721</v>
      </c>
      <c r="C3619" s="476" t="s">
        <v>3</v>
      </c>
      <c r="D3619" s="477">
        <v>48.72</v>
      </c>
    </row>
    <row r="3620" spans="1:4" s="476" customFormat="1" x14ac:dyDescent="0.2">
      <c r="A3620" s="476">
        <v>1287</v>
      </c>
      <c r="B3620" s="476" t="s">
        <v>1278</v>
      </c>
      <c r="C3620" s="476" t="s">
        <v>3</v>
      </c>
      <c r="D3620" s="477">
        <v>23.9</v>
      </c>
    </row>
    <row r="3621" spans="1:4" s="476" customFormat="1" x14ac:dyDescent="0.2">
      <c r="A3621" s="476">
        <v>1297</v>
      </c>
      <c r="B3621" s="476" t="s">
        <v>10722</v>
      </c>
      <c r="C3621" s="476" t="s">
        <v>3</v>
      </c>
      <c r="D3621" s="477">
        <v>19.82</v>
      </c>
    </row>
    <row r="3622" spans="1:4" s="476" customFormat="1" x14ac:dyDescent="0.2">
      <c r="A3622" s="476">
        <v>4786</v>
      </c>
      <c r="B3622" s="476" t="s">
        <v>1271</v>
      </c>
      <c r="C3622" s="476" t="s">
        <v>3</v>
      </c>
      <c r="D3622" s="477">
        <v>88</v>
      </c>
    </row>
    <row r="3623" spans="1:4" s="476" customFormat="1" x14ac:dyDescent="0.2">
      <c r="A3623" s="476">
        <v>10840</v>
      </c>
      <c r="B3623" s="476" t="s">
        <v>10723</v>
      </c>
      <c r="C3623" s="476" t="s">
        <v>3</v>
      </c>
      <c r="D3623" s="477">
        <v>380</v>
      </c>
    </row>
    <row r="3624" spans="1:4" s="476" customFormat="1" x14ac:dyDescent="0.2">
      <c r="A3624" s="476">
        <v>10841</v>
      </c>
      <c r="B3624" s="476" t="s">
        <v>1280</v>
      </c>
      <c r="C3624" s="476" t="s">
        <v>3</v>
      </c>
      <c r="D3624" s="477">
        <v>286.79000000000002</v>
      </c>
    </row>
    <row r="3625" spans="1:4" s="476" customFormat="1" x14ac:dyDescent="0.2">
      <c r="A3625" s="476">
        <v>25980</v>
      </c>
      <c r="B3625" s="476" t="s">
        <v>10724</v>
      </c>
      <c r="C3625" s="476" t="s">
        <v>3</v>
      </c>
      <c r="D3625" s="477">
        <v>366.45</v>
      </c>
    </row>
    <row r="3626" spans="1:4" s="476" customFormat="1" x14ac:dyDescent="0.2">
      <c r="A3626" s="476">
        <v>10842</v>
      </c>
      <c r="B3626" s="476" t="s">
        <v>10725</v>
      </c>
      <c r="C3626" s="476" t="s">
        <v>3</v>
      </c>
      <c r="D3626" s="477">
        <v>414.25</v>
      </c>
    </row>
    <row r="3627" spans="1:4" s="476" customFormat="1" x14ac:dyDescent="0.2">
      <c r="A3627" s="476">
        <v>21108</v>
      </c>
      <c r="B3627" s="476" t="s">
        <v>10726</v>
      </c>
      <c r="C3627" s="476" t="s">
        <v>3</v>
      </c>
      <c r="D3627" s="477">
        <v>64.930000000000007</v>
      </c>
    </row>
    <row r="3628" spans="1:4" s="476" customFormat="1" x14ac:dyDescent="0.2">
      <c r="A3628" s="476">
        <v>38180</v>
      </c>
      <c r="B3628" s="476" t="s">
        <v>10727</v>
      </c>
      <c r="C3628" s="476" t="s">
        <v>3</v>
      </c>
      <c r="D3628" s="477">
        <v>199.08</v>
      </c>
    </row>
    <row r="3629" spans="1:4" s="476" customFormat="1" x14ac:dyDescent="0.2">
      <c r="A3629" s="476">
        <v>40648</v>
      </c>
      <c r="B3629" s="476" t="s">
        <v>10728</v>
      </c>
      <c r="C3629" s="476" t="s">
        <v>3</v>
      </c>
      <c r="D3629" s="477">
        <v>168.96</v>
      </c>
    </row>
    <row r="3630" spans="1:4" s="476" customFormat="1" x14ac:dyDescent="0.2">
      <c r="A3630" s="476">
        <v>40649</v>
      </c>
      <c r="B3630" s="476" t="s">
        <v>10729</v>
      </c>
      <c r="C3630" s="476" t="s">
        <v>3</v>
      </c>
      <c r="D3630" s="477">
        <v>98.41</v>
      </c>
    </row>
    <row r="3631" spans="1:4" s="476" customFormat="1" x14ac:dyDescent="0.2">
      <c r="A3631" s="476">
        <v>40650</v>
      </c>
      <c r="B3631" s="476" t="s">
        <v>16837</v>
      </c>
      <c r="C3631" s="476" t="s">
        <v>3</v>
      </c>
      <c r="D3631" s="477">
        <v>126.72</v>
      </c>
    </row>
    <row r="3632" spans="1:4" s="476" customFormat="1" x14ac:dyDescent="0.2">
      <c r="A3632" s="476">
        <v>40651</v>
      </c>
      <c r="B3632" s="476" t="s">
        <v>16838</v>
      </c>
      <c r="C3632" s="476" t="s">
        <v>3</v>
      </c>
      <c r="D3632" s="477">
        <v>233.72</v>
      </c>
    </row>
    <row r="3633" spans="1:4" s="476" customFormat="1" x14ac:dyDescent="0.2">
      <c r="A3633" s="476">
        <v>40652</v>
      </c>
      <c r="B3633" s="476" t="s">
        <v>10730</v>
      </c>
      <c r="C3633" s="476" t="s">
        <v>3</v>
      </c>
      <c r="D3633" s="477">
        <v>125.31</v>
      </c>
    </row>
    <row r="3634" spans="1:4" s="476" customFormat="1" x14ac:dyDescent="0.2">
      <c r="A3634" s="476">
        <v>40647</v>
      </c>
      <c r="B3634" s="476" t="s">
        <v>10731</v>
      </c>
      <c r="C3634" s="476" t="s">
        <v>3</v>
      </c>
      <c r="D3634" s="477">
        <v>137.97999999999999</v>
      </c>
    </row>
    <row r="3635" spans="1:4" s="476" customFormat="1" x14ac:dyDescent="0.2">
      <c r="A3635" s="476">
        <v>40653</v>
      </c>
      <c r="B3635" s="476" t="s">
        <v>10732</v>
      </c>
      <c r="C3635" s="476" t="s">
        <v>3</v>
      </c>
      <c r="D3635" s="477">
        <v>105.6</v>
      </c>
    </row>
    <row r="3636" spans="1:4" s="476" customFormat="1" x14ac:dyDescent="0.2">
      <c r="A3636" s="476">
        <v>36178</v>
      </c>
      <c r="B3636" s="476" t="s">
        <v>10733</v>
      </c>
      <c r="C3636" s="476" t="s">
        <v>9</v>
      </c>
      <c r="D3636" s="477">
        <v>12.66</v>
      </c>
    </row>
    <row r="3637" spans="1:4" s="476" customFormat="1" x14ac:dyDescent="0.2">
      <c r="A3637" s="476">
        <v>38195</v>
      </c>
      <c r="B3637" s="476" t="s">
        <v>10734</v>
      </c>
      <c r="C3637" s="476" t="s">
        <v>3</v>
      </c>
      <c r="D3637" s="477">
        <v>76.69</v>
      </c>
    </row>
    <row r="3638" spans="1:4" s="476" customFormat="1" x14ac:dyDescent="0.2">
      <c r="A3638" s="476">
        <v>38181</v>
      </c>
      <c r="B3638" s="476" t="s">
        <v>10735</v>
      </c>
      <c r="C3638" s="476" t="s">
        <v>3</v>
      </c>
      <c r="D3638" s="477">
        <v>271.77</v>
      </c>
    </row>
    <row r="3639" spans="1:4" s="476" customFormat="1" x14ac:dyDescent="0.2">
      <c r="A3639" s="476">
        <v>38182</v>
      </c>
      <c r="B3639" s="476" t="s">
        <v>10736</v>
      </c>
      <c r="C3639" s="476" t="s">
        <v>3</v>
      </c>
      <c r="D3639" s="477">
        <v>258.87</v>
      </c>
    </row>
    <row r="3640" spans="1:4" s="476" customFormat="1" x14ac:dyDescent="0.2">
      <c r="A3640" s="476">
        <v>38186</v>
      </c>
      <c r="B3640" s="476" t="s">
        <v>10737</v>
      </c>
      <c r="C3640" s="476" t="s">
        <v>3</v>
      </c>
      <c r="D3640" s="477">
        <v>672.9</v>
      </c>
    </row>
    <row r="3641" spans="1:4" s="476" customFormat="1" x14ac:dyDescent="0.2">
      <c r="A3641" s="476">
        <v>38185</v>
      </c>
      <c r="B3641" s="476" t="s">
        <v>10738</v>
      </c>
      <c r="C3641" s="476" t="s">
        <v>3</v>
      </c>
      <c r="D3641" s="477">
        <v>599.12</v>
      </c>
    </row>
    <row r="3642" spans="1:4" s="476" customFormat="1" x14ac:dyDescent="0.2">
      <c r="A3642" s="476">
        <v>40654</v>
      </c>
      <c r="B3642" s="476" t="s">
        <v>10739</v>
      </c>
      <c r="C3642" s="476" t="s">
        <v>3</v>
      </c>
      <c r="D3642" s="477">
        <v>164.03</v>
      </c>
    </row>
    <row r="3643" spans="1:4" s="476" customFormat="1" x14ac:dyDescent="0.2">
      <c r="A3643" s="476">
        <v>25981</v>
      </c>
      <c r="B3643" s="476" t="s">
        <v>10740</v>
      </c>
      <c r="C3643" s="476" t="s">
        <v>3</v>
      </c>
      <c r="D3643" s="477">
        <v>302.72000000000003</v>
      </c>
    </row>
    <row r="3644" spans="1:4" s="476" customFormat="1" x14ac:dyDescent="0.2">
      <c r="A3644" s="476">
        <v>4822</v>
      </c>
      <c r="B3644" s="476" t="s">
        <v>10741</v>
      </c>
      <c r="C3644" s="476" t="s">
        <v>3</v>
      </c>
      <c r="D3644" s="477">
        <v>221.82</v>
      </c>
    </row>
    <row r="3645" spans="1:4" s="476" customFormat="1" x14ac:dyDescent="0.2">
      <c r="A3645" s="476">
        <v>4818</v>
      </c>
      <c r="B3645" s="476" t="s">
        <v>10742</v>
      </c>
      <c r="C3645" s="476" t="s">
        <v>3</v>
      </c>
      <c r="D3645" s="477">
        <v>228</v>
      </c>
    </row>
    <row r="3646" spans="1:4" s="476" customFormat="1" x14ac:dyDescent="0.2">
      <c r="A3646" s="476">
        <v>39567</v>
      </c>
      <c r="B3646" s="476" t="s">
        <v>10743</v>
      </c>
      <c r="C3646" s="476" t="s">
        <v>3</v>
      </c>
      <c r="D3646" s="477">
        <v>31.52</v>
      </c>
    </row>
    <row r="3647" spans="1:4" s="476" customFormat="1" x14ac:dyDescent="0.2">
      <c r="A3647" s="476">
        <v>39566</v>
      </c>
      <c r="B3647" s="476" t="s">
        <v>10744</v>
      </c>
      <c r="C3647" s="476" t="s">
        <v>3</v>
      </c>
      <c r="D3647" s="477">
        <v>36.409999999999997</v>
      </c>
    </row>
    <row r="3648" spans="1:4" s="476" customFormat="1" x14ac:dyDescent="0.2">
      <c r="A3648" s="476">
        <v>39416</v>
      </c>
      <c r="B3648" s="476" t="s">
        <v>10745</v>
      </c>
      <c r="C3648" s="476" t="s">
        <v>3</v>
      </c>
      <c r="D3648" s="477">
        <v>19.02</v>
      </c>
    </row>
    <row r="3649" spans="1:4" s="476" customFormat="1" x14ac:dyDescent="0.2">
      <c r="A3649" s="476">
        <v>39417</v>
      </c>
      <c r="B3649" s="476" t="s">
        <v>10746</v>
      </c>
      <c r="C3649" s="476" t="s">
        <v>3</v>
      </c>
      <c r="D3649" s="477">
        <v>19.940000000000001</v>
      </c>
    </row>
    <row r="3650" spans="1:4" s="476" customFormat="1" x14ac:dyDescent="0.2">
      <c r="A3650" s="476">
        <v>39414</v>
      </c>
      <c r="B3650" s="476" t="s">
        <v>10747</v>
      </c>
      <c r="C3650" s="476" t="s">
        <v>3</v>
      </c>
      <c r="D3650" s="477">
        <v>17.86</v>
      </c>
    </row>
    <row r="3651" spans="1:4" s="476" customFormat="1" x14ac:dyDescent="0.2">
      <c r="A3651" s="476">
        <v>39415</v>
      </c>
      <c r="B3651" s="476" t="s">
        <v>10748</v>
      </c>
      <c r="C3651" s="476" t="s">
        <v>3</v>
      </c>
      <c r="D3651" s="477">
        <v>18.93</v>
      </c>
    </row>
    <row r="3652" spans="1:4" s="476" customFormat="1" x14ac:dyDescent="0.2">
      <c r="A3652" s="476">
        <v>39412</v>
      </c>
      <c r="B3652" s="476" t="s">
        <v>10749</v>
      </c>
      <c r="C3652" s="476" t="s">
        <v>3</v>
      </c>
      <c r="D3652" s="477">
        <v>13.45</v>
      </c>
    </row>
    <row r="3653" spans="1:4" s="476" customFormat="1" x14ac:dyDescent="0.2">
      <c r="A3653" s="476">
        <v>39413</v>
      </c>
      <c r="B3653" s="476" t="s">
        <v>10750</v>
      </c>
      <c r="C3653" s="476" t="s">
        <v>3</v>
      </c>
      <c r="D3653" s="477">
        <v>13.32</v>
      </c>
    </row>
    <row r="3654" spans="1:4" s="476" customFormat="1" x14ac:dyDescent="0.2">
      <c r="A3654" s="476">
        <v>11062</v>
      </c>
      <c r="B3654" s="476" t="s">
        <v>10751</v>
      </c>
      <c r="C3654" s="476" t="s">
        <v>3</v>
      </c>
      <c r="D3654" s="477">
        <v>68.709999999999994</v>
      </c>
    </row>
    <row r="3655" spans="1:4" s="476" customFormat="1" x14ac:dyDescent="0.2">
      <c r="A3655" s="476">
        <v>11063</v>
      </c>
      <c r="B3655" s="476" t="s">
        <v>10752</v>
      </c>
      <c r="C3655" s="476" t="s">
        <v>3</v>
      </c>
      <c r="D3655" s="477">
        <v>66.52</v>
      </c>
    </row>
    <row r="3656" spans="1:4" s="476" customFormat="1" x14ac:dyDescent="0.2">
      <c r="A3656" s="476">
        <v>13521</v>
      </c>
      <c r="B3656" s="476" t="s">
        <v>10753</v>
      </c>
      <c r="C3656" s="476" t="s">
        <v>9</v>
      </c>
      <c r="D3656" s="477">
        <v>74.25</v>
      </c>
    </row>
    <row r="3657" spans="1:4" s="476" customFormat="1" x14ac:dyDescent="0.2">
      <c r="A3657" s="476">
        <v>10851</v>
      </c>
      <c r="B3657" s="476" t="s">
        <v>10754</v>
      </c>
      <c r="C3657" s="476" t="s">
        <v>9</v>
      </c>
      <c r="D3657" s="477">
        <v>57.96</v>
      </c>
    </row>
    <row r="3658" spans="1:4" s="476" customFormat="1" x14ac:dyDescent="0.2">
      <c r="A3658" s="476">
        <v>39515</v>
      </c>
      <c r="B3658" s="476" t="s">
        <v>10755</v>
      </c>
      <c r="C3658" s="476" t="s">
        <v>9</v>
      </c>
      <c r="D3658" s="477">
        <v>53.69</v>
      </c>
    </row>
    <row r="3659" spans="1:4" s="476" customFormat="1" x14ac:dyDescent="0.2">
      <c r="A3659" s="476">
        <v>39516</v>
      </c>
      <c r="B3659" s="476" t="s">
        <v>10756</v>
      </c>
      <c r="C3659" s="476" t="s">
        <v>9</v>
      </c>
      <c r="D3659" s="477">
        <v>45.26</v>
      </c>
    </row>
    <row r="3660" spans="1:4" s="476" customFormat="1" x14ac:dyDescent="0.2">
      <c r="A3660" s="476">
        <v>39514</v>
      </c>
      <c r="B3660" s="476" t="s">
        <v>10757</v>
      </c>
      <c r="C3660" s="476" t="s">
        <v>9</v>
      </c>
      <c r="D3660" s="477">
        <v>28.16</v>
      </c>
    </row>
    <row r="3661" spans="1:4" s="476" customFormat="1" x14ac:dyDescent="0.2">
      <c r="A3661" s="476">
        <v>4812</v>
      </c>
      <c r="B3661" s="476" t="s">
        <v>10758</v>
      </c>
      <c r="C3661" s="476" t="s">
        <v>3</v>
      </c>
      <c r="D3661" s="477">
        <v>8.7100000000000009</v>
      </c>
    </row>
    <row r="3662" spans="1:4" s="476" customFormat="1" x14ac:dyDescent="0.2">
      <c r="A3662" s="476">
        <v>10849</v>
      </c>
      <c r="B3662" s="476" t="s">
        <v>10759</v>
      </c>
      <c r="C3662" s="476" t="s">
        <v>9</v>
      </c>
      <c r="D3662" s="478">
        <v>1080.01</v>
      </c>
    </row>
    <row r="3663" spans="1:4" s="476" customFormat="1" x14ac:dyDescent="0.2">
      <c r="A3663" s="476">
        <v>10848</v>
      </c>
      <c r="B3663" s="476" t="s">
        <v>10760</v>
      </c>
      <c r="C3663" s="476" t="s">
        <v>9</v>
      </c>
      <c r="D3663" s="477">
        <v>678.38</v>
      </c>
    </row>
    <row r="3664" spans="1:4" s="476" customFormat="1" x14ac:dyDescent="0.2">
      <c r="A3664" s="476">
        <v>4813</v>
      </c>
      <c r="B3664" s="476" t="s">
        <v>16839</v>
      </c>
      <c r="C3664" s="476" t="s">
        <v>3</v>
      </c>
      <c r="D3664" s="477">
        <v>225</v>
      </c>
    </row>
    <row r="3665" spans="1:4" s="476" customFormat="1" x14ac:dyDescent="0.2">
      <c r="A3665" s="476">
        <v>37560</v>
      </c>
      <c r="B3665" s="476" t="s">
        <v>16840</v>
      </c>
      <c r="C3665" s="476" t="s">
        <v>9</v>
      </c>
      <c r="D3665" s="477">
        <v>44.09</v>
      </c>
    </row>
    <row r="3666" spans="1:4" s="476" customFormat="1" x14ac:dyDescent="0.2">
      <c r="A3666" s="476">
        <v>37557</v>
      </c>
      <c r="B3666" s="476" t="s">
        <v>16841</v>
      </c>
      <c r="C3666" s="476" t="s">
        <v>9</v>
      </c>
      <c r="D3666" s="477">
        <v>13.39</v>
      </c>
    </row>
    <row r="3667" spans="1:4" s="476" customFormat="1" x14ac:dyDescent="0.2">
      <c r="A3667" s="476">
        <v>37556</v>
      </c>
      <c r="B3667" s="476" t="s">
        <v>16842</v>
      </c>
      <c r="C3667" s="476" t="s">
        <v>9</v>
      </c>
      <c r="D3667" s="477">
        <v>25.91</v>
      </c>
    </row>
    <row r="3668" spans="1:4" s="476" customFormat="1" x14ac:dyDescent="0.2">
      <c r="A3668" s="476">
        <v>37559</v>
      </c>
      <c r="B3668" s="476" t="s">
        <v>16843</v>
      </c>
      <c r="C3668" s="476" t="s">
        <v>9</v>
      </c>
      <c r="D3668" s="477">
        <v>31.78</v>
      </c>
    </row>
    <row r="3669" spans="1:4" s="476" customFormat="1" x14ac:dyDescent="0.2">
      <c r="A3669" s="476">
        <v>37539</v>
      </c>
      <c r="B3669" s="476" t="s">
        <v>16844</v>
      </c>
      <c r="C3669" s="476" t="s">
        <v>9</v>
      </c>
      <c r="D3669" s="477">
        <v>22.4</v>
      </c>
    </row>
    <row r="3670" spans="1:4" s="476" customFormat="1" x14ac:dyDescent="0.2">
      <c r="A3670" s="476">
        <v>37558</v>
      </c>
      <c r="B3670" s="476" t="s">
        <v>16845</v>
      </c>
      <c r="C3670" s="476" t="s">
        <v>9</v>
      </c>
      <c r="D3670" s="477">
        <v>41.76</v>
      </c>
    </row>
    <row r="3671" spans="1:4" s="476" customFormat="1" x14ac:dyDescent="0.2">
      <c r="A3671" s="476">
        <v>34723</v>
      </c>
      <c r="B3671" s="476" t="s">
        <v>10761</v>
      </c>
      <c r="C3671" s="476" t="s">
        <v>3</v>
      </c>
      <c r="D3671" s="477">
        <v>519.75</v>
      </c>
    </row>
    <row r="3672" spans="1:4" s="476" customFormat="1" x14ac:dyDescent="0.2">
      <c r="A3672" s="476">
        <v>34721</v>
      </c>
      <c r="B3672" s="476" t="s">
        <v>10762</v>
      </c>
      <c r="C3672" s="476" t="s">
        <v>3</v>
      </c>
      <c r="D3672" s="477">
        <v>648</v>
      </c>
    </row>
    <row r="3673" spans="1:4" s="476" customFormat="1" x14ac:dyDescent="0.2">
      <c r="A3673" s="476">
        <v>4309</v>
      </c>
      <c r="B3673" s="476" t="s">
        <v>10763</v>
      </c>
      <c r="C3673" s="476" t="s">
        <v>9</v>
      </c>
      <c r="D3673" s="477">
        <v>8.15</v>
      </c>
    </row>
    <row r="3674" spans="1:4" s="476" customFormat="1" x14ac:dyDescent="0.2">
      <c r="A3674" s="476">
        <v>4307</v>
      </c>
      <c r="B3674" s="476" t="s">
        <v>10764</v>
      </c>
      <c r="C3674" s="476" t="s">
        <v>9</v>
      </c>
      <c r="D3674" s="477">
        <v>13.95</v>
      </c>
    </row>
    <row r="3675" spans="1:4" s="476" customFormat="1" x14ac:dyDescent="0.2">
      <c r="A3675" s="476">
        <v>10850</v>
      </c>
      <c r="B3675" s="476" t="s">
        <v>10765</v>
      </c>
      <c r="C3675" s="476" t="s">
        <v>9</v>
      </c>
      <c r="D3675" s="477">
        <v>33.75</v>
      </c>
    </row>
    <row r="3676" spans="1:4" s="476" customFormat="1" x14ac:dyDescent="0.2">
      <c r="A3676" s="476">
        <v>42438</v>
      </c>
      <c r="B3676" s="476" t="s">
        <v>10766</v>
      </c>
      <c r="C3676" s="476" t="s">
        <v>9</v>
      </c>
      <c r="D3676" s="478">
        <v>1601.9</v>
      </c>
    </row>
    <row r="3677" spans="1:4" s="476" customFormat="1" x14ac:dyDescent="0.2">
      <c r="A3677" s="476">
        <v>4792</v>
      </c>
      <c r="B3677" s="476" t="s">
        <v>10767</v>
      </c>
      <c r="C3677" s="476" t="s">
        <v>3</v>
      </c>
      <c r="D3677" s="477">
        <v>191.1</v>
      </c>
    </row>
    <row r="3678" spans="1:4" s="476" customFormat="1" x14ac:dyDescent="0.2">
      <c r="A3678" s="476">
        <v>4790</v>
      </c>
      <c r="B3678" s="476" t="s">
        <v>10768</v>
      </c>
      <c r="C3678" s="476" t="s">
        <v>3</v>
      </c>
      <c r="D3678" s="477">
        <v>114.9</v>
      </c>
    </row>
    <row r="3679" spans="1:4" s="476" customFormat="1" x14ac:dyDescent="0.2">
      <c r="A3679" s="476">
        <v>40671</v>
      </c>
      <c r="B3679" s="476" t="s">
        <v>10769</v>
      </c>
      <c r="C3679" s="476" t="s">
        <v>3</v>
      </c>
      <c r="D3679" s="477">
        <v>83.1</v>
      </c>
    </row>
    <row r="3680" spans="1:4" s="476" customFormat="1" x14ac:dyDescent="0.2">
      <c r="A3680" s="476">
        <v>7552</v>
      </c>
      <c r="B3680" s="476" t="s">
        <v>10770</v>
      </c>
      <c r="C3680" s="476" t="s">
        <v>9</v>
      </c>
      <c r="D3680" s="477">
        <v>26.07</v>
      </c>
    </row>
    <row r="3681" spans="1:4" s="476" customFormat="1" x14ac:dyDescent="0.2">
      <c r="A3681" s="476">
        <v>4893</v>
      </c>
      <c r="B3681" s="476" t="s">
        <v>10771</v>
      </c>
      <c r="C3681" s="476" t="s">
        <v>9</v>
      </c>
      <c r="D3681" s="477">
        <v>13.62</v>
      </c>
    </row>
    <row r="3682" spans="1:4" s="476" customFormat="1" x14ac:dyDescent="0.2">
      <c r="A3682" s="476">
        <v>4894</v>
      </c>
      <c r="B3682" s="476" t="s">
        <v>10772</v>
      </c>
      <c r="C3682" s="476" t="s">
        <v>9</v>
      </c>
      <c r="D3682" s="477">
        <v>11.69</v>
      </c>
    </row>
    <row r="3683" spans="1:4" s="476" customFormat="1" x14ac:dyDescent="0.2">
      <c r="A3683" s="476">
        <v>4888</v>
      </c>
      <c r="B3683" s="476" t="s">
        <v>10773</v>
      </c>
      <c r="C3683" s="476" t="s">
        <v>9</v>
      </c>
      <c r="D3683" s="477">
        <v>3.98</v>
      </c>
    </row>
    <row r="3684" spans="1:4" s="476" customFormat="1" x14ac:dyDescent="0.2">
      <c r="A3684" s="476">
        <v>4890</v>
      </c>
      <c r="B3684" s="476" t="s">
        <v>10774</v>
      </c>
      <c r="C3684" s="476" t="s">
        <v>9</v>
      </c>
      <c r="D3684" s="477">
        <v>7.48</v>
      </c>
    </row>
    <row r="3685" spans="1:4" s="476" customFormat="1" x14ac:dyDescent="0.2">
      <c r="A3685" s="476">
        <v>12411</v>
      </c>
      <c r="B3685" s="476" t="s">
        <v>10775</v>
      </c>
      <c r="C3685" s="476" t="s">
        <v>9</v>
      </c>
      <c r="D3685" s="477">
        <v>40.29</v>
      </c>
    </row>
    <row r="3686" spans="1:4" s="476" customFormat="1" x14ac:dyDescent="0.2">
      <c r="A3686" s="476">
        <v>4891</v>
      </c>
      <c r="B3686" s="476" t="s">
        <v>10776</v>
      </c>
      <c r="C3686" s="476" t="s">
        <v>9</v>
      </c>
      <c r="D3686" s="477">
        <v>20.14</v>
      </c>
    </row>
    <row r="3687" spans="1:4" s="476" customFormat="1" x14ac:dyDescent="0.2">
      <c r="A3687" s="476">
        <v>4889</v>
      </c>
      <c r="B3687" s="476" t="s">
        <v>10777</v>
      </c>
      <c r="C3687" s="476" t="s">
        <v>9</v>
      </c>
      <c r="D3687" s="477">
        <v>5.38</v>
      </c>
    </row>
    <row r="3688" spans="1:4" s="476" customFormat="1" x14ac:dyDescent="0.2">
      <c r="A3688" s="476">
        <v>4892</v>
      </c>
      <c r="B3688" s="476" t="s">
        <v>10778</v>
      </c>
      <c r="C3688" s="476" t="s">
        <v>9</v>
      </c>
      <c r="D3688" s="477">
        <v>56.41</v>
      </c>
    </row>
    <row r="3689" spans="1:4" s="476" customFormat="1" x14ac:dyDescent="0.2">
      <c r="A3689" s="476">
        <v>12412</v>
      </c>
      <c r="B3689" s="476" t="s">
        <v>10779</v>
      </c>
      <c r="C3689" s="476" t="s">
        <v>9</v>
      </c>
      <c r="D3689" s="477">
        <v>104.85</v>
      </c>
    </row>
    <row r="3690" spans="1:4" s="476" customFormat="1" x14ac:dyDescent="0.2">
      <c r="A3690" s="476">
        <v>11073</v>
      </c>
      <c r="B3690" s="476" t="s">
        <v>10780</v>
      </c>
      <c r="C3690" s="476" t="s">
        <v>9</v>
      </c>
      <c r="D3690" s="477">
        <v>5.15</v>
      </c>
    </row>
    <row r="3691" spans="1:4" s="476" customFormat="1" x14ac:dyDescent="0.2">
      <c r="A3691" s="476">
        <v>11071</v>
      </c>
      <c r="B3691" s="476" t="s">
        <v>10781</v>
      </c>
      <c r="C3691" s="476" t="s">
        <v>9</v>
      </c>
      <c r="D3691" s="477">
        <v>8.35</v>
      </c>
    </row>
    <row r="3692" spans="1:4" s="476" customFormat="1" x14ac:dyDescent="0.2">
      <c r="A3692" s="476">
        <v>11072</v>
      </c>
      <c r="B3692" s="476" t="s">
        <v>10782</v>
      </c>
      <c r="C3692" s="476" t="s">
        <v>9</v>
      </c>
      <c r="D3692" s="477">
        <v>2.91</v>
      </c>
    </row>
    <row r="3693" spans="1:4" s="476" customFormat="1" x14ac:dyDescent="0.2">
      <c r="A3693" s="476">
        <v>4895</v>
      </c>
      <c r="B3693" s="476" t="s">
        <v>10783</v>
      </c>
      <c r="C3693" s="476" t="s">
        <v>9</v>
      </c>
      <c r="D3693" s="477">
        <v>0.59</v>
      </c>
    </row>
    <row r="3694" spans="1:4" s="476" customFormat="1" x14ac:dyDescent="0.2">
      <c r="A3694" s="476">
        <v>4907</v>
      </c>
      <c r="B3694" s="476" t="s">
        <v>10784</v>
      </c>
      <c r="C3694" s="476" t="s">
        <v>9</v>
      </c>
      <c r="D3694" s="477">
        <v>35.76</v>
      </c>
    </row>
    <row r="3695" spans="1:4" s="476" customFormat="1" x14ac:dyDescent="0.2">
      <c r="A3695" s="476">
        <v>4902</v>
      </c>
      <c r="B3695" s="476" t="s">
        <v>10785</v>
      </c>
      <c r="C3695" s="476" t="s">
        <v>9</v>
      </c>
      <c r="D3695" s="477">
        <v>80.94</v>
      </c>
    </row>
    <row r="3696" spans="1:4" s="476" customFormat="1" x14ac:dyDescent="0.2">
      <c r="A3696" s="476">
        <v>4908</v>
      </c>
      <c r="B3696" s="476" t="s">
        <v>10786</v>
      </c>
      <c r="C3696" s="476" t="s">
        <v>9</v>
      </c>
      <c r="D3696" s="477">
        <v>164.35</v>
      </c>
    </row>
    <row r="3697" spans="1:4" s="476" customFormat="1" x14ac:dyDescent="0.2">
      <c r="A3697" s="476">
        <v>4909</v>
      </c>
      <c r="B3697" s="476" t="s">
        <v>10787</v>
      </c>
      <c r="C3697" s="476" t="s">
        <v>9</v>
      </c>
      <c r="D3697" s="477">
        <v>317.39999999999998</v>
      </c>
    </row>
    <row r="3698" spans="1:4" s="476" customFormat="1" x14ac:dyDescent="0.2">
      <c r="A3698" s="476">
        <v>4903</v>
      </c>
      <c r="B3698" s="476" t="s">
        <v>10788</v>
      </c>
      <c r="C3698" s="476" t="s">
        <v>9</v>
      </c>
      <c r="D3698" s="477">
        <v>933.27</v>
      </c>
    </row>
    <row r="3699" spans="1:4" s="476" customFormat="1" x14ac:dyDescent="0.2">
      <c r="A3699" s="476">
        <v>4897</v>
      </c>
      <c r="B3699" s="476" t="s">
        <v>10789</v>
      </c>
      <c r="C3699" s="476" t="s">
        <v>9</v>
      </c>
      <c r="D3699" s="477">
        <v>2.4900000000000002</v>
      </c>
    </row>
    <row r="3700" spans="1:4" s="476" customFormat="1" x14ac:dyDescent="0.2">
      <c r="A3700" s="476">
        <v>4896</v>
      </c>
      <c r="B3700" s="476" t="s">
        <v>10790</v>
      </c>
      <c r="C3700" s="476" t="s">
        <v>9</v>
      </c>
      <c r="D3700" s="477">
        <v>0.89</v>
      </c>
    </row>
    <row r="3701" spans="1:4" s="476" customFormat="1" x14ac:dyDescent="0.2">
      <c r="A3701" s="476">
        <v>4900</v>
      </c>
      <c r="B3701" s="476" t="s">
        <v>10791</v>
      </c>
      <c r="C3701" s="476" t="s">
        <v>9</v>
      </c>
      <c r="D3701" s="477">
        <v>7.42</v>
      </c>
    </row>
    <row r="3702" spans="1:4" s="476" customFormat="1" x14ac:dyDescent="0.2">
      <c r="A3702" s="476">
        <v>4898</v>
      </c>
      <c r="B3702" s="476" t="s">
        <v>10792</v>
      </c>
      <c r="C3702" s="476" t="s">
        <v>9</v>
      </c>
      <c r="D3702" s="477">
        <v>2.77</v>
      </c>
    </row>
    <row r="3703" spans="1:4" s="476" customFormat="1" x14ac:dyDescent="0.2">
      <c r="A3703" s="476">
        <v>4899</v>
      </c>
      <c r="B3703" s="476" t="s">
        <v>10793</v>
      </c>
      <c r="C3703" s="476" t="s">
        <v>9</v>
      </c>
      <c r="D3703" s="477">
        <v>10.18</v>
      </c>
    </row>
    <row r="3704" spans="1:4" s="476" customFormat="1" x14ac:dyDescent="0.2">
      <c r="A3704" s="476">
        <v>11096</v>
      </c>
      <c r="B3704" s="476" t="s">
        <v>10794</v>
      </c>
      <c r="C3704" s="476" t="s">
        <v>29</v>
      </c>
      <c r="D3704" s="477">
        <v>0.7</v>
      </c>
    </row>
    <row r="3705" spans="1:4" s="476" customFormat="1" x14ac:dyDescent="0.2">
      <c r="A3705" s="476">
        <v>4741</v>
      </c>
      <c r="B3705" s="476" t="s">
        <v>1533</v>
      </c>
      <c r="C3705" s="476" t="s">
        <v>23</v>
      </c>
      <c r="D3705" s="477">
        <v>127.93</v>
      </c>
    </row>
    <row r="3706" spans="1:4" s="476" customFormat="1" x14ac:dyDescent="0.2">
      <c r="A3706" s="476">
        <v>4752</v>
      </c>
      <c r="B3706" s="476" t="s">
        <v>10795</v>
      </c>
      <c r="C3706" s="476" t="s">
        <v>7605</v>
      </c>
      <c r="D3706" s="477">
        <v>11.71</v>
      </c>
    </row>
    <row r="3707" spans="1:4" s="476" customFormat="1" x14ac:dyDescent="0.2">
      <c r="A3707" s="476">
        <v>41091</v>
      </c>
      <c r="B3707" s="476" t="s">
        <v>10796</v>
      </c>
      <c r="C3707" s="476" t="s">
        <v>908</v>
      </c>
      <c r="D3707" s="478">
        <v>2086.58</v>
      </c>
    </row>
    <row r="3708" spans="1:4" s="476" customFormat="1" x14ac:dyDescent="0.2">
      <c r="A3708" s="476">
        <v>13954</v>
      </c>
      <c r="B3708" s="476" t="s">
        <v>10797</v>
      </c>
      <c r="C3708" s="476" t="s">
        <v>9</v>
      </c>
      <c r="D3708" s="478">
        <v>6806.47</v>
      </c>
    </row>
    <row r="3709" spans="1:4" s="476" customFormat="1" x14ac:dyDescent="0.2">
      <c r="A3709" s="476">
        <v>3411</v>
      </c>
      <c r="B3709" s="476" t="s">
        <v>10798</v>
      </c>
      <c r="C3709" s="476" t="s">
        <v>29</v>
      </c>
      <c r="D3709" s="477">
        <v>63.18</v>
      </c>
    </row>
    <row r="3710" spans="1:4" s="476" customFormat="1" x14ac:dyDescent="0.2">
      <c r="A3710" s="476">
        <v>39995</v>
      </c>
      <c r="B3710" s="476" t="s">
        <v>10799</v>
      </c>
      <c r="C3710" s="476" t="s">
        <v>23</v>
      </c>
      <c r="D3710" s="477">
        <v>486.09</v>
      </c>
    </row>
    <row r="3711" spans="1:4" s="476" customFormat="1" x14ac:dyDescent="0.2">
      <c r="A3711" s="476">
        <v>11615</v>
      </c>
      <c r="B3711" s="476" t="s">
        <v>10800</v>
      </c>
      <c r="C3711" s="476" t="s">
        <v>3</v>
      </c>
      <c r="D3711" s="477">
        <v>4.12</v>
      </c>
    </row>
    <row r="3712" spans="1:4" s="476" customFormat="1" x14ac:dyDescent="0.2">
      <c r="A3712" s="476">
        <v>3408</v>
      </c>
      <c r="B3712" s="476" t="s">
        <v>10801</v>
      </c>
      <c r="C3712" s="476" t="s">
        <v>3</v>
      </c>
      <c r="D3712" s="477">
        <v>10.95</v>
      </c>
    </row>
    <row r="3713" spans="1:4" s="476" customFormat="1" x14ac:dyDescent="0.2">
      <c r="A3713" s="476">
        <v>3409</v>
      </c>
      <c r="B3713" s="476" t="s">
        <v>10802</v>
      </c>
      <c r="C3713" s="476" t="s">
        <v>3</v>
      </c>
      <c r="D3713" s="477">
        <v>27.37</v>
      </c>
    </row>
    <row r="3714" spans="1:4" s="476" customFormat="1" x14ac:dyDescent="0.2">
      <c r="A3714" s="476">
        <v>11427</v>
      </c>
      <c r="B3714" s="476" t="s">
        <v>10803</v>
      </c>
      <c r="C3714" s="476" t="s">
        <v>29</v>
      </c>
      <c r="D3714" s="477">
        <v>101.73</v>
      </c>
    </row>
    <row r="3715" spans="1:4" s="476" customFormat="1" x14ac:dyDescent="0.2">
      <c r="A3715" s="476">
        <v>4491</v>
      </c>
      <c r="B3715" s="476" t="s">
        <v>10804</v>
      </c>
      <c r="C3715" s="476" t="s">
        <v>27</v>
      </c>
      <c r="D3715" s="477">
        <v>8.34</v>
      </c>
    </row>
    <row r="3716" spans="1:4" s="476" customFormat="1" x14ac:dyDescent="0.2">
      <c r="A3716" s="476">
        <v>2745</v>
      </c>
      <c r="B3716" s="476" t="s">
        <v>10805</v>
      </c>
      <c r="C3716" s="476" t="s">
        <v>27</v>
      </c>
      <c r="D3716" s="477">
        <v>2.88</v>
      </c>
    </row>
    <row r="3717" spans="1:4" s="476" customFormat="1" x14ac:dyDescent="0.2">
      <c r="A3717" s="476">
        <v>14439</v>
      </c>
      <c r="B3717" s="476" t="s">
        <v>10806</v>
      </c>
      <c r="C3717" s="476" t="s">
        <v>27</v>
      </c>
      <c r="D3717" s="477">
        <v>3.57</v>
      </c>
    </row>
    <row r="3718" spans="1:4" s="476" customFormat="1" x14ac:dyDescent="0.2">
      <c r="A3718" s="476">
        <v>26022</v>
      </c>
      <c r="B3718" s="476" t="s">
        <v>10807</v>
      </c>
      <c r="C3718" s="476" t="s">
        <v>9</v>
      </c>
      <c r="D3718" s="477">
        <v>163.01</v>
      </c>
    </row>
    <row r="3719" spans="1:4" s="476" customFormat="1" x14ac:dyDescent="0.2">
      <c r="A3719" s="476">
        <v>12362</v>
      </c>
      <c r="B3719" s="476" t="s">
        <v>10808</v>
      </c>
      <c r="C3719" s="476" t="s">
        <v>9</v>
      </c>
      <c r="D3719" s="477">
        <v>16.850000000000001</v>
      </c>
    </row>
    <row r="3720" spans="1:4" s="476" customFormat="1" x14ac:dyDescent="0.2">
      <c r="A3720" s="476">
        <v>421</v>
      </c>
      <c r="B3720" s="476" t="s">
        <v>16846</v>
      </c>
      <c r="C3720" s="476" t="s">
        <v>9</v>
      </c>
      <c r="D3720" s="477">
        <v>12.98</v>
      </c>
    </row>
    <row r="3721" spans="1:4" s="476" customFormat="1" x14ac:dyDescent="0.2">
      <c r="A3721" s="476">
        <v>14148</v>
      </c>
      <c r="B3721" s="476" t="s">
        <v>10809</v>
      </c>
      <c r="C3721" s="476" t="s">
        <v>9</v>
      </c>
      <c r="D3721" s="477">
        <v>0.9</v>
      </c>
    </row>
    <row r="3722" spans="1:4" s="476" customFormat="1" x14ac:dyDescent="0.2">
      <c r="A3722" s="476">
        <v>4341</v>
      </c>
      <c r="B3722" s="476" t="s">
        <v>10810</v>
      </c>
      <c r="C3722" s="476" t="s">
        <v>9</v>
      </c>
      <c r="D3722" s="477">
        <v>0.72</v>
      </c>
    </row>
    <row r="3723" spans="1:4" s="476" customFormat="1" x14ac:dyDescent="0.2">
      <c r="A3723" s="476">
        <v>4337</v>
      </c>
      <c r="B3723" s="476" t="s">
        <v>10811</v>
      </c>
      <c r="C3723" s="476" t="s">
        <v>9</v>
      </c>
      <c r="D3723" s="477">
        <v>1.83</v>
      </c>
    </row>
    <row r="3724" spans="1:4" s="476" customFormat="1" x14ac:dyDescent="0.2">
      <c r="A3724" s="476">
        <v>4339</v>
      </c>
      <c r="B3724" s="476" t="s">
        <v>10812</v>
      </c>
      <c r="C3724" s="476" t="s">
        <v>9</v>
      </c>
      <c r="D3724" s="477">
        <v>0.39</v>
      </c>
    </row>
    <row r="3725" spans="1:4" s="476" customFormat="1" x14ac:dyDescent="0.2">
      <c r="A3725" s="476">
        <v>39997</v>
      </c>
      <c r="B3725" s="476" t="s">
        <v>10813</v>
      </c>
      <c r="C3725" s="476" t="s">
        <v>9</v>
      </c>
      <c r="D3725" s="477">
        <v>0.21</v>
      </c>
    </row>
    <row r="3726" spans="1:4" s="476" customFormat="1" x14ac:dyDescent="0.2">
      <c r="A3726" s="476">
        <v>11971</v>
      </c>
      <c r="B3726" s="476" t="s">
        <v>10814</v>
      </c>
      <c r="C3726" s="476" t="s">
        <v>9</v>
      </c>
      <c r="D3726" s="477">
        <v>3.03</v>
      </c>
    </row>
    <row r="3727" spans="1:4" s="476" customFormat="1" x14ac:dyDescent="0.2">
      <c r="A3727" s="476">
        <v>4342</v>
      </c>
      <c r="B3727" s="476" t="s">
        <v>10815</v>
      </c>
      <c r="C3727" s="476" t="s">
        <v>9</v>
      </c>
      <c r="D3727" s="477">
        <v>0.16</v>
      </c>
    </row>
    <row r="3728" spans="1:4" s="476" customFormat="1" x14ac:dyDescent="0.2">
      <c r="A3728" s="476">
        <v>4330</v>
      </c>
      <c r="B3728" s="476" t="s">
        <v>10816</v>
      </c>
      <c r="C3728" s="476" t="s">
        <v>9</v>
      </c>
      <c r="D3728" s="477">
        <v>0.1</v>
      </c>
    </row>
    <row r="3729" spans="1:4" s="476" customFormat="1" x14ac:dyDescent="0.2">
      <c r="A3729" s="476">
        <v>4340</v>
      </c>
      <c r="B3729" s="476" t="s">
        <v>10817</v>
      </c>
      <c r="C3729" s="476" t="s">
        <v>9</v>
      </c>
      <c r="D3729" s="477">
        <v>0.84</v>
      </c>
    </row>
    <row r="3730" spans="1:4" s="476" customFormat="1" x14ac:dyDescent="0.2">
      <c r="A3730" s="476">
        <v>5088</v>
      </c>
      <c r="B3730" s="476" t="s">
        <v>13238</v>
      </c>
      <c r="C3730" s="476" t="s">
        <v>9</v>
      </c>
      <c r="D3730" s="477">
        <v>6.33</v>
      </c>
    </row>
    <row r="3731" spans="1:4" s="476" customFormat="1" x14ac:dyDescent="0.2">
      <c r="A3731" s="476">
        <v>11154</v>
      </c>
      <c r="B3731" s="476" t="s">
        <v>1210</v>
      </c>
      <c r="C3731" s="476" t="s">
        <v>9</v>
      </c>
      <c r="D3731" s="477">
        <v>968.87</v>
      </c>
    </row>
    <row r="3732" spans="1:4" s="476" customFormat="1" x14ac:dyDescent="0.2">
      <c r="A3732" s="476">
        <v>4989</v>
      </c>
      <c r="B3732" s="476" t="s">
        <v>13239</v>
      </c>
      <c r="C3732" s="476" t="s">
        <v>9</v>
      </c>
      <c r="D3732" s="477">
        <v>311.31</v>
      </c>
    </row>
    <row r="3733" spans="1:4" s="476" customFormat="1" x14ac:dyDescent="0.2">
      <c r="A3733" s="476">
        <v>4982</v>
      </c>
      <c r="B3733" s="476" t="s">
        <v>13240</v>
      </c>
      <c r="C3733" s="476" t="s">
        <v>9</v>
      </c>
      <c r="D3733" s="477">
        <v>291.99</v>
      </c>
    </row>
    <row r="3734" spans="1:4" s="476" customFormat="1" x14ac:dyDescent="0.2">
      <c r="A3734" s="476">
        <v>4962</v>
      </c>
      <c r="B3734" s="476" t="s">
        <v>13241</v>
      </c>
      <c r="C3734" s="476" t="s">
        <v>9</v>
      </c>
      <c r="D3734" s="477">
        <v>230.27</v>
      </c>
    </row>
    <row r="3735" spans="1:4" s="476" customFormat="1" x14ac:dyDescent="0.2">
      <c r="A3735" s="476">
        <v>4981</v>
      </c>
      <c r="B3735" s="476" t="s">
        <v>13242</v>
      </c>
      <c r="C3735" s="476" t="s">
        <v>9</v>
      </c>
      <c r="D3735" s="477">
        <v>205</v>
      </c>
    </row>
    <row r="3736" spans="1:4" s="476" customFormat="1" x14ac:dyDescent="0.2">
      <c r="A3736" s="476">
        <v>4964</v>
      </c>
      <c r="B3736" s="476" t="s">
        <v>13243</v>
      </c>
      <c r="C3736" s="476" t="s">
        <v>9</v>
      </c>
      <c r="D3736" s="477">
        <v>260.07</v>
      </c>
    </row>
    <row r="3737" spans="1:4" s="476" customFormat="1" x14ac:dyDescent="0.2">
      <c r="A3737" s="476">
        <v>4992</v>
      </c>
      <c r="B3737" s="476" t="s">
        <v>13244</v>
      </c>
      <c r="C3737" s="476" t="s">
        <v>9</v>
      </c>
      <c r="D3737" s="477">
        <v>254.04</v>
      </c>
    </row>
    <row r="3738" spans="1:4" s="476" customFormat="1" x14ac:dyDescent="0.2">
      <c r="A3738" s="476">
        <v>4987</v>
      </c>
      <c r="B3738" s="476" t="s">
        <v>13245</v>
      </c>
      <c r="C3738" s="476" t="s">
        <v>9</v>
      </c>
      <c r="D3738" s="477">
        <v>290.64</v>
      </c>
    </row>
    <row r="3739" spans="1:4" s="476" customFormat="1" x14ac:dyDescent="0.2">
      <c r="A3739" s="476">
        <v>39021</v>
      </c>
      <c r="B3739" s="476" t="s">
        <v>1214</v>
      </c>
      <c r="C3739" s="476" t="s">
        <v>9</v>
      </c>
      <c r="D3739" s="477">
        <v>435.79</v>
      </c>
    </row>
    <row r="3740" spans="1:4" s="476" customFormat="1" x14ac:dyDescent="0.2">
      <c r="A3740" s="476">
        <v>39022</v>
      </c>
      <c r="B3740" s="476" t="s">
        <v>10818</v>
      </c>
      <c r="C3740" s="476" t="s">
        <v>9</v>
      </c>
      <c r="D3740" s="477">
        <v>538.95000000000005</v>
      </c>
    </row>
    <row r="3741" spans="1:4" s="476" customFormat="1" x14ac:dyDescent="0.2">
      <c r="A3741" s="476">
        <v>39024</v>
      </c>
      <c r="B3741" s="476" t="s">
        <v>10819</v>
      </c>
      <c r="C3741" s="476" t="s">
        <v>9</v>
      </c>
      <c r="D3741" s="477">
        <v>678.54</v>
      </c>
    </row>
    <row r="3742" spans="1:4" s="476" customFormat="1" x14ac:dyDescent="0.2">
      <c r="A3742" s="476">
        <v>4914</v>
      </c>
      <c r="B3742" s="476" t="s">
        <v>10820</v>
      </c>
      <c r="C3742" s="476" t="s">
        <v>3</v>
      </c>
      <c r="D3742" s="477">
        <v>550.17999999999995</v>
      </c>
    </row>
    <row r="3743" spans="1:4" s="476" customFormat="1" x14ac:dyDescent="0.2">
      <c r="A3743" s="476">
        <v>4917</v>
      </c>
      <c r="B3743" s="476" t="s">
        <v>10821</v>
      </c>
      <c r="C3743" s="476" t="s">
        <v>3</v>
      </c>
      <c r="D3743" s="477">
        <v>379.96</v>
      </c>
    </row>
    <row r="3744" spans="1:4" s="476" customFormat="1" x14ac:dyDescent="0.2">
      <c r="A3744" s="476">
        <v>39025</v>
      </c>
      <c r="B3744" s="476" t="s">
        <v>1511</v>
      </c>
      <c r="C3744" s="476" t="s">
        <v>9</v>
      </c>
      <c r="D3744" s="477">
        <v>695.78</v>
      </c>
    </row>
    <row r="3745" spans="1:4" s="476" customFormat="1" x14ac:dyDescent="0.2">
      <c r="A3745" s="476">
        <v>4930</v>
      </c>
      <c r="B3745" s="476" t="s">
        <v>10822</v>
      </c>
      <c r="C3745" s="476" t="s">
        <v>3</v>
      </c>
      <c r="D3745" s="477">
        <v>468.35</v>
      </c>
    </row>
    <row r="3746" spans="1:4" s="476" customFormat="1" x14ac:dyDescent="0.2">
      <c r="A3746" s="476">
        <v>4922</v>
      </c>
      <c r="B3746" s="476" t="s">
        <v>10823</v>
      </c>
      <c r="C3746" s="476" t="s">
        <v>3</v>
      </c>
      <c r="D3746" s="477">
        <v>352.44</v>
      </c>
    </row>
    <row r="3747" spans="1:4" s="476" customFormat="1" x14ac:dyDescent="0.2">
      <c r="A3747" s="476">
        <v>4911</v>
      </c>
      <c r="B3747" s="476" t="s">
        <v>10824</v>
      </c>
      <c r="C3747" s="476" t="s">
        <v>3</v>
      </c>
      <c r="D3747" s="477">
        <v>617.67999999999995</v>
      </c>
    </row>
    <row r="3748" spans="1:4" s="476" customFormat="1" x14ac:dyDescent="0.2">
      <c r="A3748" s="476">
        <v>37518</v>
      </c>
      <c r="B3748" s="476" t="s">
        <v>10825</v>
      </c>
      <c r="C3748" s="476" t="s">
        <v>3</v>
      </c>
      <c r="D3748" s="478">
        <v>1003.73</v>
      </c>
    </row>
    <row r="3749" spans="1:4" s="476" customFormat="1" x14ac:dyDescent="0.2">
      <c r="A3749" s="476">
        <v>4910</v>
      </c>
      <c r="B3749" s="476" t="s">
        <v>10826</v>
      </c>
      <c r="C3749" s="476" t="s">
        <v>3</v>
      </c>
      <c r="D3749" s="477">
        <v>846.15</v>
      </c>
    </row>
    <row r="3750" spans="1:4" s="476" customFormat="1" x14ac:dyDescent="0.2">
      <c r="A3750" s="476">
        <v>4943</v>
      </c>
      <c r="B3750" s="476" t="s">
        <v>10827</v>
      </c>
      <c r="C3750" s="476" t="s">
        <v>3</v>
      </c>
      <c r="D3750" s="478">
        <v>1260.57</v>
      </c>
    </row>
    <row r="3751" spans="1:4" s="476" customFormat="1" x14ac:dyDescent="0.2">
      <c r="A3751" s="476">
        <v>5002</v>
      </c>
      <c r="B3751" s="476" t="s">
        <v>10828</v>
      </c>
      <c r="C3751" s="476" t="s">
        <v>3</v>
      </c>
      <c r="D3751" s="477">
        <v>342.03</v>
      </c>
    </row>
    <row r="3752" spans="1:4" s="476" customFormat="1" x14ac:dyDescent="0.2">
      <c r="A3752" s="476">
        <v>4977</v>
      </c>
      <c r="B3752" s="476" t="s">
        <v>10829</v>
      </c>
      <c r="C3752" s="476" t="s">
        <v>3</v>
      </c>
      <c r="D3752" s="477">
        <v>230.88</v>
      </c>
    </row>
    <row r="3753" spans="1:4" s="476" customFormat="1" x14ac:dyDescent="0.2">
      <c r="A3753" s="476">
        <v>5028</v>
      </c>
      <c r="B3753" s="476" t="s">
        <v>10830</v>
      </c>
      <c r="C3753" s="476" t="s">
        <v>3</v>
      </c>
      <c r="D3753" s="477">
        <v>564.92999999999995</v>
      </c>
    </row>
    <row r="3754" spans="1:4" s="476" customFormat="1" x14ac:dyDescent="0.2">
      <c r="A3754" s="476">
        <v>4998</v>
      </c>
      <c r="B3754" s="476" t="s">
        <v>10831</v>
      </c>
      <c r="C3754" s="476" t="s">
        <v>3</v>
      </c>
      <c r="D3754" s="477">
        <v>469.19</v>
      </c>
    </row>
    <row r="3755" spans="1:4" s="476" customFormat="1" x14ac:dyDescent="0.2">
      <c r="A3755" s="476">
        <v>4969</v>
      </c>
      <c r="B3755" s="476" t="s">
        <v>10832</v>
      </c>
      <c r="C3755" s="476" t="s">
        <v>3</v>
      </c>
      <c r="D3755" s="477">
        <v>326.54000000000002</v>
      </c>
    </row>
    <row r="3756" spans="1:4" s="476" customFormat="1" x14ac:dyDescent="0.2">
      <c r="A3756" s="476">
        <v>11364</v>
      </c>
      <c r="B3756" s="476" t="s">
        <v>13246</v>
      </c>
      <c r="C3756" s="476" t="s">
        <v>9</v>
      </c>
      <c r="D3756" s="477">
        <v>176.11</v>
      </c>
    </row>
    <row r="3757" spans="1:4" s="476" customFormat="1" x14ac:dyDescent="0.2">
      <c r="A3757" s="476">
        <v>11365</v>
      </c>
      <c r="B3757" s="476" t="s">
        <v>13247</v>
      </c>
      <c r="C3757" s="476" t="s">
        <v>9</v>
      </c>
      <c r="D3757" s="477">
        <v>182.76</v>
      </c>
    </row>
    <row r="3758" spans="1:4" s="476" customFormat="1" x14ac:dyDescent="0.2">
      <c r="A3758" s="476">
        <v>11366</v>
      </c>
      <c r="B3758" s="476" t="s">
        <v>13248</v>
      </c>
      <c r="C3758" s="476" t="s">
        <v>9</v>
      </c>
      <c r="D3758" s="477">
        <v>194.27</v>
      </c>
    </row>
    <row r="3759" spans="1:4" s="476" customFormat="1" x14ac:dyDescent="0.2">
      <c r="A3759" s="476">
        <v>43777</v>
      </c>
      <c r="B3759" s="476" t="s">
        <v>13249</v>
      </c>
      <c r="C3759" s="476" t="s">
        <v>9</v>
      </c>
      <c r="D3759" s="477">
        <v>228.2</v>
      </c>
    </row>
    <row r="3760" spans="1:4" s="476" customFormat="1" x14ac:dyDescent="0.2">
      <c r="A3760" s="476">
        <v>20322</v>
      </c>
      <c r="B3760" s="476" t="s">
        <v>13250</v>
      </c>
      <c r="C3760" s="476" t="s">
        <v>9</v>
      </c>
      <c r="D3760" s="477">
        <v>211.84</v>
      </c>
    </row>
    <row r="3761" spans="1:4" s="476" customFormat="1" x14ac:dyDescent="0.2">
      <c r="A3761" s="476">
        <v>10553</v>
      </c>
      <c r="B3761" s="476" t="s">
        <v>13251</v>
      </c>
      <c r="C3761" s="476" t="s">
        <v>9</v>
      </c>
      <c r="D3761" s="477">
        <v>192.35</v>
      </c>
    </row>
    <row r="3762" spans="1:4" s="476" customFormat="1" x14ac:dyDescent="0.2">
      <c r="A3762" s="476">
        <v>5020</v>
      </c>
      <c r="B3762" s="476" t="s">
        <v>13252</v>
      </c>
      <c r="C3762" s="476" t="s">
        <v>9</v>
      </c>
      <c r="D3762" s="477">
        <v>202.8</v>
      </c>
    </row>
    <row r="3763" spans="1:4" s="476" customFormat="1" x14ac:dyDescent="0.2">
      <c r="A3763" s="476">
        <v>10554</v>
      </c>
      <c r="B3763" s="476" t="s">
        <v>13253</v>
      </c>
      <c r="C3763" s="476" t="s">
        <v>9</v>
      </c>
      <c r="D3763" s="477">
        <v>194.06</v>
      </c>
    </row>
    <row r="3764" spans="1:4" s="476" customFormat="1" x14ac:dyDescent="0.2">
      <c r="A3764" s="476">
        <v>10555</v>
      </c>
      <c r="B3764" s="476" t="s">
        <v>13254</v>
      </c>
      <c r="C3764" s="476" t="s">
        <v>9</v>
      </c>
      <c r="D3764" s="477">
        <v>211.63</v>
      </c>
    </row>
    <row r="3765" spans="1:4" s="476" customFormat="1" x14ac:dyDescent="0.2">
      <c r="A3765" s="476">
        <v>10556</v>
      </c>
      <c r="B3765" s="476" t="s">
        <v>13255</v>
      </c>
      <c r="C3765" s="476" t="s">
        <v>9</v>
      </c>
      <c r="D3765" s="477">
        <v>281.38</v>
      </c>
    </row>
    <row r="3766" spans="1:4" s="476" customFormat="1" x14ac:dyDescent="0.2">
      <c r="A3766" s="476">
        <v>39502</v>
      </c>
      <c r="B3766" s="476" t="s">
        <v>13256</v>
      </c>
      <c r="C3766" s="476" t="s">
        <v>9</v>
      </c>
      <c r="D3766" s="477">
        <v>395.12</v>
      </c>
    </row>
    <row r="3767" spans="1:4" s="476" customFormat="1" x14ac:dyDescent="0.2">
      <c r="A3767" s="476">
        <v>39504</v>
      </c>
      <c r="B3767" s="476" t="s">
        <v>13257</v>
      </c>
      <c r="C3767" s="476" t="s">
        <v>9</v>
      </c>
      <c r="D3767" s="477">
        <v>436.93</v>
      </c>
    </row>
    <row r="3768" spans="1:4" s="476" customFormat="1" x14ac:dyDescent="0.2">
      <c r="A3768" s="476">
        <v>39503</v>
      </c>
      <c r="B3768" s="476" t="s">
        <v>13258</v>
      </c>
      <c r="C3768" s="476" t="s">
        <v>9</v>
      </c>
      <c r="D3768" s="477">
        <v>459.86</v>
      </c>
    </row>
    <row r="3769" spans="1:4" s="476" customFormat="1" x14ac:dyDescent="0.2">
      <c r="A3769" s="476">
        <v>39505</v>
      </c>
      <c r="B3769" s="476" t="s">
        <v>13259</v>
      </c>
      <c r="C3769" s="476" t="s">
        <v>9</v>
      </c>
      <c r="D3769" s="477">
        <v>495.56</v>
      </c>
    </row>
    <row r="3770" spans="1:4" s="476" customFormat="1" x14ac:dyDescent="0.2">
      <c r="A3770" s="476">
        <v>25969</v>
      </c>
      <c r="B3770" s="476" t="s">
        <v>10833</v>
      </c>
      <c r="C3770" s="476" t="s">
        <v>9</v>
      </c>
      <c r="D3770" s="477">
        <v>540.54</v>
      </c>
    </row>
    <row r="3771" spans="1:4" s="476" customFormat="1" x14ac:dyDescent="0.2">
      <c r="A3771" s="476">
        <v>4944</v>
      </c>
      <c r="B3771" s="476" t="s">
        <v>10834</v>
      </c>
      <c r="C3771" s="476" t="s">
        <v>3</v>
      </c>
      <c r="D3771" s="478">
        <v>1884.55</v>
      </c>
    </row>
    <row r="3772" spans="1:4" s="476" customFormat="1" x14ac:dyDescent="0.2">
      <c r="A3772" s="476">
        <v>21102</v>
      </c>
      <c r="B3772" s="476" t="s">
        <v>10835</v>
      </c>
      <c r="C3772" s="476" t="s">
        <v>9</v>
      </c>
      <c r="D3772" s="477">
        <v>25.56</v>
      </c>
    </row>
    <row r="3773" spans="1:4" s="476" customFormat="1" x14ac:dyDescent="0.2">
      <c r="A3773" s="476">
        <v>21101</v>
      </c>
      <c r="B3773" s="476" t="s">
        <v>10836</v>
      </c>
      <c r="C3773" s="476" t="s">
        <v>9</v>
      </c>
      <c r="D3773" s="477">
        <v>16.41</v>
      </c>
    </row>
    <row r="3774" spans="1:4" s="476" customFormat="1" x14ac:dyDescent="0.2">
      <c r="A3774" s="476">
        <v>34713</v>
      </c>
      <c r="B3774" s="476" t="s">
        <v>10837</v>
      </c>
      <c r="C3774" s="476" t="s">
        <v>3</v>
      </c>
      <c r="D3774" s="477">
        <v>209.36</v>
      </c>
    </row>
    <row r="3775" spans="1:4" s="476" customFormat="1" x14ac:dyDescent="0.2">
      <c r="A3775" s="476">
        <v>4947</v>
      </c>
      <c r="B3775" s="476" t="s">
        <v>10838</v>
      </c>
      <c r="C3775" s="476" t="s">
        <v>3</v>
      </c>
      <c r="D3775" s="477">
        <v>601.87</v>
      </c>
    </row>
    <row r="3776" spans="1:4" s="476" customFormat="1" x14ac:dyDescent="0.2">
      <c r="A3776" s="476">
        <v>37563</v>
      </c>
      <c r="B3776" s="476" t="s">
        <v>10839</v>
      </c>
      <c r="C3776" s="476" t="s">
        <v>3</v>
      </c>
      <c r="D3776" s="477">
        <v>462.14</v>
      </c>
    </row>
    <row r="3777" spans="1:4" s="476" customFormat="1" x14ac:dyDescent="0.2">
      <c r="A3777" s="476">
        <v>4948</v>
      </c>
      <c r="B3777" s="476" t="s">
        <v>10840</v>
      </c>
      <c r="C3777" s="476" t="s">
        <v>3</v>
      </c>
      <c r="D3777" s="477">
        <v>419.41</v>
      </c>
    </row>
    <row r="3778" spans="1:4" s="476" customFormat="1" x14ac:dyDescent="0.2">
      <c r="A3778" s="476">
        <v>37561</v>
      </c>
      <c r="B3778" s="476" t="s">
        <v>10841</v>
      </c>
      <c r="C3778" s="476" t="s">
        <v>3</v>
      </c>
      <c r="D3778" s="477">
        <v>862.7</v>
      </c>
    </row>
    <row r="3779" spans="1:4" s="476" customFormat="1" x14ac:dyDescent="0.2">
      <c r="A3779" s="476">
        <v>37562</v>
      </c>
      <c r="B3779" s="476" t="s">
        <v>10842</v>
      </c>
      <c r="C3779" s="476" t="s">
        <v>3</v>
      </c>
      <c r="D3779" s="477">
        <v>553.33000000000004</v>
      </c>
    </row>
    <row r="3780" spans="1:4" s="476" customFormat="1" x14ac:dyDescent="0.2">
      <c r="A3780" s="476">
        <v>14164</v>
      </c>
      <c r="B3780" s="476" t="s">
        <v>10843</v>
      </c>
      <c r="C3780" s="476" t="s">
        <v>9</v>
      </c>
      <c r="D3780" s="478">
        <v>2251.44</v>
      </c>
    </row>
    <row r="3781" spans="1:4" s="476" customFormat="1" x14ac:dyDescent="0.2">
      <c r="A3781" s="476">
        <v>14163</v>
      </c>
      <c r="B3781" s="476" t="s">
        <v>10844</v>
      </c>
      <c r="C3781" s="476" t="s">
        <v>9</v>
      </c>
      <c r="D3781" s="478">
        <v>2558.91</v>
      </c>
    </row>
    <row r="3782" spans="1:4" s="476" customFormat="1" x14ac:dyDescent="0.2">
      <c r="A3782" s="476">
        <v>5051</v>
      </c>
      <c r="B3782" s="476" t="s">
        <v>1977</v>
      </c>
      <c r="C3782" s="476" t="s">
        <v>9</v>
      </c>
      <c r="D3782" s="478">
        <v>2176.31</v>
      </c>
    </row>
    <row r="3783" spans="1:4" s="476" customFormat="1" x14ac:dyDescent="0.2">
      <c r="A3783" s="476">
        <v>14162</v>
      </c>
      <c r="B3783" s="476" t="s">
        <v>10845</v>
      </c>
      <c r="C3783" s="476" t="s">
        <v>9</v>
      </c>
      <c r="D3783" s="478">
        <v>2173.16</v>
      </c>
    </row>
    <row r="3784" spans="1:4" s="476" customFormat="1" x14ac:dyDescent="0.2">
      <c r="A3784" s="476">
        <v>5052</v>
      </c>
      <c r="B3784" s="476" t="s">
        <v>10846</v>
      </c>
      <c r="C3784" s="476" t="s">
        <v>9</v>
      </c>
      <c r="D3784" s="478">
        <v>1621.48</v>
      </c>
    </row>
    <row r="3785" spans="1:4" s="476" customFormat="1" x14ac:dyDescent="0.2">
      <c r="A3785" s="476">
        <v>14166</v>
      </c>
      <c r="B3785" s="476" t="s">
        <v>10847</v>
      </c>
      <c r="C3785" s="476" t="s">
        <v>9</v>
      </c>
      <c r="D3785" s="478">
        <v>1642.07</v>
      </c>
    </row>
    <row r="3786" spans="1:4" s="476" customFormat="1" x14ac:dyDescent="0.2">
      <c r="A3786" s="476">
        <v>14165</v>
      </c>
      <c r="B3786" s="476" t="s">
        <v>10848</v>
      </c>
      <c r="C3786" s="476" t="s">
        <v>9</v>
      </c>
      <c r="D3786" s="478">
        <v>2274.86</v>
      </c>
    </row>
    <row r="3787" spans="1:4" s="476" customFormat="1" x14ac:dyDescent="0.2">
      <c r="A3787" s="476">
        <v>5050</v>
      </c>
      <c r="B3787" s="476" t="s">
        <v>10849</v>
      </c>
      <c r="C3787" s="476" t="s">
        <v>9</v>
      </c>
      <c r="D3787" s="477">
        <v>559.89</v>
      </c>
    </row>
    <row r="3788" spans="1:4" s="476" customFormat="1" x14ac:dyDescent="0.2">
      <c r="A3788" s="476">
        <v>12366</v>
      </c>
      <c r="B3788" s="476" t="s">
        <v>10850</v>
      </c>
      <c r="C3788" s="476" t="s">
        <v>9</v>
      </c>
      <c r="D3788" s="477">
        <v>720.08</v>
      </c>
    </row>
    <row r="3789" spans="1:4" s="476" customFormat="1" x14ac:dyDescent="0.2">
      <c r="A3789" s="476">
        <v>5045</v>
      </c>
      <c r="B3789" s="476" t="s">
        <v>10851</v>
      </c>
      <c r="C3789" s="476" t="s">
        <v>9</v>
      </c>
      <c r="D3789" s="478">
        <v>1002.75</v>
      </c>
    </row>
    <row r="3790" spans="1:4" s="476" customFormat="1" x14ac:dyDescent="0.2">
      <c r="A3790" s="476">
        <v>5044</v>
      </c>
      <c r="B3790" s="476" t="s">
        <v>10852</v>
      </c>
      <c r="C3790" s="476" t="s">
        <v>9</v>
      </c>
      <c r="D3790" s="477">
        <v>707.45</v>
      </c>
    </row>
    <row r="3791" spans="1:4" s="476" customFormat="1" x14ac:dyDescent="0.2">
      <c r="A3791" s="476">
        <v>5055</v>
      </c>
      <c r="B3791" s="476" t="s">
        <v>10853</v>
      </c>
      <c r="C3791" s="476" t="s">
        <v>9</v>
      </c>
      <c r="D3791" s="478">
        <v>1005.81</v>
      </c>
    </row>
    <row r="3792" spans="1:4" s="476" customFormat="1" x14ac:dyDescent="0.2">
      <c r="A3792" s="476">
        <v>5053</v>
      </c>
      <c r="B3792" s="476" t="s">
        <v>10854</v>
      </c>
      <c r="C3792" s="476" t="s">
        <v>9</v>
      </c>
      <c r="D3792" s="477">
        <v>782.85</v>
      </c>
    </row>
    <row r="3793" spans="1:4" s="476" customFormat="1" x14ac:dyDescent="0.2">
      <c r="A3793" s="476">
        <v>5035</v>
      </c>
      <c r="B3793" s="476" t="s">
        <v>10855</v>
      </c>
      <c r="C3793" s="476" t="s">
        <v>9</v>
      </c>
      <c r="D3793" s="478">
        <v>1279.94</v>
      </c>
    </row>
    <row r="3794" spans="1:4" s="476" customFormat="1" x14ac:dyDescent="0.2">
      <c r="A3794" s="476">
        <v>5036</v>
      </c>
      <c r="B3794" s="476" t="s">
        <v>10856</v>
      </c>
      <c r="C3794" s="476" t="s">
        <v>9</v>
      </c>
      <c r="D3794" s="478">
        <v>2136.65</v>
      </c>
    </row>
    <row r="3795" spans="1:4" s="476" customFormat="1" x14ac:dyDescent="0.2">
      <c r="A3795" s="476">
        <v>5059</v>
      </c>
      <c r="B3795" s="476" t="s">
        <v>10857</v>
      </c>
      <c r="C3795" s="476" t="s">
        <v>9</v>
      </c>
      <c r="D3795" s="478">
        <v>1001.04</v>
      </c>
    </row>
    <row r="3796" spans="1:4" s="476" customFormat="1" x14ac:dyDescent="0.2">
      <c r="A3796" s="476">
        <v>5057</v>
      </c>
      <c r="B3796" s="476" t="s">
        <v>10858</v>
      </c>
      <c r="C3796" s="476" t="s">
        <v>9</v>
      </c>
      <c r="D3796" s="477">
        <v>860.8</v>
      </c>
    </row>
    <row r="3797" spans="1:4" s="476" customFormat="1" x14ac:dyDescent="0.2">
      <c r="A3797" s="476">
        <v>5033</v>
      </c>
      <c r="B3797" s="476" t="s">
        <v>10859</v>
      </c>
      <c r="C3797" s="476" t="s">
        <v>9</v>
      </c>
      <c r="D3797" s="477">
        <v>714.6</v>
      </c>
    </row>
    <row r="3798" spans="1:4" s="476" customFormat="1" x14ac:dyDescent="0.2">
      <c r="A3798" s="476">
        <v>5038</v>
      </c>
      <c r="B3798" s="476" t="s">
        <v>10860</v>
      </c>
      <c r="C3798" s="476" t="s">
        <v>9</v>
      </c>
      <c r="D3798" s="477">
        <v>582.39</v>
      </c>
    </row>
    <row r="3799" spans="1:4" s="476" customFormat="1" x14ac:dyDescent="0.2">
      <c r="A3799" s="476">
        <v>12372</v>
      </c>
      <c r="B3799" s="476" t="s">
        <v>10861</v>
      </c>
      <c r="C3799" s="476" t="s">
        <v>9</v>
      </c>
      <c r="D3799" s="477">
        <v>767.48</v>
      </c>
    </row>
    <row r="3800" spans="1:4" s="476" customFormat="1" x14ac:dyDescent="0.2">
      <c r="A3800" s="476">
        <v>13339</v>
      </c>
      <c r="B3800" s="476" t="s">
        <v>10862</v>
      </c>
      <c r="C3800" s="476" t="s">
        <v>9</v>
      </c>
      <c r="D3800" s="478">
        <v>1140.94</v>
      </c>
    </row>
    <row r="3801" spans="1:4" s="476" customFormat="1" x14ac:dyDescent="0.2">
      <c r="A3801" s="476">
        <v>12373</v>
      </c>
      <c r="B3801" s="476" t="s">
        <v>10863</v>
      </c>
      <c r="C3801" s="476" t="s">
        <v>9</v>
      </c>
      <c r="D3801" s="478">
        <v>1194.81</v>
      </c>
    </row>
    <row r="3802" spans="1:4" s="476" customFormat="1" x14ac:dyDescent="0.2">
      <c r="A3802" s="476">
        <v>12388</v>
      </c>
      <c r="B3802" s="476" t="s">
        <v>10864</v>
      </c>
      <c r="C3802" s="476" t="s">
        <v>9</v>
      </c>
      <c r="D3802" s="477">
        <v>331.41</v>
      </c>
    </row>
    <row r="3803" spans="1:4" s="476" customFormat="1" x14ac:dyDescent="0.2">
      <c r="A3803" s="476">
        <v>34695</v>
      </c>
      <c r="B3803" s="476" t="s">
        <v>10865</v>
      </c>
      <c r="C3803" s="476" t="s">
        <v>9</v>
      </c>
      <c r="D3803" s="477">
        <v>821.79</v>
      </c>
    </row>
    <row r="3804" spans="1:4" s="476" customFormat="1" x14ac:dyDescent="0.2">
      <c r="A3804" s="476">
        <v>34692</v>
      </c>
      <c r="B3804" s="476" t="s">
        <v>10866</v>
      </c>
      <c r="C3804" s="476" t="s">
        <v>9</v>
      </c>
      <c r="D3804" s="478">
        <v>1972.29</v>
      </c>
    </row>
    <row r="3805" spans="1:4" s="476" customFormat="1" x14ac:dyDescent="0.2">
      <c r="A3805" s="476">
        <v>2731</v>
      </c>
      <c r="B3805" s="476" t="s">
        <v>10867</v>
      </c>
      <c r="C3805" s="476" t="s">
        <v>27</v>
      </c>
      <c r="D3805" s="477">
        <v>82.38</v>
      </c>
    </row>
    <row r="3806" spans="1:4" s="476" customFormat="1" x14ac:dyDescent="0.2">
      <c r="A3806" s="476">
        <v>41457</v>
      </c>
      <c r="B3806" s="476" t="s">
        <v>16847</v>
      </c>
      <c r="C3806" s="476" t="s">
        <v>9</v>
      </c>
      <c r="D3806" s="478">
        <v>1212.3599999999999</v>
      </c>
    </row>
    <row r="3807" spans="1:4" s="476" customFormat="1" x14ac:dyDescent="0.2">
      <c r="A3807" s="476">
        <v>41458</v>
      </c>
      <c r="B3807" s="476" t="s">
        <v>16848</v>
      </c>
      <c r="C3807" s="476" t="s">
        <v>9</v>
      </c>
      <c r="D3807" s="478">
        <v>1692.52</v>
      </c>
    </row>
    <row r="3808" spans="1:4" s="476" customFormat="1" x14ac:dyDescent="0.2">
      <c r="A3808" s="476">
        <v>41459</v>
      </c>
      <c r="B3808" s="476" t="s">
        <v>16849</v>
      </c>
      <c r="C3808" s="476" t="s">
        <v>9</v>
      </c>
      <c r="D3808" s="478">
        <v>2360.9299999999998</v>
      </c>
    </row>
    <row r="3809" spans="1:4" s="476" customFormat="1" x14ac:dyDescent="0.2">
      <c r="A3809" s="476">
        <v>41461</v>
      </c>
      <c r="B3809" s="476" t="s">
        <v>16850</v>
      </c>
      <c r="C3809" s="476" t="s">
        <v>9</v>
      </c>
      <c r="D3809" s="478">
        <v>3219.01</v>
      </c>
    </row>
    <row r="3810" spans="1:4" s="476" customFormat="1" x14ac:dyDescent="0.2">
      <c r="A3810" s="476">
        <v>26028</v>
      </c>
      <c r="B3810" s="476" t="s">
        <v>10868</v>
      </c>
      <c r="C3810" s="476" t="s">
        <v>8623</v>
      </c>
      <c r="D3810" s="477">
        <v>357.47</v>
      </c>
    </row>
    <row r="3811" spans="1:4" s="476" customFormat="1" x14ac:dyDescent="0.2">
      <c r="A3811" s="476">
        <v>11844</v>
      </c>
      <c r="B3811" s="476" t="s">
        <v>13260</v>
      </c>
      <c r="C3811" s="476" t="s">
        <v>27</v>
      </c>
      <c r="D3811" s="477">
        <v>58.99</v>
      </c>
    </row>
    <row r="3812" spans="1:4" s="476" customFormat="1" x14ac:dyDescent="0.2">
      <c r="A3812" s="476">
        <v>4465</v>
      </c>
      <c r="B3812" s="476" t="s">
        <v>13261</v>
      </c>
      <c r="C3812" s="476" t="s">
        <v>27</v>
      </c>
      <c r="D3812" s="477">
        <v>49.02</v>
      </c>
    </row>
    <row r="3813" spans="1:4" s="476" customFormat="1" x14ac:dyDescent="0.2">
      <c r="A3813" s="476">
        <v>35273</v>
      </c>
      <c r="B3813" s="476" t="s">
        <v>13262</v>
      </c>
      <c r="C3813" s="476" t="s">
        <v>27</v>
      </c>
      <c r="D3813" s="477">
        <v>58.79</v>
      </c>
    </row>
    <row r="3814" spans="1:4" s="476" customFormat="1" x14ac:dyDescent="0.2">
      <c r="A3814" s="476">
        <v>4470</v>
      </c>
      <c r="B3814" s="476" t="s">
        <v>13263</v>
      </c>
      <c r="C3814" s="476" t="s">
        <v>27</v>
      </c>
      <c r="D3814" s="477">
        <v>135.66999999999999</v>
      </c>
    </row>
    <row r="3815" spans="1:4" s="476" customFormat="1" x14ac:dyDescent="0.2">
      <c r="A3815" s="476">
        <v>20208</v>
      </c>
      <c r="B3815" s="476" t="s">
        <v>13264</v>
      </c>
      <c r="C3815" s="476" t="s">
        <v>27</v>
      </c>
      <c r="D3815" s="477">
        <v>122.1</v>
      </c>
    </row>
    <row r="3816" spans="1:4" s="476" customFormat="1" x14ac:dyDescent="0.2">
      <c r="A3816" s="476">
        <v>20204</v>
      </c>
      <c r="B3816" s="476" t="s">
        <v>13265</v>
      </c>
      <c r="C3816" s="476" t="s">
        <v>27</v>
      </c>
      <c r="D3816" s="477">
        <v>90.45</v>
      </c>
    </row>
    <row r="3817" spans="1:4" s="476" customFormat="1" x14ac:dyDescent="0.2">
      <c r="A3817" s="476">
        <v>4437</v>
      </c>
      <c r="B3817" s="476" t="s">
        <v>13266</v>
      </c>
      <c r="C3817" s="476" t="s">
        <v>27</v>
      </c>
      <c r="D3817" s="477">
        <v>101.75</v>
      </c>
    </row>
    <row r="3818" spans="1:4" s="476" customFormat="1" x14ac:dyDescent="0.2">
      <c r="A3818" s="476">
        <v>14580</v>
      </c>
      <c r="B3818" s="476" t="s">
        <v>13267</v>
      </c>
      <c r="C3818" s="476" t="s">
        <v>27</v>
      </c>
      <c r="D3818" s="477">
        <v>101.75</v>
      </c>
    </row>
    <row r="3819" spans="1:4" s="476" customFormat="1" x14ac:dyDescent="0.2">
      <c r="A3819" s="476">
        <v>40304</v>
      </c>
      <c r="B3819" s="476" t="s">
        <v>1102</v>
      </c>
      <c r="C3819" s="476" t="s">
        <v>29</v>
      </c>
      <c r="D3819" s="477">
        <v>27.9</v>
      </c>
    </row>
    <row r="3820" spans="1:4" s="476" customFormat="1" x14ac:dyDescent="0.2">
      <c r="A3820" s="476">
        <v>5065</v>
      </c>
      <c r="B3820" s="476" t="s">
        <v>10869</v>
      </c>
      <c r="C3820" s="476" t="s">
        <v>29</v>
      </c>
      <c r="D3820" s="477">
        <v>42.99</v>
      </c>
    </row>
    <row r="3821" spans="1:4" s="476" customFormat="1" x14ac:dyDescent="0.2">
      <c r="A3821" s="476">
        <v>5072</v>
      </c>
      <c r="B3821" s="476" t="s">
        <v>10870</v>
      </c>
      <c r="C3821" s="476" t="s">
        <v>29</v>
      </c>
      <c r="D3821" s="477">
        <v>39.770000000000003</v>
      </c>
    </row>
    <row r="3822" spans="1:4" s="476" customFormat="1" x14ac:dyDescent="0.2">
      <c r="A3822" s="476">
        <v>5066</v>
      </c>
      <c r="B3822" s="476" t="s">
        <v>10871</v>
      </c>
      <c r="C3822" s="476" t="s">
        <v>29</v>
      </c>
      <c r="D3822" s="477">
        <v>29.78</v>
      </c>
    </row>
    <row r="3823" spans="1:4" s="476" customFormat="1" x14ac:dyDescent="0.2">
      <c r="A3823" s="476">
        <v>5063</v>
      </c>
      <c r="B3823" s="476" t="s">
        <v>10872</v>
      </c>
      <c r="C3823" s="476" t="s">
        <v>29</v>
      </c>
      <c r="D3823" s="477">
        <v>26.97</v>
      </c>
    </row>
    <row r="3824" spans="1:4" s="476" customFormat="1" x14ac:dyDescent="0.2">
      <c r="A3824" s="476">
        <v>20247</v>
      </c>
      <c r="B3824" s="476" t="s">
        <v>1123</v>
      </c>
      <c r="C3824" s="476" t="s">
        <v>29</v>
      </c>
      <c r="D3824" s="477">
        <v>25.03</v>
      </c>
    </row>
    <row r="3825" spans="1:4" s="476" customFormat="1" x14ac:dyDescent="0.2">
      <c r="A3825" s="476">
        <v>5074</v>
      </c>
      <c r="B3825" s="476" t="s">
        <v>1101</v>
      </c>
      <c r="C3825" s="476" t="s">
        <v>29</v>
      </c>
      <c r="D3825" s="477">
        <v>25.32</v>
      </c>
    </row>
    <row r="3826" spans="1:4" s="476" customFormat="1" x14ac:dyDescent="0.2">
      <c r="A3826" s="476">
        <v>5067</v>
      </c>
      <c r="B3826" s="476" t="s">
        <v>10873</v>
      </c>
      <c r="C3826" s="476" t="s">
        <v>29</v>
      </c>
      <c r="D3826" s="477">
        <v>24.09</v>
      </c>
    </row>
    <row r="3827" spans="1:4" s="476" customFormat="1" x14ac:dyDescent="0.2">
      <c r="A3827" s="476">
        <v>5078</v>
      </c>
      <c r="B3827" s="476" t="s">
        <v>10874</v>
      </c>
      <c r="C3827" s="476" t="s">
        <v>29</v>
      </c>
      <c r="D3827" s="477">
        <v>23.82</v>
      </c>
    </row>
    <row r="3828" spans="1:4" s="476" customFormat="1" x14ac:dyDescent="0.2">
      <c r="A3828" s="476">
        <v>5068</v>
      </c>
      <c r="B3828" s="476" t="s">
        <v>996</v>
      </c>
      <c r="C3828" s="476" t="s">
        <v>29</v>
      </c>
      <c r="D3828" s="477">
        <v>22.6</v>
      </c>
    </row>
    <row r="3829" spans="1:4" s="476" customFormat="1" x14ac:dyDescent="0.2">
      <c r="A3829" s="476">
        <v>5073</v>
      </c>
      <c r="B3829" s="476" t="s">
        <v>1124</v>
      </c>
      <c r="C3829" s="476" t="s">
        <v>29</v>
      </c>
      <c r="D3829" s="477">
        <v>23.04</v>
      </c>
    </row>
    <row r="3830" spans="1:4" s="476" customFormat="1" x14ac:dyDescent="0.2">
      <c r="A3830" s="476">
        <v>5069</v>
      </c>
      <c r="B3830" s="476" t="s">
        <v>1758</v>
      </c>
      <c r="C3830" s="476" t="s">
        <v>29</v>
      </c>
      <c r="D3830" s="477">
        <v>23.04</v>
      </c>
    </row>
    <row r="3831" spans="1:4" s="476" customFormat="1" x14ac:dyDescent="0.2">
      <c r="A3831" s="476">
        <v>5070</v>
      </c>
      <c r="B3831" s="476" t="s">
        <v>10875</v>
      </c>
      <c r="C3831" s="476" t="s">
        <v>29</v>
      </c>
      <c r="D3831" s="477">
        <v>23.29</v>
      </c>
    </row>
    <row r="3832" spans="1:4" s="476" customFormat="1" x14ac:dyDescent="0.2">
      <c r="A3832" s="476">
        <v>5071</v>
      </c>
      <c r="B3832" s="476" t="s">
        <v>10876</v>
      </c>
      <c r="C3832" s="476" t="s">
        <v>29</v>
      </c>
      <c r="D3832" s="477">
        <v>22.6</v>
      </c>
    </row>
    <row r="3833" spans="1:4" s="476" customFormat="1" x14ac:dyDescent="0.2">
      <c r="A3833" s="476">
        <v>5061</v>
      </c>
      <c r="B3833" s="476" t="s">
        <v>1033</v>
      </c>
      <c r="C3833" s="476" t="s">
        <v>29</v>
      </c>
      <c r="D3833" s="477">
        <v>22.22</v>
      </c>
    </row>
    <row r="3834" spans="1:4" s="476" customFormat="1" x14ac:dyDescent="0.2">
      <c r="A3834" s="476">
        <v>5075</v>
      </c>
      <c r="B3834" s="476" t="s">
        <v>10877</v>
      </c>
      <c r="C3834" s="476" t="s">
        <v>29</v>
      </c>
      <c r="D3834" s="477">
        <v>22.6</v>
      </c>
    </row>
    <row r="3835" spans="1:4" s="476" customFormat="1" x14ac:dyDescent="0.2">
      <c r="A3835" s="476">
        <v>39027</v>
      </c>
      <c r="B3835" s="476" t="s">
        <v>10878</v>
      </c>
      <c r="C3835" s="476" t="s">
        <v>29</v>
      </c>
      <c r="D3835" s="477">
        <v>22.58</v>
      </c>
    </row>
    <row r="3836" spans="1:4" s="476" customFormat="1" x14ac:dyDescent="0.2">
      <c r="A3836" s="476">
        <v>5062</v>
      </c>
      <c r="B3836" s="476" t="s">
        <v>10879</v>
      </c>
      <c r="C3836" s="476" t="s">
        <v>29</v>
      </c>
      <c r="D3836" s="477">
        <v>22.9</v>
      </c>
    </row>
    <row r="3837" spans="1:4" s="476" customFormat="1" x14ac:dyDescent="0.2">
      <c r="A3837" s="476">
        <v>40568</v>
      </c>
      <c r="B3837" s="476" t="s">
        <v>10880</v>
      </c>
      <c r="C3837" s="476" t="s">
        <v>29</v>
      </c>
      <c r="D3837" s="477">
        <v>22.77</v>
      </c>
    </row>
    <row r="3838" spans="1:4" s="476" customFormat="1" x14ac:dyDescent="0.2">
      <c r="A3838" s="476">
        <v>39026</v>
      </c>
      <c r="B3838" s="476" t="s">
        <v>10881</v>
      </c>
      <c r="C3838" s="476" t="s">
        <v>29</v>
      </c>
      <c r="D3838" s="477">
        <v>25.42</v>
      </c>
    </row>
    <row r="3839" spans="1:4" s="476" customFormat="1" x14ac:dyDescent="0.2">
      <c r="A3839" s="476">
        <v>42431</v>
      </c>
      <c r="B3839" s="476" t="s">
        <v>10882</v>
      </c>
      <c r="C3839" s="476" t="s">
        <v>9</v>
      </c>
      <c r="D3839" s="478">
        <v>3032.43</v>
      </c>
    </row>
    <row r="3840" spans="1:4" s="476" customFormat="1" x14ac:dyDescent="0.2">
      <c r="A3840" s="476">
        <v>44074</v>
      </c>
      <c r="B3840" s="476" t="s">
        <v>16851</v>
      </c>
      <c r="C3840" s="476" t="s">
        <v>7596</v>
      </c>
      <c r="D3840" s="477">
        <v>570.98</v>
      </c>
    </row>
    <row r="3841" spans="1:4" s="476" customFormat="1" x14ac:dyDescent="0.2">
      <c r="A3841" s="476">
        <v>44072</v>
      </c>
      <c r="B3841" s="476" t="s">
        <v>16852</v>
      </c>
      <c r="C3841" s="476" t="s">
        <v>7596</v>
      </c>
      <c r="D3841" s="477">
        <v>97.38</v>
      </c>
    </row>
    <row r="3842" spans="1:4" s="476" customFormat="1" x14ac:dyDescent="0.2">
      <c r="A3842" s="476">
        <v>511</v>
      </c>
      <c r="B3842" s="476" t="s">
        <v>1184</v>
      </c>
      <c r="C3842" s="476" t="s">
        <v>7596</v>
      </c>
      <c r="D3842" s="477">
        <v>15.14</v>
      </c>
    </row>
    <row r="3843" spans="1:4" s="476" customFormat="1" x14ac:dyDescent="0.2">
      <c r="A3843" s="476">
        <v>37540</v>
      </c>
      <c r="B3843" s="476" t="s">
        <v>10883</v>
      </c>
      <c r="C3843" s="476" t="s">
        <v>9</v>
      </c>
      <c r="D3843" s="478">
        <v>82458.06</v>
      </c>
    </row>
    <row r="3844" spans="1:4" s="476" customFormat="1" x14ac:dyDescent="0.2">
      <c r="A3844" s="476">
        <v>37548</v>
      </c>
      <c r="B3844" s="476" t="s">
        <v>10884</v>
      </c>
      <c r="C3844" s="476" t="s">
        <v>9</v>
      </c>
      <c r="D3844" s="478">
        <v>109297.74</v>
      </c>
    </row>
    <row r="3845" spans="1:4" s="476" customFormat="1" x14ac:dyDescent="0.2">
      <c r="A3845" s="476">
        <v>39828</v>
      </c>
      <c r="B3845" s="476" t="s">
        <v>10885</v>
      </c>
      <c r="C3845" s="476" t="s">
        <v>9</v>
      </c>
      <c r="D3845" s="477">
        <v>655.68</v>
      </c>
    </row>
    <row r="3846" spans="1:4" s="476" customFormat="1" x14ac:dyDescent="0.2">
      <c r="A3846" s="476">
        <v>12273</v>
      </c>
      <c r="B3846" s="476" t="s">
        <v>10886</v>
      </c>
      <c r="C3846" s="476" t="s">
        <v>9</v>
      </c>
      <c r="D3846" s="477">
        <v>68.03</v>
      </c>
    </row>
    <row r="3847" spans="1:4" s="476" customFormat="1" x14ac:dyDescent="0.2">
      <c r="A3847" s="476">
        <v>38392</v>
      </c>
      <c r="B3847" s="476" t="s">
        <v>10887</v>
      </c>
      <c r="C3847" s="476" t="s">
        <v>9</v>
      </c>
      <c r="D3847" s="477">
        <v>60.69</v>
      </c>
    </row>
    <row r="3848" spans="1:4" s="476" customFormat="1" x14ac:dyDescent="0.2">
      <c r="A3848" s="476">
        <v>11735</v>
      </c>
      <c r="B3848" s="476" t="s">
        <v>16853</v>
      </c>
      <c r="C3848" s="476" t="s">
        <v>9</v>
      </c>
      <c r="D3848" s="477">
        <v>9.3699999999999992</v>
      </c>
    </row>
    <row r="3849" spans="1:4" s="476" customFormat="1" x14ac:dyDescent="0.2">
      <c r="A3849" s="476">
        <v>11737</v>
      </c>
      <c r="B3849" s="476" t="s">
        <v>16854</v>
      </c>
      <c r="C3849" s="476" t="s">
        <v>9</v>
      </c>
      <c r="D3849" s="477">
        <v>13.28</v>
      </c>
    </row>
    <row r="3850" spans="1:4" s="476" customFormat="1" x14ac:dyDescent="0.2">
      <c r="A3850" s="476">
        <v>11738</v>
      </c>
      <c r="B3850" s="476" t="s">
        <v>16855</v>
      </c>
      <c r="C3850" s="476" t="s">
        <v>9</v>
      </c>
      <c r="D3850" s="477">
        <v>16.75</v>
      </c>
    </row>
    <row r="3851" spans="1:4" s="476" customFormat="1" x14ac:dyDescent="0.2">
      <c r="A3851" s="476">
        <v>36143</v>
      </c>
      <c r="B3851" s="476" t="s">
        <v>10888</v>
      </c>
      <c r="C3851" s="476" t="s">
        <v>9</v>
      </c>
      <c r="D3851" s="477">
        <v>30.23</v>
      </c>
    </row>
    <row r="3852" spans="1:4" s="476" customFormat="1" x14ac:dyDescent="0.2">
      <c r="A3852" s="476">
        <v>36142</v>
      </c>
      <c r="B3852" s="476" t="s">
        <v>10889</v>
      </c>
      <c r="C3852" s="476" t="s">
        <v>9</v>
      </c>
      <c r="D3852" s="477">
        <v>2.21</v>
      </c>
    </row>
    <row r="3853" spans="1:4" s="476" customFormat="1" x14ac:dyDescent="0.2">
      <c r="A3853" s="476">
        <v>36146</v>
      </c>
      <c r="B3853" s="476" t="s">
        <v>10890</v>
      </c>
      <c r="C3853" s="476" t="s">
        <v>9</v>
      </c>
      <c r="D3853" s="477">
        <v>250.75</v>
      </c>
    </row>
    <row r="3854" spans="1:4" s="476" customFormat="1" x14ac:dyDescent="0.2">
      <c r="A3854" s="476">
        <v>39015</v>
      </c>
      <c r="B3854" s="476" t="s">
        <v>10891</v>
      </c>
      <c r="C3854" s="476" t="s">
        <v>9</v>
      </c>
      <c r="D3854" s="477">
        <v>0.94</v>
      </c>
    </row>
    <row r="3855" spans="1:4" s="476" customFormat="1" x14ac:dyDescent="0.2">
      <c r="A3855" s="476">
        <v>38377</v>
      </c>
      <c r="B3855" s="476" t="s">
        <v>10892</v>
      </c>
      <c r="C3855" s="476" t="s">
        <v>9</v>
      </c>
      <c r="D3855" s="477">
        <v>36.159999999999997</v>
      </c>
    </row>
    <row r="3856" spans="1:4" s="476" customFormat="1" x14ac:dyDescent="0.2">
      <c r="A3856" s="476">
        <v>38376</v>
      </c>
      <c r="B3856" s="476" t="s">
        <v>10893</v>
      </c>
      <c r="C3856" s="476" t="s">
        <v>9</v>
      </c>
      <c r="D3856" s="477">
        <v>41.23</v>
      </c>
    </row>
    <row r="3857" spans="1:4" s="476" customFormat="1" x14ac:dyDescent="0.2">
      <c r="A3857" s="476">
        <v>38116</v>
      </c>
      <c r="B3857" s="476" t="s">
        <v>10894</v>
      </c>
      <c r="C3857" s="476" t="s">
        <v>9</v>
      </c>
      <c r="D3857" s="477">
        <v>5.57</v>
      </c>
    </row>
    <row r="3858" spans="1:4" s="476" customFormat="1" x14ac:dyDescent="0.2">
      <c r="A3858" s="476">
        <v>38066</v>
      </c>
      <c r="B3858" s="476" t="s">
        <v>10895</v>
      </c>
      <c r="C3858" s="476" t="s">
        <v>9</v>
      </c>
      <c r="D3858" s="477">
        <v>9.1999999999999993</v>
      </c>
    </row>
    <row r="3859" spans="1:4" s="476" customFormat="1" x14ac:dyDescent="0.2">
      <c r="A3859" s="476">
        <v>38117</v>
      </c>
      <c r="B3859" s="476" t="s">
        <v>10896</v>
      </c>
      <c r="C3859" s="476" t="s">
        <v>9</v>
      </c>
      <c r="D3859" s="477">
        <v>9.49</v>
      </c>
    </row>
    <row r="3860" spans="1:4" s="476" customFormat="1" x14ac:dyDescent="0.2">
      <c r="A3860" s="476">
        <v>38067</v>
      </c>
      <c r="B3860" s="476" t="s">
        <v>10897</v>
      </c>
      <c r="C3860" s="476" t="s">
        <v>9</v>
      </c>
      <c r="D3860" s="477">
        <v>12.96</v>
      </c>
    </row>
    <row r="3861" spans="1:4" s="476" customFormat="1" x14ac:dyDescent="0.2">
      <c r="A3861" s="476">
        <v>11522</v>
      </c>
      <c r="B3861" s="476" t="s">
        <v>13268</v>
      </c>
      <c r="C3861" s="476" t="s">
        <v>9</v>
      </c>
      <c r="D3861" s="477">
        <v>12.27</v>
      </c>
    </row>
    <row r="3862" spans="1:4" s="476" customFormat="1" x14ac:dyDescent="0.2">
      <c r="A3862" s="476">
        <v>43600</v>
      </c>
      <c r="B3862" s="476" t="s">
        <v>13269</v>
      </c>
      <c r="C3862" s="476" t="s">
        <v>9</v>
      </c>
      <c r="D3862" s="477">
        <v>49.16</v>
      </c>
    </row>
    <row r="3863" spans="1:4" s="476" customFormat="1" x14ac:dyDescent="0.2">
      <c r="A3863" s="476">
        <v>5080</v>
      </c>
      <c r="B3863" s="476" t="s">
        <v>13270</v>
      </c>
      <c r="C3863" s="476" t="s">
        <v>9</v>
      </c>
      <c r="D3863" s="477">
        <v>19.170000000000002</v>
      </c>
    </row>
    <row r="3864" spans="1:4" s="476" customFormat="1" x14ac:dyDescent="0.2">
      <c r="A3864" s="476">
        <v>38168</v>
      </c>
      <c r="B3864" s="476" t="s">
        <v>13271</v>
      </c>
      <c r="C3864" s="476" t="s">
        <v>9</v>
      </c>
      <c r="D3864" s="477">
        <v>133.83000000000001</v>
      </c>
    </row>
    <row r="3865" spans="1:4" s="476" customFormat="1" x14ac:dyDescent="0.2">
      <c r="A3865" s="476">
        <v>43601</v>
      </c>
      <c r="B3865" s="476" t="s">
        <v>13272</v>
      </c>
      <c r="C3865" s="476" t="s">
        <v>9</v>
      </c>
      <c r="D3865" s="477">
        <v>66.91</v>
      </c>
    </row>
    <row r="3866" spans="1:4" s="476" customFormat="1" x14ac:dyDescent="0.2">
      <c r="A3866" s="476">
        <v>13393</v>
      </c>
      <c r="B3866" s="476" t="s">
        <v>10898</v>
      </c>
      <c r="C3866" s="476" t="s">
        <v>9</v>
      </c>
      <c r="D3866" s="477">
        <v>640.9</v>
      </c>
    </row>
    <row r="3867" spans="1:4" s="476" customFormat="1" x14ac:dyDescent="0.2">
      <c r="A3867" s="476">
        <v>13395</v>
      </c>
      <c r="B3867" s="476" t="s">
        <v>1854</v>
      </c>
      <c r="C3867" s="476" t="s">
        <v>9</v>
      </c>
      <c r="D3867" s="477">
        <v>898.15</v>
      </c>
    </row>
    <row r="3868" spans="1:4" s="476" customFormat="1" x14ac:dyDescent="0.2">
      <c r="A3868" s="476">
        <v>12039</v>
      </c>
      <c r="B3868" s="476" t="s">
        <v>10899</v>
      </c>
      <c r="C3868" s="476" t="s">
        <v>9</v>
      </c>
      <c r="D3868" s="477">
        <v>943.86</v>
      </c>
    </row>
    <row r="3869" spans="1:4" s="476" customFormat="1" x14ac:dyDescent="0.2">
      <c r="A3869" s="476">
        <v>13396</v>
      </c>
      <c r="B3869" s="476" t="s">
        <v>10900</v>
      </c>
      <c r="C3869" s="476" t="s">
        <v>9</v>
      </c>
      <c r="D3869" s="478">
        <v>1325.6</v>
      </c>
    </row>
    <row r="3870" spans="1:4" s="476" customFormat="1" x14ac:dyDescent="0.2">
      <c r="A3870" s="476">
        <v>12041</v>
      </c>
      <c r="B3870" s="476" t="s">
        <v>10901</v>
      </c>
      <c r="C3870" s="476" t="s">
        <v>9</v>
      </c>
      <c r="D3870" s="478">
        <v>1082.43</v>
      </c>
    </row>
    <row r="3871" spans="1:4" s="476" customFormat="1" x14ac:dyDescent="0.2">
      <c r="A3871" s="476">
        <v>12043</v>
      </c>
      <c r="B3871" s="476" t="s">
        <v>10902</v>
      </c>
      <c r="C3871" s="476" t="s">
        <v>9</v>
      </c>
      <c r="D3871" s="478">
        <v>2285.38</v>
      </c>
    </row>
    <row r="3872" spans="1:4" s="476" customFormat="1" x14ac:dyDescent="0.2">
      <c r="A3872" s="476">
        <v>39762</v>
      </c>
      <c r="B3872" s="476" t="s">
        <v>10903</v>
      </c>
      <c r="C3872" s="476" t="s">
        <v>9</v>
      </c>
      <c r="D3872" s="478">
        <v>1087.9000000000001</v>
      </c>
    </row>
    <row r="3873" spans="1:4" s="476" customFormat="1" x14ac:dyDescent="0.2">
      <c r="A3873" s="476">
        <v>12042</v>
      </c>
      <c r="B3873" s="476" t="s">
        <v>1863</v>
      </c>
      <c r="C3873" s="476" t="s">
        <v>9</v>
      </c>
      <c r="D3873" s="478">
        <v>1588.3</v>
      </c>
    </row>
    <row r="3874" spans="1:4" s="476" customFormat="1" x14ac:dyDescent="0.2">
      <c r="A3874" s="476">
        <v>39763</v>
      </c>
      <c r="B3874" s="476" t="s">
        <v>10904</v>
      </c>
      <c r="C3874" s="476" t="s">
        <v>9</v>
      </c>
      <c r="D3874" s="478">
        <v>1858.9</v>
      </c>
    </row>
    <row r="3875" spans="1:4" s="476" customFormat="1" x14ac:dyDescent="0.2">
      <c r="A3875" s="476">
        <v>39760</v>
      </c>
      <c r="B3875" s="476" t="s">
        <v>10905</v>
      </c>
      <c r="C3875" s="476" t="s">
        <v>9</v>
      </c>
      <c r="D3875" s="478">
        <v>1852.78</v>
      </c>
    </row>
    <row r="3876" spans="1:4" s="476" customFormat="1" x14ac:dyDescent="0.2">
      <c r="A3876" s="476">
        <v>39756</v>
      </c>
      <c r="B3876" s="476" t="s">
        <v>10906</v>
      </c>
      <c r="C3876" s="476" t="s">
        <v>9</v>
      </c>
      <c r="D3876" s="477">
        <v>665.26</v>
      </c>
    </row>
    <row r="3877" spans="1:4" s="476" customFormat="1" x14ac:dyDescent="0.2">
      <c r="A3877" s="476">
        <v>12038</v>
      </c>
      <c r="B3877" s="476" t="s">
        <v>10907</v>
      </c>
      <c r="C3877" s="476" t="s">
        <v>9</v>
      </c>
      <c r="D3877" s="477">
        <v>831.26</v>
      </c>
    </row>
    <row r="3878" spans="1:4" s="476" customFormat="1" x14ac:dyDescent="0.2">
      <c r="A3878" s="476">
        <v>39757</v>
      </c>
      <c r="B3878" s="476" t="s">
        <v>10908</v>
      </c>
      <c r="C3878" s="476" t="s">
        <v>9</v>
      </c>
      <c r="D3878" s="477">
        <v>768.66</v>
      </c>
    </row>
    <row r="3879" spans="1:4" s="476" customFormat="1" x14ac:dyDescent="0.2">
      <c r="A3879" s="476">
        <v>39758</v>
      </c>
      <c r="B3879" s="476" t="s">
        <v>10909</v>
      </c>
      <c r="C3879" s="476" t="s">
        <v>9</v>
      </c>
      <c r="D3879" s="478">
        <v>1120.22</v>
      </c>
    </row>
    <row r="3880" spans="1:4" s="476" customFormat="1" x14ac:dyDescent="0.2">
      <c r="A3880" s="476">
        <v>39759</v>
      </c>
      <c r="B3880" s="476" t="s">
        <v>10910</v>
      </c>
      <c r="C3880" s="476" t="s">
        <v>9</v>
      </c>
      <c r="D3880" s="478">
        <v>1383.47</v>
      </c>
    </row>
    <row r="3881" spans="1:4" s="476" customFormat="1" x14ac:dyDescent="0.2">
      <c r="A3881" s="476">
        <v>39761</v>
      </c>
      <c r="B3881" s="476" t="s">
        <v>10911</v>
      </c>
      <c r="C3881" s="476" t="s">
        <v>9</v>
      </c>
      <c r="D3881" s="478">
        <v>1662.97</v>
      </c>
    </row>
    <row r="3882" spans="1:4" s="476" customFormat="1" x14ac:dyDescent="0.2">
      <c r="A3882" s="476">
        <v>39805</v>
      </c>
      <c r="B3882" s="476" t="s">
        <v>10912</v>
      </c>
      <c r="C3882" s="476" t="s">
        <v>9</v>
      </c>
      <c r="D3882" s="477">
        <v>187.86</v>
      </c>
    </row>
    <row r="3883" spans="1:4" s="476" customFormat="1" x14ac:dyDescent="0.2">
      <c r="A3883" s="476">
        <v>39806</v>
      </c>
      <c r="B3883" s="476" t="s">
        <v>10913</v>
      </c>
      <c r="C3883" s="476" t="s">
        <v>9</v>
      </c>
      <c r="D3883" s="477">
        <v>348.06</v>
      </c>
    </row>
    <row r="3884" spans="1:4" s="476" customFormat="1" x14ac:dyDescent="0.2">
      <c r="A3884" s="476">
        <v>39807</v>
      </c>
      <c r="B3884" s="476" t="s">
        <v>10914</v>
      </c>
      <c r="C3884" s="476" t="s">
        <v>9</v>
      </c>
      <c r="D3884" s="477">
        <v>754.33</v>
      </c>
    </row>
    <row r="3885" spans="1:4" s="476" customFormat="1" x14ac:dyDescent="0.2">
      <c r="A3885" s="476">
        <v>43100</v>
      </c>
      <c r="B3885" s="476" t="s">
        <v>10915</v>
      </c>
      <c r="C3885" s="476" t="s">
        <v>9</v>
      </c>
      <c r="D3885" s="477">
        <v>589.73</v>
      </c>
    </row>
    <row r="3886" spans="1:4" s="476" customFormat="1" x14ac:dyDescent="0.2">
      <c r="A3886" s="476">
        <v>39804</v>
      </c>
      <c r="B3886" s="476" t="s">
        <v>10916</v>
      </c>
      <c r="C3886" s="476" t="s">
        <v>9</v>
      </c>
      <c r="D3886" s="477">
        <v>110.31</v>
      </c>
    </row>
    <row r="3887" spans="1:4" s="476" customFormat="1" x14ac:dyDescent="0.2">
      <c r="A3887" s="476">
        <v>39796</v>
      </c>
      <c r="B3887" s="476" t="s">
        <v>10917</v>
      </c>
      <c r="C3887" s="476" t="s">
        <v>9</v>
      </c>
      <c r="D3887" s="477">
        <v>114.26</v>
      </c>
    </row>
    <row r="3888" spans="1:4" s="476" customFormat="1" x14ac:dyDescent="0.2">
      <c r="A3888" s="476">
        <v>39797</v>
      </c>
      <c r="B3888" s="476" t="s">
        <v>10918</v>
      </c>
      <c r="C3888" s="476" t="s">
        <v>9</v>
      </c>
      <c r="D3888" s="477">
        <v>179.36</v>
      </c>
    </row>
    <row r="3889" spans="1:4" s="476" customFormat="1" x14ac:dyDescent="0.2">
      <c r="A3889" s="476">
        <v>39798</v>
      </c>
      <c r="B3889" s="476" t="s">
        <v>10919</v>
      </c>
      <c r="C3889" s="476" t="s">
        <v>9</v>
      </c>
      <c r="D3889" s="477">
        <v>307.66000000000003</v>
      </c>
    </row>
    <row r="3890" spans="1:4" s="476" customFormat="1" x14ac:dyDescent="0.2">
      <c r="A3890" s="476">
        <v>39794</v>
      </c>
      <c r="B3890" s="476" t="s">
        <v>10920</v>
      </c>
      <c r="C3890" s="476" t="s">
        <v>9</v>
      </c>
      <c r="D3890" s="477">
        <v>48.5</v>
      </c>
    </row>
    <row r="3891" spans="1:4" s="476" customFormat="1" x14ac:dyDescent="0.2">
      <c r="A3891" s="476">
        <v>39795</v>
      </c>
      <c r="B3891" s="476" t="s">
        <v>10921</v>
      </c>
      <c r="C3891" s="476" t="s">
        <v>9</v>
      </c>
      <c r="D3891" s="477">
        <v>76.62</v>
      </c>
    </row>
    <row r="3892" spans="1:4" s="476" customFormat="1" x14ac:dyDescent="0.2">
      <c r="A3892" s="476">
        <v>39799</v>
      </c>
      <c r="B3892" s="476" t="s">
        <v>10922</v>
      </c>
      <c r="C3892" s="476" t="s">
        <v>9</v>
      </c>
      <c r="D3892" s="477">
        <v>56.53</v>
      </c>
    </row>
    <row r="3893" spans="1:4" s="476" customFormat="1" x14ac:dyDescent="0.2">
      <c r="A3893" s="476">
        <v>39801</v>
      </c>
      <c r="B3893" s="476" t="s">
        <v>10923</v>
      </c>
      <c r="C3893" s="476" t="s">
        <v>9</v>
      </c>
      <c r="D3893" s="477">
        <v>161.79</v>
      </c>
    </row>
    <row r="3894" spans="1:4" s="476" customFormat="1" x14ac:dyDescent="0.2">
      <c r="A3894" s="476">
        <v>39802</v>
      </c>
      <c r="B3894" s="476" t="s">
        <v>10924</v>
      </c>
      <c r="C3894" s="476" t="s">
        <v>9</v>
      </c>
      <c r="D3894" s="477">
        <v>237.16</v>
      </c>
    </row>
    <row r="3895" spans="1:4" s="476" customFormat="1" x14ac:dyDescent="0.2">
      <c r="A3895" s="476">
        <v>39803</v>
      </c>
      <c r="B3895" s="476" t="s">
        <v>10925</v>
      </c>
      <c r="C3895" s="476" t="s">
        <v>9</v>
      </c>
      <c r="D3895" s="477">
        <v>330.84</v>
      </c>
    </row>
    <row r="3896" spans="1:4" s="476" customFormat="1" x14ac:dyDescent="0.2">
      <c r="A3896" s="476">
        <v>39800</v>
      </c>
      <c r="B3896" s="476" t="s">
        <v>10926</v>
      </c>
      <c r="C3896" s="476" t="s">
        <v>9</v>
      </c>
      <c r="D3896" s="477">
        <v>96.3</v>
      </c>
    </row>
    <row r="3897" spans="1:4" s="476" customFormat="1" x14ac:dyDescent="0.2">
      <c r="A3897" s="476">
        <v>21059</v>
      </c>
      <c r="B3897" s="476" t="s">
        <v>10927</v>
      </c>
      <c r="C3897" s="476" t="s">
        <v>9</v>
      </c>
      <c r="D3897" s="477">
        <v>64.180000000000007</v>
      </c>
    </row>
    <row r="3898" spans="1:4" s="476" customFormat="1" x14ac:dyDescent="0.2">
      <c r="A3898" s="476">
        <v>11234</v>
      </c>
      <c r="B3898" s="476" t="s">
        <v>10928</v>
      </c>
      <c r="C3898" s="476" t="s">
        <v>9</v>
      </c>
      <c r="D3898" s="477">
        <v>96.74</v>
      </c>
    </row>
    <row r="3899" spans="1:4" s="476" customFormat="1" x14ac:dyDescent="0.2">
      <c r="A3899" s="476">
        <v>21060</v>
      </c>
      <c r="B3899" s="476" t="s">
        <v>10929</v>
      </c>
      <c r="C3899" s="476" t="s">
        <v>9</v>
      </c>
      <c r="D3899" s="477">
        <v>119.06</v>
      </c>
    </row>
    <row r="3900" spans="1:4" s="476" customFormat="1" x14ac:dyDescent="0.2">
      <c r="A3900" s="476">
        <v>21061</v>
      </c>
      <c r="B3900" s="476" t="s">
        <v>10930</v>
      </c>
      <c r="C3900" s="476" t="s">
        <v>9</v>
      </c>
      <c r="D3900" s="477">
        <v>148.83000000000001</v>
      </c>
    </row>
    <row r="3901" spans="1:4" s="476" customFormat="1" x14ac:dyDescent="0.2">
      <c r="A3901" s="476">
        <v>21062</v>
      </c>
      <c r="B3901" s="476" t="s">
        <v>10931</v>
      </c>
      <c r="C3901" s="476" t="s">
        <v>9</v>
      </c>
      <c r="D3901" s="477">
        <v>234.41</v>
      </c>
    </row>
    <row r="3902" spans="1:4" s="476" customFormat="1" x14ac:dyDescent="0.2">
      <c r="A3902" s="476">
        <v>11708</v>
      </c>
      <c r="B3902" s="476" t="s">
        <v>10932</v>
      </c>
      <c r="C3902" s="476" t="s">
        <v>9</v>
      </c>
      <c r="D3902" s="477">
        <v>25.58</v>
      </c>
    </row>
    <row r="3903" spans="1:4" s="476" customFormat="1" x14ac:dyDescent="0.2">
      <c r="A3903" s="476">
        <v>11709</v>
      </c>
      <c r="B3903" s="476" t="s">
        <v>10933</v>
      </c>
      <c r="C3903" s="476" t="s">
        <v>9</v>
      </c>
      <c r="D3903" s="477">
        <v>60.09</v>
      </c>
    </row>
    <row r="3904" spans="1:4" s="476" customFormat="1" x14ac:dyDescent="0.2">
      <c r="A3904" s="476">
        <v>11710</v>
      </c>
      <c r="B3904" s="476" t="s">
        <v>10934</v>
      </c>
      <c r="C3904" s="476" t="s">
        <v>9</v>
      </c>
      <c r="D3904" s="477">
        <v>138.13</v>
      </c>
    </row>
    <row r="3905" spans="1:4" s="476" customFormat="1" x14ac:dyDescent="0.2">
      <c r="A3905" s="476">
        <v>11707</v>
      </c>
      <c r="B3905" s="476" t="s">
        <v>10935</v>
      </c>
      <c r="C3905" s="476" t="s">
        <v>9</v>
      </c>
      <c r="D3905" s="477">
        <v>19.16</v>
      </c>
    </row>
    <row r="3906" spans="1:4" s="476" customFormat="1" x14ac:dyDescent="0.2">
      <c r="A3906" s="476">
        <v>5102</v>
      </c>
      <c r="B3906" s="476" t="s">
        <v>16856</v>
      </c>
      <c r="C3906" s="476" t="s">
        <v>9</v>
      </c>
      <c r="D3906" s="477">
        <v>13.16</v>
      </c>
    </row>
    <row r="3907" spans="1:4" s="476" customFormat="1" x14ac:dyDescent="0.2">
      <c r="A3907" s="476">
        <v>11739</v>
      </c>
      <c r="B3907" s="476" t="s">
        <v>16857</v>
      </c>
      <c r="C3907" s="476" t="s">
        <v>9</v>
      </c>
      <c r="D3907" s="477">
        <v>9.3800000000000008</v>
      </c>
    </row>
    <row r="3908" spans="1:4" s="476" customFormat="1" x14ac:dyDescent="0.2">
      <c r="A3908" s="476">
        <v>11711</v>
      </c>
      <c r="B3908" s="476" t="s">
        <v>16858</v>
      </c>
      <c r="C3908" s="476" t="s">
        <v>9</v>
      </c>
      <c r="D3908" s="477">
        <v>10.96</v>
      </c>
    </row>
    <row r="3909" spans="1:4" s="476" customFormat="1" x14ac:dyDescent="0.2">
      <c r="A3909" s="476">
        <v>11741</v>
      </c>
      <c r="B3909" s="476" t="s">
        <v>16859</v>
      </c>
      <c r="C3909" s="476" t="s">
        <v>9</v>
      </c>
      <c r="D3909" s="477">
        <v>11.94</v>
      </c>
    </row>
    <row r="3910" spans="1:4" s="476" customFormat="1" x14ac:dyDescent="0.2">
      <c r="A3910" s="476">
        <v>11745</v>
      </c>
      <c r="B3910" s="476" t="s">
        <v>16860</v>
      </c>
      <c r="C3910" s="476" t="s">
        <v>9</v>
      </c>
      <c r="D3910" s="477">
        <v>15.74</v>
      </c>
    </row>
    <row r="3911" spans="1:4" s="476" customFormat="1" x14ac:dyDescent="0.2">
      <c r="A3911" s="476">
        <v>11743</v>
      </c>
      <c r="B3911" s="476" t="s">
        <v>16861</v>
      </c>
      <c r="C3911" s="476" t="s">
        <v>9</v>
      </c>
      <c r="D3911" s="477">
        <v>10.029999999999999</v>
      </c>
    </row>
    <row r="3912" spans="1:4" s="476" customFormat="1" x14ac:dyDescent="0.2">
      <c r="A3912" s="476">
        <v>25961</v>
      </c>
      <c r="B3912" s="476" t="s">
        <v>10936</v>
      </c>
      <c r="C3912" s="476" t="s">
        <v>7605</v>
      </c>
      <c r="D3912" s="477">
        <v>11.34</v>
      </c>
    </row>
    <row r="3913" spans="1:4" s="476" customFormat="1" x14ac:dyDescent="0.2">
      <c r="A3913" s="476">
        <v>40985</v>
      </c>
      <c r="B3913" s="476" t="s">
        <v>10937</v>
      </c>
      <c r="C3913" s="476" t="s">
        <v>908</v>
      </c>
      <c r="D3913" s="478">
        <v>2024.1</v>
      </c>
    </row>
    <row r="3914" spans="1:4" s="476" customFormat="1" x14ac:dyDescent="0.2">
      <c r="A3914" s="476">
        <v>1088</v>
      </c>
      <c r="B3914" s="476" t="s">
        <v>10938</v>
      </c>
      <c r="C3914" s="476" t="s">
        <v>9</v>
      </c>
      <c r="D3914" s="477">
        <v>18.07</v>
      </c>
    </row>
    <row r="3915" spans="1:4" s="476" customFormat="1" x14ac:dyDescent="0.2">
      <c r="A3915" s="476">
        <v>1087</v>
      </c>
      <c r="B3915" s="476" t="s">
        <v>10939</v>
      </c>
      <c r="C3915" s="476" t="s">
        <v>9</v>
      </c>
      <c r="D3915" s="477">
        <v>22.57</v>
      </c>
    </row>
    <row r="3916" spans="1:4" s="476" customFormat="1" x14ac:dyDescent="0.2">
      <c r="A3916" s="476">
        <v>38777</v>
      </c>
      <c r="B3916" s="476" t="s">
        <v>10940</v>
      </c>
      <c r="C3916" s="476" t="s">
        <v>9</v>
      </c>
      <c r="D3916" s="477">
        <v>44.96</v>
      </c>
    </row>
    <row r="3917" spans="1:4" s="476" customFormat="1" x14ac:dyDescent="0.2">
      <c r="A3917" s="476">
        <v>1086</v>
      </c>
      <c r="B3917" s="476" t="s">
        <v>10941</v>
      </c>
      <c r="C3917" s="476" t="s">
        <v>9</v>
      </c>
      <c r="D3917" s="477">
        <v>23.73</v>
      </c>
    </row>
    <row r="3918" spans="1:4" s="476" customFormat="1" x14ac:dyDescent="0.2">
      <c r="A3918" s="476">
        <v>1079</v>
      </c>
      <c r="B3918" s="476" t="s">
        <v>10942</v>
      </c>
      <c r="C3918" s="476" t="s">
        <v>9</v>
      </c>
      <c r="D3918" s="477">
        <v>24.53</v>
      </c>
    </row>
    <row r="3919" spans="1:4" s="476" customFormat="1" x14ac:dyDescent="0.2">
      <c r="A3919" s="476">
        <v>39374</v>
      </c>
      <c r="B3919" s="476" t="s">
        <v>10943</v>
      </c>
      <c r="C3919" s="476" t="s">
        <v>9</v>
      </c>
      <c r="D3919" s="477">
        <v>195.22</v>
      </c>
    </row>
    <row r="3920" spans="1:4" s="476" customFormat="1" x14ac:dyDescent="0.2">
      <c r="A3920" s="476">
        <v>1082</v>
      </c>
      <c r="B3920" s="476" t="s">
        <v>10944</v>
      </c>
      <c r="C3920" s="476" t="s">
        <v>9</v>
      </c>
      <c r="D3920" s="477">
        <v>154.19999999999999</v>
      </c>
    </row>
    <row r="3921" spans="1:4" s="476" customFormat="1" x14ac:dyDescent="0.2">
      <c r="A3921" s="476">
        <v>12316</v>
      </c>
      <c r="B3921" s="476" t="s">
        <v>10945</v>
      </c>
      <c r="C3921" s="476" t="s">
        <v>9</v>
      </c>
      <c r="D3921" s="477">
        <v>70.67</v>
      </c>
    </row>
    <row r="3922" spans="1:4" s="476" customFormat="1" x14ac:dyDescent="0.2">
      <c r="A3922" s="476">
        <v>12317</v>
      </c>
      <c r="B3922" s="476" t="s">
        <v>10946</v>
      </c>
      <c r="C3922" s="476" t="s">
        <v>9</v>
      </c>
      <c r="D3922" s="477">
        <v>84.28</v>
      </c>
    </row>
    <row r="3923" spans="1:4" s="476" customFormat="1" x14ac:dyDescent="0.2">
      <c r="A3923" s="476">
        <v>12318</v>
      </c>
      <c r="B3923" s="476" t="s">
        <v>10947</v>
      </c>
      <c r="C3923" s="476" t="s">
        <v>9</v>
      </c>
      <c r="D3923" s="477">
        <v>97.09</v>
      </c>
    </row>
    <row r="3924" spans="1:4" s="476" customFormat="1" x14ac:dyDescent="0.2">
      <c r="A3924" s="476">
        <v>5104</v>
      </c>
      <c r="B3924" s="476" t="s">
        <v>1341</v>
      </c>
      <c r="C3924" s="476" t="s">
        <v>29</v>
      </c>
      <c r="D3924" s="477">
        <v>66.569999999999993</v>
      </c>
    </row>
    <row r="3925" spans="1:4" s="476" customFormat="1" x14ac:dyDescent="0.2">
      <c r="A3925" s="476">
        <v>26023</v>
      </c>
      <c r="B3925" s="476" t="s">
        <v>10948</v>
      </c>
      <c r="C3925" s="476" t="s">
        <v>9</v>
      </c>
      <c r="D3925" s="477">
        <v>57.9</v>
      </c>
    </row>
    <row r="3926" spans="1:4" s="476" customFormat="1" x14ac:dyDescent="0.2">
      <c r="A3926" s="476">
        <v>2710</v>
      </c>
      <c r="B3926" s="476" t="s">
        <v>10949</v>
      </c>
      <c r="C3926" s="476" t="s">
        <v>9</v>
      </c>
      <c r="D3926" s="477">
        <v>46.24</v>
      </c>
    </row>
    <row r="3927" spans="1:4" s="476" customFormat="1" x14ac:dyDescent="0.2">
      <c r="A3927" s="476">
        <v>14575</v>
      </c>
      <c r="B3927" s="476" t="s">
        <v>10950</v>
      </c>
      <c r="C3927" s="476" t="s">
        <v>9</v>
      </c>
      <c r="D3927" s="478">
        <v>5459885.9100000001</v>
      </c>
    </row>
    <row r="3928" spans="1:4" s="476" customFormat="1" x14ac:dyDescent="0.2">
      <c r="A3928" s="476">
        <v>20034</v>
      </c>
      <c r="B3928" s="476" t="s">
        <v>10951</v>
      </c>
      <c r="C3928" s="476" t="s">
        <v>9</v>
      </c>
      <c r="D3928" s="477">
        <v>116.93</v>
      </c>
    </row>
    <row r="3929" spans="1:4" s="476" customFormat="1" x14ac:dyDescent="0.2">
      <c r="A3929" s="476">
        <v>20036</v>
      </c>
      <c r="B3929" s="476" t="s">
        <v>10952</v>
      </c>
      <c r="C3929" s="476" t="s">
        <v>9</v>
      </c>
      <c r="D3929" s="477">
        <v>224.92</v>
      </c>
    </row>
    <row r="3930" spans="1:4" s="476" customFormat="1" x14ac:dyDescent="0.2">
      <c r="A3930" s="476">
        <v>20037</v>
      </c>
      <c r="B3930" s="476" t="s">
        <v>10953</v>
      </c>
      <c r="C3930" s="476" t="s">
        <v>9</v>
      </c>
      <c r="D3930" s="477">
        <v>424.24</v>
      </c>
    </row>
    <row r="3931" spans="1:4" s="476" customFormat="1" x14ac:dyDescent="0.2">
      <c r="A3931" s="476">
        <v>20043</v>
      </c>
      <c r="B3931" s="476" t="s">
        <v>10954</v>
      </c>
      <c r="C3931" s="476" t="s">
        <v>9</v>
      </c>
      <c r="D3931" s="477">
        <v>7.01</v>
      </c>
    </row>
    <row r="3932" spans="1:4" s="476" customFormat="1" x14ac:dyDescent="0.2">
      <c r="A3932" s="476">
        <v>20044</v>
      </c>
      <c r="B3932" s="476" t="s">
        <v>10955</v>
      </c>
      <c r="C3932" s="476" t="s">
        <v>9</v>
      </c>
      <c r="D3932" s="477">
        <v>8.18</v>
      </c>
    </row>
    <row r="3933" spans="1:4" s="476" customFormat="1" x14ac:dyDescent="0.2">
      <c r="A3933" s="476">
        <v>20042</v>
      </c>
      <c r="B3933" s="476" t="s">
        <v>10956</v>
      </c>
      <c r="C3933" s="476" t="s">
        <v>9</v>
      </c>
      <c r="D3933" s="477">
        <v>5.93</v>
      </c>
    </row>
    <row r="3934" spans="1:4" s="476" customFormat="1" x14ac:dyDescent="0.2">
      <c r="A3934" s="476">
        <v>20046</v>
      </c>
      <c r="B3934" s="476" t="s">
        <v>13273</v>
      </c>
      <c r="C3934" s="476" t="s">
        <v>9</v>
      </c>
      <c r="D3934" s="477">
        <v>17.37</v>
      </c>
    </row>
    <row r="3935" spans="1:4" s="476" customFormat="1" x14ac:dyDescent="0.2">
      <c r="A3935" s="476">
        <v>20047</v>
      </c>
      <c r="B3935" s="476" t="s">
        <v>13274</v>
      </c>
      <c r="C3935" s="476" t="s">
        <v>9</v>
      </c>
      <c r="D3935" s="477">
        <v>47.47</v>
      </c>
    </row>
    <row r="3936" spans="1:4" s="476" customFormat="1" x14ac:dyDescent="0.2">
      <c r="A3936" s="476">
        <v>20045</v>
      </c>
      <c r="B3936" s="476" t="s">
        <v>13275</v>
      </c>
      <c r="C3936" s="476" t="s">
        <v>9</v>
      </c>
      <c r="D3936" s="477">
        <v>7.14</v>
      </c>
    </row>
    <row r="3937" spans="1:4" s="476" customFormat="1" x14ac:dyDescent="0.2">
      <c r="A3937" s="476">
        <v>20972</v>
      </c>
      <c r="B3937" s="476" t="s">
        <v>2110</v>
      </c>
      <c r="C3937" s="476" t="s">
        <v>9</v>
      </c>
      <c r="D3937" s="477">
        <v>107.14</v>
      </c>
    </row>
    <row r="3938" spans="1:4" s="476" customFormat="1" x14ac:dyDescent="0.2">
      <c r="A3938" s="476">
        <v>20032</v>
      </c>
      <c r="B3938" s="476" t="s">
        <v>10957</v>
      </c>
      <c r="C3938" s="476" t="s">
        <v>9</v>
      </c>
      <c r="D3938" s="477">
        <v>73.650000000000006</v>
      </c>
    </row>
    <row r="3939" spans="1:4" s="476" customFormat="1" x14ac:dyDescent="0.2">
      <c r="A3939" s="476">
        <v>11321</v>
      </c>
      <c r="B3939" s="476" t="s">
        <v>10958</v>
      </c>
      <c r="C3939" s="476" t="s">
        <v>9</v>
      </c>
      <c r="D3939" s="477">
        <v>33.58</v>
      </c>
    </row>
    <row r="3940" spans="1:4" s="476" customFormat="1" x14ac:dyDescent="0.2">
      <c r="A3940" s="476">
        <v>11323</v>
      </c>
      <c r="B3940" s="476" t="s">
        <v>10959</v>
      </c>
      <c r="C3940" s="476" t="s">
        <v>9</v>
      </c>
      <c r="D3940" s="477">
        <v>38.619999999999997</v>
      </c>
    </row>
    <row r="3941" spans="1:4" s="476" customFormat="1" x14ac:dyDescent="0.2">
      <c r="A3941" s="476">
        <v>20327</v>
      </c>
      <c r="B3941" s="476" t="s">
        <v>10960</v>
      </c>
      <c r="C3941" s="476" t="s">
        <v>9</v>
      </c>
      <c r="D3941" s="477">
        <v>21.92</v>
      </c>
    </row>
    <row r="3942" spans="1:4" s="476" customFormat="1" x14ac:dyDescent="0.2">
      <c r="A3942" s="476">
        <v>13390</v>
      </c>
      <c r="B3942" s="476" t="s">
        <v>10961</v>
      </c>
      <c r="C3942" s="476" t="s">
        <v>9</v>
      </c>
      <c r="D3942" s="477">
        <v>89.19</v>
      </c>
    </row>
    <row r="3943" spans="1:4" s="476" customFormat="1" x14ac:dyDescent="0.2">
      <c r="A3943" s="476">
        <v>6034</v>
      </c>
      <c r="B3943" s="476" t="s">
        <v>10962</v>
      </c>
      <c r="C3943" s="476" t="s">
        <v>9</v>
      </c>
      <c r="D3943" s="477">
        <v>16.12</v>
      </c>
    </row>
    <row r="3944" spans="1:4" s="476" customFormat="1" x14ac:dyDescent="0.2">
      <c r="A3944" s="476">
        <v>6036</v>
      </c>
      <c r="B3944" s="476" t="s">
        <v>10963</v>
      </c>
      <c r="C3944" s="476" t="s">
        <v>9</v>
      </c>
      <c r="D3944" s="477">
        <v>21.96</v>
      </c>
    </row>
    <row r="3945" spans="1:4" s="476" customFormat="1" x14ac:dyDescent="0.2">
      <c r="A3945" s="476">
        <v>6031</v>
      </c>
      <c r="B3945" s="476" t="s">
        <v>10964</v>
      </c>
      <c r="C3945" s="476" t="s">
        <v>9</v>
      </c>
      <c r="D3945" s="477">
        <v>25.8</v>
      </c>
    </row>
    <row r="3946" spans="1:4" s="476" customFormat="1" x14ac:dyDescent="0.2">
      <c r="A3946" s="476">
        <v>6029</v>
      </c>
      <c r="B3946" s="476" t="s">
        <v>10965</v>
      </c>
      <c r="C3946" s="476" t="s">
        <v>9</v>
      </c>
      <c r="D3946" s="477">
        <v>26.07</v>
      </c>
    </row>
    <row r="3947" spans="1:4" s="476" customFormat="1" x14ac:dyDescent="0.2">
      <c r="A3947" s="476">
        <v>6033</v>
      </c>
      <c r="B3947" s="476" t="s">
        <v>10966</v>
      </c>
      <c r="C3947" s="476" t="s">
        <v>9</v>
      </c>
      <c r="D3947" s="477">
        <v>34.36</v>
      </c>
    </row>
    <row r="3948" spans="1:4" s="476" customFormat="1" x14ac:dyDescent="0.2">
      <c r="A3948" s="476">
        <v>11672</v>
      </c>
      <c r="B3948" s="476" t="s">
        <v>10967</v>
      </c>
      <c r="C3948" s="476" t="s">
        <v>9</v>
      </c>
      <c r="D3948" s="477">
        <v>74.75</v>
      </c>
    </row>
    <row r="3949" spans="1:4" s="476" customFormat="1" x14ac:dyDescent="0.2">
      <c r="A3949" s="476">
        <v>11669</v>
      </c>
      <c r="B3949" s="476" t="s">
        <v>10968</v>
      </c>
      <c r="C3949" s="476" t="s">
        <v>9</v>
      </c>
      <c r="D3949" s="477">
        <v>71.19</v>
      </c>
    </row>
    <row r="3950" spans="1:4" s="476" customFormat="1" x14ac:dyDescent="0.2">
      <c r="A3950" s="476">
        <v>11670</v>
      </c>
      <c r="B3950" s="476" t="s">
        <v>10969</v>
      </c>
      <c r="C3950" s="476" t="s">
        <v>9</v>
      </c>
      <c r="D3950" s="477">
        <v>27.27</v>
      </c>
    </row>
    <row r="3951" spans="1:4" s="476" customFormat="1" x14ac:dyDescent="0.2">
      <c r="A3951" s="476">
        <v>20055</v>
      </c>
      <c r="B3951" s="476" t="s">
        <v>10970</v>
      </c>
      <c r="C3951" s="476" t="s">
        <v>9</v>
      </c>
      <c r="D3951" s="477">
        <v>53.32</v>
      </c>
    </row>
    <row r="3952" spans="1:4" s="476" customFormat="1" x14ac:dyDescent="0.2">
      <c r="A3952" s="476">
        <v>11671</v>
      </c>
      <c r="B3952" s="476" t="s">
        <v>10971</v>
      </c>
      <c r="C3952" s="476" t="s">
        <v>9</v>
      </c>
      <c r="D3952" s="477">
        <v>114.41</v>
      </c>
    </row>
    <row r="3953" spans="1:4" s="476" customFormat="1" x14ac:dyDescent="0.2">
      <c r="A3953" s="476">
        <v>6032</v>
      </c>
      <c r="B3953" s="476" t="s">
        <v>10972</v>
      </c>
      <c r="C3953" s="476" t="s">
        <v>9</v>
      </c>
      <c r="D3953" s="477">
        <v>32.68</v>
      </c>
    </row>
    <row r="3954" spans="1:4" s="476" customFormat="1" x14ac:dyDescent="0.2">
      <c r="A3954" s="476">
        <v>11673</v>
      </c>
      <c r="B3954" s="476" t="s">
        <v>10973</v>
      </c>
      <c r="C3954" s="476" t="s">
        <v>9</v>
      </c>
      <c r="D3954" s="477">
        <v>25.73</v>
      </c>
    </row>
    <row r="3955" spans="1:4" s="476" customFormat="1" x14ac:dyDescent="0.2">
      <c r="A3955" s="476">
        <v>11674</v>
      </c>
      <c r="B3955" s="476" t="s">
        <v>10974</v>
      </c>
      <c r="C3955" s="476" t="s">
        <v>9</v>
      </c>
      <c r="D3955" s="477">
        <v>33.14</v>
      </c>
    </row>
    <row r="3956" spans="1:4" s="476" customFormat="1" x14ac:dyDescent="0.2">
      <c r="A3956" s="476">
        <v>11675</v>
      </c>
      <c r="B3956" s="476" t="s">
        <v>1045</v>
      </c>
      <c r="C3956" s="476" t="s">
        <v>9</v>
      </c>
      <c r="D3956" s="477">
        <v>52.61</v>
      </c>
    </row>
    <row r="3957" spans="1:4" s="476" customFormat="1" x14ac:dyDescent="0.2">
      <c r="A3957" s="476">
        <v>11676</v>
      </c>
      <c r="B3957" s="476" t="s">
        <v>10975</v>
      </c>
      <c r="C3957" s="476" t="s">
        <v>9</v>
      </c>
      <c r="D3957" s="477">
        <v>70.36</v>
      </c>
    </row>
    <row r="3958" spans="1:4" s="476" customFormat="1" x14ac:dyDescent="0.2">
      <c r="A3958" s="476">
        <v>11677</v>
      </c>
      <c r="B3958" s="476" t="s">
        <v>10976</v>
      </c>
      <c r="C3958" s="476" t="s">
        <v>9</v>
      </c>
      <c r="D3958" s="477">
        <v>72.67</v>
      </c>
    </row>
    <row r="3959" spans="1:4" s="476" customFormat="1" x14ac:dyDescent="0.2">
      <c r="A3959" s="476">
        <v>11678</v>
      </c>
      <c r="B3959" s="476" t="s">
        <v>10977</v>
      </c>
      <c r="C3959" s="476" t="s">
        <v>9</v>
      </c>
      <c r="D3959" s="477">
        <v>133.08000000000001</v>
      </c>
    </row>
    <row r="3960" spans="1:4" s="476" customFormat="1" x14ac:dyDescent="0.2">
      <c r="A3960" s="476">
        <v>6038</v>
      </c>
      <c r="B3960" s="476" t="s">
        <v>10978</v>
      </c>
      <c r="C3960" s="476" t="s">
        <v>9</v>
      </c>
      <c r="D3960" s="477">
        <v>8.44</v>
      </c>
    </row>
    <row r="3961" spans="1:4" s="476" customFormat="1" x14ac:dyDescent="0.2">
      <c r="A3961" s="476">
        <v>11718</v>
      </c>
      <c r="B3961" s="476" t="s">
        <v>10979</v>
      </c>
      <c r="C3961" s="476" t="s">
        <v>9</v>
      </c>
      <c r="D3961" s="477">
        <v>24.07</v>
      </c>
    </row>
    <row r="3962" spans="1:4" s="476" customFormat="1" x14ac:dyDescent="0.2">
      <c r="A3962" s="476">
        <v>6037</v>
      </c>
      <c r="B3962" s="476" t="s">
        <v>10980</v>
      </c>
      <c r="C3962" s="476" t="s">
        <v>9</v>
      </c>
      <c r="D3962" s="477">
        <v>17.559999999999999</v>
      </c>
    </row>
    <row r="3963" spans="1:4" s="476" customFormat="1" x14ac:dyDescent="0.2">
      <c r="A3963" s="476">
        <v>11719</v>
      </c>
      <c r="B3963" s="476" t="s">
        <v>10981</v>
      </c>
      <c r="C3963" s="476" t="s">
        <v>9</v>
      </c>
      <c r="D3963" s="477">
        <v>19.53</v>
      </c>
    </row>
    <row r="3964" spans="1:4" s="476" customFormat="1" x14ac:dyDescent="0.2">
      <c r="A3964" s="476">
        <v>6019</v>
      </c>
      <c r="B3964" s="476" t="s">
        <v>1664</v>
      </c>
      <c r="C3964" s="476" t="s">
        <v>9</v>
      </c>
      <c r="D3964" s="477">
        <v>45.22</v>
      </c>
    </row>
    <row r="3965" spans="1:4" s="476" customFormat="1" x14ac:dyDescent="0.2">
      <c r="A3965" s="476">
        <v>6010</v>
      </c>
      <c r="B3965" s="476" t="s">
        <v>1662</v>
      </c>
      <c r="C3965" s="476" t="s">
        <v>9</v>
      </c>
      <c r="D3965" s="477">
        <v>77.819999999999993</v>
      </c>
    </row>
    <row r="3966" spans="1:4" s="476" customFormat="1" x14ac:dyDescent="0.2">
      <c r="A3966" s="476">
        <v>6017</v>
      </c>
      <c r="B3966" s="476" t="s">
        <v>2171</v>
      </c>
      <c r="C3966" s="476" t="s">
        <v>9</v>
      </c>
      <c r="D3966" s="477">
        <v>61.64</v>
      </c>
    </row>
    <row r="3967" spans="1:4" s="476" customFormat="1" x14ac:dyDescent="0.2">
      <c r="A3967" s="476">
        <v>6020</v>
      </c>
      <c r="B3967" s="476" t="s">
        <v>10982</v>
      </c>
      <c r="C3967" s="476" t="s">
        <v>9</v>
      </c>
      <c r="D3967" s="477">
        <v>27.16</v>
      </c>
    </row>
    <row r="3968" spans="1:4" s="476" customFormat="1" x14ac:dyDescent="0.2">
      <c r="A3968" s="476">
        <v>6028</v>
      </c>
      <c r="B3968" s="476" t="s">
        <v>1768</v>
      </c>
      <c r="C3968" s="476" t="s">
        <v>9</v>
      </c>
      <c r="D3968" s="477">
        <v>108.39</v>
      </c>
    </row>
    <row r="3969" spans="1:4" s="476" customFormat="1" x14ac:dyDescent="0.2">
      <c r="A3969" s="476">
        <v>6011</v>
      </c>
      <c r="B3969" s="476" t="s">
        <v>2173</v>
      </c>
      <c r="C3969" s="476" t="s">
        <v>9</v>
      </c>
      <c r="D3969" s="477">
        <v>224.79</v>
      </c>
    </row>
    <row r="3970" spans="1:4" s="476" customFormat="1" x14ac:dyDescent="0.2">
      <c r="A3970" s="476">
        <v>6012</v>
      </c>
      <c r="B3970" s="476" t="s">
        <v>1682</v>
      </c>
      <c r="C3970" s="476" t="s">
        <v>9</v>
      </c>
      <c r="D3970" s="477">
        <v>272.14</v>
      </c>
    </row>
    <row r="3971" spans="1:4" s="476" customFormat="1" x14ac:dyDescent="0.2">
      <c r="A3971" s="476">
        <v>6016</v>
      </c>
      <c r="B3971" s="476" t="s">
        <v>2080</v>
      </c>
      <c r="C3971" s="476" t="s">
        <v>9</v>
      </c>
      <c r="D3971" s="477">
        <v>28.65</v>
      </c>
    </row>
    <row r="3972" spans="1:4" s="476" customFormat="1" x14ac:dyDescent="0.2">
      <c r="A3972" s="476">
        <v>6027</v>
      </c>
      <c r="B3972" s="476" t="s">
        <v>10983</v>
      </c>
      <c r="C3972" s="476" t="s">
        <v>9</v>
      </c>
      <c r="D3972" s="477">
        <v>567.04999999999995</v>
      </c>
    </row>
    <row r="3973" spans="1:4" s="476" customFormat="1" x14ac:dyDescent="0.2">
      <c r="A3973" s="476">
        <v>6013</v>
      </c>
      <c r="B3973" s="476" t="s">
        <v>1658</v>
      </c>
      <c r="C3973" s="476" t="s">
        <v>9</v>
      </c>
      <c r="D3973" s="477">
        <v>85.57</v>
      </c>
    </row>
    <row r="3974" spans="1:4" s="476" customFormat="1" x14ac:dyDescent="0.2">
      <c r="A3974" s="476">
        <v>6015</v>
      </c>
      <c r="B3974" s="476" t="s">
        <v>1660</v>
      </c>
      <c r="C3974" s="476" t="s">
        <v>9</v>
      </c>
      <c r="D3974" s="477">
        <v>124.43</v>
      </c>
    </row>
    <row r="3975" spans="1:4" s="476" customFormat="1" x14ac:dyDescent="0.2">
      <c r="A3975" s="476">
        <v>6014</v>
      </c>
      <c r="B3975" s="476" t="s">
        <v>10984</v>
      </c>
      <c r="C3975" s="476" t="s">
        <v>9</v>
      </c>
      <c r="D3975" s="477">
        <v>118.97</v>
      </c>
    </row>
    <row r="3976" spans="1:4" s="476" customFormat="1" x14ac:dyDescent="0.2">
      <c r="A3976" s="476">
        <v>6006</v>
      </c>
      <c r="B3976" s="476" t="s">
        <v>10985</v>
      </c>
      <c r="C3976" s="476" t="s">
        <v>9</v>
      </c>
      <c r="D3976" s="477">
        <v>61.96</v>
      </c>
    </row>
    <row r="3977" spans="1:4" s="476" customFormat="1" x14ac:dyDescent="0.2">
      <c r="A3977" s="476">
        <v>6005</v>
      </c>
      <c r="B3977" s="476" t="s">
        <v>1656</v>
      </c>
      <c r="C3977" s="476" t="s">
        <v>9</v>
      </c>
      <c r="D3977" s="477">
        <v>69.900000000000006</v>
      </c>
    </row>
    <row r="3978" spans="1:4" s="476" customFormat="1" x14ac:dyDescent="0.2">
      <c r="A3978" s="476">
        <v>11756</v>
      </c>
      <c r="B3978" s="476" t="s">
        <v>10986</v>
      </c>
      <c r="C3978" s="476" t="s">
        <v>9</v>
      </c>
      <c r="D3978" s="477">
        <v>33.380000000000003</v>
      </c>
    </row>
    <row r="3979" spans="1:4" s="476" customFormat="1" x14ac:dyDescent="0.2">
      <c r="A3979" s="476">
        <v>10904</v>
      </c>
      <c r="B3979" s="476" t="s">
        <v>2111</v>
      </c>
      <c r="C3979" s="476" t="s">
        <v>9</v>
      </c>
      <c r="D3979" s="477">
        <v>150</v>
      </c>
    </row>
    <row r="3980" spans="1:4" s="476" customFormat="1" x14ac:dyDescent="0.2">
      <c r="A3980" s="476">
        <v>11752</v>
      </c>
      <c r="B3980" s="476" t="s">
        <v>10987</v>
      </c>
      <c r="C3980" s="476" t="s">
        <v>9</v>
      </c>
      <c r="D3980" s="477">
        <v>19.25</v>
      </c>
    </row>
    <row r="3981" spans="1:4" s="476" customFormat="1" x14ac:dyDescent="0.2">
      <c r="A3981" s="476">
        <v>11753</v>
      </c>
      <c r="B3981" s="476" t="s">
        <v>10988</v>
      </c>
      <c r="C3981" s="476" t="s">
        <v>9</v>
      </c>
      <c r="D3981" s="477">
        <v>22.98</v>
      </c>
    </row>
    <row r="3982" spans="1:4" s="476" customFormat="1" x14ac:dyDescent="0.2">
      <c r="A3982" s="476">
        <v>6021</v>
      </c>
      <c r="B3982" s="476" t="s">
        <v>10989</v>
      </c>
      <c r="C3982" s="476" t="s">
        <v>9</v>
      </c>
      <c r="D3982" s="477">
        <v>63.78</v>
      </c>
    </row>
    <row r="3983" spans="1:4" s="476" customFormat="1" x14ac:dyDescent="0.2">
      <c r="A3983" s="476">
        <v>6024</v>
      </c>
      <c r="B3983" s="476" t="s">
        <v>1654</v>
      </c>
      <c r="C3983" s="476" t="s">
        <v>9</v>
      </c>
      <c r="D3983" s="477">
        <v>65.92</v>
      </c>
    </row>
    <row r="3984" spans="1:4" s="476" customFormat="1" x14ac:dyDescent="0.2">
      <c r="A3984" s="476">
        <v>38379</v>
      </c>
      <c r="B3984" s="476" t="s">
        <v>10990</v>
      </c>
      <c r="C3984" s="476" t="s">
        <v>27</v>
      </c>
      <c r="D3984" s="477">
        <v>48.38</v>
      </c>
    </row>
    <row r="3985" spans="1:4" s="476" customFormat="1" x14ac:dyDescent="0.2">
      <c r="A3985" s="476">
        <v>13897</v>
      </c>
      <c r="B3985" s="476" t="s">
        <v>10991</v>
      </c>
      <c r="C3985" s="476" t="s">
        <v>9</v>
      </c>
      <c r="D3985" s="478">
        <v>6207.5</v>
      </c>
    </row>
    <row r="3986" spans="1:4" s="476" customFormat="1" x14ac:dyDescent="0.2">
      <c r="A3986" s="476">
        <v>10640</v>
      </c>
      <c r="B3986" s="476" t="s">
        <v>10992</v>
      </c>
      <c r="C3986" s="476" t="s">
        <v>9</v>
      </c>
      <c r="D3986" s="478">
        <v>13444.14</v>
      </c>
    </row>
    <row r="3987" spans="1:4" s="476" customFormat="1" x14ac:dyDescent="0.2">
      <c r="A3987" s="476">
        <v>11086</v>
      </c>
      <c r="B3987" s="476" t="s">
        <v>10993</v>
      </c>
      <c r="C3987" s="476" t="s">
        <v>23</v>
      </c>
      <c r="D3987" s="477">
        <v>122.4</v>
      </c>
    </row>
    <row r="3988" spans="1:4" s="476" customFormat="1" x14ac:dyDescent="0.2">
      <c r="A3988" s="476">
        <v>34357</v>
      </c>
      <c r="B3988" s="476" t="s">
        <v>10994</v>
      </c>
      <c r="C3988" s="476" t="s">
        <v>29</v>
      </c>
      <c r="D3988" s="477">
        <v>2.93</v>
      </c>
    </row>
    <row r="3989" spans="1:4" s="476" customFormat="1" x14ac:dyDescent="0.2">
      <c r="A3989" s="476">
        <v>37329</v>
      </c>
      <c r="B3989" s="476" t="s">
        <v>10995</v>
      </c>
      <c r="C3989" s="476" t="s">
        <v>29</v>
      </c>
      <c r="D3989" s="477">
        <v>61.83</v>
      </c>
    </row>
    <row r="3990" spans="1:4" s="476" customFormat="1" x14ac:dyDescent="0.2">
      <c r="A3990" s="476">
        <v>2510</v>
      </c>
      <c r="B3990" s="476" t="s">
        <v>10996</v>
      </c>
      <c r="C3990" s="476" t="s">
        <v>9</v>
      </c>
      <c r="D3990" s="477">
        <v>22.34</v>
      </c>
    </row>
    <row r="3991" spans="1:4" s="476" customFormat="1" x14ac:dyDescent="0.2">
      <c r="A3991" s="476">
        <v>12359</v>
      </c>
      <c r="B3991" s="476" t="s">
        <v>10997</v>
      </c>
      <c r="C3991" s="476" t="s">
        <v>9</v>
      </c>
      <c r="D3991" s="477">
        <v>107.01</v>
      </c>
    </row>
    <row r="3992" spans="1:4" s="476" customFormat="1" x14ac:dyDescent="0.2">
      <c r="A3992" s="476">
        <v>7353</v>
      </c>
      <c r="B3992" s="476" t="s">
        <v>1286</v>
      </c>
      <c r="C3992" s="476" t="s">
        <v>7596</v>
      </c>
      <c r="D3992" s="477">
        <v>29.78</v>
      </c>
    </row>
    <row r="3993" spans="1:4" s="476" customFormat="1" x14ac:dyDescent="0.2">
      <c r="A3993" s="476">
        <v>36144</v>
      </c>
      <c r="B3993" s="476" t="s">
        <v>10998</v>
      </c>
      <c r="C3993" s="476" t="s">
        <v>9</v>
      </c>
      <c r="D3993" s="477">
        <v>1.65</v>
      </c>
    </row>
    <row r="3994" spans="1:4" s="476" customFormat="1" x14ac:dyDescent="0.2">
      <c r="A3994" s="476">
        <v>10518</v>
      </c>
      <c r="B3994" s="476" t="s">
        <v>10999</v>
      </c>
      <c r="C3994" s="476" t="s">
        <v>9</v>
      </c>
      <c r="D3994" s="477">
        <v>103.91</v>
      </c>
    </row>
    <row r="3995" spans="1:4" s="476" customFormat="1" x14ac:dyDescent="0.2">
      <c r="A3995" s="476">
        <v>36530</v>
      </c>
      <c r="B3995" s="476" t="s">
        <v>11000</v>
      </c>
      <c r="C3995" s="476" t="s">
        <v>9</v>
      </c>
      <c r="D3995" s="478">
        <v>294574.93</v>
      </c>
    </row>
    <row r="3996" spans="1:4" s="476" customFormat="1" x14ac:dyDescent="0.2">
      <c r="A3996" s="476">
        <v>6046</v>
      </c>
      <c r="B3996" s="476" t="s">
        <v>11001</v>
      </c>
      <c r="C3996" s="476" t="s">
        <v>9</v>
      </c>
      <c r="D3996" s="478">
        <v>319512.5</v>
      </c>
    </row>
    <row r="3997" spans="1:4" s="476" customFormat="1" x14ac:dyDescent="0.2">
      <c r="A3997" s="476">
        <v>36531</v>
      </c>
      <c r="B3997" s="476" t="s">
        <v>11002</v>
      </c>
      <c r="C3997" s="476" t="s">
        <v>9</v>
      </c>
      <c r="D3997" s="478">
        <v>331201.96000000002</v>
      </c>
    </row>
    <row r="3998" spans="1:4" s="476" customFormat="1" x14ac:dyDescent="0.2">
      <c r="A3998" s="476">
        <v>34684</v>
      </c>
      <c r="B3998" s="476" t="s">
        <v>11003</v>
      </c>
      <c r="C3998" s="476" t="s">
        <v>3</v>
      </c>
      <c r="D3998" s="477">
        <v>208.13</v>
      </c>
    </row>
    <row r="3999" spans="1:4" s="476" customFormat="1" x14ac:dyDescent="0.2">
      <c r="A3999" s="476">
        <v>34683</v>
      </c>
      <c r="B3999" s="476" t="s">
        <v>11004</v>
      </c>
      <c r="C3999" s="476" t="s">
        <v>3</v>
      </c>
      <c r="D3999" s="477">
        <v>130.08000000000001</v>
      </c>
    </row>
    <row r="4000" spans="1:4" s="476" customFormat="1" x14ac:dyDescent="0.2">
      <c r="A4000" s="476">
        <v>533</v>
      </c>
      <c r="B4000" s="476" t="s">
        <v>11005</v>
      </c>
      <c r="C4000" s="476" t="s">
        <v>3</v>
      </c>
      <c r="D4000" s="477">
        <v>20.88</v>
      </c>
    </row>
    <row r="4001" spans="1:4" s="476" customFormat="1" x14ac:dyDescent="0.2">
      <c r="A4001" s="476">
        <v>10515</v>
      </c>
      <c r="B4001" s="476" t="s">
        <v>11006</v>
      </c>
      <c r="C4001" s="476" t="s">
        <v>3</v>
      </c>
      <c r="D4001" s="477">
        <v>39.39</v>
      </c>
    </row>
    <row r="4002" spans="1:4" s="476" customFormat="1" x14ac:dyDescent="0.2">
      <c r="A4002" s="476">
        <v>536</v>
      </c>
      <c r="B4002" s="476" t="s">
        <v>1501</v>
      </c>
      <c r="C4002" s="476" t="s">
        <v>3</v>
      </c>
      <c r="D4002" s="477">
        <v>28.5</v>
      </c>
    </row>
    <row r="4003" spans="1:4" s="476" customFormat="1" x14ac:dyDescent="0.2">
      <c r="A4003" s="476">
        <v>153</v>
      </c>
      <c r="B4003" s="476" t="s">
        <v>11007</v>
      </c>
      <c r="C4003" s="476" t="s">
        <v>7596</v>
      </c>
      <c r="D4003" s="477">
        <v>99</v>
      </c>
    </row>
    <row r="4004" spans="1:4" s="476" customFormat="1" x14ac:dyDescent="0.2">
      <c r="A4004" s="476">
        <v>34682</v>
      </c>
      <c r="B4004" s="476" t="s">
        <v>11008</v>
      </c>
      <c r="C4004" s="476" t="s">
        <v>3</v>
      </c>
      <c r="D4004" s="477">
        <v>99.47</v>
      </c>
    </row>
    <row r="4005" spans="1:4" s="476" customFormat="1" x14ac:dyDescent="0.2">
      <c r="A4005" s="476">
        <v>20205</v>
      </c>
      <c r="B4005" s="476" t="s">
        <v>13276</v>
      </c>
      <c r="C4005" s="476" t="s">
        <v>27</v>
      </c>
      <c r="D4005" s="477">
        <v>3.77</v>
      </c>
    </row>
    <row r="4006" spans="1:4" s="476" customFormat="1" x14ac:dyDescent="0.2">
      <c r="A4006" s="476">
        <v>4412</v>
      </c>
      <c r="B4006" s="476" t="s">
        <v>13277</v>
      </c>
      <c r="C4006" s="476" t="s">
        <v>27</v>
      </c>
      <c r="D4006" s="477">
        <v>2.2599999999999998</v>
      </c>
    </row>
    <row r="4007" spans="1:4" s="476" customFormat="1" x14ac:dyDescent="0.2">
      <c r="A4007" s="476">
        <v>4408</v>
      </c>
      <c r="B4007" s="476" t="s">
        <v>13278</v>
      </c>
      <c r="C4007" s="476" t="s">
        <v>27</v>
      </c>
      <c r="D4007" s="477">
        <v>2.82</v>
      </c>
    </row>
    <row r="4008" spans="1:4" s="476" customFormat="1" x14ac:dyDescent="0.2">
      <c r="A4008" s="476">
        <v>10559</v>
      </c>
      <c r="B4008" s="476" t="s">
        <v>11009</v>
      </c>
      <c r="C4008" s="476" t="s">
        <v>9</v>
      </c>
      <c r="D4008" s="478">
        <v>2999</v>
      </c>
    </row>
    <row r="4009" spans="1:4" s="476" customFormat="1" x14ac:dyDescent="0.2">
      <c r="A4009" s="476">
        <v>10664</v>
      </c>
      <c r="B4009" s="476" t="s">
        <v>11010</v>
      </c>
      <c r="C4009" s="476" t="s">
        <v>9</v>
      </c>
      <c r="D4009" s="478">
        <v>8150.64</v>
      </c>
    </row>
    <row r="4010" spans="1:4" s="476" customFormat="1" x14ac:dyDescent="0.2">
      <c r="A4010" s="476">
        <v>36250</v>
      </c>
      <c r="B4010" s="476" t="s">
        <v>11011</v>
      </c>
      <c r="C4010" s="476" t="s">
        <v>27</v>
      </c>
      <c r="D4010" s="477">
        <v>5.21</v>
      </c>
    </row>
    <row r="4011" spans="1:4" s="476" customFormat="1" x14ac:dyDescent="0.2">
      <c r="A4011" s="476">
        <v>10857</v>
      </c>
      <c r="B4011" s="476" t="s">
        <v>11012</v>
      </c>
      <c r="C4011" s="476" t="s">
        <v>27</v>
      </c>
      <c r="D4011" s="477">
        <v>12.89</v>
      </c>
    </row>
    <row r="4012" spans="1:4" s="476" customFormat="1" x14ac:dyDescent="0.2">
      <c r="A4012" s="476">
        <v>4803</v>
      </c>
      <c r="B4012" s="476" t="s">
        <v>11013</v>
      </c>
      <c r="C4012" s="476" t="s">
        <v>27</v>
      </c>
      <c r="D4012" s="477">
        <v>36.340000000000003</v>
      </c>
    </row>
    <row r="4013" spans="1:4" s="476" customFormat="1" x14ac:dyDescent="0.2">
      <c r="A4013" s="476">
        <v>6186</v>
      </c>
      <c r="B4013" s="476" t="s">
        <v>1337</v>
      </c>
      <c r="C4013" s="476" t="s">
        <v>27</v>
      </c>
      <c r="D4013" s="477">
        <v>12.86</v>
      </c>
    </row>
    <row r="4014" spans="1:4" s="476" customFormat="1" x14ac:dyDescent="0.2">
      <c r="A4014" s="476">
        <v>4829</v>
      </c>
      <c r="B4014" s="476" t="s">
        <v>11014</v>
      </c>
      <c r="C4014" s="476" t="s">
        <v>27</v>
      </c>
      <c r="D4014" s="477">
        <v>27.14</v>
      </c>
    </row>
    <row r="4015" spans="1:4" s="476" customFormat="1" x14ac:dyDescent="0.2">
      <c r="A4015" s="476">
        <v>39829</v>
      </c>
      <c r="B4015" s="476" t="s">
        <v>11015</v>
      </c>
      <c r="C4015" s="476" t="s">
        <v>27</v>
      </c>
      <c r="D4015" s="477">
        <v>20</v>
      </c>
    </row>
    <row r="4016" spans="1:4" s="476" customFormat="1" x14ac:dyDescent="0.2">
      <c r="A4016" s="476">
        <v>20231</v>
      </c>
      <c r="B4016" s="476" t="s">
        <v>1332</v>
      </c>
      <c r="C4016" s="476" t="s">
        <v>27</v>
      </c>
      <c r="D4016" s="477">
        <v>56.56</v>
      </c>
    </row>
    <row r="4017" spans="1:4" s="476" customFormat="1" x14ac:dyDescent="0.2">
      <c r="A4017" s="476">
        <v>4804</v>
      </c>
      <c r="B4017" s="476" t="s">
        <v>11016</v>
      </c>
      <c r="C4017" s="476" t="s">
        <v>27</v>
      </c>
      <c r="D4017" s="477">
        <v>27.9</v>
      </c>
    </row>
    <row r="4018" spans="1:4" s="476" customFormat="1" x14ac:dyDescent="0.2">
      <c r="A4018" s="476">
        <v>34680</v>
      </c>
      <c r="B4018" s="476" t="s">
        <v>11017</v>
      </c>
      <c r="C4018" s="476" t="s">
        <v>27</v>
      </c>
      <c r="D4018" s="477">
        <v>30.6</v>
      </c>
    </row>
    <row r="4019" spans="1:4" s="476" customFormat="1" x14ac:dyDescent="0.2">
      <c r="A4019" s="476">
        <v>11573</v>
      </c>
      <c r="B4019" s="476" t="s">
        <v>13279</v>
      </c>
      <c r="C4019" s="476" t="s">
        <v>9</v>
      </c>
      <c r="D4019" s="477">
        <v>5.49</v>
      </c>
    </row>
    <row r="4020" spans="1:4" s="476" customFormat="1" x14ac:dyDescent="0.2">
      <c r="A4020" s="476">
        <v>38401</v>
      </c>
      <c r="B4020" s="476" t="s">
        <v>11018</v>
      </c>
      <c r="C4020" s="476" t="s">
        <v>9</v>
      </c>
      <c r="D4020" s="477">
        <v>13.71</v>
      </c>
    </row>
    <row r="4021" spans="1:4" s="476" customFormat="1" x14ac:dyDescent="0.2">
      <c r="A4021" s="476">
        <v>11575</v>
      </c>
      <c r="B4021" s="476" t="s">
        <v>13280</v>
      </c>
      <c r="C4021" s="476" t="s">
        <v>9</v>
      </c>
      <c r="D4021" s="477">
        <v>52.93</v>
      </c>
    </row>
    <row r="4022" spans="1:4" s="476" customFormat="1" x14ac:dyDescent="0.2">
      <c r="A4022" s="476">
        <v>38179</v>
      </c>
      <c r="B4022" s="476" t="s">
        <v>13281</v>
      </c>
      <c r="C4022" s="476" t="s">
        <v>9</v>
      </c>
      <c r="D4022" s="477">
        <v>43.77</v>
      </c>
    </row>
    <row r="4023" spans="1:4" s="476" customFormat="1" x14ac:dyDescent="0.2">
      <c r="A4023" s="476">
        <v>20256</v>
      </c>
      <c r="B4023" s="476" t="s">
        <v>11019</v>
      </c>
      <c r="C4023" s="476" t="s">
        <v>9</v>
      </c>
      <c r="D4023" s="477">
        <v>0.31</v>
      </c>
    </row>
    <row r="4024" spans="1:4" s="476" customFormat="1" x14ac:dyDescent="0.2">
      <c r="A4024" s="476">
        <v>14511</v>
      </c>
      <c r="B4024" s="476" t="s">
        <v>11020</v>
      </c>
      <c r="C4024" s="476" t="s">
        <v>9</v>
      </c>
      <c r="D4024" s="478">
        <v>730907.11</v>
      </c>
    </row>
    <row r="4025" spans="1:4" s="476" customFormat="1" x14ac:dyDescent="0.2">
      <c r="A4025" s="476">
        <v>10642</v>
      </c>
      <c r="B4025" s="476" t="s">
        <v>11021</v>
      </c>
      <c r="C4025" s="476" t="s">
        <v>9</v>
      </c>
      <c r="D4025" s="478">
        <v>688550</v>
      </c>
    </row>
    <row r="4026" spans="1:4" s="476" customFormat="1" x14ac:dyDescent="0.2">
      <c r="A4026" s="476">
        <v>14489</v>
      </c>
      <c r="B4026" s="476" t="s">
        <v>11022</v>
      </c>
      <c r="C4026" s="476" t="s">
        <v>9</v>
      </c>
      <c r="D4026" s="478">
        <v>610731.04</v>
      </c>
    </row>
    <row r="4027" spans="1:4" s="476" customFormat="1" x14ac:dyDescent="0.2">
      <c r="A4027" s="476">
        <v>14513</v>
      </c>
      <c r="B4027" s="476" t="s">
        <v>11023</v>
      </c>
      <c r="C4027" s="476" t="s">
        <v>9</v>
      </c>
      <c r="D4027" s="478">
        <v>458062.77</v>
      </c>
    </row>
    <row r="4028" spans="1:4" s="476" customFormat="1" x14ac:dyDescent="0.2">
      <c r="A4028" s="476">
        <v>13600</v>
      </c>
      <c r="B4028" s="476" t="s">
        <v>11024</v>
      </c>
      <c r="C4028" s="476" t="s">
        <v>9</v>
      </c>
      <c r="D4028" s="478">
        <v>591029.97</v>
      </c>
    </row>
    <row r="4029" spans="1:4" s="476" customFormat="1" x14ac:dyDescent="0.2">
      <c r="A4029" s="476">
        <v>10646</v>
      </c>
      <c r="B4029" s="476" t="s">
        <v>11025</v>
      </c>
      <c r="C4029" s="476" t="s">
        <v>9</v>
      </c>
      <c r="D4029" s="478">
        <v>440573.46</v>
      </c>
    </row>
    <row r="4030" spans="1:4" s="476" customFormat="1" x14ac:dyDescent="0.2">
      <c r="A4030" s="476">
        <v>6070</v>
      </c>
      <c r="B4030" s="476" t="s">
        <v>11026</v>
      </c>
      <c r="C4030" s="476" t="s">
        <v>9</v>
      </c>
      <c r="D4030" s="478">
        <v>601989.41</v>
      </c>
    </row>
    <row r="4031" spans="1:4" s="476" customFormat="1" x14ac:dyDescent="0.2">
      <c r="A4031" s="476">
        <v>6069</v>
      </c>
      <c r="B4031" s="476" t="s">
        <v>11027</v>
      </c>
      <c r="C4031" s="476" t="s">
        <v>9</v>
      </c>
      <c r="D4031" s="478">
        <v>132988.54</v>
      </c>
    </row>
    <row r="4032" spans="1:4" s="476" customFormat="1" x14ac:dyDescent="0.2">
      <c r="A4032" s="476">
        <v>14626</v>
      </c>
      <c r="B4032" s="476" t="s">
        <v>11028</v>
      </c>
      <c r="C4032" s="476" t="s">
        <v>9</v>
      </c>
      <c r="D4032" s="478">
        <v>659040.74</v>
      </c>
    </row>
    <row r="4033" spans="1:4" s="476" customFormat="1" x14ac:dyDescent="0.2">
      <c r="A4033" s="476">
        <v>6067</v>
      </c>
      <c r="B4033" s="476" t="s">
        <v>11029</v>
      </c>
      <c r="C4033" s="476" t="s">
        <v>9</v>
      </c>
      <c r="D4033" s="478">
        <v>541003.57999999996</v>
      </c>
    </row>
    <row r="4034" spans="1:4" s="476" customFormat="1" x14ac:dyDescent="0.2">
      <c r="A4034" s="476">
        <v>38393</v>
      </c>
      <c r="B4034" s="476" t="s">
        <v>11030</v>
      </c>
      <c r="C4034" s="476" t="s">
        <v>9</v>
      </c>
      <c r="D4034" s="477">
        <v>17</v>
      </c>
    </row>
    <row r="4035" spans="1:4" s="476" customFormat="1" x14ac:dyDescent="0.2">
      <c r="A4035" s="476">
        <v>38390</v>
      </c>
      <c r="B4035" s="476" t="s">
        <v>11031</v>
      </c>
      <c r="C4035" s="476" t="s">
        <v>9</v>
      </c>
      <c r="D4035" s="477">
        <v>37.700000000000003</v>
      </c>
    </row>
    <row r="4036" spans="1:4" s="476" customFormat="1" x14ac:dyDescent="0.2">
      <c r="A4036" s="476">
        <v>36532</v>
      </c>
      <c r="B4036" s="476" t="s">
        <v>11032</v>
      </c>
      <c r="C4036" s="476" t="s">
        <v>9</v>
      </c>
      <c r="D4036" s="478">
        <v>24642.84</v>
      </c>
    </row>
    <row r="4037" spans="1:4" s="476" customFormat="1" x14ac:dyDescent="0.2">
      <c r="A4037" s="476">
        <v>11578</v>
      </c>
      <c r="B4037" s="476" t="s">
        <v>11033</v>
      </c>
      <c r="C4037" s="476" t="s">
        <v>9</v>
      </c>
      <c r="D4037" s="477">
        <v>11.43</v>
      </c>
    </row>
    <row r="4038" spans="1:4" s="476" customFormat="1" x14ac:dyDescent="0.2">
      <c r="A4038" s="476">
        <v>11577</v>
      </c>
      <c r="B4038" s="476" t="s">
        <v>11034</v>
      </c>
      <c r="C4038" s="476" t="s">
        <v>9</v>
      </c>
      <c r="D4038" s="477">
        <v>10.91</v>
      </c>
    </row>
    <row r="4039" spans="1:4" s="476" customFormat="1" x14ac:dyDescent="0.2">
      <c r="A4039" s="476">
        <v>42432</v>
      </c>
      <c r="B4039" s="476" t="s">
        <v>11035</v>
      </c>
      <c r="C4039" s="476" t="s">
        <v>9</v>
      </c>
      <c r="D4039" s="478">
        <v>1857.71</v>
      </c>
    </row>
    <row r="4040" spans="1:4" s="476" customFormat="1" x14ac:dyDescent="0.2">
      <c r="A4040" s="476">
        <v>42437</v>
      </c>
      <c r="B4040" s="476" t="s">
        <v>11036</v>
      </c>
      <c r="C4040" s="476" t="s">
        <v>9</v>
      </c>
      <c r="D4040" s="478">
        <v>1412.35</v>
      </c>
    </row>
    <row r="4041" spans="1:4" s="476" customFormat="1" x14ac:dyDescent="0.2">
      <c r="A4041" s="476">
        <v>1116</v>
      </c>
      <c r="B4041" s="476" t="s">
        <v>11037</v>
      </c>
      <c r="C4041" s="476" t="s">
        <v>27</v>
      </c>
      <c r="D4041" s="477">
        <v>36.83</v>
      </c>
    </row>
    <row r="4042" spans="1:4" s="476" customFormat="1" x14ac:dyDescent="0.2">
      <c r="A4042" s="476">
        <v>1115</v>
      </c>
      <c r="B4042" s="476" t="s">
        <v>11038</v>
      </c>
      <c r="C4042" s="476" t="s">
        <v>27</v>
      </c>
      <c r="D4042" s="477">
        <v>44.12</v>
      </c>
    </row>
    <row r="4043" spans="1:4" s="476" customFormat="1" x14ac:dyDescent="0.2">
      <c r="A4043" s="476">
        <v>1113</v>
      </c>
      <c r="B4043" s="476" t="s">
        <v>11039</v>
      </c>
      <c r="C4043" s="476" t="s">
        <v>27</v>
      </c>
      <c r="D4043" s="477">
        <v>51.58</v>
      </c>
    </row>
    <row r="4044" spans="1:4" s="476" customFormat="1" x14ac:dyDescent="0.2">
      <c r="A4044" s="476">
        <v>1114</v>
      </c>
      <c r="B4044" s="476" t="s">
        <v>11040</v>
      </c>
      <c r="C4044" s="476" t="s">
        <v>27</v>
      </c>
      <c r="D4044" s="477">
        <v>61.45</v>
      </c>
    </row>
    <row r="4045" spans="1:4" s="476" customFormat="1" x14ac:dyDescent="0.2">
      <c r="A4045" s="476">
        <v>40873</v>
      </c>
      <c r="B4045" s="476" t="s">
        <v>1343</v>
      </c>
      <c r="C4045" s="476" t="s">
        <v>27</v>
      </c>
      <c r="D4045" s="477">
        <v>48.09</v>
      </c>
    </row>
    <row r="4046" spans="1:4" s="476" customFormat="1" x14ac:dyDescent="0.2">
      <c r="A4046" s="476">
        <v>20214</v>
      </c>
      <c r="B4046" s="476" t="s">
        <v>11041</v>
      </c>
      <c r="C4046" s="476" t="s">
        <v>9</v>
      </c>
      <c r="D4046" s="477">
        <v>45.16</v>
      </c>
    </row>
    <row r="4047" spans="1:4" s="476" customFormat="1" x14ac:dyDescent="0.2">
      <c r="A4047" s="476">
        <v>11064</v>
      </c>
      <c r="B4047" s="476" t="s">
        <v>11042</v>
      </c>
      <c r="C4047" s="476" t="s">
        <v>9</v>
      </c>
      <c r="D4047" s="477">
        <v>19.149999999999999</v>
      </c>
    </row>
    <row r="4048" spans="1:4" s="476" customFormat="1" x14ac:dyDescent="0.2">
      <c r="A4048" s="476">
        <v>7237</v>
      </c>
      <c r="B4048" s="476" t="s">
        <v>11043</v>
      </c>
      <c r="C4048" s="476" t="s">
        <v>9</v>
      </c>
      <c r="D4048" s="477">
        <v>26.12</v>
      </c>
    </row>
    <row r="4049" spans="1:4" s="476" customFormat="1" x14ac:dyDescent="0.2">
      <c r="A4049" s="476">
        <v>11757</v>
      </c>
      <c r="B4049" s="476" t="s">
        <v>11044</v>
      </c>
      <c r="C4049" s="476" t="s">
        <v>9</v>
      </c>
      <c r="D4049" s="477">
        <v>20.95</v>
      </c>
    </row>
    <row r="4050" spans="1:4" s="476" customFormat="1" x14ac:dyDescent="0.2">
      <c r="A4050" s="476">
        <v>11758</v>
      </c>
      <c r="B4050" s="476" t="s">
        <v>1424</v>
      </c>
      <c r="C4050" s="476" t="s">
        <v>9</v>
      </c>
      <c r="D4050" s="477">
        <v>52.9</v>
      </c>
    </row>
    <row r="4051" spans="1:4" s="476" customFormat="1" x14ac:dyDescent="0.2">
      <c r="A4051" s="476">
        <v>37526</v>
      </c>
      <c r="B4051" s="476" t="s">
        <v>11045</v>
      </c>
      <c r="C4051" s="476" t="s">
        <v>9</v>
      </c>
      <c r="D4051" s="477">
        <v>3.92</v>
      </c>
    </row>
    <row r="4052" spans="1:4" s="476" customFormat="1" x14ac:dyDescent="0.2">
      <c r="A4052" s="476">
        <v>6076</v>
      </c>
      <c r="B4052" s="476" t="s">
        <v>11046</v>
      </c>
      <c r="C4052" s="476" t="s">
        <v>23</v>
      </c>
      <c r="D4052" s="477">
        <v>55.19</v>
      </c>
    </row>
    <row r="4053" spans="1:4" s="476" customFormat="1" x14ac:dyDescent="0.2">
      <c r="A4053" s="476">
        <v>13109</v>
      </c>
      <c r="B4053" s="476" t="s">
        <v>11047</v>
      </c>
      <c r="C4053" s="476" t="s">
        <v>9</v>
      </c>
      <c r="D4053" s="477">
        <v>262.92</v>
      </c>
    </row>
    <row r="4054" spans="1:4" s="476" customFormat="1" x14ac:dyDescent="0.2">
      <c r="A4054" s="476">
        <v>13110</v>
      </c>
      <c r="B4054" s="476" t="s">
        <v>11048</v>
      </c>
      <c r="C4054" s="476" t="s">
        <v>9</v>
      </c>
      <c r="D4054" s="477">
        <v>346.01</v>
      </c>
    </row>
    <row r="4055" spans="1:4" s="476" customFormat="1" x14ac:dyDescent="0.2">
      <c r="A4055" s="476">
        <v>7581</v>
      </c>
      <c r="B4055" s="476" t="s">
        <v>11049</v>
      </c>
      <c r="C4055" s="476" t="s">
        <v>9</v>
      </c>
      <c r="D4055" s="477">
        <v>4.45</v>
      </c>
    </row>
    <row r="4056" spans="1:4" s="476" customFormat="1" x14ac:dyDescent="0.2">
      <c r="A4056" s="476">
        <v>4509</v>
      </c>
      <c r="B4056" s="476" t="s">
        <v>11050</v>
      </c>
      <c r="C4056" s="476" t="s">
        <v>27</v>
      </c>
      <c r="D4056" s="477">
        <v>4.2300000000000004</v>
      </c>
    </row>
    <row r="4057" spans="1:4" s="476" customFormat="1" x14ac:dyDescent="0.2">
      <c r="A4057" s="476">
        <v>4512</v>
      </c>
      <c r="B4057" s="476" t="s">
        <v>11051</v>
      </c>
      <c r="C4057" s="476" t="s">
        <v>27</v>
      </c>
      <c r="D4057" s="477">
        <v>2.02</v>
      </c>
    </row>
    <row r="4058" spans="1:4" s="476" customFormat="1" x14ac:dyDescent="0.2">
      <c r="A4058" s="476">
        <v>4517</v>
      </c>
      <c r="B4058" s="476" t="s">
        <v>11052</v>
      </c>
      <c r="C4058" s="476" t="s">
        <v>27</v>
      </c>
      <c r="D4058" s="477">
        <v>2.92</v>
      </c>
    </row>
    <row r="4059" spans="1:4" s="476" customFormat="1" x14ac:dyDescent="0.2">
      <c r="A4059" s="476">
        <v>20206</v>
      </c>
      <c r="B4059" s="476" t="s">
        <v>13282</v>
      </c>
      <c r="C4059" s="476" t="s">
        <v>27</v>
      </c>
      <c r="D4059" s="477">
        <v>10.17</v>
      </c>
    </row>
    <row r="4060" spans="1:4" s="476" customFormat="1" x14ac:dyDescent="0.2">
      <c r="A4060" s="476">
        <v>4460</v>
      </c>
      <c r="B4060" s="476" t="s">
        <v>13283</v>
      </c>
      <c r="C4060" s="476" t="s">
        <v>27</v>
      </c>
      <c r="D4060" s="477">
        <v>10.44</v>
      </c>
    </row>
    <row r="4061" spans="1:4" s="476" customFormat="1" x14ac:dyDescent="0.2">
      <c r="A4061" s="476">
        <v>4417</v>
      </c>
      <c r="B4061" s="476" t="s">
        <v>13284</v>
      </c>
      <c r="C4061" s="476" t="s">
        <v>27</v>
      </c>
      <c r="D4061" s="477">
        <v>8.0500000000000007</v>
      </c>
    </row>
    <row r="4062" spans="1:4" s="476" customFormat="1" x14ac:dyDescent="0.2">
      <c r="A4062" s="476">
        <v>4415</v>
      </c>
      <c r="B4062" s="476" t="s">
        <v>13285</v>
      </c>
      <c r="C4062" s="476" t="s">
        <v>27</v>
      </c>
      <c r="D4062" s="477">
        <v>5.59</v>
      </c>
    </row>
    <row r="4063" spans="1:4" s="476" customFormat="1" x14ac:dyDescent="0.2">
      <c r="A4063" s="476">
        <v>37373</v>
      </c>
      <c r="B4063" s="476" t="s">
        <v>11053</v>
      </c>
      <c r="C4063" s="476" t="s">
        <v>7605</v>
      </c>
      <c r="D4063" s="477">
        <v>0.06</v>
      </c>
    </row>
    <row r="4064" spans="1:4" s="476" customFormat="1" x14ac:dyDescent="0.2">
      <c r="A4064" s="476">
        <v>40864</v>
      </c>
      <c r="B4064" s="476" t="s">
        <v>11054</v>
      </c>
      <c r="C4064" s="476" t="s">
        <v>908</v>
      </c>
      <c r="D4064" s="477">
        <v>11.13</v>
      </c>
    </row>
    <row r="4065" spans="1:4" s="476" customFormat="1" x14ac:dyDescent="0.2">
      <c r="A4065" s="476">
        <v>4734</v>
      </c>
      <c r="B4065" s="476" t="s">
        <v>11055</v>
      </c>
      <c r="C4065" s="476" t="s">
        <v>23</v>
      </c>
      <c r="D4065" s="477">
        <v>174.2</v>
      </c>
    </row>
    <row r="4066" spans="1:4" s="476" customFormat="1" x14ac:dyDescent="0.2">
      <c r="A4066" s="476">
        <v>6085</v>
      </c>
      <c r="B4066" s="476" t="s">
        <v>16862</v>
      </c>
      <c r="C4066" s="476" t="s">
        <v>7596</v>
      </c>
      <c r="D4066" s="477">
        <v>9.1</v>
      </c>
    </row>
    <row r="4067" spans="1:4" s="476" customFormat="1" x14ac:dyDescent="0.2">
      <c r="A4067" s="476">
        <v>38396</v>
      </c>
      <c r="B4067" s="476" t="s">
        <v>11056</v>
      </c>
      <c r="C4067" s="476" t="s">
        <v>9</v>
      </c>
      <c r="D4067" s="477">
        <v>536.44000000000005</v>
      </c>
    </row>
    <row r="4068" spans="1:4" s="476" customFormat="1" x14ac:dyDescent="0.2">
      <c r="A4068" s="476">
        <v>11622</v>
      </c>
      <c r="B4068" s="476" t="s">
        <v>11057</v>
      </c>
      <c r="C4068" s="476" t="s">
        <v>29</v>
      </c>
      <c r="D4068" s="477">
        <v>74.599999999999994</v>
      </c>
    </row>
    <row r="4069" spans="1:4" s="476" customFormat="1" x14ac:dyDescent="0.2">
      <c r="A4069" s="476">
        <v>43143</v>
      </c>
      <c r="B4069" s="476" t="s">
        <v>11058</v>
      </c>
      <c r="C4069" s="476" t="s">
        <v>7596</v>
      </c>
      <c r="D4069" s="477">
        <v>28.17</v>
      </c>
    </row>
    <row r="4070" spans="1:4" s="476" customFormat="1" x14ac:dyDescent="0.2">
      <c r="A4070" s="476">
        <v>7317</v>
      </c>
      <c r="B4070" s="476" t="s">
        <v>11059</v>
      </c>
      <c r="C4070" s="476" t="s">
        <v>29</v>
      </c>
      <c r="D4070" s="477">
        <v>33.950000000000003</v>
      </c>
    </row>
    <row r="4071" spans="1:4" s="476" customFormat="1" x14ac:dyDescent="0.2">
      <c r="A4071" s="476">
        <v>142</v>
      </c>
      <c r="B4071" s="476" t="s">
        <v>1213</v>
      </c>
      <c r="C4071" s="476" t="s">
        <v>11060</v>
      </c>
      <c r="D4071" s="477">
        <v>35.200000000000003</v>
      </c>
    </row>
    <row r="4072" spans="1:4" s="476" customFormat="1" x14ac:dyDescent="0.2">
      <c r="A4072" s="476">
        <v>43142</v>
      </c>
      <c r="B4072" s="476" t="s">
        <v>11061</v>
      </c>
      <c r="C4072" s="476" t="s">
        <v>7596</v>
      </c>
      <c r="D4072" s="477">
        <v>159.9</v>
      </c>
    </row>
    <row r="4073" spans="1:4" s="476" customFormat="1" x14ac:dyDescent="0.2">
      <c r="A4073" s="476">
        <v>38123</v>
      </c>
      <c r="B4073" s="476" t="s">
        <v>11062</v>
      </c>
      <c r="C4073" s="476" t="s">
        <v>29</v>
      </c>
      <c r="D4073" s="477">
        <v>57.53</v>
      </c>
    </row>
    <row r="4074" spans="1:4" s="476" customFormat="1" x14ac:dyDescent="0.2">
      <c r="A4074" s="476">
        <v>42701</v>
      </c>
      <c r="B4074" s="476" t="s">
        <v>11063</v>
      </c>
      <c r="C4074" s="476" t="s">
        <v>9</v>
      </c>
      <c r="D4074" s="477">
        <v>54.38</v>
      </c>
    </row>
    <row r="4075" spans="1:4" s="476" customFormat="1" x14ac:dyDescent="0.2">
      <c r="A4075" s="476">
        <v>42702</v>
      </c>
      <c r="B4075" s="476" t="s">
        <v>11064</v>
      </c>
      <c r="C4075" s="476" t="s">
        <v>9</v>
      </c>
      <c r="D4075" s="477">
        <v>96.62</v>
      </c>
    </row>
    <row r="4076" spans="1:4" s="476" customFormat="1" x14ac:dyDescent="0.2">
      <c r="A4076" s="476">
        <v>37955</v>
      </c>
      <c r="B4076" s="476" t="s">
        <v>11065</v>
      </c>
      <c r="C4076" s="476" t="s">
        <v>9</v>
      </c>
      <c r="D4076" s="477">
        <v>125.22</v>
      </c>
    </row>
    <row r="4077" spans="1:4" s="476" customFormat="1" x14ac:dyDescent="0.2">
      <c r="A4077" s="476">
        <v>42699</v>
      </c>
      <c r="B4077" s="476" t="s">
        <v>11066</v>
      </c>
      <c r="C4077" s="476" t="s">
        <v>9</v>
      </c>
      <c r="D4077" s="477">
        <v>33.21</v>
      </c>
    </row>
    <row r="4078" spans="1:4" s="476" customFormat="1" x14ac:dyDescent="0.2">
      <c r="A4078" s="476">
        <v>42700</v>
      </c>
      <c r="B4078" s="476" t="s">
        <v>11067</v>
      </c>
      <c r="C4078" s="476" t="s">
        <v>9</v>
      </c>
      <c r="D4078" s="477">
        <v>94.69</v>
      </c>
    </row>
    <row r="4079" spans="1:4" s="476" customFormat="1" x14ac:dyDescent="0.2">
      <c r="A4079" s="476">
        <v>37743</v>
      </c>
      <c r="B4079" s="476" t="s">
        <v>11068</v>
      </c>
      <c r="C4079" s="476" t="s">
        <v>9</v>
      </c>
      <c r="D4079" s="478">
        <v>202080.27</v>
      </c>
    </row>
    <row r="4080" spans="1:4" s="476" customFormat="1" x14ac:dyDescent="0.2">
      <c r="A4080" s="476">
        <v>37744</v>
      </c>
      <c r="B4080" s="476" t="s">
        <v>11069</v>
      </c>
      <c r="C4080" s="476" t="s">
        <v>9</v>
      </c>
      <c r="D4080" s="478">
        <v>237608.39</v>
      </c>
    </row>
    <row r="4081" spans="1:4" s="476" customFormat="1" x14ac:dyDescent="0.2">
      <c r="A4081" s="476">
        <v>37741</v>
      </c>
      <c r="B4081" s="476" t="s">
        <v>11070</v>
      </c>
      <c r="C4081" s="476" t="s">
        <v>9</v>
      </c>
      <c r="D4081" s="478">
        <v>183750.49</v>
      </c>
    </row>
    <row r="4082" spans="1:4" s="476" customFormat="1" x14ac:dyDescent="0.2">
      <c r="A4082" s="476">
        <v>39396</v>
      </c>
      <c r="B4082" s="476" t="s">
        <v>11071</v>
      </c>
      <c r="C4082" s="476" t="s">
        <v>9</v>
      </c>
      <c r="D4082" s="477">
        <v>43.74</v>
      </c>
    </row>
    <row r="4083" spans="1:4" s="476" customFormat="1" x14ac:dyDescent="0.2">
      <c r="A4083" s="476">
        <v>39392</v>
      </c>
      <c r="B4083" s="476" t="s">
        <v>11072</v>
      </c>
      <c r="C4083" s="476" t="s">
        <v>9</v>
      </c>
      <c r="D4083" s="477">
        <v>49.34</v>
      </c>
    </row>
    <row r="4084" spans="1:4" s="476" customFormat="1" x14ac:dyDescent="0.2">
      <c r="A4084" s="476">
        <v>39393</v>
      </c>
      <c r="B4084" s="476" t="s">
        <v>11073</v>
      </c>
      <c r="C4084" s="476" t="s">
        <v>9</v>
      </c>
      <c r="D4084" s="477">
        <v>30.51</v>
      </c>
    </row>
    <row r="4085" spans="1:4" s="476" customFormat="1" x14ac:dyDescent="0.2">
      <c r="A4085" s="476">
        <v>39394</v>
      </c>
      <c r="B4085" s="476" t="s">
        <v>11074</v>
      </c>
      <c r="C4085" s="476" t="s">
        <v>9</v>
      </c>
      <c r="D4085" s="477">
        <v>34.340000000000003</v>
      </c>
    </row>
    <row r="4086" spans="1:4" s="476" customFormat="1" x14ac:dyDescent="0.2">
      <c r="A4086" s="476">
        <v>39395</v>
      </c>
      <c r="B4086" s="476" t="s">
        <v>11075</v>
      </c>
      <c r="C4086" s="476" t="s">
        <v>9</v>
      </c>
      <c r="D4086" s="477">
        <v>31.94</v>
      </c>
    </row>
    <row r="4087" spans="1:4" s="476" customFormat="1" x14ac:dyDescent="0.2">
      <c r="A4087" s="476">
        <v>14618</v>
      </c>
      <c r="B4087" s="476" t="s">
        <v>11076</v>
      </c>
      <c r="C4087" s="476" t="s">
        <v>9</v>
      </c>
      <c r="D4087" s="478">
        <v>1115.3</v>
      </c>
    </row>
    <row r="4088" spans="1:4" s="476" customFormat="1" x14ac:dyDescent="0.2">
      <c r="A4088" s="476">
        <v>40269</v>
      </c>
      <c r="B4088" s="476" t="s">
        <v>11077</v>
      </c>
      <c r="C4088" s="476" t="s">
        <v>9</v>
      </c>
      <c r="D4088" s="478">
        <v>4493.47</v>
      </c>
    </row>
    <row r="4089" spans="1:4" s="476" customFormat="1" x14ac:dyDescent="0.2">
      <c r="A4089" s="476">
        <v>6110</v>
      </c>
      <c r="B4089" s="476" t="s">
        <v>1382</v>
      </c>
      <c r="C4089" s="476" t="s">
        <v>7605</v>
      </c>
      <c r="D4089" s="477">
        <v>17.52</v>
      </c>
    </row>
    <row r="4090" spans="1:4" s="476" customFormat="1" x14ac:dyDescent="0.2">
      <c r="A4090" s="476">
        <v>40910</v>
      </c>
      <c r="B4090" s="476" t="s">
        <v>11078</v>
      </c>
      <c r="C4090" s="476" t="s">
        <v>908</v>
      </c>
      <c r="D4090" s="478">
        <v>3122</v>
      </c>
    </row>
    <row r="4091" spans="1:4" s="476" customFormat="1" x14ac:dyDescent="0.2">
      <c r="A4091" s="476">
        <v>6111</v>
      </c>
      <c r="B4091" s="476" t="s">
        <v>11079</v>
      </c>
      <c r="C4091" s="476" t="s">
        <v>7605</v>
      </c>
      <c r="D4091" s="477">
        <v>11.43</v>
      </c>
    </row>
    <row r="4092" spans="1:4" s="476" customFormat="1" x14ac:dyDescent="0.2">
      <c r="A4092" s="476">
        <v>41084</v>
      </c>
      <c r="B4092" s="476" t="s">
        <v>11080</v>
      </c>
      <c r="C4092" s="476" t="s">
        <v>908</v>
      </c>
      <c r="D4092" s="478">
        <v>2036.91</v>
      </c>
    </row>
    <row r="4093" spans="1:4" s="476" customFormat="1" x14ac:dyDescent="0.2">
      <c r="A4093" s="476">
        <v>25950</v>
      </c>
      <c r="B4093" s="476" t="s">
        <v>11081</v>
      </c>
      <c r="C4093" s="476" t="s">
        <v>23</v>
      </c>
      <c r="D4093" s="477">
        <v>31.87</v>
      </c>
    </row>
    <row r="4094" spans="1:4" s="476" customFormat="1" x14ac:dyDescent="0.2">
      <c r="A4094" s="476">
        <v>38637</v>
      </c>
      <c r="B4094" s="476" t="s">
        <v>11082</v>
      </c>
      <c r="C4094" s="476" t="s">
        <v>9</v>
      </c>
      <c r="D4094" s="477">
        <v>204.8</v>
      </c>
    </row>
    <row r="4095" spans="1:4" s="476" customFormat="1" x14ac:dyDescent="0.2">
      <c r="A4095" s="476">
        <v>6150</v>
      </c>
      <c r="B4095" s="476" t="s">
        <v>11083</v>
      </c>
      <c r="C4095" s="476" t="s">
        <v>9</v>
      </c>
      <c r="D4095" s="477">
        <v>207.3</v>
      </c>
    </row>
    <row r="4096" spans="1:4" s="476" customFormat="1" x14ac:dyDescent="0.2">
      <c r="A4096" s="476">
        <v>6136</v>
      </c>
      <c r="B4096" s="476" t="s">
        <v>11084</v>
      </c>
      <c r="C4096" s="476" t="s">
        <v>9</v>
      </c>
      <c r="D4096" s="477">
        <v>162.94999999999999</v>
      </c>
    </row>
    <row r="4097" spans="1:4" s="476" customFormat="1" x14ac:dyDescent="0.2">
      <c r="A4097" s="476">
        <v>38638</v>
      </c>
      <c r="B4097" s="476" t="s">
        <v>11085</v>
      </c>
      <c r="C4097" s="476" t="s">
        <v>9</v>
      </c>
      <c r="D4097" s="477">
        <v>172.57</v>
      </c>
    </row>
    <row r="4098" spans="1:4" s="476" customFormat="1" x14ac:dyDescent="0.2">
      <c r="A4098" s="476">
        <v>20262</v>
      </c>
      <c r="B4098" s="476" t="s">
        <v>11086</v>
      </c>
      <c r="C4098" s="476" t="s">
        <v>9</v>
      </c>
      <c r="D4098" s="477">
        <v>11.03</v>
      </c>
    </row>
    <row r="4099" spans="1:4" s="476" customFormat="1" x14ac:dyDescent="0.2">
      <c r="A4099" s="476">
        <v>6148</v>
      </c>
      <c r="B4099" s="476" t="s">
        <v>11087</v>
      </c>
      <c r="C4099" s="476" t="s">
        <v>9</v>
      </c>
      <c r="D4099" s="477">
        <v>8.9499999999999993</v>
      </c>
    </row>
    <row r="4100" spans="1:4" s="476" customFormat="1" x14ac:dyDescent="0.2">
      <c r="A4100" s="476">
        <v>6145</v>
      </c>
      <c r="B4100" s="476" t="s">
        <v>11088</v>
      </c>
      <c r="C4100" s="476" t="s">
        <v>9</v>
      </c>
      <c r="D4100" s="477">
        <v>16.059999999999999</v>
      </c>
    </row>
    <row r="4101" spans="1:4" s="476" customFormat="1" x14ac:dyDescent="0.2">
      <c r="A4101" s="476">
        <v>6149</v>
      </c>
      <c r="B4101" s="476" t="s">
        <v>11089</v>
      </c>
      <c r="C4101" s="476" t="s">
        <v>9</v>
      </c>
      <c r="D4101" s="477">
        <v>15.16</v>
      </c>
    </row>
    <row r="4102" spans="1:4" s="476" customFormat="1" x14ac:dyDescent="0.2">
      <c r="A4102" s="476">
        <v>6146</v>
      </c>
      <c r="B4102" s="476" t="s">
        <v>11090</v>
      </c>
      <c r="C4102" s="476" t="s">
        <v>9</v>
      </c>
      <c r="D4102" s="477">
        <v>16.09</v>
      </c>
    </row>
    <row r="4103" spans="1:4" s="476" customFormat="1" x14ac:dyDescent="0.2">
      <c r="A4103" s="476">
        <v>26026</v>
      </c>
      <c r="B4103" s="476" t="s">
        <v>11091</v>
      </c>
      <c r="C4103" s="476" t="s">
        <v>29</v>
      </c>
      <c r="D4103" s="477">
        <v>2.96</v>
      </c>
    </row>
    <row r="4104" spans="1:4" s="476" customFormat="1" x14ac:dyDescent="0.2">
      <c r="A4104" s="476">
        <v>39961</v>
      </c>
      <c r="B4104" s="476" t="s">
        <v>1232</v>
      </c>
      <c r="C4104" s="476" t="s">
        <v>9</v>
      </c>
      <c r="D4104" s="477">
        <v>23.26</v>
      </c>
    </row>
    <row r="4105" spans="1:4" s="476" customFormat="1" x14ac:dyDescent="0.2">
      <c r="A4105" s="476">
        <v>42433</v>
      </c>
      <c r="B4105" s="476" t="s">
        <v>11092</v>
      </c>
      <c r="C4105" s="476" t="s">
        <v>9</v>
      </c>
      <c r="D4105" s="478">
        <v>3669.38</v>
      </c>
    </row>
    <row r="4106" spans="1:4" s="476" customFormat="1" x14ac:dyDescent="0.2">
      <c r="A4106" s="476">
        <v>42434</v>
      </c>
      <c r="B4106" s="476" t="s">
        <v>11093</v>
      </c>
      <c r="C4106" s="476" t="s">
        <v>9</v>
      </c>
      <c r="D4106" s="478">
        <v>3965.3</v>
      </c>
    </row>
    <row r="4107" spans="1:4" s="476" customFormat="1" x14ac:dyDescent="0.2">
      <c r="A4107" s="476">
        <v>42435</v>
      </c>
      <c r="B4107" s="476" t="s">
        <v>11094</v>
      </c>
      <c r="C4107" s="476" t="s">
        <v>9</v>
      </c>
      <c r="D4107" s="478">
        <v>1977.35</v>
      </c>
    </row>
    <row r="4108" spans="1:4" s="476" customFormat="1" x14ac:dyDescent="0.2">
      <c r="A4108" s="476">
        <v>38061</v>
      </c>
      <c r="B4108" s="476" t="s">
        <v>11095</v>
      </c>
      <c r="C4108" s="476" t="s">
        <v>9</v>
      </c>
      <c r="D4108" s="477">
        <v>36.659999999999997</v>
      </c>
    </row>
    <row r="4109" spans="1:4" s="476" customFormat="1" x14ac:dyDescent="0.2">
      <c r="A4109" s="476">
        <v>20250</v>
      </c>
      <c r="B4109" s="476" t="s">
        <v>11096</v>
      </c>
      <c r="C4109" s="476" t="s">
        <v>29</v>
      </c>
      <c r="D4109" s="477">
        <v>17.649999999999999</v>
      </c>
    </row>
    <row r="4110" spans="1:4" s="476" customFormat="1" x14ac:dyDescent="0.2">
      <c r="A4110" s="476">
        <v>13388</v>
      </c>
      <c r="B4110" s="476" t="s">
        <v>1342</v>
      </c>
      <c r="C4110" s="476" t="s">
        <v>29</v>
      </c>
      <c r="D4110" s="477">
        <v>114.31</v>
      </c>
    </row>
    <row r="4111" spans="1:4" s="476" customFormat="1" x14ac:dyDescent="0.2">
      <c r="A4111" s="476">
        <v>39914</v>
      </c>
      <c r="B4111" s="476" t="s">
        <v>11097</v>
      </c>
      <c r="C4111" s="476" t="s">
        <v>29</v>
      </c>
      <c r="D4111" s="477">
        <v>273.60000000000002</v>
      </c>
    </row>
    <row r="4112" spans="1:4" s="476" customFormat="1" x14ac:dyDescent="0.2">
      <c r="A4112" s="476">
        <v>12732</v>
      </c>
      <c r="B4112" s="476" t="s">
        <v>11098</v>
      </c>
      <c r="C4112" s="476" t="s">
        <v>9</v>
      </c>
      <c r="D4112" s="477">
        <v>315.69</v>
      </c>
    </row>
    <row r="4113" spans="1:4" s="476" customFormat="1" x14ac:dyDescent="0.2">
      <c r="A4113" s="476">
        <v>6160</v>
      </c>
      <c r="B4113" s="476" t="s">
        <v>1381</v>
      </c>
      <c r="C4113" s="476" t="s">
        <v>7605</v>
      </c>
      <c r="D4113" s="477">
        <v>17.52</v>
      </c>
    </row>
    <row r="4114" spans="1:4" s="476" customFormat="1" x14ac:dyDescent="0.2">
      <c r="A4114" s="476">
        <v>41087</v>
      </c>
      <c r="B4114" s="476" t="s">
        <v>11099</v>
      </c>
      <c r="C4114" s="476" t="s">
        <v>908</v>
      </c>
      <c r="D4114" s="478">
        <v>3122</v>
      </c>
    </row>
    <row r="4115" spans="1:4" s="476" customFormat="1" x14ac:dyDescent="0.2">
      <c r="A4115" s="476">
        <v>6166</v>
      </c>
      <c r="B4115" s="476" t="s">
        <v>11100</v>
      </c>
      <c r="C4115" s="476" t="s">
        <v>7605</v>
      </c>
      <c r="D4115" s="477">
        <v>19.55</v>
      </c>
    </row>
    <row r="4116" spans="1:4" s="476" customFormat="1" x14ac:dyDescent="0.2">
      <c r="A4116" s="476">
        <v>41088</v>
      </c>
      <c r="B4116" s="476" t="s">
        <v>11101</v>
      </c>
      <c r="C4116" s="476" t="s">
        <v>908</v>
      </c>
      <c r="D4116" s="478">
        <v>3485.37</v>
      </c>
    </row>
    <row r="4117" spans="1:4" s="476" customFormat="1" x14ac:dyDescent="0.2">
      <c r="A4117" s="476">
        <v>20232</v>
      </c>
      <c r="B4117" s="476" t="s">
        <v>1339</v>
      </c>
      <c r="C4117" s="476" t="s">
        <v>27</v>
      </c>
      <c r="D4117" s="477">
        <v>80.06</v>
      </c>
    </row>
    <row r="4118" spans="1:4" s="476" customFormat="1" x14ac:dyDescent="0.2">
      <c r="A4118" s="476">
        <v>10856</v>
      </c>
      <c r="B4118" s="476" t="s">
        <v>11102</v>
      </c>
      <c r="C4118" s="476" t="s">
        <v>27</v>
      </c>
      <c r="D4118" s="477">
        <v>84.17</v>
      </c>
    </row>
    <row r="4119" spans="1:4" s="476" customFormat="1" x14ac:dyDescent="0.2">
      <c r="A4119" s="476">
        <v>4828</v>
      </c>
      <c r="B4119" s="476" t="s">
        <v>11103</v>
      </c>
      <c r="C4119" s="476" t="s">
        <v>27</v>
      </c>
      <c r="D4119" s="477">
        <v>40.51</v>
      </c>
    </row>
    <row r="4120" spans="1:4" s="476" customFormat="1" x14ac:dyDescent="0.2">
      <c r="A4120" s="476">
        <v>20249</v>
      </c>
      <c r="B4120" s="476" t="s">
        <v>11104</v>
      </c>
      <c r="C4120" s="476" t="s">
        <v>27</v>
      </c>
      <c r="D4120" s="477">
        <v>22.18</v>
      </c>
    </row>
    <row r="4121" spans="1:4" s="476" customFormat="1" x14ac:dyDescent="0.2">
      <c r="A4121" s="476">
        <v>11609</v>
      </c>
      <c r="B4121" s="476" t="s">
        <v>11105</v>
      </c>
      <c r="C4121" s="476" t="s">
        <v>7596</v>
      </c>
      <c r="D4121" s="477">
        <v>12.39</v>
      </c>
    </row>
    <row r="4122" spans="1:4" s="476" customFormat="1" x14ac:dyDescent="0.2">
      <c r="A4122" s="476">
        <v>20083</v>
      </c>
      <c r="B4122" s="476" t="s">
        <v>16863</v>
      </c>
      <c r="C4122" s="476" t="s">
        <v>9</v>
      </c>
      <c r="D4122" s="477">
        <v>75.84</v>
      </c>
    </row>
    <row r="4123" spans="1:4" s="476" customFormat="1" x14ac:dyDescent="0.2">
      <c r="A4123" s="476">
        <v>10691</v>
      </c>
      <c r="B4123" s="476" t="s">
        <v>11106</v>
      </c>
      <c r="C4123" s="476" t="s">
        <v>7596</v>
      </c>
      <c r="D4123" s="477">
        <v>52.02</v>
      </c>
    </row>
    <row r="4124" spans="1:4" s="476" customFormat="1" x14ac:dyDescent="0.2">
      <c r="A4124" s="476">
        <v>12295</v>
      </c>
      <c r="B4124" s="476" t="s">
        <v>11107</v>
      </c>
      <c r="C4124" s="476" t="s">
        <v>9</v>
      </c>
      <c r="D4124" s="477">
        <v>2.69</v>
      </c>
    </row>
    <row r="4125" spans="1:4" s="476" customFormat="1" x14ac:dyDescent="0.2">
      <c r="A4125" s="476">
        <v>12296</v>
      </c>
      <c r="B4125" s="476" t="s">
        <v>11108</v>
      </c>
      <c r="C4125" s="476" t="s">
        <v>9</v>
      </c>
      <c r="D4125" s="477">
        <v>3.48</v>
      </c>
    </row>
    <row r="4126" spans="1:4" s="476" customFormat="1" x14ac:dyDescent="0.2">
      <c r="A4126" s="476">
        <v>12294</v>
      </c>
      <c r="B4126" s="476" t="s">
        <v>11109</v>
      </c>
      <c r="C4126" s="476" t="s">
        <v>9</v>
      </c>
      <c r="D4126" s="477">
        <v>8.35</v>
      </c>
    </row>
    <row r="4127" spans="1:4" s="476" customFormat="1" x14ac:dyDescent="0.2">
      <c r="A4127" s="476">
        <v>14543</v>
      </c>
      <c r="B4127" s="476" t="s">
        <v>11110</v>
      </c>
      <c r="C4127" s="476" t="s">
        <v>9</v>
      </c>
      <c r="D4127" s="477">
        <v>5.96</v>
      </c>
    </row>
    <row r="4128" spans="1:4" s="476" customFormat="1" x14ac:dyDescent="0.2">
      <c r="A4128" s="476">
        <v>13329</v>
      </c>
      <c r="B4128" s="476" t="s">
        <v>11111</v>
      </c>
      <c r="C4128" s="476" t="s">
        <v>9</v>
      </c>
      <c r="D4128" s="477">
        <v>3.5</v>
      </c>
    </row>
    <row r="4129" spans="1:4" s="476" customFormat="1" x14ac:dyDescent="0.2">
      <c r="A4129" s="476">
        <v>21044</v>
      </c>
      <c r="B4129" s="476" t="s">
        <v>11112</v>
      </c>
      <c r="C4129" s="476" t="s">
        <v>9</v>
      </c>
      <c r="D4129" s="477">
        <v>29.63</v>
      </c>
    </row>
    <row r="4130" spans="1:4" s="476" customFormat="1" x14ac:dyDescent="0.2">
      <c r="A4130" s="476">
        <v>21045</v>
      </c>
      <c r="B4130" s="476" t="s">
        <v>11113</v>
      </c>
      <c r="C4130" s="476" t="s">
        <v>9</v>
      </c>
      <c r="D4130" s="477">
        <v>40.590000000000003</v>
      </c>
    </row>
    <row r="4131" spans="1:4" s="476" customFormat="1" x14ac:dyDescent="0.2">
      <c r="A4131" s="476">
        <v>21040</v>
      </c>
      <c r="B4131" s="476" t="s">
        <v>11114</v>
      </c>
      <c r="C4131" s="476" t="s">
        <v>9</v>
      </c>
      <c r="D4131" s="477">
        <v>29</v>
      </c>
    </row>
    <row r="4132" spans="1:4" s="476" customFormat="1" x14ac:dyDescent="0.2">
      <c r="A4132" s="476">
        <v>21041</v>
      </c>
      <c r="B4132" s="476" t="s">
        <v>11115</v>
      </c>
      <c r="C4132" s="476" t="s">
        <v>9</v>
      </c>
      <c r="D4132" s="477">
        <v>35</v>
      </c>
    </row>
    <row r="4133" spans="1:4" s="476" customFormat="1" x14ac:dyDescent="0.2">
      <c r="A4133" s="476">
        <v>21047</v>
      </c>
      <c r="B4133" s="476" t="s">
        <v>11116</v>
      </c>
      <c r="C4133" s="476" t="s">
        <v>9</v>
      </c>
      <c r="D4133" s="477">
        <v>43.69</v>
      </c>
    </row>
    <row r="4134" spans="1:4" s="476" customFormat="1" x14ac:dyDescent="0.2">
      <c r="A4134" s="476">
        <v>21043</v>
      </c>
      <c r="B4134" s="476" t="s">
        <v>11117</v>
      </c>
      <c r="C4134" s="476" t="s">
        <v>9</v>
      </c>
      <c r="D4134" s="477">
        <v>42.54</v>
      </c>
    </row>
    <row r="4135" spans="1:4" s="476" customFormat="1" x14ac:dyDescent="0.2">
      <c r="A4135" s="476">
        <v>21042</v>
      </c>
      <c r="B4135" s="476" t="s">
        <v>11118</v>
      </c>
      <c r="C4135" s="476" t="s">
        <v>9</v>
      </c>
      <c r="D4135" s="477">
        <v>33.67</v>
      </c>
    </row>
    <row r="4136" spans="1:4" s="476" customFormat="1" x14ac:dyDescent="0.2">
      <c r="A4136" s="476">
        <v>14149</v>
      </c>
      <c r="B4136" s="476" t="s">
        <v>11119</v>
      </c>
      <c r="C4136" s="476" t="s">
        <v>9561</v>
      </c>
      <c r="D4136" s="477">
        <v>188.98</v>
      </c>
    </row>
    <row r="4137" spans="1:4" s="476" customFormat="1" x14ac:dyDescent="0.2">
      <c r="A4137" s="476">
        <v>38099</v>
      </c>
      <c r="B4137" s="476" t="s">
        <v>11120</v>
      </c>
      <c r="C4137" s="476" t="s">
        <v>9</v>
      </c>
      <c r="D4137" s="477">
        <v>1.46</v>
      </c>
    </row>
    <row r="4138" spans="1:4" s="476" customFormat="1" x14ac:dyDescent="0.2">
      <c r="A4138" s="476">
        <v>38100</v>
      </c>
      <c r="B4138" s="476" t="s">
        <v>11121</v>
      </c>
      <c r="C4138" s="476" t="s">
        <v>9</v>
      </c>
      <c r="D4138" s="477">
        <v>2.39</v>
      </c>
    </row>
    <row r="4139" spans="1:4" s="476" customFormat="1" x14ac:dyDescent="0.2">
      <c r="A4139" s="476">
        <v>20061</v>
      </c>
      <c r="B4139" s="476" t="s">
        <v>11122</v>
      </c>
      <c r="C4139" s="476" t="s">
        <v>9</v>
      </c>
      <c r="D4139" s="477">
        <v>3.78</v>
      </c>
    </row>
    <row r="4140" spans="1:4" s="476" customFormat="1" x14ac:dyDescent="0.2">
      <c r="A4140" s="476">
        <v>7576</v>
      </c>
      <c r="B4140" s="476" t="s">
        <v>11123</v>
      </c>
      <c r="C4140" s="476" t="s">
        <v>9</v>
      </c>
      <c r="D4140" s="477">
        <v>182.66</v>
      </c>
    </row>
    <row r="4141" spans="1:4" s="476" customFormat="1" x14ac:dyDescent="0.2">
      <c r="A4141" s="476">
        <v>3384</v>
      </c>
      <c r="B4141" s="476" t="s">
        <v>11124</v>
      </c>
      <c r="C4141" s="476" t="s">
        <v>9</v>
      </c>
      <c r="D4141" s="477">
        <v>8.18</v>
      </c>
    </row>
    <row r="4142" spans="1:4" s="476" customFormat="1" x14ac:dyDescent="0.2">
      <c r="A4142" s="476">
        <v>7572</v>
      </c>
      <c r="B4142" s="476" t="s">
        <v>11125</v>
      </c>
      <c r="C4142" s="476" t="s">
        <v>9</v>
      </c>
      <c r="D4142" s="477">
        <v>5.99</v>
      </c>
    </row>
    <row r="4143" spans="1:4" s="476" customFormat="1" x14ac:dyDescent="0.2">
      <c r="A4143" s="476">
        <v>3396</v>
      </c>
      <c r="B4143" s="476" t="s">
        <v>11126</v>
      </c>
      <c r="C4143" s="476" t="s">
        <v>9</v>
      </c>
      <c r="D4143" s="477">
        <v>4.05</v>
      </c>
    </row>
    <row r="4144" spans="1:4" s="476" customFormat="1" x14ac:dyDescent="0.2">
      <c r="A4144" s="476">
        <v>37590</v>
      </c>
      <c r="B4144" s="476" t="s">
        <v>11127</v>
      </c>
      <c r="C4144" s="476" t="s">
        <v>9</v>
      </c>
      <c r="D4144" s="477">
        <v>21.8</v>
      </c>
    </row>
    <row r="4145" spans="1:4" s="476" customFormat="1" x14ac:dyDescent="0.2">
      <c r="A4145" s="476">
        <v>37591</v>
      </c>
      <c r="B4145" s="476" t="s">
        <v>11128</v>
      </c>
      <c r="C4145" s="476" t="s">
        <v>9</v>
      </c>
      <c r="D4145" s="477">
        <v>26.21</v>
      </c>
    </row>
    <row r="4146" spans="1:4" s="476" customFormat="1" x14ac:dyDescent="0.2">
      <c r="A4146" s="476">
        <v>12626</v>
      </c>
      <c r="B4146" s="476" t="s">
        <v>11129</v>
      </c>
      <c r="C4146" s="476" t="s">
        <v>9</v>
      </c>
      <c r="D4146" s="477">
        <v>18.149999999999999</v>
      </c>
    </row>
    <row r="4147" spans="1:4" s="476" customFormat="1" x14ac:dyDescent="0.2">
      <c r="A4147" s="476">
        <v>11033</v>
      </c>
      <c r="B4147" s="476" t="s">
        <v>11130</v>
      </c>
      <c r="C4147" s="476" t="s">
        <v>9</v>
      </c>
      <c r="D4147" s="477">
        <v>7.8</v>
      </c>
    </row>
    <row r="4148" spans="1:4" s="476" customFormat="1" x14ac:dyDescent="0.2">
      <c r="A4148" s="476">
        <v>390</v>
      </c>
      <c r="B4148" s="476" t="s">
        <v>11131</v>
      </c>
      <c r="C4148" s="476" t="s">
        <v>9</v>
      </c>
      <c r="D4148" s="477">
        <v>7.33</v>
      </c>
    </row>
    <row r="4149" spans="1:4" s="476" customFormat="1" x14ac:dyDescent="0.2">
      <c r="A4149" s="476">
        <v>42436</v>
      </c>
      <c r="B4149" s="476" t="s">
        <v>11132</v>
      </c>
      <c r="C4149" s="476" t="s">
        <v>9</v>
      </c>
      <c r="D4149" s="478">
        <v>2069.7199999999998</v>
      </c>
    </row>
    <row r="4150" spans="1:4" s="476" customFormat="1" x14ac:dyDescent="0.2">
      <c r="A4150" s="476">
        <v>6193</v>
      </c>
      <c r="B4150" s="476" t="s">
        <v>13286</v>
      </c>
      <c r="C4150" s="476" t="s">
        <v>27</v>
      </c>
      <c r="D4150" s="477">
        <v>20.91</v>
      </c>
    </row>
    <row r="4151" spans="1:4" s="476" customFormat="1" x14ac:dyDescent="0.2">
      <c r="A4151" s="476">
        <v>6194</v>
      </c>
      <c r="B4151" s="476" t="s">
        <v>11133</v>
      </c>
      <c r="C4151" s="476" t="s">
        <v>27</v>
      </c>
      <c r="D4151" s="477">
        <v>5.95</v>
      </c>
    </row>
    <row r="4152" spans="1:4" s="476" customFormat="1" x14ac:dyDescent="0.2">
      <c r="A4152" s="476">
        <v>10567</v>
      </c>
      <c r="B4152" s="476" t="s">
        <v>11134</v>
      </c>
      <c r="C4152" s="476" t="s">
        <v>27</v>
      </c>
      <c r="D4152" s="477">
        <v>9.43</v>
      </c>
    </row>
    <row r="4153" spans="1:4" s="476" customFormat="1" x14ac:dyDescent="0.2">
      <c r="A4153" s="476">
        <v>6212</v>
      </c>
      <c r="B4153" s="476" t="s">
        <v>11135</v>
      </c>
      <c r="C4153" s="476" t="s">
        <v>27</v>
      </c>
      <c r="D4153" s="477">
        <v>13.84</v>
      </c>
    </row>
    <row r="4154" spans="1:4" s="476" customFormat="1" x14ac:dyDescent="0.2">
      <c r="A4154" s="476">
        <v>3993</v>
      </c>
      <c r="B4154" s="476" t="s">
        <v>13287</v>
      </c>
      <c r="C4154" s="476" t="s">
        <v>3</v>
      </c>
      <c r="D4154" s="477">
        <v>135.18</v>
      </c>
    </row>
    <row r="4155" spans="1:4" s="476" customFormat="1" x14ac:dyDescent="0.2">
      <c r="A4155" s="476">
        <v>3990</v>
      </c>
      <c r="B4155" s="476" t="s">
        <v>13288</v>
      </c>
      <c r="C4155" s="476" t="s">
        <v>27</v>
      </c>
      <c r="D4155" s="477">
        <v>25.43</v>
      </c>
    </row>
    <row r="4156" spans="1:4" s="476" customFormat="1" x14ac:dyDescent="0.2">
      <c r="A4156" s="476">
        <v>3992</v>
      </c>
      <c r="B4156" s="476" t="s">
        <v>13289</v>
      </c>
      <c r="C4156" s="476" t="s">
        <v>27</v>
      </c>
      <c r="D4156" s="477">
        <v>34.340000000000003</v>
      </c>
    </row>
    <row r="4157" spans="1:4" s="476" customFormat="1" x14ac:dyDescent="0.2">
      <c r="A4157" s="476">
        <v>6178</v>
      </c>
      <c r="B4157" s="476" t="s">
        <v>11136</v>
      </c>
      <c r="C4157" s="476" t="s">
        <v>3</v>
      </c>
      <c r="D4157" s="477">
        <v>214.6</v>
      </c>
    </row>
    <row r="4158" spans="1:4" s="476" customFormat="1" x14ac:dyDescent="0.2">
      <c r="A4158" s="476">
        <v>6180</v>
      </c>
      <c r="B4158" s="476" t="s">
        <v>11137</v>
      </c>
      <c r="C4158" s="476" t="s">
        <v>3</v>
      </c>
      <c r="D4158" s="477">
        <v>231.61</v>
      </c>
    </row>
    <row r="4159" spans="1:4" s="476" customFormat="1" x14ac:dyDescent="0.2">
      <c r="A4159" s="476">
        <v>6182</v>
      </c>
      <c r="B4159" s="476" t="s">
        <v>11138</v>
      </c>
      <c r="C4159" s="476" t="s">
        <v>3</v>
      </c>
      <c r="D4159" s="477">
        <v>287.48</v>
      </c>
    </row>
    <row r="4160" spans="1:4" s="476" customFormat="1" x14ac:dyDescent="0.2">
      <c r="A4160" s="476">
        <v>43614</v>
      </c>
      <c r="B4160" s="476" t="s">
        <v>13290</v>
      </c>
      <c r="C4160" s="476" t="s">
        <v>27</v>
      </c>
      <c r="D4160" s="477">
        <v>17.18</v>
      </c>
    </row>
    <row r="4161" spans="1:4" s="476" customFormat="1" x14ac:dyDescent="0.2">
      <c r="A4161" s="476">
        <v>6189</v>
      </c>
      <c r="B4161" s="476" t="s">
        <v>13291</v>
      </c>
      <c r="C4161" s="476" t="s">
        <v>27</v>
      </c>
      <c r="D4161" s="477">
        <v>30.52</v>
      </c>
    </row>
    <row r="4162" spans="1:4" s="476" customFormat="1" x14ac:dyDescent="0.2">
      <c r="A4162" s="476">
        <v>6214</v>
      </c>
      <c r="B4162" s="476" t="s">
        <v>11139</v>
      </c>
      <c r="C4162" s="476" t="s">
        <v>3</v>
      </c>
      <c r="D4162" s="477">
        <v>134.43</v>
      </c>
    </row>
    <row r="4163" spans="1:4" s="476" customFormat="1" x14ac:dyDescent="0.2">
      <c r="A4163" s="476">
        <v>36153</v>
      </c>
      <c r="B4163" s="476" t="s">
        <v>11140</v>
      </c>
      <c r="C4163" s="476" t="s">
        <v>9</v>
      </c>
      <c r="D4163" s="477">
        <v>197.28</v>
      </c>
    </row>
    <row r="4164" spans="1:4" s="476" customFormat="1" x14ac:dyDescent="0.2">
      <c r="A4164" s="476">
        <v>10740</v>
      </c>
      <c r="B4164" s="476" t="s">
        <v>11141</v>
      </c>
      <c r="C4164" s="476" t="s">
        <v>9</v>
      </c>
      <c r="D4164" s="478">
        <v>10532.65</v>
      </c>
    </row>
    <row r="4165" spans="1:4" s="476" customFormat="1" x14ac:dyDescent="0.2">
      <c r="A4165" s="476">
        <v>13914</v>
      </c>
      <c r="B4165" s="476" t="s">
        <v>11142</v>
      </c>
      <c r="C4165" s="476" t="s">
        <v>9</v>
      </c>
      <c r="D4165" s="477">
        <v>762.08</v>
      </c>
    </row>
    <row r="4166" spans="1:4" s="476" customFormat="1" x14ac:dyDescent="0.2">
      <c r="A4166" s="476">
        <v>10742</v>
      </c>
      <c r="B4166" s="476" t="s">
        <v>11143</v>
      </c>
      <c r="C4166" s="476" t="s">
        <v>9</v>
      </c>
      <c r="D4166" s="478">
        <v>1111.5</v>
      </c>
    </row>
    <row r="4167" spans="1:4" s="476" customFormat="1" x14ac:dyDescent="0.2">
      <c r="A4167" s="476">
        <v>38465</v>
      </c>
      <c r="B4167" s="476" t="s">
        <v>11144</v>
      </c>
      <c r="C4167" s="476" t="s">
        <v>9</v>
      </c>
      <c r="D4167" s="477">
        <v>32.39</v>
      </c>
    </row>
    <row r="4168" spans="1:4" s="476" customFormat="1" x14ac:dyDescent="0.2">
      <c r="A4168" s="476">
        <v>7543</v>
      </c>
      <c r="B4168" s="476" t="s">
        <v>11145</v>
      </c>
      <c r="C4168" s="476" t="s">
        <v>9</v>
      </c>
      <c r="D4168" s="477">
        <v>5.42</v>
      </c>
    </row>
    <row r="4169" spans="1:4" s="476" customFormat="1" x14ac:dyDescent="0.2">
      <c r="A4169" s="476">
        <v>43427</v>
      </c>
      <c r="B4169" s="476" t="s">
        <v>11146</v>
      </c>
      <c r="C4169" s="476" t="s">
        <v>9</v>
      </c>
      <c r="D4169" s="478">
        <v>1700.84</v>
      </c>
    </row>
    <row r="4170" spans="1:4" s="476" customFormat="1" x14ac:dyDescent="0.2">
      <c r="A4170" s="476">
        <v>41613</v>
      </c>
      <c r="B4170" s="476" t="s">
        <v>11147</v>
      </c>
      <c r="C4170" s="476" t="s">
        <v>9</v>
      </c>
      <c r="D4170" s="477">
        <v>109.33</v>
      </c>
    </row>
    <row r="4171" spans="1:4" s="476" customFormat="1" x14ac:dyDescent="0.2">
      <c r="A4171" s="476">
        <v>41614</v>
      </c>
      <c r="B4171" s="476" t="s">
        <v>11148</v>
      </c>
      <c r="C4171" s="476" t="s">
        <v>9</v>
      </c>
      <c r="D4171" s="477">
        <v>139.31</v>
      </c>
    </row>
    <row r="4172" spans="1:4" s="476" customFormat="1" x14ac:dyDescent="0.2">
      <c r="A4172" s="476">
        <v>41615</v>
      </c>
      <c r="B4172" s="476" t="s">
        <v>11149</v>
      </c>
      <c r="C4172" s="476" t="s">
        <v>9</v>
      </c>
      <c r="D4172" s="477">
        <v>215.31</v>
      </c>
    </row>
    <row r="4173" spans="1:4" s="476" customFormat="1" x14ac:dyDescent="0.2">
      <c r="A4173" s="476">
        <v>41616</v>
      </c>
      <c r="B4173" s="476" t="s">
        <v>11150</v>
      </c>
      <c r="C4173" s="476" t="s">
        <v>9</v>
      </c>
      <c r="D4173" s="477">
        <v>321.70999999999998</v>
      </c>
    </row>
    <row r="4174" spans="1:4" s="476" customFormat="1" x14ac:dyDescent="0.2">
      <c r="A4174" s="476">
        <v>41617</v>
      </c>
      <c r="B4174" s="476" t="s">
        <v>11151</v>
      </c>
      <c r="C4174" s="476" t="s">
        <v>9</v>
      </c>
      <c r="D4174" s="477">
        <v>639.67999999999995</v>
      </c>
    </row>
    <row r="4175" spans="1:4" s="476" customFormat="1" x14ac:dyDescent="0.2">
      <c r="A4175" s="476">
        <v>41618</v>
      </c>
      <c r="B4175" s="476" t="s">
        <v>11152</v>
      </c>
      <c r="C4175" s="476" t="s">
        <v>9</v>
      </c>
      <c r="D4175" s="478">
        <v>1177.6199999999999</v>
      </c>
    </row>
    <row r="4176" spans="1:4" s="476" customFormat="1" x14ac:dyDescent="0.2">
      <c r="A4176" s="476">
        <v>43428</v>
      </c>
      <c r="B4176" s="476" t="s">
        <v>11153</v>
      </c>
      <c r="C4176" s="476" t="s">
        <v>9</v>
      </c>
      <c r="D4176" s="478">
        <v>2068.52</v>
      </c>
    </row>
    <row r="4177" spans="1:4" s="476" customFormat="1" x14ac:dyDescent="0.2">
      <c r="A4177" s="476">
        <v>41619</v>
      </c>
      <c r="B4177" s="476" t="s">
        <v>11154</v>
      </c>
      <c r="C4177" s="476" t="s">
        <v>9</v>
      </c>
      <c r="D4177" s="477">
        <v>134.02000000000001</v>
      </c>
    </row>
    <row r="4178" spans="1:4" s="476" customFormat="1" x14ac:dyDescent="0.2">
      <c r="A4178" s="476">
        <v>41620</v>
      </c>
      <c r="B4178" s="476" t="s">
        <v>11155</v>
      </c>
      <c r="C4178" s="476" t="s">
        <v>9</v>
      </c>
      <c r="D4178" s="477">
        <v>169.29</v>
      </c>
    </row>
    <row r="4179" spans="1:4" s="476" customFormat="1" x14ac:dyDescent="0.2">
      <c r="A4179" s="476">
        <v>41622</v>
      </c>
      <c r="B4179" s="476" t="s">
        <v>11156</v>
      </c>
      <c r="C4179" s="476" t="s">
        <v>9</v>
      </c>
      <c r="D4179" s="477">
        <v>293.61</v>
      </c>
    </row>
    <row r="4180" spans="1:4" s="476" customFormat="1" x14ac:dyDescent="0.2">
      <c r="A4180" s="476">
        <v>41623</v>
      </c>
      <c r="B4180" s="476" t="s">
        <v>11157</v>
      </c>
      <c r="C4180" s="476" t="s">
        <v>9</v>
      </c>
      <c r="D4180" s="477">
        <v>451.44</v>
      </c>
    </row>
    <row r="4181" spans="1:4" s="476" customFormat="1" x14ac:dyDescent="0.2">
      <c r="A4181" s="476">
        <v>41624</v>
      </c>
      <c r="B4181" s="476" t="s">
        <v>11158</v>
      </c>
      <c r="C4181" s="476" t="s">
        <v>9</v>
      </c>
      <c r="D4181" s="477">
        <v>846.45</v>
      </c>
    </row>
    <row r="4182" spans="1:4" s="476" customFormat="1" x14ac:dyDescent="0.2">
      <c r="A4182" s="476">
        <v>41625</v>
      </c>
      <c r="B4182" s="476" t="s">
        <v>11159</v>
      </c>
      <c r="C4182" s="476" t="s">
        <v>9</v>
      </c>
      <c r="D4182" s="478">
        <v>1302.3</v>
      </c>
    </row>
    <row r="4183" spans="1:4" s="476" customFormat="1" x14ac:dyDescent="0.2">
      <c r="A4183" s="476">
        <v>39352</v>
      </c>
      <c r="B4183" s="476" t="s">
        <v>11160</v>
      </c>
      <c r="C4183" s="476" t="s">
        <v>9</v>
      </c>
      <c r="D4183" s="477">
        <v>3.34</v>
      </c>
    </row>
    <row r="4184" spans="1:4" s="476" customFormat="1" x14ac:dyDescent="0.2">
      <c r="A4184" s="476">
        <v>39346</v>
      </c>
      <c r="B4184" s="476" t="s">
        <v>11161</v>
      </c>
      <c r="C4184" s="476" t="s">
        <v>9</v>
      </c>
      <c r="D4184" s="477">
        <v>3.34</v>
      </c>
    </row>
    <row r="4185" spans="1:4" s="476" customFormat="1" x14ac:dyDescent="0.2">
      <c r="A4185" s="476">
        <v>39350</v>
      </c>
      <c r="B4185" s="476" t="s">
        <v>11162</v>
      </c>
      <c r="C4185" s="476" t="s">
        <v>9</v>
      </c>
      <c r="D4185" s="477">
        <v>3.6</v>
      </c>
    </row>
    <row r="4186" spans="1:4" s="476" customFormat="1" x14ac:dyDescent="0.2">
      <c r="A4186" s="476">
        <v>39351</v>
      </c>
      <c r="B4186" s="476" t="s">
        <v>11163</v>
      </c>
      <c r="C4186" s="476" t="s">
        <v>9</v>
      </c>
      <c r="D4186" s="477">
        <v>4.16</v>
      </c>
    </row>
    <row r="4187" spans="1:4" s="476" customFormat="1" x14ac:dyDescent="0.2">
      <c r="A4187" s="476">
        <v>38952</v>
      </c>
      <c r="B4187" s="476" t="s">
        <v>11164</v>
      </c>
      <c r="C4187" s="476" t="s">
        <v>9</v>
      </c>
      <c r="D4187" s="477">
        <v>4.1900000000000004</v>
      </c>
    </row>
    <row r="4188" spans="1:4" s="476" customFormat="1" x14ac:dyDescent="0.2">
      <c r="A4188" s="476">
        <v>38953</v>
      </c>
      <c r="B4188" s="476" t="s">
        <v>11165</v>
      </c>
      <c r="C4188" s="476" t="s">
        <v>9</v>
      </c>
      <c r="D4188" s="477">
        <v>6.61</v>
      </c>
    </row>
    <row r="4189" spans="1:4" s="476" customFormat="1" x14ac:dyDescent="0.2">
      <c r="A4189" s="476">
        <v>38835</v>
      </c>
      <c r="B4189" s="476" t="s">
        <v>11166</v>
      </c>
      <c r="C4189" s="476" t="s">
        <v>9</v>
      </c>
      <c r="D4189" s="477">
        <v>5.93</v>
      </c>
    </row>
    <row r="4190" spans="1:4" s="476" customFormat="1" x14ac:dyDescent="0.2">
      <c r="A4190" s="476">
        <v>38837</v>
      </c>
      <c r="B4190" s="476" t="s">
        <v>11167</v>
      </c>
      <c r="C4190" s="476" t="s">
        <v>9</v>
      </c>
      <c r="D4190" s="477">
        <v>15.44</v>
      </c>
    </row>
    <row r="4191" spans="1:4" s="476" customFormat="1" x14ac:dyDescent="0.2">
      <c r="A4191" s="476">
        <v>38836</v>
      </c>
      <c r="B4191" s="476" t="s">
        <v>11168</v>
      </c>
      <c r="C4191" s="476" t="s">
        <v>9</v>
      </c>
      <c r="D4191" s="477">
        <v>8.5500000000000007</v>
      </c>
    </row>
    <row r="4192" spans="1:4" s="476" customFormat="1" x14ac:dyDescent="0.2">
      <c r="A4192" s="476">
        <v>2666</v>
      </c>
      <c r="B4192" s="476" t="s">
        <v>11169</v>
      </c>
      <c r="C4192" s="476" t="s">
        <v>9</v>
      </c>
      <c r="D4192" s="477">
        <v>6.84</v>
      </c>
    </row>
    <row r="4193" spans="1:4" s="476" customFormat="1" x14ac:dyDescent="0.2">
      <c r="A4193" s="476">
        <v>2668</v>
      </c>
      <c r="B4193" s="476" t="s">
        <v>11170</v>
      </c>
      <c r="C4193" s="476" t="s">
        <v>9</v>
      </c>
      <c r="D4193" s="477">
        <v>7.81</v>
      </c>
    </row>
    <row r="4194" spans="1:4" s="476" customFormat="1" x14ac:dyDescent="0.2">
      <c r="A4194" s="476">
        <v>2664</v>
      </c>
      <c r="B4194" s="476" t="s">
        <v>11171</v>
      </c>
      <c r="C4194" s="476" t="s">
        <v>9</v>
      </c>
      <c r="D4194" s="477">
        <v>11.52</v>
      </c>
    </row>
    <row r="4195" spans="1:4" s="476" customFormat="1" x14ac:dyDescent="0.2">
      <c r="A4195" s="476">
        <v>2662</v>
      </c>
      <c r="B4195" s="476" t="s">
        <v>11172</v>
      </c>
      <c r="C4195" s="476" t="s">
        <v>9</v>
      </c>
      <c r="D4195" s="477">
        <v>14.14</v>
      </c>
    </row>
    <row r="4196" spans="1:4" s="476" customFormat="1" x14ac:dyDescent="0.2">
      <c r="A4196" s="476">
        <v>20964</v>
      </c>
      <c r="B4196" s="476" t="s">
        <v>11173</v>
      </c>
      <c r="C4196" s="476" t="s">
        <v>9</v>
      </c>
      <c r="D4196" s="477">
        <v>58.57</v>
      </c>
    </row>
    <row r="4197" spans="1:4" s="476" customFormat="1" x14ac:dyDescent="0.2">
      <c r="A4197" s="476">
        <v>10905</v>
      </c>
      <c r="B4197" s="476" t="s">
        <v>11174</v>
      </c>
      <c r="C4197" s="476" t="s">
        <v>9</v>
      </c>
      <c r="D4197" s="477">
        <v>78.569999999999993</v>
      </c>
    </row>
    <row r="4198" spans="1:4" s="476" customFormat="1" x14ac:dyDescent="0.2">
      <c r="A4198" s="476">
        <v>42703</v>
      </c>
      <c r="B4198" s="476" t="s">
        <v>11175</v>
      </c>
      <c r="C4198" s="476" t="s">
        <v>9</v>
      </c>
      <c r="D4198" s="477">
        <v>106.4</v>
      </c>
    </row>
    <row r="4199" spans="1:4" s="476" customFormat="1" x14ac:dyDescent="0.2">
      <c r="A4199" s="476">
        <v>42704</v>
      </c>
      <c r="B4199" s="476" t="s">
        <v>11176</v>
      </c>
      <c r="C4199" s="476" t="s">
        <v>9</v>
      </c>
      <c r="D4199" s="477">
        <v>163.35</v>
      </c>
    </row>
    <row r="4200" spans="1:4" s="476" customFormat="1" x14ac:dyDescent="0.2">
      <c r="A4200" s="476">
        <v>42705</v>
      </c>
      <c r="B4200" s="476" t="s">
        <v>11177</v>
      </c>
      <c r="C4200" s="476" t="s">
        <v>9</v>
      </c>
      <c r="D4200" s="477">
        <v>208.41</v>
      </c>
    </row>
    <row r="4201" spans="1:4" s="476" customFormat="1" x14ac:dyDescent="0.2">
      <c r="A4201" s="476">
        <v>42706</v>
      </c>
      <c r="B4201" s="476" t="s">
        <v>11178</v>
      </c>
      <c r="C4201" s="476" t="s">
        <v>9</v>
      </c>
      <c r="D4201" s="477">
        <v>258.11</v>
      </c>
    </row>
    <row r="4202" spans="1:4" s="476" customFormat="1" x14ac:dyDescent="0.2">
      <c r="A4202" s="476">
        <v>11289</v>
      </c>
      <c r="B4202" s="476" t="s">
        <v>11179</v>
      </c>
      <c r="C4202" s="476" t="s">
        <v>9</v>
      </c>
      <c r="D4202" s="477">
        <v>104.18</v>
      </c>
    </row>
    <row r="4203" spans="1:4" s="476" customFormat="1" x14ac:dyDescent="0.2">
      <c r="A4203" s="476">
        <v>11241</v>
      </c>
      <c r="B4203" s="476" t="s">
        <v>11180</v>
      </c>
      <c r="C4203" s="476" t="s">
        <v>9</v>
      </c>
      <c r="D4203" s="477">
        <v>260.45999999999998</v>
      </c>
    </row>
    <row r="4204" spans="1:4" s="476" customFormat="1" x14ac:dyDescent="0.2">
      <c r="A4204" s="476">
        <v>11301</v>
      </c>
      <c r="B4204" s="476" t="s">
        <v>11181</v>
      </c>
      <c r="C4204" s="476" t="s">
        <v>9</v>
      </c>
      <c r="D4204" s="477">
        <v>660.46</v>
      </c>
    </row>
    <row r="4205" spans="1:4" s="476" customFormat="1" x14ac:dyDescent="0.2">
      <c r="A4205" s="476">
        <v>21090</v>
      </c>
      <c r="B4205" s="476" t="s">
        <v>11182</v>
      </c>
      <c r="C4205" s="476" t="s">
        <v>9</v>
      </c>
      <c r="D4205" s="477">
        <v>809.3</v>
      </c>
    </row>
    <row r="4206" spans="1:4" s="476" customFormat="1" x14ac:dyDescent="0.2">
      <c r="A4206" s="476">
        <v>14112</v>
      </c>
      <c r="B4206" s="476" t="s">
        <v>11183</v>
      </c>
      <c r="C4206" s="476" t="s">
        <v>9</v>
      </c>
      <c r="D4206" s="477">
        <v>337.67</v>
      </c>
    </row>
    <row r="4207" spans="1:4" s="476" customFormat="1" x14ac:dyDescent="0.2">
      <c r="A4207" s="476">
        <v>11315</v>
      </c>
      <c r="B4207" s="476" t="s">
        <v>11184</v>
      </c>
      <c r="C4207" s="476" t="s">
        <v>9</v>
      </c>
      <c r="D4207" s="477">
        <v>158.13</v>
      </c>
    </row>
    <row r="4208" spans="1:4" s="476" customFormat="1" x14ac:dyDescent="0.2">
      <c r="A4208" s="476">
        <v>21071</v>
      </c>
      <c r="B4208" s="476" t="s">
        <v>11185</v>
      </c>
      <c r="C4208" s="476" t="s">
        <v>9</v>
      </c>
      <c r="D4208" s="477">
        <v>241.86</v>
      </c>
    </row>
    <row r="4209" spans="1:4" s="476" customFormat="1" x14ac:dyDescent="0.2">
      <c r="A4209" s="476">
        <v>11316</v>
      </c>
      <c r="B4209" s="476" t="s">
        <v>11186</v>
      </c>
      <c r="C4209" s="476" t="s">
        <v>9</v>
      </c>
      <c r="D4209" s="477">
        <v>520.92999999999995</v>
      </c>
    </row>
    <row r="4210" spans="1:4" s="476" customFormat="1" x14ac:dyDescent="0.2">
      <c r="A4210" s="476">
        <v>6243</v>
      </c>
      <c r="B4210" s="476" t="s">
        <v>11187</v>
      </c>
      <c r="C4210" s="476" t="s">
        <v>9</v>
      </c>
      <c r="D4210" s="477">
        <v>600</v>
      </c>
    </row>
    <row r="4211" spans="1:4" s="476" customFormat="1" x14ac:dyDescent="0.2">
      <c r="A4211" s="476">
        <v>6240</v>
      </c>
      <c r="B4211" s="476" t="s">
        <v>11188</v>
      </c>
      <c r="C4211" s="476" t="s">
        <v>9</v>
      </c>
      <c r="D4211" s="477">
        <v>794.41</v>
      </c>
    </row>
    <row r="4212" spans="1:4" s="476" customFormat="1" x14ac:dyDescent="0.2">
      <c r="A4212" s="476">
        <v>11296</v>
      </c>
      <c r="B4212" s="476" t="s">
        <v>11189</v>
      </c>
      <c r="C4212" s="476" t="s">
        <v>9</v>
      </c>
      <c r="D4212" s="478">
        <v>2531.16</v>
      </c>
    </row>
    <row r="4213" spans="1:4" s="476" customFormat="1" x14ac:dyDescent="0.2">
      <c r="A4213" s="476">
        <v>11299</v>
      </c>
      <c r="B4213" s="476" t="s">
        <v>11190</v>
      </c>
      <c r="C4213" s="476" t="s">
        <v>9</v>
      </c>
      <c r="D4213" s="477">
        <v>856.74</v>
      </c>
    </row>
    <row r="4214" spans="1:4" s="476" customFormat="1" x14ac:dyDescent="0.2">
      <c r="A4214" s="476">
        <v>11066</v>
      </c>
      <c r="B4214" s="476" t="s">
        <v>11191</v>
      </c>
      <c r="C4214" s="476" t="s">
        <v>9</v>
      </c>
      <c r="D4214" s="477">
        <v>15.89</v>
      </c>
    </row>
    <row r="4215" spans="1:4" s="476" customFormat="1" x14ac:dyDescent="0.2">
      <c r="A4215" s="476">
        <v>11065</v>
      </c>
      <c r="B4215" s="476" t="s">
        <v>11192</v>
      </c>
      <c r="C4215" s="476" t="s">
        <v>9</v>
      </c>
      <c r="D4215" s="477">
        <v>18.21</v>
      </c>
    </row>
    <row r="4216" spans="1:4" s="476" customFormat="1" x14ac:dyDescent="0.2">
      <c r="A4216" s="476">
        <v>11688</v>
      </c>
      <c r="B4216" s="476" t="s">
        <v>11193</v>
      </c>
      <c r="C4216" s="476" t="s">
        <v>9</v>
      </c>
      <c r="D4216" s="477">
        <v>397.08</v>
      </c>
    </row>
    <row r="4217" spans="1:4" s="476" customFormat="1" x14ac:dyDescent="0.2">
      <c r="A4217" s="476">
        <v>37736</v>
      </c>
      <c r="B4217" s="476" t="s">
        <v>11194</v>
      </c>
      <c r="C4217" s="476" t="s">
        <v>9</v>
      </c>
      <c r="D4217" s="478">
        <v>87800</v>
      </c>
    </row>
    <row r="4218" spans="1:4" s="476" customFormat="1" x14ac:dyDescent="0.2">
      <c r="A4218" s="476">
        <v>37739</v>
      </c>
      <c r="B4218" s="476" t="s">
        <v>11195</v>
      </c>
      <c r="C4218" s="476" t="s">
        <v>9</v>
      </c>
      <c r="D4218" s="478">
        <v>108061.53</v>
      </c>
    </row>
    <row r="4219" spans="1:4" s="476" customFormat="1" x14ac:dyDescent="0.2">
      <c r="A4219" s="476">
        <v>37740</v>
      </c>
      <c r="B4219" s="476" t="s">
        <v>11196</v>
      </c>
      <c r="C4219" s="476" t="s">
        <v>9</v>
      </c>
      <c r="D4219" s="478">
        <v>61665.54</v>
      </c>
    </row>
    <row r="4220" spans="1:4" s="476" customFormat="1" x14ac:dyDescent="0.2">
      <c r="A4220" s="476">
        <v>37738</v>
      </c>
      <c r="B4220" s="476" t="s">
        <v>11197</v>
      </c>
      <c r="C4220" s="476" t="s">
        <v>9</v>
      </c>
      <c r="D4220" s="478">
        <v>73264.55</v>
      </c>
    </row>
    <row r="4221" spans="1:4" s="476" customFormat="1" x14ac:dyDescent="0.2">
      <c r="A4221" s="476">
        <v>37737</v>
      </c>
      <c r="B4221" s="476" t="s">
        <v>11198</v>
      </c>
      <c r="C4221" s="476" t="s">
        <v>9</v>
      </c>
      <c r="D4221" s="478">
        <v>58288.62</v>
      </c>
    </row>
    <row r="4222" spans="1:4" s="476" customFormat="1" x14ac:dyDescent="0.2">
      <c r="A4222" s="476">
        <v>25014</v>
      </c>
      <c r="B4222" s="476" t="s">
        <v>11199</v>
      </c>
      <c r="C4222" s="476" t="s">
        <v>9</v>
      </c>
      <c r="D4222" s="478">
        <v>122083.1</v>
      </c>
    </row>
    <row r="4223" spans="1:4" s="476" customFormat="1" x14ac:dyDescent="0.2">
      <c r="A4223" s="476">
        <v>25013</v>
      </c>
      <c r="B4223" s="476" t="s">
        <v>11200</v>
      </c>
      <c r="C4223" s="476" t="s">
        <v>9</v>
      </c>
      <c r="D4223" s="478">
        <v>127956.02</v>
      </c>
    </row>
    <row r="4224" spans="1:4" s="476" customFormat="1" x14ac:dyDescent="0.2">
      <c r="A4224" s="476">
        <v>14405</v>
      </c>
      <c r="B4224" s="476" t="s">
        <v>11201</v>
      </c>
      <c r="C4224" s="476" t="s">
        <v>9</v>
      </c>
      <c r="D4224" s="478">
        <v>150199.66</v>
      </c>
    </row>
    <row r="4225" spans="1:4" s="476" customFormat="1" x14ac:dyDescent="0.2">
      <c r="A4225" s="476">
        <v>20271</v>
      </c>
      <c r="B4225" s="476" t="s">
        <v>16864</v>
      </c>
      <c r="C4225" s="476" t="s">
        <v>9</v>
      </c>
      <c r="D4225" s="477">
        <v>415.24</v>
      </c>
    </row>
    <row r="4226" spans="1:4" s="476" customFormat="1" x14ac:dyDescent="0.2">
      <c r="A4226" s="476">
        <v>10423</v>
      </c>
      <c r="B4226" s="476" t="s">
        <v>16865</v>
      </c>
      <c r="C4226" s="476" t="s">
        <v>9</v>
      </c>
      <c r="D4226" s="477">
        <v>304.88</v>
      </c>
    </row>
    <row r="4227" spans="1:4" s="476" customFormat="1" x14ac:dyDescent="0.2">
      <c r="A4227" s="476">
        <v>36790</v>
      </c>
      <c r="B4227" s="476" t="s">
        <v>11202</v>
      </c>
      <c r="C4227" s="476" t="s">
        <v>9</v>
      </c>
      <c r="D4227" s="477">
        <v>249.3</v>
      </c>
    </row>
    <row r="4228" spans="1:4" s="476" customFormat="1" x14ac:dyDescent="0.2">
      <c r="A4228" s="476">
        <v>37589</v>
      </c>
      <c r="B4228" s="476" t="s">
        <v>11203</v>
      </c>
      <c r="C4228" s="476" t="s">
        <v>9</v>
      </c>
      <c r="D4228" s="477">
        <v>305.45999999999998</v>
      </c>
    </row>
    <row r="4229" spans="1:4" s="476" customFormat="1" x14ac:dyDescent="0.2">
      <c r="A4229" s="476">
        <v>11690</v>
      </c>
      <c r="B4229" s="476" t="s">
        <v>11204</v>
      </c>
      <c r="C4229" s="476" t="s">
        <v>9</v>
      </c>
      <c r="D4229" s="477">
        <v>162.26</v>
      </c>
    </row>
    <row r="4230" spans="1:4" s="476" customFormat="1" x14ac:dyDescent="0.2">
      <c r="A4230" s="476">
        <v>20234</v>
      </c>
      <c r="B4230" s="476" t="s">
        <v>11205</v>
      </c>
      <c r="C4230" s="476" t="s">
        <v>9</v>
      </c>
      <c r="D4230" s="477">
        <v>205.35</v>
      </c>
    </row>
    <row r="4231" spans="1:4" s="476" customFormat="1" x14ac:dyDescent="0.2">
      <c r="A4231" s="476">
        <v>4763</v>
      </c>
      <c r="B4231" s="476" t="s">
        <v>11206</v>
      </c>
      <c r="C4231" s="476" t="s">
        <v>7605</v>
      </c>
      <c r="D4231" s="477">
        <v>21.49</v>
      </c>
    </row>
    <row r="4232" spans="1:4" s="476" customFormat="1" x14ac:dyDescent="0.2">
      <c r="A4232" s="476">
        <v>41070</v>
      </c>
      <c r="B4232" s="476" t="s">
        <v>11207</v>
      </c>
      <c r="C4232" s="476" t="s">
        <v>908</v>
      </c>
      <c r="D4232" s="478">
        <v>3831.13</v>
      </c>
    </row>
    <row r="4233" spans="1:4" s="476" customFormat="1" x14ac:dyDescent="0.2">
      <c r="A4233" s="476">
        <v>14583</v>
      </c>
      <c r="B4233" s="476" t="s">
        <v>11208</v>
      </c>
      <c r="C4233" s="476" t="s">
        <v>23</v>
      </c>
      <c r="D4233" s="477">
        <v>14.94</v>
      </c>
    </row>
    <row r="4234" spans="1:4" s="476" customFormat="1" x14ac:dyDescent="0.2">
      <c r="A4234" s="476">
        <v>11457</v>
      </c>
      <c r="B4234" s="476" t="s">
        <v>13292</v>
      </c>
      <c r="C4234" s="476" t="s">
        <v>9</v>
      </c>
      <c r="D4234" s="477">
        <v>43.27</v>
      </c>
    </row>
    <row r="4235" spans="1:4" s="476" customFormat="1" x14ac:dyDescent="0.2">
      <c r="A4235" s="476">
        <v>44073</v>
      </c>
      <c r="B4235" s="476" t="s">
        <v>16866</v>
      </c>
      <c r="C4235" s="476" t="s">
        <v>27</v>
      </c>
      <c r="D4235" s="477">
        <v>0.47</v>
      </c>
    </row>
    <row r="4236" spans="1:4" s="476" customFormat="1" x14ac:dyDescent="0.2">
      <c r="A4236" s="476">
        <v>21121</v>
      </c>
      <c r="B4236" s="476" t="s">
        <v>11209</v>
      </c>
      <c r="C4236" s="476" t="s">
        <v>9</v>
      </c>
      <c r="D4236" s="477">
        <v>1.9</v>
      </c>
    </row>
    <row r="4237" spans="1:4" s="476" customFormat="1" x14ac:dyDescent="0.2">
      <c r="A4237" s="476">
        <v>38010</v>
      </c>
      <c r="B4237" s="476" t="s">
        <v>11210</v>
      </c>
      <c r="C4237" s="476" t="s">
        <v>9</v>
      </c>
      <c r="D4237" s="477">
        <v>3.11</v>
      </c>
    </row>
    <row r="4238" spans="1:4" s="476" customFormat="1" x14ac:dyDescent="0.2">
      <c r="A4238" s="476">
        <v>38011</v>
      </c>
      <c r="B4238" s="476" t="s">
        <v>11211</v>
      </c>
      <c r="C4238" s="476" t="s">
        <v>9</v>
      </c>
      <c r="D4238" s="477">
        <v>5.75</v>
      </c>
    </row>
    <row r="4239" spans="1:4" s="476" customFormat="1" x14ac:dyDescent="0.2">
      <c r="A4239" s="476">
        <v>38012</v>
      </c>
      <c r="B4239" s="476" t="s">
        <v>11212</v>
      </c>
      <c r="C4239" s="476" t="s">
        <v>9</v>
      </c>
      <c r="D4239" s="477">
        <v>19.64</v>
      </c>
    </row>
    <row r="4240" spans="1:4" s="476" customFormat="1" x14ac:dyDescent="0.2">
      <c r="A4240" s="476">
        <v>38013</v>
      </c>
      <c r="B4240" s="476" t="s">
        <v>11213</v>
      </c>
      <c r="C4240" s="476" t="s">
        <v>9</v>
      </c>
      <c r="D4240" s="477">
        <v>25.5</v>
      </c>
    </row>
    <row r="4241" spans="1:4" s="476" customFormat="1" x14ac:dyDescent="0.2">
      <c r="A4241" s="476">
        <v>38014</v>
      </c>
      <c r="B4241" s="476" t="s">
        <v>11214</v>
      </c>
      <c r="C4241" s="476" t="s">
        <v>9</v>
      </c>
      <c r="D4241" s="477">
        <v>41.5</v>
      </c>
    </row>
    <row r="4242" spans="1:4" s="476" customFormat="1" x14ac:dyDescent="0.2">
      <c r="A4242" s="476">
        <v>38015</v>
      </c>
      <c r="B4242" s="476" t="s">
        <v>11215</v>
      </c>
      <c r="C4242" s="476" t="s">
        <v>9</v>
      </c>
      <c r="D4242" s="477">
        <v>100.2</v>
      </c>
    </row>
    <row r="4243" spans="1:4" s="476" customFormat="1" x14ac:dyDescent="0.2">
      <c r="A4243" s="476">
        <v>38016</v>
      </c>
      <c r="B4243" s="476" t="s">
        <v>11216</v>
      </c>
      <c r="C4243" s="476" t="s">
        <v>9</v>
      </c>
      <c r="D4243" s="477">
        <v>121.92</v>
      </c>
    </row>
    <row r="4244" spans="1:4" s="476" customFormat="1" x14ac:dyDescent="0.2">
      <c r="A4244" s="476">
        <v>12741</v>
      </c>
      <c r="B4244" s="476" t="s">
        <v>11217</v>
      </c>
      <c r="C4244" s="476" t="s">
        <v>9</v>
      </c>
      <c r="D4244" s="478">
        <v>1515.86</v>
      </c>
    </row>
    <row r="4245" spans="1:4" s="476" customFormat="1" x14ac:dyDescent="0.2">
      <c r="A4245" s="476">
        <v>12733</v>
      </c>
      <c r="B4245" s="476" t="s">
        <v>11218</v>
      </c>
      <c r="C4245" s="476" t="s">
        <v>9</v>
      </c>
      <c r="D4245" s="477">
        <v>7.62</v>
      </c>
    </row>
    <row r="4246" spans="1:4" s="476" customFormat="1" x14ac:dyDescent="0.2">
      <c r="A4246" s="476">
        <v>12734</v>
      </c>
      <c r="B4246" s="476" t="s">
        <v>11219</v>
      </c>
      <c r="C4246" s="476" t="s">
        <v>9</v>
      </c>
      <c r="D4246" s="477">
        <v>16.25</v>
      </c>
    </row>
    <row r="4247" spans="1:4" s="476" customFormat="1" x14ac:dyDescent="0.2">
      <c r="A4247" s="476">
        <v>12735</v>
      </c>
      <c r="B4247" s="476" t="s">
        <v>11220</v>
      </c>
      <c r="C4247" s="476" t="s">
        <v>9</v>
      </c>
      <c r="D4247" s="477">
        <v>26.74</v>
      </c>
    </row>
    <row r="4248" spans="1:4" s="476" customFormat="1" x14ac:dyDescent="0.2">
      <c r="A4248" s="476">
        <v>12736</v>
      </c>
      <c r="B4248" s="476" t="s">
        <v>11221</v>
      </c>
      <c r="C4248" s="476" t="s">
        <v>9</v>
      </c>
      <c r="D4248" s="477">
        <v>61.13</v>
      </c>
    </row>
    <row r="4249" spans="1:4" s="476" customFormat="1" x14ac:dyDescent="0.2">
      <c r="A4249" s="476">
        <v>12737</v>
      </c>
      <c r="B4249" s="476" t="s">
        <v>11222</v>
      </c>
      <c r="C4249" s="476" t="s">
        <v>9</v>
      </c>
      <c r="D4249" s="477">
        <v>78.760000000000005</v>
      </c>
    </row>
    <row r="4250" spans="1:4" s="476" customFormat="1" x14ac:dyDescent="0.2">
      <c r="A4250" s="476">
        <v>12738</v>
      </c>
      <c r="B4250" s="476" t="s">
        <v>11223</v>
      </c>
      <c r="C4250" s="476" t="s">
        <v>9</v>
      </c>
      <c r="D4250" s="477">
        <v>155.66999999999999</v>
      </c>
    </row>
    <row r="4251" spans="1:4" s="476" customFormat="1" x14ac:dyDescent="0.2">
      <c r="A4251" s="476">
        <v>12739</v>
      </c>
      <c r="B4251" s="476" t="s">
        <v>11224</v>
      </c>
      <c r="C4251" s="476" t="s">
        <v>9</v>
      </c>
      <c r="D4251" s="477">
        <v>443.13</v>
      </c>
    </row>
    <row r="4252" spans="1:4" s="476" customFormat="1" x14ac:dyDescent="0.2">
      <c r="A4252" s="476">
        <v>12740</v>
      </c>
      <c r="B4252" s="476" t="s">
        <v>11225</v>
      </c>
      <c r="C4252" s="476" t="s">
        <v>9</v>
      </c>
      <c r="D4252" s="477">
        <v>693.3</v>
      </c>
    </row>
    <row r="4253" spans="1:4" s="476" customFormat="1" x14ac:dyDescent="0.2">
      <c r="A4253" s="476">
        <v>6297</v>
      </c>
      <c r="B4253" s="476" t="s">
        <v>11226</v>
      </c>
      <c r="C4253" s="476" t="s">
        <v>9</v>
      </c>
      <c r="D4253" s="477">
        <v>40.47</v>
      </c>
    </row>
    <row r="4254" spans="1:4" s="476" customFormat="1" x14ac:dyDescent="0.2">
      <c r="A4254" s="476">
        <v>6296</v>
      </c>
      <c r="B4254" s="476" t="s">
        <v>11227</v>
      </c>
      <c r="C4254" s="476" t="s">
        <v>9</v>
      </c>
      <c r="D4254" s="477">
        <v>31.95</v>
      </c>
    </row>
    <row r="4255" spans="1:4" s="476" customFormat="1" x14ac:dyDescent="0.2">
      <c r="A4255" s="476">
        <v>6294</v>
      </c>
      <c r="B4255" s="476" t="s">
        <v>11228</v>
      </c>
      <c r="C4255" s="476" t="s">
        <v>9</v>
      </c>
      <c r="D4255" s="477">
        <v>9.11</v>
      </c>
    </row>
    <row r="4256" spans="1:4" s="476" customFormat="1" x14ac:dyDescent="0.2">
      <c r="A4256" s="476">
        <v>6323</v>
      </c>
      <c r="B4256" s="476" t="s">
        <v>11229</v>
      </c>
      <c r="C4256" s="476" t="s">
        <v>9</v>
      </c>
      <c r="D4256" s="477">
        <v>20.87</v>
      </c>
    </row>
    <row r="4257" spans="1:4" s="476" customFormat="1" x14ac:dyDescent="0.2">
      <c r="A4257" s="476">
        <v>6299</v>
      </c>
      <c r="B4257" s="476" t="s">
        <v>2102</v>
      </c>
      <c r="C4257" s="476" t="s">
        <v>9</v>
      </c>
      <c r="D4257" s="477">
        <v>121.73</v>
      </c>
    </row>
    <row r="4258" spans="1:4" s="476" customFormat="1" x14ac:dyDescent="0.2">
      <c r="A4258" s="476">
        <v>6298</v>
      </c>
      <c r="B4258" s="476" t="s">
        <v>11230</v>
      </c>
      <c r="C4258" s="476" t="s">
        <v>9</v>
      </c>
      <c r="D4258" s="477">
        <v>64.11</v>
      </c>
    </row>
    <row r="4259" spans="1:4" s="476" customFormat="1" x14ac:dyDescent="0.2">
      <c r="A4259" s="476">
        <v>6295</v>
      </c>
      <c r="B4259" s="476" t="s">
        <v>2072</v>
      </c>
      <c r="C4259" s="476" t="s">
        <v>9</v>
      </c>
      <c r="D4259" s="477">
        <v>12.97</v>
      </c>
    </row>
    <row r="4260" spans="1:4" s="476" customFormat="1" x14ac:dyDescent="0.2">
      <c r="A4260" s="476">
        <v>6322</v>
      </c>
      <c r="B4260" s="476" t="s">
        <v>2133</v>
      </c>
      <c r="C4260" s="476" t="s">
        <v>9</v>
      </c>
      <c r="D4260" s="477">
        <v>163.04</v>
      </c>
    </row>
    <row r="4261" spans="1:4" s="476" customFormat="1" x14ac:dyDescent="0.2">
      <c r="A4261" s="476">
        <v>6300</v>
      </c>
      <c r="B4261" s="476" t="s">
        <v>11231</v>
      </c>
      <c r="C4261" s="476" t="s">
        <v>9</v>
      </c>
      <c r="D4261" s="477">
        <v>300.60000000000002</v>
      </c>
    </row>
    <row r="4262" spans="1:4" s="476" customFormat="1" x14ac:dyDescent="0.2">
      <c r="A4262" s="476">
        <v>6321</v>
      </c>
      <c r="B4262" s="476" t="s">
        <v>11232</v>
      </c>
      <c r="C4262" s="476" t="s">
        <v>9</v>
      </c>
      <c r="D4262" s="477">
        <v>429.39</v>
      </c>
    </row>
    <row r="4263" spans="1:4" s="476" customFormat="1" x14ac:dyDescent="0.2">
      <c r="A4263" s="476">
        <v>6301</v>
      </c>
      <c r="B4263" s="476" t="s">
        <v>11233</v>
      </c>
      <c r="C4263" s="476" t="s">
        <v>9</v>
      </c>
      <c r="D4263" s="478">
        <v>1006.43</v>
      </c>
    </row>
    <row r="4264" spans="1:4" s="476" customFormat="1" x14ac:dyDescent="0.2">
      <c r="A4264" s="476">
        <v>7105</v>
      </c>
      <c r="B4264" s="476" t="s">
        <v>11234</v>
      </c>
      <c r="C4264" s="476" t="s">
        <v>9</v>
      </c>
      <c r="D4264" s="477">
        <v>37.79</v>
      </c>
    </row>
    <row r="4265" spans="1:4" s="476" customFormat="1" x14ac:dyDescent="0.2">
      <c r="A4265" s="476">
        <v>20183</v>
      </c>
      <c r="B4265" s="476" t="s">
        <v>13293</v>
      </c>
      <c r="C4265" s="476" t="s">
        <v>9</v>
      </c>
      <c r="D4265" s="477">
        <v>49.75</v>
      </c>
    </row>
    <row r="4266" spans="1:4" s="476" customFormat="1" x14ac:dyDescent="0.2">
      <c r="A4266" s="476">
        <v>38448</v>
      </c>
      <c r="B4266" s="476" t="s">
        <v>13294</v>
      </c>
      <c r="C4266" s="476" t="s">
        <v>9</v>
      </c>
      <c r="D4266" s="477">
        <v>233.76</v>
      </c>
    </row>
    <row r="4267" spans="1:4" s="476" customFormat="1" x14ac:dyDescent="0.2">
      <c r="A4267" s="476">
        <v>20182</v>
      </c>
      <c r="B4267" s="476" t="s">
        <v>13295</v>
      </c>
      <c r="C4267" s="476" t="s">
        <v>9</v>
      </c>
      <c r="D4267" s="477">
        <v>28.4</v>
      </c>
    </row>
    <row r="4268" spans="1:4" s="476" customFormat="1" x14ac:dyDescent="0.2">
      <c r="A4268" s="476">
        <v>7119</v>
      </c>
      <c r="B4268" s="476" t="s">
        <v>11235</v>
      </c>
      <c r="C4268" s="476" t="s">
        <v>9</v>
      </c>
      <c r="D4268" s="477">
        <v>10.36</v>
      </c>
    </row>
    <row r="4269" spans="1:4" s="476" customFormat="1" x14ac:dyDescent="0.2">
      <c r="A4269" s="476">
        <v>7120</v>
      </c>
      <c r="B4269" s="476" t="s">
        <v>11236</v>
      </c>
      <c r="C4269" s="476" t="s">
        <v>9</v>
      </c>
      <c r="D4269" s="477">
        <v>7.11</v>
      </c>
    </row>
    <row r="4270" spans="1:4" s="476" customFormat="1" x14ac:dyDescent="0.2">
      <c r="A4270" s="476">
        <v>6319</v>
      </c>
      <c r="B4270" s="476" t="s">
        <v>11237</v>
      </c>
      <c r="C4270" s="476" t="s">
        <v>9</v>
      </c>
      <c r="D4270" s="477">
        <v>47.55</v>
      </c>
    </row>
    <row r="4271" spans="1:4" s="476" customFormat="1" x14ac:dyDescent="0.2">
      <c r="A4271" s="476">
        <v>6304</v>
      </c>
      <c r="B4271" s="476" t="s">
        <v>11238</v>
      </c>
      <c r="C4271" s="476" t="s">
        <v>9</v>
      </c>
      <c r="D4271" s="477">
        <v>47.55</v>
      </c>
    </row>
    <row r="4272" spans="1:4" s="476" customFormat="1" x14ac:dyDescent="0.2">
      <c r="A4272" s="476">
        <v>21116</v>
      </c>
      <c r="B4272" s="476" t="s">
        <v>11239</v>
      </c>
      <c r="C4272" s="476" t="s">
        <v>9</v>
      </c>
      <c r="D4272" s="477">
        <v>36.01</v>
      </c>
    </row>
    <row r="4273" spans="1:4" s="476" customFormat="1" x14ac:dyDescent="0.2">
      <c r="A4273" s="476">
        <v>6320</v>
      </c>
      <c r="B4273" s="476" t="s">
        <v>11240</v>
      </c>
      <c r="C4273" s="476" t="s">
        <v>9</v>
      </c>
      <c r="D4273" s="477">
        <v>24.49</v>
      </c>
    </row>
    <row r="4274" spans="1:4" s="476" customFormat="1" x14ac:dyDescent="0.2">
      <c r="A4274" s="476">
        <v>6303</v>
      </c>
      <c r="B4274" s="476" t="s">
        <v>11241</v>
      </c>
      <c r="C4274" s="476" t="s">
        <v>9</v>
      </c>
      <c r="D4274" s="477">
        <v>24.49</v>
      </c>
    </row>
    <row r="4275" spans="1:4" s="476" customFormat="1" x14ac:dyDescent="0.2">
      <c r="A4275" s="476">
        <v>6308</v>
      </c>
      <c r="B4275" s="476" t="s">
        <v>11242</v>
      </c>
      <c r="C4275" s="476" t="s">
        <v>9</v>
      </c>
      <c r="D4275" s="477">
        <v>131.58000000000001</v>
      </c>
    </row>
    <row r="4276" spans="1:4" s="476" customFormat="1" x14ac:dyDescent="0.2">
      <c r="A4276" s="476">
        <v>6317</v>
      </c>
      <c r="B4276" s="476" t="s">
        <v>11243</v>
      </c>
      <c r="C4276" s="476" t="s">
        <v>9</v>
      </c>
      <c r="D4276" s="477">
        <v>131.58000000000001</v>
      </c>
    </row>
    <row r="4277" spans="1:4" s="476" customFormat="1" x14ac:dyDescent="0.2">
      <c r="A4277" s="476">
        <v>6307</v>
      </c>
      <c r="B4277" s="476" t="s">
        <v>11244</v>
      </c>
      <c r="C4277" s="476" t="s">
        <v>9</v>
      </c>
      <c r="D4277" s="477">
        <v>131.58000000000001</v>
      </c>
    </row>
    <row r="4278" spans="1:4" s="476" customFormat="1" x14ac:dyDescent="0.2">
      <c r="A4278" s="476">
        <v>6309</v>
      </c>
      <c r="B4278" s="476" t="s">
        <v>11245</v>
      </c>
      <c r="C4278" s="476" t="s">
        <v>9</v>
      </c>
      <c r="D4278" s="477">
        <v>135.4</v>
      </c>
    </row>
    <row r="4279" spans="1:4" s="476" customFormat="1" x14ac:dyDescent="0.2">
      <c r="A4279" s="476">
        <v>6318</v>
      </c>
      <c r="B4279" s="476" t="s">
        <v>11246</v>
      </c>
      <c r="C4279" s="476" t="s">
        <v>9</v>
      </c>
      <c r="D4279" s="477">
        <v>70.97</v>
      </c>
    </row>
    <row r="4280" spans="1:4" s="476" customFormat="1" x14ac:dyDescent="0.2">
      <c r="A4280" s="476">
        <v>6306</v>
      </c>
      <c r="B4280" s="476" t="s">
        <v>11247</v>
      </c>
      <c r="C4280" s="476" t="s">
        <v>9</v>
      </c>
      <c r="D4280" s="477">
        <v>70.97</v>
      </c>
    </row>
    <row r="4281" spans="1:4" s="476" customFormat="1" x14ac:dyDescent="0.2">
      <c r="A4281" s="476">
        <v>6305</v>
      </c>
      <c r="B4281" s="476" t="s">
        <v>11248</v>
      </c>
      <c r="C4281" s="476" t="s">
        <v>9</v>
      </c>
      <c r="D4281" s="477">
        <v>70.97</v>
      </c>
    </row>
    <row r="4282" spans="1:4" s="476" customFormat="1" x14ac:dyDescent="0.2">
      <c r="A4282" s="476">
        <v>6302</v>
      </c>
      <c r="B4282" s="476" t="s">
        <v>11249</v>
      </c>
      <c r="C4282" s="476" t="s">
        <v>9</v>
      </c>
      <c r="D4282" s="477">
        <v>15.05</v>
      </c>
    </row>
    <row r="4283" spans="1:4" s="476" customFormat="1" x14ac:dyDescent="0.2">
      <c r="A4283" s="476">
        <v>6312</v>
      </c>
      <c r="B4283" s="476" t="s">
        <v>11250</v>
      </c>
      <c r="C4283" s="476" t="s">
        <v>9</v>
      </c>
      <c r="D4283" s="477">
        <v>189.26</v>
      </c>
    </row>
    <row r="4284" spans="1:4" s="476" customFormat="1" x14ac:dyDescent="0.2">
      <c r="A4284" s="476">
        <v>6311</v>
      </c>
      <c r="B4284" s="476" t="s">
        <v>11251</v>
      </c>
      <c r="C4284" s="476" t="s">
        <v>9</v>
      </c>
      <c r="D4284" s="477">
        <v>189.26</v>
      </c>
    </row>
    <row r="4285" spans="1:4" s="476" customFormat="1" x14ac:dyDescent="0.2">
      <c r="A4285" s="476">
        <v>6310</v>
      </c>
      <c r="B4285" s="476" t="s">
        <v>11252</v>
      </c>
      <c r="C4285" s="476" t="s">
        <v>9</v>
      </c>
      <c r="D4285" s="477">
        <v>189.26</v>
      </c>
    </row>
    <row r="4286" spans="1:4" s="476" customFormat="1" x14ac:dyDescent="0.2">
      <c r="A4286" s="476">
        <v>6314</v>
      </c>
      <c r="B4286" s="476" t="s">
        <v>11253</v>
      </c>
      <c r="C4286" s="476" t="s">
        <v>9</v>
      </c>
      <c r="D4286" s="477">
        <v>189.26</v>
      </c>
    </row>
    <row r="4287" spans="1:4" s="476" customFormat="1" x14ac:dyDescent="0.2">
      <c r="A4287" s="476">
        <v>6313</v>
      </c>
      <c r="B4287" s="476" t="s">
        <v>11254</v>
      </c>
      <c r="C4287" s="476" t="s">
        <v>9</v>
      </c>
      <c r="D4287" s="477">
        <v>189.26</v>
      </c>
    </row>
    <row r="4288" spans="1:4" s="476" customFormat="1" x14ac:dyDescent="0.2">
      <c r="A4288" s="476">
        <v>6315</v>
      </c>
      <c r="B4288" s="476" t="s">
        <v>11255</v>
      </c>
      <c r="C4288" s="476" t="s">
        <v>9</v>
      </c>
      <c r="D4288" s="477">
        <v>358.36</v>
      </c>
    </row>
    <row r="4289" spans="1:4" s="476" customFormat="1" x14ac:dyDescent="0.2">
      <c r="A4289" s="476">
        <v>6316</v>
      </c>
      <c r="B4289" s="476" t="s">
        <v>11256</v>
      </c>
      <c r="C4289" s="476" t="s">
        <v>9</v>
      </c>
      <c r="D4289" s="477">
        <v>358.36</v>
      </c>
    </row>
    <row r="4290" spans="1:4" s="476" customFormat="1" x14ac:dyDescent="0.2">
      <c r="A4290" s="476">
        <v>38878</v>
      </c>
      <c r="B4290" s="476" t="s">
        <v>11257</v>
      </c>
      <c r="C4290" s="476" t="s">
        <v>9</v>
      </c>
      <c r="D4290" s="477">
        <v>21.72</v>
      </c>
    </row>
    <row r="4291" spans="1:4" s="476" customFormat="1" x14ac:dyDescent="0.2">
      <c r="A4291" s="476">
        <v>38879</v>
      </c>
      <c r="B4291" s="476" t="s">
        <v>11258</v>
      </c>
      <c r="C4291" s="476" t="s">
        <v>9</v>
      </c>
      <c r="D4291" s="477">
        <v>40.72</v>
      </c>
    </row>
    <row r="4292" spans="1:4" s="476" customFormat="1" x14ac:dyDescent="0.2">
      <c r="A4292" s="476">
        <v>38881</v>
      </c>
      <c r="B4292" s="476" t="s">
        <v>11259</v>
      </c>
      <c r="C4292" s="476" t="s">
        <v>9</v>
      </c>
      <c r="D4292" s="477">
        <v>21.31</v>
      </c>
    </row>
    <row r="4293" spans="1:4" s="476" customFormat="1" x14ac:dyDescent="0.2">
      <c r="A4293" s="476">
        <v>38880</v>
      </c>
      <c r="B4293" s="476" t="s">
        <v>11260</v>
      </c>
      <c r="C4293" s="476" t="s">
        <v>9</v>
      </c>
      <c r="D4293" s="477">
        <v>22.33</v>
      </c>
    </row>
    <row r="4294" spans="1:4" s="476" customFormat="1" x14ac:dyDescent="0.2">
      <c r="A4294" s="476">
        <v>38882</v>
      </c>
      <c r="B4294" s="476" t="s">
        <v>11261</v>
      </c>
      <c r="C4294" s="476" t="s">
        <v>9</v>
      </c>
      <c r="D4294" s="477">
        <v>23.12</v>
      </c>
    </row>
    <row r="4295" spans="1:4" s="476" customFormat="1" x14ac:dyDescent="0.2">
      <c r="A4295" s="476">
        <v>38883</v>
      </c>
      <c r="B4295" s="476" t="s">
        <v>11262</v>
      </c>
      <c r="C4295" s="476" t="s">
        <v>9</v>
      </c>
      <c r="D4295" s="477">
        <v>34.200000000000003</v>
      </c>
    </row>
    <row r="4296" spans="1:4" s="476" customFormat="1" x14ac:dyDescent="0.2">
      <c r="A4296" s="476">
        <v>38884</v>
      </c>
      <c r="B4296" s="476" t="s">
        <v>11263</v>
      </c>
      <c r="C4296" s="476" t="s">
        <v>9</v>
      </c>
      <c r="D4296" s="477">
        <v>37.130000000000003</v>
      </c>
    </row>
    <row r="4297" spans="1:4" s="476" customFormat="1" x14ac:dyDescent="0.2">
      <c r="A4297" s="476">
        <v>38885</v>
      </c>
      <c r="B4297" s="476" t="s">
        <v>11264</v>
      </c>
      <c r="C4297" s="476" t="s">
        <v>9</v>
      </c>
      <c r="D4297" s="477">
        <v>35.92</v>
      </c>
    </row>
    <row r="4298" spans="1:4" s="476" customFormat="1" x14ac:dyDescent="0.2">
      <c r="A4298" s="476">
        <v>38886</v>
      </c>
      <c r="B4298" s="476" t="s">
        <v>11265</v>
      </c>
      <c r="C4298" s="476" t="s">
        <v>9</v>
      </c>
      <c r="D4298" s="477">
        <v>38.76</v>
      </c>
    </row>
    <row r="4299" spans="1:4" s="476" customFormat="1" x14ac:dyDescent="0.2">
      <c r="A4299" s="476">
        <v>38887</v>
      </c>
      <c r="B4299" s="476" t="s">
        <v>11266</v>
      </c>
      <c r="C4299" s="476" t="s">
        <v>9</v>
      </c>
      <c r="D4299" s="477">
        <v>34.82</v>
      </c>
    </row>
    <row r="4300" spans="1:4" s="476" customFormat="1" x14ac:dyDescent="0.2">
      <c r="A4300" s="476">
        <v>38888</v>
      </c>
      <c r="B4300" s="476" t="s">
        <v>11267</v>
      </c>
      <c r="C4300" s="476" t="s">
        <v>9</v>
      </c>
      <c r="D4300" s="477">
        <v>41.39</v>
      </c>
    </row>
    <row r="4301" spans="1:4" s="476" customFormat="1" x14ac:dyDescent="0.2">
      <c r="A4301" s="476">
        <v>38890</v>
      </c>
      <c r="B4301" s="476" t="s">
        <v>11268</v>
      </c>
      <c r="C4301" s="476" t="s">
        <v>9</v>
      </c>
      <c r="D4301" s="477">
        <v>61.52</v>
      </c>
    </row>
    <row r="4302" spans="1:4" s="476" customFormat="1" x14ac:dyDescent="0.2">
      <c r="A4302" s="476">
        <v>38893</v>
      </c>
      <c r="B4302" s="476" t="s">
        <v>11269</v>
      </c>
      <c r="C4302" s="476" t="s">
        <v>9</v>
      </c>
      <c r="D4302" s="477">
        <v>49.48</v>
      </c>
    </row>
    <row r="4303" spans="1:4" s="476" customFormat="1" x14ac:dyDescent="0.2">
      <c r="A4303" s="476">
        <v>38894</v>
      </c>
      <c r="B4303" s="476" t="s">
        <v>11270</v>
      </c>
      <c r="C4303" s="476" t="s">
        <v>9</v>
      </c>
      <c r="D4303" s="477">
        <v>62.83</v>
      </c>
    </row>
    <row r="4304" spans="1:4" s="476" customFormat="1" x14ac:dyDescent="0.2">
      <c r="A4304" s="476">
        <v>38896</v>
      </c>
      <c r="B4304" s="476" t="s">
        <v>11271</v>
      </c>
      <c r="C4304" s="476" t="s">
        <v>9</v>
      </c>
      <c r="D4304" s="477">
        <v>64.069999999999993</v>
      </c>
    </row>
    <row r="4305" spans="1:4" s="476" customFormat="1" x14ac:dyDescent="0.2">
      <c r="A4305" s="476">
        <v>39324</v>
      </c>
      <c r="B4305" s="476" t="s">
        <v>11272</v>
      </c>
      <c r="C4305" s="476" t="s">
        <v>9</v>
      </c>
      <c r="D4305" s="477">
        <v>4.22</v>
      </c>
    </row>
    <row r="4306" spans="1:4" s="476" customFormat="1" x14ac:dyDescent="0.2">
      <c r="A4306" s="476">
        <v>39325</v>
      </c>
      <c r="B4306" s="476" t="s">
        <v>11273</v>
      </c>
      <c r="C4306" s="476" t="s">
        <v>9</v>
      </c>
      <c r="D4306" s="477">
        <v>6.39</v>
      </c>
    </row>
    <row r="4307" spans="1:4" s="476" customFormat="1" x14ac:dyDescent="0.2">
      <c r="A4307" s="476">
        <v>39326</v>
      </c>
      <c r="B4307" s="476" t="s">
        <v>11274</v>
      </c>
      <c r="C4307" s="476" t="s">
        <v>9</v>
      </c>
      <c r="D4307" s="477">
        <v>16.46</v>
      </c>
    </row>
    <row r="4308" spans="1:4" s="476" customFormat="1" x14ac:dyDescent="0.2">
      <c r="A4308" s="476">
        <v>39327</v>
      </c>
      <c r="B4308" s="476" t="s">
        <v>11275</v>
      </c>
      <c r="C4308" s="476" t="s">
        <v>9</v>
      </c>
      <c r="D4308" s="477">
        <v>24.93</v>
      </c>
    </row>
    <row r="4309" spans="1:4" s="476" customFormat="1" x14ac:dyDescent="0.2">
      <c r="A4309" s="476">
        <v>20176</v>
      </c>
      <c r="B4309" s="476" t="s">
        <v>11276</v>
      </c>
      <c r="C4309" s="476" t="s">
        <v>9</v>
      </c>
      <c r="D4309" s="477">
        <v>42.87</v>
      </c>
    </row>
    <row r="4310" spans="1:4" s="476" customFormat="1" x14ac:dyDescent="0.2">
      <c r="A4310" s="476">
        <v>11378</v>
      </c>
      <c r="B4310" s="476" t="s">
        <v>11277</v>
      </c>
      <c r="C4310" s="476" t="s">
        <v>9</v>
      </c>
      <c r="D4310" s="477">
        <v>105.04</v>
      </c>
    </row>
    <row r="4311" spans="1:4" s="476" customFormat="1" x14ac:dyDescent="0.2">
      <c r="A4311" s="476">
        <v>11379</v>
      </c>
      <c r="B4311" s="476" t="s">
        <v>11278</v>
      </c>
      <c r="C4311" s="476" t="s">
        <v>9</v>
      </c>
      <c r="D4311" s="477">
        <v>88.76</v>
      </c>
    </row>
    <row r="4312" spans="1:4" s="476" customFormat="1" x14ac:dyDescent="0.2">
      <c r="A4312" s="476">
        <v>11493</v>
      </c>
      <c r="B4312" s="476" t="s">
        <v>11279</v>
      </c>
      <c r="C4312" s="476" t="s">
        <v>9</v>
      </c>
      <c r="D4312" s="477">
        <v>51.19</v>
      </c>
    </row>
    <row r="4313" spans="1:4" s="476" customFormat="1" x14ac:dyDescent="0.2">
      <c r="A4313" s="476">
        <v>42717</v>
      </c>
      <c r="B4313" s="476" t="s">
        <v>11280</v>
      </c>
      <c r="C4313" s="476" t="s">
        <v>9</v>
      </c>
      <c r="D4313" s="477">
        <v>633.24</v>
      </c>
    </row>
    <row r="4314" spans="1:4" s="476" customFormat="1" x14ac:dyDescent="0.2">
      <c r="A4314" s="476">
        <v>42718</v>
      </c>
      <c r="B4314" s="476" t="s">
        <v>11281</v>
      </c>
      <c r="C4314" s="476" t="s">
        <v>9</v>
      </c>
      <c r="D4314" s="477">
        <v>703.03</v>
      </c>
    </row>
    <row r="4315" spans="1:4" s="476" customFormat="1" x14ac:dyDescent="0.2">
      <c r="A4315" s="476">
        <v>7106</v>
      </c>
      <c r="B4315" s="476" t="s">
        <v>11282</v>
      </c>
      <c r="C4315" s="476" t="s">
        <v>9</v>
      </c>
      <c r="D4315" s="477">
        <v>168.51</v>
      </c>
    </row>
    <row r="4316" spans="1:4" s="476" customFormat="1" x14ac:dyDescent="0.2">
      <c r="A4316" s="476">
        <v>7104</v>
      </c>
      <c r="B4316" s="476" t="s">
        <v>11283</v>
      </c>
      <c r="C4316" s="476" t="s">
        <v>9</v>
      </c>
      <c r="D4316" s="477">
        <v>3.51</v>
      </c>
    </row>
    <row r="4317" spans="1:4" s="476" customFormat="1" x14ac:dyDescent="0.2">
      <c r="A4317" s="476">
        <v>7136</v>
      </c>
      <c r="B4317" s="476" t="s">
        <v>1635</v>
      </c>
      <c r="C4317" s="476" t="s">
        <v>9</v>
      </c>
      <c r="D4317" s="477">
        <v>6.6</v>
      </c>
    </row>
    <row r="4318" spans="1:4" s="476" customFormat="1" x14ac:dyDescent="0.2">
      <c r="A4318" s="476">
        <v>7128</v>
      </c>
      <c r="B4318" s="476" t="s">
        <v>11284</v>
      </c>
      <c r="C4318" s="476" t="s">
        <v>9</v>
      </c>
      <c r="D4318" s="477">
        <v>10.82</v>
      </c>
    </row>
    <row r="4319" spans="1:4" s="476" customFormat="1" x14ac:dyDescent="0.2">
      <c r="A4319" s="476">
        <v>7108</v>
      </c>
      <c r="B4319" s="476" t="s">
        <v>11285</v>
      </c>
      <c r="C4319" s="476" t="s">
        <v>9</v>
      </c>
      <c r="D4319" s="477">
        <v>11.58</v>
      </c>
    </row>
    <row r="4320" spans="1:4" s="476" customFormat="1" x14ac:dyDescent="0.2">
      <c r="A4320" s="476">
        <v>7129</v>
      </c>
      <c r="B4320" s="476" t="s">
        <v>1637</v>
      </c>
      <c r="C4320" s="476" t="s">
        <v>9</v>
      </c>
      <c r="D4320" s="477">
        <v>9.6300000000000008</v>
      </c>
    </row>
    <row r="4321" spans="1:4" s="476" customFormat="1" x14ac:dyDescent="0.2">
      <c r="A4321" s="476">
        <v>7130</v>
      </c>
      <c r="B4321" s="476" t="s">
        <v>11286</v>
      </c>
      <c r="C4321" s="476" t="s">
        <v>9</v>
      </c>
      <c r="D4321" s="477">
        <v>15.7</v>
      </c>
    </row>
    <row r="4322" spans="1:4" s="476" customFormat="1" x14ac:dyDescent="0.2">
      <c r="A4322" s="476">
        <v>7131</v>
      </c>
      <c r="B4322" s="476" t="s">
        <v>11287</v>
      </c>
      <c r="C4322" s="476" t="s">
        <v>9</v>
      </c>
      <c r="D4322" s="477">
        <v>19.260000000000002</v>
      </c>
    </row>
    <row r="4323" spans="1:4" s="476" customFormat="1" x14ac:dyDescent="0.2">
      <c r="A4323" s="476">
        <v>7132</v>
      </c>
      <c r="B4323" s="476" t="s">
        <v>1639</v>
      </c>
      <c r="C4323" s="476" t="s">
        <v>9</v>
      </c>
      <c r="D4323" s="477">
        <v>53.47</v>
      </c>
    </row>
    <row r="4324" spans="1:4" s="476" customFormat="1" x14ac:dyDescent="0.2">
      <c r="A4324" s="476">
        <v>7133</v>
      </c>
      <c r="B4324" s="476" t="s">
        <v>1641</v>
      </c>
      <c r="C4324" s="476" t="s">
        <v>9</v>
      </c>
      <c r="D4324" s="477">
        <v>83.05</v>
      </c>
    </row>
    <row r="4325" spans="1:4" s="476" customFormat="1" x14ac:dyDescent="0.2">
      <c r="A4325" s="476">
        <v>37420</v>
      </c>
      <c r="B4325" s="476" t="s">
        <v>11288</v>
      </c>
      <c r="C4325" s="476" t="s">
        <v>9</v>
      </c>
      <c r="D4325" s="477">
        <v>46.09</v>
      </c>
    </row>
    <row r="4326" spans="1:4" s="476" customFormat="1" x14ac:dyDescent="0.2">
      <c r="A4326" s="476">
        <v>37421</v>
      </c>
      <c r="B4326" s="476" t="s">
        <v>11289</v>
      </c>
      <c r="C4326" s="476" t="s">
        <v>9</v>
      </c>
      <c r="D4326" s="477">
        <v>63</v>
      </c>
    </row>
    <row r="4327" spans="1:4" s="476" customFormat="1" x14ac:dyDescent="0.2">
      <c r="A4327" s="476">
        <v>37422</v>
      </c>
      <c r="B4327" s="476" t="s">
        <v>11290</v>
      </c>
      <c r="C4327" s="476" t="s">
        <v>9</v>
      </c>
      <c r="D4327" s="477">
        <v>58.97</v>
      </c>
    </row>
    <row r="4328" spans="1:4" s="476" customFormat="1" x14ac:dyDescent="0.2">
      <c r="A4328" s="476">
        <v>37443</v>
      </c>
      <c r="B4328" s="476" t="s">
        <v>11291</v>
      </c>
      <c r="C4328" s="476" t="s">
        <v>9</v>
      </c>
      <c r="D4328" s="477">
        <v>228.22</v>
      </c>
    </row>
    <row r="4329" spans="1:4" s="476" customFormat="1" x14ac:dyDescent="0.2">
      <c r="A4329" s="476">
        <v>37444</v>
      </c>
      <c r="B4329" s="476" t="s">
        <v>11292</v>
      </c>
      <c r="C4329" s="476" t="s">
        <v>9</v>
      </c>
      <c r="D4329" s="477">
        <v>232.09</v>
      </c>
    </row>
    <row r="4330" spans="1:4" s="476" customFormat="1" x14ac:dyDescent="0.2">
      <c r="A4330" s="476">
        <v>37445</v>
      </c>
      <c r="B4330" s="476" t="s">
        <v>11293</v>
      </c>
      <c r="C4330" s="476" t="s">
        <v>9</v>
      </c>
      <c r="D4330" s="477">
        <v>351.78</v>
      </c>
    </row>
    <row r="4331" spans="1:4" s="476" customFormat="1" x14ac:dyDescent="0.2">
      <c r="A4331" s="476">
        <v>37446</v>
      </c>
      <c r="B4331" s="476" t="s">
        <v>11294</v>
      </c>
      <c r="C4331" s="476" t="s">
        <v>9</v>
      </c>
      <c r="D4331" s="477">
        <v>383.5</v>
      </c>
    </row>
    <row r="4332" spans="1:4" s="476" customFormat="1" x14ac:dyDescent="0.2">
      <c r="A4332" s="476">
        <v>37447</v>
      </c>
      <c r="B4332" s="476" t="s">
        <v>11295</v>
      </c>
      <c r="C4332" s="476" t="s">
        <v>9</v>
      </c>
      <c r="D4332" s="477">
        <v>389.5</v>
      </c>
    </row>
    <row r="4333" spans="1:4" s="476" customFormat="1" x14ac:dyDescent="0.2">
      <c r="A4333" s="476">
        <v>37448</v>
      </c>
      <c r="B4333" s="476" t="s">
        <v>11296</v>
      </c>
      <c r="C4333" s="476" t="s">
        <v>9</v>
      </c>
      <c r="D4333" s="477">
        <v>534.26</v>
      </c>
    </row>
    <row r="4334" spans="1:4" s="476" customFormat="1" x14ac:dyDescent="0.2">
      <c r="A4334" s="476">
        <v>37440</v>
      </c>
      <c r="B4334" s="476" t="s">
        <v>11297</v>
      </c>
      <c r="C4334" s="476" t="s">
        <v>9</v>
      </c>
      <c r="D4334" s="477">
        <v>181.14</v>
      </c>
    </row>
    <row r="4335" spans="1:4" s="476" customFormat="1" x14ac:dyDescent="0.2">
      <c r="A4335" s="476">
        <v>37441</v>
      </c>
      <c r="B4335" s="476" t="s">
        <v>11298</v>
      </c>
      <c r="C4335" s="476" t="s">
        <v>9</v>
      </c>
      <c r="D4335" s="477">
        <v>181.14</v>
      </c>
    </row>
    <row r="4336" spans="1:4" s="476" customFormat="1" x14ac:dyDescent="0.2">
      <c r="A4336" s="476">
        <v>37442</v>
      </c>
      <c r="B4336" s="476" t="s">
        <v>11299</v>
      </c>
      <c r="C4336" s="476" t="s">
        <v>9</v>
      </c>
      <c r="D4336" s="477">
        <v>218.17</v>
      </c>
    </row>
    <row r="4337" spans="1:4" s="476" customFormat="1" x14ac:dyDescent="0.2">
      <c r="A4337" s="476">
        <v>38017</v>
      </c>
      <c r="B4337" s="476" t="s">
        <v>11300</v>
      </c>
      <c r="C4337" s="476" t="s">
        <v>9</v>
      </c>
      <c r="D4337" s="477">
        <v>6</v>
      </c>
    </row>
    <row r="4338" spans="1:4" s="476" customFormat="1" x14ac:dyDescent="0.2">
      <c r="A4338" s="476">
        <v>38018</v>
      </c>
      <c r="B4338" s="476" t="s">
        <v>11301</v>
      </c>
      <c r="C4338" s="476" t="s">
        <v>9</v>
      </c>
      <c r="D4338" s="477">
        <v>6.62</v>
      </c>
    </row>
    <row r="4339" spans="1:4" s="476" customFormat="1" x14ac:dyDescent="0.2">
      <c r="A4339" s="476">
        <v>39895</v>
      </c>
      <c r="B4339" s="476" t="s">
        <v>11302</v>
      </c>
      <c r="C4339" s="476" t="s">
        <v>9</v>
      </c>
      <c r="D4339" s="477">
        <v>55.07</v>
      </c>
    </row>
    <row r="4340" spans="1:4" s="476" customFormat="1" x14ac:dyDescent="0.2">
      <c r="A4340" s="476">
        <v>39896</v>
      </c>
      <c r="B4340" s="476" t="s">
        <v>11303</v>
      </c>
      <c r="C4340" s="476" t="s">
        <v>9</v>
      </c>
      <c r="D4340" s="477">
        <v>80.709999999999994</v>
      </c>
    </row>
    <row r="4341" spans="1:4" s="476" customFormat="1" x14ac:dyDescent="0.2">
      <c r="A4341" s="476">
        <v>38873</v>
      </c>
      <c r="B4341" s="476" t="s">
        <v>11304</v>
      </c>
      <c r="C4341" s="476" t="s">
        <v>9</v>
      </c>
      <c r="D4341" s="477">
        <v>19.27</v>
      </c>
    </row>
    <row r="4342" spans="1:4" s="476" customFormat="1" x14ac:dyDescent="0.2">
      <c r="A4342" s="476">
        <v>38874</v>
      </c>
      <c r="B4342" s="476" t="s">
        <v>11305</v>
      </c>
      <c r="C4342" s="476" t="s">
        <v>9</v>
      </c>
      <c r="D4342" s="477">
        <v>23.43</v>
      </c>
    </row>
    <row r="4343" spans="1:4" s="476" customFormat="1" x14ac:dyDescent="0.2">
      <c r="A4343" s="476">
        <v>38875</v>
      </c>
      <c r="B4343" s="476" t="s">
        <v>11306</v>
      </c>
      <c r="C4343" s="476" t="s">
        <v>9</v>
      </c>
      <c r="D4343" s="477">
        <v>41.41</v>
      </c>
    </row>
    <row r="4344" spans="1:4" s="476" customFormat="1" x14ac:dyDescent="0.2">
      <c r="A4344" s="476">
        <v>38876</v>
      </c>
      <c r="B4344" s="476" t="s">
        <v>11307</v>
      </c>
      <c r="C4344" s="476" t="s">
        <v>9</v>
      </c>
      <c r="D4344" s="477">
        <v>55.71</v>
      </c>
    </row>
    <row r="4345" spans="1:4" s="476" customFormat="1" x14ac:dyDescent="0.2">
      <c r="A4345" s="476">
        <v>39000</v>
      </c>
      <c r="B4345" s="476" t="s">
        <v>11308</v>
      </c>
      <c r="C4345" s="476" t="s">
        <v>9</v>
      </c>
      <c r="D4345" s="477">
        <v>38.03</v>
      </c>
    </row>
    <row r="4346" spans="1:4" s="476" customFormat="1" x14ac:dyDescent="0.2">
      <c r="A4346" s="476">
        <v>38674</v>
      </c>
      <c r="B4346" s="476" t="s">
        <v>11309</v>
      </c>
      <c r="C4346" s="476" t="s">
        <v>9</v>
      </c>
      <c r="D4346" s="477">
        <v>20.88</v>
      </c>
    </row>
    <row r="4347" spans="1:4" s="476" customFormat="1" x14ac:dyDescent="0.2">
      <c r="A4347" s="476">
        <v>38911</v>
      </c>
      <c r="B4347" s="476" t="s">
        <v>11310</v>
      </c>
      <c r="C4347" s="476" t="s">
        <v>9</v>
      </c>
      <c r="D4347" s="477">
        <v>69.09</v>
      </c>
    </row>
    <row r="4348" spans="1:4" s="476" customFormat="1" x14ac:dyDescent="0.2">
      <c r="A4348" s="476">
        <v>38912</v>
      </c>
      <c r="B4348" s="476" t="s">
        <v>11311</v>
      </c>
      <c r="C4348" s="476" t="s">
        <v>9</v>
      </c>
      <c r="D4348" s="477">
        <v>87.81</v>
      </c>
    </row>
    <row r="4349" spans="1:4" s="476" customFormat="1" x14ac:dyDescent="0.2">
      <c r="A4349" s="476">
        <v>38019</v>
      </c>
      <c r="B4349" s="476" t="s">
        <v>11312</v>
      </c>
      <c r="C4349" s="476" t="s">
        <v>9</v>
      </c>
      <c r="D4349" s="477">
        <v>5.23</v>
      </c>
    </row>
    <row r="4350" spans="1:4" s="476" customFormat="1" x14ac:dyDescent="0.2">
      <c r="A4350" s="476">
        <v>38020</v>
      </c>
      <c r="B4350" s="476" t="s">
        <v>11313</v>
      </c>
      <c r="C4350" s="476" t="s">
        <v>9</v>
      </c>
      <c r="D4350" s="477">
        <v>6.62</v>
      </c>
    </row>
    <row r="4351" spans="1:4" s="476" customFormat="1" x14ac:dyDescent="0.2">
      <c r="A4351" s="476">
        <v>38454</v>
      </c>
      <c r="B4351" s="476" t="s">
        <v>11314</v>
      </c>
      <c r="C4351" s="476" t="s">
        <v>9</v>
      </c>
      <c r="D4351" s="477">
        <v>6.94</v>
      </c>
    </row>
    <row r="4352" spans="1:4" s="476" customFormat="1" x14ac:dyDescent="0.2">
      <c r="A4352" s="476">
        <v>38455</v>
      </c>
      <c r="B4352" s="476" t="s">
        <v>11315</v>
      </c>
      <c r="C4352" s="476" t="s">
        <v>9</v>
      </c>
      <c r="D4352" s="477">
        <v>6.35</v>
      </c>
    </row>
    <row r="4353" spans="1:4" s="476" customFormat="1" x14ac:dyDescent="0.2">
      <c r="A4353" s="476">
        <v>38462</v>
      </c>
      <c r="B4353" s="476" t="s">
        <v>11316</v>
      </c>
      <c r="C4353" s="476" t="s">
        <v>9</v>
      </c>
      <c r="D4353" s="477">
        <v>179.33</v>
      </c>
    </row>
    <row r="4354" spans="1:4" s="476" customFormat="1" x14ac:dyDescent="0.2">
      <c r="A4354" s="476">
        <v>36362</v>
      </c>
      <c r="B4354" s="476" t="s">
        <v>11317</v>
      </c>
      <c r="C4354" s="476" t="s">
        <v>9</v>
      </c>
      <c r="D4354" s="477">
        <v>2.73</v>
      </c>
    </row>
    <row r="4355" spans="1:4" s="476" customFormat="1" x14ac:dyDescent="0.2">
      <c r="A4355" s="476">
        <v>36298</v>
      </c>
      <c r="B4355" s="476" t="s">
        <v>11318</v>
      </c>
      <c r="C4355" s="476" t="s">
        <v>9</v>
      </c>
      <c r="D4355" s="477">
        <v>4.05</v>
      </c>
    </row>
    <row r="4356" spans="1:4" s="476" customFormat="1" x14ac:dyDescent="0.2">
      <c r="A4356" s="476">
        <v>38456</v>
      </c>
      <c r="B4356" s="476" t="s">
        <v>11319</v>
      </c>
      <c r="C4356" s="476" t="s">
        <v>9</v>
      </c>
      <c r="D4356" s="477">
        <v>6.6</v>
      </c>
    </row>
    <row r="4357" spans="1:4" s="476" customFormat="1" x14ac:dyDescent="0.2">
      <c r="A4357" s="476">
        <v>38457</v>
      </c>
      <c r="B4357" s="476" t="s">
        <v>11320</v>
      </c>
      <c r="C4357" s="476" t="s">
        <v>9</v>
      </c>
      <c r="D4357" s="477">
        <v>14.87</v>
      </c>
    </row>
    <row r="4358" spans="1:4" s="476" customFormat="1" x14ac:dyDescent="0.2">
      <c r="A4358" s="476">
        <v>38458</v>
      </c>
      <c r="B4358" s="476" t="s">
        <v>11321</v>
      </c>
      <c r="C4358" s="476" t="s">
        <v>9</v>
      </c>
      <c r="D4358" s="477">
        <v>19.93</v>
      </c>
    </row>
    <row r="4359" spans="1:4" s="476" customFormat="1" x14ac:dyDescent="0.2">
      <c r="A4359" s="476">
        <v>38459</v>
      </c>
      <c r="B4359" s="476" t="s">
        <v>11322</v>
      </c>
      <c r="C4359" s="476" t="s">
        <v>9</v>
      </c>
      <c r="D4359" s="477">
        <v>35.17</v>
      </c>
    </row>
    <row r="4360" spans="1:4" s="476" customFormat="1" x14ac:dyDescent="0.2">
      <c r="A4360" s="476">
        <v>38460</v>
      </c>
      <c r="B4360" s="476" t="s">
        <v>11323</v>
      </c>
      <c r="C4360" s="476" t="s">
        <v>9</v>
      </c>
      <c r="D4360" s="477">
        <v>73.459999999999994</v>
      </c>
    </row>
    <row r="4361" spans="1:4" s="476" customFormat="1" x14ac:dyDescent="0.2">
      <c r="A4361" s="476">
        <v>38461</v>
      </c>
      <c r="B4361" s="476" t="s">
        <v>11324</v>
      </c>
      <c r="C4361" s="476" t="s">
        <v>9</v>
      </c>
      <c r="D4361" s="477">
        <v>112.06</v>
      </c>
    </row>
    <row r="4362" spans="1:4" s="476" customFormat="1" x14ac:dyDescent="0.2">
      <c r="A4362" s="476">
        <v>7094</v>
      </c>
      <c r="B4362" s="476" t="s">
        <v>11325</v>
      </c>
      <c r="C4362" s="476" t="s">
        <v>9</v>
      </c>
      <c r="D4362" s="477">
        <v>12.14</v>
      </c>
    </row>
    <row r="4363" spans="1:4" s="476" customFormat="1" x14ac:dyDescent="0.2">
      <c r="A4363" s="476">
        <v>7116</v>
      </c>
      <c r="B4363" s="476" t="s">
        <v>1835</v>
      </c>
      <c r="C4363" s="476" t="s">
        <v>9</v>
      </c>
      <c r="D4363" s="477">
        <v>3.2</v>
      </c>
    </row>
    <row r="4364" spans="1:4" s="476" customFormat="1" x14ac:dyDescent="0.2">
      <c r="A4364" s="476">
        <v>7118</v>
      </c>
      <c r="B4364" s="476" t="s">
        <v>11326</v>
      </c>
      <c r="C4364" s="476" t="s">
        <v>9</v>
      </c>
      <c r="D4364" s="477">
        <v>26.79</v>
      </c>
    </row>
    <row r="4365" spans="1:4" s="476" customFormat="1" x14ac:dyDescent="0.2">
      <c r="A4365" s="476">
        <v>7117</v>
      </c>
      <c r="B4365" s="476" t="s">
        <v>11327</v>
      </c>
      <c r="C4365" s="476" t="s">
        <v>9</v>
      </c>
      <c r="D4365" s="477">
        <v>23.82</v>
      </c>
    </row>
    <row r="4366" spans="1:4" s="476" customFormat="1" x14ac:dyDescent="0.2">
      <c r="A4366" s="476">
        <v>7098</v>
      </c>
      <c r="B4366" s="476" t="s">
        <v>11328</v>
      </c>
      <c r="C4366" s="476" t="s">
        <v>9</v>
      </c>
      <c r="D4366" s="477">
        <v>3.32</v>
      </c>
    </row>
    <row r="4367" spans="1:4" s="476" customFormat="1" x14ac:dyDescent="0.2">
      <c r="A4367" s="476">
        <v>7110</v>
      </c>
      <c r="B4367" s="476" t="s">
        <v>11329</v>
      </c>
      <c r="C4367" s="476" t="s">
        <v>9</v>
      </c>
      <c r="D4367" s="477">
        <v>58.27</v>
      </c>
    </row>
    <row r="4368" spans="1:4" s="476" customFormat="1" x14ac:dyDescent="0.2">
      <c r="A4368" s="476">
        <v>7123</v>
      </c>
      <c r="B4368" s="476" t="s">
        <v>11330</v>
      </c>
      <c r="C4368" s="476" t="s">
        <v>9</v>
      </c>
      <c r="D4368" s="477">
        <v>4.2699999999999996</v>
      </c>
    </row>
    <row r="4369" spans="1:4" s="476" customFormat="1" x14ac:dyDescent="0.2">
      <c r="A4369" s="476">
        <v>7121</v>
      </c>
      <c r="B4369" s="476" t="s">
        <v>11331</v>
      </c>
      <c r="C4369" s="476" t="s">
        <v>9</v>
      </c>
      <c r="D4369" s="477">
        <v>10.53</v>
      </c>
    </row>
    <row r="4370" spans="1:4" s="476" customFormat="1" x14ac:dyDescent="0.2">
      <c r="A4370" s="476">
        <v>7137</v>
      </c>
      <c r="B4370" s="476" t="s">
        <v>1643</v>
      </c>
      <c r="C4370" s="476" t="s">
        <v>9</v>
      </c>
      <c r="D4370" s="477">
        <v>9.48</v>
      </c>
    </row>
    <row r="4371" spans="1:4" s="476" customFormat="1" x14ac:dyDescent="0.2">
      <c r="A4371" s="476">
        <v>7122</v>
      </c>
      <c r="B4371" s="476" t="s">
        <v>11332</v>
      </c>
      <c r="C4371" s="476" t="s">
        <v>9</v>
      </c>
      <c r="D4371" s="477">
        <v>11.84</v>
      </c>
    </row>
    <row r="4372" spans="1:4" s="476" customFormat="1" x14ac:dyDescent="0.2">
      <c r="A4372" s="476">
        <v>7114</v>
      </c>
      <c r="B4372" s="476" t="s">
        <v>11333</v>
      </c>
      <c r="C4372" s="476" t="s">
        <v>9</v>
      </c>
      <c r="D4372" s="477">
        <v>18.260000000000002</v>
      </c>
    </row>
    <row r="4373" spans="1:4" s="476" customFormat="1" x14ac:dyDescent="0.2">
      <c r="A4373" s="476">
        <v>7109</v>
      </c>
      <c r="B4373" s="476" t="s">
        <v>11334</v>
      </c>
      <c r="C4373" s="476" t="s">
        <v>9</v>
      </c>
      <c r="D4373" s="477">
        <v>3.2</v>
      </c>
    </row>
    <row r="4374" spans="1:4" s="476" customFormat="1" x14ac:dyDescent="0.2">
      <c r="A4374" s="476">
        <v>7135</v>
      </c>
      <c r="B4374" s="476" t="s">
        <v>11335</v>
      </c>
      <c r="C4374" s="476" t="s">
        <v>9</v>
      </c>
      <c r="D4374" s="477">
        <v>4.99</v>
      </c>
    </row>
    <row r="4375" spans="1:4" s="476" customFormat="1" x14ac:dyDescent="0.2">
      <c r="A4375" s="476">
        <v>37947</v>
      </c>
      <c r="B4375" s="476" t="s">
        <v>11336</v>
      </c>
      <c r="C4375" s="476" t="s">
        <v>9</v>
      </c>
      <c r="D4375" s="477">
        <v>5.05</v>
      </c>
    </row>
    <row r="4376" spans="1:4" s="476" customFormat="1" x14ac:dyDescent="0.2">
      <c r="A4376" s="476">
        <v>7103</v>
      </c>
      <c r="B4376" s="476" t="s">
        <v>11337</v>
      </c>
      <c r="C4376" s="476" t="s">
        <v>9</v>
      </c>
      <c r="D4376" s="477">
        <v>11.58</v>
      </c>
    </row>
    <row r="4377" spans="1:4" s="476" customFormat="1" x14ac:dyDescent="0.2">
      <c r="A4377" s="476">
        <v>40419</v>
      </c>
      <c r="B4377" s="476" t="s">
        <v>11338</v>
      </c>
      <c r="C4377" s="476" t="s">
        <v>9</v>
      </c>
      <c r="D4377" s="477">
        <v>38.57</v>
      </c>
    </row>
    <row r="4378" spans="1:4" s="476" customFormat="1" x14ac:dyDescent="0.2">
      <c r="A4378" s="476">
        <v>40420</v>
      </c>
      <c r="B4378" s="476" t="s">
        <v>11339</v>
      </c>
      <c r="C4378" s="476" t="s">
        <v>9</v>
      </c>
      <c r="D4378" s="477">
        <v>56.27</v>
      </c>
    </row>
    <row r="4379" spans="1:4" s="476" customFormat="1" x14ac:dyDescent="0.2">
      <c r="A4379" s="476">
        <v>40421</v>
      </c>
      <c r="B4379" s="476" t="s">
        <v>11340</v>
      </c>
      <c r="C4379" s="476" t="s">
        <v>9</v>
      </c>
      <c r="D4379" s="477">
        <v>59.9</v>
      </c>
    </row>
    <row r="4380" spans="1:4" s="476" customFormat="1" x14ac:dyDescent="0.2">
      <c r="A4380" s="476">
        <v>7126</v>
      </c>
      <c r="B4380" s="476" t="s">
        <v>11341</v>
      </c>
      <c r="C4380" s="476" t="s">
        <v>9</v>
      </c>
      <c r="D4380" s="477">
        <v>24.31</v>
      </c>
    </row>
    <row r="4381" spans="1:4" s="476" customFormat="1" x14ac:dyDescent="0.2">
      <c r="A4381" s="476">
        <v>38905</v>
      </c>
      <c r="B4381" s="476" t="s">
        <v>11342</v>
      </c>
      <c r="C4381" s="476" t="s">
        <v>9</v>
      </c>
      <c r="D4381" s="477">
        <v>21.65</v>
      </c>
    </row>
    <row r="4382" spans="1:4" s="476" customFormat="1" x14ac:dyDescent="0.2">
      <c r="A4382" s="476">
        <v>38907</v>
      </c>
      <c r="B4382" s="476" t="s">
        <v>11343</v>
      </c>
      <c r="C4382" s="476" t="s">
        <v>9</v>
      </c>
      <c r="D4382" s="477">
        <v>23.03</v>
      </c>
    </row>
    <row r="4383" spans="1:4" s="476" customFormat="1" x14ac:dyDescent="0.2">
      <c r="A4383" s="476">
        <v>38908</v>
      </c>
      <c r="B4383" s="476" t="s">
        <v>11344</v>
      </c>
      <c r="C4383" s="476" t="s">
        <v>9</v>
      </c>
      <c r="D4383" s="477">
        <v>25.92</v>
      </c>
    </row>
    <row r="4384" spans="1:4" s="476" customFormat="1" x14ac:dyDescent="0.2">
      <c r="A4384" s="476">
        <v>38909</v>
      </c>
      <c r="B4384" s="476" t="s">
        <v>11345</v>
      </c>
      <c r="C4384" s="476" t="s">
        <v>9</v>
      </c>
      <c r="D4384" s="477">
        <v>37.270000000000003</v>
      </c>
    </row>
    <row r="4385" spans="1:4" s="476" customFormat="1" x14ac:dyDescent="0.2">
      <c r="A4385" s="476">
        <v>38910</v>
      </c>
      <c r="B4385" s="476" t="s">
        <v>11346</v>
      </c>
      <c r="C4385" s="476" t="s">
        <v>9</v>
      </c>
      <c r="D4385" s="477">
        <v>40.25</v>
      </c>
    </row>
    <row r="4386" spans="1:4" s="476" customFormat="1" x14ac:dyDescent="0.2">
      <c r="A4386" s="476">
        <v>38897</v>
      </c>
      <c r="B4386" s="476" t="s">
        <v>11347</v>
      </c>
      <c r="C4386" s="476" t="s">
        <v>9</v>
      </c>
      <c r="D4386" s="477">
        <v>21.74</v>
      </c>
    </row>
    <row r="4387" spans="1:4" s="476" customFormat="1" x14ac:dyDescent="0.2">
      <c r="A4387" s="476">
        <v>38899</v>
      </c>
      <c r="B4387" s="476" t="s">
        <v>11348</v>
      </c>
      <c r="C4387" s="476" t="s">
        <v>9</v>
      </c>
      <c r="D4387" s="477">
        <v>24.46</v>
      </c>
    </row>
    <row r="4388" spans="1:4" s="476" customFormat="1" x14ac:dyDescent="0.2">
      <c r="A4388" s="476">
        <v>38900</v>
      </c>
      <c r="B4388" s="476" t="s">
        <v>11349</v>
      </c>
      <c r="C4388" s="476" t="s">
        <v>9</v>
      </c>
      <c r="D4388" s="477">
        <v>25.5</v>
      </c>
    </row>
    <row r="4389" spans="1:4" s="476" customFormat="1" x14ac:dyDescent="0.2">
      <c r="A4389" s="476">
        <v>38901</v>
      </c>
      <c r="B4389" s="476" t="s">
        <v>11350</v>
      </c>
      <c r="C4389" s="476" t="s">
        <v>9</v>
      </c>
      <c r="D4389" s="477">
        <v>41.71</v>
      </c>
    </row>
    <row r="4390" spans="1:4" s="476" customFormat="1" x14ac:dyDescent="0.2">
      <c r="A4390" s="476">
        <v>38904</v>
      </c>
      <c r="B4390" s="476" t="s">
        <v>11351</v>
      </c>
      <c r="C4390" s="476" t="s">
        <v>9</v>
      </c>
      <c r="D4390" s="477">
        <v>67.760000000000005</v>
      </c>
    </row>
    <row r="4391" spans="1:4" s="476" customFormat="1" x14ac:dyDescent="0.2">
      <c r="A4391" s="476">
        <v>38903</v>
      </c>
      <c r="B4391" s="476" t="s">
        <v>11352</v>
      </c>
      <c r="C4391" s="476" t="s">
        <v>9</v>
      </c>
      <c r="D4391" s="477">
        <v>67.33</v>
      </c>
    </row>
    <row r="4392" spans="1:4" s="476" customFormat="1" x14ac:dyDescent="0.2">
      <c r="A4392" s="476">
        <v>7091</v>
      </c>
      <c r="B4392" s="476" t="s">
        <v>1836</v>
      </c>
      <c r="C4392" s="476" t="s">
        <v>9</v>
      </c>
      <c r="D4392" s="477">
        <v>15.09</v>
      </c>
    </row>
    <row r="4393" spans="1:4" s="476" customFormat="1" x14ac:dyDescent="0.2">
      <c r="A4393" s="476">
        <v>11655</v>
      </c>
      <c r="B4393" s="476" t="s">
        <v>11353</v>
      </c>
      <c r="C4393" s="476" t="s">
        <v>9</v>
      </c>
      <c r="D4393" s="477">
        <v>14.41</v>
      </c>
    </row>
    <row r="4394" spans="1:4" s="476" customFormat="1" x14ac:dyDescent="0.2">
      <c r="A4394" s="476">
        <v>11656</v>
      </c>
      <c r="B4394" s="476" t="s">
        <v>11354</v>
      </c>
      <c r="C4394" s="476" t="s">
        <v>9</v>
      </c>
      <c r="D4394" s="477">
        <v>15.07</v>
      </c>
    </row>
    <row r="4395" spans="1:4" s="476" customFormat="1" x14ac:dyDescent="0.2">
      <c r="A4395" s="476">
        <v>37948</v>
      </c>
      <c r="B4395" s="476" t="s">
        <v>11355</v>
      </c>
      <c r="C4395" s="476" t="s">
        <v>9</v>
      </c>
      <c r="D4395" s="477">
        <v>3.05</v>
      </c>
    </row>
    <row r="4396" spans="1:4" s="476" customFormat="1" x14ac:dyDescent="0.2">
      <c r="A4396" s="476">
        <v>7097</v>
      </c>
      <c r="B4396" s="476" t="s">
        <v>1825</v>
      </c>
      <c r="C4396" s="476" t="s">
        <v>9</v>
      </c>
      <c r="D4396" s="477">
        <v>6.7</v>
      </c>
    </row>
    <row r="4397" spans="1:4" s="476" customFormat="1" x14ac:dyDescent="0.2">
      <c r="A4397" s="476">
        <v>11657</v>
      </c>
      <c r="B4397" s="476" t="s">
        <v>11356</v>
      </c>
      <c r="C4397" s="476" t="s">
        <v>9</v>
      </c>
      <c r="D4397" s="477">
        <v>13.14</v>
      </c>
    </row>
    <row r="4398" spans="1:4" s="476" customFormat="1" x14ac:dyDescent="0.2">
      <c r="A4398" s="476">
        <v>11658</v>
      </c>
      <c r="B4398" s="476" t="s">
        <v>1827</v>
      </c>
      <c r="C4398" s="476" t="s">
        <v>9</v>
      </c>
      <c r="D4398" s="477">
        <v>13.38</v>
      </c>
    </row>
    <row r="4399" spans="1:4" s="476" customFormat="1" x14ac:dyDescent="0.2">
      <c r="A4399" s="476">
        <v>7146</v>
      </c>
      <c r="B4399" s="476" t="s">
        <v>11357</v>
      </c>
      <c r="C4399" s="476" t="s">
        <v>9</v>
      </c>
      <c r="D4399" s="477">
        <v>180.45</v>
      </c>
    </row>
    <row r="4400" spans="1:4" s="476" customFormat="1" x14ac:dyDescent="0.2">
      <c r="A4400" s="476">
        <v>7138</v>
      </c>
      <c r="B4400" s="476" t="s">
        <v>11358</v>
      </c>
      <c r="C4400" s="476" t="s">
        <v>9</v>
      </c>
      <c r="D4400" s="477">
        <v>1.02</v>
      </c>
    </row>
    <row r="4401" spans="1:4" s="476" customFormat="1" x14ac:dyDescent="0.2">
      <c r="A4401" s="476">
        <v>7139</v>
      </c>
      <c r="B4401" s="476" t="s">
        <v>1626</v>
      </c>
      <c r="C4401" s="476" t="s">
        <v>9</v>
      </c>
      <c r="D4401" s="477">
        <v>1.34</v>
      </c>
    </row>
    <row r="4402" spans="1:4" s="476" customFormat="1" x14ac:dyDescent="0.2">
      <c r="A4402" s="476">
        <v>7140</v>
      </c>
      <c r="B4402" s="476" t="s">
        <v>1046</v>
      </c>
      <c r="C4402" s="476" t="s">
        <v>9</v>
      </c>
      <c r="D4402" s="477">
        <v>4.45</v>
      </c>
    </row>
    <row r="4403" spans="1:4" s="476" customFormat="1" x14ac:dyDescent="0.2">
      <c r="A4403" s="476">
        <v>7141</v>
      </c>
      <c r="B4403" s="476" t="s">
        <v>11359</v>
      </c>
      <c r="C4403" s="476" t="s">
        <v>9</v>
      </c>
      <c r="D4403" s="477">
        <v>9.73</v>
      </c>
    </row>
    <row r="4404" spans="1:4" s="476" customFormat="1" x14ac:dyDescent="0.2">
      <c r="A4404" s="476">
        <v>7143</v>
      </c>
      <c r="B4404" s="476" t="s">
        <v>1633</v>
      </c>
      <c r="C4404" s="476" t="s">
        <v>9</v>
      </c>
      <c r="D4404" s="477">
        <v>32.43</v>
      </c>
    </row>
    <row r="4405" spans="1:4" s="476" customFormat="1" x14ac:dyDescent="0.2">
      <c r="A4405" s="476">
        <v>7144</v>
      </c>
      <c r="B4405" s="476" t="s">
        <v>1629</v>
      </c>
      <c r="C4405" s="476" t="s">
        <v>9</v>
      </c>
      <c r="D4405" s="477">
        <v>64.88</v>
      </c>
    </row>
    <row r="4406" spans="1:4" s="476" customFormat="1" x14ac:dyDescent="0.2">
      <c r="A4406" s="476">
        <v>7145</v>
      </c>
      <c r="B4406" s="476" t="s">
        <v>1676</v>
      </c>
      <c r="C4406" s="476" t="s">
        <v>9</v>
      </c>
      <c r="D4406" s="477">
        <v>106.4</v>
      </c>
    </row>
    <row r="4407" spans="1:4" s="476" customFormat="1" x14ac:dyDescent="0.2">
      <c r="A4407" s="476">
        <v>7142</v>
      </c>
      <c r="B4407" s="476" t="s">
        <v>1631</v>
      </c>
      <c r="C4407" s="476" t="s">
        <v>9</v>
      </c>
      <c r="D4407" s="477">
        <v>10.88</v>
      </c>
    </row>
    <row r="4408" spans="1:4" s="476" customFormat="1" x14ac:dyDescent="0.2">
      <c r="A4408" s="476">
        <v>3593</v>
      </c>
      <c r="B4408" s="476" t="s">
        <v>11360</v>
      </c>
      <c r="C4408" s="476" t="s">
        <v>9</v>
      </c>
      <c r="D4408" s="477">
        <v>87.84</v>
      </c>
    </row>
    <row r="4409" spans="1:4" s="476" customFormat="1" x14ac:dyDescent="0.2">
      <c r="A4409" s="476">
        <v>3588</v>
      </c>
      <c r="B4409" s="476" t="s">
        <v>11361</v>
      </c>
      <c r="C4409" s="476" t="s">
        <v>9</v>
      </c>
      <c r="D4409" s="477">
        <v>67.709999999999994</v>
      </c>
    </row>
    <row r="4410" spans="1:4" s="476" customFormat="1" x14ac:dyDescent="0.2">
      <c r="A4410" s="476">
        <v>3585</v>
      </c>
      <c r="B4410" s="476" t="s">
        <v>11362</v>
      </c>
      <c r="C4410" s="476" t="s">
        <v>9</v>
      </c>
      <c r="D4410" s="477">
        <v>20.91</v>
      </c>
    </row>
    <row r="4411" spans="1:4" s="476" customFormat="1" x14ac:dyDescent="0.2">
      <c r="A4411" s="476">
        <v>3587</v>
      </c>
      <c r="B4411" s="476" t="s">
        <v>11363</v>
      </c>
      <c r="C4411" s="476" t="s">
        <v>9</v>
      </c>
      <c r="D4411" s="477">
        <v>42.01</v>
      </c>
    </row>
    <row r="4412" spans="1:4" s="476" customFormat="1" x14ac:dyDescent="0.2">
      <c r="A4412" s="476">
        <v>3590</v>
      </c>
      <c r="B4412" s="476" t="s">
        <v>11364</v>
      </c>
      <c r="C4412" s="476" t="s">
        <v>9</v>
      </c>
      <c r="D4412" s="477">
        <v>249.42</v>
      </c>
    </row>
    <row r="4413" spans="1:4" s="476" customFormat="1" x14ac:dyDescent="0.2">
      <c r="A4413" s="476">
        <v>3589</v>
      </c>
      <c r="B4413" s="476" t="s">
        <v>11365</v>
      </c>
      <c r="C4413" s="476" t="s">
        <v>9</v>
      </c>
      <c r="D4413" s="477">
        <v>133.87</v>
      </c>
    </row>
    <row r="4414" spans="1:4" s="476" customFormat="1" x14ac:dyDescent="0.2">
      <c r="A4414" s="476">
        <v>3586</v>
      </c>
      <c r="B4414" s="476" t="s">
        <v>11366</v>
      </c>
      <c r="C4414" s="476" t="s">
        <v>9</v>
      </c>
      <c r="D4414" s="477">
        <v>27.39</v>
      </c>
    </row>
    <row r="4415" spans="1:4" s="476" customFormat="1" x14ac:dyDescent="0.2">
      <c r="A4415" s="476">
        <v>3592</v>
      </c>
      <c r="B4415" s="476" t="s">
        <v>11367</v>
      </c>
      <c r="C4415" s="476" t="s">
        <v>9</v>
      </c>
      <c r="D4415" s="477">
        <v>394.26</v>
      </c>
    </row>
    <row r="4416" spans="1:4" s="476" customFormat="1" x14ac:dyDescent="0.2">
      <c r="A4416" s="476">
        <v>3591</v>
      </c>
      <c r="B4416" s="476" t="s">
        <v>11368</v>
      </c>
      <c r="C4416" s="476" t="s">
        <v>9</v>
      </c>
      <c r="D4416" s="477">
        <v>632.01</v>
      </c>
    </row>
    <row r="4417" spans="1:4" s="476" customFormat="1" x14ac:dyDescent="0.2">
      <c r="A4417" s="476">
        <v>40396</v>
      </c>
      <c r="B4417" s="476" t="s">
        <v>11369</v>
      </c>
      <c r="C4417" s="476" t="s">
        <v>9</v>
      </c>
      <c r="D4417" s="477">
        <v>115.82</v>
      </c>
    </row>
    <row r="4418" spans="1:4" s="476" customFormat="1" x14ac:dyDescent="0.2">
      <c r="A4418" s="476">
        <v>40395</v>
      </c>
      <c r="B4418" s="476" t="s">
        <v>11370</v>
      </c>
      <c r="C4418" s="476" t="s">
        <v>9</v>
      </c>
      <c r="D4418" s="477">
        <v>88.88</v>
      </c>
    </row>
    <row r="4419" spans="1:4" s="476" customFormat="1" x14ac:dyDescent="0.2">
      <c r="A4419" s="476">
        <v>40392</v>
      </c>
      <c r="B4419" s="476" t="s">
        <v>11371</v>
      </c>
      <c r="C4419" s="476" t="s">
        <v>9</v>
      </c>
      <c r="D4419" s="477">
        <v>28.6</v>
      </c>
    </row>
    <row r="4420" spans="1:4" s="476" customFormat="1" x14ac:dyDescent="0.2">
      <c r="A4420" s="476">
        <v>40394</v>
      </c>
      <c r="B4420" s="476" t="s">
        <v>11372</v>
      </c>
      <c r="C4420" s="476" t="s">
        <v>9</v>
      </c>
      <c r="D4420" s="477">
        <v>57.87</v>
      </c>
    </row>
    <row r="4421" spans="1:4" s="476" customFormat="1" x14ac:dyDescent="0.2">
      <c r="A4421" s="476">
        <v>40398</v>
      </c>
      <c r="B4421" s="476" t="s">
        <v>11373</v>
      </c>
      <c r="C4421" s="476" t="s">
        <v>9</v>
      </c>
      <c r="D4421" s="477">
        <v>371.58</v>
      </c>
    </row>
    <row r="4422" spans="1:4" s="476" customFormat="1" x14ac:dyDescent="0.2">
      <c r="A4422" s="476">
        <v>40397</v>
      </c>
      <c r="B4422" s="476" t="s">
        <v>11374</v>
      </c>
      <c r="C4422" s="476" t="s">
        <v>9</v>
      </c>
      <c r="D4422" s="477">
        <v>190.29</v>
      </c>
    </row>
    <row r="4423" spans="1:4" s="476" customFormat="1" x14ac:dyDescent="0.2">
      <c r="A4423" s="476">
        <v>40393</v>
      </c>
      <c r="B4423" s="476" t="s">
        <v>11375</v>
      </c>
      <c r="C4423" s="476" t="s">
        <v>9</v>
      </c>
      <c r="D4423" s="477">
        <v>36.840000000000003</v>
      </c>
    </row>
    <row r="4424" spans="1:4" s="476" customFormat="1" x14ac:dyDescent="0.2">
      <c r="A4424" s="476">
        <v>40399</v>
      </c>
      <c r="B4424" s="476" t="s">
        <v>11376</v>
      </c>
      <c r="C4424" s="476" t="s">
        <v>9</v>
      </c>
      <c r="D4424" s="477">
        <v>607.89</v>
      </c>
    </row>
    <row r="4425" spans="1:4" s="476" customFormat="1" x14ac:dyDescent="0.2">
      <c r="A4425" s="476">
        <v>39322</v>
      </c>
      <c r="B4425" s="476" t="s">
        <v>11377</v>
      </c>
      <c r="C4425" s="476" t="s">
        <v>9</v>
      </c>
      <c r="D4425" s="477">
        <v>26.26</v>
      </c>
    </row>
    <row r="4426" spans="1:4" s="476" customFormat="1" x14ac:dyDescent="0.2">
      <c r="A4426" s="476">
        <v>39289</v>
      </c>
      <c r="B4426" s="476" t="s">
        <v>11378</v>
      </c>
      <c r="C4426" s="476" t="s">
        <v>9</v>
      </c>
      <c r="D4426" s="477">
        <v>31.46</v>
      </c>
    </row>
    <row r="4427" spans="1:4" s="476" customFormat="1" x14ac:dyDescent="0.2">
      <c r="A4427" s="476">
        <v>39290</v>
      </c>
      <c r="B4427" s="476" t="s">
        <v>11379</v>
      </c>
      <c r="C4427" s="476" t="s">
        <v>9</v>
      </c>
      <c r="D4427" s="477">
        <v>53.4</v>
      </c>
    </row>
    <row r="4428" spans="1:4" s="476" customFormat="1" x14ac:dyDescent="0.2">
      <c r="A4428" s="476">
        <v>39291</v>
      </c>
      <c r="B4428" s="476" t="s">
        <v>11380</v>
      </c>
      <c r="C4428" s="476" t="s">
        <v>9</v>
      </c>
      <c r="D4428" s="477">
        <v>79.95</v>
      </c>
    </row>
    <row r="4429" spans="1:4" s="476" customFormat="1" x14ac:dyDescent="0.2">
      <c r="A4429" s="476">
        <v>20174</v>
      </c>
      <c r="B4429" s="476" t="s">
        <v>11381</v>
      </c>
      <c r="C4429" s="476" t="s">
        <v>9</v>
      </c>
      <c r="D4429" s="477">
        <v>36.770000000000003</v>
      </c>
    </row>
    <row r="4430" spans="1:4" s="476" customFormat="1" x14ac:dyDescent="0.2">
      <c r="A4430" s="476">
        <v>41892</v>
      </c>
      <c r="B4430" s="476" t="s">
        <v>11382</v>
      </c>
      <c r="C4430" s="476" t="s">
        <v>9</v>
      </c>
      <c r="D4430" s="477">
        <v>132.18</v>
      </c>
    </row>
    <row r="4431" spans="1:4" s="476" customFormat="1" x14ac:dyDescent="0.2">
      <c r="A4431" s="476">
        <v>7048</v>
      </c>
      <c r="B4431" s="476" t="s">
        <v>11383</v>
      </c>
      <c r="C4431" s="476" t="s">
        <v>9</v>
      </c>
      <c r="D4431" s="477">
        <v>28.53</v>
      </c>
    </row>
    <row r="4432" spans="1:4" s="476" customFormat="1" x14ac:dyDescent="0.2">
      <c r="A4432" s="476">
        <v>7088</v>
      </c>
      <c r="B4432" s="476" t="s">
        <v>11384</v>
      </c>
      <c r="C4432" s="476" t="s">
        <v>9</v>
      </c>
      <c r="D4432" s="477">
        <v>62.39</v>
      </c>
    </row>
    <row r="4433" spans="1:4" s="476" customFormat="1" x14ac:dyDescent="0.2">
      <c r="A4433" s="476">
        <v>20179</v>
      </c>
      <c r="B4433" s="476" t="s">
        <v>13296</v>
      </c>
      <c r="C4433" s="476" t="s">
        <v>9</v>
      </c>
      <c r="D4433" s="477">
        <v>49.5</v>
      </c>
    </row>
    <row r="4434" spans="1:4" s="476" customFormat="1" x14ac:dyDescent="0.2">
      <c r="A4434" s="476">
        <v>20178</v>
      </c>
      <c r="B4434" s="476" t="s">
        <v>13297</v>
      </c>
      <c r="C4434" s="476" t="s">
        <v>9</v>
      </c>
      <c r="D4434" s="477">
        <v>43.74</v>
      </c>
    </row>
    <row r="4435" spans="1:4" s="476" customFormat="1" x14ac:dyDescent="0.2">
      <c r="A4435" s="476">
        <v>20180</v>
      </c>
      <c r="B4435" s="476" t="s">
        <v>13298</v>
      </c>
      <c r="C4435" s="476" t="s">
        <v>9</v>
      </c>
      <c r="D4435" s="477">
        <v>80.38</v>
      </c>
    </row>
    <row r="4436" spans="1:4" s="476" customFormat="1" x14ac:dyDescent="0.2">
      <c r="A4436" s="476">
        <v>20181</v>
      </c>
      <c r="B4436" s="476" t="s">
        <v>13299</v>
      </c>
      <c r="C4436" s="476" t="s">
        <v>9</v>
      </c>
      <c r="D4436" s="477">
        <v>119.25</v>
      </c>
    </row>
    <row r="4437" spans="1:4" s="476" customFormat="1" x14ac:dyDescent="0.2">
      <c r="A4437" s="476">
        <v>20177</v>
      </c>
      <c r="B4437" s="476" t="s">
        <v>13300</v>
      </c>
      <c r="C4437" s="476" t="s">
        <v>9</v>
      </c>
      <c r="D4437" s="477">
        <v>28.67</v>
      </c>
    </row>
    <row r="4438" spans="1:4" s="476" customFormat="1" x14ac:dyDescent="0.2">
      <c r="A4438" s="476">
        <v>7082</v>
      </c>
      <c r="B4438" s="476" t="s">
        <v>11385</v>
      </c>
      <c r="C4438" s="476" t="s">
        <v>9</v>
      </c>
      <c r="D4438" s="477">
        <v>68.209999999999994</v>
      </c>
    </row>
    <row r="4439" spans="1:4" s="476" customFormat="1" x14ac:dyDescent="0.2">
      <c r="A4439" s="476">
        <v>42707</v>
      </c>
      <c r="B4439" s="476" t="s">
        <v>11386</v>
      </c>
      <c r="C4439" s="476" t="s">
        <v>9</v>
      </c>
      <c r="D4439" s="477">
        <v>185.25</v>
      </c>
    </row>
    <row r="4440" spans="1:4" s="476" customFormat="1" x14ac:dyDescent="0.2">
      <c r="A4440" s="476">
        <v>7069</v>
      </c>
      <c r="B4440" s="476" t="s">
        <v>11387</v>
      </c>
      <c r="C4440" s="476" t="s">
        <v>9</v>
      </c>
      <c r="D4440" s="477">
        <v>151.38999999999999</v>
      </c>
    </row>
    <row r="4441" spans="1:4" s="476" customFormat="1" x14ac:dyDescent="0.2">
      <c r="A4441" s="476">
        <v>42708</v>
      </c>
      <c r="B4441" s="476" t="s">
        <v>11388</v>
      </c>
      <c r="C4441" s="476" t="s">
        <v>9</v>
      </c>
      <c r="D4441" s="477">
        <v>486.23</v>
      </c>
    </row>
    <row r="4442" spans="1:4" s="476" customFormat="1" x14ac:dyDescent="0.2">
      <c r="A4442" s="476">
        <v>7070</v>
      </c>
      <c r="B4442" s="476" t="s">
        <v>11389</v>
      </c>
      <c r="C4442" s="476" t="s">
        <v>9</v>
      </c>
      <c r="D4442" s="477">
        <v>216.79</v>
      </c>
    </row>
    <row r="4443" spans="1:4" s="476" customFormat="1" x14ac:dyDescent="0.2">
      <c r="A4443" s="476">
        <v>42709</v>
      </c>
      <c r="B4443" s="476" t="s">
        <v>11390</v>
      </c>
      <c r="C4443" s="476" t="s">
        <v>9</v>
      </c>
      <c r="D4443" s="477">
        <v>727.18</v>
      </c>
    </row>
    <row r="4444" spans="1:4" s="476" customFormat="1" x14ac:dyDescent="0.2">
      <c r="A4444" s="476">
        <v>42710</v>
      </c>
      <c r="B4444" s="476" t="s">
        <v>11391</v>
      </c>
      <c r="C4444" s="476" t="s">
        <v>9</v>
      </c>
      <c r="D4444" s="478">
        <v>2090.29</v>
      </c>
    </row>
    <row r="4445" spans="1:4" s="476" customFormat="1" x14ac:dyDescent="0.2">
      <c r="A4445" s="476">
        <v>42716</v>
      </c>
      <c r="B4445" s="476" t="s">
        <v>11392</v>
      </c>
      <c r="C4445" s="476" t="s">
        <v>9</v>
      </c>
      <c r="D4445" s="478">
        <v>2601.7199999999998</v>
      </c>
    </row>
    <row r="4446" spans="1:4" s="476" customFormat="1" x14ac:dyDescent="0.2">
      <c r="A4446" s="476">
        <v>20172</v>
      </c>
      <c r="B4446" s="476" t="s">
        <v>11393</v>
      </c>
      <c r="C4446" s="476" t="s">
        <v>9</v>
      </c>
      <c r="D4446" s="477">
        <v>50.03</v>
      </c>
    </row>
    <row r="4447" spans="1:4" s="476" customFormat="1" x14ac:dyDescent="0.2">
      <c r="A4447" s="476">
        <v>40945</v>
      </c>
      <c r="B4447" s="476" t="s">
        <v>11394</v>
      </c>
      <c r="C4447" s="476" t="s">
        <v>7605</v>
      </c>
      <c r="D4447" s="477">
        <v>16.71</v>
      </c>
    </row>
    <row r="4448" spans="1:4" s="476" customFormat="1" x14ac:dyDescent="0.2">
      <c r="A4448" s="476">
        <v>40946</v>
      </c>
      <c r="B4448" s="476" t="s">
        <v>11395</v>
      </c>
      <c r="C4448" s="476" t="s">
        <v>908</v>
      </c>
      <c r="D4448" s="478">
        <v>2978.1</v>
      </c>
    </row>
    <row r="4449" spans="1:4" s="476" customFormat="1" x14ac:dyDescent="0.2">
      <c r="A4449" s="476">
        <v>7153</v>
      </c>
      <c r="B4449" s="476" t="s">
        <v>11396</v>
      </c>
      <c r="C4449" s="476" t="s">
        <v>7605</v>
      </c>
      <c r="D4449" s="477">
        <v>47.35</v>
      </c>
    </row>
    <row r="4450" spans="1:4" s="476" customFormat="1" x14ac:dyDescent="0.2">
      <c r="A4450" s="476">
        <v>41089</v>
      </c>
      <c r="B4450" s="476" t="s">
        <v>11397</v>
      </c>
      <c r="C4450" s="476" t="s">
        <v>908</v>
      </c>
      <c r="D4450" s="478">
        <v>8437.85</v>
      </c>
    </row>
    <row r="4451" spans="1:4" s="476" customFormat="1" x14ac:dyDescent="0.2">
      <c r="A4451" s="476">
        <v>40943</v>
      </c>
      <c r="B4451" s="476" t="s">
        <v>11398</v>
      </c>
      <c r="C4451" s="476" t="s">
        <v>7605</v>
      </c>
      <c r="D4451" s="477">
        <v>39.51</v>
      </c>
    </row>
    <row r="4452" spans="1:4" s="476" customFormat="1" x14ac:dyDescent="0.2">
      <c r="A4452" s="476">
        <v>40944</v>
      </c>
      <c r="B4452" s="476" t="s">
        <v>2212</v>
      </c>
      <c r="C4452" s="476" t="s">
        <v>908</v>
      </c>
      <c r="D4452" s="478">
        <v>7042.17</v>
      </c>
    </row>
    <row r="4453" spans="1:4" s="476" customFormat="1" x14ac:dyDescent="0.2">
      <c r="A4453" s="476">
        <v>6175</v>
      </c>
      <c r="B4453" s="476" t="s">
        <v>11399</v>
      </c>
      <c r="C4453" s="476" t="s">
        <v>7605</v>
      </c>
      <c r="D4453" s="477">
        <v>23.18</v>
      </c>
    </row>
    <row r="4454" spans="1:4" s="476" customFormat="1" x14ac:dyDescent="0.2">
      <c r="A4454" s="476">
        <v>41092</v>
      </c>
      <c r="B4454" s="476" t="s">
        <v>11400</v>
      </c>
      <c r="C4454" s="476" t="s">
        <v>908</v>
      </c>
      <c r="D4454" s="478">
        <v>4132.9799999999996</v>
      </c>
    </row>
    <row r="4455" spans="1:4" s="476" customFormat="1" x14ac:dyDescent="0.2">
      <c r="A4455" s="476">
        <v>37712</v>
      </c>
      <c r="B4455" s="476" t="s">
        <v>11401</v>
      </c>
      <c r="C4455" s="476" t="s">
        <v>3</v>
      </c>
      <c r="D4455" s="477">
        <v>61.5</v>
      </c>
    </row>
    <row r="4456" spans="1:4" s="476" customFormat="1" x14ac:dyDescent="0.2">
      <c r="A4456" s="476">
        <v>34547</v>
      </c>
      <c r="B4456" s="476" t="s">
        <v>1521</v>
      </c>
      <c r="C4456" s="476" t="s">
        <v>27</v>
      </c>
      <c r="D4456" s="477">
        <v>6.67</v>
      </c>
    </row>
    <row r="4457" spans="1:4" s="476" customFormat="1" x14ac:dyDescent="0.2">
      <c r="A4457" s="476">
        <v>34548</v>
      </c>
      <c r="B4457" s="476" t="s">
        <v>11402</v>
      </c>
      <c r="C4457" s="476" t="s">
        <v>27</v>
      </c>
      <c r="D4457" s="477">
        <v>10.95</v>
      </c>
    </row>
    <row r="4458" spans="1:4" s="476" customFormat="1" x14ac:dyDescent="0.2">
      <c r="A4458" s="476">
        <v>34558</v>
      </c>
      <c r="B4458" s="476" t="s">
        <v>11403</v>
      </c>
      <c r="C4458" s="476" t="s">
        <v>27</v>
      </c>
      <c r="D4458" s="477">
        <v>5.43</v>
      </c>
    </row>
    <row r="4459" spans="1:4" s="476" customFormat="1" x14ac:dyDescent="0.2">
      <c r="A4459" s="476">
        <v>34550</v>
      </c>
      <c r="B4459" s="476" t="s">
        <v>11404</v>
      </c>
      <c r="C4459" s="476" t="s">
        <v>27</v>
      </c>
      <c r="D4459" s="477">
        <v>2.88</v>
      </c>
    </row>
    <row r="4460" spans="1:4" s="476" customFormat="1" x14ac:dyDescent="0.2">
      <c r="A4460" s="476">
        <v>34557</v>
      </c>
      <c r="B4460" s="476" t="s">
        <v>11405</v>
      </c>
      <c r="C4460" s="476" t="s">
        <v>27</v>
      </c>
      <c r="D4460" s="477">
        <v>4.22</v>
      </c>
    </row>
    <row r="4461" spans="1:4" s="476" customFormat="1" x14ac:dyDescent="0.2">
      <c r="A4461" s="476">
        <v>37411</v>
      </c>
      <c r="B4461" s="476" t="s">
        <v>1297</v>
      </c>
      <c r="C4461" s="476" t="s">
        <v>3</v>
      </c>
      <c r="D4461" s="477">
        <v>30.89</v>
      </c>
    </row>
    <row r="4462" spans="1:4" s="476" customFormat="1" x14ac:dyDescent="0.2">
      <c r="A4462" s="476">
        <v>39508</v>
      </c>
      <c r="B4462" s="476" t="s">
        <v>11406</v>
      </c>
      <c r="C4462" s="476" t="s">
        <v>3</v>
      </c>
      <c r="D4462" s="477">
        <v>17.350000000000001</v>
      </c>
    </row>
    <row r="4463" spans="1:4" s="476" customFormat="1" x14ac:dyDescent="0.2">
      <c r="A4463" s="476">
        <v>39507</v>
      </c>
      <c r="B4463" s="476" t="s">
        <v>11407</v>
      </c>
      <c r="C4463" s="476" t="s">
        <v>3</v>
      </c>
      <c r="D4463" s="477">
        <v>25.89</v>
      </c>
    </row>
    <row r="4464" spans="1:4" s="476" customFormat="1" x14ac:dyDescent="0.2">
      <c r="A4464" s="476">
        <v>7155</v>
      </c>
      <c r="B4464" s="476" t="s">
        <v>11408</v>
      </c>
      <c r="C4464" s="476" t="s">
        <v>3</v>
      </c>
      <c r="D4464" s="477">
        <v>33.229999999999997</v>
      </c>
    </row>
    <row r="4465" spans="1:4" s="476" customFormat="1" x14ac:dyDescent="0.2">
      <c r="A4465" s="476">
        <v>42406</v>
      </c>
      <c r="B4465" s="476" t="s">
        <v>11409</v>
      </c>
      <c r="C4465" s="476" t="s">
        <v>3</v>
      </c>
      <c r="D4465" s="477">
        <v>38.1</v>
      </c>
    </row>
    <row r="4466" spans="1:4" s="476" customFormat="1" x14ac:dyDescent="0.2">
      <c r="A4466" s="476">
        <v>7156</v>
      </c>
      <c r="B4466" s="476" t="s">
        <v>1267</v>
      </c>
      <c r="C4466" s="476" t="s">
        <v>3</v>
      </c>
      <c r="D4466" s="477">
        <v>47.68</v>
      </c>
    </row>
    <row r="4467" spans="1:4" s="476" customFormat="1" x14ac:dyDescent="0.2">
      <c r="A4467" s="476">
        <v>43127</v>
      </c>
      <c r="B4467" s="476" t="s">
        <v>11410</v>
      </c>
      <c r="C4467" s="476" t="s">
        <v>3</v>
      </c>
      <c r="D4467" s="477">
        <v>68.239999999999995</v>
      </c>
    </row>
    <row r="4468" spans="1:4" s="476" customFormat="1" x14ac:dyDescent="0.2">
      <c r="A4468" s="476">
        <v>10917</v>
      </c>
      <c r="B4468" s="476" t="s">
        <v>11411</v>
      </c>
      <c r="C4468" s="476" t="s">
        <v>3</v>
      </c>
      <c r="D4468" s="477">
        <v>14.4</v>
      </c>
    </row>
    <row r="4469" spans="1:4" s="476" customFormat="1" x14ac:dyDescent="0.2">
      <c r="A4469" s="476">
        <v>21141</v>
      </c>
      <c r="B4469" s="476" t="s">
        <v>11412</v>
      </c>
      <c r="C4469" s="476" t="s">
        <v>3</v>
      </c>
      <c r="D4469" s="477">
        <v>22.3</v>
      </c>
    </row>
    <row r="4470" spans="1:4" s="476" customFormat="1" x14ac:dyDescent="0.2">
      <c r="A4470" s="476">
        <v>39509</v>
      </c>
      <c r="B4470" s="476" t="s">
        <v>11413</v>
      </c>
      <c r="C4470" s="476" t="s">
        <v>3</v>
      </c>
      <c r="D4470" s="477">
        <v>21.45</v>
      </c>
    </row>
    <row r="4471" spans="1:4" s="476" customFormat="1" x14ac:dyDescent="0.2">
      <c r="A4471" s="476">
        <v>25988</v>
      </c>
      <c r="B4471" s="476" t="s">
        <v>11414</v>
      </c>
      <c r="C4471" s="476" t="s">
        <v>3</v>
      </c>
      <c r="D4471" s="477">
        <v>15.85</v>
      </c>
    </row>
    <row r="4472" spans="1:4" s="476" customFormat="1" x14ac:dyDescent="0.2">
      <c r="A4472" s="476">
        <v>7167</v>
      </c>
      <c r="B4472" s="476" t="s">
        <v>1542</v>
      </c>
      <c r="C4472" s="476" t="s">
        <v>3</v>
      </c>
      <c r="D4472" s="477">
        <v>25.25</v>
      </c>
    </row>
    <row r="4473" spans="1:4" s="476" customFormat="1" x14ac:dyDescent="0.2">
      <c r="A4473" s="476">
        <v>10928</v>
      </c>
      <c r="B4473" s="476" t="s">
        <v>11415</v>
      </c>
      <c r="C4473" s="476" t="s">
        <v>3</v>
      </c>
      <c r="D4473" s="477">
        <v>14.51</v>
      </c>
    </row>
    <row r="4474" spans="1:4" s="476" customFormat="1" x14ac:dyDescent="0.2">
      <c r="A4474" s="476">
        <v>10933</v>
      </c>
      <c r="B4474" s="476" t="s">
        <v>11416</v>
      </c>
      <c r="C4474" s="476" t="s">
        <v>3</v>
      </c>
      <c r="D4474" s="477">
        <v>21.88</v>
      </c>
    </row>
    <row r="4475" spans="1:4" s="476" customFormat="1" x14ac:dyDescent="0.2">
      <c r="A4475" s="476">
        <v>7158</v>
      </c>
      <c r="B4475" s="476" t="s">
        <v>11417</v>
      </c>
      <c r="C4475" s="476" t="s">
        <v>3</v>
      </c>
      <c r="D4475" s="477">
        <v>37.119999999999997</v>
      </c>
    </row>
    <row r="4476" spans="1:4" s="476" customFormat="1" x14ac:dyDescent="0.2">
      <c r="A4476" s="476">
        <v>10927</v>
      </c>
      <c r="B4476" s="476" t="s">
        <v>11418</v>
      </c>
      <c r="C4476" s="476" t="s">
        <v>3</v>
      </c>
      <c r="D4476" s="477">
        <v>23.74</v>
      </c>
    </row>
    <row r="4477" spans="1:4" s="476" customFormat="1" x14ac:dyDescent="0.2">
      <c r="A4477" s="476">
        <v>7162</v>
      </c>
      <c r="B4477" s="476" t="s">
        <v>11419</v>
      </c>
      <c r="C4477" s="476" t="s">
        <v>3</v>
      </c>
      <c r="D4477" s="477">
        <v>58.09</v>
      </c>
    </row>
    <row r="4478" spans="1:4" s="476" customFormat="1" x14ac:dyDescent="0.2">
      <c r="A4478" s="476">
        <v>10932</v>
      </c>
      <c r="B4478" s="476" t="s">
        <v>11420</v>
      </c>
      <c r="C4478" s="476" t="s">
        <v>3</v>
      </c>
      <c r="D4478" s="477">
        <v>101.03</v>
      </c>
    </row>
    <row r="4479" spans="1:4" s="476" customFormat="1" x14ac:dyDescent="0.2">
      <c r="A4479" s="476">
        <v>10937</v>
      </c>
      <c r="B4479" s="476" t="s">
        <v>11421</v>
      </c>
      <c r="C4479" s="476" t="s">
        <v>3</v>
      </c>
      <c r="D4479" s="477">
        <v>25.97</v>
      </c>
    </row>
    <row r="4480" spans="1:4" s="476" customFormat="1" x14ac:dyDescent="0.2">
      <c r="A4480" s="476">
        <v>10935</v>
      </c>
      <c r="B4480" s="476" t="s">
        <v>11422</v>
      </c>
      <c r="C4480" s="476" t="s">
        <v>3</v>
      </c>
      <c r="D4480" s="477">
        <v>45.04</v>
      </c>
    </row>
    <row r="4481" spans="1:4" s="476" customFormat="1" x14ac:dyDescent="0.2">
      <c r="A4481" s="476">
        <v>10931</v>
      </c>
      <c r="B4481" s="476" t="s">
        <v>11423</v>
      </c>
      <c r="C4481" s="476" t="s">
        <v>3</v>
      </c>
      <c r="D4481" s="477">
        <v>12.67</v>
      </c>
    </row>
    <row r="4482" spans="1:4" s="476" customFormat="1" x14ac:dyDescent="0.2">
      <c r="A4482" s="476">
        <v>7164</v>
      </c>
      <c r="B4482" s="476" t="s">
        <v>11424</v>
      </c>
      <c r="C4482" s="476" t="s">
        <v>3</v>
      </c>
      <c r="D4482" s="477">
        <v>41.92</v>
      </c>
    </row>
    <row r="4483" spans="1:4" s="476" customFormat="1" x14ac:dyDescent="0.2">
      <c r="A4483" s="476">
        <v>36887</v>
      </c>
      <c r="B4483" s="476" t="s">
        <v>11425</v>
      </c>
      <c r="C4483" s="476" t="s">
        <v>3</v>
      </c>
      <c r="D4483" s="477">
        <v>9.9600000000000009</v>
      </c>
    </row>
    <row r="4484" spans="1:4" s="476" customFormat="1" x14ac:dyDescent="0.2">
      <c r="A4484" s="476">
        <v>34630</v>
      </c>
      <c r="B4484" s="476" t="s">
        <v>11426</v>
      </c>
      <c r="C4484" s="476" t="s">
        <v>9</v>
      </c>
      <c r="D4484" s="477">
        <v>999.55</v>
      </c>
    </row>
    <row r="4485" spans="1:4" s="476" customFormat="1" x14ac:dyDescent="0.2">
      <c r="A4485" s="476">
        <v>7161</v>
      </c>
      <c r="B4485" s="476" t="s">
        <v>11427</v>
      </c>
      <c r="C4485" s="476" t="s">
        <v>3</v>
      </c>
      <c r="D4485" s="477">
        <v>5.21</v>
      </c>
    </row>
    <row r="4486" spans="1:4" s="476" customFormat="1" x14ac:dyDescent="0.2">
      <c r="A4486" s="476">
        <v>7170</v>
      </c>
      <c r="B4486" s="476" t="s">
        <v>11428</v>
      </c>
      <c r="C4486" s="476" t="s">
        <v>3</v>
      </c>
      <c r="D4486" s="477">
        <v>2.41</v>
      </c>
    </row>
    <row r="4487" spans="1:4" s="476" customFormat="1" x14ac:dyDescent="0.2">
      <c r="A4487" s="476">
        <v>37524</v>
      </c>
      <c r="B4487" s="476" t="s">
        <v>11429</v>
      </c>
      <c r="C4487" s="476" t="s">
        <v>27</v>
      </c>
      <c r="D4487" s="477">
        <v>2.2000000000000002</v>
      </c>
    </row>
    <row r="4488" spans="1:4" s="476" customFormat="1" x14ac:dyDescent="0.2">
      <c r="A4488" s="476">
        <v>37525</v>
      </c>
      <c r="B4488" s="476" t="s">
        <v>1003</v>
      </c>
      <c r="C4488" s="476" t="s">
        <v>27</v>
      </c>
      <c r="D4488" s="477">
        <v>3.01</v>
      </c>
    </row>
    <row r="4489" spans="1:4" s="476" customFormat="1" x14ac:dyDescent="0.2">
      <c r="A4489" s="476">
        <v>36789</v>
      </c>
      <c r="B4489" s="476" t="s">
        <v>11430</v>
      </c>
      <c r="C4489" s="476" t="s">
        <v>9</v>
      </c>
      <c r="D4489" s="477">
        <v>2</v>
      </c>
    </row>
    <row r="4490" spans="1:4" s="476" customFormat="1" x14ac:dyDescent="0.2">
      <c r="A4490" s="476">
        <v>7173</v>
      </c>
      <c r="B4490" s="476" t="s">
        <v>11431</v>
      </c>
      <c r="C4490" s="476" t="s">
        <v>8049</v>
      </c>
      <c r="D4490" s="478">
        <v>1295.05</v>
      </c>
    </row>
    <row r="4491" spans="1:4" s="476" customFormat="1" x14ac:dyDescent="0.2">
      <c r="A4491" s="476">
        <v>7175</v>
      </c>
      <c r="B4491" s="476" t="s">
        <v>13301</v>
      </c>
      <c r="C4491" s="476" t="s">
        <v>9</v>
      </c>
      <c r="D4491" s="477">
        <v>1.46</v>
      </c>
    </row>
    <row r="4492" spans="1:4" s="476" customFormat="1" x14ac:dyDescent="0.2">
      <c r="A4492" s="476">
        <v>40741</v>
      </c>
      <c r="B4492" s="476" t="s">
        <v>11432</v>
      </c>
      <c r="C4492" s="476" t="s">
        <v>9</v>
      </c>
      <c r="D4492" s="477">
        <v>2.71</v>
      </c>
    </row>
    <row r="4493" spans="1:4" s="476" customFormat="1" x14ac:dyDescent="0.2">
      <c r="A4493" s="476">
        <v>7184</v>
      </c>
      <c r="B4493" s="476" t="s">
        <v>1260</v>
      </c>
      <c r="C4493" s="476" t="s">
        <v>3</v>
      </c>
      <c r="D4493" s="477">
        <v>36.89</v>
      </c>
    </row>
    <row r="4494" spans="1:4" s="476" customFormat="1" x14ac:dyDescent="0.2">
      <c r="A4494" s="476">
        <v>34458</v>
      </c>
      <c r="B4494" s="476" t="s">
        <v>11433</v>
      </c>
      <c r="C4494" s="476" t="s">
        <v>9</v>
      </c>
      <c r="D4494" s="477">
        <v>153.41</v>
      </c>
    </row>
    <row r="4495" spans="1:4" s="476" customFormat="1" x14ac:dyDescent="0.2">
      <c r="A4495" s="476">
        <v>34464</v>
      </c>
      <c r="B4495" s="476" t="s">
        <v>11434</v>
      </c>
      <c r="C4495" s="476" t="s">
        <v>9</v>
      </c>
      <c r="D4495" s="477">
        <v>205.82</v>
      </c>
    </row>
    <row r="4496" spans="1:4" s="476" customFormat="1" x14ac:dyDescent="0.2">
      <c r="A4496" s="476">
        <v>34468</v>
      </c>
      <c r="B4496" s="476" t="s">
        <v>11435</v>
      </c>
      <c r="C4496" s="476" t="s">
        <v>9</v>
      </c>
      <c r="D4496" s="477">
        <v>237.54</v>
      </c>
    </row>
    <row r="4497" spans="1:4" s="476" customFormat="1" x14ac:dyDescent="0.2">
      <c r="A4497" s="476">
        <v>34473</v>
      </c>
      <c r="B4497" s="476" t="s">
        <v>11436</v>
      </c>
      <c r="C4497" s="476" t="s">
        <v>9</v>
      </c>
      <c r="D4497" s="477">
        <v>194.27</v>
      </c>
    </row>
    <row r="4498" spans="1:4" s="476" customFormat="1" x14ac:dyDescent="0.2">
      <c r="A4498" s="476">
        <v>34480</v>
      </c>
      <c r="B4498" s="476" t="s">
        <v>11437</v>
      </c>
      <c r="C4498" s="476" t="s">
        <v>9</v>
      </c>
      <c r="D4498" s="477">
        <v>264.92</v>
      </c>
    </row>
    <row r="4499" spans="1:4" s="476" customFormat="1" x14ac:dyDescent="0.2">
      <c r="A4499" s="476">
        <v>34486</v>
      </c>
      <c r="B4499" s="476" t="s">
        <v>11438</v>
      </c>
      <c r="C4499" s="476" t="s">
        <v>9</v>
      </c>
      <c r="D4499" s="477">
        <v>296.70999999999998</v>
      </c>
    </row>
    <row r="4500" spans="1:4" s="476" customFormat="1" x14ac:dyDescent="0.2">
      <c r="A4500" s="476">
        <v>7202</v>
      </c>
      <c r="B4500" s="476" t="s">
        <v>11439</v>
      </c>
      <c r="C4500" s="476" t="s">
        <v>3</v>
      </c>
      <c r="D4500" s="477">
        <v>60.8</v>
      </c>
    </row>
    <row r="4501" spans="1:4" s="476" customFormat="1" x14ac:dyDescent="0.2">
      <c r="A4501" s="476">
        <v>7190</v>
      </c>
      <c r="B4501" s="476" t="s">
        <v>11440</v>
      </c>
      <c r="C4501" s="476" t="s">
        <v>9</v>
      </c>
      <c r="D4501" s="477">
        <v>10.43</v>
      </c>
    </row>
    <row r="4502" spans="1:4" s="476" customFormat="1" x14ac:dyDescent="0.2">
      <c r="A4502" s="476">
        <v>34417</v>
      </c>
      <c r="B4502" s="476" t="s">
        <v>11441</v>
      </c>
      <c r="C4502" s="476" t="s">
        <v>9</v>
      </c>
      <c r="D4502" s="477">
        <v>18.13</v>
      </c>
    </row>
    <row r="4503" spans="1:4" s="476" customFormat="1" x14ac:dyDescent="0.2">
      <c r="A4503" s="476">
        <v>7213</v>
      </c>
      <c r="B4503" s="476" t="s">
        <v>11442</v>
      </c>
      <c r="C4503" s="476" t="s">
        <v>3</v>
      </c>
      <c r="D4503" s="477">
        <v>17.22</v>
      </c>
    </row>
    <row r="4504" spans="1:4" s="476" customFormat="1" x14ac:dyDescent="0.2">
      <c r="A4504" s="476">
        <v>7195</v>
      </c>
      <c r="B4504" s="476" t="s">
        <v>11443</v>
      </c>
      <c r="C4504" s="476" t="s">
        <v>9</v>
      </c>
      <c r="D4504" s="477">
        <v>50.07</v>
      </c>
    </row>
    <row r="4505" spans="1:4" s="476" customFormat="1" x14ac:dyDescent="0.2">
      <c r="A4505" s="476">
        <v>7186</v>
      </c>
      <c r="B4505" s="476" t="s">
        <v>11444</v>
      </c>
      <c r="C4505" s="476" t="s">
        <v>9</v>
      </c>
      <c r="D4505" s="477">
        <v>59.9</v>
      </c>
    </row>
    <row r="4506" spans="1:4" s="476" customFormat="1" x14ac:dyDescent="0.2">
      <c r="A4506" s="476">
        <v>7194</v>
      </c>
      <c r="B4506" s="476" t="s">
        <v>11445</v>
      </c>
      <c r="C4506" s="476" t="s">
        <v>3</v>
      </c>
      <c r="D4506" s="477">
        <v>29.7</v>
      </c>
    </row>
    <row r="4507" spans="1:4" s="476" customFormat="1" x14ac:dyDescent="0.2">
      <c r="A4507" s="476">
        <v>7197</v>
      </c>
      <c r="B4507" s="476" t="s">
        <v>11446</v>
      </c>
      <c r="C4507" s="476" t="s">
        <v>9</v>
      </c>
      <c r="D4507" s="477">
        <v>119.77</v>
      </c>
    </row>
    <row r="4508" spans="1:4" s="476" customFormat="1" x14ac:dyDescent="0.2">
      <c r="A4508" s="476">
        <v>7192</v>
      </c>
      <c r="B4508" s="476" t="s">
        <v>11447</v>
      </c>
      <c r="C4508" s="476" t="s">
        <v>9</v>
      </c>
      <c r="D4508" s="477">
        <v>65.88</v>
      </c>
    </row>
    <row r="4509" spans="1:4" s="476" customFormat="1" x14ac:dyDescent="0.2">
      <c r="A4509" s="476">
        <v>7193</v>
      </c>
      <c r="B4509" s="476" t="s">
        <v>11448</v>
      </c>
      <c r="C4509" s="476" t="s">
        <v>9</v>
      </c>
      <c r="D4509" s="477">
        <v>78.63</v>
      </c>
    </row>
    <row r="4510" spans="1:4" s="476" customFormat="1" x14ac:dyDescent="0.2">
      <c r="A4510" s="476">
        <v>7189</v>
      </c>
      <c r="B4510" s="476" t="s">
        <v>11449</v>
      </c>
      <c r="C4510" s="476" t="s">
        <v>9</v>
      </c>
      <c r="D4510" s="477">
        <v>110.45</v>
      </c>
    </row>
    <row r="4511" spans="1:4" s="476" customFormat="1" x14ac:dyDescent="0.2">
      <c r="A4511" s="476">
        <v>7198</v>
      </c>
      <c r="B4511" s="476" t="s">
        <v>11450</v>
      </c>
      <c r="C4511" s="476" t="s">
        <v>3</v>
      </c>
      <c r="D4511" s="477">
        <v>41.12</v>
      </c>
    </row>
    <row r="4512" spans="1:4" s="476" customFormat="1" x14ac:dyDescent="0.2">
      <c r="A4512" s="476">
        <v>34402</v>
      </c>
      <c r="B4512" s="476" t="s">
        <v>11450</v>
      </c>
      <c r="C4512" s="476" t="s">
        <v>9</v>
      </c>
      <c r="D4512" s="477">
        <v>165.56</v>
      </c>
    </row>
    <row r="4513" spans="1:4" s="476" customFormat="1" x14ac:dyDescent="0.2">
      <c r="A4513" s="476">
        <v>7245</v>
      </c>
      <c r="B4513" s="476" t="s">
        <v>11451</v>
      </c>
      <c r="C4513" s="476" t="s">
        <v>9</v>
      </c>
      <c r="D4513" s="477">
        <v>33.57</v>
      </c>
    </row>
    <row r="4514" spans="1:4" s="476" customFormat="1" x14ac:dyDescent="0.2">
      <c r="A4514" s="476">
        <v>34425</v>
      </c>
      <c r="B4514" s="476" t="s">
        <v>11452</v>
      </c>
      <c r="C4514" s="476" t="s">
        <v>9</v>
      </c>
      <c r="D4514" s="477">
        <v>102.37</v>
      </c>
    </row>
    <row r="4515" spans="1:4" s="476" customFormat="1" x14ac:dyDescent="0.2">
      <c r="A4515" s="476">
        <v>7223</v>
      </c>
      <c r="B4515" s="476" t="s">
        <v>11453</v>
      </c>
      <c r="C4515" s="476" t="s">
        <v>9</v>
      </c>
      <c r="D4515" s="477">
        <v>119.31</v>
      </c>
    </row>
    <row r="4516" spans="1:4" s="476" customFormat="1" x14ac:dyDescent="0.2">
      <c r="A4516" s="476">
        <v>7234</v>
      </c>
      <c r="B4516" s="476" t="s">
        <v>11454</v>
      </c>
      <c r="C4516" s="476" t="s">
        <v>9</v>
      </c>
      <c r="D4516" s="477">
        <v>172.09</v>
      </c>
    </row>
    <row r="4517" spans="1:4" s="476" customFormat="1" x14ac:dyDescent="0.2">
      <c r="A4517" s="476">
        <v>7224</v>
      </c>
      <c r="B4517" s="476" t="s">
        <v>11455</v>
      </c>
      <c r="C4517" s="476" t="s">
        <v>9</v>
      </c>
      <c r="D4517" s="477">
        <v>190.08</v>
      </c>
    </row>
    <row r="4518" spans="1:4" s="476" customFormat="1" x14ac:dyDescent="0.2">
      <c r="A4518" s="476">
        <v>7221</v>
      </c>
      <c r="B4518" s="476" t="s">
        <v>11456</v>
      </c>
      <c r="C4518" s="476" t="s">
        <v>3</v>
      </c>
      <c r="D4518" s="477">
        <v>92.42</v>
      </c>
    </row>
    <row r="4519" spans="1:4" s="476" customFormat="1" x14ac:dyDescent="0.2">
      <c r="A4519" s="476">
        <v>7225</v>
      </c>
      <c r="B4519" s="476" t="s">
        <v>11457</v>
      </c>
      <c r="C4519" s="476" t="s">
        <v>9</v>
      </c>
      <c r="D4519" s="477">
        <v>240.32</v>
      </c>
    </row>
    <row r="4520" spans="1:4" s="476" customFormat="1" x14ac:dyDescent="0.2">
      <c r="A4520" s="476">
        <v>7226</v>
      </c>
      <c r="B4520" s="476" t="s">
        <v>11458</v>
      </c>
      <c r="C4520" s="476" t="s">
        <v>9</v>
      </c>
      <c r="D4520" s="477">
        <v>264.45999999999998</v>
      </c>
    </row>
    <row r="4521" spans="1:4" s="476" customFormat="1" x14ac:dyDescent="0.2">
      <c r="A4521" s="476">
        <v>7236</v>
      </c>
      <c r="B4521" s="476" t="s">
        <v>11459</v>
      </c>
      <c r="C4521" s="476" t="s">
        <v>9</v>
      </c>
      <c r="D4521" s="477">
        <v>288.43</v>
      </c>
    </row>
    <row r="4522" spans="1:4" s="476" customFormat="1" x14ac:dyDescent="0.2">
      <c r="A4522" s="476">
        <v>7227</v>
      </c>
      <c r="B4522" s="476" t="s">
        <v>11460</v>
      </c>
      <c r="C4522" s="476" t="s">
        <v>9</v>
      </c>
      <c r="D4522" s="477">
        <v>312.47000000000003</v>
      </c>
    </row>
    <row r="4523" spans="1:4" s="476" customFormat="1" x14ac:dyDescent="0.2">
      <c r="A4523" s="476">
        <v>7212</v>
      </c>
      <c r="B4523" s="476" t="s">
        <v>11461</v>
      </c>
      <c r="C4523" s="476" t="s">
        <v>9</v>
      </c>
      <c r="D4523" s="477">
        <v>345.98</v>
      </c>
    </row>
    <row r="4524" spans="1:4" s="476" customFormat="1" x14ac:dyDescent="0.2">
      <c r="A4524" s="476">
        <v>7229</v>
      </c>
      <c r="B4524" s="476" t="s">
        <v>11462</v>
      </c>
      <c r="C4524" s="476" t="s">
        <v>9</v>
      </c>
      <c r="D4524" s="477">
        <v>228.8</v>
      </c>
    </row>
    <row r="4525" spans="1:4" s="476" customFormat="1" x14ac:dyDescent="0.2">
      <c r="A4525" s="476">
        <v>7230</v>
      </c>
      <c r="B4525" s="476" t="s">
        <v>11463</v>
      </c>
      <c r="C4525" s="476" t="s">
        <v>9</v>
      </c>
      <c r="D4525" s="477">
        <v>364.6</v>
      </c>
    </row>
    <row r="4526" spans="1:4" s="476" customFormat="1" x14ac:dyDescent="0.2">
      <c r="A4526" s="476">
        <v>7231</v>
      </c>
      <c r="B4526" s="476" t="s">
        <v>11464</v>
      </c>
      <c r="C4526" s="476" t="s">
        <v>9</v>
      </c>
      <c r="D4526" s="477">
        <v>478.83</v>
      </c>
    </row>
    <row r="4527" spans="1:4" s="476" customFormat="1" x14ac:dyDescent="0.2">
      <c r="A4527" s="476">
        <v>7220</v>
      </c>
      <c r="B4527" s="476" t="s">
        <v>11465</v>
      </c>
      <c r="C4527" s="476" t="s">
        <v>9</v>
      </c>
      <c r="D4527" s="477">
        <v>588.67999999999995</v>
      </c>
    </row>
    <row r="4528" spans="1:4" s="476" customFormat="1" x14ac:dyDescent="0.2">
      <c r="A4528" s="476">
        <v>34447</v>
      </c>
      <c r="B4528" s="476" t="s">
        <v>11466</v>
      </c>
      <c r="C4528" s="476" t="s">
        <v>9</v>
      </c>
      <c r="D4528" s="477">
        <v>655.21</v>
      </c>
    </row>
    <row r="4529" spans="1:4" s="476" customFormat="1" x14ac:dyDescent="0.2">
      <c r="A4529" s="476">
        <v>7233</v>
      </c>
      <c r="B4529" s="476" t="s">
        <v>11467</v>
      </c>
      <c r="C4529" s="476" t="s">
        <v>9</v>
      </c>
      <c r="D4529" s="477">
        <v>733.54</v>
      </c>
    </row>
    <row r="4530" spans="1:4" s="476" customFormat="1" x14ac:dyDescent="0.2">
      <c r="A4530" s="476">
        <v>40740</v>
      </c>
      <c r="B4530" s="476" t="s">
        <v>11468</v>
      </c>
      <c r="C4530" s="476" t="s">
        <v>3</v>
      </c>
      <c r="D4530" s="477">
        <v>237.71</v>
      </c>
    </row>
    <row r="4531" spans="1:4" s="476" customFormat="1" x14ac:dyDescent="0.2">
      <c r="A4531" s="476">
        <v>25007</v>
      </c>
      <c r="B4531" s="476" t="s">
        <v>1265</v>
      </c>
      <c r="C4531" s="476" t="s">
        <v>3</v>
      </c>
      <c r="D4531" s="477">
        <v>68.02</v>
      </c>
    </row>
    <row r="4532" spans="1:4" s="476" customFormat="1" x14ac:dyDescent="0.2">
      <c r="A4532" s="476">
        <v>43071</v>
      </c>
      <c r="B4532" s="476" t="s">
        <v>13302</v>
      </c>
      <c r="C4532" s="476" t="s">
        <v>3</v>
      </c>
      <c r="D4532" s="477">
        <v>267.66000000000003</v>
      </c>
    </row>
    <row r="4533" spans="1:4" s="476" customFormat="1" x14ac:dyDescent="0.2">
      <c r="A4533" s="476">
        <v>39520</v>
      </c>
      <c r="B4533" s="476" t="s">
        <v>11469</v>
      </c>
      <c r="C4533" s="476" t="s">
        <v>3</v>
      </c>
      <c r="D4533" s="477">
        <v>218.37</v>
      </c>
    </row>
    <row r="4534" spans="1:4" s="476" customFormat="1" x14ac:dyDescent="0.2">
      <c r="A4534" s="476">
        <v>39521</v>
      </c>
      <c r="B4534" s="476" t="s">
        <v>11470</v>
      </c>
      <c r="C4534" s="476" t="s">
        <v>3</v>
      </c>
      <c r="D4534" s="477">
        <v>225.5</v>
      </c>
    </row>
    <row r="4535" spans="1:4" s="476" customFormat="1" x14ac:dyDescent="0.2">
      <c r="A4535" s="476">
        <v>39522</v>
      </c>
      <c r="B4535" s="476" t="s">
        <v>11471</v>
      </c>
      <c r="C4535" s="476" t="s">
        <v>3</v>
      </c>
      <c r="D4535" s="477">
        <v>232.86</v>
      </c>
    </row>
    <row r="4536" spans="1:4" s="476" customFormat="1" x14ac:dyDescent="0.2">
      <c r="A4536" s="476">
        <v>7243</v>
      </c>
      <c r="B4536" s="476" t="s">
        <v>1263</v>
      </c>
      <c r="C4536" s="476" t="s">
        <v>3</v>
      </c>
      <c r="D4536" s="477">
        <v>71.08</v>
      </c>
    </row>
    <row r="4537" spans="1:4" s="476" customFormat="1" x14ac:dyDescent="0.2">
      <c r="A4537" s="476">
        <v>11067</v>
      </c>
      <c r="B4537" s="476" t="s">
        <v>11472</v>
      </c>
      <c r="C4537" s="476" t="s">
        <v>9</v>
      </c>
      <c r="D4537" s="477">
        <v>424.45</v>
      </c>
    </row>
    <row r="4538" spans="1:4" s="476" customFormat="1" x14ac:dyDescent="0.2">
      <c r="A4538" s="476">
        <v>11068</v>
      </c>
      <c r="B4538" s="476" t="s">
        <v>11473</v>
      </c>
      <c r="C4538" s="476" t="s">
        <v>9</v>
      </c>
      <c r="D4538" s="477">
        <v>536.23</v>
      </c>
    </row>
    <row r="4539" spans="1:4" s="476" customFormat="1" x14ac:dyDescent="0.2">
      <c r="A4539" s="476">
        <v>7246</v>
      </c>
      <c r="B4539" s="476" t="s">
        <v>11474</v>
      </c>
      <c r="C4539" s="476" t="s">
        <v>9</v>
      </c>
      <c r="D4539" s="477">
        <v>37.08</v>
      </c>
    </row>
    <row r="4540" spans="1:4" s="476" customFormat="1" x14ac:dyDescent="0.2">
      <c r="A4540" s="476">
        <v>12869</v>
      </c>
      <c r="B4540" s="476" t="s">
        <v>11475</v>
      </c>
      <c r="C4540" s="476" t="s">
        <v>7605</v>
      </c>
      <c r="D4540" s="477">
        <v>19.12</v>
      </c>
    </row>
    <row r="4541" spans="1:4" s="476" customFormat="1" x14ac:dyDescent="0.2">
      <c r="A4541" s="476">
        <v>41097</v>
      </c>
      <c r="B4541" s="476" t="s">
        <v>11476</v>
      </c>
      <c r="C4541" s="476" t="s">
        <v>908</v>
      </c>
      <c r="D4541" s="478">
        <v>3408.95</v>
      </c>
    </row>
    <row r="4542" spans="1:4" s="476" customFormat="1" x14ac:dyDescent="0.2">
      <c r="A4542" s="476">
        <v>1574</v>
      </c>
      <c r="B4542" s="476" t="s">
        <v>11477</v>
      </c>
      <c r="C4542" s="476" t="s">
        <v>9</v>
      </c>
      <c r="D4542" s="477">
        <v>1.48</v>
      </c>
    </row>
    <row r="4543" spans="1:4" s="476" customFormat="1" x14ac:dyDescent="0.2">
      <c r="A4543" s="476">
        <v>1581</v>
      </c>
      <c r="B4543" s="476" t="s">
        <v>11478</v>
      </c>
      <c r="C4543" s="476" t="s">
        <v>9</v>
      </c>
      <c r="D4543" s="477">
        <v>10.25</v>
      </c>
    </row>
    <row r="4544" spans="1:4" s="476" customFormat="1" x14ac:dyDescent="0.2">
      <c r="A4544" s="476">
        <v>1575</v>
      </c>
      <c r="B4544" s="476" t="s">
        <v>11479</v>
      </c>
      <c r="C4544" s="476" t="s">
        <v>9</v>
      </c>
      <c r="D4544" s="477">
        <v>1.75</v>
      </c>
    </row>
    <row r="4545" spans="1:4" s="476" customFormat="1" x14ac:dyDescent="0.2">
      <c r="A4545" s="476">
        <v>1570</v>
      </c>
      <c r="B4545" s="476" t="s">
        <v>11480</v>
      </c>
      <c r="C4545" s="476" t="s">
        <v>9</v>
      </c>
      <c r="D4545" s="477">
        <v>0.88</v>
      </c>
    </row>
    <row r="4546" spans="1:4" s="476" customFormat="1" x14ac:dyDescent="0.2">
      <c r="A4546" s="476">
        <v>1576</v>
      </c>
      <c r="B4546" s="476" t="s">
        <v>11481</v>
      </c>
      <c r="C4546" s="476" t="s">
        <v>9</v>
      </c>
      <c r="D4546" s="477">
        <v>2.4300000000000002</v>
      </c>
    </row>
    <row r="4547" spans="1:4" s="476" customFormat="1" x14ac:dyDescent="0.2">
      <c r="A4547" s="476">
        <v>1577</v>
      </c>
      <c r="B4547" s="476" t="s">
        <v>11482</v>
      </c>
      <c r="C4547" s="476" t="s">
        <v>9</v>
      </c>
      <c r="D4547" s="477">
        <v>2.74</v>
      </c>
    </row>
    <row r="4548" spans="1:4" s="476" customFormat="1" x14ac:dyDescent="0.2">
      <c r="A4548" s="476">
        <v>1571</v>
      </c>
      <c r="B4548" s="476" t="s">
        <v>11483</v>
      </c>
      <c r="C4548" s="476" t="s">
        <v>9</v>
      </c>
      <c r="D4548" s="477">
        <v>1.1399999999999999</v>
      </c>
    </row>
    <row r="4549" spans="1:4" s="476" customFormat="1" x14ac:dyDescent="0.2">
      <c r="A4549" s="476">
        <v>1578</v>
      </c>
      <c r="B4549" s="476" t="s">
        <v>11484</v>
      </c>
      <c r="C4549" s="476" t="s">
        <v>9</v>
      </c>
      <c r="D4549" s="477">
        <v>4.75</v>
      </c>
    </row>
    <row r="4550" spans="1:4" s="476" customFormat="1" x14ac:dyDescent="0.2">
      <c r="A4550" s="476">
        <v>1573</v>
      </c>
      <c r="B4550" s="476" t="s">
        <v>11485</v>
      </c>
      <c r="C4550" s="476" t="s">
        <v>9</v>
      </c>
      <c r="D4550" s="477">
        <v>1.37</v>
      </c>
    </row>
    <row r="4551" spans="1:4" s="476" customFormat="1" x14ac:dyDescent="0.2">
      <c r="A4551" s="476">
        <v>1579</v>
      </c>
      <c r="B4551" s="476" t="s">
        <v>11486</v>
      </c>
      <c r="C4551" s="476" t="s">
        <v>9</v>
      </c>
      <c r="D4551" s="477">
        <v>5.92</v>
      </c>
    </row>
    <row r="4552" spans="1:4" s="476" customFormat="1" x14ac:dyDescent="0.2">
      <c r="A4552" s="476">
        <v>1580</v>
      </c>
      <c r="B4552" s="476" t="s">
        <v>11487</v>
      </c>
      <c r="C4552" s="476" t="s">
        <v>9</v>
      </c>
      <c r="D4552" s="477">
        <v>7.29</v>
      </c>
    </row>
    <row r="4553" spans="1:4" s="476" customFormat="1" x14ac:dyDescent="0.2">
      <c r="A4553" s="476">
        <v>39321</v>
      </c>
      <c r="B4553" s="476" t="s">
        <v>11488</v>
      </c>
      <c r="C4553" s="476" t="s">
        <v>9</v>
      </c>
      <c r="D4553" s="477">
        <v>16.61</v>
      </c>
    </row>
    <row r="4554" spans="1:4" s="476" customFormat="1" x14ac:dyDescent="0.2">
      <c r="A4554" s="476">
        <v>39319</v>
      </c>
      <c r="B4554" s="476" t="s">
        <v>11489</v>
      </c>
      <c r="C4554" s="476" t="s">
        <v>9</v>
      </c>
      <c r="D4554" s="477">
        <v>6.49</v>
      </c>
    </row>
    <row r="4555" spans="1:4" s="476" customFormat="1" x14ac:dyDescent="0.2">
      <c r="A4555" s="476">
        <v>39320</v>
      </c>
      <c r="B4555" s="476" t="s">
        <v>11490</v>
      </c>
      <c r="C4555" s="476" t="s">
        <v>9</v>
      </c>
      <c r="D4555" s="477">
        <v>10.78</v>
      </c>
    </row>
    <row r="4556" spans="1:4" s="476" customFormat="1" x14ac:dyDescent="0.2">
      <c r="A4556" s="476">
        <v>1591</v>
      </c>
      <c r="B4556" s="476" t="s">
        <v>11491</v>
      </c>
      <c r="C4556" s="476" t="s">
        <v>9</v>
      </c>
      <c r="D4556" s="477">
        <v>22.6</v>
      </c>
    </row>
    <row r="4557" spans="1:4" s="476" customFormat="1" x14ac:dyDescent="0.2">
      <c r="A4557" s="476">
        <v>1547</v>
      </c>
      <c r="B4557" s="476" t="s">
        <v>11492</v>
      </c>
      <c r="C4557" s="476" t="s">
        <v>9</v>
      </c>
      <c r="D4557" s="477">
        <v>118.45</v>
      </c>
    </row>
    <row r="4558" spans="1:4" s="476" customFormat="1" x14ac:dyDescent="0.2">
      <c r="A4558" s="476">
        <v>38196</v>
      </c>
      <c r="B4558" s="476" t="s">
        <v>11493</v>
      </c>
      <c r="C4558" s="476" t="s">
        <v>9</v>
      </c>
      <c r="D4558" s="477">
        <v>23.07</v>
      </c>
    </row>
    <row r="4559" spans="1:4" s="476" customFormat="1" x14ac:dyDescent="0.2">
      <c r="A4559" s="476">
        <v>1543</v>
      </c>
      <c r="B4559" s="476" t="s">
        <v>11494</v>
      </c>
      <c r="C4559" s="476" t="s">
        <v>9</v>
      </c>
      <c r="D4559" s="477">
        <v>24.51</v>
      </c>
    </row>
    <row r="4560" spans="1:4" s="476" customFormat="1" x14ac:dyDescent="0.2">
      <c r="A4560" s="476">
        <v>1585</v>
      </c>
      <c r="B4560" s="476" t="s">
        <v>11495</v>
      </c>
      <c r="C4560" s="476" t="s">
        <v>9</v>
      </c>
      <c r="D4560" s="477">
        <v>4.75</v>
      </c>
    </row>
    <row r="4561" spans="1:4" s="476" customFormat="1" x14ac:dyDescent="0.2">
      <c r="A4561" s="476">
        <v>1593</v>
      </c>
      <c r="B4561" s="476" t="s">
        <v>11496</v>
      </c>
      <c r="C4561" s="476" t="s">
        <v>9</v>
      </c>
      <c r="D4561" s="477">
        <v>25.21</v>
      </c>
    </row>
    <row r="4562" spans="1:4" s="476" customFormat="1" x14ac:dyDescent="0.2">
      <c r="A4562" s="476">
        <v>11838</v>
      </c>
      <c r="B4562" s="476" t="s">
        <v>11497</v>
      </c>
      <c r="C4562" s="476" t="s">
        <v>9</v>
      </c>
      <c r="D4562" s="477">
        <v>33.270000000000003</v>
      </c>
    </row>
    <row r="4563" spans="1:4" s="476" customFormat="1" x14ac:dyDescent="0.2">
      <c r="A4563" s="476">
        <v>1594</v>
      </c>
      <c r="B4563" s="476" t="s">
        <v>11498</v>
      </c>
      <c r="C4563" s="476" t="s">
        <v>9</v>
      </c>
      <c r="D4563" s="477">
        <v>33.630000000000003</v>
      </c>
    </row>
    <row r="4564" spans="1:4" s="476" customFormat="1" x14ac:dyDescent="0.2">
      <c r="A4564" s="476">
        <v>1586</v>
      </c>
      <c r="B4564" s="476" t="s">
        <v>11499</v>
      </c>
      <c r="C4564" s="476" t="s">
        <v>9</v>
      </c>
      <c r="D4564" s="477">
        <v>6.01</v>
      </c>
    </row>
    <row r="4565" spans="1:4" s="476" customFormat="1" x14ac:dyDescent="0.2">
      <c r="A4565" s="476">
        <v>11839</v>
      </c>
      <c r="B4565" s="476" t="s">
        <v>11500</v>
      </c>
      <c r="C4565" s="476" t="s">
        <v>9</v>
      </c>
      <c r="D4565" s="477">
        <v>48.4</v>
      </c>
    </row>
    <row r="4566" spans="1:4" s="476" customFormat="1" x14ac:dyDescent="0.2">
      <c r="A4566" s="476">
        <v>1587</v>
      </c>
      <c r="B4566" s="476" t="s">
        <v>11501</v>
      </c>
      <c r="C4566" s="476" t="s">
        <v>9</v>
      </c>
      <c r="D4566" s="477">
        <v>6.12</v>
      </c>
    </row>
    <row r="4567" spans="1:4" s="476" customFormat="1" x14ac:dyDescent="0.2">
      <c r="A4567" s="476">
        <v>1545</v>
      </c>
      <c r="B4567" s="476" t="s">
        <v>11502</v>
      </c>
      <c r="C4567" s="476" t="s">
        <v>9</v>
      </c>
      <c r="D4567" s="477">
        <v>58.08</v>
      </c>
    </row>
    <row r="4568" spans="1:4" s="476" customFormat="1" x14ac:dyDescent="0.2">
      <c r="A4568" s="476">
        <v>1588</v>
      </c>
      <c r="B4568" s="476" t="s">
        <v>11503</v>
      </c>
      <c r="C4568" s="476" t="s">
        <v>9</v>
      </c>
      <c r="D4568" s="477">
        <v>8.39</v>
      </c>
    </row>
    <row r="4569" spans="1:4" s="476" customFormat="1" x14ac:dyDescent="0.2">
      <c r="A4569" s="476">
        <v>1535</v>
      </c>
      <c r="B4569" s="476" t="s">
        <v>11504</v>
      </c>
      <c r="C4569" s="476" t="s">
        <v>9</v>
      </c>
      <c r="D4569" s="477">
        <v>4.83</v>
      </c>
    </row>
    <row r="4570" spans="1:4" s="476" customFormat="1" x14ac:dyDescent="0.2">
      <c r="A4570" s="476">
        <v>1589</v>
      </c>
      <c r="B4570" s="476" t="s">
        <v>11505</v>
      </c>
      <c r="C4570" s="476" t="s">
        <v>9</v>
      </c>
      <c r="D4570" s="477">
        <v>8.66</v>
      </c>
    </row>
    <row r="4571" spans="1:4" s="476" customFormat="1" x14ac:dyDescent="0.2">
      <c r="A4571" s="476">
        <v>1546</v>
      </c>
      <c r="B4571" s="476" t="s">
        <v>11506</v>
      </c>
      <c r="C4571" s="476" t="s">
        <v>9</v>
      </c>
      <c r="D4571" s="477">
        <v>98.02</v>
      </c>
    </row>
    <row r="4572" spans="1:4" s="476" customFormat="1" x14ac:dyDescent="0.2">
      <c r="A4572" s="476">
        <v>1590</v>
      </c>
      <c r="B4572" s="476" t="s">
        <v>11507</v>
      </c>
      <c r="C4572" s="476" t="s">
        <v>9</v>
      </c>
      <c r="D4572" s="477">
        <v>15.24</v>
      </c>
    </row>
    <row r="4573" spans="1:4" s="476" customFormat="1" x14ac:dyDescent="0.2">
      <c r="A4573" s="476">
        <v>1542</v>
      </c>
      <c r="B4573" s="476" t="s">
        <v>11508</v>
      </c>
      <c r="C4573" s="476" t="s">
        <v>9</v>
      </c>
      <c r="D4573" s="477">
        <v>20.190000000000001</v>
      </c>
    </row>
    <row r="4574" spans="1:4" s="476" customFormat="1" x14ac:dyDescent="0.2">
      <c r="A4574" s="476">
        <v>38415</v>
      </c>
      <c r="B4574" s="476" t="s">
        <v>11509</v>
      </c>
      <c r="C4574" s="476" t="s">
        <v>9</v>
      </c>
      <c r="D4574" s="477">
        <v>827.04</v>
      </c>
    </row>
    <row r="4575" spans="1:4" s="476" customFormat="1" x14ac:dyDescent="0.2">
      <c r="A4575" s="476">
        <v>38414</v>
      </c>
      <c r="B4575" s="476" t="s">
        <v>11510</v>
      </c>
      <c r="C4575" s="476" t="s">
        <v>9</v>
      </c>
      <c r="D4575" s="478">
        <v>1160.76</v>
      </c>
    </row>
    <row r="4576" spans="1:4" s="476" customFormat="1" x14ac:dyDescent="0.2">
      <c r="A4576" s="476">
        <v>38128</v>
      </c>
      <c r="B4576" s="476" t="s">
        <v>11511</v>
      </c>
      <c r="C4576" s="476" t="s">
        <v>29</v>
      </c>
      <c r="D4576" s="477">
        <v>0.73</v>
      </c>
    </row>
    <row r="4577" spans="1:4" s="476" customFormat="1" x14ac:dyDescent="0.2">
      <c r="A4577" s="476">
        <v>7253</v>
      </c>
      <c r="B4577" s="476" t="s">
        <v>11512</v>
      </c>
      <c r="C4577" s="476" t="s">
        <v>23</v>
      </c>
      <c r="D4577" s="477">
        <v>156.41999999999999</v>
      </c>
    </row>
    <row r="4578" spans="1:4" s="476" customFormat="1" x14ac:dyDescent="0.2">
      <c r="A4578" s="476">
        <v>43781</v>
      </c>
      <c r="B4578" s="476" t="s">
        <v>16867</v>
      </c>
      <c r="C4578" s="476" t="s">
        <v>16868</v>
      </c>
      <c r="D4578" s="477">
        <v>46.67</v>
      </c>
    </row>
    <row r="4579" spans="1:4" s="476" customFormat="1" x14ac:dyDescent="0.2">
      <c r="A4579" s="476">
        <v>4806</v>
      </c>
      <c r="B4579" s="476" t="s">
        <v>11513</v>
      </c>
      <c r="C4579" s="476" t="s">
        <v>27</v>
      </c>
      <c r="D4579" s="477">
        <v>21.1</v>
      </c>
    </row>
    <row r="4580" spans="1:4" s="476" customFormat="1" x14ac:dyDescent="0.2">
      <c r="A4580" s="476">
        <v>34401</v>
      </c>
      <c r="B4580" s="476" t="s">
        <v>11514</v>
      </c>
      <c r="C4580" s="476" t="s">
        <v>9</v>
      </c>
      <c r="D4580" s="477">
        <v>2.13</v>
      </c>
    </row>
    <row r="4581" spans="1:4" s="476" customFormat="1" x14ac:dyDescent="0.2">
      <c r="A4581" s="476">
        <v>7260</v>
      </c>
      <c r="B4581" s="476" t="s">
        <v>11515</v>
      </c>
      <c r="C4581" s="476" t="s">
        <v>9</v>
      </c>
      <c r="D4581" s="477">
        <v>1.89</v>
      </c>
    </row>
    <row r="4582" spans="1:4" s="476" customFormat="1" x14ac:dyDescent="0.2">
      <c r="A4582" s="476">
        <v>7256</v>
      </c>
      <c r="B4582" s="476" t="s">
        <v>11516</v>
      </c>
      <c r="C4582" s="476" t="s">
        <v>9</v>
      </c>
      <c r="D4582" s="477">
        <v>1.87</v>
      </c>
    </row>
    <row r="4583" spans="1:4" s="476" customFormat="1" x14ac:dyDescent="0.2">
      <c r="A4583" s="476">
        <v>7258</v>
      </c>
      <c r="B4583" s="476" t="s">
        <v>11517</v>
      </c>
      <c r="C4583" s="476" t="s">
        <v>9</v>
      </c>
      <c r="D4583" s="477">
        <v>0.77</v>
      </c>
    </row>
    <row r="4584" spans="1:4" s="476" customFormat="1" x14ac:dyDescent="0.2">
      <c r="A4584" s="476">
        <v>34400</v>
      </c>
      <c r="B4584" s="476" t="s">
        <v>11518</v>
      </c>
      <c r="C4584" s="476" t="s">
        <v>9</v>
      </c>
      <c r="D4584" s="477">
        <v>3.28</v>
      </c>
    </row>
    <row r="4585" spans="1:4" s="476" customFormat="1" x14ac:dyDescent="0.2">
      <c r="A4585" s="476">
        <v>10617</v>
      </c>
      <c r="B4585" s="476" t="s">
        <v>11519</v>
      </c>
      <c r="C4585" s="476" t="s">
        <v>9</v>
      </c>
      <c r="D4585" s="477">
        <v>6.28</v>
      </c>
    </row>
    <row r="4586" spans="1:4" s="476" customFormat="1" x14ac:dyDescent="0.2">
      <c r="A4586" s="476">
        <v>7274</v>
      </c>
      <c r="B4586" s="476" t="s">
        <v>11520</v>
      </c>
      <c r="C4586" s="476" t="s">
        <v>9</v>
      </c>
      <c r="D4586" s="477">
        <v>60.2</v>
      </c>
    </row>
    <row r="4587" spans="1:4" s="476" customFormat="1" x14ac:dyDescent="0.2">
      <c r="A4587" s="476">
        <v>11663</v>
      </c>
      <c r="B4587" s="476" t="s">
        <v>11521</v>
      </c>
      <c r="C4587" s="476" t="s">
        <v>9</v>
      </c>
      <c r="D4587" s="477">
        <v>495.2</v>
      </c>
    </row>
    <row r="4588" spans="1:4" s="476" customFormat="1" x14ac:dyDescent="0.2">
      <c r="A4588" s="476">
        <v>154</v>
      </c>
      <c r="B4588" s="476" t="s">
        <v>11522</v>
      </c>
      <c r="C4588" s="476" t="s">
        <v>7596</v>
      </c>
      <c r="D4588" s="477">
        <v>74.42</v>
      </c>
    </row>
    <row r="4589" spans="1:4" s="476" customFormat="1" x14ac:dyDescent="0.2">
      <c r="A4589" s="476">
        <v>38121</v>
      </c>
      <c r="B4589" s="476" t="s">
        <v>16869</v>
      </c>
      <c r="C4589" s="476" t="s">
        <v>7596</v>
      </c>
      <c r="D4589" s="477">
        <v>16.8</v>
      </c>
    </row>
    <row r="4590" spans="1:4" s="476" customFormat="1" x14ac:dyDescent="0.2">
      <c r="A4590" s="476">
        <v>43776</v>
      </c>
      <c r="B4590" s="476" t="s">
        <v>13303</v>
      </c>
      <c r="C4590" s="476" t="s">
        <v>7596</v>
      </c>
      <c r="D4590" s="477">
        <v>21.82</v>
      </c>
    </row>
    <row r="4591" spans="1:4" s="476" customFormat="1" x14ac:dyDescent="0.2">
      <c r="A4591" s="476">
        <v>7343</v>
      </c>
      <c r="B4591" s="476" t="s">
        <v>16870</v>
      </c>
      <c r="C4591" s="476" t="s">
        <v>7596</v>
      </c>
      <c r="D4591" s="477">
        <v>14.86</v>
      </c>
    </row>
    <row r="4592" spans="1:4" s="476" customFormat="1" x14ac:dyDescent="0.2">
      <c r="A4592" s="476">
        <v>7350</v>
      </c>
      <c r="B4592" s="476" t="s">
        <v>11523</v>
      </c>
      <c r="C4592" s="476" t="s">
        <v>7596</v>
      </c>
      <c r="D4592" s="477">
        <v>30.58</v>
      </c>
    </row>
    <row r="4593" spans="1:4" s="476" customFormat="1" x14ac:dyDescent="0.2">
      <c r="A4593" s="476">
        <v>7348</v>
      </c>
      <c r="B4593" s="476" t="s">
        <v>1539</v>
      </c>
      <c r="C4593" s="476" t="s">
        <v>7596</v>
      </c>
      <c r="D4593" s="477">
        <v>17.149999999999999</v>
      </c>
    </row>
    <row r="4594" spans="1:4" s="476" customFormat="1" x14ac:dyDescent="0.2">
      <c r="A4594" s="476">
        <v>7356</v>
      </c>
      <c r="B4594" s="476" t="s">
        <v>1321</v>
      </c>
      <c r="C4594" s="476" t="s">
        <v>7596</v>
      </c>
      <c r="D4594" s="477">
        <v>25.71</v>
      </c>
    </row>
    <row r="4595" spans="1:4" s="476" customFormat="1" x14ac:dyDescent="0.2">
      <c r="A4595" s="476">
        <v>7313</v>
      </c>
      <c r="B4595" s="476" t="s">
        <v>11524</v>
      </c>
      <c r="C4595" s="476" t="s">
        <v>7596</v>
      </c>
      <c r="D4595" s="477">
        <v>17.93</v>
      </c>
    </row>
    <row r="4596" spans="1:4" s="476" customFormat="1" x14ac:dyDescent="0.2">
      <c r="A4596" s="476">
        <v>7319</v>
      </c>
      <c r="B4596" s="476" t="s">
        <v>11525</v>
      </c>
      <c r="C4596" s="476" t="s">
        <v>7596</v>
      </c>
      <c r="D4596" s="477">
        <v>10.26</v>
      </c>
    </row>
    <row r="4597" spans="1:4" s="476" customFormat="1" x14ac:dyDescent="0.2">
      <c r="A4597" s="476">
        <v>7314</v>
      </c>
      <c r="B4597" s="476" t="s">
        <v>16871</v>
      </c>
      <c r="C4597" s="476" t="s">
        <v>7596</v>
      </c>
      <c r="D4597" s="477">
        <v>66.540000000000006</v>
      </c>
    </row>
    <row r="4598" spans="1:4" s="476" customFormat="1" x14ac:dyDescent="0.2">
      <c r="A4598" s="476">
        <v>7304</v>
      </c>
      <c r="B4598" s="476" t="s">
        <v>13304</v>
      </c>
      <c r="C4598" s="476" t="s">
        <v>7596</v>
      </c>
      <c r="D4598" s="477">
        <v>64.680000000000007</v>
      </c>
    </row>
    <row r="4599" spans="1:4" s="476" customFormat="1" x14ac:dyDescent="0.2">
      <c r="A4599" s="476">
        <v>43649</v>
      </c>
      <c r="B4599" s="476" t="s">
        <v>13305</v>
      </c>
      <c r="C4599" s="476" t="s">
        <v>7596</v>
      </c>
      <c r="D4599" s="477">
        <v>33.450000000000003</v>
      </c>
    </row>
    <row r="4600" spans="1:4" s="476" customFormat="1" x14ac:dyDescent="0.2">
      <c r="A4600" s="476">
        <v>43650</v>
      </c>
      <c r="B4600" s="476" t="s">
        <v>13306</v>
      </c>
      <c r="C4600" s="476" t="s">
        <v>7596</v>
      </c>
      <c r="D4600" s="477">
        <v>31.61</v>
      </c>
    </row>
    <row r="4601" spans="1:4" s="476" customFormat="1" x14ac:dyDescent="0.2">
      <c r="A4601" s="476">
        <v>7311</v>
      </c>
      <c r="B4601" s="476" t="s">
        <v>1377</v>
      </c>
      <c r="C4601" s="476" t="s">
        <v>7596</v>
      </c>
      <c r="D4601" s="477">
        <v>32.380000000000003</v>
      </c>
    </row>
    <row r="4602" spans="1:4" s="476" customFormat="1" x14ac:dyDescent="0.2">
      <c r="A4602" s="476">
        <v>7292</v>
      </c>
      <c r="B4602" s="476" t="s">
        <v>1239</v>
      </c>
      <c r="C4602" s="476" t="s">
        <v>7596</v>
      </c>
      <c r="D4602" s="477">
        <v>31.35</v>
      </c>
    </row>
    <row r="4603" spans="1:4" s="476" customFormat="1" x14ac:dyDescent="0.2">
      <c r="A4603" s="476">
        <v>7293</v>
      </c>
      <c r="B4603" s="476" t="s">
        <v>13307</v>
      </c>
      <c r="C4603" s="476" t="s">
        <v>7596</v>
      </c>
      <c r="D4603" s="477">
        <v>34.68</v>
      </c>
    </row>
    <row r="4604" spans="1:4" s="476" customFormat="1" x14ac:dyDescent="0.2">
      <c r="A4604" s="476">
        <v>7306</v>
      </c>
      <c r="B4604" s="476" t="s">
        <v>13308</v>
      </c>
      <c r="C4604" s="476" t="s">
        <v>7596</v>
      </c>
      <c r="D4604" s="477">
        <v>38.270000000000003</v>
      </c>
    </row>
    <row r="4605" spans="1:4" s="476" customFormat="1" x14ac:dyDescent="0.2">
      <c r="A4605" s="476">
        <v>7288</v>
      </c>
      <c r="B4605" s="476" t="s">
        <v>1192</v>
      </c>
      <c r="C4605" s="476" t="s">
        <v>7596</v>
      </c>
      <c r="D4605" s="477">
        <v>31.78</v>
      </c>
    </row>
    <row r="4606" spans="1:4" s="476" customFormat="1" x14ac:dyDescent="0.2">
      <c r="A4606" s="476">
        <v>43625</v>
      </c>
      <c r="B4606" s="476" t="s">
        <v>13309</v>
      </c>
      <c r="C4606" s="476" t="s">
        <v>7596</v>
      </c>
      <c r="D4606" s="477">
        <v>25.66</v>
      </c>
    </row>
    <row r="4607" spans="1:4" s="476" customFormat="1" x14ac:dyDescent="0.2">
      <c r="A4607" s="476">
        <v>43647</v>
      </c>
      <c r="B4607" s="476" t="s">
        <v>13310</v>
      </c>
      <c r="C4607" s="476" t="s">
        <v>7596</v>
      </c>
      <c r="D4607" s="477">
        <v>23.31</v>
      </c>
    </row>
    <row r="4608" spans="1:4" s="476" customFormat="1" x14ac:dyDescent="0.2">
      <c r="A4608" s="476">
        <v>43648</v>
      </c>
      <c r="B4608" s="476" t="s">
        <v>13311</v>
      </c>
      <c r="C4608" s="476" t="s">
        <v>7596</v>
      </c>
      <c r="D4608" s="477">
        <v>22.49</v>
      </c>
    </row>
    <row r="4609" spans="1:4" s="476" customFormat="1" x14ac:dyDescent="0.2">
      <c r="A4609" s="476">
        <v>35693</v>
      </c>
      <c r="B4609" s="476" t="s">
        <v>11526</v>
      </c>
      <c r="C4609" s="476" t="s">
        <v>7596</v>
      </c>
      <c r="D4609" s="477">
        <v>11.79</v>
      </c>
    </row>
    <row r="4610" spans="1:4" s="476" customFormat="1" x14ac:dyDescent="0.2">
      <c r="A4610" s="476">
        <v>35692</v>
      </c>
      <c r="B4610" s="476" t="s">
        <v>11527</v>
      </c>
      <c r="C4610" s="476" t="s">
        <v>7596</v>
      </c>
      <c r="D4610" s="477">
        <v>17.559999999999999</v>
      </c>
    </row>
    <row r="4611" spans="1:4" s="476" customFormat="1" x14ac:dyDescent="0.2">
      <c r="A4611" s="476">
        <v>7342</v>
      </c>
      <c r="B4611" s="476" t="s">
        <v>11528</v>
      </c>
      <c r="C4611" s="476" t="s">
        <v>29</v>
      </c>
      <c r="D4611" s="477">
        <v>1.96</v>
      </c>
    </row>
    <row r="4612" spans="1:4" s="476" customFormat="1" x14ac:dyDescent="0.2">
      <c r="A4612" s="476">
        <v>39574</v>
      </c>
      <c r="B4612" s="476" t="s">
        <v>11529</v>
      </c>
      <c r="C4612" s="476" t="s">
        <v>9</v>
      </c>
      <c r="D4612" s="477">
        <v>5.39</v>
      </c>
    </row>
    <row r="4613" spans="1:4" s="476" customFormat="1" x14ac:dyDescent="0.2">
      <c r="A4613" s="476">
        <v>11060</v>
      </c>
      <c r="B4613" s="476" t="s">
        <v>11530</v>
      </c>
      <c r="C4613" s="476" t="s">
        <v>9</v>
      </c>
      <c r="D4613" s="477">
        <v>46.23</v>
      </c>
    </row>
    <row r="4614" spans="1:4" s="476" customFormat="1" x14ac:dyDescent="0.2">
      <c r="A4614" s="476">
        <v>37401</v>
      </c>
      <c r="B4614" s="476" t="s">
        <v>11531</v>
      </c>
      <c r="C4614" s="476" t="s">
        <v>9</v>
      </c>
      <c r="D4614" s="477">
        <v>55.07</v>
      </c>
    </row>
    <row r="4615" spans="1:4" s="476" customFormat="1" x14ac:dyDescent="0.2">
      <c r="A4615" s="476">
        <v>7525</v>
      </c>
      <c r="B4615" s="476" t="s">
        <v>11532</v>
      </c>
      <c r="C4615" s="476" t="s">
        <v>9</v>
      </c>
      <c r="D4615" s="477">
        <v>43.82</v>
      </c>
    </row>
    <row r="4616" spans="1:4" s="476" customFormat="1" x14ac:dyDescent="0.2">
      <c r="A4616" s="476">
        <v>7524</v>
      </c>
      <c r="B4616" s="476" t="s">
        <v>11533</v>
      </c>
      <c r="C4616" s="476" t="s">
        <v>9</v>
      </c>
      <c r="D4616" s="477">
        <v>41.29</v>
      </c>
    </row>
    <row r="4617" spans="1:4" s="476" customFormat="1" x14ac:dyDescent="0.2">
      <c r="A4617" s="476">
        <v>38105</v>
      </c>
      <c r="B4617" s="476" t="s">
        <v>11534</v>
      </c>
      <c r="C4617" s="476" t="s">
        <v>9</v>
      </c>
      <c r="D4617" s="477">
        <v>10.61</v>
      </c>
    </row>
    <row r="4618" spans="1:4" s="476" customFormat="1" x14ac:dyDescent="0.2">
      <c r="A4618" s="476">
        <v>38084</v>
      </c>
      <c r="B4618" s="476" t="s">
        <v>11535</v>
      </c>
      <c r="C4618" s="476" t="s">
        <v>9</v>
      </c>
      <c r="D4618" s="477">
        <v>15.06</v>
      </c>
    </row>
    <row r="4619" spans="1:4" s="476" customFormat="1" x14ac:dyDescent="0.2">
      <c r="A4619" s="476">
        <v>38103</v>
      </c>
      <c r="B4619" s="476" t="s">
        <v>2009</v>
      </c>
      <c r="C4619" s="476" t="s">
        <v>9</v>
      </c>
      <c r="D4619" s="477">
        <v>15.92</v>
      </c>
    </row>
    <row r="4620" spans="1:4" s="476" customFormat="1" x14ac:dyDescent="0.2">
      <c r="A4620" s="476">
        <v>38082</v>
      </c>
      <c r="B4620" s="476" t="s">
        <v>2013</v>
      </c>
      <c r="C4620" s="476" t="s">
        <v>9</v>
      </c>
      <c r="D4620" s="477">
        <v>19.62</v>
      </c>
    </row>
    <row r="4621" spans="1:4" s="476" customFormat="1" x14ac:dyDescent="0.2">
      <c r="A4621" s="476">
        <v>38104</v>
      </c>
      <c r="B4621" s="476" t="s">
        <v>11536</v>
      </c>
      <c r="C4621" s="476" t="s">
        <v>9</v>
      </c>
      <c r="D4621" s="477">
        <v>31.18</v>
      </c>
    </row>
    <row r="4622" spans="1:4" s="476" customFormat="1" x14ac:dyDescent="0.2">
      <c r="A4622" s="476">
        <v>38083</v>
      </c>
      <c r="B4622" s="476" t="s">
        <v>11537</v>
      </c>
      <c r="C4622" s="476" t="s">
        <v>9</v>
      </c>
      <c r="D4622" s="477">
        <v>34.619999999999997</v>
      </c>
    </row>
    <row r="4623" spans="1:4" s="476" customFormat="1" x14ac:dyDescent="0.2">
      <c r="A4623" s="476">
        <v>38101</v>
      </c>
      <c r="B4623" s="476" t="s">
        <v>11538</v>
      </c>
      <c r="C4623" s="476" t="s">
        <v>9</v>
      </c>
      <c r="D4623" s="477">
        <v>7.57</v>
      </c>
    </row>
    <row r="4624" spans="1:4" s="476" customFormat="1" x14ac:dyDescent="0.2">
      <c r="A4624" s="476">
        <v>7528</v>
      </c>
      <c r="B4624" s="476" t="s">
        <v>11539</v>
      </c>
      <c r="C4624" s="476" t="s">
        <v>9</v>
      </c>
      <c r="D4624" s="477">
        <v>8.9</v>
      </c>
    </row>
    <row r="4625" spans="1:4" s="476" customFormat="1" x14ac:dyDescent="0.2">
      <c r="A4625" s="476">
        <v>12147</v>
      </c>
      <c r="B4625" s="476" t="s">
        <v>11540</v>
      </c>
      <c r="C4625" s="476" t="s">
        <v>9</v>
      </c>
      <c r="D4625" s="477">
        <v>13.57</v>
      </c>
    </row>
    <row r="4626" spans="1:4" s="476" customFormat="1" x14ac:dyDescent="0.2">
      <c r="A4626" s="476">
        <v>38075</v>
      </c>
      <c r="B4626" s="476" t="s">
        <v>11541</v>
      </c>
      <c r="C4626" s="476" t="s">
        <v>9</v>
      </c>
      <c r="D4626" s="477">
        <v>15.41</v>
      </c>
    </row>
    <row r="4627" spans="1:4" s="476" customFormat="1" x14ac:dyDescent="0.2">
      <c r="A4627" s="476">
        <v>38102</v>
      </c>
      <c r="B4627" s="476" t="s">
        <v>11542</v>
      </c>
      <c r="C4627" s="476" t="s">
        <v>9</v>
      </c>
      <c r="D4627" s="477">
        <v>9.69</v>
      </c>
    </row>
    <row r="4628" spans="1:4" s="476" customFormat="1" x14ac:dyDescent="0.2">
      <c r="A4628" s="476">
        <v>38076</v>
      </c>
      <c r="B4628" s="476" t="s">
        <v>11543</v>
      </c>
      <c r="C4628" s="476" t="s">
        <v>9</v>
      </c>
      <c r="D4628" s="477">
        <v>17.28</v>
      </c>
    </row>
    <row r="4629" spans="1:4" s="476" customFormat="1" x14ac:dyDescent="0.2">
      <c r="A4629" s="476">
        <v>7592</v>
      </c>
      <c r="B4629" s="476" t="s">
        <v>11544</v>
      </c>
      <c r="C4629" s="476" t="s">
        <v>7605</v>
      </c>
      <c r="D4629" s="477">
        <v>17.52</v>
      </c>
    </row>
    <row r="4630" spans="1:4" s="476" customFormat="1" x14ac:dyDescent="0.2">
      <c r="A4630" s="476">
        <v>40820</v>
      </c>
      <c r="B4630" s="476" t="s">
        <v>11545</v>
      </c>
      <c r="C4630" s="476" t="s">
        <v>908</v>
      </c>
      <c r="D4630" s="478">
        <v>3122</v>
      </c>
    </row>
    <row r="4631" spans="1:4" s="476" customFormat="1" x14ac:dyDescent="0.2">
      <c r="A4631" s="476">
        <v>13417</v>
      </c>
      <c r="B4631" s="476" t="s">
        <v>16872</v>
      </c>
      <c r="C4631" s="476" t="s">
        <v>9</v>
      </c>
      <c r="D4631" s="477">
        <v>71.58</v>
      </c>
    </row>
    <row r="4632" spans="1:4" s="476" customFormat="1" x14ac:dyDescent="0.2">
      <c r="A4632" s="476">
        <v>36791</v>
      </c>
      <c r="B4632" s="476" t="s">
        <v>16873</v>
      </c>
      <c r="C4632" s="476" t="s">
        <v>9</v>
      </c>
      <c r="D4632" s="477">
        <v>107.43</v>
      </c>
    </row>
    <row r="4633" spans="1:4" s="476" customFormat="1" x14ac:dyDescent="0.2">
      <c r="A4633" s="476">
        <v>36795</v>
      </c>
      <c r="B4633" s="476" t="s">
        <v>16874</v>
      </c>
      <c r="C4633" s="476" t="s">
        <v>9</v>
      </c>
      <c r="D4633" s="478">
        <v>1358.33</v>
      </c>
    </row>
    <row r="4634" spans="1:4" s="476" customFormat="1" x14ac:dyDescent="0.2">
      <c r="A4634" s="476">
        <v>44045</v>
      </c>
      <c r="B4634" s="476" t="s">
        <v>16875</v>
      </c>
      <c r="C4634" s="476" t="s">
        <v>9</v>
      </c>
      <c r="D4634" s="477">
        <v>252.06</v>
      </c>
    </row>
    <row r="4635" spans="1:4" s="476" customFormat="1" x14ac:dyDescent="0.2">
      <c r="A4635" s="476">
        <v>11772</v>
      </c>
      <c r="B4635" s="476" t="s">
        <v>16876</v>
      </c>
      <c r="C4635" s="476" t="s">
        <v>9</v>
      </c>
      <c r="D4635" s="477">
        <v>95.48</v>
      </c>
    </row>
    <row r="4636" spans="1:4" s="476" customFormat="1" x14ac:dyDescent="0.2">
      <c r="A4636" s="476">
        <v>36796</v>
      </c>
      <c r="B4636" s="476" t="s">
        <v>16877</v>
      </c>
      <c r="C4636" s="476" t="s">
        <v>9</v>
      </c>
      <c r="D4636" s="477">
        <v>112.87</v>
      </c>
    </row>
    <row r="4637" spans="1:4" s="476" customFormat="1" x14ac:dyDescent="0.2">
      <c r="A4637" s="476">
        <v>36792</v>
      </c>
      <c r="B4637" s="476" t="s">
        <v>16878</v>
      </c>
      <c r="C4637" s="476" t="s">
        <v>9</v>
      </c>
      <c r="D4637" s="477">
        <v>142.97999999999999</v>
      </c>
    </row>
    <row r="4638" spans="1:4" s="476" customFormat="1" x14ac:dyDescent="0.2">
      <c r="A4638" s="476">
        <v>11773</v>
      </c>
      <c r="B4638" s="476" t="s">
        <v>16879</v>
      </c>
      <c r="C4638" s="476" t="s">
        <v>9</v>
      </c>
      <c r="D4638" s="477">
        <v>95.18</v>
      </c>
    </row>
    <row r="4639" spans="1:4" s="476" customFormat="1" x14ac:dyDescent="0.2">
      <c r="A4639" s="476">
        <v>11762</v>
      </c>
      <c r="B4639" s="476" t="s">
        <v>16880</v>
      </c>
      <c r="C4639" s="476" t="s">
        <v>9</v>
      </c>
      <c r="D4639" s="477">
        <v>45.14</v>
      </c>
    </row>
    <row r="4640" spans="1:4" s="476" customFormat="1" x14ac:dyDescent="0.2">
      <c r="A4640" s="476">
        <v>7604</v>
      </c>
      <c r="B4640" s="476" t="s">
        <v>16881</v>
      </c>
      <c r="C4640" s="476" t="s">
        <v>9</v>
      </c>
      <c r="D4640" s="477">
        <v>38.22</v>
      </c>
    </row>
    <row r="4641" spans="1:4" s="476" customFormat="1" x14ac:dyDescent="0.2">
      <c r="A4641" s="476">
        <v>13984</v>
      </c>
      <c r="B4641" s="476" t="s">
        <v>16882</v>
      </c>
      <c r="C4641" s="476" t="s">
        <v>9</v>
      </c>
      <c r="D4641" s="477">
        <v>55.55</v>
      </c>
    </row>
    <row r="4642" spans="1:4" s="476" customFormat="1" x14ac:dyDescent="0.2">
      <c r="A4642" s="476">
        <v>13983</v>
      </c>
      <c r="B4642" s="476" t="s">
        <v>16883</v>
      </c>
      <c r="C4642" s="476" t="s">
        <v>9</v>
      </c>
      <c r="D4642" s="477">
        <v>72.31</v>
      </c>
    </row>
    <row r="4643" spans="1:4" s="476" customFormat="1" x14ac:dyDescent="0.2">
      <c r="A4643" s="476">
        <v>13416</v>
      </c>
      <c r="B4643" s="476" t="s">
        <v>16884</v>
      </c>
      <c r="C4643" s="476" t="s">
        <v>9</v>
      </c>
      <c r="D4643" s="477">
        <v>64.22</v>
      </c>
    </row>
    <row r="4644" spans="1:4" s="476" customFormat="1" x14ac:dyDescent="0.2">
      <c r="A4644" s="476">
        <v>11826</v>
      </c>
      <c r="B4644" s="476" t="s">
        <v>16885</v>
      </c>
      <c r="C4644" s="476" t="s">
        <v>9</v>
      </c>
      <c r="D4644" s="477">
        <v>144.72999999999999</v>
      </c>
    </row>
    <row r="4645" spans="1:4" s="476" customFormat="1" x14ac:dyDescent="0.2">
      <c r="A4645" s="476">
        <v>7606</v>
      </c>
      <c r="B4645" s="476" t="s">
        <v>16886</v>
      </c>
      <c r="C4645" s="476" t="s">
        <v>9</v>
      </c>
      <c r="D4645" s="477">
        <v>174.06</v>
      </c>
    </row>
    <row r="4646" spans="1:4" s="476" customFormat="1" x14ac:dyDescent="0.2">
      <c r="A4646" s="476">
        <v>11763</v>
      </c>
      <c r="B4646" s="476" t="s">
        <v>16887</v>
      </c>
      <c r="C4646" s="476" t="s">
        <v>9</v>
      </c>
      <c r="D4646" s="477">
        <v>380.09</v>
      </c>
    </row>
    <row r="4647" spans="1:4" s="476" customFormat="1" x14ac:dyDescent="0.2">
      <c r="A4647" s="476">
        <v>11764</v>
      </c>
      <c r="B4647" s="476" t="s">
        <v>16888</v>
      </c>
      <c r="C4647" s="476" t="s">
        <v>9</v>
      </c>
      <c r="D4647" s="477">
        <v>311.83999999999997</v>
      </c>
    </row>
    <row r="4648" spans="1:4" s="476" customFormat="1" x14ac:dyDescent="0.2">
      <c r="A4648" s="476">
        <v>11829</v>
      </c>
      <c r="B4648" s="476" t="s">
        <v>16889</v>
      </c>
      <c r="C4648" s="476" t="s">
        <v>9</v>
      </c>
      <c r="D4648" s="477">
        <v>75.37</v>
      </c>
    </row>
    <row r="4649" spans="1:4" s="476" customFormat="1" x14ac:dyDescent="0.2">
      <c r="A4649" s="476">
        <v>11830</v>
      </c>
      <c r="B4649" s="476" t="s">
        <v>16890</v>
      </c>
      <c r="C4649" s="476" t="s">
        <v>9</v>
      </c>
      <c r="D4649" s="477">
        <v>81.39</v>
      </c>
    </row>
    <row r="4650" spans="1:4" s="476" customFormat="1" x14ac:dyDescent="0.2">
      <c r="A4650" s="476">
        <v>11825</v>
      </c>
      <c r="B4650" s="476" t="s">
        <v>16891</v>
      </c>
      <c r="C4650" s="476" t="s">
        <v>9</v>
      </c>
      <c r="D4650" s="477">
        <v>183.1</v>
      </c>
    </row>
    <row r="4651" spans="1:4" s="476" customFormat="1" x14ac:dyDescent="0.2">
      <c r="A4651" s="476">
        <v>11767</v>
      </c>
      <c r="B4651" s="476" t="s">
        <v>16892</v>
      </c>
      <c r="C4651" s="476" t="s">
        <v>9</v>
      </c>
      <c r="D4651" s="477">
        <v>487.67</v>
      </c>
    </row>
    <row r="4652" spans="1:4" s="476" customFormat="1" x14ac:dyDescent="0.2">
      <c r="A4652" s="476">
        <v>11766</v>
      </c>
      <c r="B4652" s="476" t="s">
        <v>16893</v>
      </c>
      <c r="C4652" s="476" t="s">
        <v>9</v>
      </c>
      <c r="D4652" s="477">
        <v>113.68</v>
      </c>
    </row>
    <row r="4653" spans="1:4" s="476" customFormat="1" x14ac:dyDescent="0.2">
      <c r="A4653" s="476">
        <v>11765</v>
      </c>
      <c r="B4653" s="476" t="s">
        <v>16894</v>
      </c>
      <c r="C4653" s="476" t="s">
        <v>9</v>
      </c>
      <c r="D4653" s="477">
        <v>207.83</v>
      </c>
    </row>
    <row r="4654" spans="1:4" s="476" customFormat="1" x14ac:dyDescent="0.2">
      <c r="A4654" s="476">
        <v>11824</v>
      </c>
      <c r="B4654" s="476" t="s">
        <v>16895</v>
      </c>
      <c r="C4654" s="476" t="s">
        <v>9</v>
      </c>
      <c r="D4654" s="477">
        <v>133.71</v>
      </c>
    </row>
    <row r="4655" spans="1:4" s="476" customFormat="1" x14ac:dyDescent="0.2">
      <c r="A4655" s="476">
        <v>39702</v>
      </c>
      <c r="B4655" s="476" t="s">
        <v>16896</v>
      </c>
      <c r="C4655" s="476" t="s">
        <v>9</v>
      </c>
      <c r="D4655" s="478">
        <v>1674.03</v>
      </c>
    </row>
    <row r="4656" spans="1:4" s="476" customFormat="1" x14ac:dyDescent="0.2">
      <c r="A4656" s="476">
        <v>13415</v>
      </c>
      <c r="B4656" s="476" t="s">
        <v>16897</v>
      </c>
      <c r="C4656" s="476" t="s">
        <v>9</v>
      </c>
      <c r="D4656" s="477">
        <v>54.96</v>
      </c>
    </row>
    <row r="4657" spans="1:4" s="476" customFormat="1" x14ac:dyDescent="0.2">
      <c r="A4657" s="476">
        <v>7602</v>
      </c>
      <c r="B4657" s="476" t="s">
        <v>16898</v>
      </c>
      <c r="C4657" s="476" t="s">
        <v>9</v>
      </c>
      <c r="D4657" s="477">
        <v>35.07</v>
      </c>
    </row>
    <row r="4658" spans="1:4" s="476" customFormat="1" x14ac:dyDescent="0.2">
      <c r="A4658" s="476">
        <v>7603</v>
      </c>
      <c r="B4658" s="476" t="s">
        <v>16899</v>
      </c>
      <c r="C4658" s="476" t="s">
        <v>9</v>
      </c>
      <c r="D4658" s="477">
        <v>29.75</v>
      </c>
    </row>
    <row r="4659" spans="1:4" s="476" customFormat="1" x14ac:dyDescent="0.2">
      <c r="A4659" s="476">
        <v>11777</v>
      </c>
      <c r="B4659" s="476" t="s">
        <v>11546</v>
      </c>
      <c r="C4659" s="476" t="s">
        <v>9</v>
      </c>
      <c r="D4659" s="477">
        <v>132.81</v>
      </c>
    </row>
    <row r="4660" spans="1:4" s="476" customFormat="1" x14ac:dyDescent="0.2">
      <c r="A4660" s="476">
        <v>40329</v>
      </c>
      <c r="B4660" s="476" t="s">
        <v>16900</v>
      </c>
      <c r="C4660" s="476" t="s">
        <v>9</v>
      </c>
      <c r="D4660" s="477">
        <v>47.23</v>
      </c>
    </row>
    <row r="4661" spans="1:4" s="476" customFormat="1" x14ac:dyDescent="0.2">
      <c r="A4661" s="476">
        <v>11823</v>
      </c>
      <c r="B4661" s="476" t="s">
        <v>11547</v>
      </c>
      <c r="C4661" s="476" t="s">
        <v>9</v>
      </c>
      <c r="D4661" s="477">
        <v>19.899999999999999</v>
      </c>
    </row>
    <row r="4662" spans="1:4" s="476" customFormat="1" x14ac:dyDescent="0.2">
      <c r="A4662" s="476">
        <v>11822</v>
      </c>
      <c r="B4662" s="476" t="s">
        <v>11548</v>
      </c>
      <c r="C4662" s="476" t="s">
        <v>9</v>
      </c>
      <c r="D4662" s="477">
        <v>29.94</v>
      </c>
    </row>
    <row r="4663" spans="1:4" s="476" customFormat="1" x14ac:dyDescent="0.2">
      <c r="A4663" s="476">
        <v>11831</v>
      </c>
      <c r="B4663" s="476" t="s">
        <v>11549</v>
      </c>
      <c r="C4663" s="476" t="s">
        <v>9</v>
      </c>
      <c r="D4663" s="477">
        <v>22.73</v>
      </c>
    </row>
    <row r="4664" spans="1:4" s="476" customFormat="1" x14ac:dyDescent="0.2">
      <c r="A4664" s="476">
        <v>7613</v>
      </c>
      <c r="B4664" s="476" t="s">
        <v>11550</v>
      </c>
      <c r="C4664" s="476" t="s">
        <v>9</v>
      </c>
      <c r="D4664" s="478">
        <v>88927.93</v>
      </c>
    </row>
    <row r="4665" spans="1:4" s="476" customFormat="1" x14ac:dyDescent="0.2">
      <c r="A4665" s="476">
        <v>7619</v>
      </c>
      <c r="B4665" s="476" t="s">
        <v>11551</v>
      </c>
      <c r="C4665" s="476" t="s">
        <v>9</v>
      </c>
      <c r="D4665" s="478">
        <v>13746.35</v>
      </c>
    </row>
    <row r="4666" spans="1:4" s="476" customFormat="1" x14ac:dyDescent="0.2">
      <c r="A4666" s="476">
        <v>12076</v>
      </c>
      <c r="B4666" s="476" t="s">
        <v>11552</v>
      </c>
      <c r="C4666" s="476" t="s">
        <v>9</v>
      </c>
      <c r="D4666" s="478">
        <v>6305.66</v>
      </c>
    </row>
    <row r="4667" spans="1:4" s="476" customFormat="1" x14ac:dyDescent="0.2">
      <c r="A4667" s="476">
        <v>7614</v>
      </c>
      <c r="B4667" s="476" t="s">
        <v>11553</v>
      </c>
      <c r="C4667" s="476" t="s">
        <v>9</v>
      </c>
      <c r="D4667" s="478">
        <v>17337.43</v>
      </c>
    </row>
    <row r="4668" spans="1:4" s="476" customFormat="1" x14ac:dyDescent="0.2">
      <c r="A4668" s="476">
        <v>7618</v>
      </c>
      <c r="B4668" s="476" t="s">
        <v>11554</v>
      </c>
      <c r="C4668" s="476" t="s">
        <v>9</v>
      </c>
      <c r="D4668" s="478">
        <v>112446.27</v>
      </c>
    </row>
    <row r="4669" spans="1:4" s="476" customFormat="1" x14ac:dyDescent="0.2">
      <c r="A4669" s="476">
        <v>7620</v>
      </c>
      <c r="B4669" s="476" t="s">
        <v>11555</v>
      </c>
      <c r="C4669" s="476" t="s">
        <v>9</v>
      </c>
      <c r="D4669" s="478">
        <v>24321.86</v>
      </c>
    </row>
    <row r="4670" spans="1:4" s="476" customFormat="1" x14ac:dyDescent="0.2">
      <c r="A4670" s="476">
        <v>7610</v>
      </c>
      <c r="B4670" s="476" t="s">
        <v>11556</v>
      </c>
      <c r="C4670" s="476" t="s">
        <v>9</v>
      </c>
      <c r="D4670" s="478">
        <v>7701.92</v>
      </c>
    </row>
    <row r="4671" spans="1:4" s="476" customFormat="1" x14ac:dyDescent="0.2">
      <c r="A4671" s="476">
        <v>7615</v>
      </c>
      <c r="B4671" s="476" t="s">
        <v>11557</v>
      </c>
      <c r="C4671" s="476" t="s">
        <v>9</v>
      </c>
      <c r="D4671" s="478">
        <v>28375.5</v>
      </c>
    </row>
    <row r="4672" spans="1:4" s="476" customFormat="1" x14ac:dyDescent="0.2">
      <c r="A4672" s="476">
        <v>7617</v>
      </c>
      <c r="B4672" s="476" t="s">
        <v>11558</v>
      </c>
      <c r="C4672" s="476" t="s">
        <v>9</v>
      </c>
      <c r="D4672" s="478">
        <v>8602.73</v>
      </c>
    </row>
    <row r="4673" spans="1:4" s="476" customFormat="1" x14ac:dyDescent="0.2">
      <c r="A4673" s="476">
        <v>7616</v>
      </c>
      <c r="B4673" s="476" t="s">
        <v>11559</v>
      </c>
      <c r="C4673" s="476" t="s">
        <v>9</v>
      </c>
      <c r="D4673" s="478">
        <v>46304.32</v>
      </c>
    </row>
    <row r="4674" spans="1:4" s="476" customFormat="1" x14ac:dyDescent="0.2">
      <c r="A4674" s="476">
        <v>7611</v>
      </c>
      <c r="B4674" s="476" t="s">
        <v>11560</v>
      </c>
      <c r="C4674" s="476" t="s">
        <v>9</v>
      </c>
      <c r="D4674" s="478">
        <v>11125</v>
      </c>
    </row>
    <row r="4675" spans="1:4" s="476" customFormat="1" x14ac:dyDescent="0.2">
      <c r="A4675" s="476">
        <v>7612</v>
      </c>
      <c r="B4675" s="476" t="s">
        <v>11561</v>
      </c>
      <c r="C4675" s="476" t="s">
        <v>9</v>
      </c>
      <c r="D4675" s="478">
        <v>63514.29</v>
      </c>
    </row>
    <row r="4676" spans="1:4" s="476" customFormat="1" x14ac:dyDescent="0.2">
      <c r="A4676" s="476">
        <v>37371</v>
      </c>
      <c r="B4676" s="476" t="s">
        <v>11562</v>
      </c>
      <c r="C4676" s="476" t="s">
        <v>7605</v>
      </c>
      <c r="D4676" s="477">
        <v>1.36</v>
      </c>
    </row>
    <row r="4677" spans="1:4" s="476" customFormat="1" x14ac:dyDescent="0.2">
      <c r="A4677" s="476">
        <v>40861</v>
      </c>
      <c r="B4677" s="476" t="s">
        <v>11563</v>
      </c>
      <c r="C4677" s="476" t="s">
        <v>908</v>
      </c>
      <c r="D4677" s="477">
        <v>257.26</v>
      </c>
    </row>
    <row r="4678" spans="1:4" s="476" customFormat="1" x14ac:dyDescent="0.2">
      <c r="A4678" s="476">
        <v>36510</v>
      </c>
      <c r="B4678" s="476" t="s">
        <v>11564</v>
      </c>
      <c r="C4678" s="476" t="s">
        <v>9</v>
      </c>
      <c r="D4678" s="478">
        <v>803058.07</v>
      </c>
    </row>
    <row r="4679" spans="1:4" s="476" customFormat="1" x14ac:dyDescent="0.2">
      <c r="A4679" s="476">
        <v>25020</v>
      </c>
      <c r="B4679" s="476" t="s">
        <v>11565</v>
      </c>
      <c r="C4679" s="476" t="s">
        <v>9</v>
      </c>
      <c r="D4679" s="478">
        <v>3308316.71</v>
      </c>
    </row>
    <row r="4680" spans="1:4" s="476" customFormat="1" x14ac:dyDescent="0.2">
      <c r="A4680" s="476">
        <v>7622</v>
      </c>
      <c r="B4680" s="476" t="s">
        <v>11566</v>
      </c>
      <c r="C4680" s="476" t="s">
        <v>9</v>
      </c>
      <c r="D4680" s="478">
        <v>779083.7</v>
      </c>
    </row>
    <row r="4681" spans="1:4" s="476" customFormat="1" x14ac:dyDescent="0.2">
      <c r="A4681" s="476">
        <v>7624</v>
      </c>
      <c r="B4681" s="476" t="s">
        <v>11567</v>
      </c>
      <c r="C4681" s="476" t="s">
        <v>9</v>
      </c>
      <c r="D4681" s="478">
        <v>1010000</v>
      </c>
    </row>
    <row r="4682" spans="1:4" s="476" customFormat="1" x14ac:dyDescent="0.2">
      <c r="A4682" s="476">
        <v>7625</v>
      </c>
      <c r="B4682" s="476" t="s">
        <v>11568</v>
      </c>
      <c r="C4682" s="476" t="s">
        <v>9</v>
      </c>
      <c r="D4682" s="478">
        <v>1003822.53</v>
      </c>
    </row>
    <row r="4683" spans="1:4" s="476" customFormat="1" x14ac:dyDescent="0.2">
      <c r="A4683" s="476">
        <v>7623</v>
      </c>
      <c r="B4683" s="476" t="s">
        <v>11569</v>
      </c>
      <c r="C4683" s="476" t="s">
        <v>9</v>
      </c>
      <c r="D4683" s="478">
        <v>3308316.71</v>
      </c>
    </row>
    <row r="4684" spans="1:4" s="476" customFormat="1" x14ac:dyDescent="0.2">
      <c r="A4684" s="476">
        <v>36508</v>
      </c>
      <c r="B4684" s="476" t="s">
        <v>11570</v>
      </c>
      <c r="C4684" s="476" t="s">
        <v>9</v>
      </c>
      <c r="D4684" s="478">
        <v>1487881.29</v>
      </c>
    </row>
    <row r="4685" spans="1:4" s="476" customFormat="1" x14ac:dyDescent="0.2">
      <c r="A4685" s="476">
        <v>36509</v>
      </c>
      <c r="B4685" s="476" t="s">
        <v>11571</v>
      </c>
      <c r="C4685" s="476" t="s">
        <v>9</v>
      </c>
      <c r="D4685" s="478">
        <v>815412.79</v>
      </c>
    </row>
    <row r="4686" spans="1:4" s="476" customFormat="1" x14ac:dyDescent="0.2">
      <c r="A4686" s="476">
        <v>13238</v>
      </c>
      <c r="B4686" s="476" t="s">
        <v>11572</v>
      </c>
      <c r="C4686" s="476" t="s">
        <v>9</v>
      </c>
      <c r="D4686" s="478">
        <v>252588.76</v>
      </c>
    </row>
    <row r="4687" spans="1:4" s="476" customFormat="1" x14ac:dyDescent="0.2">
      <c r="A4687" s="476">
        <v>36511</v>
      </c>
      <c r="B4687" s="476" t="s">
        <v>11573</v>
      </c>
      <c r="C4687" s="476" t="s">
        <v>9</v>
      </c>
      <c r="D4687" s="478">
        <v>292682.21999999997</v>
      </c>
    </row>
    <row r="4688" spans="1:4" s="476" customFormat="1" x14ac:dyDescent="0.2">
      <c r="A4688" s="476">
        <v>36515</v>
      </c>
      <c r="B4688" s="476" t="s">
        <v>11574</v>
      </c>
      <c r="C4688" s="476" t="s">
        <v>9</v>
      </c>
      <c r="D4688" s="478">
        <v>86200.92</v>
      </c>
    </row>
    <row r="4689" spans="1:4" s="476" customFormat="1" x14ac:dyDescent="0.2">
      <c r="A4689" s="476">
        <v>10598</v>
      </c>
      <c r="B4689" s="476" t="s">
        <v>11575</v>
      </c>
      <c r="C4689" s="476" t="s">
        <v>9</v>
      </c>
      <c r="D4689" s="478">
        <v>139787.82</v>
      </c>
    </row>
    <row r="4690" spans="1:4" s="476" customFormat="1" x14ac:dyDescent="0.2">
      <c r="A4690" s="476">
        <v>7640</v>
      </c>
      <c r="B4690" s="476" t="s">
        <v>11576</v>
      </c>
      <c r="C4690" s="476" t="s">
        <v>9</v>
      </c>
      <c r="D4690" s="478">
        <v>214500</v>
      </c>
    </row>
    <row r="4691" spans="1:4" s="476" customFormat="1" x14ac:dyDescent="0.2">
      <c r="A4691" s="476">
        <v>36513</v>
      </c>
      <c r="B4691" s="476" t="s">
        <v>11577</v>
      </c>
      <c r="C4691" s="476" t="s">
        <v>9</v>
      </c>
      <c r="D4691" s="478">
        <v>206631.64</v>
      </c>
    </row>
    <row r="4692" spans="1:4" s="476" customFormat="1" x14ac:dyDescent="0.2">
      <c r="A4692" s="476">
        <v>36514</v>
      </c>
      <c r="B4692" s="476" t="s">
        <v>11578</v>
      </c>
      <c r="C4692" s="476" t="s">
        <v>9</v>
      </c>
      <c r="D4692" s="478">
        <v>230537.37</v>
      </c>
    </row>
    <row r="4693" spans="1:4" s="476" customFormat="1" x14ac:dyDescent="0.2">
      <c r="A4693" s="476">
        <v>11572</v>
      </c>
      <c r="B4693" s="476" t="s">
        <v>13312</v>
      </c>
      <c r="C4693" s="476" t="s">
        <v>9</v>
      </c>
      <c r="D4693" s="477">
        <v>29.41</v>
      </c>
    </row>
    <row r="4694" spans="1:4" s="476" customFormat="1" x14ac:dyDescent="0.2">
      <c r="A4694" s="476">
        <v>36149</v>
      </c>
      <c r="B4694" s="476" t="s">
        <v>11579</v>
      </c>
      <c r="C4694" s="476" t="s">
        <v>9</v>
      </c>
      <c r="D4694" s="477">
        <v>173.31</v>
      </c>
    </row>
    <row r="4695" spans="1:4" s="476" customFormat="1" x14ac:dyDescent="0.2">
      <c r="A4695" s="476">
        <v>42407</v>
      </c>
      <c r="B4695" s="476" t="s">
        <v>11580</v>
      </c>
      <c r="C4695" s="476" t="s">
        <v>27</v>
      </c>
      <c r="D4695" s="477">
        <v>10.88</v>
      </c>
    </row>
    <row r="4696" spans="1:4" s="476" customFormat="1" x14ac:dyDescent="0.2">
      <c r="A4696" s="476">
        <v>11581</v>
      </c>
      <c r="B4696" s="476" t="s">
        <v>13313</v>
      </c>
      <c r="C4696" s="476" t="s">
        <v>27</v>
      </c>
      <c r="D4696" s="477">
        <v>19.41</v>
      </c>
    </row>
    <row r="4697" spans="1:4" s="476" customFormat="1" x14ac:dyDescent="0.2">
      <c r="A4697" s="476">
        <v>43605</v>
      </c>
      <c r="B4697" s="476" t="s">
        <v>13314</v>
      </c>
      <c r="C4697" s="476" t="s">
        <v>27</v>
      </c>
      <c r="D4697" s="477">
        <v>39.72</v>
      </c>
    </row>
    <row r="4698" spans="1:4" s="476" customFormat="1" x14ac:dyDescent="0.2">
      <c r="A4698" s="476">
        <v>11580</v>
      </c>
      <c r="B4698" s="476" t="s">
        <v>13315</v>
      </c>
      <c r="C4698" s="476" t="s">
        <v>27</v>
      </c>
      <c r="D4698" s="477">
        <v>7.79</v>
      </c>
    </row>
    <row r="4699" spans="1:4" s="476" customFormat="1" x14ac:dyDescent="0.2">
      <c r="A4699" s="476">
        <v>10743</v>
      </c>
      <c r="B4699" s="476" t="s">
        <v>11581</v>
      </c>
      <c r="C4699" s="476" t="s">
        <v>9</v>
      </c>
      <c r="D4699" s="477">
        <v>615.33000000000004</v>
      </c>
    </row>
    <row r="4700" spans="1:4" s="476" customFormat="1" x14ac:dyDescent="0.2">
      <c r="A4700" s="476">
        <v>39848</v>
      </c>
      <c r="B4700" s="476" t="s">
        <v>11582</v>
      </c>
      <c r="C4700" s="476" t="s">
        <v>27</v>
      </c>
      <c r="D4700" s="477">
        <v>2.17</v>
      </c>
    </row>
    <row r="4701" spans="1:4" s="476" customFormat="1" x14ac:dyDescent="0.2">
      <c r="A4701" s="476">
        <v>20999</v>
      </c>
      <c r="B4701" s="476" t="s">
        <v>11583</v>
      </c>
      <c r="C4701" s="476" t="s">
        <v>27</v>
      </c>
      <c r="D4701" s="477">
        <v>17.97</v>
      </c>
    </row>
    <row r="4702" spans="1:4" s="476" customFormat="1" x14ac:dyDescent="0.2">
      <c r="A4702" s="476">
        <v>21001</v>
      </c>
      <c r="B4702" s="476" t="s">
        <v>11584</v>
      </c>
      <c r="C4702" s="476" t="s">
        <v>27</v>
      </c>
      <c r="D4702" s="477">
        <v>33.53</v>
      </c>
    </row>
    <row r="4703" spans="1:4" s="476" customFormat="1" x14ac:dyDescent="0.2">
      <c r="A4703" s="476">
        <v>21003</v>
      </c>
      <c r="B4703" s="476" t="s">
        <v>11585</v>
      </c>
      <c r="C4703" s="476" t="s">
        <v>27</v>
      </c>
      <c r="D4703" s="477">
        <v>55.1</v>
      </c>
    </row>
    <row r="4704" spans="1:4" s="476" customFormat="1" x14ac:dyDescent="0.2">
      <c r="A4704" s="476">
        <v>21006</v>
      </c>
      <c r="B4704" s="476" t="s">
        <v>11586</v>
      </c>
      <c r="C4704" s="476" t="s">
        <v>27</v>
      </c>
      <c r="D4704" s="477">
        <v>116.93</v>
      </c>
    </row>
    <row r="4705" spans="1:4" s="476" customFormat="1" x14ac:dyDescent="0.2">
      <c r="A4705" s="476">
        <v>21019</v>
      </c>
      <c r="B4705" s="476" t="s">
        <v>11587</v>
      </c>
      <c r="C4705" s="476" t="s">
        <v>27</v>
      </c>
      <c r="D4705" s="477">
        <v>40.65</v>
      </c>
    </row>
    <row r="4706" spans="1:4" s="476" customFormat="1" x14ac:dyDescent="0.2">
      <c r="A4706" s="476">
        <v>21021</v>
      </c>
      <c r="B4706" s="476" t="s">
        <v>11588</v>
      </c>
      <c r="C4706" s="476" t="s">
        <v>27</v>
      </c>
      <c r="D4706" s="477">
        <v>64.25</v>
      </c>
    </row>
    <row r="4707" spans="1:4" s="476" customFormat="1" x14ac:dyDescent="0.2">
      <c r="A4707" s="476">
        <v>21024</v>
      </c>
      <c r="B4707" s="476" t="s">
        <v>11589</v>
      </c>
      <c r="C4707" s="476" t="s">
        <v>27</v>
      </c>
      <c r="D4707" s="477">
        <v>137.66999999999999</v>
      </c>
    </row>
    <row r="4708" spans="1:4" s="476" customFormat="1" x14ac:dyDescent="0.2">
      <c r="A4708" s="476">
        <v>40624</v>
      </c>
      <c r="B4708" s="476" t="s">
        <v>11590</v>
      </c>
      <c r="C4708" s="476" t="s">
        <v>27</v>
      </c>
      <c r="D4708" s="477">
        <v>76.64</v>
      </c>
    </row>
    <row r="4709" spans="1:4" s="476" customFormat="1" x14ac:dyDescent="0.2">
      <c r="A4709" s="476">
        <v>42575</v>
      </c>
      <c r="B4709" s="476" t="s">
        <v>11591</v>
      </c>
      <c r="C4709" s="476" t="s">
        <v>27</v>
      </c>
      <c r="D4709" s="477">
        <v>70.33</v>
      </c>
    </row>
    <row r="4710" spans="1:4" s="476" customFormat="1" x14ac:dyDescent="0.2">
      <c r="A4710" s="476">
        <v>13127</v>
      </c>
      <c r="B4710" s="476" t="s">
        <v>11592</v>
      </c>
      <c r="C4710" s="476" t="s">
        <v>27</v>
      </c>
      <c r="D4710" s="477">
        <v>34.18</v>
      </c>
    </row>
    <row r="4711" spans="1:4" s="476" customFormat="1" x14ac:dyDescent="0.2">
      <c r="A4711" s="476">
        <v>13137</v>
      </c>
      <c r="B4711" s="476" t="s">
        <v>11593</v>
      </c>
      <c r="C4711" s="476" t="s">
        <v>27</v>
      </c>
      <c r="D4711" s="477">
        <v>45.36</v>
      </c>
    </row>
    <row r="4712" spans="1:4" s="476" customFormat="1" x14ac:dyDescent="0.2">
      <c r="A4712" s="476">
        <v>42574</v>
      </c>
      <c r="B4712" s="476" t="s">
        <v>11594</v>
      </c>
      <c r="C4712" s="476" t="s">
        <v>27</v>
      </c>
      <c r="D4712" s="477">
        <v>52.48</v>
      </c>
    </row>
    <row r="4713" spans="1:4" s="476" customFormat="1" x14ac:dyDescent="0.2">
      <c r="A4713" s="476">
        <v>20989</v>
      </c>
      <c r="B4713" s="476" t="s">
        <v>11595</v>
      </c>
      <c r="C4713" s="476" t="s">
        <v>27</v>
      </c>
      <c r="D4713" s="478">
        <v>1625.21</v>
      </c>
    </row>
    <row r="4714" spans="1:4" s="476" customFormat="1" x14ac:dyDescent="0.2">
      <c r="A4714" s="476">
        <v>21147</v>
      </c>
      <c r="B4714" s="476" t="s">
        <v>11596</v>
      </c>
      <c r="C4714" s="476" t="s">
        <v>27</v>
      </c>
      <c r="D4714" s="477">
        <v>152.38</v>
      </c>
    </row>
    <row r="4715" spans="1:4" s="476" customFormat="1" x14ac:dyDescent="0.2">
      <c r="A4715" s="476">
        <v>21148</v>
      </c>
      <c r="B4715" s="476" t="s">
        <v>11597</v>
      </c>
      <c r="C4715" s="476" t="s">
        <v>27</v>
      </c>
      <c r="D4715" s="477">
        <v>94.05</v>
      </c>
    </row>
    <row r="4716" spans="1:4" s="476" customFormat="1" x14ac:dyDescent="0.2">
      <c r="A4716" s="476">
        <v>20984</v>
      </c>
      <c r="B4716" s="476" t="s">
        <v>11598</v>
      </c>
      <c r="C4716" s="476" t="s">
        <v>27</v>
      </c>
      <c r="D4716" s="478">
        <v>3118.45</v>
      </c>
    </row>
    <row r="4717" spans="1:4" s="476" customFormat="1" x14ac:dyDescent="0.2">
      <c r="A4717" s="476">
        <v>13042</v>
      </c>
      <c r="B4717" s="476" t="s">
        <v>11599</v>
      </c>
      <c r="C4717" s="476" t="s">
        <v>27</v>
      </c>
      <c r="D4717" s="478">
        <v>1728.08</v>
      </c>
    </row>
    <row r="4718" spans="1:4" s="476" customFormat="1" x14ac:dyDescent="0.2">
      <c r="A4718" s="476">
        <v>21150</v>
      </c>
      <c r="B4718" s="476" t="s">
        <v>11600</v>
      </c>
      <c r="C4718" s="476" t="s">
        <v>27</v>
      </c>
      <c r="D4718" s="477">
        <v>46.63</v>
      </c>
    </row>
    <row r="4719" spans="1:4" s="476" customFormat="1" x14ac:dyDescent="0.2">
      <c r="A4719" s="476">
        <v>13141</v>
      </c>
      <c r="B4719" s="476" t="s">
        <v>11601</v>
      </c>
      <c r="C4719" s="476" t="s">
        <v>27</v>
      </c>
      <c r="D4719" s="477">
        <v>58.76</v>
      </c>
    </row>
    <row r="4720" spans="1:4" s="476" customFormat="1" x14ac:dyDescent="0.2">
      <c r="A4720" s="476">
        <v>42576</v>
      </c>
      <c r="B4720" s="476" t="s">
        <v>11602</v>
      </c>
      <c r="C4720" s="476" t="s">
        <v>27</v>
      </c>
      <c r="D4720" s="477">
        <v>191.85</v>
      </c>
    </row>
    <row r="4721" spans="1:4" s="476" customFormat="1" x14ac:dyDescent="0.2">
      <c r="A4721" s="476">
        <v>21151</v>
      </c>
      <c r="B4721" s="476" t="s">
        <v>11603</v>
      </c>
      <c r="C4721" s="476" t="s">
        <v>27</v>
      </c>
      <c r="D4721" s="477">
        <v>279.14</v>
      </c>
    </row>
    <row r="4722" spans="1:4" s="476" customFormat="1" x14ac:dyDescent="0.2">
      <c r="A4722" s="476">
        <v>13142</v>
      </c>
      <c r="B4722" s="476" t="s">
        <v>11604</v>
      </c>
      <c r="C4722" s="476" t="s">
        <v>27</v>
      </c>
      <c r="D4722" s="477">
        <v>399.05</v>
      </c>
    </row>
    <row r="4723" spans="1:4" s="476" customFormat="1" x14ac:dyDescent="0.2">
      <c r="A4723" s="476">
        <v>42577</v>
      </c>
      <c r="B4723" s="476" t="s">
        <v>11605</v>
      </c>
      <c r="C4723" s="476" t="s">
        <v>27</v>
      </c>
      <c r="D4723" s="477">
        <v>437.87</v>
      </c>
    </row>
    <row r="4724" spans="1:4" s="476" customFormat="1" x14ac:dyDescent="0.2">
      <c r="A4724" s="476">
        <v>20994</v>
      </c>
      <c r="B4724" s="476" t="s">
        <v>11606</v>
      </c>
      <c r="C4724" s="476" t="s">
        <v>27</v>
      </c>
      <c r="D4724" s="477">
        <v>752.39</v>
      </c>
    </row>
    <row r="4725" spans="1:4" s="476" customFormat="1" x14ac:dyDescent="0.2">
      <c r="A4725" s="476">
        <v>7672</v>
      </c>
      <c r="B4725" s="476" t="s">
        <v>11607</v>
      </c>
      <c r="C4725" s="476" t="s">
        <v>27</v>
      </c>
      <c r="D4725" s="477">
        <v>492.89</v>
      </c>
    </row>
    <row r="4726" spans="1:4" s="476" customFormat="1" x14ac:dyDescent="0.2">
      <c r="A4726" s="476">
        <v>20995</v>
      </c>
      <c r="B4726" s="476" t="s">
        <v>11608</v>
      </c>
      <c r="C4726" s="476" t="s">
        <v>27</v>
      </c>
      <c r="D4726" s="477">
        <v>988.78</v>
      </c>
    </row>
    <row r="4727" spans="1:4" s="476" customFormat="1" x14ac:dyDescent="0.2">
      <c r="A4727" s="476">
        <v>7690</v>
      </c>
      <c r="B4727" s="476" t="s">
        <v>11609</v>
      </c>
      <c r="C4727" s="476" t="s">
        <v>27</v>
      </c>
      <c r="D4727" s="477">
        <v>571.87</v>
      </c>
    </row>
    <row r="4728" spans="1:4" s="476" customFormat="1" x14ac:dyDescent="0.2">
      <c r="A4728" s="476">
        <v>20980</v>
      </c>
      <c r="B4728" s="476" t="s">
        <v>11610</v>
      </c>
      <c r="C4728" s="476" t="s">
        <v>27</v>
      </c>
      <c r="D4728" s="477">
        <v>623.86</v>
      </c>
    </row>
    <row r="4729" spans="1:4" s="476" customFormat="1" x14ac:dyDescent="0.2">
      <c r="A4729" s="476">
        <v>7661</v>
      </c>
      <c r="B4729" s="476" t="s">
        <v>11611</v>
      </c>
      <c r="C4729" s="476" t="s">
        <v>27</v>
      </c>
      <c r="D4729" s="477">
        <v>742.14</v>
      </c>
    </row>
    <row r="4730" spans="1:4" s="476" customFormat="1" x14ac:dyDescent="0.2">
      <c r="A4730" s="476">
        <v>21016</v>
      </c>
      <c r="B4730" s="476" t="s">
        <v>11612</v>
      </c>
      <c r="C4730" s="476" t="s">
        <v>27</v>
      </c>
      <c r="D4730" s="477">
        <v>214.62</v>
      </c>
    </row>
    <row r="4731" spans="1:4" s="476" customFormat="1" x14ac:dyDescent="0.2">
      <c r="A4731" s="476">
        <v>21008</v>
      </c>
      <c r="B4731" s="476" t="s">
        <v>11613</v>
      </c>
      <c r="C4731" s="476" t="s">
        <v>27</v>
      </c>
      <c r="D4731" s="477">
        <v>25.07</v>
      </c>
    </row>
    <row r="4732" spans="1:4" s="476" customFormat="1" x14ac:dyDescent="0.2">
      <c r="A4732" s="476">
        <v>21009</v>
      </c>
      <c r="B4732" s="476" t="s">
        <v>11614</v>
      </c>
      <c r="C4732" s="476" t="s">
        <v>27</v>
      </c>
      <c r="D4732" s="477">
        <v>32.64</v>
      </c>
    </row>
    <row r="4733" spans="1:4" s="476" customFormat="1" x14ac:dyDescent="0.2">
      <c r="A4733" s="476">
        <v>21010</v>
      </c>
      <c r="B4733" s="476" t="s">
        <v>11615</v>
      </c>
      <c r="C4733" s="476" t="s">
        <v>27</v>
      </c>
      <c r="D4733" s="477">
        <v>43.83</v>
      </c>
    </row>
    <row r="4734" spans="1:4" s="476" customFormat="1" x14ac:dyDescent="0.2">
      <c r="A4734" s="476">
        <v>21011</v>
      </c>
      <c r="B4734" s="476" t="s">
        <v>11616</v>
      </c>
      <c r="C4734" s="476" t="s">
        <v>27</v>
      </c>
      <c r="D4734" s="477">
        <v>63.88</v>
      </c>
    </row>
    <row r="4735" spans="1:4" s="476" customFormat="1" x14ac:dyDescent="0.2">
      <c r="A4735" s="476">
        <v>21012</v>
      </c>
      <c r="B4735" s="476" t="s">
        <v>11617</v>
      </c>
      <c r="C4735" s="476" t="s">
        <v>27</v>
      </c>
      <c r="D4735" s="477">
        <v>70.59</v>
      </c>
    </row>
    <row r="4736" spans="1:4" s="476" customFormat="1" x14ac:dyDescent="0.2">
      <c r="A4736" s="476">
        <v>21013</v>
      </c>
      <c r="B4736" s="476" t="s">
        <v>11618</v>
      </c>
      <c r="C4736" s="476" t="s">
        <v>27</v>
      </c>
      <c r="D4736" s="477">
        <v>92.12</v>
      </c>
    </row>
    <row r="4737" spans="1:4" s="476" customFormat="1" x14ac:dyDescent="0.2">
      <c r="A4737" s="476">
        <v>21014</v>
      </c>
      <c r="B4737" s="476" t="s">
        <v>11619</v>
      </c>
      <c r="C4737" s="476" t="s">
        <v>27</v>
      </c>
      <c r="D4737" s="477">
        <v>128.9</v>
      </c>
    </row>
    <row r="4738" spans="1:4" s="476" customFormat="1" x14ac:dyDescent="0.2">
      <c r="A4738" s="476">
        <v>21015</v>
      </c>
      <c r="B4738" s="476" t="s">
        <v>11620</v>
      </c>
      <c r="C4738" s="476" t="s">
        <v>27</v>
      </c>
      <c r="D4738" s="477">
        <v>148.09</v>
      </c>
    </row>
    <row r="4739" spans="1:4" s="476" customFormat="1" x14ac:dyDescent="0.2">
      <c r="A4739" s="476">
        <v>7697</v>
      </c>
      <c r="B4739" s="476" t="s">
        <v>1391</v>
      </c>
      <c r="C4739" s="476" t="s">
        <v>27</v>
      </c>
      <c r="D4739" s="477">
        <v>70.66</v>
      </c>
    </row>
    <row r="4740" spans="1:4" s="476" customFormat="1" x14ac:dyDescent="0.2">
      <c r="A4740" s="476">
        <v>7698</v>
      </c>
      <c r="B4740" s="476" t="s">
        <v>2117</v>
      </c>
      <c r="C4740" s="476" t="s">
        <v>27</v>
      </c>
      <c r="D4740" s="477">
        <v>60.83</v>
      </c>
    </row>
    <row r="4741" spans="1:4" s="476" customFormat="1" x14ac:dyDescent="0.2">
      <c r="A4741" s="476">
        <v>7691</v>
      </c>
      <c r="B4741" s="476" t="s">
        <v>11621</v>
      </c>
      <c r="C4741" s="476" t="s">
        <v>27</v>
      </c>
      <c r="D4741" s="477">
        <v>25.7</v>
      </c>
    </row>
    <row r="4742" spans="1:4" s="476" customFormat="1" x14ac:dyDescent="0.2">
      <c r="A4742" s="476">
        <v>40626</v>
      </c>
      <c r="B4742" s="476" t="s">
        <v>2115</v>
      </c>
      <c r="C4742" s="476" t="s">
        <v>27</v>
      </c>
      <c r="D4742" s="477">
        <v>48.23</v>
      </c>
    </row>
    <row r="4743" spans="1:4" s="476" customFormat="1" x14ac:dyDescent="0.2">
      <c r="A4743" s="476">
        <v>7701</v>
      </c>
      <c r="B4743" s="476" t="s">
        <v>2095</v>
      </c>
      <c r="C4743" s="476" t="s">
        <v>27</v>
      </c>
      <c r="D4743" s="477">
        <v>126.46</v>
      </c>
    </row>
    <row r="4744" spans="1:4" s="476" customFormat="1" x14ac:dyDescent="0.2">
      <c r="A4744" s="476">
        <v>7696</v>
      </c>
      <c r="B4744" s="476" t="s">
        <v>1543</v>
      </c>
      <c r="C4744" s="476" t="s">
        <v>27</v>
      </c>
      <c r="D4744" s="477">
        <v>101.9</v>
      </c>
    </row>
    <row r="4745" spans="1:4" s="476" customFormat="1" x14ac:dyDescent="0.2">
      <c r="A4745" s="476">
        <v>7700</v>
      </c>
      <c r="B4745" s="476" t="s">
        <v>2057</v>
      </c>
      <c r="C4745" s="476" t="s">
        <v>27</v>
      </c>
      <c r="D4745" s="477">
        <v>32.51</v>
      </c>
    </row>
    <row r="4746" spans="1:4" s="476" customFormat="1" x14ac:dyDescent="0.2">
      <c r="A4746" s="476">
        <v>7694</v>
      </c>
      <c r="B4746" s="476" t="s">
        <v>2120</v>
      </c>
      <c r="C4746" s="476" t="s">
        <v>27</v>
      </c>
      <c r="D4746" s="477">
        <v>170.17</v>
      </c>
    </row>
    <row r="4747" spans="1:4" s="476" customFormat="1" x14ac:dyDescent="0.2">
      <c r="A4747" s="476">
        <v>7693</v>
      </c>
      <c r="B4747" s="476" t="s">
        <v>11622</v>
      </c>
      <c r="C4747" s="476" t="s">
        <v>27</v>
      </c>
      <c r="D4747" s="477">
        <v>234.36</v>
      </c>
    </row>
    <row r="4748" spans="1:4" s="476" customFormat="1" x14ac:dyDescent="0.2">
      <c r="A4748" s="476">
        <v>7692</v>
      </c>
      <c r="B4748" s="476" t="s">
        <v>11623</v>
      </c>
      <c r="C4748" s="476" t="s">
        <v>27</v>
      </c>
      <c r="D4748" s="477">
        <v>350.88</v>
      </c>
    </row>
    <row r="4749" spans="1:4" s="476" customFormat="1" x14ac:dyDescent="0.2">
      <c r="A4749" s="476">
        <v>7695</v>
      </c>
      <c r="B4749" s="476" t="s">
        <v>11624</v>
      </c>
      <c r="C4749" s="476" t="s">
        <v>27</v>
      </c>
      <c r="D4749" s="477">
        <v>380.54</v>
      </c>
    </row>
    <row r="4750" spans="1:4" s="476" customFormat="1" x14ac:dyDescent="0.2">
      <c r="A4750" s="476">
        <v>13356</v>
      </c>
      <c r="B4750" s="476" t="s">
        <v>11625</v>
      </c>
      <c r="C4750" s="476" t="s">
        <v>27</v>
      </c>
      <c r="D4750" s="477">
        <v>27.59</v>
      </c>
    </row>
    <row r="4751" spans="1:4" s="476" customFormat="1" x14ac:dyDescent="0.2">
      <c r="A4751" s="476">
        <v>36365</v>
      </c>
      <c r="B4751" s="476" t="s">
        <v>11626</v>
      </c>
      <c r="C4751" s="476" t="s">
        <v>27</v>
      </c>
      <c r="D4751" s="477">
        <v>36.83</v>
      </c>
    </row>
    <row r="4752" spans="1:4" s="476" customFormat="1" x14ac:dyDescent="0.2">
      <c r="A4752" s="476">
        <v>41930</v>
      </c>
      <c r="B4752" s="476" t="s">
        <v>11627</v>
      </c>
      <c r="C4752" s="476" t="s">
        <v>27</v>
      </c>
      <c r="D4752" s="477">
        <v>119.23</v>
      </c>
    </row>
    <row r="4753" spans="1:4" s="476" customFormat="1" x14ac:dyDescent="0.2">
      <c r="A4753" s="476">
        <v>41931</v>
      </c>
      <c r="B4753" s="476" t="s">
        <v>11628</v>
      </c>
      <c r="C4753" s="476" t="s">
        <v>27</v>
      </c>
      <c r="D4753" s="477">
        <v>203.3</v>
      </c>
    </row>
    <row r="4754" spans="1:4" s="476" customFormat="1" x14ac:dyDescent="0.2">
      <c r="A4754" s="476">
        <v>41932</v>
      </c>
      <c r="B4754" s="476" t="s">
        <v>11629</v>
      </c>
      <c r="C4754" s="476" t="s">
        <v>27</v>
      </c>
      <c r="D4754" s="477">
        <v>328.37</v>
      </c>
    </row>
    <row r="4755" spans="1:4" s="476" customFormat="1" x14ac:dyDescent="0.2">
      <c r="A4755" s="476">
        <v>41933</v>
      </c>
      <c r="B4755" s="476" t="s">
        <v>11630</v>
      </c>
      <c r="C4755" s="476" t="s">
        <v>27</v>
      </c>
      <c r="D4755" s="477">
        <v>406.69</v>
      </c>
    </row>
    <row r="4756" spans="1:4" s="476" customFormat="1" x14ac:dyDescent="0.2">
      <c r="A4756" s="476">
        <v>41934</v>
      </c>
      <c r="B4756" s="476" t="s">
        <v>11631</v>
      </c>
      <c r="C4756" s="476" t="s">
        <v>27</v>
      </c>
      <c r="D4756" s="477">
        <v>526.76</v>
      </c>
    </row>
    <row r="4757" spans="1:4" s="476" customFormat="1" x14ac:dyDescent="0.2">
      <c r="A4757" s="476">
        <v>41936</v>
      </c>
      <c r="B4757" s="476" t="s">
        <v>11632</v>
      </c>
      <c r="C4757" s="476" t="s">
        <v>27</v>
      </c>
      <c r="D4757" s="477">
        <v>79.42</v>
      </c>
    </row>
    <row r="4758" spans="1:4" s="476" customFormat="1" x14ac:dyDescent="0.2">
      <c r="A4758" s="476">
        <v>41785</v>
      </c>
      <c r="B4758" s="476" t="s">
        <v>11633</v>
      </c>
      <c r="C4758" s="476" t="s">
        <v>27</v>
      </c>
      <c r="D4758" s="478">
        <v>2099.8200000000002</v>
      </c>
    </row>
    <row r="4759" spans="1:4" s="476" customFormat="1" x14ac:dyDescent="0.2">
      <c r="A4759" s="476">
        <v>41781</v>
      </c>
      <c r="B4759" s="476" t="s">
        <v>11634</v>
      </c>
      <c r="C4759" s="476" t="s">
        <v>27</v>
      </c>
      <c r="D4759" s="477">
        <v>598.66999999999996</v>
      </c>
    </row>
    <row r="4760" spans="1:4" s="476" customFormat="1" x14ac:dyDescent="0.2">
      <c r="A4760" s="476">
        <v>41783</v>
      </c>
      <c r="B4760" s="476" t="s">
        <v>11635</v>
      </c>
      <c r="C4760" s="476" t="s">
        <v>27</v>
      </c>
      <c r="D4760" s="478">
        <v>1579.81</v>
      </c>
    </row>
    <row r="4761" spans="1:4" s="476" customFormat="1" x14ac:dyDescent="0.2">
      <c r="A4761" s="476">
        <v>41786</v>
      </c>
      <c r="B4761" s="476" t="s">
        <v>11636</v>
      </c>
      <c r="C4761" s="476" t="s">
        <v>27</v>
      </c>
      <c r="D4761" s="478">
        <v>3295.65</v>
      </c>
    </row>
    <row r="4762" spans="1:4" s="476" customFormat="1" x14ac:dyDescent="0.2">
      <c r="A4762" s="476">
        <v>41779</v>
      </c>
      <c r="B4762" s="476" t="s">
        <v>11637</v>
      </c>
      <c r="C4762" s="476" t="s">
        <v>27</v>
      </c>
      <c r="D4762" s="477">
        <v>229.61</v>
      </c>
    </row>
    <row r="4763" spans="1:4" s="476" customFormat="1" x14ac:dyDescent="0.2">
      <c r="A4763" s="476">
        <v>41780</v>
      </c>
      <c r="B4763" s="476" t="s">
        <v>11638</v>
      </c>
      <c r="C4763" s="476" t="s">
        <v>27</v>
      </c>
      <c r="D4763" s="477">
        <v>271.57</v>
      </c>
    </row>
    <row r="4764" spans="1:4" s="476" customFormat="1" x14ac:dyDescent="0.2">
      <c r="A4764" s="476">
        <v>41782</v>
      </c>
      <c r="B4764" s="476" t="s">
        <v>11639</v>
      </c>
      <c r="C4764" s="476" t="s">
        <v>27</v>
      </c>
      <c r="D4764" s="478">
        <v>1119.48</v>
      </c>
    </row>
    <row r="4765" spans="1:4" s="476" customFormat="1" x14ac:dyDescent="0.2">
      <c r="A4765" s="476">
        <v>38130</v>
      </c>
      <c r="B4765" s="476" t="s">
        <v>11640</v>
      </c>
      <c r="C4765" s="476" t="s">
        <v>27</v>
      </c>
      <c r="D4765" s="477">
        <v>36.68</v>
      </c>
    </row>
    <row r="4766" spans="1:4" s="476" customFormat="1" x14ac:dyDescent="0.2">
      <c r="A4766" s="476">
        <v>21123</v>
      </c>
      <c r="B4766" s="476" t="s">
        <v>11641</v>
      </c>
      <c r="C4766" s="476" t="s">
        <v>27</v>
      </c>
      <c r="D4766" s="477">
        <v>10.41</v>
      </c>
    </row>
    <row r="4767" spans="1:4" s="476" customFormat="1" x14ac:dyDescent="0.2">
      <c r="A4767" s="476">
        <v>21124</v>
      </c>
      <c r="B4767" s="476" t="s">
        <v>11642</v>
      </c>
      <c r="C4767" s="476" t="s">
        <v>27</v>
      </c>
      <c r="D4767" s="477">
        <v>18.46</v>
      </c>
    </row>
    <row r="4768" spans="1:4" s="476" customFormat="1" x14ac:dyDescent="0.2">
      <c r="A4768" s="476">
        <v>21125</v>
      </c>
      <c r="B4768" s="476" t="s">
        <v>11643</v>
      </c>
      <c r="C4768" s="476" t="s">
        <v>27</v>
      </c>
      <c r="D4768" s="477">
        <v>29.62</v>
      </c>
    </row>
    <row r="4769" spans="1:4" s="476" customFormat="1" x14ac:dyDescent="0.2">
      <c r="A4769" s="476">
        <v>38028</v>
      </c>
      <c r="B4769" s="476" t="s">
        <v>11644</v>
      </c>
      <c r="C4769" s="476" t="s">
        <v>27</v>
      </c>
      <c r="D4769" s="477">
        <v>50.27</v>
      </c>
    </row>
    <row r="4770" spans="1:4" s="476" customFormat="1" x14ac:dyDescent="0.2">
      <c r="A4770" s="476">
        <v>38029</v>
      </c>
      <c r="B4770" s="476" t="s">
        <v>11645</v>
      </c>
      <c r="C4770" s="476" t="s">
        <v>27</v>
      </c>
      <c r="D4770" s="477">
        <v>76.63</v>
      </c>
    </row>
    <row r="4771" spans="1:4" s="476" customFormat="1" x14ac:dyDescent="0.2">
      <c r="A4771" s="476">
        <v>38030</v>
      </c>
      <c r="B4771" s="476" t="s">
        <v>11646</v>
      </c>
      <c r="C4771" s="476" t="s">
        <v>27</v>
      </c>
      <c r="D4771" s="477">
        <v>117.71</v>
      </c>
    </row>
    <row r="4772" spans="1:4" s="476" customFormat="1" x14ac:dyDescent="0.2">
      <c r="A4772" s="476">
        <v>38031</v>
      </c>
      <c r="B4772" s="476" t="s">
        <v>11647</v>
      </c>
      <c r="C4772" s="476" t="s">
        <v>27</v>
      </c>
      <c r="D4772" s="477">
        <v>186.52</v>
      </c>
    </row>
    <row r="4773" spans="1:4" s="476" customFormat="1" x14ac:dyDescent="0.2">
      <c r="A4773" s="476">
        <v>39735</v>
      </c>
      <c r="B4773" s="476" t="s">
        <v>11648</v>
      </c>
      <c r="C4773" s="476" t="s">
        <v>27</v>
      </c>
      <c r="D4773" s="477">
        <v>92.74</v>
      </c>
    </row>
    <row r="4774" spans="1:4" s="476" customFormat="1" x14ac:dyDescent="0.2">
      <c r="A4774" s="476">
        <v>39734</v>
      </c>
      <c r="B4774" s="476" t="s">
        <v>11649</v>
      </c>
      <c r="C4774" s="476" t="s">
        <v>27</v>
      </c>
      <c r="D4774" s="477">
        <v>110.01</v>
      </c>
    </row>
    <row r="4775" spans="1:4" s="476" customFormat="1" x14ac:dyDescent="0.2">
      <c r="A4775" s="476">
        <v>39736</v>
      </c>
      <c r="B4775" s="476" t="s">
        <v>11650</v>
      </c>
      <c r="C4775" s="476" t="s">
        <v>27</v>
      </c>
      <c r="D4775" s="477">
        <v>125.55</v>
      </c>
    </row>
    <row r="4776" spans="1:4" s="476" customFormat="1" x14ac:dyDescent="0.2">
      <c r="A4776" s="476">
        <v>39737</v>
      </c>
      <c r="B4776" s="476" t="s">
        <v>11651</v>
      </c>
      <c r="C4776" s="476" t="s">
        <v>27</v>
      </c>
      <c r="D4776" s="477">
        <v>16.89</v>
      </c>
    </row>
    <row r="4777" spans="1:4" s="476" customFormat="1" x14ac:dyDescent="0.2">
      <c r="A4777" s="476">
        <v>39738</v>
      </c>
      <c r="B4777" s="476" t="s">
        <v>2051</v>
      </c>
      <c r="C4777" s="476" t="s">
        <v>27</v>
      </c>
      <c r="D4777" s="477">
        <v>6.1</v>
      </c>
    </row>
    <row r="4778" spans="1:4" s="476" customFormat="1" x14ac:dyDescent="0.2">
      <c r="A4778" s="476">
        <v>39739</v>
      </c>
      <c r="B4778" s="476" t="s">
        <v>11652</v>
      </c>
      <c r="C4778" s="476" t="s">
        <v>27</v>
      </c>
      <c r="D4778" s="477">
        <v>86.82</v>
      </c>
    </row>
    <row r="4779" spans="1:4" s="476" customFormat="1" x14ac:dyDescent="0.2">
      <c r="A4779" s="476">
        <v>39733</v>
      </c>
      <c r="B4779" s="476" t="s">
        <v>11653</v>
      </c>
      <c r="C4779" s="476" t="s">
        <v>27</v>
      </c>
      <c r="D4779" s="477">
        <v>150.24</v>
      </c>
    </row>
    <row r="4780" spans="1:4" s="476" customFormat="1" x14ac:dyDescent="0.2">
      <c r="A4780" s="476">
        <v>39854</v>
      </c>
      <c r="B4780" s="476" t="s">
        <v>11654</v>
      </c>
      <c r="C4780" s="476" t="s">
        <v>27</v>
      </c>
      <c r="D4780" s="477">
        <v>152.37</v>
      </c>
    </row>
    <row r="4781" spans="1:4" s="476" customFormat="1" x14ac:dyDescent="0.2">
      <c r="A4781" s="476">
        <v>39740</v>
      </c>
      <c r="B4781" s="476" t="s">
        <v>11655</v>
      </c>
      <c r="C4781" s="476" t="s">
        <v>27</v>
      </c>
      <c r="D4781" s="477">
        <v>83.37</v>
      </c>
    </row>
    <row r="4782" spans="1:4" s="476" customFormat="1" x14ac:dyDescent="0.2">
      <c r="A4782" s="476">
        <v>39741</v>
      </c>
      <c r="B4782" s="476" t="s">
        <v>2045</v>
      </c>
      <c r="C4782" s="476" t="s">
        <v>27</v>
      </c>
      <c r="D4782" s="477">
        <v>15.36</v>
      </c>
    </row>
    <row r="4783" spans="1:4" s="476" customFormat="1" x14ac:dyDescent="0.2">
      <c r="A4783" s="476">
        <v>39853</v>
      </c>
      <c r="B4783" s="476" t="s">
        <v>2048</v>
      </c>
      <c r="C4783" s="476" t="s">
        <v>27</v>
      </c>
      <c r="D4783" s="477">
        <v>20.18</v>
      </c>
    </row>
    <row r="4784" spans="1:4" s="476" customFormat="1" x14ac:dyDescent="0.2">
      <c r="A4784" s="476">
        <v>39742</v>
      </c>
      <c r="B4784" s="476" t="s">
        <v>11656</v>
      </c>
      <c r="C4784" s="476" t="s">
        <v>27</v>
      </c>
      <c r="D4784" s="477">
        <v>67.010000000000005</v>
      </c>
    </row>
    <row r="4785" spans="1:4" s="476" customFormat="1" x14ac:dyDescent="0.2">
      <c r="A4785" s="476">
        <v>39749</v>
      </c>
      <c r="B4785" s="476" t="s">
        <v>11657</v>
      </c>
      <c r="C4785" s="476" t="s">
        <v>27</v>
      </c>
      <c r="D4785" s="477">
        <v>106.41</v>
      </c>
    </row>
    <row r="4786" spans="1:4" s="476" customFormat="1" x14ac:dyDescent="0.2">
      <c r="A4786" s="476">
        <v>39751</v>
      </c>
      <c r="B4786" s="476" t="s">
        <v>11658</v>
      </c>
      <c r="C4786" s="476" t="s">
        <v>27</v>
      </c>
      <c r="D4786" s="477">
        <v>193.36</v>
      </c>
    </row>
    <row r="4787" spans="1:4" s="476" customFormat="1" x14ac:dyDescent="0.2">
      <c r="A4787" s="476">
        <v>39750</v>
      </c>
      <c r="B4787" s="476" t="s">
        <v>11659</v>
      </c>
      <c r="C4787" s="476" t="s">
        <v>27</v>
      </c>
      <c r="D4787" s="477">
        <v>160.72</v>
      </c>
    </row>
    <row r="4788" spans="1:4" s="476" customFormat="1" x14ac:dyDescent="0.2">
      <c r="A4788" s="476">
        <v>39747</v>
      </c>
      <c r="B4788" s="476" t="s">
        <v>11660</v>
      </c>
      <c r="C4788" s="476" t="s">
        <v>27</v>
      </c>
      <c r="D4788" s="477">
        <v>51.7</v>
      </c>
    </row>
    <row r="4789" spans="1:4" s="476" customFormat="1" x14ac:dyDescent="0.2">
      <c r="A4789" s="476">
        <v>39753</v>
      </c>
      <c r="B4789" s="476" t="s">
        <v>11661</v>
      </c>
      <c r="C4789" s="476" t="s">
        <v>27</v>
      </c>
      <c r="D4789" s="477">
        <v>355.93</v>
      </c>
    </row>
    <row r="4790" spans="1:4" s="476" customFormat="1" x14ac:dyDescent="0.2">
      <c r="A4790" s="476">
        <v>39754</v>
      </c>
      <c r="B4790" s="476" t="s">
        <v>11662</v>
      </c>
      <c r="C4790" s="476" t="s">
        <v>27</v>
      </c>
      <c r="D4790" s="477">
        <v>524.38</v>
      </c>
    </row>
    <row r="4791" spans="1:4" s="476" customFormat="1" x14ac:dyDescent="0.2">
      <c r="A4791" s="476">
        <v>39748</v>
      </c>
      <c r="B4791" s="476" t="s">
        <v>11663</v>
      </c>
      <c r="C4791" s="476" t="s">
        <v>27</v>
      </c>
      <c r="D4791" s="477">
        <v>83.65</v>
      </c>
    </row>
    <row r="4792" spans="1:4" s="476" customFormat="1" x14ac:dyDescent="0.2">
      <c r="A4792" s="476">
        <v>39755</v>
      </c>
      <c r="B4792" s="476" t="s">
        <v>11664</v>
      </c>
      <c r="C4792" s="476" t="s">
        <v>27</v>
      </c>
      <c r="D4792" s="477">
        <v>795.08</v>
      </c>
    </row>
    <row r="4793" spans="1:4" s="476" customFormat="1" x14ac:dyDescent="0.2">
      <c r="A4793" s="476">
        <v>12742</v>
      </c>
      <c r="B4793" s="476" t="s">
        <v>11665</v>
      </c>
      <c r="C4793" s="476" t="s">
        <v>27</v>
      </c>
      <c r="D4793" s="477">
        <v>629.57000000000005</v>
      </c>
    </row>
    <row r="4794" spans="1:4" s="476" customFormat="1" x14ac:dyDescent="0.2">
      <c r="A4794" s="476">
        <v>12713</v>
      </c>
      <c r="B4794" s="476" t="s">
        <v>11666</v>
      </c>
      <c r="C4794" s="476" t="s">
        <v>27</v>
      </c>
      <c r="D4794" s="477">
        <v>33.39</v>
      </c>
    </row>
    <row r="4795" spans="1:4" s="476" customFormat="1" x14ac:dyDescent="0.2">
      <c r="A4795" s="476">
        <v>12743</v>
      </c>
      <c r="B4795" s="476" t="s">
        <v>11667</v>
      </c>
      <c r="C4795" s="476" t="s">
        <v>27</v>
      </c>
      <c r="D4795" s="477">
        <v>57.44</v>
      </c>
    </row>
    <row r="4796" spans="1:4" s="476" customFormat="1" x14ac:dyDescent="0.2">
      <c r="A4796" s="476">
        <v>12744</v>
      </c>
      <c r="B4796" s="476" t="s">
        <v>11668</v>
      </c>
      <c r="C4796" s="476" t="s">
        <v>27</v>
      </c>
      <c r="D4796" s="477">
        <v>72.900000000000006</v>
      </c>
    </row>
    <row r="4797" spans="1:4" s="476" customFormat="1" x14ac:dyDescent="0.2">
      <c r="A4797" s="476">
        <v>12745</v>
      </c>
      <c r="B4797" s="476" t="s">
        <v>11669</v>
      </c>
      <c r="C4797" s="476" t="s">
        <v>27</v>
      </c>
      <c r="D4797" s="477">
        <v>105.86</v>
      </c>
    </row>
    <row r="4798" spans="1:4" s="476" customFormat="1" x14ac:dyDescent="0.2">
      <c r="A4798" s="476">
        <v>12746</v>
      </c>
      <c r="B4798" s="476" t="s">
        <v>11670</v>
      </c>
      <c r="C4798" s="476" t="s">
        <v>27</v>
      </c>
      <c r="D4798" s="477">
        <v>142.94999999999999</v>
      </c>
    </row>
    <row r="4799" spans="1:4" s="476" customFormat="1" x14ac:dyDescent="0.2">
      <c r="A4799" s="476">
        <v>12747</v>
      </c>
      <c r="B4799" s="476" t="s">
        <v>11671</v>
      </c>
      <c r="C4799" s="476" t="s">
        <v>27</v>
      </c>
      <c r="D4799" s="477">
        <v>207.31</v>
      </c>
    </row>
    <row r="4800" spans="1:4" s="476" customFormat="1" x14ac:dyDescent="0.2">
      <c r="A4800" s="476">
        <v>12748</v>
      </c>
      <c r="B4800" s="476" t="s">
        <v>11672</v>
      </c>
      <c r="C4800" s="476" t="s">
        <v>27</v>
      </c>
      <c r="D4800" s="477">
        <v>292.07</v>
      </c>
    </row>
    <row r="4801" spans="1:4" s="476" customFormat="1" x14ac:dyDescent="0.2">
      <c r="A4801" s="476">
        <v>12749</v>
      </c>
      <c r="B4801" s="476" t="s">
        <v>11673</v>
      </c>
      <c r="C4801" s="476" t="s">
        <v>27</v>
      </c>
      <c r="D4801" s="477">
        <v>426.95</v>
      </c>
    </row>
    <row r="4802" spans="1:4" s="476" customFormat="1" x14ac:dyDescent="0.2">
      <c r="A4802" s="476">
        <v>39726</v>
      </c>
      <c r="B4802" s="476" t="s">
        <v>11674</v>
      </c>
      <c r="C4802" s="476" t="s">
        <v>27</v>
      </c>
      <c r="D4802" s="477">
        <v>140.22999999999999</v>
      </c>
    </row>
    <row r="4803" spans="1:4" s="476" customFormat="1" x14ac:dyDescent="0.2">
      <c r="A4803" s="476">
        <v>39728</v>
      </c>
      <c r="B4803" s="476" t="s">
        <v>11675</v>
      </c>
      <c r="C4803" s="476" t="s">
        <v>27</v>
      </c>
      <c r="D4803" s="477">
        <v>246.47</v>
      </c>
    </row>
    <row r="4804" spans="1:4" s="476" customFormat="1" x14ac:dyDescent="0.2">
      <c r="A4804" s="476">
        <v>39727</v>
      </c>
      <c r="B4804" s="476" t="s">
        <v>11676</v>
      </c>
      <c r="C4804" s="476" t="s">
        <v>27</v>
      </c>
      <c r="D4804" s="477">
        <v>202.83</v>
      </c>
    </row>
    <row r="4805" spans="1:4" s="476" customFormat="1" x14ac:dyDescent="0.2">
      <c r="A4805" s="476">
        <v>39724</v>
      </c>
      <c r="B4805" s="476" t="s">
        <v>11677</v>
      </c>
      <c r="C4805" s="476" t="s">
        <v>27</v>
      </c>
      <c r="D4805" s="477">
        <v>62.1</v>
      </c>
    </row>
    <row r="4806" spans="1:4" s="476" customFormat="1" x14ac:dyDescent="0.2">
      <c r="A4806" s="476">
        <v>39729</v>
      </c>
      <c r="B4806" s="476" t="s">
        <v>11678</v>
      </c>
      <c r="C4806" s="476" t="s">
        <v>27</v>
      </c>
      <c r="D4806" s="477">
        <v>341.31</v>
      </c>
    </row>
    <row r="4807" spans="1:4" s="476" customFormat="1" x14ac:dyDescent="0.2">
      <c r="A4807" s="476">
        <v>39730</v>
      </c>
      <c r="B4807" s="476" t="s">
        <v>11679</v>
      </c>
      <c r="C4807" s="476" t="s">
        <v>27</v>
      </c>
      <c r="D4807" s="477">
        <v>442.84</v>
      </c>
    </row>
    <row r="4808" spans="1:4" s="476" customFormat="1" x14ac:dyDescent="0.2">
      <c r="A4808" s="476">
        <v>39731</v>
      </c>
      <c r="B4808" s="476" t="s">
        <v>11680</v>
      </c>
      <c r="C4808" s="476" t="s">
        <v>27</v>
      </c>
      <c r="D4808" s="477">
        <v>655.88</v>
      </c>
    </row>
    <row r="4809" spans="1:4" s="476" customFormat="1" x14ac:dyDescent="0.2">
      <c r="A4809" s="476">
        <v>39725</v>
      </c>
      <c r="B4809" s="476" t="s">
        <v>11681</v>
      </c>
      <c r="C4809" s="476" t="s">
        <v>27</v>
      </c>
      <c r="D4809" s="477">
        <v>101.22</v>
      </c>
    </row>
    <row r="4810" spans="1:4" s="476" customFormat="1" x14ac:dyDescent="0.2">
      <c r="A4810" s="476">
        <v>39732</v>
      </c>
      <c r="B4810" s="476" t="s">
        <v>11682</v>
      </c>
      <c r="C4810" s="476" t="s">
        <v>27</v>
      </c>
      <c r="D4810" s="477">
        <v>965.42</v>
      </c>
    </row>
    <row r="4811" spans="1:4" s="476" customFormat="1" x14ac:dyDescent="0.2">
      <c r="A4811" s="476">
        <v>39660</v>
      </c>
      <c r="B4811" s="476" t="s">
        <v>11683</v>
      </c>
      <c r="C4811" s="476" t="s">
        <v>27</v>
      </c>
      <c r="D4811" s="477">
        <v>43.99</v>
      </c>
    </row>
    <row r="4812" spans="1:4" s="476" customFormat="1" x14ac:dyDescent="0.2">
      <c r="A4812" s="476">
        <v>39662</v>
      </c>
      <c r="B4812" s="476" t="s">
        <v>2050</v>
      </c>
      <c r="C4812" s="476" t="s">
        <v>27</v>
      </c>
      <c r="D4812" s="477">
        <v>21.08</v>
      </c>
    </row>
    <row r="4813" spans="1:4" s="476" customFormat="1" x14ac:dyDescent="0.2">
      <c r="A4813" s="476">
        <v>39661</v>
      </c>
      <c r="B4813" s="476" t="s">
        <v>11684</v>
      </c>
      <c r="C4813" s="476" t="s">
        <v>27</v>
      </c>
      <c r="D4813" s="477">
        <v>14.38</v>
      </c>
    </row>
    <row r="4814" spans="1:4" s="476" customFormat="1" x14ac:dyDescent="0.2">
      <c r="A4814" s="476">
        <v>39666</v>
      </c>
      <c r="B4814" s="476" t="s">
        <v>11685</v>
      </c>
      <c r="C4814" s="476" t="s">
        <v>27</v>
      </c>
      <c r="D4814" s="477">
        <v>66.180000000000007</v>
      </c>
    </row>
    <row r="4815" spans="1:4" s="476" customFormat="1" x14ac:dyDescent="0.2">
      <c r="A4815" s="476">
        <v>39664</v>
      </c>
      <c r="B4815" s="476" t="s">
        <v>2044</v>
      </c>
      <c r="C4815" s="476" t="s">
        <v>27</v>
      </c>
      <c r="D4815" s="477">
        <v>32.43</v>
      </c>
    </row>
    <row r="4816" spans="1:4" s="476" customFormat="1" x14ac:dyDescent="0.2">
      <c r="A4816" s="476">
        <v>39663</v>
      </c>
      <c r="B4816" s="476" t="s">
        <v>11686</v>
      </c>
      <c r="C4816" s="476" t="s">
        <v>27</v>
      </c>
      <c r="D4816" s="477">
        <v>25.93</v>
      </c>
    </row>
    <row r="4817" spans="1:4" s="476" customFormat="1" x14ac:dyDescent="0.2">
      <c r="A4817" s="476">
        <v>39665</v>
      </c>
      <c r="B4817" s="476" t="s">
        <v>2047</v>
      </c>
      <c r="C4817" s="476" t="s">
        <v>27</v>
      </c>
      <c r="D4817" s="477">
        <v>54.72</v>
      </c>
    </row>
    <row r="4818" spans="1:4" s="476" customFormat="1" x14ac:dyDescent="0.2">
      <c r="A4818" s="476">
        <v>39752</v>
      </c>
      <c r="B4818" s="476" t="s">
        <v>11687</v>
      </c>
      <c r="C4818" s="476" t="s">
        <v>27</v>
      </c>
      <c r="D4818" s="477">
        <v>275.13</v>
      </c>
    </row>
    <row r="4819" spans="1:4" s="476" customFormat="1" x14ac:dyDescent="0.2">
      <c r="A4819" s="476">
        <v>7725</v>
      </c>
      <c r="B4819" s="476" t="s">
        <v>11688</v>
      </c>
      <c r="C4819" s="476" t="s">
        <v>27</v>
      </c>
      <c r="D4819" s="477">
        <v>209.85</v>
      </c>
    </row>
    <row r="4820" spans="1:4" s="476" customFormat="1" x14ac:dyDescent="0.2">
      <c r="A4820" s="476">
        <v>7753</v>
      </c>
      <c r="B4820" s="476" t="s">
        <v>11689</v>
      </c>
      <c r="C4820" s="476" t="s">
        <v>27</v>
      </c>
      <c r="D4820" s="477">
        <v>409.11</v>
      </c>
    </row>
    <row r="4821" spans="1:4" s="476" customFormat="1" x14ac:dyDescent="0.2">
      <c r="A4821" s="476">
        <v>13256</v>
      </c>
      <c r="B4821" s="476" t="s">
        <v>11690</v>
      </c>
      <c r="C4821" s="476" t="s">
        <v>27</v>
      </c>
      <c r="D4821" s="477">
        <v>573.11</v>
      </c>
    </row>
    <row r="4822" spans="1:4" s="476" customFormat="1" x14ac:dyDescent="0.2">
      <c r="A4822" s="476">
        <v>7757</v>
      </c>
      <c r="B4822" s="476" t="s">
        <v>11691</v>
      </c>
      <c r="C4822" s="476" t="s">
        <v>27</v>
      </c>
      <c r="D4822" s="477">
        <v>611.03</v>
      </c>
    </row>
    <row r="4823" spans="1:4" s="476" customFormat="1" x14ac:dyDescent="0.2">
      <c r="A4823" s="476">
        <v>7758</v>
      </c>
      <c r="B4823" s="476" t="s">
        <v>11692</v>
      </c>
      <c r="C4823" s="476" t="s">
        <v>27</v>
      </c>
      <c r="D4823" s="477">
        <v>885.24</v>
      </c>
    </row>
    <row r="4824" spans="1:4" s="476" customFormat="1" x14ac:dyDescent="0.2">
      <c r="A4824" s="476">
        <v>7759</v>
      </c>
      <c r="B4824" s="476" t="s">
        <v>11693</v>
      </c>
      <c r="C4824" s="476" t="s">
        <v>27</v>
      </c>
      <c r="D4824" s="478">
        <v>2453.02</v>
      </c>
    </row>
    <row r="4825" spans="1:4" s="476" customFormat="1" x14ac:dyDescent="0.2">
      <c r="A4825" s="476">
        <v>40334</v>
      </c>
      <c r="B4825" s="476" t="s">
        <v>11694</v>
      </c>
      <c r="C4825" s="476" t="s">
        <v>27</v>
      </c>
      <c r="D4825" s="477">
        <v>96.1</v>
      </c>
    </row>
    <row r="4826" spans="1:4" s="476" customFormat="1" x14ac:dyDescent="0.2">
      <c r="A4826" s="476">
        <v>7745</v>
      </c>
      <c r="B4826" s="476" t="s">
        <v>11695</v>
      </c>
      <c r="C4826" s="476" t="s">
        <v>27</v>
      </c>
      <c r="D4826" s="477">
        <v>108.45</v>
      </c>
    </row>
    <row r="4827" spans="1:4" s="476" customFormat="1" x14ac:dyDescent="0.2">
      <c r="A4827" s="476">
        <v>7714</v>
      </c>
      <c r="B4827" s="476" t="s">
        <v>11696</v>
      </c>
      <c r="C4827" s="476" t="s">
        <v>27</v>
      </c>
      <c r="D4827" s="477">
        <v>129.61000000000001</v>
      </c>
    </row>
    <row r="4828" spans="1:4" s="476" customFormat="1" x14ac:dyDescent="0.2">
      <c r="A4828" s="476">
        <v>7742</v>
      </c>
      <c r="B4828" s="476" t="s">
        <v>11697</v>
      </c>
      <c r="C4828" s="476" t="s">
        <v>27</v>
      </c>
      <c r="D4828" s="477">
        <v>286.02999999999997</v>
      </c>
    </row>
    <row r="4829" spans="1:4" s="476" customFormat="1" x14ac:dyDescent="0.2">
      <c r="A4829" s="476">
        <v>7750</v>
      </c>
      <c r="B4829" s="476" t="s">
        <v>11698</v>
      </c>
      <c r="C4829" s="476" t="s">
        <v>27</v>
      </c>
      <c r="D4829" s="477">
        <v>349.16</v>
      </c>
    </row>
    <row r="4830" spans="1:4" s="476" customFormat="1" x14ac:dyDescent="0.2">
      <c r="A4830" s="476">
        <v>7756</v>
      </c>
      <c r="B4830" s="476" t="s">
        <v>11699</v>
      </c>
      <c r="C4830" s="476" t="s">
        <v>27</v>
      </c>
      <c r="D4830" s="477">
        <v>401.18</v>
      </c>
    </row>
    <row r="4831" spans="1:4" s="476" customFormat="1" x14ac:dyDescent="0.2">
      <c r="A4831" s="476">
        <v>7765</v>
      </c>
      <c r="B4831" s="476" t="s">
        <v>11700</v>
      </c>
      <c r="C4831" s="476" t="s">
        <v>27</v>
      </c>
      <c r="D4831" s="477">
        <v>449.67</v>
      </c>
    </row>
    <row r="4832" spans="1:4" s="476" customFormat="1" x14ac:dyDescent="0.2">
      <c r="A4832" s="476">
        <v>12569</v>
      </c>
      <c r="B4832" s="476" t="s">
        <v>11701</v>
      </c>
      <c r="C4832" s="476" t="s">
        <v>27</v>
      </c>
      <c r="D4832" s="477">
        <v>620.73</v>
      </c>
    </row>
    <row r="4833" spans="1:4" s="476" customFormat="1" x14ac:dyDescent="0.2">
      <c r="A4833" s="476">
        <v>7766</v>
      </c>
      <c r="B4833" s="476" t="s">
        <v>11702</v>
      </c>
      <c r="C4833" s="476" t="s">
        <v>27</v>
      </c>
      <c r="D4833" s="477">
        <v>659.52</v>
      </c>
    </row>
    <row r="4834" spans="1:4" s="476" customFormat="1" x14ac:dyDescent="0.2">
      <c r="A4834" s="476">
        <v>7767</v>
      </c>
      <c r="B4834" s="476" t="s">
        <v>11703</v>
      </c>
      <c r="C4834" s="476" t="s">
        <v>27</v>
      </c>
      <c r="D4834" s="477">
        <v>946.97</v>
      </c>
    </row>
    <row r="4835" spans="1:4" s="476" customFormat="1" x14ac:dyDescent="0.2">
      <c r="A4835" s="476">
        <v>7727</v>
      </c>
      <c r="B4835" s="476" t="s">
        <v>11704</v>
      </c>
      <c r="C4835" s="476" t="s">
        <v>27</v>
      </c>
      <c r="D4835" s="478">
        <v>2750.97</v>
      </c>
    </row>
    <row r="4836" spans="1:4" s="476" customFormat="1" x14ac:dyDescent="0.2">
      <c r="A4836" s="476">
        <v>7760</v>
      </c>
      <c r="B4836" s="476" t="s">
        <v>11705</v>
      </c>
      <c r="C4836" s="476" t="s">
        <v>27</v>
      </c>
      <c r="D4836" s="477">
        <v>109.33</v>
      </c>
    </row>
    <row r="4837" spans="1:4" s="476" customFormat="1" x14ac:dyDescent="0.2">
      <c r="A4837" s="476">
        <v>7761</v>
      </c>
      <c r="B4837" s="476" t="s">
        <v>11706</v>
      </c>
      <c r="C4837" s="476" t="s">
        <v>27</v>
      </c>
      <c r="D4837" s="477">
        <v>114.62</v>
      </c>
    </row>
    <row r="4838" spans="1:4" s="476" customFormat="1" x14ac:dyDescent="0.2">
      <c r="A4838" s="476">
        <v>7752</v>
      </c>
      <c r="B4838" s="476" t="s">
        <v>11707</v>
      </c>
      <c r="C4838" s="476" t="s">
        <v>27</v>
      </c>
      <c r="D4838" s="477">
        <v>139.31</v>
      </c>
    </row>
    <row r="4839" spans="1:4" s="476" customFormat="1" x14ac:dyDescent="0.2">
      <c r="A4839" s="476">
        <v>7762</v>
      </c>
      <c r="B4839" s="476" t="s">
        <v>11708</v>
      </c>
      <c r="C4839" s="476" t="s">
        <v>27</v>
      </c>
      <c r="D4839" s="477">
        <v>182.07</v>
      </c>
    </row>
    <row r="4840" spans="1:4" s="476" customFormat="1" x14ac:dyDescent="0.2">
      <c r="A4840" s="476">
        <v>7722</v>
      </c>
      <c r="B4840" s="476" t="s">
        <v>11709</v>
      </c>
      <c r="C4840" s="476" t="s">
        <v>27</v>
      </c>
      <c r="D4840" s="477">
        <v>278.62</v>
      </c>
    </row>
    <row r="4841" spans="1:4" s="476" customFormat="1" x14ac:dyDescent="0.2">
      <c r="A4841" s="476">
        <v>7763</v>
      </c>
      <c r="B4841" s="476" t="s">
        <v>11710</v>
      </c>
      <c r="C4841" s="476" t="s">
        <v>27</v>
      </c>
      <c r="D4841" s="477">
        <v>339.46</v>
      </c>
    </row>
    <row r="4842" spans="1:4" s="476" customFormat="1" x14ac:dyDescent="0.2">
      <c r="A4842" s="476">
        <v>7764</v>
      </c>
      <c r="B4842" s="476" t="s">
        <v>11711</v>
      </c>
      <c r="C4842" s="476" t="s">
        <v>27</v>
      </c>
      <c r="D4842" s="477">
        <v>405.59</v>
      </c>
    </row>
    <row r="4843" spans="1:4" s="476" customFormat="1" x14ac:dyDescent="0.2">
      <c r="A4843" s="476">
        <v>12572</v>
      </c>
      <c r="B4843" s="476" t="s">
        <v>11712</v>
      </c>
      <c r="C4843" s="476" t="s">
        <v>27</v>
      </c>
      <c r="D4843" s="477">
        <v>573.11</v>
      </c>
    </row>
    <row r="4844" spans="1:4" s="476" customFormat="1" x14ac:dyDescent="0.2">
      <c r="A4844" s="476">
        <v>12573</v>
      </c>
      <c r="B4844" s="476" t="s">
        <v>11713</v>
      </c>
      <c r="C4844" s="476" t="s">
        <v>27</v>
      </c>
      <c r="D4844" s="477">
        <v>753.87</v>
      </c>
    </row>
    <row r="4845" spans="1:4" s="476" customFormat="1" x14ac:dyDescent="0.2">
      <c r="A4845" s="476">
        <v>12574</v>
      </c>
      <c r="B4845" s="476" t="s">
        <v>11714</v>
      </c>
      <c r="C4845" s="476" t="s">
        <v>27</v>
      </c>
      <c r="D4845" s="477">
        <v>911.52</v>
      </c>
    </row>
    <row r="4846" spans="1:4" s="476" customFormat="1" x14ac:dyDescent="0.2">
      <c r="A4846" s="476">
        <v>12575</v>
      </c>
      <c r="B4846" s="476" t="s">
        <v>11715</v>
      </c>
      <c r="C4846" s="476" t="s">
        <v>27</v>
      </c>
      <c r="D4846" s="478">
        <v>1384.3</v>
      </c>
    </row>
    <row r="4847" spans="1:4" s="476" customFormat="1" x14ac:dyDescent="0.2">
      <c r="A4847" s="476">
        <v>12576</v>
      </c>
      <c r="B4847" s="476" t="s">
        <v>11716</v>
      </c>
      <c r="C4847" s="476" t="s">
        <v>27</v>
      </c>
      <c r="D4847" s="477">
        <v>167.52</v>
      </c>
    </row>
    <row r="4848" spans="1:4" s="476" customFormat="1" x14ac:dyDescent="0.2">
      <c r="A4848" s="476">
        <v>12577</v>
      </c>
      <c r="B4848" s="476" t="s">
        <v>11717</v>
      </c>
      <c r="C4848" s="476" t="s">
        <v>27</v>
      </c>
      <c r="D4848" s="477">
        <v>225.72</v>
      </c>
    </row>
    <row r="4849" spans="1:4" s="476" customFormat="1" x14ac:dyDescent="0.2">
      <c r="A4849" s="476">
        <v>12578</v>
      </c>
      <c r="B4849" s="476" t="s">
        <v>11718</v>
      </c>
      <c r="C4849" s="476" t="s">
        <v>27</v>
      </c>
      <c r="D4849" s="477">
        <v>273.33</v>
      </c>
    </row>
    <row r="4850" spans="1:4" s="476" customFormat="1" x14ac:dyDescent="0.2">
      <c r="A4850" s="476">
        <v>12579</v>
      </c>
      <c r="B4850" s="476" t="s">
        <v>11719</v>
      </c>
      <c r="C4850" s="476" t="s">
        <v>27</v>
      </c>
      <c r="D4850" s="477">
        <v>470.83</v>
      </c>
    </row>
    <row r="4851" spans="1:4" s="476" customFormat="1" x14ac:dyDescent="0.2">
      <c r="A4851" s="476">
        <v>12580</v>
      </c>
      <c r="B4851" s="476" t="s">
        <v>11720</v>
      </c>
      <c r="C4851" s="476" t="s">
        <v>27</v>
      </c>
      <c r="D4851" s="477">
        <v>490.59</v>
      </c>
    </row>
    <row r="4852" spans="1:4" s="476" customFormat="1" x14ac:dyDescent="0.2">
      <c r="A4852" s="476">
        <v>12581</v>
      </c>
      <c r="B4852" s="476" t="s">
        <v>11721</v>
      </c>
      <c r="C4852" s="476" t="s">
        <v>27</v>
      </c>
      <c r="D4852" s="477">
        <v>525.5</v>
      </c>
    </row>
    <row r="4853" spans="1:4" s="476" customFormat="1" x14ac:dyDescent="0.2">
      <c r="A4853" s="476">
        <v>7720</v>
      </c>
      <c r="B4853" s="476" t="s">
        <v>11722</v>
      </c>
      <c r="C4853" s="476" t="s">
        <v>27</v>
      </c>
      <c r="D4853" s="477">
        <v>821.76</v>
      </c>
    </row>
    <row r="4854" spans="1:4" s="476" customFormat="1" x14ac:dyDescent="0.2">
      <c r="A4854" s="476">
        <v>40335</v>
      </c>
      <c r="B4854" s="476" t="s">
        <v>11723</v>
      </c>
      <c r="C4854" s="476" t="s">
        <v>27</v>
      </c>
      <c r="D4854" s="477">
        <v>171.93</v>
      </c>
    </row>
    <row r="4855" spans="1:4" s="476" customFormat="1" x14ac:dyDescent="0.2">
      <c r="A4855" s="476">
        <v>7740</v>
      </c>
      <c r="B4855" s="476" t="s">
        <v>11724</v>
      </c>
      <c r="C4855" s="476" t="s">
        <v>27</v>
      </c>
      <c r="D4855" s="477">
        <v>176.34</v>
      </c>
    </row>
    <row r="4856" spans="1:4" s="476" customFormat="1" x14ac:dyDescent="0.2">
      <c r="A4856" s="476">
        <v>7741</v>
      </c>
      <c r="B4856" s="476" t="s">
        <v>11725</v>
      </c>
      <c r="C4856" s="476" t="s">
        <v>27</v>
      </c>
      <c r="D4856" s="477">
        <v>326.23</v>
      </c>
    </row>
    <row r="4857" spans="1:4" s="476" customFormat="1" x14ac:dyDescent="0.2">
      <c r="A4857" s="476">
        <v>7774</v>
      </c>
      <c r="B4857" s="476" t="s">
        <v>11726</v>
      </c>
      <c r="C4857" s="476" t="s">
        <v>27</v>
      </c>
      <c r="D4857" s="477">
        <v>400.3</v>
      </c>
    </row>
    <row r="4858" spans="1:4" s="476" customFormat="1" x14ac:dyDescent="0.2">
      <c r="A4858" s="476">
        <v>7744</v>
      </c>
      <c r="B4858" s="476" t="s">
        <v>11727</v>
      </c>
      <c r="C4858" s="476" t="s">
        <v>27</v>
      </c>
      <c r="D4858" s="477">
        <v>522.86</v>
      </c>
    </row>
    <row r="4859" spans="1:4" s="476" customFormat="1" x14ac:dyDescent="0.2">
      <c r="A4859" s="476">
        <v>7773</v>
      </c>
      <c r="B4859" s="476" t="s">
        <v>11728</v>
      </c>
      <c r="C4859" s="476" t="s">
        <v>27</v>
      </c>
      <c r="D4859" s="477">
        <v>534.41</v>
      </c>
    </row>
    <row r="4860" spans="1:4" s="476" customFormat="1" x14ac:dyDescent="0.2">
      <c r="A4860" s="476">
        <v>7754</v>
      </c>
      <c r="B4860" s="476" t="s">
        <v>11729</v>
      </c>
      <c r="C4860" s="476" t="s">
        <v>27</v>
      </c>
      <c r="D4860" s="477">
        <v>810.3</v>
      </c>
    </row>
    <row r="4861" spans="1:4" s="476" customFormat="1" x14ac:dyDescent="0.2">
      <c r="A4861" s="476">
        <v>7735</v>
      </c>
      <c r="B4861" s="476" t="s">
        <v>11730</v>
      </c>
      <c r="C4861" s="476" t="s">
        <v>27</v>
      </c>
      <c r="D4861" s="478">
        <v>1049.25</v>
      </c>
    </row>
    <row r="4862" spans="1:4" s="476" customFormat="1" x14ac:dyDescent="0.2">
      <c r="A4862" s="476">
        <v>7755</v>
      </c>
      <c r="B4862" s="476" t="s">
        <v>11731</v>
      </c>
      <c r="C4862" s="476" t="s">
        <v>27</v>
      </c>
      <c r="D4862" s="477">
        <v>208.08</v>
      </c>
    </row>
    <row r="4863" spans="1:4" s="476" customFormat="1" x14ac:dyDescent="0.2">
      <c r="A4863" s="476">
        <v>7776</v>
      </c>
      <c r="B4863" s="476" t="s">
        <v>11732</v>
      </c>
      <c r="C4863" s="476" t="s">
        <v>27</v>
      </c>
      <c r="D4863" s="477">
        <v>433.8</v>
      </c>
    </row>
    <row r="4864" spans="1:4" s="476" customFormat="1" x14ac:dyDescent="0.2">
      <c r="A4864" s="476">
        <v>7743</v>
      </c>
      <c r="B4864" s="476" t="s">
        <v>11733</v>
      </c>
      <c r="C4864" s="476" t="s">
        <v>27</v>
      </c>
      <c r="D4864" s="477">
        <v>459.37</v>
      </c>
    </row>
    <row r="4865" spans="1:4" s="476" customFormat="1" x14ac:dyDescent="0.2">
      <c r="A4865" s="476">
        <v>7733</v>
      </c>
      <c r="B4865" s="476" t="s">
        <v>11734</v>
      </c>
      <c r="C4865" s="476" t="s">
        <v>27</v>
      </c>
      <c r="D4865" s="477">
        <v>599.57000000000005</v>
      </c>
    </row>
    <row r="4866" spans="1:4" s="476" customFormat="1" x14ac:dyDescent="0.2">
      <c r="A4866" s="476">
        <v>7775</v>
      </c>
      <c r="B4866" s="476" t="s">
        <v>11735</v>
      </c>
      <c r="C4866" s="476" t="s">
        <v>27</v>
      </c>
      <c r="D4866" s="477">
        <v>656.88</v>
      </c>
    </row>
    <row r="4867" spans="1:4" s="476" customFormat="1" x14ac:dyDescent="0.2">
      <c r="A4867" s="476">
        <v>7734</v>
      </c>
      <c r="B4867" s="476" t="s">
        <v>11736</v>
      </c>
      <c r="C4867" s="476" t="s">
        <v>27</v>
      </c>
      <c r="D4867" s="477">
        <v>930.21</v>
      </c>
    </row>
    <row r="4868" spans="1:4" s="476" customFormat="1" x14ac:dyDescent="0.2">
      <c r="A4868" s="476">
        <v>37449</v>
      </c>
      <c r="B4868" s="476" t="s">
        <v>11737</v>
      </c>
      <c r="C4868" s="476" t="s">
        <v>27</v>
      </c>
      <c r="D4868" s="477">
        <v>26.37</v>
      </c>
    </row>
    <row r="4869" spans="1:4" s="476" customFormat="1" x14ac:dyDescent="0.2">
      <c r="A4869" s="476">
        <v>37450</v>
      </c>
      <c r="B4869" s="476" t="s">
        <v>11738</v>
      </c>
      <c r="C4869" s="476" t="s">
        <v>27</v>
      </c>
      <c r="D4869" s="477">
        <v>36.92</v>
      </c>
    </row>
    <row r="4870" spans="1:4" s="476" customFormat="1" x14ac:dyDescent="0.2">
      <c r="A4870" s="476">
        <v>37451</v>
      </c>
      <c r="B4870" s="476" t="s">
        <v>11739</v>
      </c>
      <c r="C4870" s="476" t="s">
        <v>27</v>
      </c>
      <c r="D4870" s="477">
        <v>51.55</v>
      </c>
    </row>
    <row r="4871" spans="1:4" s="476" customFormat="1" x14ac:dyDescent="0.2">
      <c r="A4871" s="476">
        <v>37452</v>
      </c>
      <c r="B4871" s="476" t="s">
        <v>11740</v>
      </c>
      <c r="C4871" s="476" t="s">
        <v>27</v>
      </c>
      <c r="D4871" s="477">
        <v>74.930000000000007</v>
      </c>
    </row>
    <row r="4872" spans="1:4" s="476" customFormat="1" x14ac:dyDescent="0.2">
      <c r="A4872" s="476">
        <v>37453</v>
      </c>
      <c r="B4872" s="476" t="s">
        <v>11741</v>
      </c>
      <c r="C4872" s="476" t="s">
        <v>27</v>
      </c>
      <c r="D4872" s="477">
        <v>86.29</v>
      </c>
    </row>
    <row r="4873" spans="1:4" s="476" customFormat="1" x14ac:dyDescent="0.2">
      <c r="A4873" s="476">
        <v>7778</v>
      </c>
      <c r="B4873" s="476" t="s">
        <v>11742</v>
      </c>
      <c r="C4873" s="476" t="s">
        <v>27</v>
      </c>
      <c r="D4873" s="477">
        <v>32.369999999999997</v>
      </c>
    </row>
    <row r="4874" spans="1:4" s="476" customFormat="1" x14ac:dyDescent="0.2">
      <c r="A4874" s="476">
        <v>7796</v>
      </c>
      <c r="B4874" s="476" t="s">
        <v>11743</v>
      </c>
      <c r="C4874" s="476" t="s">
        <v>27</v>
      </c>
      <c r="D4874" s="477">
        <v>44.36</v>
      </c>
    </row>
    <row r="4875" spans="1:4" s="476" customFormat="1" x14ac:dyDescent="0.2">
      <c r="A4875" s="476">
        <v>7781</v>
      </c>
      <c r="B4875" s="476" t="s">
        <v>11744</v>
      </c>
      <c r="C4875" s="476" t="s">
        <v>27</v>
      </c>
      <c r="D4875" s="477">
        <v>52.42</v>
      </c>
    </row>
    <row r="4876" spans="1:4" s="476" customFormat="1" x14ac:dyDescent="0.2">
      <c r="A4876" s="476">
        <v>7795</v>
      </c>
      <c r="B4876" s="476" t="s">
        <v>11745</v>
      </c>
      <c r="C4876" s="476" t="s">
        <v>27</v>
      </c>
      <c r="D4876" s="477">
        <v>78.010000000000005</v>
      </c>
    </row>
    <row r="4877" spans="1:4" s="476" customFormat="1" x14ac:dyDescent="0.2">
      <c r="A4877" s="476">
        <v>7791</v>
      </c>
      <c r="B4877" s="476" t="s">
        <v>11746</v>
      </c>
      <c r="C4877" s="476" t="s">
        <v>27</v>
      </c>
      <c r="D4877" s="477">
        <v>93.39</v>
      </c>
    </row>
    <row r="4878" spans="1:4" s="476" customFormat="1" x14ac:dyDescent="0.2">
      <c r="A4878" s="476">
        <v>7783</v>
      </c>
      <c r="B4878" s="476" t="s">
        <v>11747</v>
      </c>
      <c r="C4878" s="476" t="s">
        <v>27</v>
      </c>
      <c r="D4878" s="477">
        <v>33.090000000000003</v>
      </c>
    </row>
    <row r="4879" spans="1:4" s="476" customFormat="1" x14ac:dyDescent="0.2">
      <c r="A4879" s="476">
        <v>7790</v>
      </c>
      <c r="B4879" s="476" t="s">
        <v>11748</v>
      </c>
      <c r="C4879" s="476" t="s">
        <v>27</v>
      </c>
      <c r="D4879" s="477">
        <v>52.15</v>
      </c>
    </row>
    <row r="4880" spans="1:4" s="476" customFormat="1" x14ac:dyDescent="0.2">
      <c r="A4880" s="476">
        <v>7785</v>
      </c>
      <c r="B4880" s="476" t="s">
        <v>11749</v>
      </c>
      <c r="C4880" s="476" t="s">
        <v>27</v>
      </c>
      <c r="D4880" s="477">
        <v>57.54</v>
      </c>
    </row>
    <row r="4881" spans="1:4" s="476" customFormat="1" x14ac:dyDescent="0.2">
      <c r="A4881" s="476">
        <v>7792</v>
      </c>
      <c r="B4881" s="476" t="s">
        <v>11750</v>
      </c>
      <c r="C4881" s="476" t="s">
        <v>27</v>
      </c>
      <c r="D4881" s="477">
        <v>81.61</v>
      </c>
    </row>
    <row r="4882" spans="1:4" s="476" customFormat="1" x14ac:dyDescent="0.2">
      <c r="A4882" s="476">
        <v>7793</v>
      </c>
      <c r="B4882" s="476" t="s">
        <v>11751</v>
      </c>
      <c r="C4882" s="476" t="s">
        <v>27</v>
      </c>
      <c r="D4882" s="477">
        <v>96.39</v>
      </c>
    </row>
    <row r="4883" spans="1:4" s="476" customFormat="1" x14ac:dyDescent="0.2">
      <c r="A4883" s="476">
        <v>13159</v>
      </c>
      <c r="B4883" s="476" t="s">
        <v>11752</v>
      </c>
      <c r="C4883" s="476" t="s">
        <v>27</v>
      </c>
      <c r="D4883" s="477">
        <v>83.92</v>
      </c>
    </row>
    <row r="4884" spans="1:4" s="476" customFormat="1" x14ac:dyDescent="0.2">
      <c r="A4884" s="476">
        <v>13168</v>
      </c>
      <c r="B4884" s="476" t="s">
        <v>11753</v>
      </c>
      <c r="C4884" s="476" t="s">
        <v>27</v>
      </c>
      <c r="D4884" s="477">
        <v>101.9</v>
      </c>
    </row>
    <row r="4885" spans="1:4" s="476" customFormat="1" x14ac:dyDescent="0.2">
      <c r="A4885" s="476">
        <v>13173</v>
      </c>
      <c r="B4885" s="476" t="s">
        <v>11754</v>
      </c>
      <c r="C4885" s="476" t="s">
        <v>27</v>
      </c>
      <c r="D4885" s="477">
        <v>137.87</v>
      </c>
    </row>
    <row r="4886" spans="1:4" s="476" customFormat="1" x14ac:dyDescent="0.2">
      <c r="A4886" s="476">
        <v>12583</v>
      </c>
      <c r="B4886" s="476" t="s">
        <v>11755</v>
      </c>
      <c r="C4886" s="476" t="s">
        <v>27</v>
      </c>
      <c r="D4886" s="477">
        <v>27.57</v>
      </c>
    </row>
    <row r="4887" spans="1:4" s="476" customFormat="1" x14ac:dyDescent="0.2">
      <c r="A4887" s="476">
        <v>12584</v>
      </c>
      <c r="B4887" s="476" t="s">
        <v>11756</v>
      </c>
      <c r="C4887" s="476" t="s">
        <v>27</v>
      </c>
      <c r="D4887" s="477">
        <v>35.96</v>
      </c>
    </row>
    <row r="4888" spans="1:4" s="476" customFormat="1" x14ac:dyDescent="0.2">
      <c r="A4888" s="476">
        <v>12613</v>
      </c>
      <c r="B4888" s="476" t="s">
        <v>16901</v>
      </c>
      <c r="C4888" s="476" t="s">
        <v>9</v>
      </c>
      <c r="D4888" s="477">
        <v>20.02</v>
      </c>
    </row>
    <row r="4889" spans="1:4" s="476" customFormat="1" x14ac:dyDescent="0.2">
      <c r="A4889" s="476">
        <v>1031</v>
      </c>
      <c r="B4889" s="476" t="s">
        <v>11757</v>
      </c>
      <c r="C4889" s="476" t="s">
        <v>9</v>
      </c>
      <c r="D4889" s="477">
        <v>14.21</v>
      </c>
    </row>
    <row r="4890" spans="1:4" s="476" customFormat="1" x14ac:dyDescent="0.2">
      <c r="A4890" s="476">
        <v>39707</v>
      </c>
      <c r="B4890" s="476" t="s">
        <v>11758</v>
      </c>
      <c r="C4890" s="476" t="s">
        <v>27</v>
      </c>
      <c r="D4890" s="477">
        <v>3.7</v>
      </c>
    </row>
    <row r="4891" spans="1:4" s="476" customFormat="1" x14ac:dyDescent="0.2">
      <c r="A4891" s="476">
        <v>39708</v>
      </c>
      <c r="B4891" s="476" t="s">
        <v>11759</v>
      </c>
      <c r="C4891" s="476" t="s">
        <v>27</v>
      </c>
      <c r="D4891" s="477">
        <v>3.59</v>
      </c>
    </row>
    <row r="4892" spans="1:4" s="476" customFormat="1" x14ac:dyDescent="0.2">
      <c r="A4892" s="476">
        <v>39710</v>
      </c>
      <c r="B4892" s="476" t="s">
        <v>11760</v>
      </c>
      <c r="C4892" s="476" t="s">
        <v>27</v>
      </c>
      <c r="D4892" s="477">
        <v>2.52</v>
      </c>
    </row>
    <row r="4893" spans="1:4" s="476" customFormat="1" x14ac:dyDescent="0.2">
      <c r="A4893" s="476">
        <v>39709</v>
      </c>
      <c r="B4893" s="476" t="s">
        <v>11761</v>
      </c>
      <c r="C4893" s="476" t="s">
        <v>27</v>
      </c>
      <c r="D4893" s="477">
        <v>3.5</v>
      </c>
    </row>
    <row r="4894" spans="1:4" s="476" customFormat="1" x14ac:dyDescent="0.2">
      <c r="A4894" s="476">
        <v>39711</v>
      </c>
      <c r="B4894" s="476" t="s">
        <v>11762</v>
      </c>
      <c r="C4894" s="476" t="s">
        <v>27</v>
      </c>
      <c r="D4894" s="477">
        <v>3.93</v>
      </c>
    </row>
    <row r="4895" spans="1:4" s="476" customFormat="1" x14ac:dyDescent="0.2">
      <c r="A4895" s="476">
        <v>39712</v>
      </c>
      <c r="B4895" s="476" t="s">
        <v>11763</v>
      </c>
      <c r="C4895" s="476" t="s">
        <v>27</v>
      </c>
      <c r="D4895" s="477">
        <v>1.38</v>
      </c>
    </row>
    <row r="4896" spans="1:4" s="476" customFormat="1" x14ac:dyDescent="0.2">
      <c r="A4896" s="476">
        <v>39713</v>
      </c>
      <c r="B4896" s="476" t="s">
        <v>11764</v>
      </c>
      <c r="C4896" s="476" t="s">
        <v>27</v>
      </c>
      <c r="D4896" s="477">
        <v>1.0900000000000001</v>
      </c>
    </row>
    <row r="4897" spans="1:4" s="476" customFormat="1" x14ac:dyDescent="0.2">
      <c r="A4897" s="476">
        <v>39714</v>
      </c>
      <c r="B4897" s="476" t="s">
        <v>11765</v>
      </c>
      <c r="C4897" s="476" t="s">
        <v>27</v>
      </c>
      <c r="D4897" s="477">
        <v>2.5</v>
      </c>
    </row>
    <row r="4898" spans="1:4" s="476" customFormat="1" x14ac:dyDescent="0.2">
      <c r="A4898" s="476">
        <v>39715</v>
      </c>
      <c r="B4898" s="476" t="s">
        <v>11766</v>
      </c>
      <c r="C4898" s="476" t="s">
        <v>27</v>
      </c>
      <c r="D4898" s="477">
        <v>1.78</v>
      </c>
    </row>
    <row r="4899" spans="1:4" s="476" customFormat="1" x14ac:dyDescent="0.2">
      <c r="A4899" s="476">
        <v>39716</v>
      </c>
      <c r="B4899" s="476" t="s">
        <v>11767</v>
      </c>
      <c r="C4899" s="476" t="s">
        <v>27</v>
      </c>
      <c r="D4899" s="477">
        <v>1.35</v>
      </c>
    </row>
    <row r="4900" spans="1:4" s="476" customFormat="1" x14ac:dyDescent="0.2">
      <c r="A4900" s="476">
        <v>39718</v>
      </c>
      <c r="B4900" s="476" t="s">
        <v>11768</v>
      </c>
      <c r="C4900" s="476" t="s">
        <v>27</v>
      </c>
      <c r="D4900" s="477">
        <v>2.2999999999999998</v>
      </c>
    </row>
    <row r="4901" spans="1:4" s="476" customFormat="1" x14ac:dyDescent="0.2">
      <c r="A4901" s="476">
        <v>9813</v>
      </c>
      <c r="B4901" s="476" t="s">
        <v>11769</v>
      </c>
      <c r="C4901" s="476" t="s">
        <v>27</v>
      </c>
      <c r="D4901" s="477">
        <v>6.2</v>
      </c>
    </row>
    <row r="4902" spans="1:4" s="476" customFormat="1" x14ac:dyDescent="0.2">
      <c r="A4902" s="476">
        <v>9815</v>
      </c>
      <c r="B4902" s="476" t="s">
        <v>11770</v>
      </c>
      <c r="C4902" s="476" t="s">
        <v>27</v>
      </c>
      <c r="D4902" s="477">
        <v>12.24</v>
      </c>
    </row>
    <row r="4903" spans="1:4" s="476" customFormat="1" x14ac:dyDescent="0.2">
      <c r="A4903" s="476">
        <v>25876</v>
      </c>
      <c r="B4903" s="476" t="s">
        <v>11771</v>
      </c>
      <c r="C4903" s="476" t="s">
        <v>27</v>
      </c>
      <c r="D4903" s="478">
        <v>6092.53</v>
      </c>
    </row>
    <row r="4904" spans="1:4" s="476" customFormat="1" x14ac:dyDescent="0.2">
      <c r="A4904" s="476">
        <v>25888</v>
      </c>
      <c r="B4904" s="476" t="s">
        <v>11772</v>
      </c>
      <c r="C4904" s="476" t="s">
        <v>27</v>
      </c>
      <c r="D4904" s="477">
        <v>149.32</v>
      </c>
    </row>
    <row r="4905" spans="1:4" s="476" customFormat="1" x14ac:dyDescent="0.2">
      <c r="A4905" s="476">
        <v>25874</v>
      </c>
      <c r="B4905" s="476" t="s">
        <v>11773</v>
      </c>
      <c r="C4905" s="476" t="s">
        <v>27</v>
      </c>
      <c r="D4905" s="478">
        <v>10685.38</v>
      </c>
    </row>
    <row r="4906" spans="1:4" s="476" customFormat="1" x14ac:dyDescent="0.2">
      <c r="A4906" s="476">
        <v>25877</v>
      </c>
      <c r="B4906" s="476" t="s">
        <v>11774</v>
      </c>
      <c r="C4906" s="476" t="s">
        <v>27</v>
      </c>
      <c r="D4906" s="478">
        <v>14580.61</v>
      </c>
    </row>
    <row r="4907" spans="1:4" s="476" customFormat="1" x14ac:dyDescent="0.2">
      <c r="A4907" s="476">
        <v>25878</v>
      </c>
      <c r="B4907" s="476" t="s">
        <v>11775</v>
      </c>
      <c r="C4907" s="476" t="s">
        <v>27</v>
      </c>
      <c r="D4907" s="477">
        <v>320.52</v>
      </c>
    </row>
    <row r="4908" spans="1:4" s="476" customFormat="1" x14ac:dyDescent="0.2">
      <c r="A4908" s="476">
        <v>25879</v>
      </c>
      <c r="B4908" s="476" t="s">
        <v>11776</v>
      </c>
      <c r="C4908" s="476" t="s">
        <v>27</v>
      </c>
      <c r="D4908" s="478">
        <v>13831.44</v>
      </c>
    </row>
    <row r="4909" spans="1:4" s="476" customFormat="1" x14ac:dyDescent="0.2">
      <c r="A4909" s="476">
        <v>25887</v>
      </c>
      <c r="B4909" s="476" t="s">
        <v>11777</v>
      </c>
      <c r="C4909" s="476" t="s">
        <v>27</v>
      </c>
      <c r="D4909" s="478">
        <v>5525.89</v>
      </c>
    </row>
    <row r="4910" spans="1:4" s="476" customFormat="1" x14ac:dyDescent="0.2">
      <c r="A4910" s="476">
        <v>25880</v>
      </c>
      <c r="B4910" s="476" t="s">
        <v>11778</v>
      </c>
      <c r="C4910" s="476" t="s">
        <v>27</v>
      </c>
      <c r="D4910" s="477">
        <v>499.64</v>
      </c>
    </row>
    <row r="4911" spans="1:4" s="476" customFormat="1" x14ac:dyDescent="0.2">
      <c r="A4911" s="476">
        <v>25881</v>
      </c>
      <c r="B4911" s="476" t="s">
        <v>11779</v>
      </c>
      <c r="C4911" s="476" t="s">
        <v>27</v>
      </c>
      <c r="D4911" s="478">
        <v>1224.26</v>
      </c>
    </row>
    <row r="4912" spans="1:4" s="476" customFormat="1" x14ac:dyDescent="0.2">
      <c r="A4912" s="476">
        <v>25882</v>
      </c>
      <c r="B4912" s="476" t="s">
        <v>11780</v>
      </c>
      <c r="C4912" s="476" t="s">
        <v>27</v>
      </c>
      <c r="D4912" s="478">
        <v>1971.84</v>
      </c>
    </row>
    <row r="4913" spans="1:4" s="476" customFormat="1" x14ac:dyDescent="0.2">
      <c r="A4913" s="476">
        <v>25883</v>
      </c>
      <c r="B4913" s="476" t="s">
        <v>11781</v>
      </c>
      <c r="C4913" s="476" t="s">
        <v>27</v>
      </c>
      <c r="D4913" s="477">
        <v>31.81</v>
      </c>
    </row>
    <row r="4914" spans="1:4" s="476" customFormat="1" x14ac:dyDescent="0.2">
      <c r="A4914" s="476">
        <v>25884</v>
      </c>
      <c r="B4914" s="476" t="s">
        <v>11782</v>
      </c>
      <c r="C4914" s="476" t="s">
        <v>27</v>
      </c>
      <c r="D4914" s="478">
        <v>3461.82</v>
      </c>
    </row>
    <row r="4915" spans="1:4" s="476" customFormat="1" x14ac:dyDescent="0.2">
      <c r="A4915" s="476">
        <v>25885</v>
      </c>
      <c r="B4915" s="476" t="s">
        <v>11783</v>
      </c>
      <c r="C4915" s="476" t="s">
        <v>27</v>
      </c>
      <c r="D4915" s="478">
        <v>5148.7</v>
      </c>
    </row>
    <row r="4916" spans="1:4" s="476" customFormat="1" x14ac:dyDescent="0.2">
      <c r="A4916" s="476">
        <v>25889</v>
      </c>
      <c r="B4916" s="476" t="s">
        <v>11784</v>
      </c>
      <c r="C4916" s="476" t="s">
        <v>27</v>
      </c>
      <c r="D4916" s="478">
        <v>2581.94</v>
      </c>
    </row>
    <row r="4917" spans="1:4" s="476" customFormat="1" x14ac:dyDescent="0.2">
      <c r="A4917" s="476">
        <v>25886</v>
      </c>
      <c r="B4917" s="476" t="s">
        <v>11785</v>
      </c>
      <c r="C4917" s="476" t="s">
        <v>27</v>
      </c>
      <c r="D4917" s="477">
        <v>71.14</v>
      </c>
    </row>
    <row r="4918" spans="1:4" s="476" customFormat="1" x14ac:dyDescent="0.2">
      <c r="A4918" s="476">
        <v>25875</v>
      </c>
      <c r="B4918" s="476" t="s">
        <v>11786</v>
      </c>
      <c r="C4918" s="476" t="s">
        <v>27</v>
      </c>
      <c r="D4918" s="478">
        <v>3368.57</v>
      </c>
    </row>
    <row r="4919" spans="1:4" s="476" customFormat="1" x14ac:dyDescent="0.2">
      <c r="A4919" s="476">
        <v>9876</v>
      </c>
      <c r="B4919" s="476" t="s">
        <v>11787</v>
      </c>
      <c r="C4919" s="476" t="s">
        <v>27</v>
      </c>
      <c r="D4919" s="477">
        <v>21.19</v>
      </c>
    </row>
    <row r="4920" spans="1:4" s="476" customFormat="1" x14ac:dyDescent="0.2">
      <c r="A4920" s="476">
        <v>9877</v>
      </c>
      <c r="B4920" s="476" t="s">
        <v>11788</v>
      </c>
      <c r="C4920" s="476" t="s">
        <v>27</v>
      </c>
      <c r="D4920" s="477">
        <v>74.23</v>
      </c>
    </row>
    <row r="4921" spans="1:4" s="476" customFormat="1" x14ac:dyDescent="0.2">
      <c r="A4921" s="476">
        <v>9878</v>
      </c>
      <c r="B4921" s="476" t="s">
        <v>11789</v>
      </c>
      <c r="C4921" s="476" t="s">
        <v>27</v>
      </c>
      <c r="D4921" s="477">
        <v>96.69</v>
      </c>
    </row>
    <row r="4922" spans="1:4" s="476" customFormat="1" x14ac:dyDescent="0.2">
      <c r="A4922" s="476">
        <v>9879</v>
      </c>
      <c r="B4922" s="476" t="s">
        <v>11790</v>
      </c>
      <c r="C4922" s="476" t="s">
        <v>27</v>
      </c>
      <c r="D4922" s="477">
        <v>230.8</v>
      </c>
    </row>
    <row r="4923" spans="1:4" s="476" customFormat="1" x14ac:dyDescent="0.2">
      <c r="A4923" s="476">
        <v>41986</v>
      </c>
      <c r="B4923" s="476" t="s">
        <v>11791</v>
      </c>
      <c r="C4923" s="476" t="s">
        <v>27</v>
      </c>
      <c r="D4923" s="478">
        <v>2941.39</v>
      </c>
    </row>
    <row r="4924" spans="1:4" s="476" customFormat="1" x14ac:dyDescent="0.2">
      <c r="A4924" s="476">
        <v>43422</v>
      </c>
      <c r="B4924" s="476" t="s">
        <v>11792</v>
      </c>
      <c r="C4924" s="476" t="s">
        <v>27</v>
      </c>
      <c r="D4924" s="478">
        <v>3607.32</v>
      </c>
    </row>
    <row r="4925" spans="1:4" s="476" customFormat="1" x14ac:dyDescent="0.2">
      <c r="A4925" s="476">
        <v>41987</v>
      </c>
      <c r="B4925" s="476" t="s">
        <v>11793</v>
      </c>
      <c r="C4925" s="476" t="s">
        <v>27</v>
      </c>
      <c r="D4925" s="478">
        <v>4181.18</v>
      </c>
    </row>
    <row r="4926" spans="1:4" s="476" customFormat="1" x14ac:dyDescent="0.2">
      <c r="A4926" s="476">
        <v>41988</v>
      </c>
      <c r="B4926" s="476" t="s">
        <v>11794</v>
      </c>
      <c r="C4926" s="476" t="s">
        <v>27</v>
      </c>
      <c r="D4926" s="478">
        <v>5522.75</v>
      </c>
    </row>
    <row r="4927" spans="1:4" s="476" customFormat="1" x14ac:dyDescent="0.2">
      <c r="A4927" s="476">
        <v>41697</v>
      </c>
      <c r="B4927" s="476" t="s">
        <v>11795</v>
      </c>
      <c r="C4927" s="476" t="s">
        <v>27</v>
      </c>
      <c r="D4927" s="477">
        <v>978.89</v>
      </c>
    </row>
    <row r="4928" spans="1:4" s="476" customFormat="1" x14ac:dyDescent="0.2">
      <c r="A4928" s="476">
        <v>41985</v>
      </c>
      <c r="B4928" s="476" t="s">
        <v>11796</v>
      </c>
      <c r="C4928" s="476" t="s">
        <v>27</v>
      </c>
      <c r="D4928" s="478">
        <v>1363.33</v>
      </c>
    </row>
    <row r="4929" spans="1:4" s="476" customFormat="1" x14ac:dyDescent="0.2">
      <c r="A4929" s="476">
        <v>41699</v>
      </c>
      <c r="B4929" s="476" t="s">
        <v>11797</v>
      </c>
      <c r="C4929" s="476" t="s">
        <v>27</v>
      </c>
      <c r="D4929" s="478">
        <v>1941.31</v>
      </c>
    </row>
    <row r="4930" spans="1:4" s="476" customFormat="1" x14ac:dyDescent="0.2">
      <c r="A4930" s="476">
        <v>38053</v>
      </c>
      <c r="B4930" s="476" t="s">
        <v>11798</v>
      </c>
      <c r="C4930" s="476" t="s">
        <v>27</v>
      </c>
      <c r="D4930" s="477">
        <v>22.78</v>
      </c>
    </row>
    <row r="4931" spans="1:4" s="476" customFormat="1" x14ac:dyDescent="0.2">
      <c r="A4931" s="476">
        <v>38054</v>
      </c>
      <c r="B4931" s="476" t="s">
        <v>11799</v>
      </c>
      <c r="C4931" s="476" t="s">
        <v>27</v>
      </c>
      <c r="D4931" s="477">
        <v>39.159999999999997</v>
      </c>
    </row>
    <row r="4932" spans="1:4" s="476" customFormat="1" x14ac:dyDescent="0.2">
      <c r="A4932" s="476">
        <v>38052</v>
      </c>
      <c r="B4932" s="476" t="s">
        <v>11800</v>
      </c>
      <c r="C4932" s="476" t="s">
        <v>27</v>
      </c>
      <c r="D4932" s="477">
        <v>11.03</v>
      </c>
    </row>
    <row r="4933" spans="1:4" s="476" customFormat="1" x14ac:dyDescent="0.2">
      <c r="A4933" s="476">
        <v>38051</v>
      </c>
      <c r="B4933" s="476" t="s">
        <v>11801</v>
      </c>
      <c r="C4933" s="476" t="s">
        <v>27</v>
      </c>
      <c r="D4933" s="477">
        <v>6.88</v>
      </c>
    </row>
    <row r="4934" spans="1:4" s="476" customFormat="1" x14ac:dyDescent="0.2">
      <c r="A4934" s="476">
        <v>38787</v>
      </c>
      <c r="B4934" s="476" t="s">
        <v>11802</v>
      </c>
      <c r="C4934" s="476" t="s">
        <v>27</v>
      </c>
      <c r="D4934" s="477">
        <v>5.19</v>
      </c>
    </row>
    <row r="4935" spans="1:4" s="476" customFormat="1" x14ac:dyDescent="0.2">
      <c r="A4935" s="476">
        <v>38825</v>
      </c>
      <c r="B4935" s="476" t="s">
        <v>11803</v>
      </c>
      <c r="C4935" s="476" t="s">
        <v>27</v>
      </c>
      <c r="D4935" s="477">
        <v>6.8</v>
      </c>
    </row>
    <row r="4936" spans="1:4" s="476" customFormat="1" x14ac:dyDescent="0.2">
      <c r="A4936" s="476">
        <v>38826</v>
      </c>
      <c r="B4936" s="476" t="s">
        <v>11804</v>
      </c>
      <c r="C4936" s="476" t="s">
        <v>27</v>
      </c>
      <c r="D4936" s="477">
        <v>10.07</v>
      </c>
    </row>
    <row r="4937" spans="1:4" s="476" customFormat="1" x14ac:dyDescent="0.2">
      <c r="A4937" s="476">
        <v>38827</v>
      </c>
      <c r="B4937" s="476" t="s">
        <v>11805</v>
      </c>
      <c r="C4937" s="476" t="s">
        <v>27</v>
      </c>
      <c r="D4937" s="477">
        <v>16.18</v>
      </c>
    </row>
    <row r="4938" spans="1:4" s="476" customFormat="1" x14ac:dyDescent="0.2">
      <c r="A4938" s="476">
        <v>38830</v>
      </c>
      <c r="B4938" s="476" t="s">
        <v>11806</v>
      </c>
      <c r="C4938" s="476" t="s">
        <v>27</v>
      </c>
      <c r="D4938" s="477">
        <v>22.67</v>
      </c>
    </row>
    <row r="4939" spans="1:4" s="476" customFormat="1" x14ac:dyDescent="0.2">
      <c r="A4939" s="476">
        <v>38828</v>
      </c>
      <c r="B4939" s="476" t="s">
        <v>11807</v>
      </c>
      <c r="C4939" s="476" t="s">
        <v>27</v>
      </c>
      <c r="D4939" s="477">
        <v>9.99</v>
      </c>
    </row>
    <row r="4940" spans="1:4" s="476" customFormat="1" x14ac:dyDescent="0.2">
      <c r="A4940" s="476">
        <v>38829</v>
      </c>
      <c r="B4940" s="476" t="s">
        <v>11808</v>
      </c>
      <c r="C4940" s="476" t="s">
        <v>27</v>
      </c>
      <c r="D4940" s="477">
        <v>16.37</v>
      </c>
    </row>
    <row r="4941" spans="1:4" s="476" customFormat="1" x14ac:dyDescent="0.2">
      <c r="A4941" s="476">
        <v>38831</v>
      </c>
      <c r="B4941" s="476" t="s">
        <v>11809</v>
      </c>
      <c r="C4941" s="476" t="s">
        <v>27</v>
      </c>
      <c r="D4941" s="477">
        <v>31.61</v>
      </c>
    </row>
    <row r="4942" spans="1:4" s="476" customFormat="1" x14ac:dyDescent="0.2">
      <c r="A4942" s="476">
        <v>36274</v>
      </c>
      <c r="B4942" s="476" t="s">
        <v>11810</v>
      </c>
      <c r="C4942" s="476" t="s">
        <v>27</v>
      </c>
      <c r="D4942" s="477">
        <v>8.4700000000000006</v>
      </c>
    </row>
    <row r="4943" spans="1:4" s="476" customFormat="1" x14ac:dyDescent="0.2">
      <c r="A4943" s="476">
        <v>36278</v>
      </c>
      <c r="B4943" s="476" t="s">
        <v>11811</v>
      </c>
      <c r="C4943" s="476" t="s">
        <v>27</v>
      </c>
      <c r="D4943" s="477">
        <v>11.49</v>
      </c>
    </row>
    <row r="4944" spans="1:4" s="476" customFormat="1" x14ac:dyDescent="0.2">
      <c r="A4944" s="476">
        <v>38977</v>
      </c>
      <c r="B4944" s="476" t="s">
        <v>11812</v>
      </c>
      <c r="C4944" s="476" t="s">
        <v>27</v>
      </c>
      <c r="D4944" s="477">
        <v>174.85</v>
      </c>
    </row>
    <row r="4945" spans="1:4" s="476" customFormat="1" x14ac:dyDescent="0.2">
      <c r="A4945" s="476">
        <v>38971</v>
      </c>
      <c r="B4945" s="476" t="s">
        <v>11813</v>
      </c>
      <c r="C4945" s="476" t="s">
        <v>27</v>
      </c>
      <c r="D4945" s="477">
        <v>14.4</v>
      </c>
    </row>
    <row r="4946" spans="1:4" s="476" customFormat="1" x14ac:dyDescent="0.2">
      <c r="A4946" s="476">
        <v>38972</v>
      </c>
      <c r="B4946" s="476" t="s">
        <v>11814</v>
      </c>
      <c r="C4946" s="476" t="s">
        <v>27</v>
      </c>
      <c r="D4946" s="477">
        <v>21.94</v>
      </c>
    </row>
    <row r="4947" spans="1:4" s="476" customFormat="1" x14ac:dyDescent="0.2">
      <c r="A4947" s="476">
        <v>38973</v>
      </c>
      <c r="B4947" s="476" t="s">
        <v>11815</v>
      </c>
      <c r="C4947" s="476" t="s">
        <v>27</v>
      </c>
      <c r="D4947" s="477">
        <v>29.02</v>
      </c>
    </row>
    <row r="4948" spans="1:4" s="476" customFormat="1" x14ac:dyDescent="0.2">
      <c r="A4948" s="476">
        <v>38974</v>
      </c>
      <c r="B4948" s="476" t="s">
        <v>11816</v>
      </c>
      <c r="C4948" s="476" t="s">
        <v>27</v>
      </c>
      <c r="D4948" s="477">
        <v>42.32</v>
      </c>
    </row>
    <row r="4949" spans="1:4" s="476" customFormat="1" x14ac:dyDescent="0.2">
      <c r="A4949" s="476">
        <v>38975</v>
      </c>
      <c r="B4949" s="476" t="s">
        <v>11817</v>
      </c>
      <c r="C4949" s="476" t="s">
        <v>27</v>
      </c>
      <c r="D4949" s="477">
        <v>70.53</v>
      </c>
    </row>
    <row r="4950" spans="1:4" s="476" customFormat="1" x14ac:dyDescent="0.2">
      <c r="A4950" s="476">
        <v>38976</v>
      </c>
      <c r="B4950" s="476" t="s">
        <v>11818</v>
      </c>
      <c r="C4950" s="476" t="s">
        <v>27</v>
      </c>
      <c r="D4950" s="477">
        <v>98.91</v>
      </c>
    </row>
    <row r="4951" spans="1:4" s="476" customFormat="1" x14ac:dyDescent="0.2">
      <c r="A4951" s="476">
        <v>38986</v>
      </c>
      <c r="B4951" s="476" t="s">
        <v>11819</v>
      </c>
      <c r="C4951" s="476" t="s">
        <v>27</v>
      </c>
      <c r="D4951" s="477">
        <v>199.05</v>
      </c>
    </row>
    <row r="4952" spans="1:4" s="476" customFormat="1" x14ac:dyDescent="0.2">
      <c r="A4952" s="476">
        <v>38978</v>
      </c>
      <c r="B4952" s="476" t="s">
        <v>11820</v>
      </c>
      <c r="C4952" s="476" t="s">
        <v>27</v>
      </c>
      <c r="D4952" s="477">
        <v>8.4700000000000006</v>
      </c>
    </row>
    <row r="4953" spans="1:4" s="476" customFormat="1" x14ac:dyDescent="0.2">
      <c r="A4953" s="476">
        <v>38979</v>
      </c>
      <c r="B4953" s="476" t="s">
        <v>11821</v>
      </c>
      <c r="C4953" s="476" t="s">
        <v>27</v>
      </c>
      <c r="D4953" s="477">
        <v>11.49</v>
      </c>
    </row>
    <row r="4954" spans="1:4" s="476" customFormat="1" x14ac:dyDescent="0.2">
      <c r="A4954" s="476">
        <v>38980</v>
      </c>
      <c r="B4954" s="476" t="s">
        <v>11822</v>
      </c>
      <c r="C4954" s="476" t="s">
        <v>27</v>
      </c>
      <c r="D4954" s="477">
        <v>19.21</v>
      </c>
    </row>
    <row r="4955" spans="1:4" s="476" customFormat="1" x14ac:dyDescent="0.2">
      <c r="A4955" s="476">
        <v>38981</v>
      </c>
      <c r="B4955" s="476" t="s">
        <v>11823</v>
      </c>
      <c r="C4955" s="476" t="s">
        <v>27</v>
      </c>
      <c r="D4955" s="477">
        <v>26.6</v>
      </c>
    </row>
    <row r="4956" spans="1:4" s="476" customFormat="1" x14ac:dyDescent="0.2">
      <c r="A4956" s="476">
        <v>38982</v>
      </c>
      <c r="B4956" s="476" t="s">
        <v>11824</v>
      </c>
      <c r="C4956" s="476" t="s">
        <v>27</v>
      </c>
      <c r="D4956" s="477">
        <v>38.71</v>
      </c>
    </row>
    <row r="4957" spans="1:4" s="476" customFormat="1" x14ac:dyDescent="0.2">
      <c r="A4957" s="476">
        <v>38983</v>
      </c>
      <c r="B4957" s="476" t="s">
        <v>11825</v>
      </c>
      <c r="C4957" s="476" t="s">
        <v>27</v>
      </c>
      <c r="D4957" s="477">
        <v>51.32</v>
      </c>
    </row>
    <row r="4958" spans="1:4" s="476" customFormat="1" x14ac:dyDescent="0.2">
      <c r="A4958" s="476">
        <v>38984</v>
      </c>
      <c r="B4958" s="476" t="s">
        <v>11826</v>
      </c>
      <c r="C4958" s="476" t="s">
        <v>27</v>
      </c>
      <c r="D4958" s="477">
        <v>98.98</v>
      </c>
    </row>
    <row r="4959" spans="1:4" s="476" customFormat="1" x14ac:dyDescent="0.2">
      <c r="A4959" s="476">
        <v>38985</v>
      </c>
      <c r="B4959" s="476" t="s">
        <v>11827</v>
      </c>
      <c r="C4959" s="476" t="s">
        <v>27</v>
      </c>
      <c r="D4959" s="477">
        <v>146.52000000000001</v>
      </c>
    </row>
    <row r="4960" spans="1:4" s="476" customFormat="1" x14ac:dyDescent="0.2">
      <c r="A4960" s="476">
        <v>9836</v>
      </c>
      <c r="B4960" s="476" t="s">
        <v>1728</v>
      </c>
      <c r="C4960" s="476" t="s">
        <v>27</v>
      </c>
      <c r="D4960" s="477">
        <v>13.82</v>
      </c>
    </row>
    <row r="4961" spans="1:4" s="476" customFormat="1" x14ac:dyDescent="0.2">
      <c r="A4961" s="476">
        <v>20065</v>
      </c>
      <c r="B4961" s="476" t="s">
        <v>1795</v>
      </c>
      <c r="C4961" s="476" t="s">
        <v>27</v>
      </c>
      <c r="D4961" s="477">
        <v>35.35</v>
      </c>
    </row>
    <row r="4962" spans="1:4" s="476" customFormat="1" x14ac:dyDescent="0.2">
      <c r="A4962" s="476">
        <v>9835</v>
      </c>
      <c r="B4962" s="476" t="s">
        <v>1792</v>
      </c>
      <c r="C4962" s="476" t="s">
        <v>27</v>
      </c>
      <c r="D4962" s="477">
        <v>4.9800000000000004</v>
      </c>
    </row>
    <row r="4963" spans="1:4" s="476" customFormat="1" x14ac:dyDescent="0.2">
      <c r="A4963" s="476">
        <v>38032</v>
      </c>
      <c r="B4963" s="476" t="s">
        <v>11828</v>
      </c>
      <c r="C4963" s="476" t="s">
        <v>27</v>
      </c>
      <c r="D4963" s="477">
        <v>61.58</v>
      </c>
    </row>
    <row r="4964" spans="1:4" s="476" customFormat="1" x14ac:dyDescent="0.2">
      <c r="A4964" s="476">
        <v>38033</v>
      </c>
      <c r="B4964" s="476" t="s">
        <v>11829</v>
      </c>
      <c r="C4964" s="476" t="s">
        <v>27</v>
      </c>
      <c r="D4964" s="477">
        <v>100.77</v>
      </c>
    </row>
    <row r="4965" spans="1:4" s="476" customFormat="1" x14ac:dyDescent="0.2">
      <c r="A4965" s="476">
        <v>38034</v>
      </c>
      <c r="B4965" s="476" t="s">
        <v>11830</v>
      </c>
      <c r="C4965" s="476" t="s">
        <v>27</v>
      </c>
      <c r="D4965" s="477">
        <v>166.69</v>
      </c>
    </row>
    <row r="4966" spans="1:4" s="476" customFormat="1" x14ac:dyDescent="0.2">
      <c r="A4966" s="476">
        <v>38035</v>
      </c>
      <c r="B4966" s="476" t="s">
        <v>11831</v>
      </c>
      <c r="C4966" s="476" t="s">
        <v>27</v>
      </c>
      <c r="D4966" s="477">
        <v>232.29</v>
      </c>
    </row>
    <row r="4967" spans="1:4" s="476" customFormat="1" x14ac:dyDescent="0.2">
      <c r="A4967" s="476">
        <v>38036</v>
      </c>
      <c r="B4967" s="476" t="s">
        <v>11832</v>
      </c>
      <c r="C4967" s="476" t="s">
        <v>27</v>
      </c>
      <c r="D4967" s="477">
        <v>327.77</v>
      </c>
    </row>
    <row r="4968" spans="1:4" s="476" customFormat="1" x14ac:dyDescent="0.2">
      <c r="A4968" s="476">
        <v>38037</v>
      </c>
      <c r="B4968" s="476" t="s">
        <v>11833</v>
      </c>
      <c r="C4968" s="476" t="s">
        <v>27</v>
      </c>
      <c r="D4968" s="477">
        <v>380.05</v>
      </c>
    </row>
    <row r="4969" spans="1:4" s="476" customFormat="1" x14ac:dyDescent="0.2">
      <c r="A4969" s="476">
        <v>9850</v>
      </c>
      <c r="B4969" s="476" t="s">
        <v>11834</v>
      </c>
      <c r="C4969" s="476" t="s">
        <v>27</v>
      </c>
      <c r="D4969" s="477">
        <v>143.38</v>
      </c>
    </row>
    <row r="4970" spans="1:4" s="476" customFormat="1" x14ac:dyDescent="0.2">
      <c r="A4970" s="476">
        <v>9853</v>
      </c>
      <c r="B4970" s="476" t="s">
        <v>11835</v>
      </c>
      <c r="C4970" s="476" t="s">
        <v>27</v>
      </c>
      <c r="D4970" s="477">
        <v>254.97</v>
      </c>
    </row>
    <row r="4971" spans="1:4" s="476" customFormat="1" x14ac:dyDescent="0.2">
      <c r="A4971" s="476">
        <v>9854</v>
      </c>
      <c r="B4971" s="476" t="s">
        <v>11836</v>
      </c>
      <c r="C4971" s="476" t="s">
        <v>27</v>
      </c>
      <c r="D4971" s="477">
        <v>111.71</v>
      </c>
    </row>
    <row r="4972" spans="1:4" s="476" customFormat="1" x14ac:dyDescent="0.2">
      <c r="A4972" s="476">
        <v>9851</v>
      </c>
      <c r="B4972" s="476" t="s">
        <v>11837</v>
      </c>
      <c r="C4972" s="476" t="s">
        <v>27</v>
      </c>
      <c r="D4972" s="477">
        <v>193.72</v>
      </c>
    </row>
    <row r="4973" spans="1:4" s="476" customFormat="1" x14ac:dyDescent="0.2">
      <c r="A4973" s="476">
        <v>9855</v>
      </c>
      <c r="B4973" s="476" t="s">
        <v>11838</v>
      </c>
      <c r="C4973" s="476" t="s">
        <v>27</v>
      </c>
      <c r="D4973" s="477">
        <v>324.01</v>
      </c>
    </row>
    <row r="4974" spans="1:4" s="476" customFormat="1" x14ac:dyDescent="0.2">
      <c r="A4974" s="476">
        <v>9825</v>
      </c>
      <c r="B4974" s="476" t="s">
        <v>11839</v>
      </c>
      <c r="C4974" s="476" t="s">
        <v>27</v>
      </c>
      <c r="D4974" s="477">
        <v>53.57</v>
      </c>
    </row>
    <row r="4975" spans="1:4" s="476" customFormat="1" x14ac:dyDescent="0.2">
      <c r="A4975" s="476">
        <v>9828</v>
      </c>
      <c r="B4975" s="476" t="s">
        <v>11840</v>
      </c>
      <c r="C4975" s="476" t="s">
        <v>27</v>
      </c>
      <c r="D4975" s="477">
        <v>144.16</v>
      </c>
    </row>
    <row r="4976" spans="1:4" s="476" customFormat="1" x14ac:dyDescent="0.2">
      <c r="A4976" s="476">
        <v>9829</v>
      </c>
      <c r="B4976" s="476" t="s">
        <v>11841</v>
      </c>
      <c r="C4976" s="476" t="s">
        <v>27</v>
      </c>
      <c r="D4976" s="477">
        <v>244.31</v>
      </c>
    </row>
    <row r="4977" spans="1:4" s="476" customFormat="1" x14ac:dyDescent="0.2">
      <c r="A4977" s="476">
        <v>9826</v>
      </c>
      <c r="B4977" s="476" t="s">
        <v>11842</v>
      </c>
      <c r="C4977" s="476" t="s">
        <v>27</v>
      </c>
      <c r="D4977" s="477">
        <v>371.93</v>
      </c>
    </row>
    <row r="4978" spans="1:4" s="476" customFormat="1" x14ac:dyDescent="0.2">
      <c r="A4978" s="476">
        <v>9827</v>
      </c>
      <c r="B4978" s="476" t="s">
        <v>11843</v>
      </c>
      <c r="C4978" s="476" t="s">
        <v>27</v>
      </c>
      <c r="D4978" s="477">
        <v>528.14</v>
      </c>
    </row>
    <row r="4979" spans="1:4" s="476" customFormat="1" x14ac:dyDescent="0.2">
      <c r="A4979" s="476">
        <v>36374</v>
      </c>
      <c r="B4979" s="476" t="s">
        <v>11844</v>
      </c>
      <c r="C4979" s="476" t="s">
        <v>27</v>
      </c>
      <c r="D4979" s="477">
        <v>64.2</v>
      </c>
    </row>
    <row r="4980" spans="1:4" s="476" customFormat="1" x14ac:dyDescent="0.2">
      <c r="A4980" s="476">
        <v>36084</v>
      </c>
      <c r="B4980" s="476" t="s">
        <v>11845</v>
      </c>
      <c r="C4980" s="476" t="s">
        <v>27</v>
      </c>
      <c r="D4980" s="477">
        <v>19.02</v>
      </c>
    </row>
    <row r="4981" spans="1:4" s="476" customFormat="1" x14ac:dyDescent="0.2">
      <c r="A4981" s="476">
        <v>36373</v>
      </c>
      <c r="B4981" s="476" t="s">
        <v>11846</v>
      </c>
      <c r="C4981" s="476" t="s">
        <v>27</v>
      </c>
      <c r="D4981" s="477">
        <v>39.5</v>
      </c>
    </row>
    <row r="4982" spans="1:4" s="476" customFormat="1" x14ac:dyDescent="0.2">
      <c r="A4982" s="476">
        <v>36377</v>
      </c>
      <c r="B4982" s="476" t="s">
        <v>11847</v>
      </c>
      <c r="C4982" s="476" t="s">
        <v>27</v>
      </c>
      <c r="D4982" s="477">
        <v>77.010000000000005</v>
      </c>
    </row>
    <row r="4983" spans="1:4" s="476" customFormat="1" x14ac:dyDescent="0.2">
      <c r="A4983" s="476">
        <v>36375</v>
      </c>
      <c r="B4983" s="476" t="s">
        <v>11848</v>
      </c>
      <c r="C4983" s="476" t="s">
        <v>27</v>
      </c>
      <c r="D4983" s="477">
        <v>23.47</v>
      </c>
    </row>
    <row r="4984" spans="1:4" s="476" customFormat="1" x14ac:dyDescent="0.2">
      <c r="A4984" s="476">
        <v>36376</v>
      </c>
      <c r="B4984" s="476" t="s">
        <v>11849</v>
      </c>
      <c r="C4984" s="476" t="s">
        <v>27</v>
      </c>
      <c r="D4984" s="477">
        <v>46.09</v>
      </c>
    </row>
    <row r="4985" spans="1:4" s="476" customFormat="1" x14ac:dyDescent="0.2">
      <c r="A4985" s="476">
        <v>36380</v>
      </c>
      <c r="B4985" s="476" t="s">
        <v>11850</v>
      </c>
      <c r="C4985" s="476" t="s">
        <v>27</v>
      </c>
      <c r="D4985" s="477">
        <v>96.3</v>
      </c>
    </row>
    <row r="4986" spans="1:4" s="476" customFormat="1" x14ac:dyDescent="0.2">
      <c r="A4986" s="476">
        <v>36378</v>
      </c>
      <c r="B4986" s="476" t="s">
        <v>11851</v>
      </c>
      <c r="C4986" s="476" t="s">
        <v>27</v>
      </c>
      <c r="D4986" s="477">
        <v>28.85</v>
      </c>
    </row>
    <row r="4987" spans="1:4" s="476" customFormat="1" x14ac:dyDescent="0.2">
      <c r="A4987" s="476">
        <v>36379</v>
      </c>
      <c r="B4987" s="476" t="s">
        <v>11852</v>
      </c>
      <c r="C4987" s="476" t="s">
        <v>27</v>
      </c>
      <c r="D4987" s="477">
        <v>58.17</v>
      </c>
    </row>
    <row r="4988" spans="1:4" s="476" customFormat="1" x14ac:dyDescent="0.2">
      <c r="A4988" s="476">
        <v>9859</v>
      </c>
      <c r="B4988" s="476" t="s">
        <v>11853</v>
      </c>
      <c r="C4988" s="476" t="s">
        <v>27</v>
      </c>
      <c r="D4988" s="477">
        <v>10.78</v>
      </c>
    </row>
    <row r="4989" spans="1:4" s="476" customFormat="1" x14ac:dyDescent="0.2">
      <c r="A4989" s="476">
        <v>9838</v>
      </c>
      <c r="B4989" s="476" t="s">
        <v>1793</v>
      </c>
      <c r="C4989" s="476" t="s">
        <v>27</v>
      </c>
      <c r="D4989" s="477">
        <v>8.48</v>
      </c>
    </row>
    <row r="4990" spans="1:4" s="476" customFormat="1" x14ac:dyDescent="0.2">
      <c r="A4990" s="476">
        <v>9837</v>
      </c>
      <c r="B4990" s="476" t="s">
        <v>1727</v>
      </c>
      <c r="C4990" s="476" t="s">
        <v>27</v>
      </c>
      <c r="D4990" s="477">
        <v>12.25</v>
      </c>
    </row>
    <row r="4991" spans="1:4" s="476" customFormat="1" x14ac:dyDescent="0.2">
      <c r="A4991" s="476">
        <v>9833</v>
      </c>
      <c r="B4991" s="476" t="s">
        <v>11854</v>
      </c>
      <c r="C4991" s="476" t="s">
        <v>27</v>
      </c>
      <c r="D4991" s="477">
        <v>12.8</v>
      </c>
    </row>
    <row r="4992" spans="1:4" s="476" customFormat="1" x14ac:dyDescent="0.2">
      <c r="A4992" s="476">
        <v>9830</v>
      </c>
      <c r="B4992" s="476" t="s">
        <v>11855</v>
      </c>
      <c r="C4992" s="476" t="s">
        <v>27</v>
      </c>
      <c r="D4992" s="477">
        <v>6.85</v>
      </c>
    </row>
    <row r="4993" spans="1:4" s="476" customFormat="1" x14ac:dyDescent="0.2">
      <c r="A4993" s="476">
        <v>9834</v>
      </c>
      <c r="B4993" s="476" t="s">
        <v>11856</v>
      </c>
      <c r="C4993" s="476" t="s">
        <v>27</v>
      </c>
      <c r="D4993" s="477">
        <v>35.630000000000003</v>
      </c>
    </row>
    <row r="4994" spans="1:4" s="476" customFormat="1" x14ac:dyDescent="0.2">
      <c r="A4994" s="476">
        <v>9863</v>
      </c>
      <c r="B4994" s="476" t="s">
        <v>11857</v>
      </c>
      <c r="C4994" s="476" t="s">
        <v>27</v>
      </c>
      <c r="D4994" s="477">
        <v>77.819999999999993</v>
      </c>
    </row>
    <row r="4995" spans="1:4" s="476" customFormat="1" x14ac:dyDescent="0.2">
      <c r="A4995" s="476">
        <v>9860</v>
      </c>
      <c r="B4995" s="476" t="s">
        <v>11858</v>
      </c>
      <c r="C4995" s="476" t="s">
        <v>27</v>
      </c>
      <c r="D4995" s="477">
        <v>49.96</v>
      </c>
    </row>
    <row r="4996" spans="1:4" s="476" customFormat="1" x14ac:dyDescent="0.2">
      <c r="A4996" s="476">
        <v>9862</v>
      </c>
      <c r="B4996" s="476" t="s">
        <v>11859</v>
      </c>
      <c r="C4996" s="476" t="s">
        <v>27</v>
      </c>
      <c r="D4996" s="477">
        <v>35.25</v>
      </c>
    </row>
    <row r="4997" spans="1:4" s="476" customFormat="1" x14ac:dyDescent="0.2">
      <c r="A4997" s="476">
        <v>9861</v>
      </c>
      <c r="B4997" s="476" t="s">
        <v>11860</v>
      </c>
      <c r="C4997" s="476" t="s">
        <v>27</v>
      </c>
      <c r="D4997" s="477">
        <v>28.33</v>
      </c>
    </row>
    <row r="4998" spans="1:4" s="476" customFormat="1" x14ac:dyDescent="0.2">
      <c r="A4998" s="476">
        <v>9856</v>
      </c>
      <c r="B4998" s="476" t="s">
        <v>11861</v>
      </c>
      <c r="C4998" s="476" t="s">
        <v>27</v>
      </c>
      <c r="D4998" s="477">
        <v>7.61</v>
      </c>
    </row>
    <row r="4999" spans="1:4" s="476" customFormat="1" x14ac:dyDescent="0.2">
      <c r="A4999" s="476">
        <v>9866</v>
      </c>
      <c r="B4999" s="476" t="s">
        <v>11862</v>
      </c>
      <c r="C4999" s="476" t="s">
        <v>27</v>
      </c>
      <c r="D4999" s="477">
        <v>20.93</v>
      </c>
    </row>
    <row r="5000" spans="1:4" s="476" customFormat="1" x14ac:dyDescent="0.2">
      <c r="A5000" s="476">
        <v>9857</v>
      </c>
      <c r="B5000" s="476" t="s">
        <v>11863</v>
      </c>
      <c r="C5000" s="476" t="s">
        <v>27</v>
      </c>
      <c r="D5000" s="477">
        <v>100.65</v>
      </c>
    </row>
    <row r="5001" spans="1:4" s="476" customFormat="1" x14ac:dyDescent="0.2">
      <c r="A5001" s="476">
        <v>9864</v>
      </c>
      <c r="B5001" s="476" t="s">
        <v>11864</v>
      </c>
      <c r="C5001" s="476" t="s">
        <v>27</v>
      </c>
      <c r="D5001" s="477">
        <v>121.51</v>
      </c>
    </row>
    <row r="5002" spans="1:4" s="476" customFormat="1" x14ac:dyDescent="0.2">
      <c r="A5002" s="476">
        <v>9865</v>
      </c>
      <c r="B5002" s="476" t="s">
        <v>11865</v>
      </c>
      <c r="C5002" s="476" t="s">
        <v>27</v>
      </c>
      <c r="D5002" s="477">
        <v>174.74</v>
      </c>
    </row>
    <row r="5003" spans="1:4" s="476" customFormat="1" x14ac:dyDescent="0.2">
      <c r="A5003" s="476">
        <v>9858</v>
      </c>
      <c r="B5003" s="476" t="s">
        <v>11866</v>
      </c>
      <c r="C5003" s="476" t="s">
        <v>27</v>
      </c>
      <c r="D5003" s="477">
        <v>183.2</v>
      </c>
    </row>
    <row r="5004" spans="1:4" s="476" customFormat="1" x14ac:dyDescent="0.2">
      <c r="A5004" s="476">
        <v>9841</v>
      </c>
      <c r="B5004" s="476" t="s">
        <v>13316</v>
      </c>
      <c r="C5004" s="476" t="s">
        <v>27</v>
      </c>
      <c r="D5004" s="477">
        <v>34.11</v>
      </c>
    </row>
    <row r="5005" spans="1:4" s="476" customFormat="1" x14ac:dyDescent="0.2">
      <c r="A5005" s="476">
        <v>9840</v>
      </c>
      <c r="B5005" s="476" t="s">
        <v>13317</v>
      </c>
      <c r="C5005" s="476" t="s">
        <v>27</v>
      </c>
      <c r="D5005" s="477">
        <v>69.319999999999993</v>
      </c>
    </row>
    <row r="5006" spans="1:4" s="476" customFormat="1" x14ac:dyDescent="0.2">
      <c r="A5006" s="476">
        <v>20067</v>
      </c>
      <c r="B5006" s="476" t="s">
        <v>13318</v>
      </c>
      <c r="C5006" s="476" t="s">
        <v>27</v>
      </c>
      <c r="D5006" s="477">
        <v>11.91</v>
      </c>
    </row>
    <row r="5007" spans="1:4" s="476" customFormat="1" x14ac:dyDescent="0.2">
      <c r="A5007" s="476">
        <v>20068</v>
      </c>
      <c r="B5007" s="476" t="s">
        <v>13319</v>
      </c>
      <c r="C5007" s="476" t="s">
        <v>27</v>
      </c>
      <c r="D5007" s="477">
        <v>14.85</v>
      </c>
    </row>
    <row r="5008" spans="1:4" s="476" customFormat="1" x14ac:dyDescent="0.2">
      <c r="A5008" s="476">
        <v>9839</v>
      </c>
      <c r="B5008" s="476" t="s">
        <v>13320</v>
      </c>
      <c r="C5008" s="476" t="s">
        <v>27</v>
      </c>
      <c r="D5008" s="477">
        <v>19.47</v>
      </c>
    </row>
    <row r="5009" spans="1:4" s="476" customFormat="1" x14ac:dyDescent="0.2">
      <c r="A5009" s="476">
        <v>9870</v>
      </c>
      <c r="B5009" s="476" t="s">
        <v>11867</v>
      </c>
      <c r="C5009" s="476" t="s">
        <v>27</v>
      </c>
      <c r="D5009" s="477">
        <v>84.86</v>
      </c>
    </row>
    <row r="5010" spans="1:4" s="476" customFormat="1" x14ac:dyDescent="0.2">
      <c r="A5010" s="476">
        <v>9867</v>
      </c>
      <c r="B5010" s="476" t="s">
        <v>11868</v>
      </c>
      <c r="C5010" s="476" t="s">
        <v>27</v>
      </c>
      <c r="D5010" s="477">
        <v>3.12</v>
      </c>
    </row>
    <row r="5011" spans="1:4" s="476" customFormat="1" x14ac:dyDescent="0.2">
      <c r="A5011" s="476">
        <v>9868</v>
      </c>
      <c r="B5011" s="476" t="s">
        <v>1047</v>
      </c>
      <c r="C5011" s="476" t="s">
        <v>27</v>
      </c>
      <c r="D5011" s="477">
        <v>4</v>
      </c>
    </row>
    <row r="5012" spans="1:4" s="476" customFormat="1" x14ac:dyDescent="0.2">
      <c r="A5012" s="476">
        <v>9869</v>
      </c>
      <c r="B5012" s="476" t="s">
        <v>1048</v>
      </c>
      <c r="C5012" s="476" t="s">
        <v>27</v>
      </c>
      <c r="D5012" s="477">
        <v>8.98</v>
      </c>
    </row>
    <row r="5013" spans="1:4" s="476" customFormat="1" x14ac:dyDescent="0.2">
      <c r="A5013" s="476">
        <v>9874</v>
      </c>
      <c r="B5013" s="476" t="s">
        <v>1555</v>
      </c>
      <c r="C5013" s="476" t="s">
        <v>27</v>
      </c>
      <c r="D5013" s="477">
        <v>13.07</v>
      </c>
    </row>
    <row r="5014" spans="1:4" s="476" customFormat="1" x14ac:dyDescent="0.2">
      <c r="A5014" s="476">
        <v>9875</v>
      </c>
      <c r="B5014" s="476" t="s">
        <v>1557</v>
      </c>
      <c r="C5014" s="476" t="s">
        <v>27</v>
      </c>
      <c r="D5014" s="477">
        <v>14.98</v>
      </c>
    </row>
    <row r="5015" spans="1:4" s="476" customFormat="1" x14ac:dyDescent="0.2">
      <c r="A5015" s="476">
        <v>9873</v>
      </c>
      <c r="B5015" s="476" t="s">
        <v>1559</v>
      </c>
      <c r="C5015" s="476" t="s">
        <v>27</v>
      </c>
      <c r="D5015" s="477">
        <v>25.27</v>
      </c>
    </row>
    <row r="5016" spans="1:4" s="476" customFormat="1" x14ac:dyDescent="0.2">
      <c r="A5016" s="476">
        <v>9871</v>
      </c>
      <c r="B5016" s="476" t="s">
        <v>1561</v>
      </c>
      <c r="C5016" s="476" t="s">
        <v>27</v>
      </c>
      <c r="D5016" s="477">
        <v>42.33</v>
      </c>
    </row>
    <row r="5017" spans="1:4" s="476" customFormat="1" x14ac:dyDescent="0.2">
      <c r="A5017" s="476">
        <v>9872</v>
      </c>
      <c r="B5017" s="476" t="s">
        <v>1563</v>
      </c>
      <c r="C5017" s="476" t="s">
        <v>27</v>
      </c>
      <c r="D5017" s="477">
        <v>52.89</v>
      </c>
    </row>
    <row r="5018" spans="1:4" s="476" customFormat="1" x14ac:dyDescent="0.2">
      <c r="A5018" s="476">
        <v>7667</v>
      </c>
      <c r="B5018" s="476" t="s">
        <v>11869</v>
      </c>
      <c r="C5018" s="476" t="s">
        <v>27</v>
      </c>
      <c r="D5018" s="478">
        <v>2776.11</v>
      </c>
    </row>
    <row r="5019" spans="1:4" s="476" customFormat="1" x14ac:dyDescent="0.2">
      <c r="A5019" s="476">
        <v>7660</v>
      </c>
      <c r="B5019" s="476" t="s">
        <v>11870</v>
      </c>
      <c r="C5019" s="476" t="s">
        <v>27</v>
      </c>
      <c r="D5019" s="478">
        <v>3538.88</v>
      </c>
    </row>
    <row r="5020" spans="1:4" s="476" customFormat="1" x14ac:dyDescent="0.2">
      <c r="A5020" s="476">
        <v>7676</v>
      </c>
      <c r="B5020" s="476" t="s">
        <v>11871</v>
      </c>
      <c r="C5020" s="476" t="s">
        <v>27</v>
      </c>
      <c r="D5020" s="478">
        <v>3579.32</v>
      </c>
    </row>
    <row r="5021" spans="1:4" s="476" customFormat="1" x14ac:dyDescent="0.2">
      <c r="A5021" s="476">
        <v>12426</v>
      </c>
      <c r="B5021" s="476" t="s">
        <v>11872</v>
      </c>
      <c r="C5021" s="476" t="s">
        <v>9</v>
      </c>
      <c r="D5021" s="477">
        <v>43.89</v>
      </c>
    </row>
    <row r="5022" spans="1:4" s="476" customFormat="1" x14ac:dyDescent="0.2">
      <c r="A5022" s="476">
        <v>12425</v>
      </c>
      <c r="B5022" s="476" t="s">
        <v>11873</v>
      </c>
      <c r="C5022" s="476" t="s">
        <v>9</v>
      </c>
      <c r="D5022" s="477">
        <v>60.3</v>
      </c>
    </row>
    <row r="5023" spans="1:4" s="476" customFormat="1" x14ac:dyDescent="0.2">
      <c r="A5023" s="476">
        <v>12427</v>
      </c>
      <c r="B5023" s="476" t="s">
        <v>11874</v>
      </c>
      <c r="C5023" s="476" t="s">
        <v>9</v>
      </c>
      <c r="D5023" s="477">
        <v>250.29</v>
      </c>
    </row>
    <row r="5024" spans="1:4" s="476" customFormat="1" x14ac:dyDescent="0.2">
      <c r="A5024" s="476">
        <v>12428</v>
      </c>
      <c r="B5024" s="476" t="s">
        <v>11875</v>
      </c>
      <c r="C5024" s="476" t="s">
        <v>9</v>
      </c>
      <c r="D5024" s="477">
        <v>160.65</v>
      </c>
    </row>
    <row r="5025" spans="1:4" s="476" customFormat="1" x14ac:dyDescent="0.2">
      <c r="A5025" s="476">
        <v>12430</v>
      </c>
      <c r="B5025" s="476" t="s">
        <v>11876</v>
      </c>
      <c r="C5025" s="476" t="s">
        <v>9</v>
      </c>
      <c r="D5025" s="477">
        <v>53.81</v>
      </c>
    </row>
    <row r="5026" spans="1:4" s="476" customFormat="1" x14ac:dyDescent="0.2">
      <c r="A5026" s="476">
        <v>12429</v>
      </c>
      <c r="B5026" s="476" t="s">
        <v>11877</v>
      </c>
      <c r="C5026" s="476" t="s">
        <v>9</v>
      </c>
      <c r="D5026" s="477">
        <v>404.72</v>
      </c>
    </row>
    <row r="5027" spans="1:4" s="476" customFormat="1" x14ac:dyDescent="0.2">
      <c r="A5027" s="476">
        <v>12431</v>
      </c>
      <c r="B5027" s="476" t="s">
        <v>11878</v>
      </c>
      <c r="C5027" s="476" t="s">
        <v>9</v>
      </c>
      <c r="D5027" s="477">
        <v>688.76</v>
      </c>
    </row>
    <row r="5028" spans="1:4" s="476" customFormat="1" x14ac:dyDescent="0.2">
      <c r="A5028" s="476">
        <v>12432</v>
      </c>
      <c r="B5028" s="476" t="s">
        <v>11879</v>
      </c>
      <c r="C5028" s="476" t="s">
        <v>9</v>
      </c>
      <c r="D5028" s="477">
        <v>141.66</v>
      </c>
    </row>
    <row r="5029" spans="1:4" s="476" customFormat="1" x14ac:dyDescent="0.2">
      <c r="A5029" s="476">
        <v>12434</v>
      </c>
      <c r="B5029" s="476" t="s">
        <v>11880</v>
      </c>
      <c r="C5029" s="476" t="s">
        <v>9</v>
      </c>
      <c r="D5029" s="477">
        <v>46.16</v>
      </c>
    </row>
    <row r="5030" spans="1:4" s="476" customFormat="1" x14ac:dyDescent="0.2">
      <c r="A5030" s="476">
        <v>12433</v>
      </c>
      <c r="B5030" s="476" t="s">
        <v>11881</v>
      </c>
      <c r="C5030" s="476" t="s">
        <v>9</v>
      </c>
      <c r="D5030" s="477">
        <v>90.18</v>
      </c>
    </row>
    <row r="5031" spans="1:4" s="476" customFormat="1" x14ac:dyDescent="0.2">
      <c r="A5031" s="476">
        <v>12435</v>
      </c>
      <c r="B5031" s="476" t="s">
        <v>11882</v>
      </c>
      <c r="C5031" s="476" t="s">
        <v>9</v>
      </c>
      <c r="D5031" s="477">
        <v>279.08</v>
      </c>
    </row>
    <row r="5032" spans="1:4" s="476" customFormat="1" x14ac:dyDescent="0.2">
      <c r="A5032" s="476">
        <v>12437</v>
      </c>
      <c r="B5032" s="476" t="s">
        <v>11883</v>
      </c>
      <c r="C5032" s="476" t="s">
        <v>9</v>
      </c>
      <c r="D5032" s="477">
        <v>225.4</v>
      </c>
    </row>
    <row r="5033" spans="1:4" s="476" customFormat="1" x14ac:dyDescent="0.2">
      <c r="A5033" s="476">
        <v>12439</v>
      </c>
      <c r="B5033" s="476" t="s">
        <v>11884</v>
      </c>
      <c r="C5033" s="476" t="s">
        <v>9</v>
      </c>
      <c r="D5033" s="477">
        <v>72.34</v>
      </c>
    </row>
    <row r="5034" spans="1:4" s="476" customFormat="1" x14ac:dyDescent="0.2">
      <c r="A5034" s="476">
        <v>12438</v>
      </c>
      <c r="B5034" s="476" t="s">
        <v>11885</v>
      </c>
      <c r="C5034" s="476" t="s">
        <v>9</v>
      </c>
      <c r="D5034" s="477">
        <v>407.9</v>
      </c>
    </row>
    <row r="5035" spans="1:4" s="476" customFormat="1" x14ac:dyDescent="0.2">
      <c r="A5035" s="476">
        <v>12436</v>
      </c>
      <c r="B5035" s="476" t="s">
        <v>11886</v>
      </c>
      <c r="C5035" s="476" t="s">
        <v>9</v>
      </c>
      <c r="D5035" s="477">
        <v>515.26</v>
      </c>
    </row>
    <row r="5036" spans="1:4" s="476" customFormat="1" x14ac:dyDescent="0.2">
      <c r="A5036" s="476">
        <v>36357</v>
      </c>
      <c r="B5036" s="476" t="s">
        <v>11887</v>
      </c>
      <c r="C5036" s="476" t="s">
        <v>9</v>
      </c>
      <c r="D5036" s="477">
        <v>150.68</v>
      </c>
    </row>
    <row r="5037" spans="1:4" s="476" customFormat="1" x14ac:dyDescent="0.2">
      <c r="A5037" s="476">
        <v>12424</v>
      </c>
      <c r="B5037" s="476" t="s">
        <v>11888</v>
      </c>
      <c r="C5037" s="476" t="s">
        <v>9</v>
      </c>
      <c r="D5037" s="477">
        <v>92.85</v>
      </c>
    </row>
    <row r="5038" spans="1:4" s="476" customFormat="1" x14ac:dyDescent="0.2">
      <c r="A5038" s="476">
        <v>12440</v>
      </c>
      <c r="B5038" s="476" t="s">
        <v>11889</v>
      </c>
      <c r="C5038" s="476" t="s">
        <v>9</v>
      </c>
      <c r="D5038" s="477">
        <v>89.74</v>
      </c>
    </row>
    <row r="5039" spans="1:4" s="476" customFormat="1" x14ac:dyDescent="0.2">
      <c r="A5039" s="476">
        <v>9884</v>
      </c>
      <c r="B5039" s="476" t="s">
        <v>11890</v>
      </c>
      <c r="C5039" s="476" t="s">
        <v>9</v>
      </c>
      <c r="D5039" s="477">
        <v>66.94</v>
      </c>
    </row>
    <row r="5040" spans="1:4" s="476" customFormat="1" x14ac:dyDescent="0.2">
      <c r="A5040" s="476">
        <v>9888</v>
      </c>
      <c r="B5040" s="476" t="s">
        <v>2152</v>
      </c>
      <c r="C5040" s="476" t="s">
        <v>9</v>
      </c>
      <c r="D5040" s="477">
        <v>53.78</v>
      </c>
    </row>
    <row r="5041" spans="1:4" s="476" customFormat="1" x14ac:dyDescent="0.2">
      <c r="A5041" s="476">
        <v>9883</v>
      </c>
      <c r="B5041" s="476" t="s">
        <v>11891</v>
      </c>
      <c r="C5041" s="476" t="s">
        <v>9</v>
      </c>
      <c r="D5041" s="477">
        <v>23.47</v>
      </c>
    </row>
    <row r="5042" spans="1:4" s="476" customFormat="1" x14ac:dyDescent="0.2">
      <c r="A5042" s="476">
        <v>9886</v>
      </c>
      <c r="B5042" s="476" t="s">
        <v>2150</v>
      </c>
      <c r="C5042" s="476" t="s">
        <v>9</v>
      </c>
      <c r="D5042" s="477">
        <v>32.15</v>
      </c>
    </row>
    <row r="5043" spans="1:4" s="476" customFormat="1" x14ac:dyDescent="0.2">
      <c r="A5043" s="476">
        <v>9889</v>
      </c>
      <c r="B5043" s="476" t="s">
        <v>2154</v>
      </c>
      <c r="C5043" s="476" t="s">
        <v>9</v>
      </c>
      <c r="D5043" s="477">
        <v>162.86000000000001</v>
      </c>
    </row>
    <row r="5044" spans="1:4" s="476" customFormat="1" x14ac:dyDescent="0.2">
      <c r="A5044" s="476">
        <v>9887</v>
      </c>
      <c r="B5044" s="476" t="s">
        <v>11892</v>
      </c>
      <c r="C5044" s="476" t="s">
        <v>9</v>
      </c>
      <c r="D5044" s="477">
        <v>98.43</v>
      </c>
    </row>
    <row r="5045" spans="1:4" s="476" customFormat="1" x14ac:dyDescent="0.2">
      <c r="A5045" s="476">
        <v>9885</v>
      </c>
      <c r="B5045" s="476" t="s">
        <v>2074</v>
      </c>
      <c r="C5045" s="476" t="s">
        <v>9</v>
      </c>
      <c r="D5045" s="477">
        <v>31.08</v>
      </c>
    </row>
    <row r="5046" spans="1:4" s="476" customFormat="1" x14ac:dyDescent="0.2">
      <c r="A5046" s="476">
        <v>9890</v>
      </c>
      <c r="B5046" s="476" t="s">
        <v>2156</v>
      </c>
      <c r="C5046" s="476" t="s">
        <v>9</v>
      </c>
      <c r="D5046" s="477">
        <v>252.31</v>
      </c>
    </row>
    <row r="5047" spans="1:4" s="476" customFormat="1" x14ac:dyDescent="0.2">
      <c r="A5047" s="476">
        <v>9891</v>
      </c>
      <c r="B5047" s="476" t="s">
        <v>11893</v>
      </c>
      <c r="C5047" s="476" t="s">
        <v>9</v>
      </c>
      <c r="D5047" s="477">
        <v>354.2</v>
      </c>
    </row>
    <row r="5048" spans="1:4" s="476" customFormat="1" x14ac:dyDescent="0.2">
      <c r="A5048" s="476">
        <v>39292</v>
      </c>
      <c r="B5048" s="476" t="s">
        <v>11894</v>
      </c>
      <c r="C5048" s="476" t="s">
        <v>9</v>
      </c>
      <c r="D5048" s="477">
        <v>12.17</v>
      </c>
    </row>
    <row r="5049" spans="1:4" s="476" customFormat="1" x14ac:dyDescent="0.2">
      <c r="A5049" s="476">
        <v>39293</v>
      </c>
      <c r="B5049" s="476" t="s">
        <v>11895</v>
      </c>
      <c r="C5049" s="476" t="s">
        <v>9</v>
      </c>
      <c r="D5049" s="477">
        <v>19.64</v>
      </c>
    </row>
    <row r="5050" spans="1:4" s="476" customFormat="1" x14ac:dyDescent="0.2">
      <c r="A5050" s="476">
        <v>39294</v>
      </c>
      <c r="B5050" s="476" t="s">
        <v>11896</v>
      </c>
      <c r="C5050" s="476" t="s">
        <v>9</v>
      </c>
      <c r="D5050" s="477">
        <v>19.64</v>
      </c>
    </row>
    <row r="5051" spans="1:4" s="476" customFormat="1" x14ac:dyDescent="0.2">
      <c r="A5051" s="476">
        <v>39295</v>
      </c>
      <c r="B5051" s="476" t="s">
        <v>11897</v>
      </c>
      <c r="C5051" s="476" t="s">
        <v>9</v>
      </c>
      <c r="D5051" s="477">
        <v>33.49</v>
      </c>
    </row>
    <row r="5052" spans="1:4" s="476" customFormat="1" x14ac:dyDescent="0.2">
      <c r="A5052" s="476">
        <v>36313</v>
      </c>
      <c r="B5052" s="476" t="s">
        <v>11898</v>
      </c>
      <c r="C5052" s="476" t="s">
        <v>9</v>
      </c>
      <c r="D5052" s="477">
        <v>35.72</v>
      </c>
    </row>
    <row r="5053" spans="1:4" s="476" customFormat="1" x14ac:dyDescent="0.2">
      <c r="A5053" s="476">
        <v>36316</v>
      </c>
      <c r="B5053" s="476" t="s">
        <v>11899</v>
      </c>
      <c r="C5053" s="476" t="s">
        <v>9</v>
      </c>
      <c r="D5053" s="477">
        <v>43.32</v>
      </c>
    </row>
    <row r="5054" spans="1:4" s="476" customFormat="1" x14ac:dyDescent="0.2">
      <c r="A5054" s="476">
        <v>64</v>
      </c>
      <c r="B5054" s="476" t="s">
        <v>11900</v>
      </c>
      <c r="C5054" s="476" t="s">
        <v>9</v>
      </c>
      <c r="D5054" s="477">
        <v>5.48</v>
      </c>
    </row>
    <row r="5055" spans="1:4" s="476" customFormat="1" x14ac:dyDescent="0.2">
      <c r="A5055" s="476">
        <v>37423</v>
      </c>
      <c r="B5055" s="476" t="s">
        <v>11901</v>
      </c>
      <c r="C5055" s="476" t="s">
        <v>9</v>
      </c>
      <c r="D5055" s="477">
        <v>13.54</v>
      </c>
    </row>
    <row r="5056" spans="1:4" s="476" customFormat="1" x14ac:dyDescent="0.2">
      <c r="A5056" s="476">
        <v>39296</v>
      </c>
      <c r="B5056" s="476" t="s">
        <v>11902</v>
      </c>
      <c r="C5056" s="476" t="s">
        <v>9</v>
      </c>
      <c r="D5056" s="477">
        <v>9.4</v>
      </c>
    </row>
    <row r="5057" spans="1:4" s="476" customFormat="1" x14ac:dyDescent="0.2">
      <c r="A5057" s="476">
        <v>39297</v>
      </c>
      <c r="B5057" s="476" t="s">
        <v>11903</v>
      </c>
      <c r="C5057" s="476" t="s">
        <v>9</v>
      </c>
      <c r="D5057" s="477">
        <v>13.44</v>
      </c>
    </row>
    <row r="5058" spans="1:4" s="476" customFormat="1" x14ac:dyDescent="0.2">
      <c r="A5058" s="476">
        <v>39298</v>
      </c>
      <c r="B5058" s="476" t="s">
        <v>11904</v>
      </c>
      <c r="C5058" s="476" t="s">
        <v>9</v>
      </c>
      <c r="D5058" s="477">
        <v>23.68</v>
      </c>
    </row>
    <row r="5059" spans="1:4" s="476" customFormat="1" x14ac:dyDescent="0.2">
      <c r="A5059" s="476">
        <v>39299</v>
      </c>
      <c r="B5059" s="476" t="s">
        <v>11905</v>
      </c>
      <c r="C5059" s="476" t="s">
        <v>9</v>
      </c>
      <c r="D5059" s="477">
        <v>40.299999999999997</v>
      </c>
    </row>
    <row r="5060" spans="1:4" s="476" customFormat="1" x14ac:dyDescent="0.2">
      <c r="A5060" s="476">
        <v>9892</v>
      </c>
      <c r="B5060" s="476" t="s">
        <v>11906</v>
      </c>
      <c r="C5060" s="476" t="s">
        <v>9</v>
      </c>
      <c r="D5060" s="477">
        <v>6.8</v>
      </c>
    </row>
    <row r="5061" spans="1:4" s="476" customFormat="1" x14ac:dyDescent="0.2">
      <c r="A5061" s="476">
        <v>9893</v>
      </c>
      <c r="B5061" s="476" t="s">
        <v>11907</v>
      </c>
      <c r="C5061" s="476" t="s">
        <v>9</v>
      </c>
      <c r="D5061" s="477">
        <v>92.3</v>
      </c>
    </row>
    <row r="5062" spans="1:4" s="476" customFormat="1" x14ac:dyDescent="0.2">
      <c r="A5062" s="476">
        <v>9901</v>
      </c>
      <c r="B5062" s="476" t="s">
        <v>11908</v>
      </c>
      <c r="C5062" s="476" t="s">
        <v>9</v>
      </c>
      <c r="D5062" s="477">
        <v>40.96</v>
      </c>
    </row>
    <row r="5063" spans="1:4" s="476" customFormat="1" x14ac:dyDescent="0.2">
      <c r="A5063" s="476">
        <v>9896</v>
      </c>
      <c r="B5063" s="476" t="s">
        <v>11909</v>
      </c>
      <c r="C5063" s="476" t="s">
        <v>9</v>
      </c>
      <c r="D5063" s="477">
        <v>36.92</v>
      </c>
    </row>
    <row r="5064" spans="1:4" s="476" customFormat="1" x14ac:dyDescent="0.2">
      <c r="A5064" s="476">
        <v>9900</v>
      </c>
      <c r="B5064" s="476" t="s">
        <v>11910</v>
      </c>
      <c r="C5064" s="476" t="s">
        <v>9</v>
      </c>
      <c r="D5064" s="477">
        <v>22.4</v>
      </c>
    </row>
    <row r="5065" spans="1:4" s="476" customFormat="1" x14ac:dyDescent="0.2">
      <c r="A5065" s="476">
        <v>9898</v>
      </c>
      <c r="B5065" s="476" t="s">
        <v>11911</v>
      </c>
      <c r="C5065" s="476" t="s">
        <v>9</v>
      </c>
      <c r="D5065" s="477">
        <v>189.8</v>
      </c>
    </row>
    <row r="5066" spans="1:4" s="476" customFormat="1" x14ac:dyDescent="0.2">
      <c r="A5066" s="476">
        <v>9899</v>
      </c>
      <c r="B5066" s="476" t="s">
        <v>11912</v>
      </c>
      <c r="C5066" s="476" t="s">
        <v>9</v>
      </c>
      <c r="D5066" s="477">
        <v>12.23</v>
      </c>
    </row>
    <row r="5067" spans="1:4" s="476" customFormat="1" x14ac:dyDescent="0.2">
      <c r="A5067" s="476">
        <v>9902</v>
      </c>
      <c r="B5067" s="476" t="s">
        <v>11913</v>
      </c>
      <c r="C5067" s="476" t="s">
        <v>9</v>
      </c>
      <c r="D5067" s="477">
        <v>240.35</v>
      </c>
    </row>
    <row r="5068" spans="1:4" s="476" customFormat="1" x14ac:dyDescent="0.2">
      <c r="A5068" s="476">
        <v>9908</v>
      </c>
      <c r="B5068" s="476" t="s">
        <v>11914</v>
      </c>
      <c r="C5068" s="476" t="s">
        <v>9</v>
      </c>
      <c r="D5068" s="477">
        <v>479.23</v>
      </c>
    </row>
    <row r="5069" spans="1:4" s="476" customFormat="1" x14ac:dyDescent="0.2">
      <c r="A5069" s="476">
        <v>9905</v>
      </c>
      <c r="B5069" s="476" t="s">
        <v>11915</v>
      </c>
      <c r="C5069" s="476" t="s">
        <v>9</v>
      </c>
      <c r="D5069" s="477">
        <v>8.01</v>
      </c>
    </row>
    <row r="5070" spans="1:4" s="476" customFormat="1" x14ac:dyDescent="0.2">
      <c r="A5070" s="476">
        <v>9906</v>
      </c>
      <c r="B5070" s="476" t="s">
        <v>11916</v>
      </c>
      <c r="C5070" s="476" t="s">
        <v>9</v>
      </c>
      <c r="D5070" s="477">
        <v>9.59</v>
      </c>
    </row>
    <row r="5071" spans="1:4" s="476" customFormat="1" x14ac:dyDescent="0.2">
      <c r="A5071" s="476">
        <v>9895</v>
      </c>
      <c r="B5071" s="476" t="s">
        <v>11917</v>
      </c>
      <c r="C5071" s="476" t="s">
        <v>9</v>
      </c>
      <c r="D5071" s="477">
        <v>15.74</v>
      </c>
    </row>
    <row r="5072" spans="1:4" s="476" customFormat="1" x14ac:dyDescent="0.2">
      <c r="A5072" s="476">
        <v>9894</v>
      </c>
      <c r="B5072" s="476" t="s">
        <v>11918</v>
      </c>
      <c r="C5072" s="476" t="s">
        <v>9</v>
      </c>
      <c r="D5072" s="477">
        <v>30.67</v>
      </c>
    </row>
    <row r="5073" spans="1:4" s="476" customFormat="1" x14ac:dyDescent="0.2">
      <c r="A5073" s="476">
        <v>9897</v>
      </c>
      <c r="B5073" s="476" t="s">
        <v>11919</v>
      </c>
      <c r="C5073" s="476" t="s">
        <v>9</v>
      </c>
      <c r="D5073" s="477">
        <v>33.200000000000003</v>
      </c>
    </row>
    <row r="5074" spans="1:4" s="476" customFormat="1" x14ac:dyDescent="0.2">
      <c r="A5074" s="476">
        <v>9910</v>
      </c>
      <c r="B5074" s="476" t="s">
        <v>11920</v>
      </c>
      <c r="C5074" s="476" t="s">
        <v>9</v>
      </c>
      <c r="D5074" s="477">
        <v>83.57</v>
      </c>
    </row>
    <row r="5075" spans="1:4" s="476" customFormat="1" x14ac:dyDescent="0.2">
      <c r="A5075" s="476">
        <v>9909</v>
      </c>
      <c r="B5075" s="476" t="s">
        <v>11921</v>
      </c>
      <c r="C5075" s="476" t="s">
        <v>9</v>
      </c>
      <c r="D5075" s="477">
        <v>168.64</v>
      </c>
    </row>
    <row r="5076" spans="1:4" s="476" customFormat="1" x14ac:dyDescent="0.2">
      <c r="A5076" s="476">
        <v>9907</v>
      </c>
      <c r="B5076" s="476" t="s">
        <v>11922</v>
      </c>
      <c r="C5076" s="476" t="s">
        <v>9</v>
      </c>
      <c r="D5076" s="477">
        <v>259.3</v>
      </c>
    </row>
    <row r="5077" spans="1:4" s="476" customFormat="1" x14ac:dyDescent="0.2">
      <c r="A5077" s="476">
        <v>20973</v>
      </c>
      <c r="B5077" s="476" t="s">
        <v>11923</v>
      </c>
      <c r="C5077" s="476" t="s">
        <v>9</v>
      </c>
      <c r="D5077" s="477">
        <v>91.86</v>
      </c>
    </row>
    <row r="5078" spans="1:4" s="476" customFormat="1" x14ac:dyDescent="0.2">
      <c r="A5078" s="476">
        <v>20974</v>
      </c>
      <c r="B5078" s="476" t="s">
        <v>11924</v>
      </c>
      <c r="C5078" s="476" t="s">
        <v>9</v>
      </c>
      <c r="D5078" s="477">
        <v>131.41999999999999</v>
      </c>
    </row>
    <row r="5079" spans="1:4" s="476" customFormat="1" x14ac:dyDescent="0.2">
      <c r="A5079" s="476">
        <v>37989</v>
      </c>
      <c r="B5079" s="476" t="s">
        <v>11925</v>
      </c>
      <c r="C5079" s="476" t="s">
        <v>9</v>
      </c>
      <c r="D5079" s="477">
        <v>6.82</v>
      </c>
    </row>
    <row r="5080" spans="1:4" s="476" customFormat="1" x14ac:dyDescent="0.2">
      <c r="A5080" s="476">
        <v>37990</v>
      </c>
      <c r="B5080" s="476" t="s">
        <v>11926</v>
      </c>
      <c r="C5080" s="476" t="s">
        <v>9</v>
      </c>
      <c r="D5080" s="477">
        <v>7.93</v>
      </c>
    </row>
    <row r="5081" spans="1:4" s="476" customFormat="1" x14ac:dyDescent="0.2">
      <c r="A5081" s="476">
        <v>37991</v>
      </c>
      <c r="B5081" s="476" t="s">
        <v>11927</v>
      </c>
      <c r="C5081" s="476" t="s">
        <v>9</v>
      </c>
      <c r="D5081" s="477">
        <v>12.54</v>
      </c>
    </row>
    <row r="5082" spans="1:4" s="476" customFormat="1" x14ac:dyDescent="0.2">
      <c r="A5082" s="476">
        <v>37992</v>
      </c>
      <c r="B5082" s="476" t="s">
        <v>11928</v>
      </c>
      <c r="C5082" s="476" t="s">
        <v>9</v>
      </c>
      <c r="D5082" s="477">
        <v>19.16</v>
      </c>
    </row>
    <row r="5083" spans="1:4" s="476" customFormat="1" x14ac:dyDescent="0.2">
      <c r="A5083" s="476">
        <v>37993</v>
      </c>
      <c r="B5083" s="476" t="s">
        <v>11929</v>
      </c>
      <c r="C5083" s="476" t="s">
        <v>9</v>
      </c>
      <c r="D5083" s="477">
        <v>28.43</v>
      </c>
    </row>
    <row r="5084" spans="1:4" s="476" customFormat="1" x14ac:dyDescent="0.2">
      <c r="A5084" s="476">
        <v>37994</v>
      </c>
      <c r="B5084" s="476" t="s">
        <v>11930</v>
      </c>
      <c r="C5084" s="476" t="s">
        <v>9</v>
      </c>
      <c r="D5084" s="477">
        <v>68.33</v>
      </c>
    </row>
    <row r="5085" spans="1:4" s="476" customFormat="1" x14ac:dyDescent="0.2">
      <c r="A5085" s="476">
        <v>37995</v>
      </c>
      <c r="B5085" s="476" t="s">
        <v>11931</v>
      </c>
      <c r="C5085" s="476" t="s">
        <v>9</v>
      </c>
      <c r="D5085" s="477">
        <v>99.18</v>
      </c>
    </row>
    <row r="5086" spans="1:4" s="476" customFormat="1" x14ac:dyDescent="0.2">
      <c r="A5086" s="476">
        <v>37996</v>
      </c>
      <c r="B5086" s="476" t="s">
        <v>11932</v>
      </c>
      <c r="C5086" s="476" t="s">
        <v>9</v>
      </c>
      <c r="D5086" s="477">
        <v>146.22999999999999</v>
      </c>
    </row>
    <row r="5087" spans="1:4" s="476" customFormat="1" x14ac:dyDescent="0.2">
      <c r="A5087" s="476">
        <v>13883</v>
      </c>
      <c r="B5087" s="476" t="s">
        <v>11933</v>
      </c>
      <c r="C5087" s="476" t="s">
        <v>9</v>
      </c>
      <c r="D5087" s="478">
        <v>122695.21</v>
      </c>
    </row>
    <row r="5088" spans="1:4" s="476" customFormat="1" x14ac:dyDescent="0.2">
      <c r="A5088" s="476">
        <v>38604</v>
      </c>
      <c r="B5088" s="476" t="s">
        <v>11934</v>
      </c>
      <c r="C5088" s="476" t="s">
        <v>9</v>
      </c>
      <c r="D5088" s="478">
        <v>152815.25</v>
      </c>
    </row>
    <row r="5089" spans="1:4" s="476" customFormat="1" x14ac:dyDescent="0.2">
      <c r="A5089" s="476">
        <v>10601</v>
      </c>
      <c r="B5089" s="476" t="s">
        <v>11935</v>
      </c>
      <c r="C5089" s="476" t="s">
        <v>9</v>
      </c>
      <c r="D5089" s="478">
        <v>2972561.5</v>
      </c>
    </row>
    <row r="5090" spans="1:4" s="476" customFormat="1" x14ac:dyDescent="0.2">
      <c r="A5090" s="476">
        <v>26034</v>
      </c>
      <c r="B5090" s="476" t="s">
        <v>11936</v>
      </c>
      <c r="C5090" s="476" t="s">
        <v>9</v>
      </c>
      <c r="D5090" s="478">
        <v>7826649.5300000003</v>
      </c>
    </row>
    <row r="5091" spans="1:4" s="476" customFormat="1" x14ac:dyDescent="0.2">
      <c r="A5091" s="476">
        <v>13894</v>
      </c>
      <c r="B5091" s="476" t="s">
        <v>11937</v>
      </c>
      <c r="C5091" s="476" t="s">
        <v>9</v>
      </c>
      <c r="D5091" s="478">
        <v>392649.25</v>
      </c>
    </row>
    <row r="5092" spans="1:4" s="476" customFormat="1" x14ac:dyDescent="0.2">
      <c r="A5092" s="476">
        <v>13895</v>
      </c>
      <c r="B5092" s="476" t="s">
        <v>11938</v>
      </c>
      <c r="C5092" s="476" t="s">
        <v>9</v>
      </c>
      <c r="D5092" s="478">
        <v>527982.35</v>
      </c>
    </row>
    <row r="5093" spans="1:4" s="476" customFormat="1" x14ac:dyDescent="0.2">
      <c r="A5093" s="476">
        <v>13892</v>
      </c>
      <c r="B5093" s="476" t="s">
        <v>11939</v>
      </c>
      <c r="C5093" s="476" t="s">
        <v>9</v>
      </c>
      <c r="D5093" s="478">
        <v>647029.46</v>
      </c>
    </row>
    <row r="5094" spans="1:4" s="476" customFormat="1" x14ac:dyDescent="0.2">
      <c r="A5094" s="476">
        <v>9914</v>
      </c>
      <c r="B5094" s="476" t="s">
        <v>11940</v>
      </c>
      <c r="C5094" s="476" t="s">
        <v>9</v>
      </c>
      <c r="D5094" s="478">
        <v>700000</v>
      </c>
    </row>
    <row r="5095" spans="1:4" s="476" customFormat="1" x14ac:dyDescent="0.2">
      <c r="A5095" s="476">
        <v>36485</v>
      </c>
      <c r="B5095" s="476" t="s">
        <v>11941</v>
      </c>
      <c r="C5095" s="476" t="s">
        <v>9</v>
      </c>
      <c r="D5095" s="478">
        <v>629775.55000000005</v>
      </c>
    </row>
    <row r="5096" spans="1:4" s="476" customFormat="1" x14ac:dyDescent="0.2">
      <c r="A5096" s="476">
        <v>9912</v>
      </c>
      <c r="B5096" s="476" t="s">
        <v>11942</v>
      </c>
      <c r="C5096" s="476" t="s">
        <v>9</v>
      </c>
      <c r="D5096" s="478">
        <v>2420000</v>
      </c>
    </row>
    <row r="5097" spans="1:4" s="476" customFormat="1" x14ac:dyDescent="0.2">
      <c r="A5097" s="476">
        <v>9921</v>
      </c>
      <c r="B5097" s="476" t="s">
        <v>11943</v>
      </c>
      <c r="C5097" s="476" t="s">
        <v>9</v>
      </c>
      <c r="D5097" s="478">
        <v>1248350.46</v>
      </c>
    </row>
    <row r="5098" spans="1:4" s="476" customFormat="1" x14ac:dyDescent="0.2">
      <c r="A5098" s="476">
        <v>21112</v>
      </c>
      <c r="B5098" s="476" t="s">
        <v>1020</v>
      </c>
      <c r="C5098" s="476" t="s">
        <v>9</v>
      </c>
      <c r="D5098" s="477">
        <v>210.85</v>
      </c>
    </row>
    <row r="5099" spans="1:4" s="476" customFormat="1" x14ac:dyDescent="0.2">
      <c r="A5099" s="476">
        <v>10228</v>
      </c>
      <c r="B5099" s="476" t="s">
        <v>11944</v>
      </c>
      <c r="C5099" s="476" t="s">
        <v>9</v>
      </c>
      <c r="D5099" s="477">
        <v>244.95</v>
      </c>
    </row>
    <row r="5100" spans="1:4" s="476" customFormat="1" x14ac:dyDescent="0.2">
      <c r="A5100" s="476">
        <v>11781</v>
      </c>
      <c r="B5100" s="476" t="s">
        <v>11945</v>
      </c>
      <c r="C5100" s="476" t="s">
        <v>9</v>
      </c>
      <c r="D5100" s="477">
        <v>198.44</v>
      </c>
    </row>
    <row r="5101" spans="1:4" s="476" customFormat="1" x14ac:dyDescent="0.2">
      <c r="A5101" s="476">
        <v>37588</v>
      </c>
      <c r="B5101" s="476" t="s">
        <v>16902</v>
      </c>
      <c r="C5101" s="476" t="s">
        <v>9</v>
      </c>
      <c r="D5101" s="477">
        <v>51.26</v>
      </c>
    </row>
    <row r="5102" spans="1:4" s="476" customFormat="1" x14ac:dyDescent="0.2">
      <c r="A5102" s="476">
        <v>11746</v>
      </c>
      <c r="B5102" s="476" t="s">
        <v>2175</v>
      </c>
      <c r="C5102" s="476" t="s">
        <v>9</v>
      </c>
      <c r="D5102" s="477">
        <v>63.45</v>
      </c>
    </row>
    <row r="5103" spans="1:4" s="476" customFormat="1" x14ac:dyDescent="0.2">
      <c r="A5103" s="476">
        <v>11751</v>
      </c>
      <c r="B5103" s="476" t="s">
        <v>11946</v>
      </c>
      <c r="C5103" s="476" t="s">
        <v>9</v>
      </c>
      <c r="D5103" s="477">
        <v>113.96</v>
      </c>
    </row>
    <row r="5104" spans="1:4" s="476" customFormat="1" x14ac:dyDescent="0.2">
      <c r="A5104" s="476">
        <v>11750</v>
      </c>
      <c r="B5104" s="476" t="s">
        <v>2177</v>
      </c>
      <c r="C5104" s="476" t="s">
        <v>9</v>
      </c>
      <c r="D5104" s="477">
        <v>94.57</v>
      </c>
    </row>
    <row r="5105" spans="1:4" s="476" customFormat="1" x14ac:dyDescent="0.2">
      <c r="A5105" s="476">
        <v>11748</v>
      </c>
      <c r="B5105" s="476" t="s">
        <v>2088</v>
      </c>
      <c r="C5105" s="476" t="s">
        <v>9</v>
      </c>
      <c r="D5105" s="477">
        <v>40.72</v>
      </c>
    </row>
    <row r="5106" spans="1:4" s="476" customFormat="1" x14ac:dyDescent="0.2">
      <c r="A5106" s="476">
        <v>11747</v>
      </c>
      <c r="B5106" s="476" t="s">
        <v>11947</v>
      </c>
      <c r="C5106" s="476" t="s">
        <v>9</v>
      </c>
      <c r="D5106" s="477">
        <v>175.73</v>
      </c>
    </row>
    <row r="5107" spans="1:4" s="476" customFormat="1" x14ac:dyDescent="0.2">
      <c r="A5107" s="476">
        <v>11749</v>
      </c>
      <c r="B5107" s="476" t="s">
        <v>2090</v>
      </c>
      <c r="C5107" s="476" t="s">
        <v>9</v>
      </c>
      <c r="D5107" s="477">
        <v>47</v>
      </c>
    </row>
    <row r="5108" spans="1:4" s="476" customFormat="1" x14ac:dyDescent="0.2">
      <c r="A5108" s="476">
        <v>10236</v>
      </c>
      <c r="B5108" s="476" t="s">
        <v>11948</v>
      </c>
      <c r="C5108" s="476" t="s">
        <v>9</v>
      </c>
      <c r="D5108" s="477">
        <v>109.99</v>
      </c>
    </row>
    <row r="5109" spans="1:4" s="476" customFormat="1" x14ac:dyDescent="0.2">
      <c r="A5109" s="476">
        <v>10233</v>
      </c>
      <c r="B5109" s="476" t="s">
        <v>11949</v>
      </c>
      <c r="C5109" s="476" t="s">
        <v>9</v>
      </c>
      <c r="D5109" s="477">
        <v>103.07</v>
      </c>
    </row>
    <row r="5110" spans="1:4" s="476" customFormat="1" x14ac:dyDescent="0.2">
      <c r="A5110" s="476">
        <v>10234</v>
      </c>
      <c r="B5110" s="476" t="s">
        <v>11950</v>
      </c>
      <c r="C5110" s="476" t="s">
        <v>9</v>
      </c>
      <c r="D5110" s="477">
        <v>64.930000000000007</v>
      </c>
    </row>
    <row r="5111" spans="1:4" s="476" customFormat="1" x14ac:dyDescent="0.2">
      <c r="A5111" s="476">
        <v>10231</v>
      </c>
      <c r="B5111" s="476" t="s">
        <v>11951</v>
      </c>
      <c r="C5111" s="476" t="s">
        <v>9</v>
      </c>
      <c r="D5111" s="477">
        <v>297.74</v>
      </c>
    </row>
    <row r="5112" spans="1:4" s="476" customFormat="1" x14ac:dyDescent="0.2">
      <c r="A5112" s="476">
        <v>10232</v>
      </c>
      <c r="B5112" s="476" t="s">
        <v>11952</v>
      </c>
      <c r="C5112" s="476" t="s">
        <v>9</v>
      </c>
      <c r="D5112" s="477">
        <v>166.61</v>
      </c>
    </row>
    <row r="5113" spans="1:4" s="476" customFormat="1" x14ac:dyDescent="0.2">
      <c r="A5113" s="476">
        <v>10229</v>
      </c>
      <c r="B5113" s="476" t="s">
        <v>11953</v>
      </c>
      <c r="C5113" s="476" t="s">
        <v>9</v>
      </c>
      <c r="D5113" s="477">
        <v>58.72</v>
      </c>
    </row>
    <row r="5114" spans="1:4" s="476" customFormat="1" x14ac:dyDescent="0.2">
      <c r="A5114" s="476">
        <v>10235</v>
      </c>
      <c r="B5114" s="476" t="s">
        <v>11954</v>
      </c>
      <c r="C5114" s="476" t="s">
        <v>9</v>
      </c>
      <c r="D5114" s="477">
        <v>408.17</v>
      </c>
    </row>
    <row r="5115" spans="1:4" s="476" customFormat="1" x14ac:dyDescent="0.2">
      <c r="A5115" s="476">
        <v>10230</v>
      </c>
      <c r="B5115" s="476" t="s">
        <v>11955</v>
      </c>
      <c r="C5115" s="476" t="s">
        <v>9</v>
      </c>
      <c r="D5115" s="477">
        <v>718.35</v>
      </c>
    </row>
    <row r="5116" spans="1:4" s="476" customFormat="1" x14ac:dyDescent="0.2">
      <c r="A5116" s="476">
        <v>10409</v>
      </c>
      <c r="B5116" s="476" t="s">
        <v>11956</v>
      </c>
      <c r="C5116" s="476" t="s">
        <v>9</v>
      </c>
      <c r="D5116" s="477">
        <v>213.41</v>
      </c>
    </row>
    <row r="5117" spans="1:4" s="476" customFormat="1" x14ac:dyDescent="0.2">
      <c r="A5117" s="476">
        <v>10411</v>
      </c>
      <c r="B5117" s="476" t="s">
        <v>11957</v>
      </c>
      <c r="C5117" s="476" t="s">
        <v>9</v>
      </c>
      <c r="D5117" s="477">
        <v>190.96</v>
      </c>
    </row>
    <row r="5118" spans="1:4" s="476" customFormat="1" x14ac:dyDescent="0.2">
      <c r="A5118" s="476">
        <v>10404</v>
      </c>
      <c r="B5118" s="476" t="s">
        <v>11958</v>
      </c>
      <c r="C5118" s="476" t="s">
        <v>9</v>
      </c>
      <c r="D5118" s="477">
        <v>77.44</v>
      </c>
    </row>
    <row r="5119" spans="1:4" s="476" customFormat="1" x14ac:dyDescent="0.2">
      <c r="A5119" s="476">
        <v>10410</v>
      </c>
      <c r="B5119" s="476" t="s">
        <v>11959</v>
      </c>
      <c r="C5119" s="476" t="s">
        <v>9</v>
      </c>
      <c r="D5119" s="477">
        <v>127.56</v>
      </c>
    </row>
    <row r="5120" spans="1:4" s="476" customFormat="1" x14ac:dyDescent="0.2">
      <c r="A5120" s="476">
        <v>10405</v>
      </c>
      <c r="B5120" s="476" t="s">
        <v>2181</v>
      </c>
      <c r="C5120" s="476" t="s">
        <v>9</v>
      </c>
      <c r="D5120" s="477">
        <v>427.57</v>
      </c>
    </row>
    <row r="5121" spans="1:4" s="476" customFormat="1" x14ac:dyDescent="0.2">
      <c r="A5121" s="476">
        <v>10408</v>
      </c>
      <c r="B5121" s="476" t="s">
        <v>11960</v>
      </c>
      <c r="C5121" s="476" t="s">
        <v>9</v>
      </c>
      <c r="D5121" s="477">
        <v>298.99</v>
      </c>
    </row>
    <row r="5122" spans="1:4" s="476" customFormat="1" x14ac:dyDescent="0.2">
      <c r="A5122" s="476">
        <v>10412</v>
      </c>
      <c r="B5122" s="476" t="s">
        <v>11961</v>
      </c>
      <c r="C5122" s="476" t="s">
        <v>9</v>
      </c>
      <c r="D5122" s="477">
        <v>93.85</v>
      </c>
    </row>
    <row r="5123" spans="1:4" s="476" customFormat="1" x14ac:dyDescent="0.2">
      <c r="A5123" s="476">
        <v>10406</v>
      </c>
      <c r="B5123" s="476" t="s">
        <v>11962</v>
      </c>
      <c r="C5123" s="476" t="s">
        <v>9</v>
      </c>
      <c r="D5123" s="477">
        <v>590.55999999999995</v>
      </c>
    </row>
    <row r="5124" spans="1:4" s="476" customFormat="1" x14ac:dyDescent="0.2">
      <c r="A5124" s="476">
        <v>10407</v>
      </c>
      <c r="B5124" s="476" t="s">
        <v>11963</v>
      </c>
      <c r="C5124" s="476" t="s">
        <v>9</v>
      </c>
      <c r="D5124" s="477">
        <v>915.97</v>
      </c>
    </row>
    <row r="5125" spans="1:4" s="476" customFormat="1" x14ac:dyDescent="0.2">
      <c r="A5125" s="476">
        <v>10416</v>
      </c>
      <c r="B5125" s="476" t="s">
        <v>1684</v>
      </c>
      <c r="C5125" s="476" t="s">
        <v>9</v>
      </c>
      <c r="D5125" s="477">
        <v>113.61</v>
      </c>
    </row>
    <row r="5126" spans="1:4" s="476" customFormat="1" x14ac:dyDescent="0.2">
      <c r="A5126" s="476">
        <v>10419</v>
      </c>
      <c r="B5126" s="476" t="s">
        <v>1652</v>
      </c>
      <c r="C5126" s="476" t="s">
        <v>9</v>
      </c>
      <c r="D5126" s="477">
        <v>98.62</v>
      </c>
    </row>
    <row r="5127" spans="1:4" s="476" customFormat="1" x14ac:dyDescent="0.2">
      <c r="A5127" s="476">
        <v>21092</v>
      </c>
      <c r="B5127" s="476" t="s">
        <v>11964</v>
      </c>
      <c r="C5127" s="476" t="s">
        <v>9</v>
      </c>
      <c r="D5127" s="477">
        <v>56.38</v>
      </c>
    </row>
    <row r="5128" spans="1:4" s="476" customFormat="1" x14ac:dyDescent="0.2">
      <c r="A5128" s="476">
        <v>10418</v>
      </c>
      <c r="B5128" s="476" t="s">
        <v>2179</v>
      </c>
      <c r="C5128" s="476" t="s">
        <v>9</v>
      </c>
      <c r="D5128" s="477">
        <v>65.73</v>
      </c>
    </row>
    <row r="5129" spans="1:4" s="476" customFormat="1" x14ac:dyDescent="0.2">
      <c r="A5129" s="476">
        <v>12657</v>
      </c>
      <c r="B5129" s="476" t="s">
        <v>11965</v>
      </c>
      <c r="C5129" s="476" t="s">
        <v>9</v>
      </c>
      <c r="D5129" s="477">
        <v>265.27</v>
      </c>
    </row>
    <row r="5130" spans="1:4" s="476" customFormat="1" x14ac:dyDescent="0.2">
      <c r="A5130" s="476">
        <v>10417</v>
      </c>
      <c r="B5130" s="476" t="s">
        <v>1766</v>
      </c>
      <c r="C5130" s="476" t="s">
        <v>9</v>
      </c>
      <c r="D5130" s="477">
        <v>165.54</v>
      </c>
    </row>
    <row r="5131" spans="1:4" s="476" customFormat="1" x14ac:dyDescent="0.2">
      <c r="A5131" s="476">
        <v>10413</v>
      </c>
      <c r="B5131" s="476" t="s">
        <v>11966</v>
      </c>
      <c r="C5131" s="476" t="s">
        <v>9</v>
      </c>
      <c r="D5131" s="477">
        <v>60.16</v>
      </c>
    </row>
    <row r="5132" spans="1:4" s="476" customFormat="1" x14ac:dyDescent="0.2">
      <c r="A5132" s="476">
        <v>10414</v>
      </c>
      <c r="B5132" s="476" t="s">
        <v>11967</v>
      </c>
      <c r="C5132" s="476" t="s">
        <v>9</v>
      </c>
      <c r="D5132" s="477">
        <v>362.24</v>
      </c>
    </row>
    <row r="5133" spans="1:4" s="476" customFormat="1" x14ac:dyDescent="0.2">
      <c r="A5133" s="476">
        <v>10415</v>
      </c>
      <c r="B5133" s="476" t="s">
        <v>11968</v>
      </c>
      <c r="C5133" s="476" t="s">
        <v>9</v>
      </c>
      <c r="D5133" s="477">
        <v>628.69000000000005</v>
      </c>
    </row>
    <row r="5134" spans="1:4" s="476" customFormat="1" x14ac:dyDescent="0.2">
      <c r="A5134" s="476">
        <v>38643</v>
      </c>
      <c r="B5134" s="476" t="s">
        <v>11969</v>
      </c>
      <c r="C5134" s="476" t="s">
        <v>9</v>
      </c>
      <c r="D5134" s="477">
        <v>40.729999999999997</v>
      </c>
    </row>
    <row r="5135" spans="1:4" s="476" customFormat="1" x14ac:dyDescent="0.2">
      <c r="A5135" s="476">
        <v>6157</v>
      </c>
      <c r="B5135" s="476" t="s">
        <v>11970</v>
      </c>
      <c r="C5135" s="476" t="s">
        <v>9</v>
      </c>
      <c r="D5135" s="477">
        <v>55.65</v>
      </c>
    </row>
    <row r="5136" spans="1:4" s="476" customFormat="1" x14ac:dyDescent="0.2">
      <c r="A5136" s="476">
        <v>6152</v>
      </c>
      <c r="B5136" s="476" t="s">
        <v>11971</v>
      </c>
      <c r="C5136" s="476" t="s">
        <v>9</v>
      </c>
      <c r="D5136" s="477">
        <v>3.43</v>
      </c>
    </row>
    <row r="5137" spans="1:4" s="476" customFormat="1" x14ac:dyDescent="0.2">
      <c r="A5137" s="476">
        <v>6158</v>
      </c>
      <c r="B5137" s="476" t="s">
        <v>11972</v>
      </c>
      <c r="C5137" s="476" t="s">
        <v>9</v>
      </c>
      <c r="D5137" s="477">
        <v>4.1399999999999997</v>
      </c>
    </row>
    <row r="5138" spans="1:4" s="476" customFormat="1" x14ac:dyDescent="0.2">
      <c r="A5138" s="476">
        <v>6153</v>
      </c>
      <c r="B5138" s="476" t="s">
        <v>11973</v>
      </c>
      <c r="C5138" s="476" t="s">
        <v>9</v>
      </c>
      <c r="D5138" s="477">
        <v>3.22</v>
      </c>
    </row>
    <row r="5139" spans="1:4" s="476" customFormat="1" x14ac:dyDescent="0.2">
      <c r="A5139" s="476">
        <v>6156</v>
      </c>
      <c r="B5139" s="476" t="s">
        <v>11974</v>
      </c>
      <c r="C5139" s="476" t="s">
        <v>9</v>
      </c>
      <c r="D5139" s="477">
        <v>4.09</v>
      </c>
    </row>
    <row r="5140" spans="1:4" s="476" customFormat="1" x14ac:dyDescent="0.2">
      <c r="A5140" s="476">
        <v>6154</v>
      </c>
      <c r="B5140" s="476" t="s">
        <v>11975</v>
      </c>
      <c r="C5140" s="476" t="s">
        <v>9</v>
      </c>
      <c r="D5140" s="477">
        <v>7.7</v>
      </c>
    </row>
    <row r="5141" spans="1:4" s="476" customFormat="1" x14ac:dyDescent="0.2">
      <c r="A5141" s="476">
        <v>6155</v>
      </c>
      <c r="B5141" s="476" t="s">
        <v>11976</v>
      </c>
      <c r="C5141" s="476" t="s">
        <v>9</v>
      </c>
      <c r="D5141" s="477">
        <v>15.92</v>
      </c>
    </row>
    <row r="5142" spans="1:4" s="476" customFormat="1" x14ac:dyDescent="0.2">
      <c r="A5142" s="476">
        <v>43595</v>
      </c>
      <c r="B5142" s="476" t="s">
        <v>13321</v>
      </c>
      <c r="C5142" s="476" t="s">
        <v>9</v>
      </c>
      <c r="D5142" s="477">
        <v>17.59</v>
      </c>
    </row>
    <row r="5143" spans="1:4" s="476" customFormat="1" x14ac:dyDescent="0.2">
      <c r="A5143" s="476">
        <v>43596</v>
      </c>
      <c r="B5143" s="476" t="s">
        <v>13322</v>
      </c>
      <c r="C5143" s="476" t="s">
        <v>9</v>
      </c>
      <c r="D5143" s="477">
        <v>20.329999999999998</v>
      </c>
    </row>
    <row r="5144" spans="1:4" s="476" customFormat="1" x14ac:dyDescent="0.2">
      <c r="A5144" s="476">
        <v>38108</v>
      </c>
      <c r="B5144" s="476" t="s">
        <v>11977</v>
      </c>
      <c r="C5144" s="476" t="s">
        <v>9</v>
      </c>
      <c r="D5144" s="477">
        <v>46.35</v>
      </c>
    </row>
    <row r="5145" spans="1:4" s="476" customFormat="1" x14ac:dyDescent="0.2">
      <c r="A5145" s="476">
        <v>38087</v>
      </c>
      <c r="B5145" s="476" t="s">
        <v>11978</v>
      </c>
      <c r="C5145" s="476" t="s">
        <v>9</v>
      </c>
      <c r="D5145" s="477">
        <v>59.61</v>
      </c>
    </row>
    <row r="5146" spans="1:4" s="476" customFormat="1" x14ac:dyDescent="0.2">
      <c r="A5146" s="476">
        <v>38109</v>
      </c>
      <c r="B5146" s="476" t="s">
        <v>11979</v>
      </c>
      <c r="C5146" s="476" t="s">
        <v>9</v>
      </c>
      <c r="D5146" s="477">
        <v>74.08</v>
      </c>
    </row>
    <row r="5147" spans="1:4" s="476" customFormat="1" x14ac:dyDescent="0.2">
      <c r="A5147" s="476">
        <v>38088</v>
      </c>
      <c r="B5147" s="476" t="s">
        <v>11980</v>
      </c>
      <c r="C5147" s="476" t="s">
        <v>9</v>
      </c>
      <c r="D5147" s="477">
        <v>77.89</v>
      </c>
    </row>
    <row r="5148" spans="1:4" s="476" customFormat="1" x14ac:dyDescent="0.2">
      <c r="A5148" s="476">
        <v>38110</v>
      </c>
      <c r="B5148" s="476" t="s">
        <v>11981</v>
      </c>
      <c r="C5148" s="476" t="s">
        <v>9</v>
      </c>
      <c r="D5148" s="477">
        <v>28.49</v>
      </c>
    </row>
    <row r="5149" spans="1:4" s="476" customFormat="1" x14ac:dyDescent="0.2">
      <c r="A5149" s="476">
        <v>38089</v>
      </c>
      <c r="B5149" s="476" t="s">
        <v>11982</v>
      </c>
      <c r="C5149" s="476" t="s">
        <v>9</v>
      </c>
      <c r="D5149" s="477">
        <v>49.65</v>
      </c>
    </row>
    <row r="5150" spans="1:4" s="476" customFormat="1" x14ac:dyDescent="0.2">
      <c r="A5150" s="476">
        <v>38111</v>
      </c>
      <c r="B5150" s="476" t="s">
        <v>11983</v>
      </c>
      <c r="C5150" s="476" t="s">
        <v>9</v>
      </c>
      <c r="D5150" s="477">
        <v>31.87</v>
      </c>
    </row>
    <row r="5151" spans="1:4" s="476" customFormat="1" x14ac:dyDescent="0.2">
      <c r="A5151" s="476">
        <v>38090</v>
      </c>
      <c r="B5151" s="476" t="s">
        <v>11984</v>
      </c>
      <c r="C5151" s="476" t="s">
        <v>9</v>
      </c>
      <c r="D5151" s="477">
        <v>51.32</v>
      </c>
    </row>
    <row r="5152" spans="1:4" s="476" customFormat="1" x14ac:dyDescent="0.2">
      <c r="A5152" s="476">
        <v>13726</v>
      </c>
      <c r="B5152" s="476" t="s">
        <v>11985</v>
      </c>
      <c r="C5152" s="476" t="s">
        <v>9</v>
      </c>
      <c r="D5152" s="478">
        <v>79770.399999999994</v>
      </c>
    </row>
    <row r="5153" spans="1:4" s="476" customFormat="1" x14ac:dyDescent="0.2">
      <c r="A5153" s="476">
        <v>38400</v>
      </c>
      <c r="B5153" s="476" t="s">
        <v>11986</v>
      </c>
      <c r="C5153" s="476" t="s">
        <v>9</v>
      </c>
      <c r="D5153" s="477">
        <v>19.18</v>
      </c>
    </row>
    <row r="5154" spans="1:4" s="476" customFormat="1" x14ac:dyDescent="0.2">
      <c r="A5154" s="476">
        <v>12627</v>
      </c>
      <c r="B5154" s="476" t="s">
        <v>11987</v>
      </c>
      <c r="C5154" s="476" t="s">
        <v>9</v>
      </c>
      <c r="D5154" s="477">
        <v>0.52</v>
      </c>
    </row>
    <row r="5155" spans="1:4" s="476" customFormat="1" x14ac:dyDescent="0.2">
      <c r="A5155" s="476">
        <v>39996</v>
      </c>
      <c r="B5155" s="476" t="s">
        <v>11988</v>
      </c>
      <c r="C5155" s="476" t="s">
        <v>27</v>
      </c>
      <c r="D5155" s="477">
        <v>4.05</v>
      </c>
    </row>
    <row r="5156" spans="1:4" s="476" customFormat="1" x14ac:dyDescent="0.2">
      <c r="A5156" s="476">
        <v>10478</v>
      </c>
      <c r="B5156" s="476" t="s">
        <v>1325</v>
      </c>
      <c r="C5156" s="476" t="s">
        <v>7596</v>
      </c>
      <c r="D5156" s="477">
        <v>34.32</v>
      </c>
    </row>
    <row r="5157" spans="1:4" s="476" customFormat="1" x14ac:dyDescent="0.2">
      <c r="A5157" s="476">
        <v>10475</v>
      </c>
      <c r="B5157" s="476" t="s">
        <v>11989</v>
      </c>
      <c r="C5157" s="476" t="s">
        <v>7596</v>
      </c>
      <c r="D5157" s="477">
        <v>30.19</v>
      </c>
    </row>
    <row r="5158" spans="1:4" s="476" customFormat="1" x14ac:dyDescent="0.2">
      <c r="A5158" s="476">
        <v>10481</v>
      </c>
      <c r="B5158" s="476" t="s">
        <v>11990</v>
      </c>
      <c r="C5158" s="476" t="s">
        <v>7596</v>
      </c>
      <c r="D5158" s="477">
        <v>32.93</v>
      </c>
    </row>
    <row r="5159" spans="1:4" s="476" customFormat="1" x14ac:dyDescent="0.2">
      <c r="A5159" s="476">
        <v>4031</v>
      </c>
      <c r="B5159" s="476" t="s">
        <v>11991</v>
      </c>
      <c r="C5159" s="476" t="s">
        <v>3</v>
      </c>
      <c r="D5159" s="477">
        <v>25.59</v>
      </c>
    </row>
    <row r="5160" spans="1:4" s="476" customFormat="1" x14ac:dyDescent="0.2">
      <c r="A5160" s="476">
        <v>4030</v>
      </c>
      <c r="B5160" s="476" t="s">
        <v>11992</v>
      </c>
      <c r="C5160" s="476" t="s">
        <v>3</v>
      </c>
      <c r="D5160" s="477">
        <v>5.44</v>
      </c>
    </row>
    <row r="5161" spans="1:4" s="476" customFormat="1" x14ac:dyDescent="0.2">
      <c r="A5161" s="476">
        <v>39399</v>
      </c>
      <c r="B5161" s="476" t="s">
        <v>11993</v>
      </c>
      <c r="C5161" s="476" t="s">
        <v>9</v>
      </c>
      <c r="D5161" s="478">
        <v>1105.52</v>
      </c>
    </row>
    <row r="5162" spans="1:4" s="476" customFormat="1" x14ac:dyDescent="0.2">
      <c r="A5162" s="476">
        <v>39400</v>
      </c>
      <c r="B5162" s="476" t="s">
        <v>11994</v>
      </c>
      <c r="C5162" s="476" t="s">
        <v>9</v>
      </c>
      <c r="D5162" s="478">
        <v>1201.6500000000001</v>
      </c>
    </row>
    <row r="5163" spans="1:4" s="476" customFormat="1" x14ac:dyDescent="0.2">
      <c r="A5163" s="476">
        <v>39401</v>
      </c>
      <c r="B5163" s="476" t="s">
        <v>11995</v>
      </c>
      <c r="C5163" s="476" t="s">
        <v>9</v>
      </c>
      <c r="D5163" s="478">
        <v>1347.97</v>
      </c>
    </row>
    <row r="5164" spans="1:4" s="476" customFormat="1" x14ac:dyDescent="0.2">
      <c r="A5164" s="476">
        <v>11652</v>
      </c>
      <c r="B5164" s="476" t="s">
        <v>11996</v>
      </c>
      <c r="C5164" s="476" t="s">
        <v>9</v>
      </c>
      <c r="D5164" s="478">
        <v>2900</v>
      </c>
    </row>
    <row r="5165" spans="1:4" s="476" customFormat="1" x14ac:dyDescent="0.2">
      <c r="A5165" s="476">
        <v>13896</v>
      </c>
      <c r="B5165" s="476" t="s">
        <v>1450</v>
      </c>
      <c r="C5165" s="476" t="s">
        <v>9</v>
      </c>
      <c r="D5165" s="478">
        <v>2601.5500000000002</v>
      </c>
    </row>
    <row r="5166" spans="1:4" s="476" customFormat="1" x14ac:dyDescent="0.2">
      <c r="A5166" s="476">
        <v>13475</v>
      </c>
      <c r="B5166" s="476" t="s">
        <v>11997</v>
      </c>
      <c r="C5166" s="476" t="s">
        <v>9</v>
      </c>
      <c r="D5166" s="478">
        <v>3169</v>
      </c>
    </row>
    <row r="5167" spans="1:4" s="476" customFormat="1" x14ac:dyDescent="0.2">
      <c r="A5167" s="476">
        <v>25971</v>
      </c>
      <c r="B5167" s="476" t="s">
        <v>11998</v>
      </c>
      <c r="C5167" s="476" t="s">
        <v>9</v>
      </c>
      <c r="D5167" s="478">
        <v>4382347.25</v>
      </c>
    </row>
    <row r="5168" spans="1:4" s="476" customFormat="1" x14ac:dyDescent="0.2">
      <c r="A5168" s="476">
        <v>25970</v>
      </c>
      <c r="B5168" s="476" t="s">
        <v>11999</v>
      </c>
      <c r="C5168" s="476" t="s">
        <v>9</v>
      </c>
      <c r="D5168" s="478">
        <v>1844917.33</v>
      </c>
    </row>
    <row r="5169" spans="1:4" s="476" customFormat="1" x14ac:dyDescent="0.2">
      <c r="A5169" s="476">
        <v>13476</v>
      </c>
      <c r="B5169" s="476" t="s">
        <v>12000</v>
      </c>
      <c r="C5169" s="476" t="s">
        <v>9</v>
      </c>
      <c r="D5169" s="478">
        <v>1858286.42</v>
      </c>
    </row>
    <row r="5170" spans="1:4" s="476" customFormat="1" x14ac:dyDescent="0.2">
      <c r="A5170" s="476">
        <v>10488</v>
      </c>
      <c r="B5170" s="476" t="s">
        <v>12001</v>
      </c>
      <c r="C5170" s="476" t="s">
        <v>9</v>
      </c>
      <c r="D5170" s="478">
        <v>2251334</v>
      </c>
    </row>
    <row r="5171" spans="1:4" s="476" customFormat="1" x14ac:dyDescent="0.2">
      <c r="A5171" s="476">
        <v>13606</v>
      </c>
      <c r="B5171" s="476" t="s">
        <v>12002</v>
      </c>
      <c r="C5171" s="476" t="s">
        <v>9</v>
      </c>
      <c r="D5171" s="478">
        <v>1994649.72</v>
      </c>
    </row>
    <row r="5172" spans="1:4" s="476" customFormat="1" x14ac:dyDescent="0.2">
      <c r="A5172" s="476">
        <v>10489</v>
      </c>
      <c r="B5172" s="476" t="s">
        <v>12003</v>
      </c>
      <c r="C5172" s="476" t="s">
        <v>7605</v>
      </c>
      <c r="D5172" s="477">
        <v>15.91</v>
      </c>
    </row>
    <row r="5173" spans="1:4" s="476" customFormat="1" x14ac:dyDescent="0.2">
      <c r="A5173" s="476">
        <v>41073</v>
      </c>
      <c r="B5173" s="476" t="s">
        <v>12004</v>
      </c>
      <c r="C5173" s="476" t="s">
        <v>908</v>
      </c>
      <c r="D5173" s="478">
        <v>2839.68</v>
      </c>
    </row>
    <row r="5174" spans="1:4" s="476" customFormat="1" x14ac:dyDescent="0.2">
      <c r="A5174" s="476">
        <v>34391</v>
      </c>
      <c r="B5174" s="476" t="s">
        <v>12005</v>
      </c>
      <c r="C5174" s="476" t="s">
        <v>3</v>
      </c>
      <c r="D5174" s="477">
        <v>465.89</v>
      </c>
    </row>
    <row r="5175" spans="1:4" s="476" customFormat="1" x14ac:dyDescent="0.2">
      <c r="A5175" s="476">
        <v>10496</v>
      </c>
      <c r="B5175" s="476" t="s">
        <v>12006</v>
      </c>
      <c r="C5175" s="476" t="s">
        <v>3</v>
      </c>
      <c r="D5175" s="477">
        <v>405.55</v>
      </c>
    </row>
    <row r="5176" spans="1:4" s="476" customFormat="1" x14ac:dyDescent="0.2">
      <c r="A5176" s="476">
        <v>10497</v>
      </c>
      <c r="B5176" s="476" t="s">
        <v>12007</v>
      </c>
      <c r="C5176" s="476" t="s">
        <v>3</v>
      </c>
      <c r="D5176" s="478">
        <v>1054.44</v>
      </c>
    </row>
    <row r="5177" spans="1:4" s="476" customFormat="1" x14ac:dyDescent="0.2">
      <c r="A5177" s="476">
        <v>10504</v>
      </c>
      <c r="B5177" s="476" t="s">
        <v>12008</v>
      </c>
      <c r="C5177" s="476" t="s">
        <v>3</v>
      </c>
      <c r="D5177" s="478">
        <v>1232.8800000000001</v>
      </c>
    </row>
    <row r="5178" spans="1:4" s="476" customFormat="1" x14ac:dyDescent="0.2">
      <c r="A5178" s="476">
        <v>34390</v>
      </c>
      <c r="B5178" s="476" t="s">
        <v>12009</v>
      </c>
      <c r="C5178" s="476" t="s">
        <v>3</v>
      </c>
      <c r="D5178" s="477">
        <v>363.37</v>
      </c>
    </row>
    <row r="5179" spans="1:4" s="476" customFormat="1" x14ac:dyDescent="0.2">
      <c r="A5179" s="476">
        <v>34389</v>
      </c>
      <c r="B5179" s="476" t="s">
        <v>12010</v>
      </c>
      <c r="C5179" s="476" t="s">
        <v>3</v>
      </c>
      <c r="D5179" s="477">
        <v>113.55</v>
      </c>
    </row>
    <row r="5180" spans="1:4" s="476" customFormat="1" x14ac:dyDescent="0.2">
      <c r="A5180" s="476">
        <v>34388</v>
      </c>
      <c r="B5180" s="476" t="s">
        <v>12011</v>
      </c>
      <c r="C5180" s="476" t="s">
        <v>3</v>
      </c>
      <c r="D5180" s="477">
        <v>161.38</v>
      </c>
    </row>
    <row r="5181" spans="1:4" s="476" customFormat="1" x14ac:dyDescent="0.2">
      <c r="A5181" s="476">
        <v>34387</v>
      </c>
      <c r="B5181" s="476" t="s">
        <v>12012</v>
      </c>
      <c r="C5181" s="476" t="s">
        <v>3</v>
      </c>
      <c r="D5181" s="477">
        <v>261.98</v>
      </c>
    </row>
    <row r="5182" spans="1:4" s="476" customFormat="1" x14ac:dyDescent="0.2">
      <c r="A5182" s="476">
        <v>11188</v>
      </c>
      <c r="B5182" s="476" t="s">
        <v>12013</v>
      </c>
      <c r="C5182" s="476" t="s">
        <v>3</v>
      </c>
      <c r="D5182" s="477">
        <v>129.77000000000001</v>
      </c>
    </row>
    <row r="5183" spans="1:4" s="476" customFormat="1" x14ac:dyDescent="0.2">
      <c r="A5183" s="476">
        <v>11189</v>
      </c>
      <c r="B5183" s="476" t="s">
        <v>12014</v>
      </c>
      <c r="C5183" s="476" t="s">
        <v>3</v>
      </c>
      <c r="D5183" s="477">
        <v>194.66</v>
      </c>
    </row>
    <row r="5184" spans="1:4" s="476" customFormat="1" x14ac:dyDescent="0.2">
      <c r="A5184" s="476">
        <v>21107</v>
      </c>
      <c r="B5184" s="476" t="s">
        <v>12015</v>
      </c>
      <c r="C5184" s="476" t="s">
        <v>3</v>
      </c>
      <c r="D5184" s="477">
        <v>140.08000000000001</v>
      </c>
    </row>
    <row r="5185" spans="1:4" s="476" customFormat="1" x14ac:dyDescent="0.2">
      <c r="A5185" s="476">
        <v>34386</v>
      </c>
      <c r="B5185" s="476" t="s">
        <v>12016</v>
      </c>
      <c r="C5185" s="476" t="s">
        <v>3</v>
      </c>
      <c r="D5185" s="477">
        <v>243.33</v>
      </c>
    </row>
    <row r="5186" spans="1:4" s="476" customFormat="1" x14ac:dyDescent="0.2">
      <c r="A5186" s="476">
        <v>10490</v>
      </c>
      <c r="B5186" s="476" t="s">
        <v>12017</v>
      </c>
      <c r="C5186" s="476" t="s">
        <v>3</v>
      </c>
      <c r="D5186" s="477">
        <v>73</v>
      </c>
    </row>
    <row r="5187" spans="1:4" s="476" customFormat="1" x14ac:dyDescent="0.2">
      <c r="A5187" s="476">
        <v>10492</v>
      </c>
      <c r="B5187" s="476" t="s">
        <v>12018</v>
      </c>
      <c r="C5187" s="476" t="s">
        <v>3</v>
      </c>
      <c r="D5187" s="477">
        <v>97.33</v>
      </c>
    </row>
    <row r="5188" spans="1:4" s="476" customFormat="1" x14ac:dyDescent="0.2">
      <c r="A5188" s="476">
        <v>10493</v>
      </c>
      <c r="B5188" s="476" t="s">
        <v>12019</v>
      </c>
      <c r="C5188" s="476" t="s">
        <v>3</v>
      </c>
      <c r="D5188" s="477">
        <v>113.55</v>
      </c>
    </row>
    <row r="5189" spans="1:4" s="476" customFormat="1" x14ac:dyDescent="0.2">
      <c r="A5189" s="476">
        <v>10491</v>
      </c>
      <c r="B5189" s="476" t="s">
        <v>12020</v>
      </c>
      <c r="C5189" s="476" t="s">
        <v>3</v>
      </c>
      <c r="D5189" s="477">
        <v>137.88</v>
      </c>
    </row>
    <row r="5190" spans="1:4" s="476" customFormat="1" x14ac:dyDescent="0.2">
      <c r="A5190" s="476">
        <v>34385</v>
      </c>
      <c r="B5190" s="476" t="s">
        <v>12021</v>
      </c>
      <c r="C5190" s="476" t="s">
        <v>3</v>
      </c>
      <c r="D5190" s="477">
        <v>201.15</v>
      </c>
    </row>
    <row r="5191" spans="1:4" s="476" customFormat="1" x14ac:dyDescent="0.2">
      <c r="A5191" s="476">
        <v>10499</v>
      </c>
      <c r="B5191" s="476" t="s">
        <v>1245</v>
      </c>
      <c r="C5191" s="476" t="s">
        <v>3</v>
      </c>
      <c r="D5191" s="477">
        <v>81.11</v>
      </c>
    </row>
    <row r="5192" spans="1:4" s="476" customFormat="1" x14ac:dyDescent="0.2">
      <c r="A5192" s="476">
        <v>34384</v>
      </c>
      <c r="B5192" s="476" t="s">
        <v>12022</v>
      </c>
      <c r="C5192" s="476" t="s">
        <v>3</v>
      </c>
      <c r="D5192" s="477">
        <v>243.33</v>
      </c>
    </row>
    <row r="5193" spans="1:4" s="476" customFormat="1" x14ac:dyDescent="0.2">
      <c r="A5193" s="476">
        <v>11185</v>
      </c>
      <c r="B5193" s="476" t="s">
        <v>12023</v>
      </c>
      <c r="C5193" s="476" t="s">
        <v>3</v>
      </c>
      <c r="D5193" s="477">
        <v>251.44</v>
      </c>
    </row>
    <row r="5194" spans="1:4" s="476" customFormat="1" x14ac:dyDescent="0.2">
      <c r="A5194" s="476">
        <v>10507</v>
      </c>
      <c r="B5194" s="476" t="s">
        <v>12024</v>
      </c>
      <c r="C5194" s="476" t="s">
        <v>3</v>
      </c>
      <c r="D5194" s="477">
        <v>204.18</v>
      </c>
    </row>
    <row r="5195" spans="1:4" s="476" customFormat="1" x14ac:dyDescent="0.2">
      <c r="A5195" s="476">
        <v>10505</v>
      </c>
      <c r="B5195" s="476" t="s">
        <v>1243</v>
      </c>
      <c r="C5195" s="476" t="s">
        <v>3</v>
      </c>
      <c r="D5195" s="477">
        <v>120.48</v>
      </c>
    </row>
    <row r="5196" spans="1:4" s="476" customFormat="1" x14ac:dyDescent="0.2">
      <c r="A5196" s="476">
        <v>10506</v>
      </c>
      <c r="B5196" s="476" t="s">
        <v>1247</v>
      </c>
      <c r="C5196" s="476" t="s">
        <v>3</v>
      </c>
      <c r="D5196" s="477">
        <v>157.28</v>
      </c>
    </row>
    <row r="5197" spans="1:4" s="476" customFormat="1" x14ac:dyDescent="0.2">
      <c r="A5197" s="476">
        <v>5031</v>
      </c>
      <c r="B5197" s="476" t="s">
        <v>12025</v>
      </c>
      <c r="C5197" s="476" t="s">
        <v>3</v>
      </c>
      <c r="D5197" s="477">
        <v>220.85</v>
      </c>
    </row>
    <row r="5198" spans="1:4" s="476" customFormat="1" x14ac:dyDescent="0.2">
      <c r="A5198" s="476">
        <v>10502</v>
      </c>
      <c r="B5198" s="476" t="s">
        <v>12026</v>
      </c>
      <c r="C5198" s="476" t="s">
        <v>3</v>
      </c>
      <c r="D5198" s="477">
        <v>257.33999999999997</v>
      </c>
    </row>
    <row r="5199" spans="1:4" s="476" customFormat="1" x14ac:dyDescent="0.2">
      <c r="A5199" s="476">
        <v>10501</v>
      </c>
      <c r="B5199" s="476" t="s">
        <v>12027</v>
      </c>
      <c r="C5199" s="476" t="s">
        <v>3</v>
      </c>
      <c r="D5199" s="477">
        <v>145.38999999999999</v>
      </c>
    </row>
    <row r="5200" spans="1:4" s="476" customFormat="1" x14ac:dyDescent="0.2">
      <c r="A5200" s="476">
        <v>10503</v>
      </c>
      <c r="B5200" s="476" t="s">
        <v>12028</v>
      </c>
      <c r="C5200" s="476" t="s">
        <v>3</v>
      </c>
      <c r="D5200" s="477">
        <v>196.42</v>
      </c>
    </row>
    <row r="5201" spans="1:4" s="476" customFormat="1" x14ac:dyDescent="0.2">
      <c r="A5201" s="476">
        <v>4500</v>
      </c>
      <c r="B5201" s="476" t="s">
        <v>12029</v>
      </c>
      <c r="C5201" s="476" t="s">
        <v>27</v>
      </c>
      <c r="D5201" s="477">
        <v>16.09</v>
      </c>
    </row>
    <row r="5202" spans="1:4" s="476" customFormat="1" x14ac:dyDescent="0.2">
      <c r="A5202" s="476">
        <v>4448</v>
      </c>
      <c r="B5202" s="476" t="s">
        <v>12030</v>
      </c>
      <c r="C5202" s="476" t="s">
        <v>27</v>
      </c>
      <c r="D5202" s="477">
        <v>22.1</v>
      </c>
    </row>
    <row r="5203" spans="1:4" s="476" customFormat="1" x14ac:dyDescent="0.2">
      <c r="A5203" s="476">
        <v>20213</v>
      </c>
      <c r="B5203" s="476" t="s">
        <v>13323</v>
      </c>
      <c r="C5203" s="476" t="s">
        <v>27</v>
      </c>
      <c r="D5203" s="477">
        <v>28.6</v>
      </c>
    </row>
    <row r="5204" spans="1:4" s="476" customFormat="1" x14ac:dyDescent="0.2">
      <c r="A5204" s="476">
        <v>20211</v>
      </c>
      <c r="B5204" s="476" t="s">
        <v>13324</v>
      </c>
      <c r="C5204" s="476" t="s">
        <v>27</v>
      </c>
      <c r="D5204" s="477">
        <v>37.869999999999997</v>
      </c>
    </row>
    <row r="5205" spans="1:4" s="476" customFormat="1" x14ac:dyDescent="0.2">
      <c r="A5205" s="476">
        <v>40270</v>
      </c>
      <c r="B5205" s="476" t="s">
        <v>1163</v>
      </c>
      <c r="C5205" s="476" t="s">
        <v>27</v>
      </c>
      <c r="D5205" s="477">
        <v>93.93</v>
      </c>
    </row>
    <row r="5206" spans="1:4" s="476" customFormat="1" x14ac:dyDescent="0.2">
      <c r="A5206" s="476">
        <v>4425</v>
      </c>
      <c r="B5206" s="476" t="s">
        <v>13325</v>
      </c>
      <c r="C5206" s="476" t="s">
        <v>27</v>
      </c>
      <c r="D5206" s="477">
        <v>31.3</v>
      </c>
    </row>
    <row r="5207" spans="1:4" s="476" customFormat="1" x14ac:dyDescent="0.2">
      <c r="A5207" s="476">
        <v>4472</v>
      </c>
      <c r="B5207" s="476" t="s">
        <v>13326</v>
      </c>
      <c r="C5207" s="476" t="s">
        <v>27</v>
      </c>
      <c r="D5207" s="477">
        <v>39.1</v>
      </c>
    </row>
    <row r="5208" spans="1:4" s="476" customFormat="1" x14ac:dyDescent="0.2">
      <c r="A5208" s="476">
        <v>35272</v>
      </c>
      <c r="B5208" s="476" t="s">
        <v>13327</v>
      </c>
      <c r="C5208" s="476" t="s">
        <v>27</v>
      </c>
      <c r="D5208" s="477">
        <v>56.53</v>
      </c>
    </row>
    <row r="5209" spans="1:4" s="476" customFormat="1" x14ac:dyDescent="0.2">
      <c r="A5209" s="476">
        <v>4481</v>
      </c>
      <c r="B5209" s="476" t="s">
        <v>13328</v>
      </c>
      <c r="C5209" s="476" t="s">
        <v>27</v>
      </c>
      <c r="D5209" s="477">
        <v>60.51</v>
      </c>
    </row>
    <row r="5210" spans="1:4" s="476" customFormat="1" x14ac:dyDescent="0.2">
      <c r="A5210" s="476">
        <v>34345</v>
      </c>
      <c r="B5210" s="476" t="s">
        <v>12031</v>
      </c>
      <c r="C5210" s="476" t="s">
        <v>7605</v>
      </c>
      <c r="D5210" s="477">
        <v>11.9</v>
      </c>
    </row>
    <row r="5211" spans="1:4" s="476" customFormat="1" x14ac:dyDescent="0.2">
      <c r="A5211" s="476">
        <v>41096</v>
      </c>
      <c r="B5211" s="476" t="s">
        <v>12032</v>
      </c>
      <c r="C5211" s="476" t="s">
        <v>908</v>
      </c>
      <c r="D5211" s="478">
        <v>2123.58</v>
      </c>
    </row>
    <row r="5212" spans="1:4" s="476" customFormat="1" x14ac:dyDescent="0.2">
      <c r="A5212" s="476">
        <v>41776</v>
      </c>
      <c r="B5212" s="476" t="s">
        <v>12033</v>
      </c>
      <c r="C5212" s="476" t="s">
        <v>7605</v>
      </c>
      <c r="D5212" s="477">
        <v>16.32</v>
      </c>
    </row>
    <row r="5213" spans="1:4" s="476" customFormat="1" x14ac:dyDescent="0.2">
      <c r="A5213" s="476" t="s">
        <v>7592</v>
      </c>
    </row>
    <row r="5214" spans="1:4" s="476" customFormat="1" x14ac:dyDescent="0.2">
      <c r="A5214" s="476" t="s">
        <v>16903</v>
      </c>
    </row>
    <row r="5215" spans="1:4" x14ac:dyDescent="0.2">
      <c r="D5215" s="367"/>
    </row>
    <row r="5216" spans="1:4" x14ac:dyDescent="0.2">
      <c r="D5216" s="367"/>
    </row>
    <row r="5217" spans="4:4" x14ac:dyDescent="0.2">
      <c r="D5217" s="367"/>
    </row>
    <row r="5218" spans="4:4" x14ac:dyDescent="0.2">
      <c r="D5218" s="367"/>
    </row>
    <row r="5219" spans="4:4" x14ac:dyDescent="0.2">
      <c r="D5219" s="367"/>
    </row>
    <row r="5220" spans="4:4" x14ac:dyDescent="0.2">
      <c r="D5220" s="367"/>
    </row>
    <row r="5221" spans="4:4" x14ac:dyDescent="0.2">
      <c r="D5221" s="367"/>
    </row>
    <row r="5222" spans="4:4" x14ac:dyDescent="0.2">
      <c r="D5222" s="367"/>
    </row>
    <row r="5223" spans="4:4" x14ac:dyDescent="0.2">
      <c r="D5223" s="367"/>
    </row>
    <row r="5224" spans="4:4" x14ac:dyDescent="0.2">
      <c r="D5224" s="367"/>
    </row>
    <row r="5225" spans="4:4" x14ac:dyDescent="0.2">
      <c r="D5225" s="367"/>
    </row>
    <row r="5226" spans="4:4" x14ac:dyDescent="0.2">
      <c r="D5226" s="367"/>
    </row>
    <row r="5227" spans="4:4" x14ac:dyDescent="0.2">
      <c r="D5227" s="367"/>
    </row>
    <row r="5228" spans="4:4" x14ac:dyDescent="0.2">
      <c r="D5228" s="367"/>
    </row>
    <row r="5229" spans="4:4" x14ac:dyDescent="0.2">
      <c r="D5229" s="367"/>
    </row>
    <row r="5230" spans="4:4" x14ac:dyDescent="0.2">
      <c r="D5230" s="367"/>
    </row>
    <row r="5231" spans="4:4" x14ac:dyDescent="0.2">
      <c r="D5231" s="367"/>
    </row>
    <row r="5232" spans="4:4" x14ac:dyDescent="0.2">
      <c r="D5232" s="367"/>
    </row>
    <row r="5233" spans="4:4" x14ac:dyDescent="0.2">
      <c r="D5233" s="367"/>
    </row>
    <row r="5234" spans="4:4" x14ac:dyDescent="0.2">
      <c r="D5234" s="367"/>
    </row>
    <row r="5235" spans="4:4" x14ac:dyDescent="0.2">
      <c r="D5235" s="367"/>
    </row>
    <row r="5236" spans="4:4" x14ac:dyDescent="0.2">
      <c r="D5236" s="367"/>
    </row>
    <row r="5237" spans="4:4" x14ac:dyDescent="0.2">
      <c r="D5237" s="367"/>
    </row>
    <row r="5238" spans="4:4" x14ac:dyDescent="0.2">
      <c r="D5238" s="367"/>
    </row>
    <row r="5239" spans="4:4" x14ac:dyDescent="0.2">
      <c r="D5239" s="367"/>
    </row>
    <row r="5240" spans="4:4" x14ac:dyDescent="0.2">
      <c r="D5240" s="367"/>
    </row>
    <row r="5241" spans="4:4" x14ac:dyDescent="0.2">
      <c r="D5241" s="367"/>
    </row>
    <row r="5242" spans="4:4" x14ac:dyDescent="0.2">
      <c r="D5242" s="367"/>
    </row>
    <row r="5243" spans="4:4" x14ac:dyDescent="0.2">
      <c r="D5243" s="367"/>
    </row>
    <row r="5244" spans="4:4" x14ac:dyDescent="0.2">
      <c r="D5244" s="367"/>
    </row>
    <row r="5245" spans="4:4" x14ac:dyDescent="0.2">
      <c r="D5245" s="367"/>
    </row>
    <row r="5246" spans="4:4" x14ac:dyDescent="0.2">
      <c r="D5246" s="367"/>
    </row>
    <row r="5247" spans="4:4" x14ac:dyDescent="0.2">
      <c r="D5247" s="367"/>
    </row>
    <row r="5248" spans="4:4" x14ac:dyDescent="0.2">
      <c r="D5248" s="367"/>
    </row>
    <row r="5249" spans="4:4" x14ac:dyDescent="0.2">
      <c r="D5249" s="367"/>
    </row>
    <row r="5250" spans="4:4" x14ac:dyDescent="0.2">
      <c r="D5250" s="367"/>
    </row>
    <row r="5251" spans="4:4" x14ac:dyDescent="0.2">
      <c r="D5251" s="367"/>
    </row>
    <row r="5252" spans="4:4" x14ac:dyDescent="0.2">
      <c r="D5252" s="367"/>
    </row>
    <row r="5253" spans="4:4" x14ac:dyDescent="0.2">
      <c r="D5253" s="367"/>
    </row>
    <row r="5254" spans="4:4" x14ac:dyDescent="0.2">
      <c r="D5254" s="367"/>
    </row>
    <row r="5255" spans="4:4" x14ac:dyDescent="0.2">
      <c r="D5255" s="367"/>
    </row>
    <row r="5256" spans="4:4" x14ac:dyDescent="0.2">
      <c r="D5256" s="367"/>
    </row>
    <row r="5257" spans="4:4" x14ac:dyDescent="0.2">
      <c r="D5257" s="367"/>
    </row>
    <row r="5258" spans="4:4" x14ac:dyDescent="0.2">
      <c r="D5258" s="367"/>
    </row>
    <row r="5259" spans="4:4" x14ac:dyDescent="0.2">
      <c r="D5259" s="367"/>
    </row>
    <row r="5260" spans="4:4" x14ac:dyDescent="0.2">
      <c r="D5260" s="367"/>
    </row>
    <row r="5261" spans="4:4" x14ac:dyDescent="0.2">
      <c r="D5261" s="367"/>
    </row>
    <row r="5262" spans="4:4" x14ac:dyDescent="0.2">
      <c r="D5262" s="367"/>
    </row>
    <row r="5263" spans="4:4" x14ac:dyDescent="0.2">
      <c r="D5263" s="367"/>
    </row>
    <row r="5264" spans="4:4" x14ac:dyDescent="0.2">
      <c r="D5264" s="367"/>
    </row>
    <row r="5265" spans="4:4" x14ac:dyDescent="0.2">
      <c r="D5265" s="367"/>
    </row>
    <row r="5266" spans="4:4" x14ac:dyDescent="0.2">
      <c r="D5266" s="367"/>
    </row>
    <row r="5267" spans="4:4" x14ac:dyDescent="0.2">
      <c r="D5267" s="367"/>
    </row>
    <row r="5268" spans="4:4" x14ac:dyDescent="0.2">
      <c r="D5268" s="367"/>
    </row>
    <row r="5269" spans="4:4" x14ac:dyDescent="0.2">
      <c r="D5269" s="367"/>
    </row>
    <row r="5270" spans="4:4" x14ac:dyDescent="0.2">
      <c r="D5270" s="367"/>
    </row>
    <row r="5271" spans="4:4" x14ac:dyDescent="0.2">
      <c r="D5271" s="367"/>
    </row>
    <row r="5272" spans="4:4" x14ac:dyDescent="0.2">
      <c r="D5272" s="367"/>
    </row>
    <row r="5273" spans="4:4" x14ac:dyDescent="0.2">
      <c r="D5273" s="367"/>
    </row>
    <row r="5274" spans="4:4" x14ac:dyDescent="0.2">
      <c r="D5274" s="367"/>
    </row>
    <row r="5275" spans="4:4" x14ac:dyDescent="0.2">
      <c r="D5275" s="367"/>
    </row>
    <row r="5276" spans="4:4" x14ac:dyDescent="0.2">
      <c r="D5276" s="367"/>
    </row>
    <row r="5277" spans="4:4" x14ac:dyDescent="0.2">
      <c r="D5277" s="367"/>
    </row>
    <row r="5278" spans="4:4" x14ac:dyDescent="0.2">
      <c r="D5278" s="367"/>
    </row>
    <row r="5279" spans="4:4" x14ac:dyDescent="0.2">
      <c r="D5279" s="367"/>
    </row>
  </sheetData>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D5ED2-99A8-403D-BF89-D6553F635B08}">
  <sheetPr>
    <tabColor rgb="FF7030A0"/>
    <pageSetUpPr fitToPage="1"/>
  </sheetPr>
  <dimension ref="A1:R44"/>
  <sheetViews>
    <sheetView showGridLines="0" view="pageBreakPreview" zoomScaleNormal="100" zoomScaleSheetLayoutView="100" workbookViewId="0">
      <selection activeCell="L12" sqref="L12"/>
    </sheetView>
  </sheetViews>
  <sheetFormatPr defaultRowHeight="15" x14ac:dyDescent="0.25"/>
  <cols>
    <col min="1" max="1" width="3.140625" style="2" customWidth="1"/>
    <col min="2" max="2" width="9.140625" style="2"/>
    <col min="3" max="3" width="7.7109375" style="2" customWidth="1"/>
    <col min="4" max="4" width="38" style="2" customWidth="1"/>
    <col min="5" max="5" width="2.42578125" style="2" customWidth="1"/>
    <col min="6" max="6" width="4.140625" style="2" customWidth="1"/>
    <col min="7" max="7" width="17" style="2" customWidth="1"/>
    <col min="8" max="8" width="16.7109375" style="2" customWidth="1"/>
    <col min="9" max="9" width="3.140625" style="2" customWidth="1"/>
    <col min="10" max="15" width="9.140625" style="2"/>
    <col min="16" max="16" width="19.140625" style="2" customWidth="1"/>
    <col min="17" max="17" width="12.5703125" style="2" customWidth="1"/>
    <col min="18" max="18" width="14" style="2" customWidth="1"/>
    <col min="19" max="16384" width="9.140625" style="2"/>
  </cols>
  <sheetData>
    <row r="1" spans="1:18" ht="68.25" customHeight="1" x14ac:dyDescent="0.25">
      <c r="A1" s="18"/>
      <c r="B1" s="18"/>
      <c r="C1" s="538" t="s">
        <v>12050</v>
      </c>
      <c r="D1" s="539"/>
      <c r="E1" s="539"/>
      <c r="F1" s="539"/>
      <c r="G1" s="539"/>
      <c r="H1" s="18"/>
      <c r="I1" s="18"/>
    </row>
    <row r="2" spans="1:18" x14ac:dyDescent="0.25">
      <c r="A2" s="18"/>
      <c r="B2" s="19" t="s">
        <v>12051</v>
      </c>
      <c r="C2" s="540" t="s">
        <v>12052</v>
      </c>
      <c r="D2" s="541"/>
      <c r="E2" s="541"/>
      <c r="F2" s="541"/>
      <c r="G2" s="541"/>
      <c r="H2" s="542"/>
      <c r="I2" s="18"/>
      <c r="Q2" s="20" t="s">
        <v>12053</v>
      </c>
      <c r="R2" s="20" t="s">
        <v>12054</v>
      </c>
    </row>
    <row r="3" spans="1:18" ht="83.25" customHeight="1" x14ac:dyDescent="0.25">
      <c r="A3" s="18"/>
      <c r="B3" s="21" t="s">
        <v>12055</v>
      </c>
      <c r="C3" s="543" t="s">
        <v>12056</v>
      </c>
      <c r="D3" s="543"/>
      <c r="E3" s="543"/>
      <c r="F3" s="543"/>
      <c r="G3" s="543"/>
      <c r="H3" s="543"/>
      <c r="I3" s="18"/>
      <c r="Q3" s="22" t="s">
        <v>12057</v>
      </c>
      <c r="R3" s="22" t="s">
        <v>12058</v>
      </c>
    </row>
    <row r="4" spans="1:18" x14ac:dyDescent="0.25">
      <c r="A4" s="18"/>
      <c r="B4" s="544"/>
      <c r="C4" s="544"/>
      <c r="D4" s="544"/>
      <c r="E4" s="544"/>
      <c r="F4" s="544"/>
      <c r="G4" s="544"/>
      <c r="H4" s="544"/>
      <c r="I4" s="18"/>
      <c r="Q4" s="22">
        <v>4.4999999999999998E-2</v>
      </c>
      <c r="R4" s="22">
        <v>0</v>
      </c>
    </row>
    <row r="5" spans="1:18" x14ac:dyDescent="0.25">
      <c r="A5" s="18"/>
      <c r="B5" s="545" t="s">
        <v>12059</v>
      </c>
      <c r="C5" s="545"/>
      <c r="D5" s="545"/>
      <c r="E5" s="545"/>
      <c r="F5" s="545"/>
      <c r="G5" s="545"/>
      <c r="H5" s="545"/>
      <c r="I5" s="18"/>
    </row>
    <row r="6" spans="1:18" x14ac:dyDescent="0.25">
      <c r="A6" s="18"/>
      <c r="B6" s="23" t="s">
        <v>12060</v>
      </c>
      <c r="C6" s="24"/>
      <c r="D6" s="546" t="s">
        <v>12061</v>
      </c>
      <c r="E6" s="547"/>
      <c r="F6" s="547"/>
      <c r="G6" s="548"/>
      <c r="H6" s="23" t="s">
        <v>12062</v>
      </c>
      <c r="I6" s="18"/>
    </row>
    <row r="7" spans="1:18" x14ac:dyDescent="0.25">
      <c r="A7" s="18"/>
      <c r="B7" s="25"/>
      <c r="C7" s="19">
        <v>1</v>
      </c>
      <c r="D7" s="549" t="s">
        <v>12063</v>
      </c>
      <c r="E7" s="550"/>
      <c r="F7" s="550"/>
      <c r="G7" s="551"/>
      <c r="H7" s="26">
        <v>0.04</v>
      </c>
      <c r="I7" s="18"/>
    </row>
    <row r="8" spans="1:18" x14ac:dyDescent="0.25">
      <c r="A8" s="18"/>
      <c r="B8" s="25"/>
      <c r="C8" s="19">
        <v>2</v>
      </c>
      <c r="D8" s="549" t="s">
        <v>12064</v>
      </c>
      <c r="E8" s="550"/>
      <c r="F8" s="550"/>
      <c r="G8" s="551"/>
      <c r="H8" s="26">
        <v>6.1999999999999998E-3</v>
      </c>
      <c r="I8" s="18"/>
    </row>
    <row r="9" spans="1:18" x14ac:dyDescent="0.25">
      <c r="A9" s="18"/>
      <c r="B9" s="25"/>
      <c r="C9" s="19">
        <v>3</v>
      </c>
      <c r="D9" s="549" t="s">
        <v>12065</v>
      </c>
      <c r="E9" s="550"/>
      <c r="F9" s="550"/>
      <c r="G9" s="551"/>
      <c r="H9" s="26">
        <v>1.04E-2</v>
      </c>
      <c r="I9" s="18"/>
    </row>
    <row r="10" spans="1:18" x14ac:dyDescent="0.25">
      <c r="A10" s="18"/>
      <c r="B10" s="25"/>
      <c r="C10" s="19">
        <v>4</v>
      </c>
      <c r="D10" s="549" t="s">
        <v>12066</v>
      </c>
      <c r="E10" s="550"/>
      <c r="F10" s="550"/>
      <c r="G10" s="551"/>
      <c r="H10" s="26">
        <v>1.0500000000000001E-2</v>
      </c>
      <c r="I10" s="18"/>
    </row>
    <row r="11" spans="1:18" x14ac:dyDescent="0.25">
      <c r="A11" s="18"/>
      <c r="B11" s="552"/>
      <c r="C11" s="553"/>
      <c r="D11" s="553"/>
      <c r="E11" s="553"/>
      <c r="F11" s="553"/>
      <c r="G11" s="554"/>
      <c r="H11" s="27">
        <f>SUM(H7:H10)</f>
        <v>6.7099999999999993E-2</v>
      </c>
      <c r="I11" s="18"/>
    </row>
    <row r="12" spans="1:18" x14ac:dyDescent="0.25">
      <c r="A12" s="18"/>
      <c r="B12" s="537"/>
      <c r="C12" s="537"/>
      <c r="D12" s="537"/>
      <c r="E12" s="537"/>
      <c r="F12" s="537"/>
      <c r="G12" s="537"/>
      <c r="H12" s="537"/>
      <c r="I12" s="18"/>
    </row>
    <row r="13" spans="1:18" x14ac:dyDescent="0.25">
      <c r="A13" s="18"/>
      <c r="B13" s="23" t="s">
        <v>12067</v>
      </c>
      <c r="C13" s="24"/>
      <c r="D13" s="546" t="s">
        <v>12068</v>
      </c>
      <c r="E13" s="547"/>
      <c r="F13" s="547"/>
      <c r="G13" s="548"/>
      <c r="H13" s="23" t="s">
        <v>12062</v>
      </c>
      <c r="I13" s="18"/>
    </row>
    <row r="14" spans="1:18" x14ac:dyDescent="0.25">
      <c r="A14" s="18"/>
      <c r="B14" s="28"/>
      <c r="C14" s="19">
        <v>1</v>
      </c>
      <c r="D14" s="549" t="s">
        <v>12069</v>
      </c>
      <c r="E14" s="550"/>
      <c r="F14" s="550"/>
      <c r="G14" s="551"/>
      <c r="H14" s="26">
        <v>0.03</v>
      </c>
      <c r="I14" s="18"/>
    </row>
    <row r="15" spans="1:18" x14ac:dyDescent="0.25">
      <c r="A15" s="18"/>
      <c r="B15" s="28"/>
      <c r="C15" s="19">
        <v>2</v>
      </c>
      <c r="D15" s="549" t="s">
        <v>12070</v>
      </c>
      <c r="E15" s="550"/>
      <c r="F15" s="550"/>
      <c r="G15" s="551"/>
      <c r="H15" s="26">
        <v>6.4999999999999997E-3</v>
      </c>
      <c r="I15" s="18"/>
    </row>
    <row r="16" spans="1:18" x14ac:dyDescent="0.25">
      <c r="A16" s="18"/>
      <c r="B16" s="28"/>
      <c r="C16" s="19">
        <v>3</v>
      </c>
      <c r="D16" s="549" t="s">
        <v>12071</v>
      </c>
      <c r="E16" s="550"/>
      <c r="F16" s="550"/>
      <c r="G16" s="551"/>
      <c r="H16" s="26">
        <v>0.01</v>
      </c>
      <c r="I16" s="18"/>
    </row>
    <row r="17" spans="1:9" x14ac:dyDescent="0.25">
      <c r="A17" s="18"/>
      <c r="B17" s="28"/>
      <c r="C17" s="19">
        <v>4</v>
      </c>
      <c r="D17" s="549" t="s">
        <v>12072</v>
      </c>
      <c r="E17" s="550"/>
      <c r="F17" s="550"/>
      <c r="G17" s="551"/>
      <c r="H17" s="26">
        <f>IF('!Dados'!$G$3="Com Desoneração",$Q$4,$R$4)</f>
        <v>0</v>
      </c>
      <c r="I17" s="18"/>
    </row>
    <row r="18" spans="1:9" x14ac:dyDescent="0.25">
      <c r="A18" s="18"/>
      <c r="B18" s="29"/>
      <c r="C18" s="29"/>
      <c r="D18" s="546" t="s">
        <v>12073</v>
      </c>
      <c r="E18" s="547"/>
      <c r="F18" s="547"/>
      <c r="G18" s="548"/>
      <c r="H18" s="27">
        <f>SUM(H14:H17)</f>
        <v>4.65E-2</v>
      </c>
      <c r="I18" s="18"/>
    </row>
    <row r="19" spans="1:9" x14ac:dyDescent="0.25">
      <c r="A19" s="18"/>
      <c r="B19" s="537"/>
      <c r="C19" s="537"/>
      <c r="D19" s="537"/>
      <c r="E19" s="537"/>
      <c r="F19" s="537"/>
      <c r="G19" s="537"/>
      <c r="H19" s="537"/>
      <c r="I19" s="18"/>
    </row>
    <row r="20" spans="1:9" x14ac:dyDescent="0.25">
      <c r="A20" s="18"/>
      <c r="B20" s="19" t="s">
        <v>12074</v>
      </c>
      <c r="C20" s="25"/>
      <c r="D20" s="540" t="s">
        <v>12075</v>
      </c>
      <c r="E20" s="541"/>
      <c r="F20" s="541"/>
      <c r="G20" s="542"/>
      <c r="H20" s="19" t="s">
        <v>12062</v>
      </c>
      <c r="I20" s="18"/>
    </row>
    <row r="21" spans="1:9" x14ac:dyDescent="0.25">
      <c r="A21" s="18"/>
      <c r="B21" s="28"/>
      <c r="C21" s="19">
        <v>1</v>
      </c>
      <c r="D21" s="549" t="s">
        <v>12076</v>
      </c>
      <c r="E21" s="550"/>
      <c r="F21" s="550"/>
      <c r="G21" s="551"/>
      <c r="H21" s="26">
        <v>7.3999999999999996E-2</v>
      </c>
      <c r="I21" s="18"/>
    </row>
    <row r="22" spans="1:9" x14ac:dyDescent="0.25">
      <c r="A22" s="18"/>
      <c r="B22" s="28"/>
      <c r="C22" s="19">
        <v>2</v>
      </c>
      <c r="D22" s="555"/>
      <c r="E22" s="556"/>
      <c r="F22" s="556"/>
      <c r="G22" s="557"/>
      <c r="H22" s="28"/>
      <c r="I22" s="18"/>
    </row>
    <row r="23" spans="1:9" x14ac:dyDescent="0.25">
      <c r="A23" s="18"/>
      <c r="B23" s="28"/>
      <c r="C23" s="19">
        <v>3</v>
      </c>
      <c r="D23" s="555"/>
      <c r="E23" s="556"/>
      <c r="F23" s="556"/>
      <c r="G23" s="557"/>
      <c r="H23" s="28"/>
      <c r="I23" s="18"/>
    </row>
    <row r="24" spans="1:9" x14ac:dyDescent="0.25">
      <c r="A24" s="18"/>
      <c r="B24" s="28"/>
      <c r="C24" s="19">
        <v>4</v>
      </c>
      <c r="D24" s="555"/>
      <c r="E24" s="556"/>
      <c r="F24" s="556"/>
      <c r="G24" s="557"/>
      <c r="H24" s="28"/>
      <c r="I24" s="18"/>
    </row>
    <row r="25" spans="1:9" x14ac:dyDescent="0.25">
      <c r="A25" s="18"/>
      <c r="B25" s="552"/>
      <c r="C25" s="553"/>
      <c r="D25" s="553"/>
      <c r="E25" s="553"/>
      <c r="F25" s="553"/>
      <c r="G25" s="554"/>
      <c r="H25" s="27">
        <f>SUM(H21:H24)</f>
        <v>7.3999999999999996E-2</v>
      </c>
      <c r="I25" s="18"/>
    </row>
    <row r="26" spans="1:9" x14ac:dyDescent="0.25">
      <c r="A26" s="18"/>
      <c r="B26" s="558"/>
      <c r="C26" s="558"/>
      <c r="D26" s="558"/>
      <c r="E26" s="558"/>
      <c r="F26" s="558"/>
      <c r="G26" s="558"/>
      <c r="H26" s="558"/>
      <c r="I26" s="18"/>
    </row>
    <row r="27" spans="1:9" x14ac:dyDescent="0.25">
      <c r="A27" s="18"/>
      <c r="B27" s="546" t="s">
        <v>12051</v>
      </c>
      <c r="C27" s="547"/>
      <c r="D27" s="547"/>
      <c r="E27" s="547"/>
      <c r="F27" s="547"/>
      <c r="G27" s="548"/>
      <c r="H27" s="30">
        <f>ROUND(((((((1+(H7+H8+H9))*((1+H10)*(1+H21)))/(1-H18))-1)*100))/100,4)</f>
        <v>0.2026</v>
      </c>
      <c r="I27" s="18"/>
    </row>
    <row r="28" spans="1:9" x14ac:dyDescent="0.25">
      <c r="A28" s="18"/>
      <c r="B28" s="18"/>
      <c r="C28" s="18"/>
      <c r="D28" s="18"/>
      <c r="E28" s="18"/>
      <c r="F28" s="18"/>
      <c r="G28" s="18"/>
      <c r="H28" s="18"/>
      <c r="I28" s="18"/>
    </row>
    <row r="29" spans="1:9" x14ac:dyDescent="0.25">
      <c r="A29" s="18"/>
      <c r="B29" s="559" t="s">
        <v>12077</v>
      </c>
      <c r="C29" s="559"/>
      <c r="D29" s="559"/>
      <c r="E29" s="559"/>
      <c r="F29" s="559"/>
      <c r="G29" s="559"/>
      <c r="H29" s="559"/>
      <c r="I29" s="18"/>
    </row>
    <row r="30" spans="1:9" x14ac:dyDescent="0.25">
      <c r="A30" s="18"/>
      <c r="B30" s="560" t="s">
        <v>12078</v>
      </c>
      <c r="C30" s="562" t="s">
        <v>12079</v>
      </c>
      <c r="D30" s="31" t="s">
        <v>12080</v>
      </c>
      <c r="E30" s="564" t="s">
        <v>12081</v>
      </c>
      <c r="F30" s="566">
        <v>-1</v>
      </c>
      <c r="G30" s="568" t="s">
        <v>12082</v>
      </c>
      <c r="H30" s="570" t="s">
        <v>12083</v>
      </c>
      <c r="I30" s="18"/>
    </row>
    <row r="31" spans="1:9" x14ac:dyDescent="0.25">
      <c r="A31" s="18"/>
      <c r="B31" s="561"/>
      <c r="C31" s="563"/>
      <c r="D31" s="32" t="s">
        <v>12084</v>
      </c>
      <c r="E31" s="565"/>
      <c r="F31" s="567"/>
      <c r="G31" s="569"/>
      <c r="H31" s="571"/>
      <c r="I31" s="18"/>
    </row>
    <row r="32" spans="1:9" x14ac:dyDescent="0.25">
      <c r="A32" s="18"/>
      <c r="B32" s="18"/>
      <c r="C32" s="18"/>
      <c r="D32" s="18"/>
      <c r="E32" s="18"/>
      <c r="F32" s="18"/>
      <c r="G32" s="18"/>
      <c r="H32" s="18"/>
      <c r="I32" s="18"/>
    </row>
    <row r="33" spans="1:9" x14ac:dyDescent="0.25">
      <c r="A33" s="18"/>
      <c r="B33" s="25" t="s">
        <v>12085</v>
      </c>
      <c r="C33" s="572" t="s">
        <v>12086</v>
      </c>
      <c r="D33" s="572"/>
      <c r="E33" s="572"/>
      <c r="F33" s="572"/>
      <c r="G33" s="572"/>
      <c r="H33" s="572"/>
      <c r="I33" s="18"/>
    </row>
    <row r="34" spans="1:9" x14ac:dyDescent="0.25">
      <c r="A34" s="18"/>
      <c r="B34" s="25" t="s">
        <v>12087</v>
      </c>
      <c r="C34" s="572" t="s">
        <v>12088</v>
      </c>
      <c r="D34" s="572"/>
      <c r="E34" s="572"/>
      <c r="F34" s="572"/>
      <c r="G34" s="572"/>
      <c r="H34" s="572"/>
      <c r="I34" s="18"/>
    </row>
    <row r="35" spans="1:9" x14ac:dyDescent="0.25">
      <c r="A35" s="18"/>
      <c r="B35" s="25" t="s">
        <v>12089</v>
      </c>
      <c r="C35" s="572" t="s">
        <v>12090</v>
      </c>
      <c r="D35" s="572"/>
      <c r="E35" s="572"/>
      <c r="F35" s="572"/>
      <c r="G35" s="572"/>
      <c r="H35" s="572"/>
      <c r="I35" s="18"/>
    </row>
    <row r="36" spans="1:9" x14ac:dyDescent="0.25">
      <c r="A36" s="18"/>
      <c r="B36" s="25" t="s">
        <v>12091</v>
      </c>
      <c r="C36" s="572" t="s">
        <v>12092</v>
      </c>
      <c r="D36" s="572"/>
      <c r="E36" s="572"/>
      <c r="F36" s="572"/>
      <c r="G36" s="572"/>
      <c r="H36" s="572"/>
      <c r="I36" s="18"/>
    </row>
    <row r="37" spans="1:9" x14ac:dyDescent="0.25">
      <c r="A37" s="18"/>
      <c r="B37" s="25" t="s">
        <v>12093</v>
      </c>
      <c r="C37" s="572" t="s">
        <v>12094</v>
      </c>
      <c r="D37" s="572"/>
      <c r="E37" s="572"/>
      <c r="F37" s="572"/>
      <c r="G37" s="572"/>
      <c r="H37" s="572"/>
      <c r="I37" s="18"/>
    </row>
    <row r="38" spans="1:9" x14ac:dyDescent="0.25">
      <c r="A38" s="18"/>
      <c r="B38" s="25" t="s">
        <v>1100</v>
      </c>
      <c r="C38" s="572" t="s">
        <v>12095</v>
      </c>
      <c r="D38" s="572"/>
      <c r="E38" s="572"/>
      <c r="F38" s="572"/>
      <c r="G38" s="572"/>
      <c r="H38" s="572"/>
      <c r="I38" s="18"/>
    </row>
    <row r="39" spans="1:9" x14ac:dyDescent="0.25">
      <c r="A39" s="18"/>
      <c r="B39" s="25" t="s">
        <v>12096</v>
      </c>
      <c r="C39" s="572" t="s">
        <v>12097</v>
      </c>
      <c r="D39" s="572"/>
      <c r="E39" s="572"/>
      <c r="F39" s="572"/>
      <c r="G39" s="572"/>
      <c r="H39" s="572"/>
      <c r="I39" s="18"/>
    </row>
    <row r="40" spans="1:9" s="35" customFormat="1" x14ac:dyDescent="0.25">
      <c r="A40" s="33"/>
      <c r="B40" s="34"/>
      <c r="C40" s="573" t="s">
        <v>12098</v>
      </c>
      <c r="D40" s="573"/>
      <c r="E40" s="573"/>
      <c r="F40" s="573"/>
      <c r="G40" s="573"/>
      <c r="H40" s="573"/>
      <c r="I40" s="33"/>
    </row>
    <row r="41" spans="1:9" x14ac:dyDescent="0.25">
      <c r="A41" s="18"/>
      <c r="B41" s="18"/>
      <c r="C41" s="18"/>
      <c r="D41" s="18"/>
      <c r="E41" s="18"/>
      <c r="F41" s="18"/>
      <c r="G41" s="18"/>
      <c r="H41" s="18"/>
      <c r="I41" s="18"/>
    </row>
    <row r="42" spans="1:9" x14ac:dyDescent="0.25">
      <c r="A42" s="18"/>
      <c r="B42" s="572" t="s">
        <v>12099</v>
      </c>
      <c r="C42" s="572"/>
      <c r="D42" s="572"/>
      <c r="E42" s="572"/>
      <c r="F42" s="572"/>
      <c r="G42" s="572"/>
      <c r="H42" s="572"/>
      <c r="I42" s="18"/>
    </row>
    <row r="43" spans="1:9" x14ac:dyDescent="0.25">
      <c r="A43" s="18"/>
      <c r="B43" s="572" t="s">
        <v>12100</v>
      </c>
      <c r="C43" s="572"/>
      <c r="D43" s="572"/>
      <c r="E43" s="572"/>
      <c r="F43" s="572"/>
      <c r="G43" s="572"/>
      <c r="H43" s="572"/>
      <c r="I43" s="18"/>
    </row>
    <row r="44" spans="1:9" x14ac:dyDescent="0.25">
      <c r="A44" s="18"/>
      <c r="B44" s="18"/>
      <c r="C44" s="18"/>
      <c r="D44" s="18"/>
      <c r="E44" s="18"/>
      <c r="F44" s="18"/>
      <c r="G44" s="18"/>
      <c r="H44" s="18"/>
      <c r="I44" s="18"/>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A377D-A79C-422B-9125-2B0146C7AE82}">
  <sheetPr>
    <tabColor rgb="FF7030A0"/>
    <pageSetUpPr fitToPage="1"/>
  </sheetPr>
  <dimension ref="A1:R44"/>
  <sheetViews>
    <sheetView showGridLines="0" view="pageBreakPreview" zoomScaleNormal="100" zoomScaleSheetLayoutView="100" workbookViewId="0">
      <selection activeCell="L20" sqref="L20"/>
    </sheetView>
  </sheetViews>
  <sheetFormatPr defaultRowHeight="15" x14ac:dyDescent="0.25"/>
  <cols>
    <col min="1" max="1" width="3.140625" style="2" customWidth="1"/>
    <col min="2" max="2" width="9.140625" style="2"/>
    <col min="3" max="3" width="7.7109375" style="2" customWidth="1"/>
    <col min="4" max="4" width="38" style="2" customWidth="1"/>
    <col min="5" max="5" width="2.42578125" style="2" customWidth="1"/>
    <col min="6" max="6" width="4.140625" style="2" customWidth="1"/>
    <col min="7" max="7" width="17" style="2" customWidth="1"/>
    <col min="8" max="8" width="16.7109375" style="2" customWidth="1"/>
    <col min="9" max="9" width="3.140625" style="2" customWidth="1"/>
    <col min="10" max="15" width="9.140625" style="2"/>
    <col min="16" max="16" width="19.140625" style="2" customWidth="1"/>
    <col min="17" max="17" width="12.5703125" style="2" hidden="1" customWidth="1"/>
    <col min="18" max="18" width="14" style="2" hidden="1" customWidth="1"/>
    <col min="19" max="16384" width="9.140625" style="2"/>
  </cols>
  <sheetData>
    <row r="1" spans="1:18" ht="68.25" customHeight="1" x14ac:dyDescent="0.25">
      <c r="A1" s="18"/>
      <c r="B1" s="18"/>
      <c r="C1" s="538" t="s">
        <v>12050</v>
      </c>
      <c r="D1" s="539"/>
      <c r="E1" s="539"/>
      <c r="F1" s="539"/>
      <c r="G1" s="539"/>
      <c r="H1" s="18"/>
      <c r="I1" s="18"/>
    </row>
    <row r="2" spans="1:18" x14ac:dyDescent="0.25">
      <c r="A2" s="18"/>
      <c r="B2" s="19" t="s">
        <v>12051</v>
      </c>
      <c r="C2" s="540" t="s">
        <v>12052</v>
      </c>
      <c r="D2" s="541"/>
      <c r="E2" s="541"/>
      <c r="F2" s="541"/>
      <c r="G2" s="541"/>
      <c r="H2" s="542"/>
      <c r="I2" s="18"/>
      <c r="Q2" s="20" t="s">
        <v>12053</v>
      </c>
      <c r="R2" s="20" t="s">
        <v>12054</v>
      </c>
    </row>
    <row r="3" spans="1:18" ht="83.25" customHeight="1" x14ac:dyDescent="0.25">
      <c r="A3" s="18"/>
      <c r="B3" s="21" t="s">
        <v>12055</v>
      </c>
      <c r="C3" s="574" t="s">
        <v>12101</v>
      </c>
      <c r="D3" s="575"/>
      <c r="E3" s="575"/>
      <c r="F3" s="575"/>
      <c r="G3" s="575"/>
      <c r="H3" s="576"/>
      <c r="I3" s="18"/>
      <c r="Q3" s="22" t="s">
        <v>12057</v>
      </c>
      <c r="R3" s="22" t="s">
        <v>12058</v>
      </c>
    </row>
    <row r="4" spans="1:18" x14ac:dyDescent="0.25">
      <c r="A4" s="18"/>
      <c r="B4" s="544"/>
      <c r="C4" s="544"/>
      <c r="D4" s="544"/>
      <c r="E4" s="544"/>
      <c r="F4" s="544"/>
      <c r="G4" s="544"/>
      <c r="H4" s="544"/>
      <c r="I4" s="18"/>
      <c r="Q4" s="22">
        <v>4.4999999999999998E-2</v>
      </c>
      <c r="R4" s="22">
        <v>0</v>
      </c>
    </row>
    <row r="5" spans="1:18" x14ac:dyDescent="0.25">
      <c r="A5" s="18"/>
      <c r="B5" s="545" t="s">
        <v>12059</v>
      </c>
      <c r="C5" s="545"/>
      <c r="D5" s="545"/>
      <c r="E5" s="545"/>
      <c r="F5" s="545"/>
      <c r="G5" s="545"/>
      <c r="H5" s="545"/>
      <c r="I5" s="18"/>
    </row>
    <row r="6" spans="1:18" x14ac:dyDescent="0.25">
      <c r="A6" s="18"/>
      <c r="B6" s="23" t="s">
        <v>12060</v>
      </c>
      <c r="C6" s="24"/>
      <c r="D6" s="546" t="s">
        <v>12061</v>
      </c>
      <c r="E6" s="547"/>
      <c r="F6" s="547"/>
      <c r="G6" s="548"/>
      <c r="H6" s="23" t="s">
        <v>12062</v>
      </c>
      <c r="I6" s="18"/>
    </row>
    <row r="7" spans="1:18" x14ac:dyDescent="0.25">
      <c r="A7" s="18"/>
      <c r="B7" s="25"/>
      <c r="C7" s="19">
        <v>1</v>
      </c>
      <c r="D7" s="549" t="s">
        <v>12063</v>
      </c>
      <c r="E7" s="550"/>
      <c r="F7" s="550"/>
      <c r="G7" s="551"/>
      <c r="H7" s="26">
        <v>2.7400000000000001E-2</v>
      </c>
      <c r="I7" s="18"/>
      <c r="Q7" s="2" t="s">
        <v>12056</v>
      </c>
    </row>
    <row r="8" spans="1:18" x14ac:dyDescent="0.25">
      <c r="A8" s="18"/>
      <c r="B8" s="25"/>
      <c r="C8" s="19">
        <v>2</v>
      </c>
      <c r="D8" s="549" t="s">
        <v>12064</v>
      </c>
      <c r="E8" s="550"/>
      <c r="F8" s="550"/>
      <c r="G8" s="551"/>
      <c r="H8" s="36">
        <f>0.18%+0.19%</f>
        <v>3.7000000000000002E-3</v>
      </c>
      <c r="I8" s="18"/>
      <c r="Q8" s="2" t="s">
        <v>12102</v>
      </c>
    </row>
    <row r="9" spans="1:18" x14ac:dyDescent="0.25">
      <c r="A9" s="18"/>
      <c r="B9" s="25"/>
      <c r="C9" s="19">
        <v>3</v>
      </c>
      <c r="D9" s="549" t="s">
        <v>12065</v>
      </c>
      <c r="E9" s="550"/>
      <c r="F9" s="550"/>
      <c r="G9" s="551"/>
      <c r="H9" s="26">
        <v>6.8999999999999999E-3</v>
      </c>
      <c r="I9" s="18"/>
    </row>
    <row r="10" spans="1:18" x14ac:dyDescent="0.25">
      <c r="A10" s="18"/>
      <c r="B10" s="25"/>
      <c r="C10" s="19">
        <v>4</v>
      </c>
      <c r="D10" s="549" t="s">
        <v>12066</v>
      </c>
      <c r="E10" s="550"/>
      <c r="F10" s="550"/>
      <c r="G10" s="551"/>
      <c r="H10" s="26">
        <v>7.4999999999999997E-3</v>
      </c>
      <c r="I10" s="18"/>
    </row>
    <row r="11" spans="1:18" x14ac:dyDescent="0.25">
      <c r="A11" s="18"/>
      <c r="B11" s="552"/>
      <c r="C11" s="553"/>
      <c r="D11" s="553"/>
      <c r="E11" s="553"/>
      <c r="F11" s="553"/>
      <c r="G11" s="554"/>
      <c r="H11" s="27">
        <f>SUM(H7:H10)</f>
        <v>4.5500000000000006E-2</v>
      </c>
      <c r="I11" s="18"/>
    </row>
    <row r="12" spans="1:18" x14ac:dyDescent="0.25">
      <c r="A12" s="18"/>
      <c r="B12" s="537"/>
      <c r="C12" s="537"/>
      <c r="D12" s="537"/>
      <c r="E12" s="537"/>
      <c r="F12" s="537"/>
      <c r="G12" s="537"/>
      <c r="H12" s="537"/>
      <c r="I12" s="18"/>
    </row>
    <row r="13" spans="1:18" x14ac:dyDescent="0.25">
      <c r="A13" s="18"/>
      <c r="B13" s="23" t="s">
        <v>12067</v>
      </c>
      <c r="C13" s="24"/>
      <c r="D13" s="546" t="s">
        <v>12068</v>
      </c>
      <c r="E13" s="547"/>
      <c r="F13" s="547"/>
      <c r="G13" s="548"/>
      <c r="H13" s="23" t="s">
        <v>12062</v>
      </c>
      <c r="I13" s="18"/>
    </row>
    <row r="14" spans="1:18" x14ac:dyDescent="0.25">
      <c r="A14" s="18"/>
      <c r="B14" s="28"/>
      <c r="C14" s="19">
        <v>1</v>
      </c>
      <c r="D14" s="549" t="s">
        <v>12069</v>
      </c>
      <c r="E14" s="550"/>
      <c r="F14" s="550"/>
      <c r="G14" s="551"/>
      <c r="H14" s="26">
        <v>0.03</v>
      </c>
      <c r="I14" s="18"/>
    </row>
    <row r="15" spans="1:18" x14ac:dyDescent="0.25">
      <c r="A15" s="18"/>
      <c r="B15" s="28"/>
      <c r="C15" s="19">
        <v>2</v>
      </c>
      <c r="D15" s="549" t="s">
        <v>12070</v>
      </c>
      <c r="E15" s="550"/>
      <c r="F15" s="550"/>
      <c r="G15" s="551"/>
      <c r="H15" s="26">
        <v>6.4999999999999997E-3</v>
      </c>
      <c r="I15" s="18"/>
    </row>
    <row r="16" spans="1:18" x14ac:dyDescent="0.25">
      <c r="A16" s="18"/>
      <c r="B16" s="28"/>
      <c r="C16" s="19">
        <v>3</v>
      </c>
      <c r="D16" s="549" t="s">
        <v>12071</v>
      </c>
      <c r="E16" s="550"/>
      <c r="F16" s="550"/>
      <c r="G16" s="551"/>
      <c r="H16" s="26">
        <v>0</v>
      </c>
      <c r="I16" s="18"/>
    </row>
    <row r="17" spans="1:9" x14ac:dyDescent="0.25">
      <c r="A17" s="18"/>
      <c r="B17" s="28"/>
      <c r="C17" s="19">
        <v>4</v>
      </c>
      <c r="D17" s="549" t="s">
        <v>12072</v>
      </c>
      <c r="E17" s="550"/>
      <c r="F17" s="550"/>
      <c r="G17" s="551"/>
      <c r="H17" s="26">
        <v>0</v>
      </c>
      <c r="I17" s="18"/>
    </row>
    <row r="18" spans="1:9" x14ac:dyDescent="0.25">
      <c r="A18" s="18"/>
      <c r="B18" s="29"/>
      <c r="C18" s="29"/>
      <c r="D18" s="546" t="s">
        <v>12073</v>
      </c>
      <c r="E18" s="547"/>
      <c r="F18" s="547"/>
      <c r="G18" s="548"/>
      <c r="H18" s="27">
        <f>SUM(H14:H17)</f>
        <v>3.6499999999999998E-2</v>
      </c>
      <c r="I18" s="18"/>
    </row>
    <row r="19" spans="1:9" x14ac:dyDescent="0.25">
      <c r="A19" s="18"/>
      <c r="B19" s="537"/>
      <c r="C19" s="537"/>
      <c r="D19" s="537"/>
      <c r="E19" s="537"/>
      <c r="F19" s="537"/>
      <c r="G19" s="537"/>
      <c r="H19" s="537"/>
      <c r="I19" s="18"/>
    </row>
    <row r="20" spans="1:9" x14ac:dyDescent="0.25">
      <c r="A20" s="18"/>
      <c r="B20" s="19" t="s">
        <v>12074</v>
      </c>
      <c r="C20" s="25"/>
      <c r="D20" s="540" t="s">
        <v>12075</v>
      </c>
      <c r="E20" s="541"/>
      <c r="F20" s="541"/>
      <c r="G20" s="542"/>
      <c r="H20" s="19" t="s">
        <v>12062</v>
      </c>
      <c r="I20" s="18"/>
    </row>
    <row r="21" spans="1:9" x14ac:dyDescent="0.25">
      <c r="A21" s="18"/>
      <c r="B21" s="28"/>
      <c r="C21" s="19">
        <v>1</v>
      </c>
      <c r="D21" s="549" t="s">
        <v>12076</v>
      </c>
      <c r="E21" s="550"/>
      <c r="F21" s="550"/>
      <c r="G21" s="551"/>
      <c r="H21" s="26">
        <v>4.3499999999999997E-2</v>
      </c>
      <c r="I21" s="18"/>
    </row>
    <row r="22" spans="1:9" x14ac:dyDescent="0.25">
      <c r="A22" s="18"/>
      <c r="B22" s="28"/>
      <c r="C22" s="19">
        <v>2</v>
      </c>
      <c r="D22" s="555"/>
      <c r="E22" s="556"/>
      <c r="F22" s="556"/>
      <c r="G22" s="557"/>
      <c r="H22" s="28"/>
      <c r="I22" s="18"/>
    </row>
    <row r="23" spans="1:9" x14ac:dyDescent="0.25">
      <c r="A23" s="18"/>
      <c r="B23" s="28"/>
      <c r="C23" s="19">
        <v>3</v>
      </c>
      <c r="D23" s="555"/>
      <c r="E23" s="556"/>
      <c r="F23" s="556"/>
      <c r="G23" s="557"/>
      <c r="H23" s="28"/>
      <c r="I23" s="18"/>
    </row>
    <row r="24" spans="1:9" x14ac:dyDescent="0.25">
      <c r="A24" s="18"/>
      <c r="B24" s="28"/>
      <c r="C24" s="19">
        <v>4</v>
      </c>
      <c r="D24" s="555"/>
      <c r="E24" s="556"/>
      <c r="F24" s="556"/>
      <c r="G24" s="557"/>
      <c r="H24" s="28"/>
      <c r="I24" s="18"/>
    </row>
    <row r="25" spans="1:9" x14ac:dyDescent="0.25">
      <c r="A25" s="18"/>
      <c r="B25" s="552"/>
      <c r="C25" s="553"/>
      <c r="D25" s="553"/>
      <c r="E25" s="553"/>
      <c r="F25" s="553"/>
      <c r="G25" s="554"/>
      <c r="H25" s="27">
        <f>SUM(H21:H24)</f>
        <v>4.3499999999999997E-2</v>
      </c>
      <c r="I25" s="18"/>
    </row>
    <row r="26" spans="1:9" x14ac:dyDescent="0.25">
      <c r="A26" s="18"/>
      <c r="B26" s="558"/>
      <c r="C26" s="558"/>
      <c r="D26" s="558"/>
      <c r="E26" s="558"/>
      <c r="F26" s="558"/>
      <c r="G26" s="558"/>
      <c r="H26" s="558"/>
      <c r="I26" s="18"/>
    </row>
    <row r="27" spans="1:9" x14ac:dyDescent="0.25">
      <c r="A27" s="18"/>
      <c r="B27" s="546" t="s">
        <v>12051</v>
      </c>
      <c r="C27" s="547"/>
      <c r="D27" s="547"/>
      <c r="E27" s="547"/>
      <c r="F27" s="547"/>
      <c r="G27" s="548"/>
      <c r="H27" s="30">
        <f>ROUND(((((((1+(H7+H8+H9))*((1+H10)*(1+H21)))/(1-H18))-1)*100))/100,4)</f>
        <v>0.1326</v>
      </c>
      <c r="I27" s="18"/>
    </row>
    <row r="28" spans="1:9" x14ac:dyDescent="0.25">
      <c r="A28" s="18"/>
      <c r="B28" s="18"/>
      <c r="C28" s="18"/>
      <c r="D28" s="18"/>
      <c r="E28" s="18"/>
      <c r="F28" s="18"/>
      <c r="G28" s="18"/>
      <c r="H28" s="18"/>
      <c r="I28" s="18"/>
    </row>
    <row r="29" spans="1:9" x14ac:dyDescent="0.25">
      <c r="A29" s="18"/>
      <c r="B29" s="559" t="s">
        <v>12077</v>
      </c>
      <c r="C29" s="559"/>
      <c r="D29" s="559"/>
      <c r="E29" s="559"/>
      <c r="F29" s="559"/>
      <c r="G29" s="559"/>
      <c r="H29" s="559"/>
      <c r="I29" s="18"/>
    </row>
    <row r="30" spans="1:9" x14ac:dyDescent="0.25">
      <c r="A30" s="18"/>
      <c r="B30" s="560" t="s">
        <v>12078</v>
      </c>
      <c r="C30" s="562" t="s">
        <v>12079</v>
      </c>
      <c r="D30" s="31" t="s">
        <v>12080</v>
      </c>
      <c r="E30" s="564" t="s">
        <v>12081</v>
      </c>
      <c r="F30" s="566">
        <v>-1</v>
      </c>
      <c r="G30" s="568" t="s">
        <v>12082</v>
      </c>
      <c r="H30" s="570" t="s">
        <v>12083</v>
      </c>
      <c r="I30" s="18"/>
    </row>
    <row r="31" spans="1:9" x14ac:dyDescent="0.25">
      <c r="A31" s="18"/>
      <c r="B31" s="561"/>
      <c r="C31" s="563"/>
      <c r="D31" s="32" t="s">
        <v>12084</v>
      </c>
      <c r="E31" s="565"/>
      <c r="F31" s="567"/>
      <c r="G31" s="569"/>
      <c r="H31" s="571"/>
      <c r="I31" s="18"/>
    </row>
    <row r="32" spans="1:9" x14ac:dyDescent="0.25">
      <c r="A32" s="18"/>
      <c r="B32" s="18"/>
      <c r="C32" s="18"/>
      <c r="D32" s="18"/>
      <c r="E32" s="18"/>
      <c r="F32" s="18"/>
      <c r="G32" s="18"/>
      <c r="H32" s="18"/>
      <c r="I32" s="18"/>
    </row>
    <row r="33" spans="1:9" x14ac:dyDescent="0.25">
      <c r="A33" s="18"/>
      <c r="B33" s="25" t="s">
        <v>12085</v>
      </c>
      <c r="C33" s="572" t="s">
        <v>12086</v>
      </c>
      <c r="D33" s="572"/>
      <c r="E33" s="572"/>
      <c r="F33" s="572"/>
      <c r="G33" s="572"/>
      <c r="H33" s="572"/>
      <c r="I33" s="18"/>
    </row>
    <row r="34" spans="1:9" x14ac:dyDescent="0.25">
      <c r="A34" s="18"/>
      <c r="B34" s="25" t="s">
        <v>12087</v>
      </c>
      <c r="C34" s="572" t="s">
        <v>12088</v>
      </c>
      <c r="D34" s="572"/>
      <c r="E34" s="572"/>
      <c r="F34" s="572"/>
      <c r="G34" s="572"/>
      <c r="H34" s="572"/>
      <c r="I34" s="18"/>
    </row>
    <row r="35" spans="1:9" x14ac:dyDescent="0.25">
      <c r="A35" s="18"/>
      <c r="B35" s="25" t="s">
        <v>12089</v>
      </c>
      <c r="C35" s="572" t="s">
        <v>12090</v>
      </c>
      <c r="D35" s="572"/>
      <c r="E35" s="572"/>
      <c r="F35" s="572"/>
      <c r="G35" s="572"/>
      <c r="H35" s="572"/>
      <c r="I35" s="18"/>
    </row>
    <row r="36" spans="1:9" x14ac:dyDescent="0.25">
      <c r="A36" s="18"/>
      <c r="B36" s="25" t="s">
        <v>12091</v>
      </c>
      <c r="C36" s="572" t="s">
        <v>12092</v>
      </c>
      <c r="D36" s="572"/>
      <c r="E36" s="572"/>
      <c r="F36" s="572"/>
      <c r="G36" s="572"/>
      <c r="H36" s="572"/>
      <c r="I36" s="18"/>
    </row>
    <row r="37" spans="1:9" x14ac:dyDescent="0.25">
      <c r="A37" s="18"/>
      <c r="B37" s="25" t="s">
        <v>12093</v>
      </c>
      <c r="C37" s="572" t="s">
        <v>12094</v>
      </c>
      <c r="D37" s="572"/>
      <c r="E37" s="572"/>
      <c r="F37" s="572"/>
      <c r="G37" s="572"/>
      <c r="H37" s="572"/>
      <c r="I37" s="18"/>
    </row>
    <row r="38" spans="1:9" x14ac:dyDescent="0.25">
      <c r="A38" s="18"/>
      <c r="B38" s="25" t="s">
        <v>1100</v>
      </c>
      <c r="C38" s="572" t="s">
        <v>12095</v>
      </c>
      <c r="D38" s="572"/>
      <c r="E38" s="572"/>
      <c r="F38" s="572"/>
      <c r="G38" s="572"/>
      <c r="H38" s="572"/>
      <c r="I38" s="18"/>
    </row>
    <row r="39" spans="1:9" x14ac:dyDescent="0.25">
      <c r="A39" s="18"/>
      <c r="B39" s="25" t="s">
        <v>12096</v>
      </c>
      <c r="C39" s="572" t="s">
        <v>12097</v>
      </c>
      <c r="D39" s="572"/>
      <c r="E39" s="572"/>
      <c r="F39" s="572"/>
      <c r="G39" s="572"/>
      <c r="H39" s="572"/>
      <c r="I39" s="18"/>
    </row>
    <row r="40" spans="1:9" s="35" customFormat="1" x14ac:dyDescent="0.25">
      <c r="A40" s="33"/>
      <c r="B40" s="34"/>
      <c r="C40" s="573" t="s">
        <v>12098</v>
      </c>
      <c r="D40" s="573"/>
      <c r="E40" s="573"/>
      <c r="F40" s="573"/>
      <c r="G40" s="573"/>
      <c r="H40" s="573"/>
      <c r="I40" s="33"/>
    </row>
    <row r="41" spans="1:9" x14ac:dyDescent="0.25">
      <c r="A41" s="18"/>
      <c r="B41" s="18"/>
      <c r="C41" s="18"/>
      <c r="D41" s="18"/>
      <c r="E41" s="18"/>
      <c r="F41" s="18"/>
      <c r="G41" s="18"/>
      <c r="H41" s="18"/>
      <c r="I41" s="18"/>
    </row>
    <row r="42" spans="1:9" x14ac:dyDescent="0.25">
      <c r="A42" s="18"/>
      <c r="B42" s="572" t="s">
        <v>12099</v>
      </c>
      <c r="C42" s="572"/>
      <c r="D42" s="572"/>
      <c r="E42" s="572"/>
      <c r="F42" s="572"/>
      <c r="G42" s="572"/>
      <c r="H42" s="572"/>
      <c r="I42" s="18"/>
    </row>
    <row r="43" spans="1:9" x14ac:dyDescent="0.25">
      <c r="A43" s="18"/>
      <c r="B43" s="572" t="s">
        <v>12100</v>
      </c>
      <c r="C43" s="572"/>
      <c r="D43" s="572"/>
      <c r="E43" s="572"/>
      <c r="F43" s="572"/>
      <c r="G43" s="572"/>
      <c r="H43" s="572"/>
      <c r="I43" s="18"/>
    </row>
    <row r="44" spans="1:9" x14ac:dyDescent="0.25">
      <c r="A44" s="18"/>
      <c r="B44" s="18"/>
      <c r="C44" s="18"/>
      <c r="D44" s="18"/>
      <c r="E44" s="18"/>
      <c r="F44" s="18"/>
      <c r="G44" s="18"/>
      <c r="H44" s="18"/>
      <c r="I44" s="18"/>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3007-B4B0-4225-BB94-FC668312AACD}">
  <sheetPr>
    <tabColor theme="5"/>
    <pageSetUpPr fitToPage="1"/>
  </sheetPr>
  <dimension ref="B1:I56"/>
  <sheetViews>
    <sheetView showGridLines="0" view="pageBreakPreview" zoomScaleNormal="100" zoomScaleSheetLayoutView="100" workbookViewId="0">
      <selection sqref="A1:A1048576"/>
    </sheetView>
  </sheetViews>
  <sheetFormatPr defaultRowHeight="12.75" x14ac:dyDescent="0.25"/>
  <cols>
    <col min="1" max="1" width="9.140625" style="40"/>
    <col min="2" max="2" width="5.140625" style="40" customWidth="1"/>
    <col min="3" max="3" width="10.7109375" style="40" customWidth="1"/>
    <col min="4" max="4" width="41.7109375" style="40" customWidth="1"/>
    <col min="5" max="8" width="19.140625" style="40" customWidth="1"/>
    <col min="9" max="9" width="4.5703125" style="40" customWidth="1"/>
    <col min="10" max="16384" width="9.140625" style="40"/>
  </cols>
  <sheetData>
    <row r="1" spans="2:9" x14ac:dyDescent="0.25">
      <c r="B1" s="37"/>
      <c r="C1" s="38"/>
      <c r="D1" s="38"/>
      <c r="E1" s="38"/>
      <c r="F1" s="38"/>
      <c r="G1" s="38"/>
      <c r="H1" s="38"/>
      <c r="I1" s="39"/>
    </row>
    <row r="2" spans="2:9" ht="15.75" customHeight="1" x14ac:dyDescent="0.25">
      <c r="B2" s="41"/>
      <c r="C2" s="40" t="s">
        <v>12103</v>
      </c>
      <c r="I2" s="42"/>
    </row>
    <row r="3" spans="2:9" ht="15.75" customHeight="1" thickBot="1" x14ac:dyDescent="0.3">
      <c r="B3" s="41"/>
      <c r="C3" s="43"/>
      <c r="D3" s="43"/>
      <c r="E3" s="43"/>
      <c r="F3" s="43"/>
      <c r="G3" s="43"/>
      <c r="H3" s="43"/>
      <c r="I3" s="42"/>
    </row>
    <row r="4" spans="2:9" ht="15.75" customHeight="1" x14ac:dyDescent="0.25">
      <c r="B4" s="41"/>
      <c r="I4" s="42"/>
    </row>
    <row r="5" spans="2:9" ht="15.75" customHeight="1" x14ac:dyDescent="0.25">
      <c r="B5" s="41"/>
      <c r="I5" s="42"/>
    </row>
    <row r="6" spans="2:9" ht="20.25" customHeight="1" x14ac:dyDescent="0.25">
      <c r="B6" s="41"/>
      <c r="C6" s="44" t="s">
        <v>12104</v>
      </c>
      <c r="D6" s="44"/>
      <c r="E6" s="44"/>
      <c r="F6" s="44"/>
      <c r="G6" s="44"/>
      <c r="H6" s="45" t="s">
        <v>12105</v>
      </c>
      <c r="I6" s="42"/>
    </row>
    <row r="7" spans="2:9" x14ac:dyDescent="0.25">
      <c r="B7" s="41"/>
      <c r="H7" s="46"/>
      <c r="I7" s="42"/>
    </row>
    <row r="8" spans="2:9" x14ac:dyDescent="0.25">
      <c r="B8" s="41"/>
      <c r="C8" s="47"/>
      <c r="D8" s="48"/>
      <c r="E8" s="48"/>
      <c r="F8" s="48"/>
      <c r="G8" s="48"/>
      <c r="H8" s="48"/>
      <c r="I8" s="42"/>
    </row>
    <row r="9" spans="2:9" ht="19.5" customHeight="1" x14ac:dyDescent="0.25">
      <c r="B9" s="41"/>
      <c r="C9" s="49"/>
      <c r="D9" s="49"/>
      <c r="E9" s="50" t="s">
        <v>12106</v>
      </c>
      <c r="F9" s="49"/>
      <c r="G9" s="49"/>
      <c r="H9" s="49"/>
      <c r="I9" s="42"/>
    </row>
    <row r="10" spans="2:9" ht="21.75" customHeight="1" x14ac:dyDescent="0.25">
      <c r="B10" s="41"/>
      <c r="C10" s="51" t="s">
        <v>12107</v>
      </c>
      <c r="D10" s="51" t="s">
        <v>12108</v>
      </c>
      <c r="E10" s="577" t="s">
        <v>12109</v>
      </c>
      <c r="F10" s="578"/>
      <c r="G10" s="577" t="s">
        <v>12110</v>
      </c>
      <c r="H10" s="578"/>
      <c r="I10" s="42"/>
    </row>
    <row r="11" spans="2:9" ht="27.75" customHeight="1" x14ac:dyDescent="0.25">
      <c r="B11" s="41"/>
      <c r="C11" s="51"/>
      <c r="D11" s="51"/>
      <c r="E11" s="52" t="s">
        <v>12111</v>
      </c>
      <c r="F11" s="52" t="s">
        <v>12112</v>
      </c>
      <c r="G11" s="52" t="s">
        <v>12111</v>
      </c>
      <c r="H11" s="52" t="s">
        <v>12112</v>
      </c>
      <c r="I11" s="42"/>
    </row>
    <row r="12" spans="2:9" ht="20.25" customHeight="1" x14ac:dyDescent="0.25">
      <c r="B12" s="41"/>
      <c r="C12" s="53"/>
      <c r="D12" s="53" t="s">
        <v>12113</v>
      </c>
      <c r="E12" s="53"/>
      <c r="F12" s="53"/>
      <c r="G12" s="53"/>
      <c r="H12" s="53"/>
      <c r="I12" s="42"/>
    </row>
    <row r="13" spans="2:9" ht="20.25" customHeight="1" x14ac:dyDescent="0.25">
      <c r="B13" s="41"/>
      <c r="C13" s="54" t="s">
        <v>12114</v>
      </c>
      <c r="D13" s="55" t="s">
        <v>12115</v>
      </c>
      <c r="E13" s="56">
        <v>0</v>
      </c>
      <c r="F13" s="56">
        <v>0</v>
      </c>
      <c r="G13" s="56">
        <v>0.2</v>
      </c>
      <c r="H13" s="56">
        <v>0.2</v>
      </c>
      <c r="I13" s="42"/>
    </row>
    <row r="14" spans="2:9" ht="20.25" customHeight="1" x14ac:dyDescent="0.25">
      <c r="B14" s="41"/>
      <c r="C14" s="57" t="s">
        <v>12116</v>
      </c>
      <c r="D14" s="58" t="s">
        <v>12117</v>
      </c>
      <c r="E14" s="59">
        <v>1.4999999999999999E-2</v>
      </c>
      <c r="F14" s="59">
        <v>1.4999999999999999E-2</v>
      </c>
      <c r="G14" s="59">
        <v>1.4999999999999999E-2</v>
      </c>
      <c r="H14" s="59">
        <v>1.4999999999999999E-2</v>
      </c>
      <c r="I14" s="42"/>
    </row>
    <row r="15" spans="2:9" ht="20.25" customHeight="1" x14ac:dyDescent="0.25">
      <c r="B15" s="41"/>
      <c r="C15" s="54" t="s">
        <v>12118</v>
      </c>
      <c r="D15" s="55" t="s">
        <v>12119</v>
      </c>
      <c r="E15" s="56">
        <v>0.01</v>
      </c>
      <c r="F15" s="56">
        <v>0.01</v>
      </c>
      <c r="G15" s="56">
        <v>0.01</v>
      </c>
      <c r="H15" s="56">
        <v>0.01</v>
      </c>
      <c r="I15" s="42"/>
    </row>
    <row r="16" spans="2:9" ht="20.25" customHeight="1" x14ac:dyDescent="0.25">
      <c r="B16" s="41"/>
      <c r="C16" s="57" t="s">
        <v>12120</v>
      </c>
      <c r="D16" s="58" t="s">
        <v>12121</v>
      </c>
      <c r="E16" s="59">
        <v>2E-3</v>
      </c>
      <c r="F16" s="59">
        <v>2E-3</v>
      </c>
      <c r="G16" s="59">
        <v>2E-3</v>
      </c>
      <c r="H16" s="59">
        <v>2E-3</v>
      </c>
      <c r="I16" s="42"/>
    </row>
    <row r="17" spans="2:9" ht="20.25" customHeight="1" x14ac:dyDescent="0.25">
      <c r="B17" s="41"/>
      <c r="C17" s="54" t="s">
        <v>12122</v>
      </c>
      <c r="D17" s="55" t="s">
        <v>12123</v>
      </c>
      <c r="E17" s="56">
        <v>6.0000000000000001E-3</v>
      </c>
      <c r="F17" s="56">
        <v>6.0000000000000001E-3</v>
      </c>
      <c r="G17" s="56">
        <v>6.0000000000000001E-3</v>
      </c>
      <c r="H17" s="56">
        <v>6.0000000000000001E-3</v>
      </c>
      <c r="I17" s="42"/>
    </row>
    <row r="18" spans="2:9" ht="20.25" customHeight="1" x14ac:dyDescent="0.25">
      <c r="B18" s="41"/>
      <c r="C18" s="57" t="s">
        <v>12124</v>
      </c>
      <c r="D18" s="58" t="s">
        <v>12125</v>
      </c>
      <c r="E18" s="59">
        <v>2.5000000000000001E-2</v>
      </c>
      <c r="F18" s="59">
        <v>2.5000000000000001E-2</v>
      </c>
      <c r="G18" s="59">
        <v>2.5000000000000001E-2</v>
      </c>
      <c r="H18" s="59">
        <v>2.5000000000000001E-2</v>
      </c>
      <c r="I18" s="42"/>
    </row>
    <row r="19" spans="2:9" ht="20.25" customHeight="1" x14ac:dyDescent="0.25">
      <c r="B19" s="41"/>
      <c r="C19" s="54" t="s">
        <v>12126</v>
      </c>
      <c r="D19" s="55" t="s">
        <v>12127</v>
      </c>
      <c r="E19" s="56">
        <v>0.03</v>
      </c>
      <c r="F19" s="56">
        <v>0.03</v>
      </c>
      <c r="G19" s="56">
        <v>0.03</v>
      </c>
      <c r="H19" s="56">
        <v>0.03</v>
      </c>
      <c r="I19" s="42"/>
    </row>
    <row r="20" spans="2:9" ht="20.25" customHeight="1" x14ac:dyDescent="0.25">
      <c r="B20" s="41"/>
      <c r="C20" s="57" t="s">
        <v>12128</v>
      </c>
      <c r="D20" s="58" t="s">
        <v>12129</v>
      </c>
      <c r="E20" s="59">
        <v>0.08</v>
      </c>
      <c r="F20" s="59">
        <v>0.08</v>
      </c>
      <c r="G20" s="59">
        <v>0.08</v>
      </c>
      <c r="H20" s="59">
        <v>0.08</v>
      </c>
      <c r="I20" s="42"/>
    </row>
    <row r="21" spans="2:9" ht="20.25" customHeight="1" x14ac:dyDescent="0.25">
      <c r="B21" s="41"/>
      <c r="C21" s="54" t="s">
        <v>12130</v>
      </c>
      <c r="D21" s="55" t="s">
        <v>12131</v>
      </c>
      <c r="E21" s="56">
        <v>0.01</v>
      </c>
      <c r="F21" s="56">
        <v>0.01</v>
      </c>
      <c r="G21" s="56">
        <v>0.01</v>
      </c>
      <c r="H21" s="56">
        <v>0.01</v>
      </c>
      <c r="I21" s="42"/>
    </row>
    <row r="22" spans="2:9" ht="20.25" customHeight="1" x14ac:dyDescent="0.25">
      <c r="B22" s="41"/>
      <c r="C22" s="57" t="s">
        <v>12060</v>
      </c>
      <c r="D22" s="58" t="s">
        <v>12132</v>
      </c>
      <c r="E22" s="59">
        <f>SUM(E13:E21)</f>
        <v>0.17799999999999999</v>
      </c>
      <c r="F22" s="59">
        <f>SUM(F13:F21)</f>
        <v>0.17799999999999999</v>
      </c>
      <c r="G22" s="59">
        <f>SUM(G13:G21)</f>
        <v>0.37800000000000006</v>
      </c>
      <c r="H22" s="59">
        <f>SUM(H13:H21)</f>
        <v>0.37800000000000006</v>
      </c>
      <c r="I22" s="42"/>
    </row>
    <row r="23" spans="2:9" ht="20.25" customHeight="1" x14ac:dyDescent="0.25">
      <c r="B23" s="41"/>
      <c r="C23" s="53"/>
      <c r="D23" s="53" t="s">
        <v>12133</v>
      </c>
      <c r="E23" s="53"/>
      <c r="F23" s="53"/>
      <c r="G23" s="53"/>
      <c r="H23" s="53"/>
      <c r="I23" s="42"/>
    </row>
    <row r="24" spans="2:9" ht="20.25" customHeight="1" x14ac:dyDescent="0.25">
      <c r="B24" s="41"/>
      <c r="C24" s="54" t="s">
        <v>12134</v>
      </c>
      <c r="D24" s="55" t="s">
        <v>12135</v>
      </c>
      <c r="E24" s="56">
        <v>0.17749999999999999</v>
      </c>
      <c r="F24" s="56" t="s">
        <v>12136</v>
      </c>
      <c r="G24" s="56">
        <v>0.17749999999999999</v>
      </c>
      <c r="H24" s="56" t="s">
        <v>12136</v>
      </c>
      <c r="I24" s="42"/>
    </row>
    <row r="25" spans="2:9" ht="20.25" customHeight="1" x14ac:dyDescent="0.25">
      <c r="B25" s="41"/>
      <c r="C25" s="57" t="s">
        <v>12137</v>
      </c>
      <c r="D25" s="58" t="s">
        <v>12138</v>
      </c>
      <c r="E25" s="59">
        <v>3.4099999999999998E-2</v>
      </c>
      <c r="F25" s="59" t="s">
        <v>12136</v>
      </c>
      <c r="G25" s="59">
        <v>3.4099999999999998E-2</v>
      </c>
      <c r="H25" s="59" t="s">
        <v>12136</v>
      </c>
      <c r="I25" s="42"/>
    </row>
    <row r="26" spans="2:9" ht="20.25" customHeight="1" x14ac:dyDescent="0.25">
      <c r="B26" s="41"/>
      <c r="C26" s="54" t="s">
        <v>12139</v>
      </c>
      <c r="D26" s="55" t="s">
        <v>12140</v>
      </c>
      <c r="E26" s="56">
        <v>8.6E-3</v>
      </c>
      <c r="F26" s="56">
        <v>6.7000000000000002E-3</v>
      </c>
      <c r="G26" s="56">
        <v>8.6E-3</v>
      </c>
      <c r="H26" s="56">
        <v>6.7000000000000002E-3</v>
      </c>
      <c r="I26" s="42"/>
    </row>
    <row r="27" spans="2:9" ht="20.25" customHeight="1" x14ac:dyDescent="0.25">
      <c r="B27" s="41"/>
      <c r="C27" s="57" t="s">
        <v>12141</v>
      </c>
      <c r="D27" s="58" t="s">
        <v>12142</v>
      </c>
      <c r="E27" s="59">
        <v>0.1062</v>
      </c>
      <c r="F27" s="59">
        <v>8.3299999999999999E-2</v>
      </c>
      <c r="G27" s="59">
        <v>0.1062</v>
      </c>
      <c r="H27" s="59">
        <v>8.3299999999999999E-2</v>
      </c>
      <c r="I27" s="42"/>
    </row>
    <row r="28" spans="2:9" ht="20.25" customHeight="1" x14ac:dyDescent="0.25">
      <c r="B28" s="41"/>
      <c r="C28" s="54" t="s">
        <v>12143</v>
      </c>
      <c r="D28" s="55" t="s">
        <v>12144</v>
      </c>
      <c r="E28" s="56">
        <v>6.9999999999999999E-4</v>
      </c>
      <c r="F28" s="56">
        <v>5.9999999999999995E-4</v>
      </c>
      <c r="G28" s="56">
        <v>6.9999999999999999E-4</v>
      </c>
      <c r="H28" s="56">
        <v>5.9999999999999995E-4</v>
      </c>
      <c r="I28" s="42"/>
    </row>
    <row r="29" spans="2:9" ht="20.25" customHeight="1" x14ac:dyDescent="0.25">
      <c r="B29" s="41"/>
      <c r="C29" s="57" t="s">
        <v>12145</v>
      </c>
      <c r="D29" s="58" t="s">
        <v>12146</v>
      </c>
      <c r="E29" s="59">
        <v>7.1000000000000004E-3</v>
      </c>
      <c r="F29" s="59">
        <v>5.5999999999999999E-3</v>
      </c>
      <c r="G29" s="59">
        <v>7.1000000000000004E-3</v>
      </c>
      <c r="H29" s="59">
        <v>5.5999999999999999E-3</v>
      </c>
      <c r="I29" s="42"/>
    </row>
    <row r="30" spans="2:9" ht="20.25" customHeight="1" x14ac:dyDescent="0.25">
      <c r="B30" s="41"/>
      <c r="C30" s="54" t="s">
        <v>12147</v>
      </c>
      <c r="D30" s="55" t="s">
        <v>12148</v>
      </c>
      <c r="E30" s="56">
        <v>1.3100000000000001E-2</v>
      </c>
      <c r="F30" s="56" t="s">
        <v>12136</v>
      </c>
      <c r="G30" s="56">
        <v>1.3100000000000001E-2</v>
      </c>
      <c r="H30" s="56" t="s">
        <v>12136</v>
      </c>
      <c r="I30" s="42"/>
    </row>
    <row r="31" spans="2:9" ht="20.25" customHeight="1" x14ac:dyDescent="0.25">
      <c r="B31" s="41"/>
      <c r="C31" s="57" t="s">
        <v>12149</v>
      </c>
      <c r="D31" s="58" t="s">
        <v>12150</v>
      </c>
      <c r="E31" s="59">
        <v>1.1000000000000001E-3</v>
      </c>
      <c r="F31" s="59">
        <v>8.0000000000000004E-4</v>
      </c>
      <c r="G31" s="59">
        <v>1.1000000000000001E-3</v>
      </c>
      <c r="H31" s="59">
        <v>8.0000000000000004E-4</v>
      </c>
      <c r="I31" s="42"/>
    </row>
    <row r="32" spans="2:9" ht="20.25" customHeight="1" x14ac:dyDescent="0.25">
      <c r="B32" s="41"/>
      <c r="C32" s="54" t="s">
        <v>12151</v>
      </c>
      <c r="D32" s="55" t="s">
        <v>12152</v>
      </c>
      <c r="E32" s="56">
        <v>0.13550000000000001</v>
      </c>
      <c r="F32" s="56">
        <v>0.10630000000000001</v>
      </c>
      <c r="G32" s="56">
        <v>0.13550000000000001</v>
      </c>
      <c r="H32" s="56">
        <v>0.10630000000000001</v>
      </c>
      <c r="I32" s="42"/>
    </row>
    <row r="33" spans="2:9" ht="20.25" customHeight="1" x14ac:dyDescent="0.25">
      <c r="B33" s="41"/>
      <c r="C33" s="57" t="s">
        <v>12153</v>
      </c>
      <c r="D33" s="58" t="s">
        <v>12154</v>
      </c>
      <c r="E33" s="59">
        <v>2.9999999999999997E-4</v>
      </c>
      <c r="F33" s="59">
        <v>2.9999999999999997E-4</v>
      </c>
      <c r="G33" s="59">
        <v>2.9999999999999997E-4</v>
      </c>
      <c r="H33" s="59">
        <v>2.9999999999999997E-4</v>
      </c>
      <c r="I33" s="42"/>
    </row>
    <row r="34" spans="2:9" ht="20.25" customHeight="1" x14ac:dyDescent="0.25">
      <c r="B34" s="41"/>
      <c r="C34" s="54" t="s">
        <v>12067</v>
      </c>
      <c r="D34" s="60" t="s">
        <v>12132</v>
      </c>
      <c r="E34" s="56">
        <f>SUM(E24:E33)</f>
        <v>0.48419999999999996</v>
      </c>
      <c r="F34" s="56">
        <f>SUM(F24:F33)</f>
        <v>0.20359999999999998</v>
      </c>
      <c r="G34" s="56">
        <f>SUM(G24:G33)</f>
        <v>0.48419999999999996</v>
      </c>
      <c r="H34" s="56">
        <f>SUM(H24:H33)</f>
        <v>0.20359999999999998</v>
      </c>
      <c r="I34" s="42"/>
    </row>
    <row r="35" spans="2:9" ht="20.25" customHeight="1" x14ac:dyDescent="0.25">
      <c r="B35" s="41"/>
      <c r="C35" s="53"/>
      <c r="D35" s="53" t="s">
        <v>12155</v>
      </c>
      <c r="E35" s="53"/>
      <c r="F35" s="53"/>
      <c r="G35" s="53"/>
      <c r="H35" s="53"/>
      <c r="I35" s="42"/>
    </row>
    <row r="36" spans="2:9" ht="20.25" customHeight="1" x14ac:dyDescent="0.25">
      <c r="B36" s="41"/>
      <c r="C36" s="54" t="s">
        <v>12156</v>
      </c>
      <c r="D36" s="55" t="s">
        <v>12157</v>
      </c>
      <c r="E36" s="56">
        <v>4.1200000000000001E-2</v>
      </c>
      <c r="F36" s="56">
        <v>3.2399999999999998E-2</v>
      </c>
      <c r="G36" s="56">
        <v>4.1200000000000001E-2</v>
      </c>
      <c r="H36" s="56">
        <v>3.2399999999999998E-2</v>
      </c>
      <c r="I36" s="42"/>
    </row>
    <row r="37" spans="2:9" ht="20.25" customHeight="1" x14ac:dyDescent="0.25">
      <c r="B37" s="41"/>
      <c r="C37" s="57" t="s">
        <v>12158</v>
      </c>
      <c r="D37" s="58" t="s">
        <v>12159</v>
      </c>
      <c r="E37" s="59">
        <v>1E-3</v>
      </c>
      <c r="F37" s="59">
        <v>8.0000000000000004E-4</v>
      </c>
      <c r="G37" s="59">
        <v>1E-3</v>
      </c>
      <c r="H37" s="59">
        <v>8.0000000000000004E-4</v>
      </c>
      <c r="I37" s="42"/>
    </row>
    <row r="38" spans="2:9" ht="20.25" customHeight="1" x14ac:dyDescent="0.25">
      <c r="B38" s="41"/>
      <c r="C38" s="54" t="s">
        <v>12160</v>
      </c>
      <c r="D38" s="55" t="s">
        <v>12161</v>
      </c>
      <c r="E38" s="56">
        <v>4.5999999999999999E-3</v>
      </c>
      <c r="F38" s="56">
        <v>3.5999999999999999E-3</v>
      </c>
      <c r="G38" s="56">
        <v>4.5999999999999999E-3</v>
      </c>
      <c r="H38" s="56">
        <v>3.5999999999999999E-3</v>
      </c>
      <c r="I38" s="42"/>
    </row>
    <row r="39" spans="2:9" ht="20.25" customHeight="1" x14ac:dyDescent="0.25">
      <c r="B39" s="41"/>
      <c r="C39" s="57" t="s">
        <v>12162</v>
      </c>
      <c r="D39" s="58" t="s">
        <v>12163</v>
      </c>
      <c r="E39" s="59">
        <v>3.7699999999999997E-2</v>
      </c>
      <c r="F39" s="59">
        <v>2.9600000000000001E-2</v>
      </c>
      <c r="G39" s="59">
        <v>3.7699999999999997E-2</v>
      </c>
      <c r="H39" s="59">
        <v>2.9600000000000001E-2</v>
      </c>
      <c r="I39" s="42"/>
    </row>
    <row r="40" spans="2:9" ht="20.25" customHeight="1" x14ac:dyDescent="0.25">
      <c r="B40" s="41"/>
      <c r="C40" s="54" t="s">
        <v>12164</v>
      </c>
      <c r="D40" s="55" t="s">
        <v>12165</v>
      </c>
      <c r="E40" s="56">
        <v>3.5000000000000001E-3</v>
      </c>
      <c r="F40" s="56">
        <v>2.7000000000000001E-3</v>
      </c>
      <c r="G40" s="56">
        <v>3.5000000000000001E-3</v>
      </c>
      <c r="H40" s="56">
        <v>2.7000000000000001E-3</v>
      </c>
      <c r="I40" s="42"/>
    </row>
    <row r="41" spans="2:9" ht="20.25" customHeight="1" x14ac:dyDescent="0.25">
      <c r="B41" s="41"/>
      <c r="C41" s="57" t="s">
        <v>12074</v>
      </c>
      <c r="D41" s="61" t="s">
        <v>12132</v>
      </c>
      <c r="E41" s="59">
        <f>SUM(E36:E40)</f>
        <v>8.7999999999999995E-2</v>
      </c>
      <c r="F41" s="59">
        <f>SUM(F36:F40)</f>
        <v>6.9099999999999995E-2</v>
      </c>
      <c r="G41" s="59">
        <f>SUM(G36:G40)</f>
        <v>8.7999999999999995E-2</v>
      </c>
      <c r="H41" s="59">
        <f>SUM(H36:H40)</f>
        <v>6.9099999999999995E-2</v>
      </c>
      <c r="I41" s="42"/>
    </row>
    <row r="42" spans="2:9" ht="21" customHeight="1" x14ac:dyDescent="0.25">
      <c r="B42" s="41"/>
      <c r="C42" s="53"/>
      <c r="D42" s="53" t="s">
        <v>12166</v>
      </c>
      <c r="E42" s="53"/>
      <c r="F42" s="53"/>
      <c r="G42" s="53"/>
      <c r="H42" s="53"/>
      <c r="I42" s="42"/>
    </row>
    <row r="43" spans="2:9" ht="20.25" customHeight="1" x14ac:dyDescent="0.25">
      <c r="B43" s="41"/>
      <c r="C43" s="54" t="s">
        <v>12156</v>
      </c>
      <c r="D43" s="55" t="s">
        <v>12167</v>
      </c>
      <c r="E43" s="56">
        <v>8.6199999999999999E-2</v>
      </c>
      <c r="F43" s="56">
        <v>3.6200000000000003E-2</v>
      </c>
      <c r="G43" s="56">
        <v>0.183</v>
      </c>
      <c r="H43" s="56">
        <v>7.6999999999999999E-2</v>
      </c>
      <c r="I43" s="42"/>
    </row>
    <row r="44" spans="2:9" ht="38.25" x14ac:dyDescent="0.25">
      <c r="B44" s="41"/>
      <c r="C44" s="57" t="s">
        <v>12158</v>
      </c>
      <c r="D44" s="58" t="s">
        <v>12168</v>
      </c>
      <c r="E44" s="59">
        <v>3.5000000000000001E-3</v>
      </c>
      <c r="F44" s="59">
        <v>2.7000000000000001E-3</v>
      </c>
      <c r="G44" s="59">
        <v>3.7000000000000002E-3</v>
      </c>
      <c r="H44" s="59">
        <v>2.8999999999999998E-3</v>
      </c>
      <c r="I44" s="42"/>
    </row>
    <row r="45" spans="2:9" ht="20.25" customHeight="1" x14ac:dyDescent="0.25">
      <c r="B45" s="41"/>
      <c r="C45" s="54" t="s">
        <v>12169</v>
      </c>
      <c r="D45" s="55" t="s">
        <v>12132</v>
      </c>
      <c r="E45" s="56">
        <f>SUM(E43:E44)</f>
        <v>8.9700000000000002E-2</v>
      </c>
      <c r="F45" s="56">
        <f>SUM(F43:F44)</f>
        <v>3.8900000000000004E-2</v>
      </c>
      <c r="G45" s="56">
        <f>SUM(G43:G44)</f>
        <v>0.1867</v>
      </c>
      <c r="H45" s="56">
        <f>SUM(H43:H44)</f>
        <v>7.9899999999999999E-2</v>
      </c>
      <c r="I45" s="42"/>
    </row>
    <row r="46" spans="2:9" ht="21" customHeight="1" x14ac:dyDescent="0.25">
      <c r="B46" s="41"/>
      <c r="C46" s="62"/>
      <c r="D46" s="62" t="s">
        <v>12170</v>
      </c>
      <c r="E46" s="63">
        <f>E45+E41+E34+E22</f>
        <v>0.83989999999999987</v>
      </c>
      <c r="F46" s="63">
        <f>F45+F41+F34+F22</f>
        <v>0.48959999999999998</v>
      </c>
      <c r="G46" s="63">
        <f>G45+G41+G34+G22</f>
        <v>1.1369</v>
      </c>
      <c r="H46" s="63">
        <f>H45+H41+H34+H22</f>
        <v>0.73060000000000003</v>
      </c>
      <c r="I46" s="42"/>
    </row>
    <row r="47" spans="2:9" x14ac:dyDescent="0.25">
      <c r="B47" s="41"/>
      <c r="I47" s="42"/>
    </row>
    <row r="48" spans="2:9" x14ac:dyDescent="0.25">
      <c r="B48" s="41"/>
      <c r="C48" s="40" t="s">
        <v>12171</v>
      </c>
      <c r="I48" s="42"/>
    </row>
    <row r="49" spans="2:9" x14ac:dyDescent="0.25">
      <c r="B49" s="41"/>
      <c r="I49" s="42"/>
    </row>
    <row r="50" spans="2:9" x14ac:dyDescent="0.25">
      <c r="B50" s="41"/>
      <c r="I50" s="42"/>
    </row>
    <row r="51" spans="2:9" x14ac:dyDescent="0.25">
      <c r="B51" s="41"/>
      <c r="I51" s="42"/>
    </row>
    <row r="52" spans="2:9" ht="13.5" thickBot="1" x14ac:dyDescent="0.3">
      <c r="E52" s="64"/>
      <c r="I52" s="42"/>
    </row>
    <row r="53" spans="2:9" x14ac:dyDescent="0.25">
      <c r="B53" s="38"/>
      <c r="C53" s="38"/>
      <c r="D53" s="38"/>
      <c r="E53" s="38"/>
      <c r="F53" s="38"/>
      <c r="G53" s="38"/>
      <c r="H53" s="38"/>
      <c r="I53" s="38"/>
    </row>
    <row r="56" spans="2:9" ht="12.75" customHeight="1" x14ac:dyDescent="0.25"/>
  </sheetData>
  <mergeCells count="2">
    <mergeCell ref="E10:F10"/>
    <mergeCell ref="G10:H10"/>
  </mergeCells>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6405B-FD5D-4AEA-8C49-FA395EA66644}">
  <sheetPr>
    <tabColor rgb="FFC00000"/>
    <pageSetUpPr fitToPage="1"/>
  </sheetPr>
  <dimension ref="A1:J71"/>
  <sheetViews>
    <sheetView showGridLines="0" tabSelected="1" view="pageBreakPreview" topLeftCell="A28" zoomScaleNormal="100" zoomScaleSheetLayoutView="100" workbookViewId="0">
      <selection activeCell="C22" sqref="C22:D22"/>
    </sheetView>
  </sheetViews>
  <sheetFormatPr defaultRowHeight="15" x14ac:dyDescent="0.25"/>
  <cols>
    <col min="1" max="1" width="2.7109375" style="2" customWidth="1"/>
    <col min="2" max="2" width="19.42578125" style="2" customWidth="1"/>
    <col min="3" max="3" width="48.5703125" style="2" customWidth="1"/>
    <col min="4" max="4" width="23.42578125" style="2" customWidth="1"/>
    <col min="5" max="6" width="2.7109375" style="2" customWidth="1"/>
    <col min="7" max="7" width="19.85546875" style="2" customWidth="1"/>
    <col min="8" max="8" width="20" style="2" customWidth="1"/>
    <col min="9" max="9" width="16.5703125" style="2" customWidth="1"/>
    <col min="10" max="10" width="15.85546875" style="2" bestFit="1" customWidth="1"/>
    <col min="11" max="16384" width="9.140625" style="2"/>
  </cols>
  <sheetData>
    <row r="1" spans="1:6" ht="21" x14ac:dyDescent="0.25">
      <c r="A1" s="582"/>
      <c r="B1" s="582"/>
      <c r="C1" s="582"/>
      <c r="D1" s="582"/>
      <c r="E1" s="582"/>
      <c r="F1" s="582"/>
    </row>
    <row r="3" spans="1:6" x14ac:dyDescent="0.25">
      <c r="A3" s="65"/>
      <c r="B3" s="66"/>
      <c r="C3" s="66"/>
      <c r="D3" s="66"/>
      <c r="E3" s="67"/>
    </row>
    <row r="4" spans="1:6" x14ac:dyDescent="0.25">
      <c r="A4" s="68"/>
      <c r="B4" s="65"/>
      <c r="C4" s="66"/>
      <c r="D4" s="67"/>
      <c r="E4" s="69"/>
    </row>
    <row r="5" spans="1:6" x14ac:dyDescent="0.25">
      <c r="A5" s="68"/>
      <c r="B5" s="68"/>
      <c r="D5" s="69"/>
      <c r="E5" s="69"/>
    </row>
    <row r="6" spans="1:6" x14ac:dyDescent="0.25">
      <c r="A6" s="68"/>
      <c r="B6" s="68"/>
      <c r="D6" s="69"/>
      <c r="E6" s="69"/>
    </row>
    <row r="7" spans="1:6" x14ac:dyDescent="0.25">
      <c r="A7" s="68"/>
      <c r="B7" s="68"/>
      <c r="D7" s="69"/>
      <c r="E7" s="69"/>
    </row>
    <row r="8" spans="1:6" ht="15.75" x14ac:dyDescent="0.25">
      <c r="A8" s="68"/>
      <c r="B8" s="583"/>
      <c r="C8" s="584"/>
      <c r="D8" s="585"/>
      <c r="E8" s="69"/>
    </row>
    <row r="9" spans="1:6" ht="19.5" x14ac:dyDescent="0.3">
      <c r="A9" s="68"/>
      <c r="B9" s="586" t="s">
        <v>12172</v>
      </c>
      <c r="C9" s="587"/>
      <c r="D9" s="588"/>
      <c r="E9" s="69"/>
    </row>
    <row r="10" spans="1:6" ht="19.5" x14ac:dyDescent="0.3">
      <c r="A10" s="68"/>
      <c r="B10" s="586" t="s">
        <v>12173</v>
      </c>
      <c r="C10" s="587"/>
      <c r="D10" s="588"/>
      <c r="E10" s="69"/>
    </row>
    <row r="11" spans="1:6" ht="19.5" x14ac:dyDescent="0.3">
      <c r="A11" s="68"/>
      <c r="B11" s="70"/>
      <c r="C11" s="71" t="s">
        <v>12174</v>
      </c>
      <c r="D11" s="72"/>
      <c r="E11" s="69"/>
    </row>
    <row r="12" spans="1:6" ht="15.75" x14ac:dyDescent="0.25">
      <c r="A12" s="68"/>
      <c r="B12" s="589" t="s">
        <v>12175</v>
      </c>
      <c r="C12" s="590"/>
      <c r="D12" s="591"/>
      <c r="E12" s="69"/>
    </row>
    <row r="13" spans="1:6" ht="19.5" x14ac:dyDescent="0.3">
      <c r="A13" s="68"/>
      <c r="B13" s="579" t="s">
        <v>12176</v>
      </c>
      <c r="C13" s="580"/>
      <c r="D13" s="581"/>
      <c r="E13" s="73"/>
    </row>
    <row r="14" spans="1:6" ht="18.75" x14ac:dyDescent="0.3">
      <c r="A14" s="68"/>
      <c r="B14" s="594" t="s">
        <v>12177</v>
      </c>
      <c r="C14" s="595"/>
      <c r="D14" s="596"/>
      <c r="E14" s="73"/>
    </row>
    <row r="15" spans="1:6" ht="8.25" customHeight="1" x14ac:dyDescent="0.25">
      <c r="A15" s="68"/>
      <c r="C15" s="74"/>
      <c r="E15" s="69"/>
    </row>
    <row r="16" spans="1:6" x14ac:dyDescent="0.25">
      <c r="A16" s="75"/>
      <c r="B16" s="76"/>
      <c r="C16" s="597"/>
      <c r="D16" s="598"/>
      <c r="E16" s="77"/>
      <c r="F16" s="78"/>
    </row>
    <row r="17" spans="1:9" ht="263.25" customHeight="1" x14ac:dyDescent="0.25">
      <c r="A17" s="75"/>
      <c r="B17" s="79" t="s">
        <v>12178</v>
      </c>
      <c r="C17" s="599" t="s">
        <v>16032</v>
      </c>
      <c r="D17" s="600"/>
      <c r="E17" s="77"/>
      <c r="F17" s="78"/>
      <c r="I17" s="1"/>
    </row>
    <row r="18" spans="1:9" x14ac:dyDescent="0.25">
      <c r="A18" s="75"/>
      <c r="B18" s="80" t="s">
        <v>12179</v>
      </c>
      <c r="C18" s="601" t="s">
        <v>16030</v>
      </c>
      <c r="D18" s="602"/>
      <c r="E18" s="77"/>
      <c r="F18" s="78"/>
    </row>
    <row r="19" spans="1:9" x14ac:dyDescent="0.25">
      <c r="A19" s="75"/>
      <c r="B19" s="81" t="s">
        <v>12180</v>
      </c>
      <c r="C19" s="603" t="s">
        <v>16029</v>
      </c>
      <c r="D19" s="604"/>
      <c r="E19" s="77"/>
      <c r="F19" s="78"/>
    </row>
    <row r="20" spans="1:9" x14ac:dyDescent="0.25">
      <c r="A20" s="75"/>
      <c r="B20" s="82" t="s">
        <v>12181</v>
      </c>
      <c r="C20" s="603" t="s">
        <v>16031</v>
      </c>
      <c r="D20" s="602"/>
      <c r="E20" s="83"/>
      <c r="F20" s="78"/>
      <c r="G20" s="84"/>
    </row>
    <row r="21" spans="1:9" x14ac:dyDescent="0.25">
      <c r="A21" s="75"/>
      <c r="B21" s="80" t="s">
        <v>12182</v>
      </c>
      <c r="C21" s="601" t="s">
        <v>12455</v>
      </c>
      <c r="D21" s="602"/>
      <c r="E21" s="85"/>
      <c r="F21" s="78"/>
    </row>
    <row r="22" spans="1:9" x14ac:dyDescent="0.25">
      <c r="A22" s="75"/>
      <c r="B22" s="80" t="s">
        <v>12183</v>
      </c>
      <c r="C22" s="605">
        <v>44503</v>
      </c>
      <c r="D22" s="606"/>
      <c r="E22" s="85"/>
      <c r="F22" s="78"/>
      <c r="H22" s="84"/>
    </row>
    <row r="23" spans="1:9" x14ac:dyDescent="0.25">
      <c r="A23" s="75"/>
      <c r="B23" s="81" t="s">
        <v>12184</v>
      </c>
      <c r="C23" s="607" t="s">
        <v>16035</v>
      </c>
      <c r="D23" s="608"/>
      <c r="E23" s="85"/>
      <c r="F23" s="78"/>
    </row>
    <row r="24" spans="1:9" ht="5.25" customHeight="1" x14ac:dyDescent="0.25">
      <c r="A24" s="75"/>
      <c r="B24" s="80"/>
      <c r="C24" s="86"/>
      <c r="D24" s="87"/>
      <c r="E24" s="85"/>
      <c r="F24" s="78"/>
    </row>
    <row r="25" spans="1:9" x14ac:dyDescent="0.25">
      <c r="A25" s="75"/>
      <c r="B25" s="80" t="s">
        <v>12185</v>
      </c>
      <c r="C25" s="86" t="s">
        <v>12186</v>
      </c>
      <c r="D25" s="87"/>
      <c r="E25" s="85"/>
      <c r="F25" s="78"/>
    </row>
    <row r="26" spans="1:9" x14ac:dyDescent="0.25">
      <c r="A26" s="75"/>
      <c r="B26" s="80" t="str">
        <f>UPPER(IF('!Dados'!G3="Com Desoneração",'!Dados'!I6,'!Dados'!I7))</f>
        <v>TABELA DE REFERÊNCIA:. SINAPI - SETEMBRO DE 2021 SEM DESONERAÇÃO</v>
      </c>
      <c r="C26" s="86"/>
      <c r="D26" s="88"/>
      <c r="E26" s="85"/>
      <c r="F26" s="78"/>
    </row>
    <row r="27" spans="1:9" x14ac:dyDescent="0.25">
      <c r="A27" s="75"/>
      <c r="B27" s="80" t="s">
        <v>12187</v>
      </c>
      <c r="C27" s="609" t="s">
        <v>16033</v>
      </c>
      <c r="D27" s="610"/>
      <c r="E27" s="85"/>
      <c r="F27" s="78"/>
    </row>
    <row r="28" spans="1:9" x14ac:dyDescent="0.25">
      <c r="A28" s="75"/>
      <c r="B28" s="89"/>
      <c r="C28" s="90"/>
      <c r="D28" s="91"/>
      <c r="E28" s="85"/>
      <c r="F28" s="78"/>
    </row>
    <row r="29" spans="1:9" ht="145.5" customHeight="1" x14ac:dyDescent="0.25">
      <c r="A29" s="75"/>
      <c r="B29" s="92" t="s">
        <v>12188</v>
      </c>
      <c r="C29" s="611" t="s">
        <v>12189</v>
      </c>
      <c r="D29" s="612"/>
      <c r="E29" s="85"/>
      <c r="F29" s="78"/>
    </row>
    <row r="30" spans="1:9" x14ac:dyDescent="0.25">
      <c r="A30" s="93"/>
      <c r="B30" s="94" t="s">
        <v>12190</v>
      </c>
      <c r="C30" s="592" t="s">
        <v>12191</v>
      </c>
      <c r="D30" s="593"/>
      <c r="E30" s="95"/>
      <c r="F30" s="96"/>
    </row>
    <row r="31" spans="1:9" x14ac:dyDescent="0.25">
      <c r="A31" s="75"/>
      <c r="B31" s="97"/>
      <c r="C31" s="98"/>
      <c r="D31" s="78"/>
      <c r="E31" s="85"/>
      <c r="F31" s="78"/>
    </row>
    <row r="32" spans="1:9" ht="17.25" x14ac:dyDescent="0.25">
      <c r="A32" s="75"/>
      <c r="B32" s="615" t="s">
        <v>12192</v>
      </c>
      <c r="C32" s="616"/>
      <c r="D32" s="617"/>
      <c r="E32" s="85"/>
      <c r="F32" s="78"/>
      <c r="G32" s="99"/>
    </row>
    <row r="33" spans="1:10" ht="16.5" x14ac:dyDescent="0.25">
      <c r="A33" s="100"/>
      <c r="B33" s="101" t="s">
        <v>12193</v>
      </c>
      <c r="C33" s="102"/>
      <c r="D33" s="103">
        <f>D35/(1+BDI_Materiais!$H$27)</f>
        <v>6975014.2857142817</v>
      </c>
      <c r="E33" s="104"/>
      <c r="F33" s="105"/>
      <c r="G33" s="106"/>
      <c r="H33" s="107"/>
      <c r="I33" s="108"/>
      <c r="J33" s="108"/>
    </row>
    <row r="34" spans="1:10" ht="16.5" x14ac:dyDescent="0.25">
      <c r="A34" s="100"/>
      <c r="B34" s="101" t="str">
        <f>UPPER(IF('!Dados'!G3="Com Desoneração",'!Dados'!C8,'!Dados'!C9))</f>
        <v>BDI = 20,26%...........................................................................................................</v>
      </c>
      <c r="C34" s="102"/>
      <c r="D34" s="103">
        <f>D33*BDI_Materiais!$H$27</f>
        <v>1413137.8942857136</v>
      </c>
      <c r="E34" s="104"/>
      <c r="F34" s="105"/>
      <c r="G34" s="99"/>
      <c r="H34" s="107"/>
      <c r="I34" s="108"/>
      <c r="J34" s="108"/>
    </row>
    <row r="35" spans="1:10" ht="16.5" x14ac:dyDescent="0.25">
      <c r="A35" s="109"/>
      <c r="B35" s="112" t="s">
        <v>12194</v>
      </c>
      <c r="C35" s="102"/>
      <c r="D35" s="103">
        <f>'MOD 1'!J1090</f>
        <v>8388152.1799999941</v>
      </c>
      <c r="E35" s="104"/>
      <c r="F35" s="105"/>
      <c r="G35" s="110"/>
      <c r="H35" s="107"/>
      <c r="I35" s="111"/>
    </row>
    <row r="36" spans="1:10" s="386" customFormat="1" ht="16.5" x14ac:dyDescent="0.25">
      <c r="A36" s="109"/>
      <c r="B36" s="101"/>
      <c r="C36" s="102"/>
      <c r="D36" s="103"/>
      <c r="E36" s="104"/>
      <c r="F36" s="105"/>
      <c r="G36" s="110"/>
      <c r="H36" s="107"/>
      <c r="I36" s="111"/>
    </row>
    <row r="37" spans="1:10" ht="16.5" x14ac:dyDescent="0.25">
      <c r="A37" s="68"/>
      <c r="B37" s="112" t="s">
        <v>16028</v>
      </c>
      <c r="C37" s="102"/>
      <c r="D37" s="103">
        <f>D35</f>
        <v>8388152.1799999941</v>
      </c>
      <c r="E37" s="113"/>
      <c r="F37" s="114"/>
      <c r="G37" s="108"/>
      <c r="H37" s="107"/>
    </row>
    <row r="38" spans="1:10" ht="12" customHeight="1" x14ac:dyDescent="0.25">
      <c r="A38" s="115"/>
      <c r="B38" s="618" t="s">
        <v>12195</v>
      </c>
      <c r="C38" s="618"/>
      <c r="D38" s="619"/>
      <c r="E38" s="104"/>
      <c r="F38" s="105"/>
      <c r="G38" s="108"/>
      <c r="H38" s="108"/>
      <c r="I38" s="108"/>
      <c r="J38" s="108"/>
    </row>
    <row r="39" spans="1:10" ht="17.25" x14ac:dyDescent="0.25">
      <c r="A39" s="116"/>
      <c r="B39" s="620" t="s">
        <v>12196</v>
      </c>
      <c r="C39" s="621"/>
      <c r="D39" s="622"/>
      <c r="E39" s="113"/>
      <c r="F39" s="114"/>
      <c r="G39" s="108"/>
    </row>
    <row r="40" spans="1:10" ht="16.5" x14ac:dyDescent="0.25">
      <c r="A40" s="116"/>
      <c r="B40" s="102" t="s">
        <v>12193</v>
      </c>
      <c r="C40" s="102"/>
      <c r="D40" s="103">
        <f>D43/(1+BDI_Materiais!$H$27)</f>
        <v>1544932.2467986031</v>
      </c>
      <c r="E40" s="113"/>
      <c r="F40" s="114"/>
      <c r="G40" s="108"/>
    </row>
    <row r="41" spans="1:10" ht="16.5" x14ac:dyDescent="0.25">
      <c r="A41" s="116"/>
      <c r="B41" s="102" t="str">
        <f>UPPER(IF('!Dados'!G3="Com Desoneração",'!Dados'!C8,'!Dados'!C9))</f>
        <v>BDI = 20,26%...........................................................................................................</v>
      </c>
      <c r="C41" s="102"/>
      <c r="D41" s="103">
        <f>D40*BDI_Materiais!$H$27</f>
        <v>313003.27320139698</v>
      </c>
      <c r="E41" s="113"/>
      <c r="F41" s="114"/>
      <c r="G41" s="106"/>
      <c r="H41" s="108"/>
    </row>
    <row r="42" spans="1:10" ht="6.75" customHeight="1" x14ac:dyDescent="0.25">
      <c r="A42" s="116"/>
      <c r="B42" s="102"/>
      <c r="C42" s="102"/>
      <c r="D42" s="103"/>
      <c r="E42" s="113"/>
      <c r="F42" s="114"/>
      <c r="G42" s="106"/>
      <c r="H42" s="108"/>
    </row>
    <row r="43" spans="1:10" ht="16.5" x14ac:dyDescent="0.25">
      <c r="A43" s="116"/>
      <c r="B43" s="102" t="s">
        <v>12197</v>
      </c>
      <c r="C43" s="102"/>
      <c r="D43" s="103">
        <f>'MOD 2'!J271</f>
        <v>1857935.52</v>
      </c>
      <c r="E43" s="113"/>
      <c r="F43" s="114"/>
      <c r="G43" s="106"/>
      <c r="H43" s="108"/>
    </row>
    <row r="44" spans="1:10" ht="9" customHeight="1" x14ac:dyDescent="0.25">
      <c r="A44" s="116"/>
      <c r="B44" s="102"/>
      <c r="C44" s="102"/>
      <c r="D44" s="103"/>
      <c r="E44" s="113"/>
      <c r="F44" s="114"/>
      <c r="G44" s="106"/>
      <c r="H44" s="108"/>
    </row>
    <row r="45" spans="1:10" ht="17.25" x14ac:dyDescent="0.25">
      <c r="A45" s="116"/>
      <c r="B45" s="620" t="s">
        <v>12198</v>
      </c>
      <c r="C45" s="621"/>
      <c r="D45" s="622"/>
      <c r="E45" s="113"/>
      <c r="F45" s="114"/>
      <c r="G45" s="117"/>
    </row>
    <row r="46" spans="1:10" ht="16.5" x14ac:dyDescent="0.25">
      <c r="A46" s="100"/>
      <c r="B46" s="101" t="s">
        <v>12199</v>
      </c>
      <c r="C46" s="102"/>
      <c r="D46" s="103">
        <f>D49/(1+BDI_Equipamentos!$H$27)</f>
        <v>48012.387427158748</v>
      </c>
      <c r="E46" s="104"/>
      <c r="F46" s="105"/>
      <c r="G46" s="118"/>
      <c r="H46" s="119"/>
      <c r="I46" s="120"/>
    </row>
    <row r="47" spans="1:10" ht="16.5" x14ac:dyDescent="0.25">
      <c r="A47" s="100"/>
      <c r="B47" s="101" t="str">
        <f>UPPER(IF('!Dados'!G3="Com Desoneração",'!Dados'!C10,'!Dados'!C10))</f>
        <v>BDI = 13,26%...........................................................................................................</v>
      </c>
      <c r="C47" s="102"/>
      <c r="D47" s="103">
        <f>D49-D46</f>
        <v>6366.4425728412534</v>
      </c>
      <c r="E47" s="104"/>
      <c r="F47" s="105"/>
      <c r="G47" s="106"/>
      <c r="H47" s="108"/>
      <c r="I47" s="121"/>
    </row>
    <row r="48" spans="1:10" ht="7.5" customHeight="1" x14ac:dyDescent="0.25">
      <c r="A48" s="75"/>
      <c r="B48" s="101"/>
      <c r="C48" s="102"/>
      <c r="D48" s="103"/>
      <c r="E48" s="85"/>
      <c r="F48" s="78"/>
      <c r="H48" s="122"/>
      <c r="I48" s="122"/>
    </row>
    <row r="49" spans="1:9" ht="15.75" x14ac:dyDescent="0.25">
      <c r="A49" s="75"/>
      <c r="B49" s="101" t="s">
        <v>12200</v>
      </c>
      <c r="C49" s="102"/>
      <c r="D49" s="103">
        <f>EQUIPAMENTOS!J22</f>
        <v>54378.83</v>
      </c>
      <c r="E49" s="85"/>
      <c r="F49" s="78"/>
      <c r="G49" s="108"/>
      <c r="H49" s="122"/>
      <c r="I49" s="122"/>
    </row>
    <row r="50" spans="1:9" ht="6" customHeight="1" x14ac:dyDescent="0.25">
      <c r="A50" s="75"/>
      <c r="B50" s="101"/>
      <c r="C50" s="102"/>
      <c r="D50" s="103"/>
      <c r="E50" s="85"/>
      <c r="F50" s="78"/>
      <c r="H50" s="122"/>
      <c r="I50" s="122"/>
    </row>
    <row r="51" spans="1:9" ht="7.5" customHeight="1" x14ac:dyDescent="0.25">
      <c r="A51" s="75"/>
      <c r="B51" s="101"/>
      <c r="C51" s="102"/>
      <c r="D51" s="103"/>
      <c r="E51" s="85"/>
      <c r="F51" s="78"/>
      <c r="H51" s="122"/>
      <c r="I51" s="122"/>
    </row>
    <row r="52" spans="1:9" ht="15.75" x14ac:dyDescent="0.25">
      <c r="A52" s="123"/>
      <c r="B52" s="124" t="s">
        <v>12201</v>
      </c>
      <c r="C52" s="102"/>
      <c r="D52" s="103">
        <f>D49+D43</f>
        <v>1912314.35</v>
      </c>
      <c r="E52" s="85"/>
      <c r="F52" s="78"/>
      <c r="G52" s="108"/>
    </row>
    <row r="53" spans="1:9" x14ac:dyDescent="0.25">
      <c r="A53" s="123"/>
      <c r="B53" s="618" t="s">
        <v>12195</v>
      </c>
      <c r="C53" s="618"/>
      <c r="D53" s="619"/>
      <c r="E53" s="85"/>
      <c r="F53" s="78"/>
      <c r="G53" s="108"/>
    </row>
    <row r="54" spans="1:9" ht="18.75" x14ac:dyDescent="0.25">
      <c r="A54" s="123"/>
      <c r="B54" s="125" t="s">
        <v>12202</v>
      </c>
      <c r="C54" s="125"/>
      <c r="D54" s="126">
        <f>D37+D52</f>
        <v>10300466.529999994</v>
      </c>
      <c r="E54" s="69"/>
      <c r="G54" s="108"/>
      <c r="H54" s="106">
        <f>Cronograma!R31</f>
        <v>10300466.529999994</v>
      </c>
    </row>
    <row r="55" spans="1:9" ht="15.75" x14ac:dyDescent="0.25">
      <c r="A55" s="123"/>
      <c r="B55" s="623"/>
      <c r="C55" s="623"/>
      <c r="D55" s="127"/>
      <c r="E55" s="69"/>
      <c r="F55" s="128"/>
      <c r="G55" s="108"/>
      <c r="H55" s="108">
        <f>D54-H54</f>
        <v>0</v>
      </c>
    </row>
    <row r="56" spans="1:9" ht="7.5" customHeight="1" x14ac:dyDescent="0.25">
      <c r="A56" s="75"/>
      <c r="B56" s="78"/>
      <c r="C56" s="78"/>
      <c r="D56" s="129"/>
      <c r="E56" s="85"/>
      <c r="F56" s="78"/>
      <c r="H56" s="122"/>
      <c r="I56" s="122"/>
    </row>
    <row r="57" spans="1:9" ht="55.5" customHeight="1" x14ac:dyDescent="0.25">
      <c r="A57" s="75"/>
      <c r="B57" s="130" t="s">
        <v>12203</v>
      </c>
      <c r="C57" s="613" t="s">
        <v>12204</v>
      </c>
      <c r="D57" s="614"/>
      <c r="E57" s="85"/>
      <c r="F57" s="78"/>
    </row>
    <row r="58" spans="1:9" x14ac:dyDescent="0.25">
      <c r="A58" s="131"/>
      <c r="B58" s="132"/>
      <c r="C58" s="132"/>
      <c r="D58" s="132"/>
      <c r="E58" s="133"/>
      <c r="F58" s="78"/>
    </row>
    <row r="60" spans="1:9" x14ac:dyDescent="0.25">
      <c r="D60" s="128"/>
      <c r="F60" s="128"/>
    </row>
    <row r="61" spans="1:9" x14ac:dyDescent="0.25">
      <c r="D61" s="128"/>
    </row>
    <row r="62" spans="1:9" x14ac:dyDescent="0.25">
      <c r="D62" s="128"/>
    </row>
    <row r="63" spans="1:9" x14ac:dyDescent="0.25">
      <c r="D63" s="128"/>
    </row>
    <row r="64" spans="1:9" x14ac:dyDescent="0.25">
      <c r="D64" s="128"/>
    </row>
    <row r="66" spans="4:6" x14ac:dyDescent="0.25">
      <c r="D66" s="128"/>
      <c r="F66" s="134"/>
    </row>
    <row r="69" spans="4:6" x14ac:dyDescent="0.25">
      <c r="F69" s="135"/>
    </row>
    <row r="71" spans="4:6" x14ac:dyDescent="0.25">
      <c r="F71" s="118"/>
    </row>
  </sheetData>
  <mergeCells count="25">
    <mergeCell ref="C57:D57"/>
    <mergeCell ref="B32:D32"/>
    <mergeCell ref="B38:D38"/>
    <mergeCell ref="B39:D39"/>
    <mergeCell ref="B45:D45"/>
    <mergeCell ref="B53:D53"/>
    <mergeCell ref="B55:C55"/>
    <mergeCell ref="C30:D30"/>
    <mergeCell ref="B14:D14"/>
    <mergeCell ref="C16:D16"/>
    <mergeCell ref="C17:D17"/>
    <mergeCell ref="C18:D18"/>
    <mergeCell ref="C19:D19"/>
    <mergeCell ref="C20:D20"/>
    <mergeCell ref="C21:D21"/>
    <mergeCell ref="C22:D22"/>
    <mergeCell ref="C23:D23"/>
    <mergeCell ref="C27:D27"/>
    <mergeCell ref="C29:D29"/>
    <mergeCell ref="B13:D13"/>
    <mergeCell ref="A1:F1"/>
    <mergeCell ref="B8:D8"/>
    <mergeCell ref="B9:D9"/>
    <mergeCell ref="B10:D10"/>
    <mergeCell ref="B12:D12"/>
  </mergeCells>
  <printOptions horizontalCentered="1" verticalCentered="1"/>
  <pageMargins left="0.19685039370078741" right="0.19685039370078741" top="0.59055118110236227" bottom="0.59055118110236227" header="0.39370078740157483" footer="0.39370078740157483"/>
  <pageSetup paperSize="9" scale="62"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98C0-FBFC-4A2E-A498-2D8588A163F5}">
  <sheetPr>
    <tabColor rgb="FF00B050"/>
    <pageSetUpPr fitToPage="1"/>
  </sheetPr>
  <dimension ref="A1:AJ40"/>
  <sheetViews>
    <sheetView showGridLines="0" view="pageBreakPreview" zoomScaleNormal="50" zoomScaleSheetLayoutView="100" workbookViewId="0">
      <selection activeCell="C7" sqref="C1:C1048576"/>
    </sheetView>
  </sheetViews>
  <sheetFormatPr defaultColWidth="9.140625" defaultRowHeight="15" x14ac:dyDescent="0.25"/>
  <cols>
    <col min="1" max="1" width="13.85546875" style="166" customWidth="1"/>
    <col min="2" max="2" width="28.7109375" style="166" customWidth="1"/>
    <col min="3" max="3" width="15.85546875" style="166" customWidth="1"/>
    <col min="4" max="17" width="13.85546875" style="166" customWidth="1"/>
    <col min="18" max="18" width="21.42578125" style="2" customWidth="1"/>
    <col min="19" max="20" width="16.5703125" style="2" customWidth="1"/>
    <col min="21" max="21" width="20.28515625" style="2" bestFit="1" customWidth="1"/>
    <col min="22" max="22" width="16.5703125" style="2" customWidth="1"/>
    <col min="23" max="23" width="17.28515625" style="2" bestFit="1" customWidth="1"/>
    <col min="24" max="24" width="16.5703125" style="2" customWidth="1"/>
    <col min="25" max="25" width="19.28515625" style="2" customWidth="1"/>
    <col min="26" max="26" width="16.5703125" hidden="1" customWidth="1"/>
    <col min="27" max="27" width="18.85546875" style="2" bestFit="1" customWidth="1"/>
    <col min="28" max="16384" width="9.140625" style="166"/>
  </cols>
  <sheetData>
    <row r="1" spans="1:36" s="139" customFormat="1" x14ac:dyDescent="0.25">
      <c r="A1" s="136"/>
      <c r="B1" s="136"/>
      <c r="C1" s="137"/>
      <c r="D1" s="138"/>
      <c r="P1" s="628" t="s">
        <v>12036</v>
      </c>
      <c r="Q1" s="629"/>
      <c r="R1" s="140">
        <f>BDI_Materiais!$H$27</f>
        <v>0.2026</v>
      </c>
      <c r="S1" s="141"/>
      <c r="T1" s="141"/>
      <c r="U1" s="141"/>
      <c r="V1" s="141"/>
      <c r="X1" s="142"/>
      <c r="Y1"/>
      <c r="Z1"/>
      <c r="AA1"/>
      <c r="AB1"/>
      <c r="AC1"/>
      <c r="AD1"/>
      <c r="AE1"/>
      <c r="AF1" s="142"/>
      <c r="AG1" s="142"/>
      <c r="AH1" s="142"/>
      <c r="AI1" s="142"/>
      <c r="AJ1" s="142"/>
    </row>
    <row r="2" spans="1:36" s="139" customFormat="1" x14ac:dyDescent="0.25">
      <c r="A2" s="136"/>
      <c r="B2" s="143"/>
      <c r="C2" s="143"/>
      <c r="D2" s="144"/>
      <c r="O2" s="145"/>
      <c r="P2" s="628" t="s">
        <v>12037</v>
      </c>
      <c r="Q2" s="629"/>
      <c r="R2" s="140">
        <f>BDI_Equipamentos!$H$27</f>
        <v>0.1326</v>
      </c>
      <c r="S2" s="141"/>
      <c r="T2" s="141"/>
      <c r="U2" s="141"/>
      <c r="V2" s="141"/>
      <c r="X2" s="142"/>
      <c r="Y2"/>
      <c r="Z2"/>
      <c r="AA2"/>
      <c r="AB2"/>
      <c r="AC2"/>
      <c r="AD2"/>
      <c r="AE2"/>
      <c r="AF2" s="142"/>
      <c r="AG2" s="142"/>
      <c r="AH2" s="142"/>
      <c r="AI2" s="142"/>
      <c r="AJ2" s="142"/>
    </row>
    <row r="3" spans="1:36" s="139" customFormat="1" x14ac:dyDescent="0.25">
      <c r="A3" s="136"/>
      <c r="B3" s="143"/>
      <c r="C3" s="143"/>
      <c r="D3" s="144"/>
      <c r="E3" s="146"/>
      <c r="F3" s="146"/>
      <c r="G3" s="146"/>
      <c r="H3" s="146"/>
      <c r="I3" s="146"/>
      <c r="J3" s="146"/>
      <c r="K3" s="147"/>
      <c r="O3" s="145"/>
      <c r="P3" s="145"/>
      <c r="Q3" s="145"/>
      <c r="R3" s="145"/>
      <c r="S3" s="141"/>
      <c r="T3" s="141"/>
      <c r="U3" s="141"/>
      <c r="V3" s="141"/>
      <c r="X3" s="142"/>
      <c r="Y3"/>
      <c r="Z3"/>
      <c r="AA3"/>
      <c r="AB3"/>
      <c r="AC3"/>
      <c r="AD3"/>
      <c r="AE3"/>
      <c r="AF3" s="142"/>
      <c r="AG3" s="142"/>
      <c r="AH3" s="142"/>
      <c r="AI3" s="142"/>
      <c r="AJ3" s="142"/>
    </row>
    <row r="4" spans="1:36" s="139" customFormat="1" x14ac:dyDescent="0.25">
      <c r="A4" s="148"/>
      <c r="B4" s="148"/>
      <c r="C4" s="148"/>
      <c r="D4" s="149"/>
      <c r="E4" s="150"/>
      <c r="F4" s="150"/>
      <c r="G4" s="150"/>
      <c r="H4" s="150"/>
      <c r="I4" s="150"/>
      <c r="J4" s="150"/>
      <c r="K4" s="151"/>
      <c r="O4" s="145"/>
      <c r="P4" s="145"/>
      <c r="Q4" s="145"/>
      <c r="S4" s="141"/>
      <c r="T4" s="141"/>
      <c r="U4" s="141"/>
      <c r="V4" s="141"/>
      <c r="X4" s="142"/>
      <c r="Y4"/>
      <c r="Z4"/>
      <c r="AA4"/>
      <c r="AB4"/>
      <c r="AC4"/>
      <c r="AD4"/>
      <c r="AE4"/>
      <c r="AF4" s="142"/>
      <c r="AG4" s="142"/>
      <c r="AH4" s="142"/>
      <c r="AI4" s="142"/>
      <c r="AJ4" s="142"/>
    </row>
    <row r="5" spans="1:36" s="139" customFormat="1" x14ac:dyDescent="0.25">
      <c r="A5" s="152" t="s">
        <v>16029</v>
      </c>
      <c r="B5" s="153"/>
      <c r="C5" s="153"/>
      <c r="D5" s="154"/>
      <c r="E5" s="155"/>
      <c r="F5" s="155"/>
      <c r="G5" s="155"/>
      <c r="H5" s="155"/>
      <c r="I5" s="155"/>
      <c r="J5" s="155"/>
      <c r="K5" s="156"/>
      <c r="R5" s="157" t="s">
        <v>16931</v>
      </c>
      <c r="S5" s="141"/>
      <c r="T5" s="141"/>
      <c r="U5" s="141"/>
      <c r="V5" s="141"/>
      <c r="X5" s="142"/>
      <c r="Y5"/>
      <c r="Z5"/>
      <c r="AA5"/>
      <c r="AB5"/>
      <c r="AC5"/>
      <c r="AD5"/>
      <c r="AE5"/>
      <c r="AF5" s="142"/>
      <c r="AG5" s="142"/>
      <c r="AH5" s="142"/>
      <c r="AI5" s="142"/>
      <c r="AJ5" s="142"/>
    </row>
    <row r="6" spans="1:36" s="139" customFormat="1" ht="15" customHeight="1" x14ac:dyDescent="0.25">
      <c r="A6" s="152" t="s">
        <v>16031</v>
      </c>
      <c r="B6" s="152"/>
      <c r="C6" s="148"/>
      <c r="D6" s="149"/>
      <c r="K6" s="158"/>
      <c r="R6" s="159" t="s">
        <v>16034</v>
      </c>
      <c r="S6" s="141"/>
      <c r="T6" s="141"/>
      <c r="U6" s="141"/>
      <c r="V6" s="141"/>
      <c r="X6" s="142"/>
      <c r="Y6"/>
      <c r="Z6"/>
      <c r="AA6"/>
      <c r="AB6"/>
      <c r="AC6"/>
      <c r="AD6"/>
      <c r="AE6"/>
      <c r="AF6" s="142"/>
      <c r="AG6" s="142"/>
      <c r="AH6" s="142"/>
      <c r="AI6" s="142"/>
      <c r="AJ6" s="142"/>
    </row>
    <row r="7" spans="1:36" s="139" customFormat="1" x14ac:dyDescent="0.25">
      <c r="A7" s="160" t="s">
        <v>12175</v>
      </c>
      <c r="B7" s="148"/>
      <c r="C7" s="148"/>
      <c r="D7" s="149"/>
      <c r="K7" s="158"/>
      <c r="R7" s="161" t="str">
        <f>IF('!Dados'!$G$3="Com Desoneração",'!Dados'!$E$6,'!Dados'!$E$7)</f>
        <v>LEIS SOCIAIS HORISTAS: 113,69%</v>
      </c>
      <c r="S7" s="161"/>
      <c r="T7" s="161"/>
      <c r="U7" s="141"/>
      <c r="V7" s="141"/>
      <c r="X7" s="142"/>
      <c r="Y7"/>
      <c r="Z7"/>
      <c r="AA7"/>
      <c r="AB7"/>
      <c r="AC7"/>
      <c r="AD7"/>
      <c r="AE7"/>
      <c r="AF7" s="142"/>
      <c r="AG7" s="142"/>
      <c r="AH7" s="142"/>
      <c r="AI7" s="142"/>
      <c r="AJ7" s="142"/>
    </row>
    <row r="8" spans="1:36" s="139" customFormat="1" x14ac:dyDescent="0.25">
      <c r="A8" s="160" t="s">
        <v>12205</v>
      </c>
      <c r="B8" s="148"/>
      <c r="C8" s="148"/>
      <c r="D8" s="149"/>
      <c r="E8" s="162"/>
      <c r="F8" s="162"/>
      <c r="G8" s="162"/>
      <c r="H8" s="162"/>
      <c r="I8" s="162"/>
      <c r="K8" s="159"/>
      <c r="R8" s="159" t="str">
        <f>IF('!Dados'!$G$3="Com Desoneração",'!Dados'!$G$6,'!Dados'!$G$7)</f>
        <v>LEIS SOCIAIS MENSALISTAS: 73,06%</v>
      </c>
      <c r="S8" s="141"/>
      <c r="T8" s="141"/>
      <c r="U8" s="141"/>
      <c r="V8" s="141"/>
      <c r="X8" s="142"/>
      <c r="Y8"/>
      <c r="Z8"/>
      <c r="AA8"/>
      <c r="AB8"/>
      <c r="AC8"/>
      <c r="AD8"/>
      <c r="AE8"/>
      <c r="AF8" s="142"/>
      <c r="AG8" s="142"/>
      <c r="AH8" s="142"/>
      <c r="AI8" s="142"/>
      <c r="AJ8" s="142"/>
    </row>
    <row r="9" spans="1:36" s="139" customFormat="1" x14ac:dyDescent="0.25">
      <c r="A9" s="160" t="s">
        <v>12206</v>
      </c>
      <c r="B9" s="148"/>
      <c r="C9" s="148"/>
      <c r="D9" s="138"/>
      <c r="E9" s="162"/>
      <c r="F9" s="162"/>
      <c r="G9" s="162"/>
      <c r="H9" s="162"/>
      <c r="I9" s="162"/>
      <c r="J9" s="162"/>
      <c r="K9" s="159"/>
      <c r="R9" s="159" t="str">
        <f>IF('!Dados'!$G$3="Com Desoneração",'!Dados'!$I$6,'!Dados'!$I$7)</f>
        <v>TABELA DE REFERÊNCIA:. SINAPI - SETEMBRO DE 2021 SEM DESONERAÇÃO</v>
      </c>
      <c r="S9" s="141"/>
      <c r="T9" s="141"/>
      <c r="U9" s="141"/>
      <c r="V9" s="141"/>
      <c r="X9" s="142"/>
      <c r="Y9"/>
      <c r="Z9"/>
      <c r="AA9"/>
      <c r="AB9"/>
      <c r="AC9"/>
      <c r="AD9"/>
      <c r="AE9"/>
      <c r="AF9" s="142"/>
      <c r="AG9" s="142"/>
      <c r="AH9" s="142"/>
      <c r="AI9" s="142"/>
      <c r="AJ9" s="142"/>
    </row>
    <row r="10" spans="1:36" s="163" customFormat="1" ht="18.75" customHeight="1" x14ac:dyDescent="0.25">
      <c r="A10" s="632" t="s">
        <v>12207</v>
      </c>
      <c r="B10" s="633"/>
      <c r="C10" s="633"/>
      <c r="D10" s="633"/>
      <c r="E10" s="633"/>
      <c r="F10" s="633"/>
      <c r="G10" s="633"/>
      <c r="H10" s="633"/>
      <c r="I10" s="633"/>
      <c r="J10" s="633"/>
      <c r="K10" s="633"/>
      <c r="L10" s="633"/>
      <c r="M10" s="633"/>
      <c r="N10" s="633"/>
      <c r="O10" s="633"/>
      <c r="P10" s="633"/>
      <c r="Q10" s="633"/>
      <c r="R10" s="633"/>
      <c r="S10" s="40"/>
      <c r="T10" s="40"/>
      <c r="U10" s="40"/>
      <c r="V10" s="40"/>
      <c r="W10" s="2"/>
      <c r="X10" s="2"/>
      <c r="Y10"/>
      <c r="Z10"/>
      <c r="AA10"/>
      <c r="AB10"/>
      <c r="AC10"/>
      <c r="AD10"/>
      <c r="AE10"/>
      <c r="AF10" s="2"/>
    </row>
    <row r="11" spans="1:36" x14ac:dyDescent="0.25">
      <c r="A11" s="634" t="s">
        <v>12208</v>
      </c>
      <c r="B11" s="634" t="s">
        <v>12209</v>
      </c>
      <c r="C11" s="634" t="s">
        <v>12210</v>
      </c>
      <c r="D11" s="636" t="s">
        <v>12211</v>
      </c>
      <c r="E11" s="637"/>
      <c r="F11" s="637"/>
      <c r="G11" s="637"/>
      <c r="H11" s="637"/>
      <c r="I11" s="637"/>
      <c r="J11" s="637"/>
      <c r="K11" s="637"/>
      <c r="L11" s="637"/>
      <c r="M11" s="637"/>
      <c r="N11" s="637"/>
      <c r="O11" s="637"/>
      <c r="P11" s="637"/>
      <c r="Q11" s="637"/>
      <c r="R11" s="165" t="s">
        <v>12212</v>
      </c>
      <c r="S11" s="183"/>
      <c r="T11" s="183"/>
      <c r="U11" s="183"/>
      <c r="V11" s="183"/>
      <c r="AB11" s="2"/>
      <c r="AC11" s="2"/>
      <c r="AD11" s="2"/>
      <c r="AE11" s="2"/>
      <c r="AF11" s="2"/>
    </row>
    <row r="12" spans="1:36" x14ac:dyDescent="0.25">
      <c r="A12" s="635"/>
      <c r="B12" s="635"/>
      <c r="C12" s="635"/>
      <c r="D12" s="167">
        <v>1</v>
      </c>
      <c r="E12" s="167">
        <v>2</v>
      </c>
      <c r="F12" s="167">
        <v>3</v>
      </c>
      <c r="G12" s="167">
        <v>4</v>
      </c>
      <c r="H12" s="167">
        <v>5</v>
      </c>
      <c r="I12" s="167">
        <v>6</v>
      </c>
      <c r="J12" s="167">
        <v>7</v>
      </c>
      <c r="K12" s="167">
        <v>8</v>
      </c>
      <c r="L12" s="167">
        <v>9</v>
      </c>
      <c r="M12" s="167">
        <v>10</v>
      </c>
      <c r="N12" s="167">
        <v>11</v>
      </c>
      <c r="O12" s="167">
        <v>12</v>
      </c>
      <c r="P12" s="167">
        <v>13</v>
      </c>
      <c r="Q12" s="167">
        <f>P12+1</f>
        <v>14</v>
      </c>
      <c r="R12" s="165"/>
      <c r="S12" s="183"/>
      <c r="T12" s="183"/>
      <c r="U12" s="183"/>
      <c r="V12" s="183"/>
      <c r="X12" s="282" t="s">
        <v>12198</v>
      </c>
      <c r="Y12" s="282" t="s">
        <v>12192</v>
      </c>
      <c r="AA12" s="282" t="s">
        <v>12196</v>
      </c>
      <c r="AB12" s="2"/>
      <c r="AC12" s="2"/>
      <c r="AD12" s="2"/>
      <c r="AE12" s="2"/>
      <c r="AF12" s="2"/>
    </row>
    <row r="13" spans="1:36" ht="42" customHeight="1" x14ac:dyDescent="0.25">
      <c r="A13" s="168" t="s">
        <v>12213</v>
      </c>
      <c r="B13" s="169" t="s">
        <v>12214</v>
      </c>
      <c r="C13" s="170">
        <f>SUM(X13:AA13)</f>
        <v>440038.63999999996</v>
      </c>
      <c r="D13" s="171">
        <v>0.5</v>
      </c>
      <c r="E13" s="171">
        <v>0.5</v>
      </c>
      <c r="F13" s="168"/>
      <c r="G13" s="168"/>
      <c r="H13" s="168"/>
      <c r="I13" s="168"/>
      <c r="J13" s="168"/>
      <c r="K13" s="168"/>
      <c r="L13" s="168"/>
      <c r="M13" s="168"/>
      <c r="N13" s="168"/>
      <c r="O13" s="168"/>
      <c r="P13" s="168"/>
      <c r="Q13" s="168"/>
      <c r="R13" s="172">
        <f t="shared" ref="R13:R22" si="0">SUM(D13:Q13)</f>
        <v>1</v>
      </c>
      <c r="S13" s="183"/>
      <c r="T13" s="183"/>
      <c r="U13" s="183"/>
      <c r="V13" s="183"/>
      <c r="W13" s="2">
        <v>2</v>
      </c>
      <c r="X13" s="164">
        <v>0</v>
      </c>
      <c r="Y13" s="164">
        <v>0</v>
      </c>
      <c r="AA13" s="164">
        <f>'MOD 2'!J59</f>
        <v>440038.63999999996</v>
      </c>
      <c r="AB13" s="2"/>
      <c r="AC13" s="2"/>
      <c r="AD13" s="2"/>
      <c r="AE13" s="2"/>
      <c r="AF13" s="2"/>
    </row>
    <row r="14" spans="1:36" x14ac:dyDescent="0.25">
      <c r="A14" s="173"/>
      <c r="B14" s="174"/>
      <c r="C14" s="175"/>
      <c r="D14" s="176">
        <f>$C$13*D13</f>
        <v>220019.31999999998</v>
      </c>
      <c r="E14" s="176">
        <f>$C$13*E13</f>
        <v>220019.31999999998</v>
      </c>
      <c r="F14" s="176"/>
      <c r="G14" s="177"/>
      <c r="H14" s="177"/>
      <c r="I14" s="177"/>
      <c r="J14" s="177"/>
      <c r="K14" s="177"/>
      <c r="L14" s="177"/>
      <c r="M14" s="177"/>
      <c r="N14" s="177"/>
      <c r="O14" s="177"/>
      <c r="P14" s="177"/>
      <c r="Q14" s="177"/>
      <c r="R14" s="178">
        <f t="shared" si="0"/>
        <v>440038.63999999996</v>
      </c>
      <c r="S14" s="183"/>
      <c r="T14" s="183"/>
      <c r="U14" s="183"/>
      <c r="V14" s="183"/>
      <c r="X14" s="164">
        <v>0</v>
      </c>
      <c r="Y14" s="164">
        <v>0</v>
      </c>
      <c r="AA14" s="164">
        <v>0</v>
      </c>
      <c r="AB14" s="2"/>
      <c r="AC14" s="2"/>
      <c r="AD14" s="2"/>
      <c r="AE14" s="2"/>
      <c r="AF14" s="2"/>
    </row>
    <row r="15" spans="1:36" ht="42" customHeight="1" x14ac:dyDescent="0.25">
      <c r="A15" s="173" t="s">
        <v>12215</v>
      </c>
      <c r="B15" s="179" t="s">
        <v>12216</v>
      </c>
      <c r="C15" s="170">
        <f>SUM(X15:AA15)</f>
        <v>4885622.4599999962</v>
      </c>
      <c r="D15" s="180"/>
      <c r="E15" s="171">
        <v>0.03</v>
      </c>
      <c r="F15" s="171">
        <v>0.18</v>
      </c>
      <c r="G15" s="171">
        <v>0.2</v>
      </c>
      <c r="H15" s="171">
        <v>0.3</v>
      </c>
      <c r="I15" s="171">
        <v>0.15</v>
      </c>
      <c r="J15" s="171">
        <v>0.14000000000000001</v>
      </c>
      <c r="K15" s="180"/>
      <c r="L15" s="180"/>
      <c r="M15" s="180"/>
      <c r="N15" s="180"/>
      <c r="O15" s="180"/>
      <c r="P15" s="180"/>
      <c r="Q15" s="180"/>
      <c r="R15" s="172">
        <f t="shared" si="0"/>
        <v>1</v>
      </c>
      <c r="S15" s="183"/>
      <c r="T15" s="183"/>
      <c r="U15" s="183"/>
      <c r="V15" s="183"/>
      <c r="W15" s="2">
        <v>3</v>
      </c>
      <c r="X15" s="164">
        <v>0</v>
      </c>
      <c r="Y15" s="164">
        <f>'MOD 1'!J274</f>
        <v>4645528.8299999963</v>
      </c>
      <c r="AA15" s="164">
        <f>'MOD 2'!J134</f>
        <v>240093.62999999998</v>
      </c>
      <c r="AB15" s="2"/>
      <c r="AC15" s="2"/>
      <c r="AD15" s="2"/>
      <c r="AE15" s="2"/>
      <c r="AF15" s="2"/>
    </row>
    <row r="16" spans="1:36" x14ac:dyDescent="0.25">
      <c r="A16" s="173"/>
      <c r="B16" s="174"/>
      <c r="C16" s="175"/>
      <c r="D16" s="177"/>
      <c r="E16" s="176">
        <f>$C$15*E15</f>
        <v>146568.67379999987</v>
      </c>
      <c r="F16" s="176">
        <f t="shared" ref="F16:J16" si="1">$C$15*F15</f>
        <v>879412.04279999924</v>
      </c>
      <c r="G16" s="176">
        <f>$C$15*G15</f>
        <v>977124.49199999927</v>
      </c>
      <c r="H16" s="176">
        <f t="shared" si="1"/>
        <v>1465686.7379999987</v>
      </c>
      <c r="I16" s="176">
        <f t="shared" si="1"/>
        <v>732843.36899999937</v>
      </c>
      <c r="J16" s="176">
        <f t="shared" si="1"/>
        <v>683987.14439999952</v>
      </c>
      <c r="K16" s="176"/>
      <c r="L16" s="176"/>
      <c r="M16" s="176"/>
      <c r="N16" s="176"/>
      <c r="O16" s="176"/>
      <c r="P16" s="176"/>
      <c r="Q16" s="176"/>
      <c r="R16" s="178">
        <f t="shared" si="0"/>
        <v>4885622.4599999962</v>
      </c>
      <c r="S16" s="183"/>
      <c r="T16" s="183"/>
      <c r="U16" s="183"/>
      <c r="V16" s="183"/>
      <c r="X16" s="164">
        <v>0</v>
      </c>
      <c r="Y16" s="164">
        <v>0</v>
      </c>
      <c r="AA16" s="164">
        <v>0</v>
      </c>
      <c r="AB16" s="2"/>
      <c r="AC16" s="2"/>
      <c r="AD16" s="2"/>
      <c r="AE16" s="2"/>
      <c r="AF16" s="2"/>
    </row>
    <row r="17" spans="1:27" s="2" customFormat="1" ht="42" customHeight="1" x14ac:dyDescent="0.25">
      <c r="A17" s="180" t="s">
        <v>12217</v>
      </c>
      <c r="B17" s="181" t="s">
        <v>12218</v>
      </c>
      <c r="C17" s="170">
        <f>SUM(X17:AA17)</f>
        <v>3126351.7999999989</v>
      </c>
      <c r="D17" s="180"/>
      <c r="E17" s="180"/>
      <c r="F17" s="180"/>
      <c r="G17" s="171">
        <v>0.05</v>
      </c>
      <c r="H17" s="171">
        <v>0.1</v>
      </c>
      <c r="I17" s="171">
        <v>0.1</v>
      </c>
      <c r="J17" s="171">
        <v>0.1</v>
      </c>
      <c r="K17" s="171">
        <v>0.1</v>
      </c>
      <c r="L17" s="171">
        <v>0.1</v>
      </c>
      <c r="M17" s="171">
        <v>0.1</v>
      </c>
      <c r="N17" s="171">
        <v>0.1</v>
      </c>
      <c r="O17" s="171">
        <v>0.1</v>
      </c>
      <c r="P17" s="171">
        <v>0.1</v>
      </c>
      <c r="Q17" s="171">
        <v>0.05</v>
      </c>
      <c r="R17" s="172">
        <f t="shared" si="0"/>
        <v>0.99999999999999989</v>
      </c>
      <c r="S17" s="183"/>
      <c r="T17" s="624" t="s">
        <v>12219</v>
      </c>
      <c r="U17" s="624"/>
      <c r="V17" s="624"/>
      <c r="W17" s="2">
        <v>4</v>
      </c>
      <c r="X17" s="164">
        <v>0</v>
      </c>
      <c r="Y17" s="164">
        <f>'MOD 1'!J521</f>
        <v>2867622.3499999987</v>
      </c>
      <c r="Z17"/>
      <c r="AA17" s="164">
        <f>'MOD 2'!J178</f>
        <v>258729.45</v>
      </c>
    </row>
    <row r="18" spans="1:27" s="2" customFormat="1" x14ac:dyDescent="0.25">
      <c r="A18" s="173"/>
      <c r="B18" s="174"/>
      <c r="C18" s="175"/>
      <c r="D18" s="176"/>
      <c r="E18" s="176"/>
      <c r="F18" s="176"/>
      <c r="G18" s="176">
        <f>G17*$C$17</f>
        <v>156317.58999999994</v>
      </c>
      <c r="H18" s="176">
        <f t="shared" ref="H18:Q18" si="2">H17*$C$17</f>
        <v>312635.17999999988</v>
      </c>
      <c r="I18" s="176">
        <f t="shared" si="2"/>
        <v>312635.17999999988</v>
      </c>
      <c r="J18" s="176">
        <f t="shared" si="2"/>
        <v>312635.17999999988</v>
      </c>
      <c r="K18" s="176">
        <f t="shared" si="2"/>
        <v>312635.17999999988</v>
      </c>
      <c r="L18" s="176">
        <f t="shared" si="2"/>
        <v>312635.17999999988</v>
      </c>
      <c r="M18" s="176">
        <f t="shared" si="2"/>
        <v>312635.17999999988</v>
      </c>
      <c r="N18" s="176">
        <f t="shared" si="2"/>
        <v>312635.17999999988</v>
      </c>
      <c r="O18" s="176">
        <f t="shared" si="2"/>
        <v>312635.17999999988</v>
      </c>
      <c r="P18" s="176">
        <f t="shared" si="2"/>
        <v>312635.17999999988</v>
      </c>
      <c r="Q18" s="176">
        <f t="shared" si="2"/>
        <v>156317.58999999994</v>
      </c>
      <c r="R18" s="178">
        <f t="shared" si="0"/>
        <v>3126351.7999999984</v>
      </c>
      <c r="S18" s="183"/>
      <c r="T18" s="182"/>
      <c r="U18" s="183"/>
      <c r="V18" s="183"/>
      <c r="X18" s="164">
        <v>0</v>
      </c>
      <c r="Y18" s="164">
        <v>0</v>
      </c>
      <c r="Z18"/>
      <c r="AA18" s="164">
        <v>0</v>
      </c>
    </row>
    <row r="19" spans="1:27" s="2" customFormat="1" ht="42" customHeight="1" x14ac:dyDescent="0.25">
      <c r="A19" s="180" t="s">
        <v>12220</v>
      </c>
      <c r="B19" s="181" t="s">
        <v>12221</v>
      </c>
      <c r="C19" s="170">
        <f>SUM(X19:AA19)</f>
        <v>390142.71000000008</v>
      </c>
      <c r="D19" s="180"/>
      <c r="E19" s="180"/>
      <c r="F19" s="180"/>
      <c r="G19" s="180"/>
      <c r="H19" s="180"/>
      <c r="I19" s="171">
        <v>0.1</v>
      </c>
      <c r="J19" s="171">
        <v>0.1</v>
      </c>
      <c r="K19" s="171">
        <v>0.15</v>
      </c>
      <c r="L19" s="171">
        <v>0.15</v>
      </c>
      <c r="M19" s="171">
        <v>0.2</v>
      </c>
      <c r="N19" s="171">
        <v>0.15</v>
      </c>
      <c r="O19" s="171">
        <v>0.15</v>
      </c>
      <c r="P19" s="168"/>
      <c r="Q19" s="168"/>
      <c r="R19" s="172">
        <f t="shared" si="0"/>
        <v>1</v>
      </c>
      <c r="S19" s="183"/>
      <c r="T19" s="182"/>
      <c r="U19" s="183"/>
      <c r="V19" s="183"/>
      <c r="W19" s="2">
        <v>5</v>
      </c>
      <c r="X19" s="164">
        <v>0</v>
      </c>
      <c r="Y19" s="164">
        <f>'MOD 1'!J797</f>
        <v>292139.81000000006</v>
      </c>
      <c r="Z19"/>
      <c r="AA19" s="164">
        <f>'MOD 2'!J218</f>
        <v>98002.9</v>
      </c>
    </row>
    <row r="20" spans="1:27" s="2" customFormat="1" x14ac:dyDescent="0.25">
      <c r="A20" s="173"/>
      <c r="B20" s="174"/>
      <c r="C20" s="175"/>
      <c r="D20" s="176"/>
      <c r="E20" s="176"/>
      <c r="F20" s="176"/>
      <c r="G20" s="176"/>
      <c r="H20" s="176"/>
      <c r="I20" s="176">
        <f>I19*$C$19</f>
        <v>39014.271000000008</v>
      </c>
      <c r="J20" s="176">
        <f t="shared" ref="J20:O20" si="3">J19*$C$19</f>
        <v>39014.271000000008</v>
      </c>
      <c r="K20" s="176">
        <f t="shared" si="3"/>
        <v>58521.406500000012</v>
      </c>
      <c r="L20" s="176">
        <f t="shared" si="3"/>
        <v>58521.406500000012</v>
      </c>
      <c r="M20" s="176">
        <f t="shared" si="3"/>
        <v>78028.542000000016</v>
      </c>
      <c r="N20" s="176">
        <f t="shared" si="3"/>
        <v>58521.406500000012</v>
      </c>
      <c r="O20" s="176">
        <f t="shared" si="3"/>
        <v>58521.406500000012</v>
      </c>
      <c r="P20" s="176"/>
      <c r="Q20" s="176"/>
      <c r="R20" s="178">
        <f t="shared" si="0"/>
        <v>390142.71000000008</v>
      </c>
      <c r="S20" s="183"/>
      <c r="T20" s="182"/>
      <c r="U20" s="183"/>
      <c r="V20" s="183"/>
      <c r="X20" s="164">
        <v>0</v>
      </c>
      <c r="Y20" s="164">
        <v>0</v>
      </c>
      <c r="Z20"/>
      <c r="AA20" s="164">
        <v>0</v>
      </c>
    </row>
    <row r="21" spans="1:27" s="2" customFormat="1" ht="42" customHeight="1" x14ac:dyDescent="0.25">
      <c r="A21" s="173" t="s">
        <v>12222</v>
      </c>
      <c r="B21" s="184" t="s">
        <v>12223</v>
      </c>
      <c r="C21" s="170">
        <f>SUM(X21:AA21)</f>
        <v>544819.64999999979</v>
      </c>
      <c r="D21" s="180"/>
      <c r="E21" s="180"/>
      <c r="F21" s="180"/>
      <c r="G21" s="180"/>
      <c r="H21" s="180"/>
      <c r="I21" s="171">
        <v>0.05</v>
      </c>
      <c r="J21" s="171">
        <v>7.4999999999999997E-2</v>
      </c>
      <c r="K21" s="171">
        <v>0.1</v>
      </c>
      <c r="L21" s="171">
        <v>0.125</v>
      </c>
      <c r="M21" s="171">
        <v>0.2</v>
      </c>
      <c r="N21" s="171">
        <v>0.15</v>
      </c>
      <c r="O21" s="171">
        <v>0.125</v>
      </c>
      <c r="P21" s="171">
        <v>0.1</v>
      </c>
      <c r="Q21" s="171">
        <v>7.4999999999999997E-2</v>
      </c>
      <c r="R21" s="172">
        <f t="shared" si="0"/>
        <v>1</v>
      </c>
      <c r="S21" s="183"/>
      <c r="T21" s="624" t="s">
        <v>12224</v>
      </c>
      <c r="U21" s="624"/>
      <c r="V21" s="624"/>
      <c r="W21" s="2">
        <v>6</v>
      </c>
      <c r="X21" s="164">
        <v>0</v>
      </c>
      <c r="Y21" s="164">
        <f>'MOD 1'!J963</f>
        <v>514757.68999999983</v>
      </c>
      <c r="Z21"/>
      <c r="AA21" s="164">
        <f>'MOD 2'!J225</f>
        <v>30061.96</v>
      </c>
    </row>
    <row r="22" spans="1:27" s="2" customFormat="1" x14ac:dyDescent="0.25">
      <c r="A22" s="173"/>
      <c r="B22" s="174"/>
      <c r="C22" s="175"/>
      <c r="D22" s="176"/>
      <c r="E22" s="176"/>
      <c r="F22" s="176"/>
      <c r="G22" s="176"/>
      <c r="H22" s="176"/>
      <c r="I22" s="176">
        <f>I21*$C$21</f>
        <v>27240.982499999991</v>
      </c>
      <c r="J22" s="176">
        <f t="shared" ref="J22:Q22" si="4">J21*$C$21</f>
        <v>40861.473749999983</v>
      </c>
      <c r="K22" s="176">
        <f t="shared" si="4"/>
        <v>54481.964999999982</v>
      </c>
      <c r="L22" s="176">
        <f t="shared" si="4"/>
        <v>68102.456249999974</v>
      </c>
      <c r="M22" s="176">
        <f t="shared" si="4"/>
        <v>108963.92999999996</v>
      </c>
      <c r="N22" s="176">
        <f t="shared" si="4"/>
        <v>81722.947499999966</v>
      </c>
      <c r="O22" s="176">
        <f t="shared" si="4"/>
        <v>68102.456249999974</v>
      </c>
      <c r="P22" s="176">
        <f t="shared" si="4"/>
        <v>54481.964999999982</v>
      </c>
      <c r="Q22" s="176">
        <f t="shared" si="4"/>
        <v>40861.473749999983</v>
      </c>
      <c r="R22" s="178">
        <f t="shared" si="0"/>
        <v>544819.64999999979</v>
      </c>
      <c r="S22" s="183"/>
      <c r="T22" s="183"/>
      <c r="U22" s="183"/>
      <c r="V22" s="183"/>
      <c r="X22" s="164">
        <v>0</v>
      </c>
      <c r="Y22" s="164">
        <v>0</v>
      </c>
      <c r="Z22"/>
      <c r="AA22" s="164">
        <v>0</v>
      </c>
    </row>
    <row r="23" spans="1:27" s="2" customFormat="1" ht="42" customHeight="1" x14ac:dyDescent="0.25">
      <c r="A23" s="173" t="s">
        <v>12225</v>
      </c>
      <c r="B23" s="192" t="s">
        <v>12226</v>
      </c>
      <c r="C23" s="170">
        <f>SUM(X23:AA23)</f>
        <v>81019.780000000013</v>
      </c>
      <c r="D23" s="180"/>
      <c r="E23" s="180"/>
      <c r="F23" s="180"/>
      <c r="G23" s="180"/>
      <c r="H23" s="180"/>
      <c r="I23" s="180"/>
      <c r="J23" s="180"/>
      <c r="K23" s="180"/>
      <c r="L23" s="180"/>
      <c r="M23" s="180"/>
      <c r="N23" s="171">
        <v>0.2</v>
      </c>
      <c r="O23" s="171">
        <v>0.3</v>
      </c>
      <c r="P23" s="171">
        <v>0.3</v>
      </c>
      <c r="Q23" s="171">
        <v>0.2</v>
      </c>
      <c r="R23" s="172">
        <f t="shared" ref="R23:R30" si="5">SUM(D23:Q23)</f>
        <v>1</v>
      </c>
      <c r="S23" s="183"/>
      <c r="T23" s="183"/>
      <c r="U23" s="183"/>
      <c r="V23" s="183"/>
      <c r="W23" s="2">
        <v>7</v>
      </c>
      <c r="X23" s="164">
        <f>EQUIPAMENTOS!J20</f>
        <v>54378.83</v>
      </c>
      <c r="Y23" s="164">
        <f>'MOD 1'!J1005</f>
        <v>11549.900000000001</v>
      </c>
      <c r="Z23"/>
      <c r="AA23" s="164">
        <f>'MOD 2'!J238</f>
        <v>15091.05</v>
      </c>
    </row>
    <row r="24" spans="1:27" s="2" customFormat="1" x14ac:dyDescent="0.25">
      <c r="A24" s="173"/>
      <c r="B24" s="174"/>
      <c r="C24" s="175"/>
      <c r="D24" s="185"/>
      <c r="E24" s="186"/>
      <c r="F24" s="186"/>
      <c r="G24" s="186"/>
      <c r="H24" s="186"/>
      <c r="I24" s="186"/>
      <c r="J24" s="186"/>
      <c r="K24" s="186"/>
      <c r="L24" s="186"/>
      <c r="M24" s="186"/>
      <c r="N24" s="176">
        <f>N23*$C$23</f>
        <v>16203.956000000004</v>
      </c>
      <c r="O24" s="176">
        <f t="shared" ref="O24:Q24" si="6">O23*$C$23</f>
        <v>24305.934000000005</v>
      </c>
      <c r="P24" s="176">
        <f t="shared" si="6"/>
        <v>24305.934000000005</v>
      </c>
      <c r="Q24" s="176">
        <f t="shared" si="6"/>
        <v>16203.956000000004</v>
      </c>
      <c r="R24" s="176">
        <f t="shared" si="5"/>
        <v>81019.780000000013</v>
      </c>
      <c r="S24" s="183"/>
      <c r="T24" s="183"/>
      <c r="U24" s="183"/>
      <c r="V24" s="183"/>
      <c r="X24" s="164">
        <v>0</v>
      </c>
      <c r="Y24" s="164">
        <v>0</v>
      </c>
      <c r="Z24"/>
      <c r="AA24" s="164">
        <v>0</v>
      </c>
    </row>
    <row r="25" spans="1:27" s="2" customFormat="1" ht="42" customHeight="1" x14ac:dyDescent="0.25">
      <c r="A25" s="173" t="s">
        <v>12227</v>
      </c>
      <c r="B25" s="192" t="s">
        <v>12228</v>
      </c>
      <c r="C25" s="170">
        <f>SUM(X25:AA25)</f>
        <v>56553.599999999999</v>
      </c>
      <c r="D25" s="180"/>
      <c r="E25" s="180"/>
      <c r="F25" s="180"/>
      <c r="G25" s="180"/>
      <c r="H25" s="180"/>
      <c r="I25" s="180"/>
      <c r="J25" s="180"/>
      <c r="K25" s="171">
        <v>0.05</v>
      </c>
      <c r="L25" s="171">
        <v>7.4999999999999997E-2</v>
      </c>
      <c r="M25" s="171">
        <v>0.2</v>
      </c>
      <c r="N25" s="171">
        <v>0.2</v>
      </c>
      <c r="O25" s="171">
        <v>0.3</v>
      </c>
      <c r="P25" s="171">
        <v>0.15</v>
      </c>
      <c r="Q25" s="171">
        <v>2.5000000000000001E-2</v>
      </c>
      <c r="R25" s="172">
        <f t="shared" si="5"/>
        <v>1</v>
      </c>
      <c r="S25" s="183"/>
      <c r="T25" s="624" t="s">
        <v>12229</v>
      </c>
      <c r="U25" s="624"/>
      <c r="V25" s="624"/>
      <c r="W25" s="2">
        <v>8</v>
      </c>
      <c r="X25" s="164">
        <v>0</v>
      </c>
      <c r="Y25" s="164">
        <f>'MOD 1'!J1087</f>
        <v>56553.599999999999</v>
      </c>
      <c r="Z25"/>
      <c r="AA25" s="164">
        <v>0</v>
      </c>
    </row>
    <row r="26" spans="1:27" s="2" customFormat="1" x14ac:dyDescent="0.25">
      <c r="A26" s="173"/>
      <c r="B26" s="174"/>
      <c r="C26" s="175"/>
      <c r="D26" s="185"/>
      <c r="E26" s="186"/>
      <c r="F26" s="186"/>
      <c r="G26" s="186"/>
      <c r="H26" s="186"/>
      <c r="I26" s="186"/>
      <c r="J26" s="186"/>
      <c r="K26" s="176">
        <f>K25*$C$25</f>
        <v>2827.6800000000003</v>
      </c>
      <c r="L26" s="176">
        <f t="shared" ref="L26:Q26" si="7">L25*$C$25</f>
        <v>4241.5199999999995</v>
      </c>
      <c r="M26" s="176">
        <f t="shared" si="7"/>
        <v>11310.720000000001</v>
      </c>
      <c r="N26" s="176">
        <f t="shared" si="7"/>
        <v>11310.720000000001</v>
      </c>
      <c r="O26" s="176">
        <f t="shared" si="7"/>
        <v>16966.079999999998</v>
      </c>
      <c r="P26" s="176">
        <f t="shared" si="7"/>
        <v>8483.0399999999991</v>
      </c>
      <c r="Q26" s="176">
        <f t="shared" si="7"/>
        <v>1413.8400000000001</v>
      </c>
      <c r="R26" s="176">
        <f t="shared" si="5"/>
        <v>56553.600000000006</v>
      </c>
      <c r="S26" s="183"/>
      <c r="T26" s="183"/>
      <c r="U26" s="183"/>
      <c r="V26" s="183"/>
      <c r="X26" s="164">
        <v>0</v>
      </c>
      <c r="Y26" s="164">
        <v>0</v>
      </c>
      <c r="Z26"/>
      <c r="AA26" s="164">
        <v>0</v>
      </c>
    </row>
    <row r="27" spans="1:27" s="2" customFormat="1" ht="42" customHeight="1" x14ac:dyDescent="0.25">
      <c r="A27" s="173" t="s">
        <v>12230</v>
      </c>
      <c r="B27" s="184" t="s">
        <v>12313</v>
      </c>
      <c r="C27" s="170">
        <f>SUM(X27:AA27)</f>
        <v>21768.179999999997</v>
      </c>
      <c r="D27" s="168"/>
      <c r="E27" s="168"/>
      <c r="F27" s="168"/>
      <c r="G27" s="168"/>
      <c r="H27" s="168"/>
      <c r="I27" s="168"/>
      <c r="J27" s="168"/>
      <c r="K27" s="168"/>
      <c r="L27" s="168"/>
      <c r="M27" s="168"/>
      <c r="N27" s="168"/>
      <c r="O27" s="168"/>
      <c r="P27" s="168"/>
      <c r="Q27" s="171">
        <v>1</v>
      </c>
      <c r="R27" s="172">
        <f t="shared" si="5"/>
        <v>1</v>
      </c>
      <c r="S27" s="183"/>
      <c r="T27" s="183"/>
      <c r="U27" s="183"/>
      <c r="V27" s="183"/>
      <c r="W27" s="2">
        <v>9</v>
      </c>
      <c r="X27" s="164">
        <v>0</v>
      </c>
      <c r="Y27" s="164">
        <v>0</v>
      </c>
      <c r="Z27"/>
      <c r="AA27" s="164">
        <f>'MOD 2'!J252</f>
        <v>21768.179999999997</v>
      </c>
    </row>
    <row r="28" spans="1:27" s="2" customFormat="1" x14ac:dyDescent="0.25">
      <c r="A28" s="173"/>
      <c r="B28" s="173"/>
      <c r="C28" s="175"/>
      <c r="D28" s="176"/>
      <c r="E28" s="176"/>
      <c r="F28" s="176"/>
      <c r="G28" s="176"/>
      <c r="H28" s="176"/>
      <c r="I28" s="176"/>
      <c r="J28" s="176"/>
      <c r="K28" s="176"/>
      <c r="L28" s="176"/>
      <c r="M28" s="176"/>
      <c r="N28" s="176"/>
      <c r="O28" s="176"/>
      <c r="P28" s="176"/>
      <c r="Q28" s="176">
        <f>Q27*$C$27</f>
        <v>21768.179999999997</v>
      </c>
      <c r="R28" s="176">
        <f t="shared" si="5"/>
        <v>21768.179999999997</v>
      </c>
      <c r="S28" s="183"/>
      <c r="T28" s="183"/>
      <c r="U28" s="183"/>
      <c r="V28" s="183"/>
      <c r="X28" s="164">
        <v>0</v>
      </c>
      <c r="Y28" s="164">
        <v>0</v>
      </c>
      <c r="Z28"/>
      <c r="AA28" s="164">
        <f>'[1]MOD 2'!J44</f>
        <v>0</v>
      </c>
    </row>
    <row r="29" spans="1:27" s="2" customFormat="1" ht="42" customHeight="1" x14ac:dyDescent="0.25">
      <c r="A29" s="173" t="s">
        <v>12231</v>
      </c>
      <c r="B29" s="184" t="s">
        <v>12314</v>
      </c>
      <c r="C29" s="170">
        <f>SUM(X29:AA29)</f>
        <v>754149.71</v>
      </c>
      <c r="D29" s="171">
        <f>(D28+D26+D24+D22+D20+D18+D16+D14)/($C$31-$C$29)</f>
        <v>2.3047561080211471E-2</v>
      </c>
      <c r="E29" s="171">
        <f t="shared" ref="E29:Q29" si="8">(E28+E26+E24+E22+E20+E18+E16+E14)/($C$31-$C$29)</f>
        <v>3.8400987596805956E-2</v>
      </c>
      <c r="F29" s="171">
        <f t="shared" si="8"/>
        <v>9.2120559099566943E-2</v>
      </c>
      <c r="G29" s="171">
        <f t="shared" si="8"/>
        <v>0.118730826073715</v>
      </c>
      <c r="H29" s="171">
        <f t="shared" si="8"/>
        <v>0.18628356375878169</v>
      </c>
      <c r="I29" s="171">
        <f t="shared" si="8"/>
        <v>0.11645683078219901</v>
      </c>
      <c r="J29" s="171">
        <f t="shared" si="8"/>
        <v>0.11276580166443713</v>
      </c>
      <c r="K29" s="171">
        <f t="shared" si="8"/>
        <v>4.4882884109014955E-2</v>
      </c>
      <c r="L29" s="171">
        <f t="shared" si="8"/>
        <v>4.6457767022863188E-2</v>
      </c>
      <c r="M29" s="171">
        <f t="shared" si="8"/>
        <v>5.3522042231990391E-2</v>
      </c>
      <c r="N29" s="171">
        <f t="shared" si="8"/>
        <v>5.0322466670449366E-2</v>
      </c>
      <c r="O29" s="171">
        <f t="shared" si="8"/>
        <v>5.0336801701705958E-2</v>
      </c>
      <c r="P29" s="171">
        <f t="shared" si="8"/>
        <v>4.1891142577855499E-2</v>
      </c>
      <c r="Q29" s="171">
        <f t="shared" si="8"/>
        <v>2.4780765630403635E-2</v>
      </c>
      <c r="R29" s="172">
        <f t="shared" si="5"/>
        <v>1.0000000000000002</v>
      </c>
      <c r="S29" s="183"/>
      <c r="T29" s="625" t="s">
        <v>12232</v>
      </c>
      <c r="U29" s="625"/>
      <c r="V29" s="625"/>
      <c r="W29" s="2">
        <v>10</v>
      </c>
      <c r="X29" s="164">
        <v>0</v>
      </c>
      <c r="Y29" s="164">
        <v>0</v>
      </c>
      <c r="Z29"/>
      <c r="AA29" s="164">
        <f>'MOD 2'!J268</f>
        <v>754149.71</v>
      </c>
    </row>
    <row r="30" spans="1:27" s="2" customFormat="1" ht="15.75" thickBot="1" x14ac:dyDescent="0.3">
      <c r="A30" s="187"/>
      <c r="B30" s="188"/>
      <c r="C30" s="189"/>
      <c r="D30" s="176">
        <f>D29*$C$29</f>
        <v>17381.311504848767</v>
      </c>
      <c r="E30" s="176">
        <f t="shared" ref="E30:Q30" si="9">E29*$C$29</f>
        <v>28960.093659844806</v>
      </c>
      <c r="F30" s="176">
        <f t="shared" si="9"/>
        <v>69472.692929976271</v>
      </c>
      <c r="G30" s="176">
        <f t="shared" si="9"/>
        <v>89540.818051552604</v>
      </c>
      <c r="H30" s="176">
        <f t="shared" si="9"/>
        <v>140485.69558645171</v>
      </c>
      <c r="I30" s="176">
        <f t="shared" si="9"/>
        <v>87825.885161914455</v>
      </c>
      <c r="J30" s="176">
        <f t="shared" si="9"/>
        <v>85042.296623152768</v>
      </c>
      <c r="K30" s="176">
        <f t="shared" si="9"/>
        <v>33848.414034777234</v>
      </c>
      <c r="L30" s="176">
        <f t="shared" si="9"/>
        <v>35036.111527539833</v>
      </c>
      <c r="M30" s="176">
        <f t="shared" si="9"/>
        <v>40363.632627863306</v>
      </c>
      <c r="N30" s="176">
        <f t="shared" si="9"/>
        <v>37950.673646004056</v>
      </c>
      <c r="O30" s="176">
        <f t="shared" si="9"/>
        <v>37961.484405669049</v>
      </c>
      <c r="P30" s="176">
        <f t="shared" si="9"/>
        <v>31592.193026658377</v>
      </c>
      <c r="Q30" s="176">
        <f t="shared" si="9"/>
        <v>18688.407213746868</v>
      </c>
      <c r="R30" s="176">
        <f t="shared" si="5"/>
        <v>754149.71000000008</v>
      </c>
      <c r="S30" s="183"/>
      <c r="T30" s="183"/>
      <c r="U30" s="183"/>
      <c r="V30" s="183"/>
      <c r="X30" s="164">
        <v>0</v>
      </c>
      <c r="Y30" s="164">
        <v>0</v>
      </c>
      <c r="Z30"/>
      <c r="AA30" s="164">
        <v>0</v>
      </c>
    </row>
    <row r="31" spans="1:27" s="2" customFormat="1" ht="15.75" thickTop="1" x14ac:dyDescent="0.25">
      <c r="A31" s="638" t="s">
        <v>12233</v>
      </c>
      <c r="B31" s="638"/>
      <c r="C31" s="190">
        <f>SUM(C13:C29)</f>
        <v>10300466.529999994</v>
      </c>
      <c r="D31" s="191">
        <f t="shared" ref="D31:K31" si="10">D14+D16+D18+D20+D22+D24+D26+D28+D30</f>
        <v>237400.63150484874</v>
      </c>
      <c r="E31" s="191">
        <f t="shared" si="10"/>
        <v>395548.08745984465</v>
      </c>
      <c r="F31" s="191">
        <f t="shared" si="10"/>
        <v>948884.73572997551</v>
      </c>
      <c r="G31" s="191">
        <f t="shared" si="10"/>
        <v>1222982.9000515519</v>
      </c>
      <c r="H31" s="191">
        <f t="shared" si="10"/>
        <v>1918807.6135864505</v>
      </c>
      <c r="I31" s="191">
        <f t="shared" si="10"/>
        <v>1199559.6876619135</v>
      </c>
      <c r="J31" s="191">
        <f t="shared" si="10"/>
        <v>1161540.3657731519</v>
      </c>
      <c r="K31" s="191">
        <f t="shared" si="10"/>
        <v>462314.64553477708</v>
      </c>
      <c r="L31" s="191">
        <f t="shared" ref="L31:Q31" si="11">L14+L16+L18+L20+L22+L24+L26+L28+L30</f>
        <v>478536.67427753971</v>
      </c>
      <c r="M31" s="191">
        <f t="shared" si="11"/>
        <v>551302.00462786318</v>
      </c>
      <c r="N31" s="191">
        <f t="shared" si="11"/>
        <v>518344.8836460039</v>
      </c>
      <c r="O31" s="191">
        <f t="shared" si="11"/>
        <v>518492.54115566891</v>
      </c>
      <c r="P31" s="191">
        <f t="shared" si="11"/>
        <v>431498.31202665821</v>
      </c>
      <c r="Q31" s="191">
        <f t="shared" si="11"/>
        <v>255253.44696374677</v>
      </c>
      <c r="R31" s="626">
        <f>R30+R28+R26+R24+R22+R20+R18+R16+R14</f>
        <v>10300466.529999994</v>
      </c>
      <c r="S31" s="183"/>
      <c r="T31" s="183"/>
      <c r="U31" s="183"/>
      <c r="V31" s="183"/>
      <c r="X31" s="283">
        <f>SUM(X12:X30)</f>
        <v>54378.83</v>
      </c>
      <c r="Y31" s="283">
        <f>SUM(Y12:Y30)</f>
        <v>8388152.1799999941</v>
      </c>
      <c r="Z31"/>
      <c r="AA31" s="283">
        <f>SUM(AA12:AA30)</f>
        <v>1857935.52</v>
      </c>
    </row>
    <row r="32" spans="1:27" s="2" customFormat="1" x14ac:dyDescent="0.25">
      <c r="A32" s="631" t="s">
        <v>12234</v>
      </c>
      <c r="B32" s="631"/>
      <c r="C32" s="193"/>
      <c r="D32" s="194">
        <f>D31</f>
        <v>237400.63150484874</v>
      </c>
      <c r="E32" s="194">
        <f t="shared" ref="E32:Q32" si="12">D32+E31</f>
        <v>632948.71896469337</v>
      </c>
      <c r="F32" s="194">
        <f t="shared" si="12"/>
        <v>1581833.4546946688</v>
      </c>
      <c r="G32" s="194">
        <f t="shared" si="12"/>
        <v>2804816.3547462206</v>
      </c>
      <c r="H32" s="194">
        <f t="shared" si="12"/>
        <v>4723623.9683326706</v>
      </c>
      <c r="I32" s="194">
        <f t="shared" si="12"/>
        <v>5923183.6559945839</v>
      </c>
      <c r="J32" s="194">
        <f t="shared" si="12"/>
        <v>7084724.0217677355</v>
      </c>
      <c r="K32" s="194">
        <f t="shared" si="12"/>
        <v>7547038.6673025126</v>
      </c>
      <c r="L32" s="194">
        <f t="shared" si="12"/>
        <v>8025575.3415800519</v>
      </c>
      <c r="M32" s="194">
        <f t="shared" si="12"/>
        <v>8576877.3462079149</v>
      </c>
      <c r="N32" s="194">
        <f t="shared" si="12"/>
        <v>9095222.2298539188</v>
      </c>
      <c r="O32" s="194">
        <f t="shared" si="12"/>
        <v>9613714.7710095868</v>
      </c>
      <c r="P32" s="194">
        <f t="shared" si="12"/>
        <v>10045213.083036246</v>
      </c>
      <c r="Q32" s="194">
        <f t="shared" si="12"/>
        <v>10300466.529999992</v>
      </c>
      <c r="R32" s="627"/>
      <c r="S32" s="284"/>
      <c r="T32" s="183"/>
      <c r="U32" s="183"/>
      <c r="V32" s="183"/>
      <c r="X32" s="108">
        <f>CAPA!D49</f>
        <v>54378.83</v>
      </c>
      <c r="Y32" s="108">
        <f>'MOD 1'!J1090</f>
        <v>8388152.1799999941</v>
      </c>
      <c r="Z32"/>
      <c r="AA32" s="108">
        <f>'MOD 2'!J271</f>
        <v>1857935.52</v>
      </c>
    </row>
    <row r="33" spans="1:27" s="2" customFormat="1" ht="27" customHeight="1" x14ac:dyDescent="0.25">
      <c r="A33" s="631" t="s">
        <v>12235</v>
      </c>
      <c r="B33" s="631"/>
      <c r="C33" s="173"/>
      <c r="D33" s="195">
        <f>D31/$C$31</f>
        <v>2.3047561080211471E-2</v>
      </c>
      <c r="E33" s="195">
        <f>E31/$C$31</f>
        <v>3.8400987596805956E-2</v>
      </c>
      <c r="F33" s="195">
        <f>F31/$C$31</f>
        <v>9.2120559099566929E-2</v>
      </c>
      <c r="G33" s="195">
        <f t="shared" ref="G33:P33" si="13">G31/$C$31</f>
        <v>0.11873082607371499</v>
      </c>
      <c r="H33" s="195">
        <f t="shared" si="13"/>
        <v>0.18628356375878166</v>
      </c>
      <c r="I33" s="195">
        <f t="shared" si="13"/>
        <v>0.11645683078219897</v>
      </c>
      <c r="J33" s="195">
        <f t="shared" si="13"/>
        <v>0.11276580166443709</v>
      </c>
      <c r="K33" s="195">
        <f t="shared" si="13"/>
        <v>4.4882884109014948E-2</v>
      </c>
      <c r="L33" s="195">
        <f t="shared" si="13"/>
        <v>4.6457767022863188E-2</v>
      </c>
      <c r="M33" s="195">
        <f t="shared" si="13"/>
        <v>5.3522042231990391E-2</v>
      </c>
      <c r="N33" s="195">
        <f t="shared" si="13"/>
        <v>5.0322466670449366E-2</v>
      </c>
      <c r="O33" s="195">
        <f t="shared" si="13"/>
        <v>5.0336801701705951E-2</v>
      </c>
      <c r="P33" s="195">
        <f t="shared" si="13"/>
        <v>4.1891142577855499E-2</v>
      </c>
      <c r="Q33" s="195">
        <f t="shared" ref="Q33" si="14">Q31/$C$31</f>
        <v>2.4780765630403628E-2</v>
      </c>
      <c r="R33" s="196">
        <f>SUM(D33:Q33)</f>
        <v>1</v>
      </c>
      <c r="S33" s="183"/>
      <c r="T33" s="183"/>
      <c r="U33" s="183"/>
      <c r="V33" s="183"/>
      <c r="X33" s="108">
        <f>X31-X32</f>
        <v>0</v>
      </c>
      <c r="Y33" s="108">
        <f>Y31-Y32</f>
        <v>0</v>
      </c>
      <c r="Z33"/>
      <c r="AA33" s="108">
        <f t="shared" ref="AA33" si="15">AA31-AA32</f>
        <v>0</v>
      </c>
    </row>
    <row r="34" spans="1:27" s="2" customFormat="1" ht="28.5" customHeight="1" x14ac:dyDescent="0.25">
      <c r="A34" s="631" t="s">
        <v>12236</v>
      </c>
      <c r="B34" s="631"/>
      <c r="C34" s="173"/>
      <c r="D34" s="195">
        <f>D32/$C$31</f>
        <v>2.3047561080211471E-2</v>
      </c>
      <c r="E34" s="195">
        <f t="shared" ref="E34:O34" si="16">E32/$C$31</f>
        <v>6.1448548677017427E-2</v>
      </c>
      <c r="F34" s="195">
        <f t="shared" si="16"/>
        <v>0.15356910777658433</v>
      </c>
      <c r="G34" s="195">
        <f t="shared" si="16"/>
        <v>0.27229993385029932</v>
      </c>
      <c r="H34" s="195">
        <f t="shared" si="16"/>
        <v>0.45858349760908096</v>
      </c>
      <c r="I34" s="195">
        <f t="shared" si="16"/>
        <v>0.57504032839127994</v>
      </c>
      <c r="J34" s="195">
        <f t="shared" si="16"/>
        <v>0.687806130055717</v>
      </c>
      <c r="K34" s="195">
        <f t="shared" si="16"/>
        <v>0.73268901416473198</v>
      </c>
      <c r="L34" s="195">
        <f t="shared" si="16"/>
        <v>0.77914678118759506</v>
      </c>
      <c r="M34" s="195">
        <f t="shared" si="16"/>
        <v>0.83266882341958548</v>
      </c>
      <c r="N34" s="195">
        <f t="shared" si="16"/>
        <v>0.88299129009003485</v>
      </c>
      <c r="O34" s="195">
        <f t="shared" si="16"/>
        <v>0.9333280917917407</v>
      </c>
      <c r="P34" s="195">
        <f>P32/$C$31</f>
        <v>0.97521923436959623</v>
      </c>
      <c r="Q34" s="195">
        <f>Q32/$C$31</f>
        <v>0.99999999999999978</v>
      </c>
      <c r="R34" s="196"/>
      <c r="S34" s="183"/>
      <c r="T34" s="285"/>
      <c r="U34" s="285"/>
      <c r="V34" s="285"/>
      <c r="Z34"/>
    </row>
    <row r="35" spans="1:27" s="2" customFormat="1" x14ac:dyDescent="0.25">
      <c r="A35" s="197"/>
      <c r="B35" s="197"/>
      <c r="C35" s="198"/>
      <c r="D35" s="197"/>
      <c r="E35" s="197"/>
      <c r="F35" s="197"/>
      <c r="G35" s="197"/>
      <c r="H35" s="197"/>
      <c r="I35" s="197"/>
      <c r="J35" s="197"/>
      <c r="K35" s="197"/>
      <c r="L35" s="197"/>
      <c r="M35" s="197"/>
      <c r="N35" s="197"/>
      <c r="O35" s="197"/>
      <c r="P35" s="197"/>
      <c r="Q35" s="197"/>
      <c r="R35" s="197"/>
      <c r="S35" s="166"/>
      <c r="Z35"/>
    </row>
    <row r="36" spans="1:27" s="2" customFormat="1" x14ac:dyDescent="0.25">
      <c r="A36" s="197"/>
      <c r="B36" s="197"/>
      <c r="C36" s="197"/>
      <c r="D36" s="197"/>
      <c r="E36" s="197"/>
      <c r="F36" s="197"/>
      <c r="G36" s="197"/>
      <c r="H36" s="197"/>
      <c r="I36" s="197"/>
      <c r="J36" s="197"/>
      <c r="K36" s="197"/>
      <c r="L36" s="197"/>
      <c r="M36" s="197"/>
      <c r="N36" s="197"/>
      <c r="O36" s="197"/>
      <c r="P36" s="197"/>
      <c r="Q36" s="197"/>
      <c r="R36" s="197"/>
      <c r="S36" s="166"/>
      <c r="Z36"/>
    </row>
    <row r="37" spans="1:27" s="2" customFormat="1" x14ac:dyDescent="0.25">
      <c r="A37" s="197"/>
      <c r="B37" s="197"/>
      <c r="C37" s="197"/>
      <c r="D37" s="197"/>
      <c r="E37" s="197"/>
      <c r="F37" s="197"/>
      <c r="G37" s="197"/>
      <c r="H37" s="197"/>
      <c r="I37" s="197"/>
      <c r="J37" s="197"/>
      <c r="K37" s="197"/>
      <c r="L37" s="197"/>
      <c r="M37" s="197"/>
      <c r="N37" s="197"/>
      <c r="O37" s="197"/>
      <c r="P37" s="197"/>
      <c r="Q37" s="197"/>
      <c r="R37" s="197"/>
      <c r="S37" s="166"/>
      <c r="Z37"/>
    </row>
    <row r="38" spans="1:27" s="2" customFormat="1" x14ac:dyDescent="0.25">
      <c r="A38" s="197"/>
      <c r="B38" s="197"/>
      <c r="C38" s="197"/>
      <c r="D38" s="197"/>
      <c r="E38" s="197"/>
      <c r="F38" s="197"/>
      <c r="G38" s="197"/>
      <c r="H38" s="197"/>
      <c r="I38" s="197"/>
      <c r="J38" s="197"/>
      <c r="K38" s="197"/>
      <c r="L38" s="197"/>
      <c r="M38" s="197"/>
      <c r="N38" s="197"/>
      <c r="O38" s="197"/>
      <c r="P38" s="630"/>
      <c r="Q38" s="630"/>
      <c r="R38" s="630"/>
      <c r="S38" s="166"/>
      <c r="Z38"/>
    </row>
    <row r="39" spans="1:27" s="2" customFormat="1" ht="12.75" customHeight="1" x14ac:dyDescent="0.25">
      <c r="A39" s="166"/>
      <c r="B39" s="199"/>
      <c r="C39" s="199"/>
      <c r="D39" s="199"/>
      <c r="E39" s="199"/>
      <c r="F39" s="199"/>
      <c r="G39" s="199"/>
      <c r="H39" s="199"/>
      <c r="I39" s="199"/>
      <c r="J39" s="199"/>
      <c r="K39" s="199"/>
      <c r="L39" s="199"/>
      <c r="M39" s="199"/>
      <c r="N39" s="199"/>
      <c r="O39" s="199"/>
      <c r="P39" s="199"/>
      <c r="Q39" s="199"/>
      <c r="R39" s="199"/>
      <c r="S39" s="166"/>
      <c r="Z39"/>
    </row>
    <row r="40" spans="1:27" s="2" customFormat="1" x14ac:dyDescent="0.25">
      <c r="A40" s="166"/>
      <c r="B40" s="200"/>
      <c r="C40" s="200"/>
      <c r="D40" s="200"/>
      <c r="E40" s="200"/>
      <c r="F40" s="200"/>
      <c r="G40" s="200"/>
      <c r="H40" s="200"/>
      <c r="I40" s="200"/>
      <c r="J40" s="200"/>
      <c r="K40" s="200"/>
      <c r="L40" s="200"/>
      <c r="M40" s="200"/>
      <c r="N40" s="200"/>
      <c r="O40" s="200"/>
      <c r="P40" s="200"/>
      <c r="Q40" s="200"/>
      <c r="R40" s="200"/>
      <c r="S40" s="166"/>
      <c r="Z40"/>
    </row>
  </sheetData>
  <mergeCells count="17">
    <mergeCell ref="P1:Q1"/>
    <mergeCell ref="P2:Q2"/>
    <mergeCell ref="P38:R38"/>
    <mergeCell ref="A33:B33"/>
    <mergeCell ref="A34:B34"/>
    <mergeCell ref="A10:R10"/>
    <mergeCell ref="A11:A12"/>
    <mergeCell ref="B11:B12"/>
    <mergeCell ref="C11:C12"/>
    <mergeCell ref="D11:Q11"/>
    <mergeCell ref="A31:B31"/>
    <mergeCell ref="A32:B32"/>
    <mergeCell ref="T17:V17"/>
    <mergeCell ref="T21:V21"/>
    <mergeCell ref="T25:V25"/>
    <mergeCell ref="T29:V29"/>
    <mergeCell ref="R31:R32"/>
  </mergeCells>
  <pageMargins left="0.19685039370078741" right="0.19685039370078741" top="0.59055118110236227" bottom="0.59055118110236227" header="0.39370078740157483" footer="0.39370078740157483"/>
  <pageSetup paperSize="9" scale="41" orientation="landscape" r:id="rId1"/>
  <headerFooter>
    <oddFooter>&amp;CPágina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8B54-EC51-49C9-BEA4-2D3E660A97CD}">
  <sheetPr>
    <tabColor theme="5" tint="0.39997558519241921"/>
  </sheetPr>
  <dimension ref="A1:AA545"/>
  <sheetViews>
    <sheetView showGridLines="0" view="pageBreakPreview" zoomScaleNormal="100" zoomScaleSheetLayoutView="100" workbookViewId="0">
      <selection activeCell="I11" sqref="I11"/>
    </sheetView>
  </sheetViews>
  <sheetFormatPr defaultRowHeight="15" x14ac:dyDescent="0.25"/>
  <cols>
    <col min="1" max="1" width="15.140625" style="2" bestFit="1" customWidth="1"/>
    <col min="2" max="2" width="61.140625" style="2" bestFit="1" customWidth="1"/>
    <col min="3" max="3" width="10.5703125" style="2" bestFit="1" customWidth="1"/>
    <col min="4" max="4" width="12.7109375" style="2" bestFit="1" customWidth="1"/>
    <col min="5" max="5" width="15.5703125" style="2" bestFit="1" customWidth="1"/>
    <col min="6" max="6" width="16.7109375" style="2" bestFit="1" customWidth="1"/>
    <col min="7" max="7" width="10.85546875" style="2" bestFit="1" customWidth="1"/>
    <col min="8" max="8" width="16.7109375" style="2" bestFit="1" customWidth="1"/>
    <col min="9" max="9" width="14.42578125" style="2" bestFit="1" customWidth="1"/>
    <col min="10" max="10" width="11.140625" style="2" bestFit="1" customWidth="1"/>
    <col min="11" max="16384" width="9.140625" style="2"/>
  </cols>
  <sheetData>
    <row r="1" spans="1:27" s="139" customFormat="1" x14ac:dyDescent="0.25">
      <c r="A1" s="136"/>
      <c r="B1" s="136"/>
      <c r="C1" s="137"/>
      <c r="D1" s="138"/>
      <c r="H1" s="628" t="s">
        <v>12036</v>
      </c>
      <c r="I1" s="629"/>
      <c r="J1" s="140">
        <f>BDI_Materiais!$H$27</f>
        <v>0.2026</v>
      </c>
      <c r="K1" s="141"/>
      <c r="L1" s="141"/>
      <c r="M1" s="141"/>
      <c r="N1" s="141"/>
      <c r="P1" s="142"/>
      <c r="Q1" s="202"/>
      <c r="R1" s="2"/>
      <c r="S1" s="2"/>
      <c r="T1" s="2"/>
      <c r="U1" s="2"/>
      <c r="V1" s="142"/>
      <c r="W1" s="142"/>
      <c r="X1" s="142"/>
      <c r="Y1" s="142"/>
      <c r="Z1" s="142"/>
      <c r="AA1" s="142"/>
    </row>
    <row r="2" spans="1:27" s="139" customFormat="1" x14ac:dyDescent="0.25">
      <c r="A2" s="136"/>
      <c r="B2" s="143"/>
      <c r="C2" s="143"/>
      <c r="D2" s="144"/>
      <c r="G2" s="145"/>
      <c r="H2" s="628" t="s">
        <v>12037</v>
      </c>
      <c r="I2" s="629"/>
      <c r="J2" s="140">
        <f>BDI_Equipamentos!$H$27</f>
        <v>0.1326</v>
      </c>
      <c r="K2" s="141"/>
      <c r="L2" s="141"/>
      <c r="M2" s="141"/>
      <c r="N2" s="141"/>
      <c r="P2" s="142"/>
      <c r="Q2" s="202"/>
      <c r="R2" s="2"/>
      <c r="S2" s="2"/>
      <c r="T2" s="2"/>
      <c r="U2" s="2"/>
      <c r="V2" s="142"/>
      <c r="W2" s="142"/>
      <c r="X2" s="142"/>
      <c r="Y2" s="142"/>
      <c r="Z2" s="142"/>
      <c r="AA2" s="142"/>
    </row>
    <row r="3" spans="1:27" s="139" customFormat="1" x14ac:dyDescent="0.25">
      <c r="A3" s="136"/>
      <c r="B3" s="143"/>
      <c r="C3" s="143"/>
      <c r="D3" s="144"/>
      <c r="E3" s="146"/>
      <c r="G3" s="145"/>
      <c r="H3" s="145"/>
      <c r="I3" s="145"/>
      <c r="J3" s="145"/>
      <c r="K3" s="141"/>
      <c r="L3" s="141"/>
      <c r="M3" s="141"/>
      <c r="N3" s="141"/>
      <c r="P3" s="142"/>
      <c r="Q3" s="202"/>
      <c r="R3" s="2"/>
      <c r="S3" s="2"/>
      <c r="T3" s="2"/>
      <c r="U3" s="2"/>
      <c r="V3" s="142"/>
      <c r="W3" s="142"/>
      <c r="X3" s="142"/>
      <c r="Y3" s="142"/>
      <c r="Z3" s="142"/>
      <c r="AA3" s="142"/>
    </row>
    <row r="4" spans="1:27" s="139" customFormat="1" x14ac:dyDescent="0.25">
      <c r="A4" s="148"/>
      <c r="B4" s="148"/>
      <c r="C4" s="148"/>
      <c r="D4" s="149"/>
      <c r="E4" s="150"/>
      <c r="G4" s="145"/>
      <c r="H4" s="145"/>
      <c r="I4" s="145"/>
      <c r="K4" s="141"/>
      <c r="L4" s="141"/>
      <c r="M4" s="141"/>
      <c r="N4" s="141"/>
      <c r="P4" s="142"/>
      <c r="Q4" s="202"/>
      <c r="R4" s="2"/>
      <c r="S4" s="2"/>
      <c r="T4" s="2"/>
      <c r="U4" s="2"/>
      <c r="V4" s="142"/>
      <c r="W4" s="142"/>
      <c r="X4" s="142"/>
      <c r="Y4" s="142"/>
      <c r="Z4" s="142"/>
      <c r="AA4" s="142"/>
    </row>
    <row r="5" spans="1:27" s="139" customFormat="1" x14ac:dyDescent="0.25">
      <c r="A5" s="152" t="s">
        <v>16029</v>
      </c>
      <c r="B5" s="153"/>
      <c r="C5" s="153"/>
      <c r="D5" s="154"/>
      <c r="E5" s="155"/>
      <c r="J5" s="157" t="s">
        <v>16931</v>
      </c>
      <c r="K5" s="141"/>
      <c r="L5" s="141"/>
      <c r="M5" s="141"/>
      <c r="N5" s="141"/>
      <c r="P5" s="142"/>
      <c r="Q5" s="202"/>
      <c r="R5" s="2"/>
      <c r="S5" s="2"/>
      <c r="T5" s="2"/>
      <c r="U5" s="2"/>
      <c r="V5" s="142"/>
      <c r="W5" s="142"/>
      <c r="X5" s="142"/>
      <c r="Y5" s="142"/>
      <c r="Z5" s="142"/>
      <c r="AA5" s="142"/>
    </row>
    <row r="6" spans="1:27" s="139" customFormat="1" x14ac:dyDescent="0.25">
      <c r="A6" s="152" t="s">
        <v>16031</v>
      </c>
      <c r="B6" s="148"/>
      <c r="C6" s="148"/>
      <c r="D6" s="149"/>
      <c r="J6" s="159" t="s">
        <v>16034</v>
      </c>
      <c r="K6" s="141"/>
      <c r="L6" s="141"/>
      <c r="M6" s="141"/>
      <c r="N6" s="141"/>
      <c r="P6" s="142"/>
      <c r="Q6" s="202"/>
      <c r="R6" s="2"/>
      <c r="S6" s="2"/>
      <c r="T6" s="2"/>
      <c r="U6" s="2"/>
      <c r="V6" s="142"/>
      <c r="W6" s="142"/>
      <c r="X6" s="142"/>
      <c r="Y6" s="142"/>
      <c r="Z6" s="142"/>
      <c r="AA6" s="142"/>
    </row>
    <row r="7" spans="1:27" s="139" customFormat="1" x14ac:dyDescent="0.25">
      <c r="A7" s="160" t="s">
        <v>12175</v>
      </c>
      <c r="B7" s="148"/>
      <c r="C7" s="148"/>
      <c r="D7" s="149"/>
      <c r="J7" s="161" t="str">
        <f>IF('!Dados'!$G$3="Com Desoneração",'!Dados'!$E$6,'!Dados'!$E$7)</f>
        <v>LEIS SOCIAIS HORISTAS: 113,69%</v>
      </c>
      <c r="K7" s="161"/>
      <c r="L7" s="161"/>
      <c r="M7" s="141"/>
      <c r="N7" s="141"/>
      <c r="P7" s="142"/>
      <c r="Q7" s="202"/>
      <c r="R7" s="2"/>
      <c r="S7" s="2"/>
      <c r="T7" s="2"/>
      <c r="U7" s="2"/>
      <c r="V7" s="142"/>
      <c r="W7" s="142"/>
      <c r="X7" s="142"/>
      <c r="Y7" s="142"/>
      <c r="Z7" s="142"/>
      <c r="AA7" s="142"/>
    </row>
    <row r="8" spans="1:27" s="139" customFormat="1" x14ac:dyDescent="0.25">
      <c r="A8" s="160" t="s">
        <v>12205</v>
      </c>
      <c r="B8" s="148"/>
      <c r="C8" s="148"/>
      <c r="D8" s="149"/>
      <c r="E8" s="162"/>
      <c r="J8" s="159" t="str">
        <f>IF('!Dados'!$G$3="Com Desoneração",'!Dados'!$G$6,'!Dados'!$G$7)</f>
        <v>LEIS SOCIAIS MENSALISTAS: 73,06%</v>
      </c>
      <c r="K8" s="141"/>
      <c r="L8" s="141"/>
      <c r="M8" s="141"/>
      <c r="N8" s="141"/>
      <c r="P8" s="142"/>
      <c r="Q8" s="202"/>
      <c r="R8" s="2"/>
      <c r="S8" s="2"/>
      <c r="T8" s="2"/>
      <c r="U8" s="2"/>
      <c r="V8" s="142"/>
      <c r="W8" s="142"/>
      <c r="X8" s="142"/>
      <c r="Y8" s="142"/>
      <c r="Z8" s="142"/>
      <c r="AA8" s="142"/>
    </row>
    <row r="9" spans="1:27" s="139" customFormat="1" x14ac:dyDescent="0.25">
      <c r="A9" s="160" t="s">
        <v>12206</v>
      </c>
      <c r="B9" s="148"/>
      <c r="C9" s="148"/>
      <c r="D9" s="138"/>
      <c r="E9" s="162"/>
      <c r="J9" s="159" t="str">
        <f>IF('!Dados'!$G$3="Com Desoneração",'!Dados'!$I$6,'!Dados'!$I$7)</f>
        <v>TABELA DE REFERÊNCIA:. SINAPI - SETEMBRO DE 2021 SEM DESONERAÇÃO</v>
      </c>
      <c r="K9" s="141"/>
      <c r="L9" s="141"/>
      <c r="M9" s="141"/>
      <c r="N9" s="141"/>
      <c r="P9" s="142"/>
      <c r="Q9" s="202"/>
      <c r="R9" s="2"/>
      <c r="S9" s="2"/>
      <c r="T9" s="2"/>
      <c r="U9" s="2"/>
      <c r="V9" s="142"/>
      <c r="W9" s="142"/>
      <c r="X9" s="142"/>
      <c r="Y9" s="142"/>
      <c r="Z9" s="142"/>
      <c r="AA9" s="142"/>
    </row>
    <row r="10" spans="1:27" ht="23.25" x14ac:dyDescent="0.25">
      <c r="A10" s="639" t="s">
        <v>12237</v>
      </c>
      <c r="B10" s="640"/>
      <c r="C10" s="640"/>
      <c r="D10" s="640"/>
      <c r="E10" s="640"/>
      <c r="F10" s="640"/>
      <c r="G10" s="640"/>
      <c r="H10" s="640"/>
      <c r="I10" s="640"/>
      <c r="J10" s="641"/>
    </row>
    <row r="11" spans="1:27" ht="38.25" x14ac:dyDescent="0.25">
      <c r="A11" s="203" t="s">
        <v>12107</v>
      </c>
      <c r="B11" s="204" t="s">
        <v>12238</v>
      </c>
      <c r="C11" s="204" t="s">
        <v>12239</v>
      </c>
      <c r="D11" s="205" t="s">
        <v>12240</v>
      </c>
      <c r="E11" s="204" t="s">
        <v>12241</v>
      </c>
      <c r="F11" s="204" t="s">
        <v>12242</v>
      </c>
      <c r="G11" s="204" t="s">
        <v>12243</v>
      </c>
      <c r="H11" s="204" t="s">
        <v>12244</v>
      </c>
      <c r="I11" s="204" t="s">
        <v>12245</v>
      </c>
      <c r="J11" s="206" t="s">
        <v>12246</v>
      </c>
    </row>
    <row r="12" spans="1:27" ht="45" x14ac:dyDescent="0.25">
      <c r="A12" s="207">
        <v>100652</v>
      </c>
      <c r="B12" s="208" t="s">
        <v>14899</v>
      </c>
      <c r="C12" s="209" t="s">
        <v>934</v>
      </c>
      <c r="D12" s="210">
        <v>3135</v>
      </c>
      <c r="E12" s="211">
        <f>VLOOKUP(A12,'Relatório de Composições'!A:I,9,0)</f>
        <v>196.44</v>
      </c>
      <c r="F12" s="211">
        <f>TRUNC((E12*D12),2)</f>
        <v>615839.4</v>
      </c>
      <c r="G12" s="212">
        <f>$J$1</f>
        <v>0.2026</v>
      </c>
      <c r="H12" s="211">
        <f>ROUND((E12*(1+G12)*D12),4)</f>
        <v>740608.46239999996</v>
      </c>
      <c r="I12" s="212">
        <f>H12/CAPA!$D$37</f>
        <v>8.8292206257993819E-2</v>
      </c>
      <c r="J12" s="212">
        <f>I12</f>
        <v>8.8292206257993819E-2</v>
      </c>
    </row>
    <row r="13" spans="1:27" ht="30" x14ac:dyDescent="0.25">
      <c r="A13" s="207">
        <v>92265</v>
      </c>
      <c r="B13" s="208" t="s">
        <v>1133</v>
      </c>
      <c r="C13" s="209" t="s">
        <v>913</v>
      </c>
      <c r="D13" s="210">
        <v>2893.0000000000005</v>
      </c>
      <c r="E13" s="211">
        <f>VLOOKUP(A13,'Relatório de Composições'!A:I,9,0)</f>
        <v>118.63</v>
      </c>
      <c r="F13" s="211">
        <f>TRUNC((E13*D13),2)</f>
        <v>343196.59</v>
      </c>
      <c r="G13" s="212">
        <f>$J$1</f>
        <v>0.2026</v>
      </c>
      <c r="H13" s="211">
        <f>ROUND((E13*(1+G13)*D13),4)</f>
        <v>412728.21909999999</v>
      </c>
      <c r="I13" s="212">
        <f>H13/CAPA!$D$37</f>
        <v>4.9203711406676016E-2</v>
      </c>
      <c r="J13" s="212">
        <f t="shared" ref="J13:J76" si="0">I13+J12</f>
        <v>0.13749591766466984</v>
      </c>
    </row>
    <row r="14" spans="1:27" ht="30" x14ac:dyDescent="0.25">
      <c r="A14" s="207" t="s">
        <v>1131</v>
      </c>
      <c r="B14" s="208" t="s">
        <v>1132</v>
      </c>
      <c r="C14" s="209" t="s">
        <v>932</v>
      </c>
      <c r="D14" s="210">
        <v>880.53</v>
      </c>
      <c r="E14" s="211">
        <f>VLOOKUP(A14,'Relatório de Composições'!A:I,9,0)</f>
        <v>361.75</v>
      </c>
      <c r="F14" s="211">
        <f>TRUNC((E14*D14),2)</f>
        <v>318531.71999999997</v>
      </c>
      <c r="G14" s="212">
        <f>$J$1</f>
        <v>0.2026</v>
      </c>
      <c r="H14" s="211">
        <f>ROUND((E14*(1+G14)*D14),4)</f>
        <v>383066.25550000003</v>
      </c>
      <c r="I14" s="212">
        <f>H14/CAPA!$D$37</f>
        <v>4.5667537650705844E-2</v>
      </c>
      <c r="J14" s="212">
        <f t="shared" si="0"/>
        <v>0.1831634553153757</v>
      </c>
    </row>
    <row r="15" spans="1:27" ht="30" x14ac:dyDescent="0.25">
      <c r="A15" s="207">
        <v>95584</v>
      </c>
      <c r="B15" s="208" t="s">
        <v>3873</v>
      </c>
      <c r="C15" s="209" t="s">
        <v>997</v>
      </c>
      <c r="D15" s="210">
        <v>15254.039999999999</v>
      </c>
      <c r="E15" s="211">
        <f>VLOOKUP(A15,'Relatório de Composições'!A:I,9,0)</f>
        <v>17.040000000000003</v>
      </c>
      <c r="F15" s="211">
        <f>TRUNC((E15*D15),2)</f>
        <v>259928.84</v>
      </c>
      <c r="G15" s="212">
        <f>$J$1</f>
        <v>0.2026</v>
      </c>
      <c r="H15" s="211">
        <f>ROUND((E15*(1+G15)*D15),4)</f>
        <v>312590.42489999998</v>
      </c>
      <c r="I15" s="212">
        <f>H15/CAPA!$D$37</f>
        <v>3.7265707415909115E-2</v>
      </c>
      <c r="J15" s="212">
        <f t="shared" si="0"/>
        <v>0.22042916273128482</v>
      </c>
    </row>
    <row r="16" spans="1:27" ht="60" x14ac:dyDescent="0.25">
      <c r="A16" s="207">
        <v>89168</v>
      </c>
      <c r="B16" s="208" t="s">
        <v>975</v>
      </c>
      <c r="C16" s="209" t="s">
        <v>913</v>
      </c>
      <c r="D16" s="210">
        <v>2747.1899999999996</v>
      </c>
      <c r="E16" s="211">
        <f>VLOOKUP(A16,'Relatório de Composições'!A:I,9,0)</f>
        <v>86.759999999999991</v>
      </c>
      <c r="F16" s="211">
        <f>TRUNC((E16*D16),2)</f>
        <v>238346.2</v>
      </c>
      <c r="G16" s="212">
        <f>$J$1</f>
        <v>0.2026</v>
      </c>
      <c r="H16" s="211">
        <f>ROUND((E16*(1+G16)*D16),4)</f>
        <v>286635.14539999998</v>
      </c>
      <c r="I16" s="212">
        <f>H16/CAPA!$D$37</f>
        <v>3.4171428849780382E-2</v>
      </c>
      <c r="J16" s="212">
        <f t="shared" si="0"/>
        <v>0.25460059158106518</v>
      </c>
    </row>
    <row r="17" spans="1:10" ht="45" x14ac:dyDescent="0.25">
      <c r="A17" s="207" t="s">
        <v>1185</v>
      </c>
      <c r="B17" s="208" t="s">
        <v>1186</v>
      </c>
      <c r="C17" s="209" t="s">
        <v>997</v>
      </c>
      <c r="D17" s="210">
        <v>17242.84</v>
      </c>
      <c r="E17" s="211">
        <f>VLOOKUP(A17,'Relatório de Composições'!A:I,9,0)</f>
        <v>13.420000000000002</v>
      </c>
      <c r="F17" s="211">
        <f>TRUNC((E17*D17),2)</f>
        <v>231398.91</v>
      </c>
      <c r="G17" s="212">
        <f>$J$1</f>
        <v>0.2026</v>
      </c>
      <c r="H17" s="211">
        <f>ROUND((E17*(1+G17)*D17),4)</f>
        <v>278280.33250000002</v>
      </c>
      <c r="I17" s="212">
        <f>H17/CAPA!$D$37</f>
        <v>3.3175403417633302E-2</v>
      </c>
      <c r="J17" s="212">
        <f t="shared" si="0"/>
        <v>0.28777599499869849</v>
      </c>
    </row>
    <row r="18" spans="1:10" ht="30" x14ac:dyDescent="0.25">
      <c r="A18" s="207">
        <v>84191</v>
      </c>
      <c r="B18" s="208" t="s">
        <v>1268</v>
      </c>
      <c r="C18" s="209" t="s">
        <v>913</v>
      </c>
      <c r="D18" s="210">
        <v>1862.75</v>
      </c>
      <c r="E18" s="211">
        <f>VLOOKUP(A18,'Relatório de Composições'!A:I,9,0)</f>
        <v>121</v>
      </c>
      <c r="F18" s="211">
        <f>TRUNC((E18*D18),2)</f>
        <v>225392.75</v>
      </c>
      <c r="G18" s="212">
        <f>$J$1</f>
        <v>0.2026</v>
      </c>
      <c r="H18" s="211">
        <f>ROUND((E18*(1+G18)*D18),4)</f>
        <v>271057.32120000001</v>
      </c>
      <c r="I18" s="212">
        <f>H18/CAPA!$D$37</f>
        <v>3.2314306581881801E-2</v>
      </c>
      <c r="J18" s="212">
        <f t="shared" si="0"/>
        <v>0.32009030158058027</v>
      </c>
    </row>
    <row r="19" spans="1:10" ht="45" x14ac:dyDescent="0.25">
      <c r="A19" s="213">
        <v>92922</v>
      </c>
      <c r="B19" s="214" t="s">
        <v>3869</v>
      </c>
      <c r="C19" s="215" t="s">
        <v>997</v>
      </c>
      <c r="D19" s="216">
        <v>15014.199999999999</v>
      </c>
      <c r="E19" s="211">
        <f>VLOOKUP(A19,'Relatório de Composições'!A:I,9,0)</f>
        <v>13.109999999999998</v>
      </c>
      <c r="F19" s="211">
        <f>TRUNC((E19*D19),2)</f>
        <v>196836.16</v>
      </c>
      <c r="G19" s="212">
        <f>$J$1</f>
        <v>0.2026</v>
      </c>
      <c r="H19" s="211">
        <f>ROUND((E19*(1+G19)*D19),4)</f>
        <v>236715.1684</v>
      </c>
      <c r="I19" s="212">
        <f>H19/CAPA!$D$37</f>
        <v>2.8220180478413799E-2</v>
      </c>
      <c r="J19" s="212">
        <f t="shared" si="0"/>
        <v>0.34831048205899406</v>
      </c>
    </row>
    <row r="20" spans="1:10" ht="45" x14ac:dyDescent="0.25">
      <c r="A20" s="207">
        <v>92769</v>
      </c>
      <c r="B20" s="208" t="s">
        <v>3830</v>
      </c>
      <c r="C20" s="209" t="s">
        <v>997</v>
      </c>
      <c r="D20" s="210">
        <v>10827.4</v>
      </c>
      <c r="E20" s="211">
        <f>VLOOKUP(A20,'Relatório de Composições'!A:I,9,0)</f>
        <v>16.79</v>
      </c>
      <c r="F20" s="211">
        <f>TRUNC((E20*D20),2)</f>
        <v>181792.04</v>
      </c>
      <c r="G20" s="212">
        <f>$J$1</f>
        <v>0.2026</v>
      </c>
      <c r="H20" s="211">
        <f>ROUND((E20*(1+G20)*D20),4)</f>
        <v>218623.1145</v>
      </c>
      <c r="I20" s="212">
        <f>H20/CAPA!$D$37</f>
        <v>2.6063322387172065E-2</v>
      </c>
      <c r="J20" s="212">
        <f t="shared" si="0"/>
        <v>0.37437380444616614</v>
      </c>
    </row>
    <row r="21" spans="1:10" ht="30" x14ac:dyDescent="0.25">
      <c r="A21" s="213" t="s">
        <v>1364</v>
      </c>
      <c r="B21" s="214" t="s">
        <v>1365</v>
      </c>
      <c r="C21" s="215" t="s">
        <v>913</v>
      </c>
      <c r="D21" s="216">
        <v>799.78</v>
      </c>
      <c r="E21" s="211">
        <f>VLOOKUP(A21,'Relatório de Composições'!A:I,9,0)</f>
        <v>221.27999999999997</v>
      </c>
      <c r="F21" s="211">
        <f>TRUNC((E21*D21),2)</f>
        <v>176975.31</v>
      </c>
      <c r="G21" s="212">
        <f>$J$1</f>
        <v>0.2026</v>
      </c>
      <c r="H21" s="211">
        <f>ROUND((E21*(1+G21)*D21),4)</f>
        <v>212830.51790000001</v>
      </c>
      <c r="I21" s="212">
        <f>H21/CAPA!$D$37</f>
        <v>2.5372753537716595E-2</v>
      </c>
      <c r="J21" s="212">
        <f t="shared" si="0"/>
        <v>0.39974655798388276</v>
      </c>
    </row>
    <row r="22" spans="1:10" ht="30" x14ac:dyDescent="0.25">
      <c r="A22" s="207">
        <v>95578</v>
      </c>
      <c r="B22" s="208" t="s">
        <v>1083</v>
      </c>
      <c r="C22" s="209" t="s">
        <v>997</v>
      </c>
      <c r="D22" s="210">
        <v>13513.5</v>
      </c>
      <c r="E22" s="211">
        <f>VLOOKUP(A22,'Relatório de Composições'!A:I,9,0)</f>
        <v>12.510000000000002</v>
      </c>
      <c r="F22" s="211">
        <f>TRUNC((E22*D22),2)</f>
        <v>169053.88</v>
      </c>
      <c r="G22" s="212">
        <f>$J$1</f>
        <v>0.2026</v>
      </c>
      <c r="H22" s="211">
        <f>ROUND((E22*(1+G22)*D22),4)</f>
        <v>203304.20209999999</v>
      </c>
      <c r="I22" s="212">
        <f>H22/CAPA!$D$37</f>
        <v>2.4237066488223886E-2</v>
      </c>
      <c r="J22" s="212">
        <f t="shared" si="0"/>
        <v>0.42398362447210663</v>
      </c>
    </row>
    <row r="23" spans="1:10" ht="60" x14ac:dyDescent="0.25">
      <c r="A23" s="207">
        <v>87792</v>
      </c>
      <c r="B23" s="208" t="s">
        <v>1296</v>
      </c>
      <c r="C23" s="209" t="s">
        <v>913</v>
      </c>
      <c r="D23" s="210">
        <v>4571.3099999999995</v>
      </c>
      <c r="E23" s="211">
        <f>VLOOKUP(A23,'Relatório de Composições'!A:I,9,0)</f>
        <v>35.76</v>
      </c>
      <c r="F23" s="211">
        <f>TRUNC((E23*D23),2)</f>
        <v>163470.04</v>
      </c>
      <c r="G23" s="212">
        <f>$J$1</f>
        <v>0.2026</v>
      </c>
      <c r="H23" s="211">
        <f>ROUND((E23*(1+G23)*D23),4)</f>
        <v>196589.07680000001</v>
      </c>
      <c r="I23" s="212">
        <f>H23/CAPA!$D$37</f>
        <v>2.3436517671762143E-2</v>
      </c>
      <c r="J23" s="212">
        <f t="shared" si="0"/>
        <v>0.44742014214386877</v>
      </c>
    </row>
    <row r="24" spans="1:10" ht="45" x14ac:dyDescent="0.25">
      <c r="A24" s="213">
        <v>92771</v>
      </c>
      <c r="B24" s="214" t="s">
        <v>3832</v>
      </c>
      <c r="C24" s="215" t="s">
        <v>997</v>
      </c>
      <c r="D24" s="216">
        <v>9271.7000000000007</v>
      </c>
      <c r="E24" s="211">
        <f>VLOOKUP(A24,'Relatório de Composições'!A:I,9,0)</f>
        <v>14.98</v>
      </c>
      <c r="F24" s="211">
        <f>TRUNC((E24*D24),2)</f>
        <v>138890.06</v>
      </c>
      <c r="G24" s="212">
        <f>$J$1</f>
        <v>0.2026</v>
      </c>
      <c r="H24" s="211">
        <f>ROUND((E24*(1+G24)*D24),4)</f>
        <v>167029.19339999999</v>
      </c>
      <c r="I24" s="212">
        <f>H24/CAPA!$D$37</f>
        <v>1.9912513485180965E-2</v>
      </c>
      <c r="J24" s="212">
        <f t="shared" si="0"/>
        <v>0.46733265562904974</v>
      </c>
    </row>
    <row r="25" spans="1:10" ht="45" x14ac:dyDescent="0.25">
      <c r="A25" s="207">
        <v>92263</v>
      </c>
      <c r="B25" s="208" t="s">
        <v>1148</v>
      </c>
      <c r="C25" s="209" t="s">
        <v>913</v>
      </c>
      <c r="D25" s="210">
        <v>851.32</v>
      </c>
      <c r="E25" s="211">
        <f>VLOOKUP(A25,'Relatório de Composições'!A:I,9,0)</f>
        <v>161.93</v>
      </c>
      <c r="F25" s="211">
        <f>TRUNC((E25*D25),2)</f>
        <v>137854.24</v>
      </c>
      <c r="G25" s="212">
        <f>$J$1</f>
        <v>0.2026</v>
      </c>
      <c r="H25" s="211">
        <f>ROUND((E25*(1+G25)*D25),4)</f>
        <v>165783.51819999999</v>
      </c>
      <c r="I25" s="212">
        <f>H25/CAPA!$D$37</f>
        <v>1.9764009360164005E-2</v>
      </c>
      <c r="J25" s="212">
        <f t="shared" si="0"/>
        <v>0.48709666498921372</v>
      </c>
    </row>
    <row r="26" spans="1:10" ht="30" x14ac:dyDescent="0.25">
      <c r="A26" s="207">
        <v>94213</v>
      </c>
      <c r="B26" s="208" t="s">
        <v>1261</v>
      </c>
      <c r="C26" s="209" t="s">
        <v>913</v>
      </c>
      <c r="D26" s="210">
        <v>1334.08</v>
      </c>
      <c r="E26" s="211">
        <f>VLOOKUP(A26,'Relatório de Composições'!A:I,9,0)</f>
        <v>95.61</v>
      </c>
      <c r="F26" s="211">
        <f>TRUNC((E26*D26),2)</f>
        <v>127551.38</v>
      </c>
      <c r="G26" s="212">
        <f>$J$1</f>
        <v>0.2026</v>
      </c>
      <c r="H26" s="211">
        <f>ROUND((E26*(1+G26)*D26),4)</f>
        <v>153393.3002</v>
      </c>
      <c r="I26" s="212">
        <f>H26/CAPA!$D$37</f>
        <v>1.8286900011868897E-2</v>
      </c>
      <c r="J26" s="212">
        <f t="shared" si="0"/>
        <v>0.50538356500108261</v>
      </c>
    </row>
    <row r="27" spans="1:10" ht="60" x14ac:dyDescent="0.25">
      <c r="A27" s="207">
        <v>94559</v>
      </c>
      <c r="B27" s="208" t="s">
        <v>928</v>
      </c>
      <c r="C27" s="209" t="s">
        <v>913</v>
      </c>
      <c r="D27" s="210">
        <v>149.94999999999999</v>
      </c>
      <c r="E27" s="211">
        <f>VLOOKUP(A27,'Relatório de Composições'!A:I,9,0)</f>
        <v>752.76</v>
      </c>
      <c r="F27" s="211">
        <f>TRUNC((E27*D27),2)</f>
        <v>112876.36</v>
      </c>
      <c r="G27" s="212">
        <f>$J$1</f>
        <v>0.2026</v>
      </c>
      <c r="H27" s="211">
        <f>ROUND((E27*(1+G27)*D27),4)</f>
        <v>135745.11290000001</v>
      </c>
      <c r="I27" s="212">
        <f>H27/CAPA!$D$37</f>
        <v>1.6182957818011368E-2</v>
      </c>
      <c r="J27" s="212">
        <f t="shared" si="0"/>
        <v>0.52156652281909399</v>
      </c>
    </row>
    <row r="28" spans="1:10" ht="60" x14ac:dyDescent="0.25">
      <c r="A28" s="213">
        <v>92762</v>
      </c>
      <c r="B28" s="214" t="s">
        <v>3823</v>
      </c>
      <c r="C28" s="215" t="s">
        <v>997</v>
      </c>
      <c r="D28" s="216">
        <v>6086.7</v>
      </c>
      <c r="E28" s="211">
        <f>VLOOKUP(A28,'Relatório de Composições'!A:I,9,0)</f>
        <v>15.6</v>
      </c>
      <c r="F28" s="211">
        <f>TRUNC((E28*D28),2)</f>
        <v>94952.52</v>
      </c>
      <c r="G28" s="212">
        <f>$J$1</f>
        <v>0.2026</v>
      </c>
      <c r="H28" s="211">
        <f>ROUND((E28*(1+G28)*D28),4)</f>
        <v>114189.90059999999</v>
      </c>
      <c r="I28" s="212">
        <f>H28/CAPA!$D$37</f>
        <v>1.3613236640158342E-2</v>
      </c>
      <c r="J28" s="212">
        <f t="shared" si="0"/>
        <v>0.53517975945925234</v>
      </c>
    </row>
    <row r="29" spans="1:10" ht="30" x14ac:dyDescent="0.25">
      <c r="A29" s="207">
        <v>98671</v>
      </c>
      <c r="B29" s="208" t="s">
        <v>1279</v>
      </c>
      <c r="C29" s="209" t="s">
        <v>913</v>
      </c>
      <c r="D29" s="210">
        <v>236.66</v>
      </c>
      <c r="E29" s="211">
        <f>VLOOKUP(A29,'Relatório de Composições'!A:I,9,0)</f>
        <v>380.37000000000006</v>
      </c>
      <c r="F29" s="211">
        <f>TRUNC((E29*D29),2)</f>
        <v>90018.36</v>
      </c>
      <c r="G29" s="212">
        <f>$J$1</f>
        <v>0.2026</v>
      </c>
      <c r="H29" s="211">
        <f>ROUND((E29*(1+G29)*D29),4)</f>
        <v>108256.0848</v>
      </c>
      <c r="I29" s="212">
        <f>H29/CAPA!$D$37</f>
        <v>1.2905832235389901E-2</v>
      </c>
      <c r="J29" s="212">
        <f t="shared" si="0"/>
        <v>0.54808559169464222</v>
      </c>
    </row>
    <row r="30" spans="1:10" ht="60" x14ac:dyDescent="0.25">
      <c r="A30" s="207">
        <v>92490</v>
      </c>
      <c r="B30" s="208" t="s">
        <v>1159</v>
      </c>
      <c r="C30" s="209" t="s">
        <v>913</v>
      </c>
      <c r="D30" s="210">
        <v>1841.72</v>
      </c>
      <c r="E30" s="211">
        <f>VLOOKUP(A30,'Relatório de Composições'!A:I,9,0)</f>
        <v>48.470000000000006</v>
      </c>
      <c r="F30" s="211">
        <f>TRUNC((E30*D30),2)</f>
        <v>89268.160000000003</v>
      </c>
      <c r="G30" s="212">
        <f>$J$1</f>
        <v>0.2026</v>
      </c>
      <c r="H30" s="211">
        <f>ROUND((E30*(1+G30)*D30),4)</f>
        <v>107353.8993</v>
      </c>
      <c r="I30" s="212">
        <f>H30/CAPA!$D$37</f>
        <v>1.2798277498584924E-2</v>
      </c>
      <c r="J30" s="212">
        <f t="shared" si="0"/>
        <v>0.56088386919322719</v>
      </c>
    </row>
    <row r="31" spans="1:10" ht="45" x14ac:dyDescent="0.25">
      <c r="A31" s="207">
        <v>92772</v>
      </c>
      <c r="B31" s="208" t="s">
        <v>3833</v>
      </c>
      <c r="C31" s="209" t="s">
        <v>997</v>
      </c>
      <c r="D31" s="210">
        <v>6889.8</v>
      </c>
      <c r="E31" s="211">
        <f>VLOOKUP(A31,'Relatório de Composições'!A:I,9,0)</f>
        <v>12.81</v>
      </c>
      <c r="F31" s="211">
        <f>TRUNC((E31*D31),2)</f>
        <v>88258.33</v>
      </c>
      <c r="G31" s="212">
        <f>$J$1</f>
        <v>0.2026</v>
      </c>
      <c r="H31" s="211">
        <f>ROUND((E31*(1+G31)*D31),4)</f>
        <v>106139.4773</v>
      </c>
      <c r="I31" s="212">
        <f>H31/CAPA!$D$37</f>
        <v>1.2653499247792625E-2</v>
      </c>
      <c r="J31" s="212">
        <f t="shared" si="0"/>
        <v>0.57353736844101977</v>
      </c>
    </row>
    <row r="32" spans="1:10" ht="60" x14ac:dyDescent="0.25">
      <c r="A32" s="213">
        <v>92759</v>
      </c>
      <c r="B32" s="214" t="s">
        <v>3820</v>
      </c>
      <c r="C32" s="215" t="s">
        <v>997</v>
      </c>
      <c r="D32" s="216">
        <v>4722</v>
      </c>
      <c r="E32" s="211">
        <f>VLOOKUP(A32,'Relatório de Composições'!A:I,9,0)</f>
        <v>18.179999999999996</v>
      </c>
      <c r="F32" s="211">
        <f>TRUNC((E32*D32),2)</f>
        <v>85845.96</v>
      </c>
      <c r="G32" s="212">
        <f>$J$1</f>
        <v>0.2026</v>
      </c>
      <c r="H32" s="211">
        <f>ROUND((E32*(1+G32)*D32),4)</f>
        <v>103238.3515</v>
      </c>
      <c r="I32" s="212">
        <f>H32/CAPA!$D$37</f>
        <v>1.2307639308947311E-2</v>
      </c>
      <c r="J32" s="212">
        <f t="shared" si="0"/>
        <v>0.58584500774996706</v>
      </c>
    </row>
    <row r="33" spans="1:10" ht="75" x14ac:dyDescent="0.25">
      <c r="A33" s="207" t="s">
        <v>15784</v>
      </c>
      <c r="B33" s="208" t="s">
        <v>1956</v>
      </c>
      <c r="C33" s="209" t="s">
        <v>925</v>
      </c>
      <c r="D33" s="210">
        <v>336</v>
      </c>
      <c r="E33" s="211">
        <f>VLOOKUP(A33,'Relatório de Composições'!A:I,9,0)</f>
        <v>215.86999999999998</v>
      </c>
      <c r="F33" s="211">
        <f>TRUNC((E33*D33),2)</f>
        <v>72532.320000000007</v>
      </c>
      <c r="G33" s="212">
        <f>$J$1</f>
        <v>0.2026</v>
      </c>
      <c r="H33" s="211">
        <f>ROUND((E33*(1+G33)*D33),4)</f>
        <v>87227.368000000002</v>
      </c>
      <c r="I33" s="212">
        <f>H33/CAPA!$D$37</f>
        <v>1.0398877622651818E-2</v>
      </c>
      <c r="J33" s="212">
        <f t="shared" si="0"/>
        <v>0.59624388537261885</v>
      </c>
    </row>
    <row r="34" spans="1:10" ht="45" x14ac:dyDescent="0.25">
      <c r="A34" s="207">
        <v>94992</v>
      </c>
      <c r="B34" s="208" t="s">
        <v>1266</v>
      </c>
      <c r="C34" s="209" t="s">
        <v>913</v>
      </c>
      <c r="D34" s="210">
        <v>693.35</v>
      </c>
      <c r="E34" s="211">
        <f>VLOOKUP(A34,'Relatório de Composições'!A:I,9,0)</f>
        <v>101.46000000000001</v>
      </c>
      <c r="F34" s="211">
        <f>TRUNC((E34*D34),2)</f>
        <v>70347.289999999994</v>
      </c>
      <c r="G34" s="212">
        <f>$J$1</f>
        <v>0.2026</v>
      </c>
      <c r="H34" s="211">
        <f>ROUND((E34*(1+G34)*D34),4)</f>
        <v>84599.652199999997</v>
      </c>
      <c r="I34" s="212">
        <f>H34/CAPA!$D$37</f>
        <v>1.0085612466797194E-2</v>
      </c>
      <c r="J34" s="212">
        <f t="shared" si="0"/>
        <v>0.60632949783941603</v>
      </c>
    </row>
    <row r="35" spans="1:10" ht="45" x14ac:dyDescent="0.25">
      <c r="A35" s="213">
        <v>100761</v>
      </c>
      <c r="B35" s="214" t="s">
        <v>1190</v>
      </c>
      <c r="C35" s="215" t="s">
        <v>913</v>
      </c>
      <c r="D35" s="216">
        <v>1607.65</v>
      </c>
      <c r="E35" s="211">
        <f>VLOOKUP(A35,'Relatório de Composições'!A:I,9,0)</f>
        <v>41.010000000000005</v>
      </c>
      <c r="F35" s="211">
        <f>TRUNC((E35*D35),2)</f>
        <v>65929.72</v>
      </c>
      <c r="G35" s="212">
        <f>$J$1</f>
        <v>0.2026</v>
      </c>
      <c r="H35" s="211">
        <f>ROUND((E35*(1+G35)*D35),4)</f>
        <v>79287.089099999997</v>
      </c>
      <c r="I35" s="212">
        <f>H35/CAPA!$D$37</f>
        <v>9.4522711794673298E-3</v>
      </c>
      <c r="J35" s="212">
        <f t="shared" si="0"/>
        <v>0.61578176901888337</v>
      </c>
    </row>
    <row r="36" spans="1:10" ht="45" x14ac:dyDescent="0.25">
      <c r="A36" s="213">
        <v>92919</v>
      </c>
      <c r="B36" s="214" t="s">
        <v>3867</v>
      </c>
      <c r="C36" s="215" t="s">
        <v>997</v>
      </c>
      <c r="D36" s="216">
        <v>4035.8</v>
      </c>
      <c r="E36" s="211">
        <f>VLOOKUP(A36,'Relatório de Composições'!A:I,9,0)</f>
        <v>16.18</v>
      </c>
      <c r="F36" s="211">
        <f>TRUNC((E36*D36),2)</f>
        <v>65299.24</v>
      </c>
      <c r="G36" s="212">
        <f>$J$1</f>
        <v>0.2026</v>
      </c>
      <c r="H36" s="211">
        <f>ROUND((E36*(1+G36)*D36),4)</f>
        <v>78528.870800000004</v>
      </c>
      <c r="I36" s="212">
        <f>H36/CAPA!$D$37</f>
        <v>9.3618796029043983E-3</v>
      </c>
      <c r="J36" s="212">
        <f t="shared" si="0"/>
        <v>0.62514364862178773</v>
      </c>
    </row>
    <row r="37" spans="1:10" ht="60" x14ac:dyDescent="0.25">
      <c r="A37" s="213">
        <v>92764</v>
      </c>
      <c r="B37" s="214" t="s">
        <v>3825</v>
      </c>
      <c r="C37" s="215" t="s">
        <v>997</v>
      </c>
      <c r="D37" s="216">
        <v>4779.6000000000004</v>
      </c>
      <c r="E37" s="211">
        <f>VLOOKUP(A37,'Relatório de Composições'!A:I,9,0)</f>
        <v>12.819999999999999</v>
      </c>
      <c r="F37" s="211">
        <f>TRUNC((E37*D37),2)</f>
        <v>61274.47</v>
      </c>
      <c r="G37" s="212">
        <f>$J$1</f>
        <v>0.2026</v>
      </c>
      <c r="H37" s="211">
        <f>ROUND((E37*(1+G37)*D37),4)</f>
        <v>73688.679999999993</v>
      </c>
      <c r="I37" s="212">
        <f>H37/CAPA!$D$37</f>
        <v>8.7848525418622106E-3</v>
      </c>
      <c r="J37" s="212">
        <f t="shared" si="0"/>
        <v>0.63392850116364996</v>
      </c>
    </row>
    <row r="38" spans="1:10" ht="60" x14ac:dyDescent="0.25">
      <c r="A38" s="207">
        <v>94573</v>
      </c>
      <c r="B38" s="208" t="s">
        <v>1230</v>
      </c>
      <c r="C38" s="209" t="s">
        <v>913</v>
      </c>
      <c r="D38" s="210">
        <v>167.89</v>
      </c>
      <c r="E38" s="211">
        <f>VLOOKUP(A38,'Relatório de Composições'!A:I,9,0)</f>
        <v>356.73999999999995</v>
      </c>
      <c r="F38" s="211">
        <f>TRUNC((E38*D38),2)</f>
        <v>59893.07</v>
      </c>
      <c r="G38" s="212">
        <f>$J$1</f>
        <v>0.2026</v>
      </c>
      <c r="H38" s="211">
        <f>ROUND((E38*(1+G38)*D38),4)</f>
        <v>72027.416299999997</v>
      </c>
      <c r="I38" s="212">
        <f>H38/CAPA!$D$37</f>
        <v>8.586803714855833E-3</v>
      </c>
      <c r="J38" s="212">
        <f t="shared" si="0"/>
        <v>0.64251530487850583</v>
      </c>
    </row>
    <row r="39" spans="1:10" ht="45" x14ac:dyDescent="0.25">
      <c r="A39" s="207">
        <v>79627</v>
      </c>
      <c r="B39" s="208" t="s">
        <v>1200</v>
      </c>
      <c r="C39" s="209" t="s">
        <v>913</v>
      </c>
      <c r="D39" s="210">
        <v>75.47</v>
      </c>
      <c r="E39" s="211">
        <f>VLOOKUP(A39,'Relatório de Composições'!A:I,9,0)</f>
        <v>774.7</v>
      </c>
      <c r="F39" s="211">
        <f>TRUNC((E39*D39),2)</f>
        <v>58466.6</v>
      </c>
      <c r="G39" s="212">
        <f>$J$1</f>
        <v>0.2026</v>
      </c>
      <c r="H39" s="211">
        <f>ROUND((E39*(1+G39)*D39),4)</f>
        <v>70311.944000000003</v>
      </c>
      <c r="I39" s="212">
        <f>H39/CAPA!$D$37</f>
        <v>8.3822923679956474E-3</v>
      </c>
      <c r="J39" s="212">
        <f t="shared" si="0"/>
        <v>0.65089759724650142</v>
      </c>
    </row>
    <row r="40" spans="1:10" ht="30" x14ac:dyDescent="0.25">
      <c r="A40" s="207">
        <v>96548</v>
      </c>
      <c r="B40" s="208" t="s">
        <v>1109</v>
      </c>
      <c r="C40" s="209" t="s">
        <v>997</v>
      </c>
      <c r="D40" s="210">
        <v>4267.3999999999996</v>
      </c>
      <c r="E40" s="211">
        <f>VLOOKUP(A40,'Relatório de Composições'!A:I,9,0)</f>
        <v>13.589999999999998</v>
      </c>
      <c r="F40" s="211">
        <f>TRUNC((E40*D40),2)</f>
        <v>57993.96</v>
      </c>
      <c r="G40" s="212">
        <f>$J$1</f>
        <v>0.2026</v>
      </c>
      <c r="H40" s="211">
        <f>ROUND((E40*(1+G40)*D40),4)</f>
        <v>69743.5435</v>
      </c>
      <c r="I40" s="212">
        <f>H40/CAPA!$D$37</f>
        <v>8.3145300661438461E-3</v>
      </c>
      <c r="J40" s="212">
        <f t="shared" si="0"/>
        <v>0.65921212731264522</v>
      </c>
    </row>
    <row r="41" spans="1:10" ht="45" x14ac:dyDescent="0.25">
      <c r="A41" s="207">
        <v>92770</v>
      </c>
      <c r="B41" s="208" t="s">
        <v>3831</v>
      </c>
      <c r="C41" s="209" t="s">
        <v>997</v>
      </c>
      <c r="D41" s="210">
        <v>3488.4</v>
      </c>
      <c r="E41" s="211">
        <f>VLOOKUP(A41,'Relatório de Composições'!A:I,9,0)</f>
        <v>16.41</v>
      </c>
      <c r="F41" s="211">
        <f>TRUNC((E41*D41),2)</f>
        <v>57244.639999999999</v>
      </c>
      <c r="G41" s="212">
        <f>$J$1</f>
        <v>0.2026</v>
      </c>
      <c r="H41" s="211">
        <f>ROUND((E41*(1+G41)*D41),4)</f>
        <v>68842.408899999995</v>
      </c>
      <c r="I41" s="212">
        <f>H41/CAPA!$D$37</f>
        <v>8.2071006131889286E-3</v>
      </c>
      <c r="J41" s="212">
        <f t="shared" si="0"/>
        <v>0.66741922792583419</v>
      </c>
    </row>
    <row r="42" spans="1:10" ht="30" x14ac:dyDescent="0.25">
      <c r="A42" s="213">
        <v>98557</v>
      </c>
      <c r="B42" s="214" t="s">
        <v>1116</v>
      </c>
      <c r="C42" s="215" t="s">
        <v>913</v>
      </c>
      <c r="D42" s="216">
        <v>1483.79</v>
      </c>
      <c r="E42" s="211">
        <f>VLOOKUP(A42,'Relatório de Composições'!A:I,9,0)</f>
        <v>36.019999999999996</v>
      </c>
      <c r="F42" s="211">
        <f>TRUNC((E42*D42),2)</f>
        <v>53446.11</v>
      </c>
      <c r="G42" s="212">
        <f>$J$1</f>
        <v>0.2026</v>
      </c>
      <c r="H42" s="211">
        <f>ROUND((E42*(1+G42)*D42),4)</f>
        <v>64274.298900000002</v>
      </c>
      <c r="I42" s="212">
        <f>H42/CAPA!$D$37</f>
        <v>7.6625098735392813E-3</v>
      </c>
      <c r="J42" s="212">
        <f t="shared" si="0"/>
        <v>0.67508173779937353</v>
      </c>
    </row>
    <row r="43" spans="1:10" ht="60" x14ac:dyDescent="0.25">
      <c r="A43" s="207">
        <v>100759</v>
      </c>
      <c r="B43" s="208" t="s">
        <v>1238</v>
      </c>
      <c r="C43" s="209" t="s">
        <v>913</v>
      </c>
      <c r="D43" s="210">
        <v>1303.5120000000002</v>
      </c>
      <c r="E43" s="211">
        <f>VLOOKUP(A43,'Relatório de Composições'!A:I,9,0)</f>
        <v>40.840000000000003</v>
      </c>
      <c r="F43" s="211">
        <f>TRUNC((E43*D43),2)</f>
        <v>53235.43</v>
      </c>
      <c r="G43" s="212">
        <f>$J$1</f>
        <v>0.2026</v>
      </c>
      <c r="H43" s="211">
        <f>ROUND((E43*(1+G43)*D43),4)</f>
        <v>64020.928200000002</v>
      </c>
      <c r="I43" s="212">
        <f>H43/CAPA!$D$37</f>
        <v>7.6323040910781436E-3</v>
      </c>
      <c r="J43" s="212">
        <f t="shared" si="0"/>
        <v>0.68271404189045171</v>
      </c>
    </row>
    <row r="44" spans="1:10" ht="60" x14ac:dyDescent="0.25">
      <c r="A44" s="213">
        <v>92765</v>
      </c>
      <c r="B44" s="214" t="s">
        <v>3826</v>
      </c>
      <c r="C44" s="215" t="s">
        <v>997</v>
      </c>
      <c r="D44" s="216">
        <v>3567.1000000000004</v>
      </c>
      <c r="E44" s="211">
        <f>VLOOKUP(A44,'Relatório de Composições'!A:I,9,0)</f>
        <v>14.63</v>
      </c>
      <c r="F44" s="211">
        <f>TRUNC((E44*D44),2)</f>
        <v>52186.67</v>
      </c>
      <c r="G44" s="212">
        <f>$J$1</f>
        <v>0.2026</v>
      </c>
      <c r="H44" s="211">
        <f>ROUND((E44*(1+G44)*D44),4)</f>
        <v>62759.692900000002</v>
      </c>
      <c r="I44" s="212">
        <f>H44/CAPA!$D$37</f>
        <v>7.4819449567973912E-3</v>
      </c>
      <c r="J44" s="212">
        <f t="shared" si="0"/>
        <v>0.69019598684724914</v>
      </c>
    </row>
    <row r="45" spans="1:10" ht="60" x14ac:dyDescent="0.25">
      <c r="A45" s="213">
        <v>92760</v>
      </c>
      <c r="B45" s="214" t="s">
        <v>3821</v>
      </c>
      <c r="C45" s="215" t="s">
        <v>997</v>
      </c>
      <c r="D45" s="216">
        <v>2744.3999999999996</v>
      </c>
      <c r="E45" s="211">
        <f>VLOOKUP(A45,'Relatório de Composições'!A:I,9,0)</f>
        <v>17.809999999999999</v>
      </c>
      <c r="F45" s="211">
        <f>TRUNC((E45*D45),2)</f>
        <v>48877.760000000002</v>
      </c>
      <c r="G45" s="212">
        <f>$J$1</f>
        <v>0.2026</v>
      </c>
      <c r="H45" s="211">
        <f>ROUND((E45*(1+G45)*D45),4)</f>
        <v>58780.398999999998</v>
      </c>
      <c r="I45" s="212">
        <f>H45/CAPA!$D$37</f>
        <v>7.0075503804224067E-3</v>
      </c>
      <c r="J45" s="212">
        <f t="shared" si="0"/>
        <v>0.69720353722767159</v>
      </c>
    </row>
    <row r="46" spans="1:10" ht="60" x14ac:dyDescent="0.25">
      <c r="A46" s="213">
        <v>94779</v>
      </c>
      <c r="B46" s="214" t="s">
        <v>1287</v>
      </c>
      <c r="C46" s="215" t="s">
        <v>913</v>
      </c>
      <c r="D46" s="216">
        <v>1363.59</v>
      </c>
      <c r="E46" s="211">
        <f>VLOOKUP(A46,'Relatório de Composições'!A:I,9,0)</f>
        <v>34.840000000000003</v>
      </c>
      <c r="F46" s="211">
        <f>TRUNC((E46*D46),2)</f>
        <v>47507.47</v>
      </c>
      <c r="G46" s="212">
        <f>$J$1</f>
        <v>0.2026</v>
      </c>
      <c r="H46" s="211">
        <f>ROUND((E46*(1+G46)*D46),4)</f>
        <v>57132.4902</v>
      </c>
      <c r="I46" s="212">
        <f>H46/CAPA!$D$37</f>
        <v>6.811093668069341E-3</v>
      </c>
      <c r="J46" s="212">
        <f t="shared" si="0"/>
        <v>0.7040146308957409</v>
      </c>
    </row>
    <row r="47" spans="1:10" ht="30" x14ac:dyDescent="0.25">
      <c r="A47" s="213">
        <v>88496</v>
      </c>
      <c r="B47" s="214" t="s">
        <v>1303</v>
      </c>
      <c r="C47" s="215" t="s">
        <v>913</v>
      </c>
      <c r="D47" s="216">
        <v>1808.8400000000001</v>
      </c>
      <c r="E47" s="211">
        <f>VLOOKUP(A47,'Relatório de Composições'!A:I,9,0)</f>
        <v>25.629999999999995</v>
      </c>
      <c r="F47" s="211">
        <f>TRUNC((E47*D47),2)</f>
        <v>46360.56</v>
      </c>
      <c r="G47" s="212">
        <f>$J$1</f>
        <v>0.2026</v>
      </c>
      <c r="H47" s="211">
        <f>ROUND((E47*(1+G47)*D47),4)</f>
        <v>55753.220500000003</v>
      </c>
      <c r="I47" s="212">
        <f>H47/CAPA!$D$37</f>
        <v>6.646662972201828E-3</v>
      </c>
      <c r="J47" s="212">
        <f t="shared" si="0"/>
        <v>0.71066129386794274</v>
      </c>
    </row>
    <row r="48" spans="1:10" ht="45" x14ac:dyDescent="0.25">
      <c r="A48" s="213" t="s">
        <v>15037</v>
      </c>
      <c r="B48" s="214" t="s">
        <v>1199</v>
      </c>
      <c r="C48" s="215" t="s">
        <v>913</v>
      </c>
      <c r="D48" s="216">
        <v>149.16</v>
      </c>
      <c r="E48" s="211">
        <f>VLOOKUP(A48,'Relatório de Composições'!A:I,9,0)</f>
        <v>297.32000000000005</v>
      </c>
      <c r="F48" s="211">
        <f>TRUNC((E48*D48),2)</f>
        <v>44348.25</v>
      </c>
      <c r="G48" s="212">
        <f>$J$1</f>
        <v>0.2026</v>
      </c>
      <c r="H48" s="211">
        <f>ROUND((E48*(1+G48)*D48),4)</f>
        <v>53333.206899999997</v>
      </c>
      <c r="I48" s="212">
        <f>H48/CAPA!$D$37</f>
        <v>6.3581591935305158E-3</v>
      </c>
      <c r="J48" s="212">
        <f t="shared" si="0"/>
        <v>0.7170194530614733</v>
      </c>
    </row>
    <row r="49" spans="1:10" ht="45" x14ac:dyDescent="0.25">
      <c r="A49" s="213">
        <v>100622</v>
      </c>
      <c r="B49" s="214" t="s">
        <v>1974</v>
      </c>
      <c r="C49" s="215" t="s">
        <v>925</v>
      </c>
      <c r="D49" s="216">
        <v>17</v>
      </c>
      <c r="E49" s="211">
        <f>VLOOKUP(A49,'Relatório de Composições'!A:I,9,0)</f>
        <v>2600.6799999999998</v>
      </c>
      <c r="F49" s="211">
        <f>TRUNC((E49*D49),2)</f>
        <v>44211.56</v>
      </c>
      <c r="G49" s="212">
        <f>$J$1</f>
        <v>0.2026</v>
      </c>
      <c r="H49" s="211">
        <f>ROUND((E49*(1+G49)*D49),4)</f>
        <v>53168.822099999998</v>
      </c>
      <c r="I49" s="212">
        <f>H49/CAPA!$D$37</f>
        <v>6.3385619334340735E-3</v>
      </c>
      <c r="J49" s="212">
        <f t="shared" si="0"/>
        <v>0.72335801499490737</v>
      </c>
    </row>
    <row r="50" spans="1:10" ht="60" x14ac:dyDescent="0.25">
      <c r="A50" s="207">
        <v>92763</v>
      </c>
      <c r="B50" s="208" t="s">
        <v>3824</v>
      </c>
      <c r="C50" s="209" t="s">
        <v>997</v>
      </c>
      <c r="D50" s="210">
        <v>3281.3</v>
      </c>
      <c r="E50" s="211">
        <f>VLOOKUP(A50,'Relatório de Composições'!A:I,9,0)</f>
        <v>13.27</v>
      </c>
      <c r="F50" s="211">
        <f>TRUNC((E50*D50),2)</f>
        <v>43542.85</v>
      </c>
      <c r="G50" s="212">
        <f>$J$1</f>
        <v>0.2026</v>
      </c>
      <c r="H50" s="211">
        <f>ROUND((E50*(1+G50)*D50),4)</f>
        <v>52364.632599999997</v>
      </c>
      <c r="I50" s="212">
        <f>H50/CAPA!$D$37</f>
        <v>6.2426898649804935E-3</v>
      </c>
      <c r="J50" s="212">
        <f t="shared" si="0"/>
        <v>0.72960070485988782</v>
      </c>
    </row>
    <row r="51" spans="1:10" ht="45" x14ac:dyDescent="0.25">
      <c r="A51" s="207">
        <v>91926</v>
      </c>
      <c r="B51" s="208" t="s">
        <v>938</v>
      </c>
      <c r="C51" s="209" t="s">
        <v>934</v>
      </c>
      <c r="D51" s="210">
        <v>10126.299999999999</v>
      </c>
      <c r="E51" s="211">
        <f>VLOOKUP(A51,'Relatório de Composições'!A:I,9,0)</f>
        <v>4.2600000000000007</v>
      </c>
      <c r="F51" s="211">
        <f>TRUNC((E51*D51),2)</f>
        <v>43138.03</v>
      </c>
      <c r="G51" s="212">
        <f>$J$1</f>
        <v>0.2026</v>
      </c>
      <c r="H51" s="211">
        <f>ROUND((E51*(1+G51)*D51),4)</f>
        <v>51877.804499999998</v>
      </c>
      <c r="I51" s="212">
        <f>H51/CAPA!$D$37</f>
        <v>6.1846522794010679E-3</v>
      </c>
      <c r="J51" s="212">
        <f t="shared" si="0"/>
        <v>0.73578535713928883</v>
      </c>
    </row>
    <row r="52" spans="1:10" ht="60" x14ac:dyDescent="0.25">
      <c r="A52" s="207">
        <v>87905</v>
      </c>
      <c r="B52" s="208" t="s">
        <v>1292</v>
      </c>
      <c r="C52" s="209" t="s">
        <v>913</v>
      </c>
      <c r="D52" s="210">
        <v>5475.03</v>
      </c>
      <c r="E52" s="211">
        <f>VLOOKUP(A52,'Relatório de Composições'!A:I,9,0)</f>
        <v>7.85</v>
      </c>
      <c r="F52" s="211">
        <f>TRUNC((E52*D52),2)</f>
        <v>42978.98</v>
      </c>
      <c r="G52" s="212">
        <f>$J$1</f>
        <v>0.2026</v>
      </c>
      <c r="H52" s="211">
        <f>ROUND((E52*(1+G52)*D52),4)</f>
        <v>51686.527999999998</v>
      </c>
      <c r="I52" s="212">
        <f>H52/CAPA!$D$37</f>
        <v>6.1618491046498917E-3</v>
      </c>
      <c r="J52" s="212">
        <f t="shared" si="0"/>
        <v>0.74194720624393873</v>
      </c>
    </row>
    <row r="53" spans="1:10" ht="30" x14ac:dyDescent="0.25">
      <c r="A53" s="207">
        <v>88489</v>
      </c>
      <c r="B53" s="208" t="s">
        <v>1320</v>
      </c>
      <c r="C53" s="209" t="s">
        <v>913</v>
      </c>
      <c r="D53" s="210">
        <v>2925.64</v>
      </c>
      <c r="E53" s="211">
        <f>VLOOKUP(A53,'Relatório de Composições'!A:I,9,0)</f>
        <v>14.34</v>
      </c>
      <c r="F53" s="211">
        <f>TRUNC((E53*D53),2)</f>
        <v>41953.67</v>
      </c>
      <c r="G53" s="212">
        <f>$J$1</f>
        <v>0.2026</v>
      </c>
      <c r="H53" s="211">
        <f>ROUND((E53*(1+G53)*D53),4)</f>
        <v>50453.492700000003</v>
      </c>
      <c r="I53" s="212">
        <f>H53/CAPA!$D$37</f>
        <v>6.0148518550124869E-3</v>
      </c>
      <c r="J53" s="212">
        <f t="shared" si="0"/>
        <v>0.74796205809895122</v>
      </c>
    </row>
    <row r="54" spans="1:10" ht="30" x14ac:dyDescent="0.25">
      <c r="A54" s="213">
        <v>88497</v>
      </c>
      <c r="B54" s="214" t="s">
        <v>1305</v>
      </c>
      <c r="C54" s="215" t="s">
        <v>913</v>
      </c>
      <c r="D54" s="216">
        <v>2925.64</v>
      </c>
      <c r="E54" s="211">
        <f>VLOOKUP(A54,'Relatório de Composições'!A:I,9,0)</f>
        <v>14.33</v>
      </c>
      <c r="F54" s="211">
        <f>TRUNC((E54*D54),2)</f>
        <v>41924.42</v>
      </c>
      <c r="G54" s="212">
        <f>$J$1</f>
        <v>0.2026</v>
      </c>
      <c r="H54" s="211">
        <f>ROUND((E54*(1+G54)*D54),4)</f>
        <v>50418.308900000004</v>
      </c>
      <c r="I54" s="212">
        <f>H54/CAPA!$D$37</f>
        <v>6.0106573912921115E-3</v>
      </c>
      <c r="J54" s="212">
        <f t="shared" si="0"/>
        <v>0.75397271549024336</v>
      </c>
    </row>
    <row r="55" spans="1:10" ht="45" x14ac:dyDescent="0.25">
      <c r="A55" s="207">
        <v>96131</v>
      </c>
      <c r="B55" s="208" t="s">
        <v>1306</v>
      </c>
      <c r="C55" s="209" t="s">
        <v>913</v>
      </c>
      <c r="D55" s="210">
        <v>1688.22</v>
      </c>
      <c r="E55" s="211">
        <f>VLOOKUP(A55,'Relatório de Composições'!A:I,9,0)</f>
        <v>24.1</v>
      </c>
      <c r="F55" s="211">
        <f>TRUNC((E55*D55),2)</f>
        <v>40686.1</v>
      </c>
      <c r="G55" s="212">
        <f>$J$1</f>
        <v>0.2026</v>
      </c>
      <c r="H55" s="211">
        <f>ROUND((E55*(1+G55)*D55),4)</f>
        <v>48929.106299999999</v>
      </c>
      <c r="I55" s="212">
        <f>H55/CAPA!$D$37</f>
        <v>5.8331209603781934E-3</v>
      </c>
      <c r="J55" s="212">
        <f t="shared" si="0"/>
        <v>0.75980583645062161</v>
      </c>
    </row>
    <row r="56" spans="1:10" ht="45" x14ac:dyDescent="0.25">
      <c r="A56" s="207">
        <v>98546</v>
      </c>
      <c r="B56" s="208" t="s">
        <v>1181</v>
      </c>
      <c r="C56" s="209" t="s">
        <v>913</v>
      </c>
      <c r="D56" s="210">
        <v>469</v>
      </c>
      <c r="E56" s="211">
        <f>VLOOKUP(A56,'Relatório de Composições'!A:I,9,0)</f>
        <v>84.57</v>
      </c>
      <c r="F56" s="211">
        <f>TRUNC((E56*D56),2)</f>
        <v>39663.33</v>
      </c>
      <c r="G56" s="212">
        <f>$J$1</f>
        <v>0.2026</v>
      </c>
      <c r="H56" s="211">
        <f>ROUND((E56*(1+G56)*D56),4)</f>
        <v>47699.120699999999</v>
      </c>
      <c r="I56" s="212">
        <f>H56/CAPA!$D$37</f>
        <v>5.6864872830669167E-3</v>
      </c>
      <c r="J56" s="212">
        <f t="shared" si="0"/>
        <v>0.76549232373368847</v>
      </c>
    </row>
    <row r="57" spans="1:10" ht="45" x14ac:dyDescent="0.25">
      <c r="A57" s="213">
        <v>87246</v>
      </c>
      <c r="B57" s="214" t="s">
        <v>1299</v>
      </c>
      <c r="C57" s="215" t="s">
        <v>913</v>
      </c>
      <c r="D57" s="216">
        <v>762.15</v>
      </c>
      <c r="E57" s="211">
        <f>VLOOKUP(A57,'Relatório de Composições'!A:I,9,0)</f>
        <v>48.75</v>
      </c>
      <c r="F57" s="211">
        <f>TRUNC((E57*D57),2)</f>
        <v>37154.81</v>
      </c>
      <c r="G57" s="212">
        <f>$J$1</f>
        <v>0.2026</v>
      </c>
      <c r="H57" s="211">
        <f>ROUND((E57*(1+G57)*D57),4)</f>
        <v>44682.377500000002</v>
      </c>
      <c r="I57" s="212">
        <f>H57/CAPA!$D$37</f>
        <v>5.3268439271448734E-3</v>
      </c>
      <c r="J57" s="212">
        <f t="shared" si="0"/>
        <v>0.77081916766083336</v>
      </c>
    </row>
    <row r="58" spans="1:10" ht="30" x14ac:dyDescent="0.25">
      <c r="A58" s="213">
        <v>96545</v>
      </c>
      <c r="B58" s="214" t="s">
        <v>1106</v>
      </c>
      <c r="C58" s="215" t="s">
        <v>997</v>
      </c>
      <c r="D58" s="216">
        <v>1871.5</v>
      </c>
      <c r="E58" s="211">
        <f>VLOOKUP(A58,'Relatório de Composições'!A:I,9,0)</f>
        <v>18.739999999999995</v>
      </c>
      <c r="F58" s="211">
        <f>TRUNC((E58*D58),2)</f>
        <v>35071.910000000003</v>
      </c>
      <c r="G58" s="212">
        <f>$J$1</f>
        <v>0.2026</v>
      </c>
      <c r="H58" s="211">
        <f>ROUND((E58*(1+G58)*D58),4)</f>
        <v>42177.478999999999</v>
      </c>
      <c r="I58" s="212">
        <f>H58/CAPA!$D$37</f>
        <v>5.028220529971361E-3</v>
      </c>
      <c r="J58" s="212">
        <f t="shared" si="0"/>
        <v>0.77584738819080468</v>
      </c>
    </row>
    <row r="59" spans="1:10" ht="45" x14ac:dyDescent="0.25">
      <c r="A59" s="213">
        <v>89714</v>
      </c>
      <c r="B59" s="214" t="s">
        <v>961</v>
      </c>
      <c r="C59" s="215" t="s">
        <v>934</v>
      </c>
      <c r="D59" s="216">
        <v>663.1099999999999</v>
      </c>
      <c r="E59" s="211">
        <f>VLOOKUP(A59,'Relatório de Composições'!A:I,9,0)</f>
        <v>52.800000000000004</v>
      </c>
      <c r="F59" s="211">
        <f>TRUNC((E59*D59),2)</f>
        <v>35012.199999999997</v>
      </c>
      <c r="G59" s="212">
        <f>$J$1</f>
        <v>0.2026</v>
      </c>
      <c r="H59" s="211">
        <f>ROUND((E59*(1+G59)*D59),4)</f>
        <v>42105.681299999997</v>
      </c>
      <c r="I59" s="212">
        <f>H59/CAPA!$D$37</f>
        <v>5.0196611120615154E-3</v>
      </c>
      <c r="J59" s="212">
        <f t="shared" si="0"/>
        <v>0.78086704930286621</v>
      </c>
    </row>
    <row r="60" spans="1:10" x14ac:dyDescent="0.25">
      <c r="A60" s="207" t="s">
        <v>13332</v>
      </c>
      <c r="B60" s="208" t="s">
        <v>1333</v>
      </c>
      <c r="C60" s="209" t="s">
        <v>934</v>
      </c>
      <c r="D60" s="210">
        <v>1243.1000000000001</v>
      </c>
      <c r="E60" s="211">
        <f>VLOOKUP(A60,'Relatório de Composições'!A:I,9,0)</f>
        <v>28</v>
      </c>
      <c r="F60" s="211">
        <f>TRUNC((E60*D60),2)</f>
        <v>34806.800000000003</v>
      </c>
      <c r="G60" s="212">
        <f>$J$1</f>
        <v>0.2026</v>
      </c>
      <c r="H60" s="211">
        <f>ROUND((E60*(1+G60)*D60),4)</f>
        <v>41858.657700000003</v>
      </c>
      <c r="I60" s="212">
        <f>H60/CAPA!$D$37</f>
        <v>4.9902120039982435E-3</v>
      </c>
      <c r="J60" s="212">
        <f t="shared" si="0"/>
        <v>0.78585726130686451</v>
      </c>
    </row>
    <row r="61" spans="1:10" ht="45" x14ac:dyDescent="0.25">
      <c r="A61" s="207">
        <v>88416</v>
      </c>
      <c r="B61" s="208" t="s">
        <v>1322</v>
      </c>
      <c r="C61" s="209" t="s">
        <v>913</v>
      </c>
      <c r="D61" s="210">
        <v>1688.22</v>
      </c>
      <c r="E61" s="211">
        <f>VLOOKUP(A61,'Relatório de Composições'!A:I,9,0)</f>
        <v>19.75</v>
      </c>
      <c r="F61" s="211">
        <f>TRUNC((E61*D61),2)</f>
        <v>33342.339999999997</v>
      </c>
      <c r="G61" s="212">
        <f>$J$1</f>
        <v>0.2026</v>
      </c>
      <c r="H61" s="211">
        <f>ROUND((E61*(1+G61)*D61),4)</f>
        <v>40097.504099999998</v>
      </c>
      <c r="I61" s="212">
        <f>H61/CAPA!$D$37</f>
        <v>4.7802547258984068E-3</v>
      </c>
      <c r="J61" s="212">
        <f t="shared" si="0"/>
        <v>0.79063751603276289</v>
      </c>
    </row>
    <row r="62" spans="1:10" ht="60" x14ac:dyDescent="0.25">
      <c r="A62" s="207">
        <v>100757</v>
      </c>
      <c r="B62" s="208" t="s">
        <v>1376</v>
      </c>
      <c r="C62" s="209" t="s">
        <v>913</v>
      </c>
      <c r="D62" s="210">
        <v>804.98</v>
      </c>
      <c r="E62" s="211">
        <f>VLOOKUP(A62,'Relatório de Composições'!A:I,9,0)</f>
        <v>41.260000000000005</v>
      </c>
      <c r="F62" s="211">
        <f>TRUNC((E62*D62),2)</f>
        <v>33213.47</v>
      </c>
      <c r="G62" s="212">
        <f>$J$1</f>
        <v>0.2026</v>
      </c>
      <c r="H62" s="211">
        <f>ROUND((E62*(1+G62)*D62),4)</f>
        <v>39942.524799999999</v>
      </c>
      <c r="I62" s="212">
        <f>H62/CAPA!$D$37</f>
        <v>4.761778749703135E-3</v>
      </c>
      <c r="J62" s="212">
        <f t="shared" si="0"/>
        <v>0.79539929478246607</v>
      </c>
    </row>
    <row r="63" spans="1:10" ht="45" x14ac:dyDescent="0.25">
      <c r="A63" s="207">
        <v>92921</v>
      </c>
      <c r="B63" s="208" t="s">
        <v>3868</v>
      </c>
      <c r="C63" s="209" t="s">
        <v>997</v>
      </c>
      <c r="D63" s="210">
        <v>2372</v>
      </c>
      <c r="E63" s="211">
        <f>VLOOKUP(A63,'Relatório de Composições'!A:I,9,0)</f>
        <v>13.69</v>
      </c>
      <c r="F63" s="211">
        <f>TRUNC((E63*D63),2)</f>
        <v>32472.68</v>
      </c>
      <c r="G63" s="212">
        <f>$J$1</f>
        <v>0.2026</v>
      </c>
      <c r="H63" s="211">
        <f>ROUND((E63*(1+G63)*D63),4)</f>
        <v>39051.644999999997</v>
      </c>
      <c r="I63" s="212">
        <f>H63/CAPA!$D$37</f>
        <v>4.6555718306007209E-3</v>
      </c>
      <c r="J63" s="212">
        <f t="shared" si="0"/>
        <v>0.8000548666130668</v>
      </c>
    </row>
    <row r="64" spans="1:10" ht="45" x14ac:dyDescent="0.25">
      <c r="A64" s="207">
        <v>96534</v>
      </c>
      <c r="B64" s="208" t="s">
        <v>1098</v>
      </c>
      <c r="C64" s="209" t="s">
        <v>913</v>
      </c>
      <c r="D64" s="210">
        <v>365.16999999999996</v>
      </c>
      <c r="E64" s="211">
        <f>VLOOKUP(A64,'Relatório de Composições'!A:I,9,0)</f>
        <v>87.66</v>
      </c>
      <c r="F64" s="211">
        <f>TRUNC((E64*D64),2)</f>
        <v>32010.799999999999</v>
      </c>
      <c r="G64" s="212">
        <f>$J$1</f>
        <v>0.2026</v>
      </c>
      <c r="H64" s="211">
        <f>ROUND((E64*(1+G64)*D64),4)</f>
        <v>38496.190699999999</v>
      </c>
      <c r="I64" s="212">
        <f>H64/CAPA!$D$37</f>
        <v>4.5893529199180581E-3</v>
      </c>
      <c r="J64" s="212">
        <f t="shared" si="0"/>
        <v>0.80464421953298482</v>
      </c>
    </row>
    <row r="65" spans="1:10" ht="30" x14ac:dyDescent="0.25">
      <c r="A65" s="213" t="s">
        <v>1379</v>
      </c>
      <c r="B65" s="214" t="s">
        <v>1380</v>
      </c>
      <c r="C65" s="215" t="s">
        <v>934</v>
      </c>
      <c r="D65" s="216">
        <v>115.22</v>
      </c>
      <c r="E65" s="211">
        <f>VLOOKUP(A65,'Relatório de Composições'!A:I,9,0)</f>
        <v>241.34</v>
      </c>
      <c r="F65" s="211">
        <f>TRUNC((E65*D65),2)</f>
        <v>27807.19</v>
      </c>
      <c r="G65" s="212">
        <f>$J$1</f>
        <v>0.2026</v>
      </c>
      <c r="H65" s="211">
        <f>ROUND((E65*(1+G65)*D65),4)</f>
        <v>33440.932500000003</v>
      </c>
      <c r="I65" s="212">
        <f>H65/CAPA!$D$37</f>
        <v>3.9866864337218099E-3</v>
      </c>
      <c r="J65" s="212">
        <f t="shared" si="0"/>
        <v>0.80863090596670661</v>
      </c>
    </row>
    <row r="66" spans="1:10" ht="45" x14ac:dyDescent="0.25">
      <c r="A66" s="213">
        <v>91932</v>
      </c>
      <c r="B66" s="214" t="s">
        <v>1891</v>
      </c>
      <c r="C66" s="215" t="s">
        <v>934</v>
      </c>
      <c r="D66" s="216">
        <v>1723.6</v>
      </c>
      <c r="E66" s="211">
        <f>VLOOKUP(A66,'Relatório de Composições'!A:I,9,0)</f>
        <v>15.92</v>
      </c>
      <c r="F66" s="211">
        <f>TRUNC((E66*D66),2)</f>
        <v>27439.71</v>
      </c>
      <c r="G66" s="212">
        <f>$J$1</f>
        <v>0.2026</v>
      </c>
      <c r="H66" s="211">
        <f>ROUND((E66*(1+G66)*D66),4)</f>
        <v>32998.9977</v>
      </c>
      <c r="I66" s="212">
        <f>H66/CAPA!$D$37</f>
        <v>3.9340008373572478E-3</v>
      </c>
      <c r="J66" s="212">
        <f t="shared" si="0"/>
        <v>0.8125649068040639</v>
      </c>
    </row>
    <row r="67" spans="1:10" ht="30" x14ac:dyDescent="0.25">
      <c r="A67" s="213">
        <v>95593</v>
      </c>
      <c r="B67" s="214" t="s">
        <v>3874</v>
      </c>
      <c r="C67" s="215" t="s">
        <v>997</v>
      </c>
      <c r="D67" s="216">
        <v>1519.98</v>
      </c>
      <c r="E67" s="211">
        <f>VLOOKUP(A67,'Relatório de Composições'!A:I,9,0)</f>
        <v>17.810000000000002</v>
      </c>
      <c r="F67" s="211">
        <f>TRUNC((E67*D67),2)</f>
        <v>27070.84</v>
      </c>
      <c r="G67" s="212">
        <f>$J$1</f>
        <v>0.2026</v>
      </c>
      <c r="H67" s="211">
        <f>ROUND((E67*(1+G67)*D67),4)</f>
        <v>32555.396799999999</v>
      </c>
      <c r="I67" s="212">
        <f>H67/CAPA!$D$37</f>
        <v>3.8811166156024631E-3</v>
      </c>
      <c r="J67" s="212">
        <f t="shared" si="0"/>
        <v>0.81644602341966632</v>
      </c>
    </row>
    <row r="68" spans="1:10" x14ac:dyDescent="0.25">
      <c r="A68" s="213" t="s">
        <v>1373</v>
      </c>
      <c r="B68" s="214" t="s">
        <v>1374</v>
      </c>
      <c r="C68" s="215" t="s">
        <v>913</v>
      </c>
      <c r="D68" s="216">
        <v>799.78</v>
      </c>
      <c r="E68" s="211">
        <f>VLOOKUP(A68,'Relatório de Composições'!A:I,9,0)</f>
        <v>32.53</v>
      </c>
      <c r="F68" s="211">
        <f>TRUNC((E68*D68),2)</f>
        <v>26016.84</v>
      </c>
      <c r="G68" s="212">
        <f>$J$1</f>
        <v>0.2026</v>
      </c>
      <c r="H68" s="211">
        <f>ROUND((E68*(1+G68)*D68),4)</f>
        <v>31287.855899999999</v>
      </c>
      <c r="I68" s="212">
        <f>H68/CAPA!$D$37</f>
        <v>3.7300057543781973E-3</v>
      </c>
      <c r="J68" s="212">
        <f t="shared" si="0"/>
        <v>0.82017602917404453</v>
      </c>
    </row>
    <row r="69" spans="1:10" ht="45" x14ac:dyDescent="0.25">
      <c r="A69" s="213" t="s">
        <v>1848</v>
      </c>
      <c r="B69" s="214" t="s">
        <v>1849</v>
      </c>
      <c r="C69" s="215" t="s">
        <v>925</v>
      </c>
      <c r="D69" s="216">
        <v>1</v>
      </c>
      <c r="E69" s="211">
        <f>VLOOKUP(A69,'Relatório de Composições'!A:I,9,0)</f>
        <v>24997.47</v>
      </c>
      <c r="F69" s="211">
        <f>TRUNC((E69*D69),2)</f>
        <v>24997.47</v>
      </c>
      <c r="G69" s="212">
        <f>$J$1</f>
        <v>0.2026</v>
      </c>
      <c r="H69" s="211">
        <f>ROUND((E69*(1+G69)*D69),4)</f>
        <v>30061.957399999999</v>
      </c>
      <c r="I69" s="212">
        <f>H69/CAPA!$D$37</f>
        <v>3.5838593238302478E-3</v>
      </c>
      <c r="J69" s="212">
        <f t="shared" si="0"/>
        <v>0.82375988849787474</v>
      </c>
    </row>
    <row r="70" spans="1:10" ht="30" x14ac:dyDescent="0.25">
      <c r="A70" s="207">
        <v>96973</v>
      </c>
      <c r="B70" s="208" t="s">
        <v>1985</v>
      </c>
      <c r="C70" s="209" t="s">
        <v>934</v>
      </c>
      <c r="D70" s="210">
        <v>503.7</v>
      </c>
      <c r="E70" s="211">
        <f>VLOOKUP(A70,'Relatório de Composições'!A:I,9,0)</f>
        <v>48.96</v>
      </c>
      <c r="F70" s="211">
        <f>TRUNC((E70*D70),2)</f>
        <v>24661.15</v>
      </c>
      <c r="G70" s="212">
        <f>$J$1</f>
        <v>0.2026</v>
      </c>
      <c r="H70" s="211">
        <f>ROUND((E70*(1+G70)*D70),4)</f>
        <v>29657.501400000001</v>
      </c>
      <c r="I70" s="212">
        <f>H70/CAPA!$D$37</f>
        <v>3.5356417913724619E-3</v>
      </c>
      <c r="J70" s="212">
        <f t="shared" si="0"/>
        <v>0.82729553028924718</v>
      </c>
    </row>
    <row r="71" spans="1:10" ht="30" x14ac:dyDescent="0.25">
      <c r="A71" s="207">
        <v>96546</v>
      </c>
      <c r="B71" s="208" t="s">
        <v>1127</v>
      </c>
      <c r="C71" s="209" t="s">
        <v>997</v>
      </c>
      <c r="D71" s="210">
        <v>1382.5</v>
      </c>
      <c r="E71" s="211">
        <f>VLOOKUP(A71,'Relatório de Composições'!A:I,9,0)</f>
        <v>16.819999999999997</v>
      </c>
      <c r="F71" s="211">
        <f>TRUNC((E71*D71),2)</f>
        <v>23253.65</v>
      </c>
      <c r="G71" s="212">
        <f>$J$1</f>
        <v>0.2026</v>
      </c>
      <c r="H71" s="211">
        <f>ROUND((E71*(1+G71)*D71),4)</f>
        <v>27964.839499999998</v>
      </c>
      <c r="I71" s="212">
        <f>H71/CAPA!$D$37</f>
        <v>3.3338498038551342E-3</v>
      </c>
      <c r="J71" s="212">
        <f t="shared" si="0"/>
        <v>0.83062938009310228</v>
      </c>
    </row>
    <row r="72" spans="1:10" ht="30" x14ac:dyDescent="0.25">
      <c r="A72" s="207" t="s">
        <v>1351</v>
      </c>
      <c r="B72" s="208" t="s">
        <v>1352</v>
      </c>
      <c r="C72" s="209" t="s">
        <v>934</v>
      </c>
      <c r="D72" s="210">
        <v>541</v>
      </c>
      <c r="E72" s="211">
        <f>VLOOKUP(A72,'Relatório de Composições'!A:I,9,0)</f>
        <v>42.21</v>
      </c>
      <c r="F72" s="211">
        <f>TRUNC((E72*D72),2)</f>
        <v>22835.61</v>
      </c>
      <c r="G72" s="212">
        <f>$J$1</f>
        <v>0.2026</v>
      </c>
      <c r="H72" s="211">
        <f>ROUND((E72*(1+G72)*D72),4)</f>
        <v>27462.104599999999</v>
      </c>
      <c r="I72" s="212">
        <f>H72/CAPA!$D$37</f>
        <v>3.2739158769053253E-3</v>
      </c>
      <c r="J72" s="212">
        <f t="shared" si="0"/>
        <v>0.83390329597000756</v>
      </c>
    </row>
    <row r="73" spans="1:10" ht="45" x14ac:dyDescent="0.25">
      <c r="A73" s="207" t="s">
        <v>1472</v>
      </c>
      <c r="B73" s="208" t="s">
        <v>1473</v>
      </c>
      <c r="C73" s="209" t="s">
        <v>913</v>
      </c>
      <c r="D73" s="210">
        <v>72</v>
      </c>
      <c r="E73" s="211">
        <f>VLOOKUP(A73,'Relatório de Composições'!A:I,9,0)</f>
        <v>310.48000000000008</v>
      </c>
      <c r="F73" s="211">
        <f>TRUNC((E73*D73),2)</f>
        <v>22354.560000000001</v>
      </c>
      <c r="G73" s="212">
        <f>$J$1</f>
        <v>0.2026</v>
      </c>
      <c r="H73" s="211">
        <f>ROUND((E73*(1+G73)*D73),4)</f>
        <v>26883.5939</v>
      </c>
      <c r="I73" s="212">
        <f>H73/CAPA!$D$37</f>
        <v>3.2049482798010014E-3</v>
      </c>
      <c r="J73" s="212">
        <f t="shared" si="0"/>
        <v>0.83710824424980856</v>
      </c>
    </row>
    <row r="74" spans="1:10" ht="30" x14ac:dyDescent="0.25">
      <c r="A74" s="213" t="s">
        <v>1754</v>
      </c>
      <c r="B74" s="214" t="s">
        <v>1755</v>
      </c>
      <c r="C74" s="215" t="s">
        <v>913</v>
      </c>
      <c r="D74" s="216">
        <v>121.3</v>
      </c>
      <c r="E74" s="211">
        <f>VLOOKUP(A74,'Relatório de Composições'!A:I,9,0)</f>
        <v>184.28000000000003</v>
      </c>
      <c r="F74" s="211">
        <f>TRUNC((E74*D74),2)</f>
        <v>22353.16</v>
      </c>
      <c r="G74" s="212">
        <f>$J$1</f>
        <v>0.2026</v>
      </c>
      <c r="H74" s="211">
        <f>ROUND((E74*(1+G74)*D74),4)</f>
        <v>26881.915000000001</v>
      </c>
      <c r="I74" s="212">
        <f>H74/CAPA!$D$37</f>
        <v>3.2047481284489549E-3</v>
      </c>
      <c r="J74" s="212">
        <f t="shared" si="0"/>
        <v>0.84031299237825752</v>
      </c>
    </row>
    <row r="75" spans="1:10" ht="75" x14ac:dyDescent="0.25">
      <c r="A75" s="207">
        <v>87545</v>
      </c>
      <c r="B75" s="208" t="s">
        <v>1298</v>
      </c>
      <c r="C75" s="209" t="s">
        <v>913</v>
      </c>
      <c r="D75" s="210">
        <v>880.92</v>
      </c>
      <c r="E75" s="211">
        <f>VLOOKUP(A75,'Relatório de Composições'!A:I,9,0)</f>
        <v>24.310000000000002</v>
      </c>
      <c r="F75" s="211">
        <f>TRUNC((E75*D75),2)</f>
        <v>21415.16</v>
      </c>
      <c r="G75" s="212">
        <f>$J$1</f>
        <v>0.2026</v>
      </c>
      <c r="H75" s="211">
        <f>ROUND((E75*(1+G75)*D75),4)</f>
        <v>25753.877700000001</v>
      </c>
      <c r="I75" s="212">
        <f>H75/CAPA!$D$37</f>
        <v>3.0702682959669455E-3</v>
      </c>
      <c r="J75" s="212">
        <f t="shared" si="0"/>
        <v>0.84338326067422442</v>
      </c>
    </row>
    <row r="76" spans="1:10" ht="60" x14ac:dyDescent="0.25">
      <c r="A76" s="207">
        <v>87243</v>
      </c>
      <c r="B76" s="208" t="s">
        <v>1300</v>
      </c>
      <c r="C76" s="209" t="s">
        <v>913</v>
      </c>
      <c r="D76" s="210">
        <v>122.43</v>
      </c>
      <c r="E76" s="211">
        <f>VLOOKUP(A76,'Relatório de Composições'!A:I,9,0)</f>
        <v>169.97000000000003</v>
      </c>
      <c r="F76" s="211">
        <f>TRUNC((E76*D76),2)</f>
        <v>20809.419999999998</v>
      </c>
      <c r="G76" s="212">
        <f>$J$1</f>
        <v>0.2026</v>
      </c>
      <c r="H76" s="211">
        <f>ROUND((E76*(1+G76)*D76),4)</f>
        <v>25025.417000000001</v>
      </c>
      <c r="I76" s="212">
        <f>H76/CAPA!$D$37</f>
        <v>2.9834242945268093E-3</v>
      </c>
      <c r="J76" s="212">
        <f t="shared" si="0"/>
        <v>0.84636668496875123</v>
      </c>
    </row>
    <row r="77" spans="1:10" x14ac:dyDescent="0.25">
      <c r="A77" s="213" t="s">
        <v>1111</v>
      </c>
      <c r="B77" s="214" t="s">
        <v>1112</v>
      </c>
      <c r="C77" s="215" t="s">
        <v>932</v>
      </c>
      <c r="D77" s="216">
        <v>64.209999999999994</v>
      </c>
      <c r="E77" s="211">
        <f>VLOOKUP(A77,'Relatório de Composições'!A:I,9,0)</f>
        <v>305.91000000000003</v>
      </c>
      <c r="F77" s="211">
        <f>TRUNC((E77*D77),2)</f>
        <v>19642.48</v>
      </c>
      <c r="G77" s="212">
        <f>$J$1</f>
        <v>0.2026</v>
      </c>
      <c r="H77" s="211">
        <f>ROUND((E77*(1+G77)*D77),4)</f>
        <v>23622.0478</v>
      </c>
      <c r="I77" s="212">
        <f>H77/CAPA!$D$37</f>
        <v>2.8161205582705601E-3</v>
      </c>
      <c r="J77" s="212">
        <f t="shared" ref="J77:J140" si="1">I77+J76</f>
        <v>0.84918280552702174</v>
      </c>
    </row>
    <row r="78" spans="1:10" ht="30" x14ac:dyDescent="0.25">
      <c r="A78" s="213">
        <v>96110</v>
      </c>
      <c r="B78" s="214" t="s">
        <v>1309</v>
      </c>
      <c r="C78" s="215" t="s">
        <v>913</v>
      </c>
      <c r="D78" s="216">
        <v>335.76</v>
      </c>
      <c r="E78" s="211">
        <f>VLOOKUP(A78,'Relatório de Composições'!A:I,9,0)</f>
        <v>58.239999999999995</v>
      </c>
      <c r="F78" s="211">
        <f>TRUNC((E78*D78),2)</f>
        <v>19554.66</v>
      </c>
      <c r="G78" s="212">
        <f>$J$1</f>
        <v>0.2026</v>
      </c>
      <c r="H78" s="211">
        <f>ROUND((E78*(1+G78)*D78),4)</f>
        <v>23516.437000000002</v>
      </c>
      <c r="I78" s="212">
        <f>H78/CAPA!$D$37</f>
        <v>2.8035300856928441E-3</v>
      </c>
      <c r="J78" s="212">
        <f t="shared" si="1"/>
        <v>0.85198633561271464</v>
      </c>
    </row>
    <row r="79" spans="1:10" ht="30" x14ac:dyDescent="0.25">
      <c r="A79" s="213" t="s">
        <v>1145</v>
      </c>
      <c r="B79" s="214" t="s">
        <v>1146</v>
      </c>
      <c r="C79" s="215" t="s">
        <v>934</v>
      </c>
      <c r="D79" s="216">
        <v>137.80000000000001</v>
      </c>
      <c r="E79" s="211">
        <f>VLOOKUP(A79,'Relatório de Composições'!A:I,9,0)</f>
        <v>141.22999999999999</v>
      </c>
      <c r="F79" s="211">
        <f>TRUNC((E79*D79),2)</f>
        <v>19461.490000000002</v>
      </c>
      <c r="G79" s="212">
        <f>$J$1</f>
        <v>0.2026</v>
      </c>
      <c r="H79" s="211">
        <f>ROUND((E79*(1+G79)*D79),4)</f>
        <v>23404.3927</v>
      </c>
      <c r="I79" s="212">
        <f>H79/CAPA!$D$37</f>
        <v>2.7901726384749513E-3</v>
      </c>
      <c r="J79" s="212">
        <f t="shared" si="1"/>
        <v>0.85477650825118956</v>
      </c>
    </row>
    <row r="80" spans="1:10" ht="30" x14ac:dyDescent="0.25">
      <c r="A80" s="207">
        <v>88490</v>
      </c>
      <c r="B80" s="208" t="s">
        <v>1317</v>
      </c>
      <c r="C80" s="209" t="s">
        <v>913</v>
      </c>
      <c r="D80" s="210">
        <v>1808.8400000000001</v>
      </c>
      <c r="E80" s="211">
        <f>VLOOKUP(A80,'Relatório de Composições'!A:I,9,0)</f>
        <v>10.7</v>
      </c>
      <c r="F80" s="211">
        <f>TRUNC((E80*D80),2)</f>
        <v>19354.580000000002</v>
      </c>
      <c r="G80" s="212">
        <f>$J$1</f>
        <v>0.2026</v>
      </c>
      <c r="H80" s="211">
        <f>ROUND((E80*(1+G80)*D80),4)</f>
        <v>23275.827499999999</v>
      </c>
      <c r="I80" s="212">
        <f>H80/CAPA!$D$37</f>
        <v>2.774845639483858E-3</v>
      </c>
      <c r="J80" s="212">
        <f t="shared" si="1"/>
        <v>0.85755135389067338</v>
      </c>
    </row>
    <row r="81" spans="1:10" ht="30" x14ac:dyDescent="0.25">
      <c r="A81" s="213" t="s">
        <v>1248</v>
      </c>
      <c r="B81" s="214" t="s">
        <v>1249</v>
      </c>
      <c r="C81" s="215" t="s">
        <v>913</v>
      </c>
      <c r="D81" s="216">
        <v>43.14</v>
      </c>
      <c r="E81" s="211">
        <f>VLOOKUP(A81,'Relatório de Composições'!A:I,9,0)</f>
        <v>444.21999999999997</v>
      </c>
      <c r="F81" s="211">
        <f>TRUNC((E81*D81),2)</f>
        <v>19163.650000000001</v>
      </c>
      <c r="G81" s="212">
        <f>$J$1</f>
        <v>0.2026</v>
      </c>
      <c r="H81" s="211">
        <f>ROUND((E81*(1+G81)*D81),4)</f>
        <v>23046.2065</v>
      </c>
      <c r="I81" s="212">
        <f>H81/CAPA!$D$37</f>
        <v>2.747471195735986E-3</v>
      </c>
      <c r="J81" s="212">
        <f t="shared" si="1"/>
        <v>0.86029882508640942</v>
      </c>
    </row>
    <row r="82" spans="1:10" ht="45" x14ac:dyDescent="0.25">
      <c r="A82" s="207" t="s">
        <v>1166</v>
      </c>
      <c r="B82" s="208" t="s">
        <v>1167</v>
      </c>
      <c r="C82" s="209" t="s">
        <v>913</v>
      </c>
      <c r="D82" s="210">
        <v>390.22</v>
      </c>
      <c r="E82" s="211">
        <f>VLOOKUP(A82,'Relatório de Composições'!A:I,9,0)</f>
        <v>47.86</v>
      </c>
      <c r="F82" s="211">
        <f>TRUNC((E82*D82),2)</f>
        <v>18675.919999999998</v>
      </c>
      <c r="G82" s="212">
        <f>$J$1</f>
        <v>0.2026</v>
      </c>
      <c r="H82" s="211">
        <f>ROUND((E82*(1+G82)*D82),4)</f>
        <v>22459.672500000001</v>
      </c>
      <c r="I82" s="212">
        <f>H82/CAPA!$D$37</f>
        <v>2.6775470947643224E-3</v>
      </c>
      <c r="J82" s="212">
        <f t="shared" si="1"/>
        <v>0.86297637218117373</v>
      </c>
    </row>
    <row r="83" spans="1:10" ht="45" x14ac:dyDescent="0.25">
      <c r="A83" s="207" t="s">
        <v>1346</v>
      </c>
      <c r="B83" s="208" t="s">
        <v>1347</v>
      </c>
      <c r="C83" s="209" t="s">
        <v>925</v>
      </c>
      <c r="D83" s="210">
        <v>36</v>
      </c>
      <c r="E83" s="211">
        <f>VLOOKUP(A83,'Relatório de Composições'!A:I,9,0)</f>
        <v>516.78</v>
      </c>
      <c r="F83" s="211">
        <f>TRUNC((E83*D83),2)</f>
        <v>18604.080000000002</v>
      </c>
      <c r="G83" s="212">
        <f>$J$1</f>
        <v>0.2026</v>
      </c>
      <c r="H83" s="211">
        <f>ROUND((E83*(1+G83)*D83),4)</f>
        <v>22373.266599999999</v>
      </c>
      <c r="I83" s="212">
        <f>H83/CAPA!$D$37</f>
        <v>2.6672461490797623E-3</v>
      </c>
      <c r="J83" s="212">
        <f t="shared" si="1"/>
        <v>0.86564361833025349</v>
      </c>
    </row>
    <row r="84" spans="1:10" ht="45" x14ac:dyDescent="0.25">
      <c r="A84" s="207">
        <v>89849</v>
      </c>
      <c r="B84" s="208" t="s">
        <v>1794</v>
      </c>
      <c r="C84" s="209" t="s">
        <v>934</v>
      </c>
      <c r="D84" s="210">
        <v>328.24</v>
      </c>
      <c r="E84" s="211">
        <f>VLOOKUP(A84,'Relatório de Composições'!A:I,9,0)</f>
        <v>56.07</v>
      </c>
      <c r="F84" s="211">
        <f>TRUNC((E84*D84),2)</f>
        <v>18404.41</v>
      </c>
      <c r="G84" s="212">
        <f>$J$1</f>
        <v>0.2026</v>
      </c>
      <c r="H84" s="211">
        <f>ROUND((E84*(1+G84)*D84),4)</f>
        <v>22133.151600000001</v>
      </c>
      <c r="I84" s="212">
        <f>H84/CAPA!$D$37</f>
        <v>2.6386206550678025E-3</v>
      </c>
      <c r="J84" s="212">
        <f t="shared" si="1"/>
        <v>0.86828223898532131</v>
      </c>
    </row>
    <row r="85" spans="1:10" ht="45" x14ac:dyDescent="0.25">
      <c r="A85" s="207">
        <v>89713</v>
      </c>
      <c r="B85" s="208" t="s">
        <v>1726</v>
      </c>
      <c r="C85" s="209" t="s">
        <v>934</v>
      </c>
      <c r="D85" s="210">
        <v>436.45000000000005</v>
      </c>
      <c r="E85" s="211">
        <f>VLOOKUP(A85,'Relatório de Composições'!A:I,9,0)</f>
        <v>41.15</v>
      </c>
      <c r="F85" s="211">
        <f>TRUNC((E85*D85),2)</f>
        <v>17959.91</v>
      </c>
      <c r="G85" s="212">
        <f>$J$1</f>
        <v>0.2026</v>
      </c>
      <c r="H85" s="211">
        <f>ROUND((E85*(1+G85)*D85),4)</f>
        <v>21598.596799999999</v>
      </c>
      <c r="I85" s="212">
        <f>H85/CAPA!$D$37</f>
        <v>2.5748932943178929E-3</v>
      </c>
      <c r="J85" s="212">
        <f t="shared" si="1"/>
        <v>0.87085713227963923</v>
      </c>
    </row>
    <row r="86" spans="1:10" ht="45" x14ac:dyDescent="0.25">
      <c r="A86" s="213">
        <v>92917</v>
      </c>
      <c r="B86" s="214" t="s">
        <v>3866</v>
      </c>
      <c r="C86" s="215" t="s">
        <v>997</v>
      </c>
      <c r="D86" s="216">
        <v>996.2</v>
      </c>
      <c r="E86" s="211">
        <f>VLOOKUP(A86,'Relatório de Composições'!A:I,9,0)</f>
        <v>17.959999999999997</v>
      </c>
      <c r="F86" s="211">
        <f>TRUNC((E86*D86),2)</f>
        <v>17891.75</v>
      </c>
      <c r="G86" s="212">
        <f>$J$1</f>
        <v>0.2026</v>
      </c>
      <c r="H86" s="211">
        <f>ROUND((E86*(1+G86)*D86),4)</f>
        <v>21516.620999999999</v>
      </c>
      <c r="I86" s="212">
        <f>H86/CAPA!$D$37</f>
        <v>2.5651204864049109E-3</v>
      </c>
      <c r="J86" s="212">
        <f t="shared" si="1"/>
        <v>0.87342225276604413</v>
      </c>
    </row>
    <row r="87" spans="1:10" ht="30" x14ac:dyDescent="0.25">
      <c r="A87" s="207">
        <v>72118</v>
      </c>
      <c r="B87" s="208" t="s">
        <v>1240</v>
      </c>
      <c r="C87" s="209" t="s">
        <v>913</v>
      </c>
      <c r="D87" s="210">
        <v>118.89</v>
      </c>
      <c r="E87" s="211">
        <f>VLOOKUP(A87,'Relatório de Composições'!A:I,9,0)</f>
        <v>149.64000000000001</v>
      </c>
      <c r="F87" s="211">
        <f>TRUNC((E87*D87),2)</f>
        <v>17790.689999999999</v>
      </c>
      <c r="G87" s="212">
        <f>$J$1</f>
        <v>0.2026</v>
      </c>
      <c r="H87" s="211">
        <f>ROUND((E87*(1+G87)*D87),4)</f>
        <v>21395.095300000001</v>
      </c>
      <c r="I87" s="212">
        <f>H87/CAPA!$D$37</f>
        <v>2.5506327068090958E-3</v>
      </c>
      <c r="J87" s="212">
        <f t="shared" si="1"/>
        <v>0.87597288547285324</v>
      </c>
    </row>
    <row r="88" spans="1:10" ht="45" x14ac:dyDescent="0.25">
      <c r="A88" s="213">
        <v>100721</v>
      </c>
      <c r="B88" s="214" t="s">
        <v>1378</v>
      </c>
      <c r="C88" s="215" t="s">
        <v>913</v>
      </c>
      <c r="D88" s="216">
        <v>799.78</v>
      </c>
      <c r="E88" s="211">
        <f>VLOOKUP(A88,'Relatório de Composições'!A:I,9,0)</f>
        <v>20.919999999999998</v>
      </c>
      <c r="F88" s="211">
        <f>TRUNC((E88*D88),2)</f>
        <v>16731.39</v>
      </c>
      <c r="G88" s="212">
        <f>$J$1</f>
        <v>0.2026</v>
      </c>
      <c r="H88" s="211">
        <f>ROUND((E88*(1+G88)*D88),4)</f>
        <v>20121.178800000002</v>
      </c>
      <c r="I88" s="212">
        <f>H88/CAPA!$D$37</f>
        <v>2.3987617735375917E-3</v>
      </c>
      <c r="J88" s="212">
        <f t="shared" si="1"/>
        <v>0.87837164724639083</v>
      </c>
    </row>
    <row r="89" spans="1:10" ht="45" x14ac:dyDescent="0.25">
      <c r="A89" s="207" t="s">
        <v>1307</v>
      </c>
      <c r="B89" s="208" t="s">
        <v>1308</v>
      </c>
      <c r="C89" s="209" t="s">
        <v>913</v>
      </c>
      <c r="D89" s="210">
        <v>149.44</v>
      </c>
      <c r="E89" s="211">
        <f>VLOOKUP(A89,'Relatório de Composições'!A:I,9,0)</f>
        <v>110</v>
      </c>
      <c r="F89" s="211">
        <f>TRUNC((E89*D89),2)</f>
        <v>16438.400000000001</v>
      </c>
      <c r="G89" s="212">
        <f>$J$1</f>
        <v>0.2026</v>
      </c>
      <c r="H89" s="211">
        <f>ROUND((E89*(1+G89)*D89),4)</f>
        <v>19768.819800000001</v>
      </c>
      <c r="I89" s="212">
        <f>H89/CAPA!$D$37</f>
        <v>2.3567550249189704E-3</v>
      </c>
      <c r="J89" s="212">
        <f t="shared" si="1"/>
        <v>0.88072840227130977</v>
      </c>
    </row>
    <row r="90" spans="1:10" ht="30" x14ac:dyDescent="0.25">
      <c r="A90" s="207">
        <v>94231</v>
      </c>
      <c r="B90" s="208" t="s">
        <v>1340</v>
      </c>
      <c r="C90" s="209" t="s">
        <v>934</v>
      </c>
      <c r="D90" s="210">
        <v>221.92</v>
      </c>
      <c r="E90" s="211">
        <f>VLOOKUP(A90,'Relatório de Composições'!A:I,9,0)</f>
        <v>69.86</v>
      </c>
      <c r="F90" s="211">
        <f>TRUNC((E90*D90),2)</f>
        <v>15503.33</v>
      </c>
      <c r="G90" s="212">
        <f>$J$1</f>
        <v>0.2026</v>
      </c>
      <c r="H90" s="211">
        <f>ROUND((E90*(1+G90)*D90),4)</f>
        <v>18644.306100000002</v>
      </c>
      <c r="I90" s="212">
        <f>H90/CAPA!$D$37</f>
        <v>2.222695261115305E-3</v>
      </c>
      <c r="J90" s="212">
        <f t="shared" si="1"/>
        <v>0.88295109753242507</v>
      </c>
    </row>
    <row r="91" spans="1:10" x14ac:dyDescent="0.25">
      <c r="A91" s="213">
        <v>98685</v>
      </c>
      <c r="B91" s="214" t="s">
        <v>1331</v>
      </c>
      <c r="C91" s="215" t="s">
        <v>934</v>
      </c>
      <c r="D91" s="216">
        <v>223.03</v>
      </c>
      <c r="E91" s="211">
        <f>VLOOKUP(A91,'Relatório de Composições'!A:I,9,0)</f>
        <v>69.069999999999993</v>
      </c>
      <c r="F91" s="211">
        <f>TRUNC((E91*D91),2)</f>
        <v>15404.68</v>
      </c>
      <c r="G91" s="212">
        <f>$J$1</f>
        <v>0.2026</v>
      </c>
      <c r="H91" s="211">
        <f>ROUND((E91*(1+G91)*D91),4)</f>
        <v>18525.670699999999</v>
      </c>
      <c r="I91" s="212">
        <f>H91/CAPA!$D$37</f>
        <v>2.2085520508522785E-3</v>
      </c>
      <c r="J91" s="212">
        <f t="shared" si="1"/>
        <v>0.88515964958327731</v>
      </c>
    </row>
    <row r="92" spans="1:10" ht="30" x14ac:dyDescent="0.25">
      <c r="A92" s="207">
        <v>72188</v>
      </c>
      <c r="B92" s="208" t="s">
        <v>1281</v>
      </c>
      <c r="C92" s="209" t="s">
        <v>913</v>
      </c>
      <c r="D92" s="210">
        <v>50</v>
      </c>
      <c r="E92" s="211">
        <f>VLOOKUP(A92,'Relatório de Composições'!A:I,9,0)</f>
        <v>285.25</v>
      </c>
      <c r="F92" s="211">
        <f>TRUNC((E92*D92),2)</f>
        <v>14262.5</v>
      </c>
      <c r="G92" s="212">
        <f>$J$1</f>
        <v>0.2026</v>
      </c>
      <c r="H92" s="211">
        <f>ROUND((E92*(1+G92)*D92),4)</f>
        <v>17152.0825</v>
      </c>
      <c r="I92" s="212">
        <f>H92/CAPA!$D$37</f>
        <v>2.0447986793677856E-3</v>
      </c>
      <c r="J92" s="212">
        <f t="shared" si="1"/>
        <v>0.88720444826264511</v>
      </c>
    </row>
    <row r="93" spans="1:10" ht="45" x14ac:dyDescent="0.25">
      <c r="A93" s="213">
        <v>92916</v>
      </c>
      <c r="B93" s="214" t="s">
        <v>3865</v>
      </c>
      <c r="C93" s="215" t="s">
        <v>997</v>
      </c>
      <c r="D93" s="216">
        <v>701.2</v>
      </c>
      <c r="E93" s="211">
        <f>VLOOKUP(A93,'Relatório de Composições'!A:I,9,0)</f>
        <v>18.84</v>
      </c>
      <c r="F93" s="211">
        <f>TRUNC((E93*D93),2)</f>
        <v>13210.6</v>
      </c>
      <c r="G93" s="212">
        <f>$J$1</f>
        <v>0.2026</v>
      </c>
      <c r="H93" s="211">
        <f>ROUND((E93*(1+G93)*D93),4)</f>
        <v>15887.0772</v>
      </c>
      <c r="I93" s="212">
        <f>H93/CAPA!$D$37</f>
        <v>1.8939901016435793E-3</v>
      </c>
      <c r="J93" s="212">
        <f t="shared" si="1"/>
        <v>0.8890984383642887</v>
      </c>
    </row>
    <row r="94" spans="1:10" ht="30" x14ac:dyDescent="0.25">
      <c r="A94" s="213">
        <v>89356</v>
      </c>
      <c r="B94" s="214" t="s">
        <v>1551</v>
      </c>
      <c r="C94" s="215" t="s">
        <v>934</v>
      </c>
      <c r="D94" s="216">
        <v>657.7</v>
      </c>
      <c r="E94" s="211">
        <f>VLOOKUP(A94,'Relatório de Composições'!A:I,9,0)</f>
        <v>19.870000000000005</v>
      </c>
      <c r="F94" s="211">
        <f>TRUNC((E94*D94),2)</f>
        <v>13068.49</v>
      </c>
      <c r="G94" s="212">
        <f>$J$1</f>
        <v>0.2026</v>
      </c>
      <c r="H94" s="211">
        <f>ROUND((E94*(1+G94)*D94),4)</f>
        <v>15716.1769</v>
      </c>
      <c r="I94" s="212">
        <f>H94/CAPA!$D$37</f>
        <v>1.873616091214026E-3</v>
      </c>
      <c r="J94" s="212">
        <f t="shared" si="1"/>
        <v>0.89097205445550276</v>
      </c>
    </row>
    <row r="95" spans="1:10" ht="30" x14ac:dyDescent="0.25">
      <c r="A95" s="207">
        <v>96622</v>
      </c>
      <c r="B95" s="208" t="s">
        <v>1288</v>
      </c>
      <c r="C95" s="209" t="s">
        <v>932</v>
      </c>
      <c r="D95" s="210">
        <v>68.180000000000007</v>
      </c>
      <c r="E95" s="211">
        <f>VLOOKUP(A95,'Relatório de Composições'!A:I,9,0)</f>
        <v>190.18</v>
      </c>
      <c r="F95" s="211">
        <f>TRUNC((E95*D95),2)</f>
        <v>12966.47</v>
      </c>
      <c r="G95" s="212">
        <f>$J$1</f>
        <v>0.2026</v>
      </c>
      <c r="H95" s="211">
        <f>ROUND((E95*(1+G95)*D95),4)</f>
        <v>15593.4797</v>
      </c>
      <c r="I95" s="212">
        <f>H95/CAPA!$D$37</f>
        <v>1.8589886503465904E-3</v>
      </c>
      <c r="J95" s="212">
        <f t="shared" si="1"/>
        <v>0.89283104310584938</v>
      </c>
    </row>
    <row r="96" spans="1:10" ht="30" x14ac:dyDescent="0.25">
      <c r="A96" s="213">
        <v>92268</v>
      </c>
      <c r="B96" s="214" t="s">
        <v>1157</v>
      </c>
      <c r="C96" s="215" t="s">
        <v>913</v>
      </c>
      <c r="D96" s="216">
        <v>125.3</v>
      </c>
      <c r="E96" s="211">
        <f>VLOOKUP(A96,'Relatório de Composições'!A:I,9,0)</f>
        <v>99.06</v>
      </c>
      <c r="F96" s="211">
        <f>TRUNC((E96*D96),2)</f>
        <v>12412.21</v>
      </c>
      <c r="G96" s="212">
        <f>$J$1</f>
        <v>0.2026</v>
      </c>
      <c r="H96" s="211">
        <f>ROUND((E96*(1+G96)*D96),4)</f>
        <v>14926.9334</v>
      </c>
      <c r="I96" s="212">
        <f>H96/CAPA!$D$37</f>
        <v>1.7795258216214205E-3</v>
      </c>
      <c r="J96" s="212">
        <f t="shared" si="1"/>
        <v>0.89461056892747082</v>
      </c>
    </row>
    <row r="97" spans="1:10" ht="30" x14ac:dyDescent="0.25">
      <c r="A97" s="213" t="s">
        <v>1215</v>
      </c>
      <c r="B97" s="214" t="s">
        <v>1216</v>
      </c>
      <c r="C97" s="215" t="s">
        <v>913</v>
      </c>
      <c r="D97" s="216">
        <v>16.25</v>
      </c>
      <c r="E97" s="211">
        <f>VLOOKUP(A97,'Relatório de Composições'!A:I,9,0)</f>
        <v>751.26</v>
      </c>
      <c r="F97" s="211">
        <f>TRUNC((E97*D97),2)</f>
        <v>12207.97</v>
      </c>
      <c r="G97" s="212">
        <f>$J$1</f>
        <v>0.2026</v>
      </c>
      <c r="H97" s="211">
        <f>ROUND((E97*(1+G97)*D97),4)</f>
        <v>14681.3107</v>
      </c>
      <c r="I97" s="212">
        <f>H97/CAPA!$D$37</f>
        <v>1.7502437229268307E-3</v>
      </c>
      <c r="J97" s="212">
        <f t="shared" si="1"/>
        <v>0.89636081265039769</v>
      </c>
    </row>
    <row r="98" spans="1:10" ht="45" x14ac:dyDescent="0.25">
      <c r="A98" s="213">
        <v>95745</v>
      </c>
      <c r="B98" s="214" t="s">
        <v>1878</v>
      </c>
      <c r="C98" s="215" t="s">
        <v>934</v>
      </c>
      <c r="D98" s="216">
        <v>620.6</v>
      </c>
      <c r="E98" s="211">
        <f>VLOOKUP(A98,'Relatório de Composições'!A:I,9,0)</f>
        <v>19.350000000000001</v>
      </c>
      <c r="F98" s="211">
        <f>TRUNC((E98*D98),2)</f>
        <v>12008.61</v>
      </c>
      <c r="G98" s="212">
        <f>$J$1</f>
        <v>0.2026</v>
      </c>
      <c r="H98" s="211">
        <f>ROUND((E98*(1+G98)*D98),4)</f>
        <v>14441.554400000001</v>
      </c>
      <c r="I98" s="212">
        <f>H98/CAPA!$D$37</f>
        <v>1.7216609916106708E-3</v>
      </c>
      <c r="J98" s="212">
        <f t="shared" si="1"/>
        <v>0.89808247364200833</v>
      </c>
    </row>
    <row r="99" spans="1:10" ht="45" x14ac:dyDescent="0.25">
      <c r="A99" s="207">
        <v>91005</v>
      </c>
      <c r="B99" s="208" t="s">
        <v>1164</v>
      </c>
      <c r="C99" s="209" t="s">
        <v>913</v>
      </c>
      <c r="D99" s="210">
        <v>654.32999999999993</v>
      </c>
      <c r="E99" s="211">
        <f>VLOOKUP(A99,'Relatório de Composições'!A:I,9,0)</f>
        <v>18.309999999999995</v>
      </c>
      <c r="F99" s="211">
        <f>TRUNC((E99*D99),2)</f>
        <v>11980.78</v>
      </c>
      <c r="G99" s="212">
        <f>$J$1</f>
        <v>0.2026</v>
      </c>
      <c r="H99" s="211">
        <f>ROUND((E99*(1+G99)*D99),4)</f>
        <v>14408.0888</v>
      </c>
      <c r="I99" s="212">
        <f>H99/CAPA!$D$37</f>
        <v>1.7176713644220043E-3</v>
      </c>
      <c r="J99" s="212">
        <f t="shared" si="1"/>
        <v>0.89980014500643035</v>
      </c>
    </row>
    <row r="100" spans="1:10" ht="45" x14ac:dyDescent="0.25">
      <c r="A100" s="213">
        <v>92336</v>
      </c>
      <c r="B100" s="214" t="s">
        <v>2094</v>
      </c>
      <c r="C100" s="215" t="s">
        <v>934</v>
      </c>
      <c r="D100" s="216">
        <v>82.7</v>
      </c>
      <c r="E100" s="211">
        <f>VLOOKUP(A100,'Relatório de Composições'!A:I,9,0)</f>
        <v>144.11999999999998</v>
      </c>
      <c r="F100" s="211">
        <f>TRUNC((E100*D100),2)</f>
        <v>11918.72</v>
      </c>
      <c r="G100" s="212">
        <f>$J$1</f>
        <v>0.2026</v>
      </c>
      <c r="H100" s="211">
        <f>ROUND((E100*(1+G100)*D100),4)</f>
        <v>14333.4575</v>
      </c>
      <c r="I100" s="212">
        <f>H100/CAPA!$D$37</f>
        <v>1.7087741367133864E-3</v>
      </c>
      <c r="J100" s="212">
        <f t="shared" si="1"/>
        <v>0.90150891914314368</v>
      </c>
    </row>
    <row r="101" spans="1:10" ht="60" x14ac:dyDescent="0.25">
      <c r="A101" s="207">
        <v>92766</v>
      </c>
      <c r="B101" s="208" t="s">
        <v>3827</v>
      </c>
      <c r="C101" s="209" t="s">
        <v>997</v>
      </c>
      <c r="D101" s="210">
        <v>827.5</v>
      </c>
      <c r="E101" s="211">
        <f>VLOOKUP(A101,'Relatório de Composições'!A:I,9,0)</f>
        <v>14.4</v>
      </c>
      <c r="F101" s="211">
        <f>TRUNC((E101*D101),2)</f>
        <v>11916</v>
      </c>
      <c r="G101" s="212">
        <f>$J$1</f>
        <v>0.2026</v>
      </c>
      <c r="H101" s="211">
        <f>ROUND((E101*(1+G101)*D101),4)</f>
        <v>14330.1816</v>
      </c>
      <c r="I101" s="212">
        <f>H101/CAPA!$D$37</f>
        <v>1.7083835977806509E-3</v>
      </c>
      <c r="J101" s="212">
        <f t="shared" si="1"/>
        <v>0.90321730274092438</v>
      </c>
    </row>
    <row r="102" spans="1:10" ht="30" x14ac:dyDescent="0.25">
      <c r="A102" s="213" t="s">
        <v>15068</v>
      </c>
      <c r="B102" s="214" t="s">
        <v>1234</v>
      </c>
      <c r="C102" s="215" t="s">
        <v>913</v>
      </c>
      <c r="D102" s="216">
        <v>24.7</v>
      </c>
      <c r="E102" s="211">
        <f>VLOOKUP(A102,'Relatório de Composições'!A:I,9,0)</f>
        <v>474.15999999999997</v>
      </c>
      <c r="F102" s="211">
        <f>TRUNC((E102*D102),2)</f>
        <v>11711.75</v>
      </c>
      <c r="G102" s="212">
        <f>$J$1</f>
        <v>0.2026</v>
      </c>
      <c r="H102" s="211">
        <f>ROUND((E102*(1+G102)*D102),4)</f>
        <v>14084.553</v>
      </c>
      <c r="I102" s="212">
        <f>H102/CAPA!$D$37</f>
        <v>1.6791007957130328E-3</v>
      </c>
      <c r="J102" s="212">
        <f t="shared" si="1"/>
        <v>0.90489640353663736</v>
      </c>
    </row>
    <row r="103" spans="1:10" ht="30" x14ac:dyDescent="0.25">
      <c r="A103" s="207">
        <v>96543</v>
      </c>
      <c r="B103" s="208" t="s">
        <v>1125</v>
      </c>
      <c r="C103" s="209" t="s">
        <v>997</v>
      </c>
      <c r="D103" s="210">
        <v>558.9</v>
      </c>
      <c r="E103" s="211">
        <f>VLOOKUP(A103,'Relatório de Composições'!A:I,9,0)</f>
        <v>20.819999999999997</v>
      </c>
      <c r="F103" s="211">
        <f>TRUNC((E103*D103),2)</f>
        <v>11636.29</v>
      </c>
      <c r="G103" s="212">
        <f>$J$1</f>
        <v>0.2026</v>
      </c>
      <c r="H103" s="211">
        <f>ROUND((E103*(1+G103)*D103),4)</f>
        <v>13993.812</v>
      </c>
      <c r="I103" s="212">
        <f>H103/CAPA!$D$37</f>
        <v>1.6682830377548073E-3</v>
      </c>
      <c r="J103" s="212">
        <f t="shared" si="1"/>
        <v>0.90656468657439215</v>
      </c>
    </row>
    <row r="104" spans="1:10" ht="30" x14ac:dyDescent="0.25">
      <c r="A104" s="207">
        <v>96977</v>
      </c>
      <c r="B104" s="208" t="s">
        <v>1987</v>
      </c>
      <c r="C104" s="209" t="s">
        <v>934</v>
      </c>
      <c r="D104" s="210">
        <v>269.5</v>
      </c>
      <c r="E104" s="211">
        <f>VLOOKUP(A104,'Relatório de Composições'!A:I,9,0)</f>
        <v>42.55</v>
      </c>
      <c r="F104" s="211">
        <f>TRUNC((E104*D104),2)</f>
        <v>11467.22</v>
      </c>
      <c r="G104" s="212">
        <f>$J$1</f>
        <v>0.2026</v>
      </c>
      <c r="H104" s="211">
        <f>ROUND((E104*(1+G104)*D104),4)</f>
        <v>13790.4848</v>
      </c>
      <c r="I104" s="212">
        <f>H104/CAPA!$D$37</f>
        <v>1.6440432295542842E-3</v>
      </c>
      <c r="J104" s="212">
        <f t="shared" si="1"/>
        <v>0.9082087298039464</v>
      </c>
    </row>
    <row r="105" spans="1:10" ht="60" x14ac:dyDescent="0.25">
      <c r="A105" s="207" t="s">
        <v>15751</v>
      </c>
      <c r="B105" s="208" t="s">
        <v>1921</v>
      </c>
      <c r="C105" s="209" t="s">
        <v>934</v>
      </c>
      <c r="D105" s="210">
        <v>129.9</v>
      </c>
      <c r="E105" s="211">
        <f>VLOOKUP(A105,'Relatório de Composições'!A:I,9,0)</f>
        <v>83.969999999999985</v>
      </c>
      <c r="F105" s="211">
        <f>TRUNC((E105*D105),2)</f>
        <v>10907.7</v>
      </c>
      <c r="G105" s="212">
        <f>$J$1</f>
        <v>0.2026</v>
      </c>
      <c r="H105" s="211">
        <f>ROUND((E105*(1+G105)*D105),4)</f>
        <v>13117.6036</v>
      </c>
      <c r="I105" s="212">
        <f>H105/CAPA!$D$37</f>
        <v>1.563825180863613E-3</v>
      </c>
      <c r="J105" s="212">
        <f t="shared" si="1"/>
        <v>0.90977255498481002</v>
      </c>
    </row>
    <row r="106" spans="1:10" ht="45" x14ac:dyDescent="0.25">
      <c r="A106" s="213">
        <v>91930</v>
      </c>
      <c r="B106" s="214" t="s">
        <v>1889</v>
      </c>
      <c r="C106" s="215" t="s">
        <v>934</v>
      </c>
      <c r="D106" s="216">
        <v>1130.5</v>
      </c>
      <c r="E106" s="211">
        <f>VLOOKUP(A106,'Relatório de Composições'!A:I,9,0)</f>
        <v>9.6199999999999992</v>
      </c>
      <c r="F106" s="211">
        <f>TRUNC((E106*D106),2)</f>
        <v>10875.41</v>
      </c>
      <c r="G106" s="212">
        <f>$J$1</f>
        <v>0.2026</v>
      </c>
      <c r="H106" s="211">
        <f>ROUND((E106*(1+G106)*D106),4)</f>
        <v>13078.768099999999</v>
      </c>
      <c r="I106" s="212">
        <f>H106/CAPA!$D$37</f>
        <v>1.5591953769250773E-3</v>
      </c>
      <c r="J106" s="212">
        <f t="shared" si="1"/>
        <v>0.91133175036173508</v>
      </c>
    </row>
    <row r="107" spans="1:10" ht="30" x14ac:dyDescent="0.25">
      <c r="A107" s="207">
        <v>101657</v>
      </c>
      <c r="B107" s="208" t="s">
        <v>16929</v>
      </c>
      <c r="C107" s="209" t="s">
        <v>925</v>
      </c>
      <c r="D107" s="210">
        <v>17</v>
      </c>
      <c r="E107" s="211">
        <f>VLOOKUP(A107,'Relatório de Composições'!A:I,9,0)</f>
        <v>636.99</v>
      </c>
      <c r="F107" s="211">
        <f>TRUNC((E107*D107),2)</f>
        <v>10828.83</v>
      </c>
      <c r="G107" s="212">
        <f>$J$1</f>
        <v>0.2026</v>
      </c>
      <c r="H107" s="211">
        <f>ROUND((E107*(1+G107)*D107),4)</f>
        <v>13022.751</v>
      </c>
      <c r="I107" s="212">
        <f>H107/CAPA!$D$37</f>
        <v>1.5525172553557569E-3</v>
      </c>
      <c r="J107" s="212">
        <f t="shared" si="1"/>
        <v>0.91288426761709085</v>
      </c>
    </row>
    <row r="108" spans="1:10" ht="30" x14ac:dyDescent="0.25">
      <c r="A108" s="213">
        <v>96547</v>
      </c>
      <c r="B108" s="214" t="s">
        <v>1108</v>
      </c>
      <c r="C108" s="215" t="s">
        <v>997</v>
      </c>
      <c r="D108" s="216">
        <v>715.4</v>
      </c>
      <c r="E108" s="211">
        <f>VLOOKUP(A108,'Relatório de Composições'!A:I,9,0)</f>
        <v>14.25</v>
      </c>
      <c r="F108" s="211">
        <f>TRUNC((E108*D108),2)</f>
        <v>10194.450000000001</v>
      </c>
      <c r="G108" s="212">
        <f>$J$1</f>
        <v>0.2026</v>
      </c>
      <c r="H108" s="211">
        <f>ROUND((E108*(1+G108)*D108),4)</f>
        <v>12259.845600000001</v>
      </c>
      <c r="I108" s="212">
        <f>H108/CAPA!$D$37</f>
        <v>1.4615669025690005E-3</v>
      </c>
      <c r="J108" s="212">
        <f t="shared" si="1"/>
        <v>0.91434583451965989</v>
      </c>
    </row>
    <row r="109" spans="1:10" ht="45" x14ac:dyDescent="0.25">
      <c r="A109" s="213">
        <v>87251</v>
      </c>
      <c r="B109" s="214" t="s">
        <v>1275</v>
      </c>
      <c r="C109" s="215" t="s">
        <v>913</v>
      </c>
      <c r="D109" s="216">
        <v>265.29000000000002</v>
      </c>
      <c r="E109" s="211">
        <f>VLOOKUP(A109,'Relatório de Composições'!A:I,9,0)</f>
        <v>37.779999999999994</v>
      </c>
      <c r="F109" s="211">
        <f>TRUNC((E109*D109),2)</f>
        <v>10022.65</v>
      </c>
      <c r="G109" s="212">
        <f>$J$1</f>
        <v>0.2026</v>
      </c>
      <c r="H109" s="211">
        <f>ROUND((E109*(1+G109)*D109),4)</f>
        <v>12053.246300000001</v>
      </c>
      <c r="I109" s="212">
        <f>H109/CAPA!$D$37</f>
        <v>1.4369370084556584E-3</v>
      </c>
      <c r="J109" s="212">
        <f t="shared" si="1"/>
        <v>0.9157827715281156</v>
      </c>
    </row>
    <row r="110" spans="1:10" ht="30" x14ac:dyDescent="0.25">
      <c r="A110" s="213">
        <v>96619</v>
      </c>
      <c r="B110" s="214" t="s">
        <v>1093</v>
      </c>
      <c r="C110" s="215" t="s">
        <v>913</v>
      </c>
      <c r="D110" s="216">
        <v>339.09</v>
      </c>
      <c r="E110" s="211">
        <f>VLOOKUP(A110,'Relatório de Composições'!A:I,9,0)</f>
        <v>29.080000000000002</v>
      </c>
      <c r="F110" s="211">
        <f>TRUNC((E110*D110),2)</f>
        <v>9860.73</v>
      </c>
      <c r="G110" s="212">
        <f>$J$1</f>
        <v>0.2026</v>
      </c>
      <c r="H110" s="211">
        <f>ROUND((E110*(1+G110)*D110),4)</f>
        <v>11858.5226</v>
      </c>
      <c r="I110" s="212">
        <f>H110/CAPA!$D$37</f>
        <v>1.4137228731107747E-3</v>
      </c>
      <c r="J110" s="212">
        <f t="shared" si="1"/>
        <v>0.91719649440122641</v>
      </c>
    </row>
    <row r="111" spans="1:10" ht="30" x14ac:dyDescent="0.25">
      <c r="A111" s="207" t="s">
        <v>1389</v>
      </c>
      <c r="B111" s="208" t="s">
        <v>1390</v>
      </c>
      <c r="C111" s="209" t="s">
        <v>934</v>
      </c>
      <c r="D111" s="210">
        <v>22.69</v>
      </c>
      <c r="E111" s="211">
        <f>VLOOKUP(A111,'Relatório de Composições'!A:I,9,0)</f>
        <v>428.01</v>
      </c>
      <c r="F111" s="211">
        <f>TRUNC((E111*D111),2)</f>
        <v>9711.5400000000009</v>
      </c>
      <c r="G111" s="212">
        <f>$J$1</f>
        <v>0.2026</v>
      </c>
      <c r="H111" s="211">
        <f>ROUND((E111*(1+G111)*D111),4)</f>
        <v>11679.106299999999</v>
      </c>
      <c r="I111" s="212">
        <f>H111/CAPA!$D$37</f>
        <v>1.3923336212052376E-3</v>
      </c>
      <c r="J111" s="212">
        <f t="shared" si="1"/>
        <v>0.91858882802243169</v>
      </c>
    </row>
    <row r="112" spans="1:10" ht="60" x14ac:dyDescent="0.25">
      <c r="A112" s="207">
        <v>97994</v>
      </c>
      <c r="B112" s="208" t="s">
        <v>1783</v>
      </c>
      <c r="C112" s="209" t="s">
        <v>925</v>
      </c>
      <c r="D112" s="210">
        <v>4</v>
      </c>
      <c r="E112" s="211">
        <f>VLOOKUP(A112,'Relatório de Composições'!A:I,9,0)</f>
        <v>2426.2900000000004</v>
      </c>
      <c r="F112" s="211">
        <f>TRUNC((E112*D112),2)</f>
        <v>9705.16</v>
      </c>
      <c r="G112" s="212">
        <f>$J$1</f>
        <v>0.2026</v>
      </c>
      <c r="H112" s="211">
        <f>ROUND((E112*(1+G112)*D112),4)</f>
        <v>11671.4254</v>
      </c>
      <c r="I112" s="212">
        <f>H112/CAPA!$D$37</f>
        <v>1.3914179368166885E-3</v>
      </c>
      <c r="J112" s="212">
        <f t="shared" si="1"/>
        <v>0.91998024595924843</v>
      </c>
    </row>
    <row r="113" spans="1:10" x14ac:dyDescent="0.25">
      <c r="A113" s="213" t="s">
        <v>1356</v>
      </c>
      <c r="B113" s="214" t="s">
        <v>1357</v>
      </c>
      <c r="C113" s="215" t="s">
        <v>913</v>
      </c>
      <c r="D113" s="216">
        <v>10.24</v>
      </c>
      <c r="E113" s="211">
        <f>VLOOKUP(A113,'Relatório de Composições'!A:I,9,0)</f>
        <v>912.02</v>
      </c>
      <c r="F113" s="211">
        <f>TRUNC((E113*D113),2)</f>
        <v>9339.08</v>
      </c>
      <c r="G113" s="212">
        <f>$J$1</f>
        <v>0.2026</v>
      </c>
      <c r="H113" s="211">
        <f>ROUND((E113*(1+G113)*D113),4)</f>
        <v>11231.1834</v>
      </c>
      <c r="I113" s="212">
        <f>H113/CAPA!$D$37</f>
        <v>1.3389341489033414E-3</v>
      </c>
      <c r="J113" s="212">
        <f t="shared" si="1"/>
        <v>0.92131918010815173</v>
      </c>
    </row>
    <row r="114" spans="1:10" ht="45" x14ac:dyDescent="0.25">
      <c r="A114" s="207">
        <v>91834</v>
      </c>
      <c r="B114" s="208" t="s">
        <v>1869</v>
      </c>
      <c r="C114" s="209" t="s">
        <v>934</v>
      </c>
      <c r="D114" s="210">
        <v>1063.4499999999998</v>
      </c>
      <c r="E114" s="211">
        <f>VLOOKUP(A114,'Relatório de Composições'!A:I,9,0)</f>
        <v>8.5400000000000009</v>
      </c>
      <c r="F114" s="211">
        <f>TRUNC((E114*D114),2)</f>
        <v>9081.86</v>
      </c>
      <c r="G114" s="212">
        <f>$J$1</f>
        <v>0.2026</v>
      </c>
      <c r="H114" s="211">
        <f>ROUND((E114*(1+G114)*D114),4)</f>
        <v>10921.848400000001</v>
      </c>
      <c r="I114" s="212">
        <f>H114/CAPA!$D$37</f>
        <v>1.3020565394654068E-3</v>
      </c>
      <c r="J114" s="212">
        <f t="shared" si="1"/>
        <v>0.92262123664761708</v>
      </c>
    </row>
    <row r="115" spans="1:10" ht="45" x14ac:dyDescent="0.25">
      <c r="A115" s="213" t="s">
        <v>1301</v>
      </c>
      <c r="B115" s="214" t="s">
        <v>1302</v>
      </c>
      <c r="C115" s="215" t="s">
        <v>913</v>
      </c>
      <c r="D115" s="216">
        <v>171</v>
      </c>
      <c r="E115" s="211">
        <f>VLOOKUP(A115,'Relatório de Composições'!A:I,9,0)</f>
        <v>52.79</v>
      </c>
      <c r="F115" s="211">
        <f>TRUNC((E115*D115),2)</f>
        <v>9027.09</v>
      </c>
      <c r="G115" s="212">
        <f>$J$1</f>
        <v>0.2026</v>
      </c>
      <c r="H115" s="211">
        <f>ROUND((E115*(1+G115)*D115),4)</f>
        <v>10855.9784</v>
      </c>
      <c r="I115" s="212">
        <f>H115/CAPA!$D$37</f>
        <v>1.294203796860539E-3</v>
      </c>
      <c r="J115" s="212">
        <f t="shared" si="1"/>
        <v>0.9239154404444776</v>
      </c>
    </row>
    <row r="116" spans="1:10" ht="75" x14ac:dyDescent="0.25">
      <c r="A116" s="213" t="s">
        <v>15056</v>
      </c>
      <c r="B116" s="214" t="s">
        <v>1218</v>
      </c>
      <c r="C116" s="215" t="s">
        <v>925</v>
      </c>
      <c r="D116" s="216">
        <v>8</v>
      </c>
      <c r="E116" s="211">
        <f>VLOOKUP(A116,'Relatório de Composições'!A:I,9,0)</f>
        <v>1095.54</v>
      </c>
      <c r="F116" s="211">
        <f>TRUNC((E116*D116),2)</f>
        <v>8764.32</v>
      </c>
      <c r="G116" s="212">
        <f>$J$1</f>
        <v>0.2026</v>
      </c>
      <c r="H116" s="211">
        <f>ROUND((E116*(1+G116)*D116),4)</f>
        <v>10539.9712</v>
      </c>
      <c r="I116" s="212">
        <f>H116/CAPA!$D$37</f>
        <v>1.2565307559787269E-3</v>
      </c>
      <c r="J116" s="212">
        <f t="shared" si="1"/>
        <v>0.92517197120045636</v>
      </c>
    </row>
    <row r="117" spans="1:10" ht="45" x14ac:dyDescent="0.25">
      <c r="A117" s="207">
        <v>92990</v>
      </c>
      <c r="B117" s="208" t="s">
        <v>1901</v>
      </c>
      <c r="C117" s="209" t="s">
        <v>934</v>
      </c>
      <c r="D117" s="210">
        <v>110.5</v>
      </c>
      <c r="E117" s="211">
        <f>VLOOKUP(A117,'Relatório de Composições'!A:I,9,0)</f>
        <v>79.009999999999991</v>
      </c>
      <c r="F117" s="211">
        <f>TRUNC((E117*D117),2)</f>
        <v>8730.6</v>
      </c>
      <c r="G117" s="212">
        <f>$J$1</f>
        <v>0.2026</v>
      </c>
      <c r="H117" s="211">
        <f>ROUND((E117*(1+G117)*D117),4)</f>
        <v>10499.4256</v>
      </c>
      <c r="I117" s="212">
        <f>H117/CAPA!$D$37</f>
        <v>1.2516970811561991E-3</v>
      </c>
      <c r="J117" s="212">
        <f t="shared" si="1"/>
        <v>0.9264236682816126</v>
      </c>
    </row>
    <row r="118" spans="1:10" ht="45" x14ac:dyDescent="0.25">
      <c r="A118" s="207">
        <v>99253</v>
      </c>
      <c r="B118" s="208" t="s">
        <v>1777</v>
      </c>
      <c r="C118" s="209" t="s">
        <v>925</v>
      </c>
      <c r="D118" s="210">
        <v>15</v>
      </c>
      <c r="E118" s="211">
        <f>VLOOKUP(A118,'Relatório de Composições'!A:I,9,0)</f>
        <v>575.02</v>
      </c>
      <c r="F118" s="211">
        <f>TRUNC((E118*D118),2)</f>
        <v>8625.2999999999993</v>
      </c>
      <c r="G118" s="212">
        <f>$J$1</f>
        <v>0.2026</v>
      </c>
      <c r="H118" s="211">
        <f>ROUND((E118*(1+G118)*D118),4)</f>
        <v>10372.7858</v>
      </c>
      <c r="I118" s="212">
        <f>H118/CAPA!$D$37</f>
        <v>1.2365996202038394E-3</v>
      </c>
      <c r="J118" s="212">
        <f t="shared" si="1"/>
        <v>0.92766026790181644</v>
      </c>
    </row>
    <row r="119" spans="1:10" x14ac:dyDescent="0.25">
      <c r="A119" s="213" t="s">
        <v>15973</v>
      </c>
      <c r="B119" s="214" t="s">
        <v>15974</v>
      </c>
      <c r="C119" s="215" t="s">
        <v>925</v>
      </c>
      <c r="D119" s="216">
        <v>2</v>
      </c>
      <c r="E119" s="211">
        <f>VLOOKUP(A119,'Relatório de Composições'!A:I,9,0)</f>
        <v>4294.5</v>
      </c>
      <c r="F119" s="211">
        <f>TRUNC((E119*D119),2)</f>
        <v>8589</v>
      </c>
      <c r="G119" s="212">
        <f>$J$1</f>
        <v>0.2026</v>
      </c>
      <c r="H119" s="211">
        <f>ROUND((E119*(1+G119)*D119),4)</f>
        <v>10329.1314</v>
      </c>
      <c r="I119" s="212">
        <f>H119/CAPA!$D$37</f>
        <v>1.2313953274033242E-3</v>
      </c>
      <c r="J119" s="212">
        <f t="shared" si="1"/>
        <v>0.92889166322921979</v>
      </c>
    </row>
    <row r="120" spans="1:10" ht="30" x14ac:dyDescent="0.25">
      <c r="A120" s="213" t="s">
        <v>15675</v>
      </c>
      <c r="B120" s="214" t="s">
        <v>15676</v>
      </c>
      <c r="C120" s="215" t="s">
        <v>925</v>
      </c>
      <c r="D120" s="216">
        <v>7</v>
      </c>
      <c r="E120" s="211">
        <f>VLOOKUP(A120,'Relatório de Composições'!A:I,9,0)</f>
        <v>1164.7399999999998</v>
      </c>
      <c r="F120" s="211">
        <f>TRUNC((E120*D120),2)</f>
        <v>8153.18</v>
      </c>
      <c r="G120" s="212">
        <f>$J$1</f>
        <v>0.2026</v>
      </c>
      <c r="H120" s="211">
        <f>ROUND((E120*(1+G120)*D120),4)</f>
        <v>9805.0143000000007</v>
      </c>
      <c r="I120" s="212">
        <f>H120/CAPA!$D$37</f>
        <v>1.1689123050697928E-3</v>
      </c>
      <c r="J120" s="212">
        <f t="shared" si="1"/>
        <v>0.93006057553428956</v>
      </c>
    </row>
    <row r="121" spans="1:10" ht="30" x14ac:dyDescent="0.25">
      <c r="A121" s="207" t="s">
        <v>1205</v>
      </c>
      <c r="B121" s="208" t="s">
        <v>1206</v>
      </c>
      <c r="C121" s="209" t="s">
        <v>913</v>
      </c>
      <c r="D121" s="210">
        <v>26.240000000000002</v>
      </c>
      <c r="E121" s="211">
        <f>VLOOKUP(A121,'Relatório de Composições'!A:I,9,0)</f>
        <v>296.21000000000004</v>
      </c>
      <c r="F121" s="211">
        <f>TRUNC((E121*D121),2)</f>
        <v>7772.55</v>
      </c>
      <c r="G121" s="212">
        <f>$J$1</f>
        <v>0.2026</v>
      </c>
      <c r="H121" s="211">
        <f>ROUND((E121*(1+G121)*D121),4)</f>
        <v>9347.2690999999995</v>
      </c>
      <c r="I121" s="212">
        <f>H121/CAPA!$D$37</f>
        <v>1.1143418597348346E-3</v>
      </c>
      <c r="J121" s="212">
        <f t="shared" si="1"/>
        <v>0.93117491739402436</v>
      </c>
    </row>
    <row r="122" spans="1:10" ht="45" x14ac:dyDescent="0.25">
      <c r="A122" s="213">
        <v>87882</v>
      </c>
      <c r="B122" s="214" t="s">
        <v>1294</v>
      </c>
      <c r="C122" s="215" t="s">
        <v>913</v>
      </c>
      <c r="D122" s="216">
        <v>1455.64</v>
      </c>
      <c r="E122" s="211">
        <f>VLOOKUP(A122,'Relatório de Composições'!A:I,9,0)</f>
        <v>5.17</v>
      </c>
      <c r="F122" s="211">
        <f>TRUNC((E122*D122),2)</f>
        <v>7525.65</v>
      </c>
      <c r="G122" s="212">
        <f>$J$1</f>
        <v>0.2026</v>
      </c>
      <c r="H122" s="211">
        <f>ROUND((E122*(1+G122)*D122),4)</f>
        <v>9050.3572999999997</v>
      </c>
      <c r="I122" s="212">
        <f>H122/CAPA!$D$37</f>
        <v>1.0789452916196384E-3</v>
      </c>
      <c r="J122" s="212">
        <f t="shared" si="1"/>
        <v>0.93225386268564403</v>
      </c>
    </row>
    <row r="123" spans="1:10" ht="45" x14ac:dyDescent="0.25">
      <c r="A123" s="207">
        <v>91928</v>
      </c>
      <c r="B123" s="208" t="s">
        <v>939</v>
      </c>
      <c r="C123" s="209" t="s">
        <v>934</v>
      </c>
      <c r="D123" s="210">
        <v>1060.7</v>
      </c>
      <c r="E123" s="211">
        <f>VLOOKUP(A123,'Relatório de Composições'!A:I,9,0)</f>
        <v>7</v>
      </c>
      <c r="F123" s="211">
        <f>TRUNC((E123*D123),2)</f>
        <v>7424.9</v>
      </c>
      <c r="G123" s="212">
        <f>$J$1</f>
        <v>0.2026</v>
      </c>
      <c r="H123" s="211">
        <f>ROUND((E123*(1+G123)*D123),4)</f>
        <v>8929.1846999999998</v>
      </c>
      <c r="I123" s="212">
        <f>H123/CAPA!$D$37</f>
        <v>1.0644996071113252E-3</v>
      </c>
      <c r="J123" s="212">
        <f t="shared" si="1"/>
        <v>0.93331836229275533</v>
      </c>
    </row>
    <row r="124" spans="1:10" ht="30" x14ac:dyDescent="0.25">
      <c r="A124" s="213">
        <v>89449</v>
      </c>
      <c r="B124" s="214" t="s">
        <v>1556</v>
      </c>
      <c r="C124" s="215" t="s">
        <v>934</v>
      </c>
      <c r="D124" s="216">
        <v>423.95</v>
      </c>
      <c r="E124" s="211">
        <f>VLOOKUP(A124,'Relatório de Composições'!A:I,9,0)</f>
        <v>17.100000000000001</v>
      </c>
      <c r="F124" s="211">
        <f>TRUNC((E124*D124),2)</f>
        <v>7249.54</v>
      </c>
      <c r="G124" s="212">
        <f>$J$1</f>
        <v>0.2026</v>
      </c>
      <c r="H124" s="211">
        <f>ROUND((E124*(1+G124)*D124),4)</f>
        <v>8718.3027999999995</v>
      </c>
      <c r="I124" s="212">
        <f>H124/CAPA!$D$37</f>
        <v>1.0393591595521108E-3</v>
      </c>
      <c r="J124" s="212">
        <f t="shared" si="1"/>
        <v>0.93435772145230744</v>
      </c>
    </row>
    <row r="125" spans="1:10" ht="30" x14ac:dyDescent="0.25">
      <c r="A125" s="213">
        <v>89450</v>
      </c>
      <c r="B125" s="214" t="s">
        <v>1558</v>
      </c>
      <c r="C125" s="215" t="s">
        <v>934</v>
      </c>
      <c r="D125" s="216">
        <v>252.98</v>
      </c>
      <c r="E125" s="211">
        <f>VLOOKUP(A125,'Relatório de Composições'!A:I,9,0)</f>
        <v>28.229999999999997</v>
      </c>
      <c r="F125" s="211">
        <f>TRUNC((E125*D125),2)</f>
        <v>7141.62</v>
      </c>
      <c r="G125" s="212">
        <f>$J$1</f>
        <v>0.2026</v>
      </c>
      <c r="H125" s="211">
        <f>ROUND((E125*(1+G125)*D125),4)</f>
        <v>8588.5187000000005</v>
      </c>
      <c r="I125" s="212">
        <f>H125/CAPA!$D$37</f>
        <v>1.023886848462018E-3</v>
      </c>
      <c r="J125" s="212">
        <f t="shared" si="1"/>
        <v>0.93538160830076944</v>
      </c>
    </row>
    <row r="126" spans="1:10" ht="30" x14ac:dyDescent="0.25">
      <c r="A126" s="207" t="s">
        <v>1419</v>
      </c>
      <c r="B126" s="208" t="s">
        <v>1420</v>
      </c>
      <c r="C126" s="209" t="s">
        <v>925</v>
      </c>
      <c r="D126" s="210">
        <v>20</v>
      </c>
      <c r="E126" s="211">
        <f>VLOOKUP(A126,'Relatório de Composições'!A:I,9,0)</f>
        <v>351.38</v>
      </c>
      <c r="F126" s="211">
        <f>TRUNC((E126*D126),2)</f>
        <v>7027.6</v>
      </c>
      <c r="G126" s="212">
        <f>$J$1</f>
        <v>0.2026</v>
      </c>
      <c r="H126" s="211">
        <f>ROUND((E126*(1+G126)*D126),4)</f>
        <v>8451.3917999999994</v>
      </c>
      <c r="I126" s="212">
        <f>H126/CAPA!$D$37</f>
        <v>1.007539159834366E-3</v>
      </c>
      <c r="J126" s="212">
        <f t="shared" si="1"/>
        <v>0.93638914746060375</v>
      </c>
    </row>
    <row r="127" spans="1:10" ht="45" x14ac:dyDescent="0.25">
      <c r="A127" s="207">
        <v>91860</v>
      </c>
      <c r="B127" s="208" t="s">
        <v>1873</v>
      </c>
      <c r="C127" s="209" t="s">
        <v>934</v>
      </c>
      <c r="D127" s="210">
        <v>554.70000000000005</v>
      </c>
      <c r="E127" s="211">
        <f>VLOOKUP(A127,'Relatório de Composições'!A:I,9,0)</f>
        <v>12.22</v>
      </c>
      <c r="F127" s="211">
        <f>TRUNC((E127*D127),2)</f>
        <v>6778.43</v>
      </c>
      <c r="G127" s="212">
        <f>$J$1</f>
        <v>0.2026</v>
      </c>
      <c r="H127" s="211">
        <f>ROUND((E127*(1+G127)*D127),4)</f>
        <v>8151.7447000000002</v>
      </c>
      <c r="I127" s="212">
        <f>H127/CAPA!$D$37</f>
        <v>9.7181650083034206E-4</v>
      </c>
      <c r="J127" s="212">
        <f t="shared" si="1"/>
        <v>0.93736096396143409</v>
      </c>
    </row>
    <row r="128" spans="1:10" ht="60" x14ac:dyDescent="0.25">
      <c r="A128" s="207" t="s">
        <v>15847</v>
      </c>
      <c r="B128" s="208" t="s">
        <v>2023</v>
      </c>
      <c r="C128" s="209" t="s">
        <v>934</v>
      </c>
      <c r="D128" s="210">
        <v>85</v>
      </c>
      <c r="E128" s="211">
        <f>VLOOKUP(A128,'Relatório de Composições'!A:I,9,0)</f>
        <v>74.259999999999991</v>
      </c>
      <c r="F128" s="211">
        <f>TRUNC((E128*D128),2)</f>
        <v>6312.1</v>
      </c>
      <c r="G128" s="212">
        <f>$J$1</f>
        <v>0.2026</v>
      </c>
      <c r="H128" s="211">
        <f>ROUND((E128*(1+G128)*D128),4)</f>
        <v>7590.9314999999997</v>
      </c>
      <c r="I128" s="212">
        <f>H128/CAPA!$D$37</f>
        <v>9.0495872477125287E-4</v>
      </c>
      <c r="J128" s="212">
        <f t="shared" si="1"/>
        <v>0.93826592268620534</v>
      </c>
    </row>
    <row r="129" spans="1:10" ht="30" x14ac:dyDescent="0.25">
      <c r="A129" s="213" t="s">
        <v>15568</v>
      </c>
      <c r="B129" s="214" t="s">
        <v>1774</v>
      </c>
      <c r="C129" s="215" t="s">
        <v>925</v>
      </c>
      <c r="D129" s="216">
        <v>2</v>
      </c>
      <c r="E129" s="211">
        <f>VLOOKUP(A129,'Relatório de Composições'!A:I,9,0)</f>
        <v>2976.85</v>
      </c>
      <c r="F129" s="211">
        <f>TRUNC((E129*D129),2)</f>
        <v>5953.7</v>
      </c>
      <c r="G129" s="212">
        <f>$J$1</f>
        <v>0.2026</v>
      </c>
      <c r="H129" s="211">
        <f>ROUND((E129*(1+G129)*D129),4)</f>
        <v>7159.9196000000002</v>
      </c>
      <c r="I129" s="212">
        <f>H129/CAPA!$D$37</f>
        <v>8.5357531031345752E-4</v>
      </c>
      <c r="J129" s="212">
        <f t="shared" si="1"/>
        <v>0.93911949799651884</v>
      </c>
    </row>
    <row r="130" spans="1:10" ht="30" x14ac:dyDescent="0.25">
      <c r="A130" s="207">
        <v>98670</v>
      </c>
      <c r="B130" s="208" t="s">
        <v>1284</v>
      </c>
      <c r="C130" s="209" t="s">
        <v>913</v>
      </c>
      <c r="D130" s="210">
        <v>39.51</v>
      </c>
      <c r="E130" s="211">
        <f>VLOOKUP(A130,'Relatório de Composições'!A:I,9,0)</f>
        <v>149.91999999999999</v>
      </c>
      <c r="F130" s="211">
        <f>TRUNC((E130*D130),2)</f>
        <v>5923.33</v>
      </c>
      <c r="G130" s="212">
        <f>$J$1</f>
        <v>0.2026</v>
      </c>
      <c r="H130" s="211">
        <f>ROUND((E130*(1+G130)*D130),4)</f>
        <v>7123.4076999999997</v>
      </c>
      <c r="I130" s="212">
        <f>H130/CAPA!$D$37</f>
        <v>8.4922251613227229E-4</v>
      </c>
      <c r="J130" s="212">
        <f t="shared" si="1"/>
        <v>0.93996872051265112</v>
      </c>
    </row>
    <row r="131" spans="1:10" ht="45" x14ac:dyDescent="0.25">
      <c r="A131" s="213">
        <v>95471</v>
      </c>
      <c r="B131" s="214" t="s">
        <v>1398</v>
      </c>
      <c r="C131" s="215" t="s">
        <v>925</v>
      </c>
      <c r="D131" s="216">
        <v>10</v>
      </c>
      <c r="E131" s="211">
        <f>VLOOKUP(A131,'Relatório de Composições'!A:I,9,0)</f>
        <v>586.68000000000006</v>
      </c>
      <c r="F131" s="211">
        <f>TRUNC((E131*D131),2)</f>
        <v>5866.8</v>
      </c>
      <c r="G131" s="212">
        <f>$J$1</f>
        <v>0.2026</v>
      </c>
      <c r="H131" s="211">
        <f>ROUND((E131*(1+G131)*D131),4)</f>
        <v>7055.4137000000001</v>
      </c>
      <c r="I131" s="212">
        <f>H131/CAPA!$D$37</f>
        <v>8.4111655923724607E-4</v>
      </c>
      <c r="J131" s="212">
        <f t="shared" si="1"/>
        <v>0.94080983707188837</v>
      </c>
    </row>
    <row r="132" spans="1:10" ht="30" x14ac:dyDescent="0.25">
      <c r="A132" s="213">
        <v>97083</v>
      </c>
      <c r="B132" s="214" t="s">
        <v>1272</v>
      </c>
      <c r="C132" s="215" t="s">
        <v>913</v>
      </c>
      <c r="D132" s="216">
        <v>2077.6</v>
      </c>
      <c r="E132" s="211">
        <f>VLOOKUP(A132,'Relatório de Composições'!A:I,9,0)</f>
        <v>2.82</v>
      </c>
      <c r="F132" s="211">
        <f>TRUNC((E132*D132),2)</f>
        <v>5858.83</v>
      </c>
      <c r="G132" s="212">
        <f>$J$1</f>
        <v>0.2026</v>
      </c>
      <c r="H132" s="211">
        <f>ROUND((E132*(1+G132)*D132),4)</f>
        <v>7045.8314</v>
      </c>
      <c r="I132" s="212">
        <f>H132/CAPA!$D$37</f>
        <v>8.399741979883828E-4</v>
      </c>
      <c r="J132" s="212">
        <f t="shared" si="1"/>
        <v>0.94164981126987679</v>
      </c>
    </row>
    <row r="133" spans="1:10" ht="45" x14ac:dyDescent="0.25">
      <c r="A133" s="213" t="s">
        <v>1318</v>
      </c>
      <c r="B133" s="214" t="s">
        <v>1319</v>
      </c>
      <c r="C133" s="215" t="s">
        <v>913</v>
      </c>
      <c r="D133" s="216">
        <v>366.14</v>
      </c>
      <c r="E133" s="211">
        <f>VLOOKUP(A133,'Relatório de Composições'!A:I,9,0)</f>
        <v>16</v>
      </c>
      <c r="F133" s="211">
        <f>TRUNC((E133*D133),2)</f>
        <v>5858.24</v>
      </c>
      <c r="G133" s="212">
        <f>$J$1</f>
        <v>0.2026</v>
      </c>
      <c r="H133" s="211">
        <f>ROUND((E133*(1+G133)*D133),4)</f>
        <v>7045.1193999999996</v>
      </c>
      <c r="I133" s="212">
        <f>H133/CAPA!$D$37</f>
        <v>8.3988931636192659E-4</v>
      </c>
      <c r="J133" s="212">
        <f t="shared" si="1"/>
        <v>0.94248970058623871</v>
      </c>
    </row>
    <row r="134" spans="1:10" ht="30" x14ac:dyDescent="0.25">
      <c r="A134" s="213" t="s">
        <v>1845</v>
      </c>
      <c r="B134" s="214" t="s">
        <v>1846</v>
      </c>
      <c r="C134" s="215" t="s">
        <v>925</v>
      </c>
      <c r="D134" s="216">
        <v>13</v>
      </c>
      <c r="E134" s="211">
        <f>VLOOKUP(A134,'Relatório de Composições'!A:I,9,0)</f>
        <v>439.87999999999988</v>
      </c>
      <c r="F134" s="211">
        <f>TRUNC((E134*D134),2)</f>
        <v>5718.44</v>
      </c>
      <c r="G134" s="212">
        <f>$J$1</f>
        <v>0.2026</v>
      </c>
      <c r="H134" s="211">
        <f>ROUND((E134*(1+G134)*D134),4)</f>
        <v>6876.9958999999999</v>
      </c>
      <c r="I134" s="212">
        <f>H134/CAPA!$D$37</f>
        <v>8.1984634427555235E-4</v>
      </c>
      <c r="J134" s="212">
        <f t="shared" si="1"/>
        <v>0.94330954693051428</v>
      </c>
    </row>
    <row r="135" spans="1:10" ht="60" x14ac:dyDescent="0.25">
      <c r="A135" s="207">
        <v>92778</v>
      </c>
      <c r="B135" s="208" t="s">
        <v>1174</v>
      </c>
      <c r="C135" s="209" t="s">
        <v>997</v>
      </c>
      <c r="D135" s="210">
        <v>333.79999999999995</v>
      </c>
      <c r="E135" s="211">
        <f>VLOOKUP(A135,'Relatório de Composições'!A:I,9,0)</f>
        <v>16.749999999999996</v>
      </c>
      <c r="F135" s="211">
        <f>TRUNC((E135*D135),2)</f>
        <v>5591.15</v>
      </c>
      <c r="G135" s="212">
        <f>$J$1</f>
        <v>0.2026</v>
      </c>
      <c r="H135" s="211">
        <f>ROUND((E135*(1+G135)*D135),4)</f>
        <v>6723.9170000000004</v>
      </c>
      <c r="I135" s="212">
        <f>H135/CAPA!$D$37</f>
        <v>8.0159692572482689E-4</v>
      </c>
      <c r="J135" s="212">
        <f t="shared" si="1"/>
        <v>0.94411114385623907</v>
      </c>
    </row>
    <row r="136" spans="1:10" ht="30" x14ac:dyDescent="0.25">
      <c r="A136" s="207" t="s">
        <v>15555</v>
      </c>
      <c r="B136" s="208" t="s">
        <v>1770</v>
      </c>
      <c r="C136" s="209" t="s">
        <v>925</v>
      </c>
      <c r="D136" s="210">
        <v>2</v>
      </c>
      <c r="E136" s="211">
        <f>VLOOKUP(A136,'Relatório de Composições'!A:I,9,0)</f>
        <v>2767.66</v>
      </c>
      <c r="F136" s="211">
        <f>TRUNC((E136*D136),2)</f>
        <v>5535.32</v>
      </c>
      <c r="G136" s="212">
        <f>$J$1</f>
        <v>0.2026</v>
      </c>
      <c r="H136" s="211">
        <f>ROUND((E136*(1+G136)*D136),4)</f>
        <v>6656.7758000000003</v>
      </c>
      <c r="I136" s="212">
        <f>H136/CAPA!$D$37</f>
        <v>7.9359263603632005E-4</v>
      </c>
      <c r="J136" s="212">
        <f t="shared" si="1"/>
        <v>0.94490473649227535</v>
      </c>
    </row>
    <row r="137" spans="1:10" ht="30" x14ac:dyDescent="0.25">
      <c r="A137" s="213">
        <v>95241</v>
      </c>
      <c r="B137" s="214" t="s">
        <v>930</v>
      </c>
      <c r="C137" s="215" t="s">
        <v>913</v>
      </c>
      <c r="D137" s="216">
        <v>197.38</v>
      </c>
      <c r="E137" s="211">
        <f>VLOOKUP(A137,'Relatório de Composições'!A:I,9,0)</f>
        <v>27.960000000000004</v>
      </c>
      <c r="F137" s="211">
        <f>TRUNC((E137*D137),2)</f>
        <v>5518.74</v>
      </c>
      <c r="G137" s="212">
        <f>$J$1</f>
        <v>0.2026</v>
      </c>
      <c r="H137" s="211">
        <f>ROUND((E137*(1+G137)*D137),4)</f>
        <v>6636.8424999999997</v>
      </c>
      <c r="I137" s="212">
        <f>H137/CAPA!$D$37</f>
        <v>7.9121627237812035E-4</v>
      </c>
      <c r="J137" s="212">
        <f t="shared" si="1"/>
        <v>0.94569595276465346</v>
      </c>
    </row>
    <row r="138" spans="1:10" ht="45" x14ac:dyDescent="0.25">
      <c r="A138" s="207" t="s">
        <v>14882</v>
      </c>
      <c r="B138" s="208" t="s">
        <v>14883</v>
      </c>
      <c r="C138" s="209" t="s">
        <v>934</v>
      </c>
      <c r="D138" s="210">
        <v>41</v>
      </c>
      <c r="E138" s="211">
        <f>VLOOKUP(A138,'Relatório de Composições'!A:I,9,0)</f>
        <v>134.44000000000003</v>
      </c>
      <c r="F138" s="211">
        <f>TRUNC((E138*D138),2)</f>
        <v>5512.04</v>
      </c>
      <c r="G138" s="212">
        <f>$J$1</f>
        <v>0.2026</v>
      </c>
      <c r="H138" s="211">
        <f>ROUND((E138*(1+G138)*D138),4)</f>
        <v>6628.7793000000001</v>
      </c>
      <c r="I138" s="212">
        <f>H138/CAPA!$D$37</f>
        <v>7.9025501180165819E-4</v>
      </c>
      <c r="J138" s="212">
        <f t="shared" si="1"/>
        <v>0.94648620777645509</v>
      </c>
    </row>
    <row r="139" spans="1:10" ht="45" x14ac:dyDescent="0.25">
      <c r="A139" s="213">
        <v>92994</v>
      </c>
      <c r="B139" s="214" t="s">
        <v>1903</v>
      </c>
      <c r="C139" s="215" t="s">
        <v>934</v>
      </c>
      <c r="D139" s="216">
        <v>40.4</v>
      </c>
      <c r="E139" s="211">
        <f>VLOOKUP(A139,'Relatório de Composições'!A:I,9,0)</f>
        <v>135.33000000000001</v>
      </c>
      <c r="F139" s="211">
        <f>TRUNC((E139*D139),2)</f>
        <v>5467.33</v>
      </c>
      <c r="G139" s="212">
        <f>$J$1</f>
        <v>0.2026</v>
      </c>
      <c r="H139" s="211">
        <f>ROUND((E139*(1+G139)*D139),4)</f>
        <v>6575.0135</v>
      </c>
      <c r="I139" s="212">
        <f>H139/CAPA!$D$37</f>
        <v>7.8384528068969829E-4</v>
      </c>
      <c r="J139" s="212">
        <f t="shared" si="1"/>
        <v>0.94727005305714473</v>
      </c>
    </row>
    <row r="140" spans="1:10" ht="45" x14ac:dyDescent="0.25">
      <c r="A140" s="213">
        <v>100868</v>
      </c>
      <c r="B140" s="214" t="s">
        <v>1413</v>
      </c>
      <c r="C140" s="215" t="s">
        <v>925</v>
      </c>
      <c r="D140" s="216">
        <v>20</v>
      </c>
      <c r="E140" s="211">
        <f>VLOOKUP(A140,'Relatório de Composições'!A:I,9,0)</f>
        <v>271.54999999999995</v>
      </c>
      <c r="F140" s="211">
        <f>TRUNC((E140*D140),2)</f>
        <v>5431</v>
      </c>
      <c r="G140" s="212">
        <f>$J$1</f>
        <v>0.2026</v>
      </c>
      <c r="H140" s="211">
        <f>ROUND((E140*(1+G140)*D140),4)</f>
        <v>6531.3206</v>
      </c>
      <c r="I140" s="212">
        <f>H140/CAPA!$D$37</f>
        <v>7.7863639808213451E-4</v>
      </c>
      <c r="J140" s="212">
        <f t="shared" si="1"/>
        <v>0.94804868945522691</v>
      </c>
    </row>
    <row r="141" spans="1:10" ht="30" x14ac:dyDescent="0.25">
      <c r="A141" s="207" t="s">
        <v>1729</v>
      </c>
      <c r="B141" s="208" t="s">
        <v>1730</v>
      </c>
      <c r="C141" s="209" t="s">
        <v>934</v>
      </c>
      <c r="D141" s="210">
        <v>47.7</v>
      </c>
      <c r="E141" s="211">
        <f>VLOOKUP(A141,'Relatório de Composições'!A:I,9,0)</f>
        <v>111.19999999999999</v>
      </c>
      <c r="F141" s="211">
        <f>TRUNC((E141*D141),2)</f>
        <v>5304.24</v>
      </c>
      <c r="G141" s="212">
        <f>$J$1</f>
        <v>0.2026</v>
      </c>
      <c r="H141" s="211">
        <f>ROUND((E141*(1+G141)*D141),4)</f>
        <v>6378.8789999999999</v>
      </c>
      <c r="I141" s="212">
        <f>H141/CAPA!$D$37</f>
        <v>7.6046295574003339E-4</v>
      </c>
      <c r="J141" s="212">
        <f t="shared" ref="J141:J204" si="2">I141+J140</f>
        <v>0.94880915241096697</v>
      </c>
    </row>
    <row r="142" spans="1:10" ht="60" x14ac:dyDescent="0.25">
      <c r="A142" s="207">
        <v>95470</v>
      </c>
      <c r="B142" s="208" t="s">
        <v>1392</v>
      </c>
      <c r="C142" s="209" t="s">
        <v>925</v>
      </c>
      <c r="D142" s="210">
        <v>22</v>
      </c>
      <c r="E142" s="211">
        <f>VLOOKUP(A142,'Relatório de Composições'!A:I,9,0)</f>
        <v>234.93</v>
      </c>
      <c r="F142" s="211">
        <f>TRUNC((E142*D142),2)</f>
        <v>5168.46</v>
      </c>
      <c r="G142" s="212">
        <f>$J$1</f>
        <v>0.2026</v>
      </c>
      <c r="H142" s="211">
        <f>ROUND((E142*(1+G142)*D142),4)</f>
        <v>6215.59</v>
      </c>
      <c r="I142" s="212">
        <f>H142/CAPA!$D$37</f>
        <v>7.4099633228161157E-4</v>
      </c>
      <c r="J142" s="212">
        <f t="shared" si="2"/>
        <v>0.94955014874324861</v>
      </c>
    </row>
    <row r="143" spans="1:10" ht="45" x14ac:dyDescent="0.25">
      <c r="A143" s="213">
        <v>95935</v>
      </c>
      <c r="B143" s="214" t="s">
        <v>1169</v>
      </c>
      <c r="C143" s="215" t="s">
        <v>913</v>
      </c>
      <c r="D143" s="216">
        <v>30.65</v>
      </c>
      <c r="E143" s="211">
        <f>VLOOKUP(A143,'Relatório de Composições'!A:I,9,0)</f>
        <v>162.99</v>
      </c>
      <c r="F143" s="211">
        <f>TRUNC((E143*D143),2)</f>
        <v>4995.6400000000003</v>
      </c>
      <c r="G143" s="212">
        <f>$J$1</f>
        <v>0.2026</v>
      </c>
      <c r="H143" s="211">
        <f>ROUND((E143*(1+G143)*D143),4)</f>
        <v>6007.7609000000002</v>
      </c>
      <c r="I143" s="212">
        <f>H143/CAPA!$D$37</f>
        <v>7.1621982661740455E-4</v>
      </c>
      <c r="J143" s="212">
        <f t="shared" si="2"/>
        <v>0.95026636856986602</v>
      </c>
    </row>
    <row r="144" spans="1:10" ht="45" x14ac:dyDescent="0.25">
      <c r="A144" s="213" t="s">
        <v>1962</v>
      </c>
      <c r="B144" s="214" t="s">
        <v>1963</v>
      </c>
      <c r="C144" s="215" t="s">
        <v>925</v>
      </c>
      <c r="D144" s="216">
        <v>35</v>
      </c>
      <c r="E144" s="211">
        <f>VLOOKUP(A144,'Relatório de Composições'!A:I,9,0)</f>
        <v>136.44</v>
      </c>
      <c r="F144" s="211">
        <f>TRUNC((E144*D144),2)</f>
        <v>4775.3999999999996</v>
      </c>
      <c r="G144" s="212">
        <f>$J$1</f>
        <v>0.2026</v>
      </c>
      <c r="H144" s="211">
        <f>ROUND((E144*(1+G144)*D144),4)</f>
        <v>5742.8959999999997</v>
      </c>
      <c r="I144" s="212">
        <f>H144/CAPA!$D$37</f>
        <v>6.8464375428153043E-4</v>
      </c>
      <c r="J144" s="212">
        <f t="shared" si="2"/>
        <v>0.95095101232414758</v>
      </c>
    </row>
    <row r="145" spans="1:10" ht="30" x14ac:dyDescent="0.25">
      <c r="A145" s="207">
        <v>89357</v>
      </c>
      <c r="B145" s="208" t="s">
        <v>1553</v>
      </c>
      <c r="C145" s="209" t="s">
        <v>934</v>
      </c>
      <c r="D145" s="210">
        <v>169.3</v>
      </c>
      <c r="E145" s="211">
        <f>VLOOKUP(A145,'Relatório de Composições'!A:I,9,0)</f>
        <v>28.18</v>
      </c>
      <c r="F145" s="211">
        <f>TRUNC((E145*D145),2)</f>
        <v>4770.87</v>
      </c>
      <c r="G145" s="212">
        <f>$J$1</f>
        <v>0.2026</v>
      </c>
      <c r="H145" s="211">
        <f>ROUND((E145*(1+G145)*D145),4)</f>
        <v>5737.4530999999997</v>
      </c>
      <c r="I145" s="212">
        <f>H145/CAPA!$D$37</f>
        <v>6.8399487478063416E-4</v>
      </c>
      <c r="J145" s="212">
        <f t="shared" si="2"/>
        <v>0.95163500719892824</v>
      </c>
    </row>
    <row r="146" spans="1:10" ht="60" x14ac:dyDescent="0.25">
      <c r="A146" s="213">
        <v>92761</v>
      </c>
      <c r="B146" s="214" t="s">
        <v>3822</v>
      </c>
      <c r="C146" s="215" t="s">
        <v>997</v>
      </c>
      <c r="D146" s="216">
        <v>267.8</v>
      </c>
      <c r="E146" s="211">
        <f>VLOOKUP(A146,'Relatório de Composições'!A:I,9,0)</f>
        <v>17.2</v>
      </c>
      <c r="F146" s="211">
        <f>TRUNC((E146*D146),2)</f>
        <v>4606.16</v>
      </c>
      <c r="G146" s="212">
        <f>$J$1</f>
        <v>0.2026</v>
      </c>
      <c r="H146" s="211">
        <f>ROUND((E146*(1+G146)*D146),4)</f>
        <v>5539.3680000000004</v>
      </c>
      <c r="I146" s="212">
        <f>H146/CAPA!$D$37</f>
        <v>6.6038000755489444E-4</v>
      </c>
      <c r="J146" s="212">
        <f t="shared" si="2"/>
        <v>0.9522953872064831</v>
      </c>
    </row>
    <row r="147" spans="1:10" ht="30" x14ac:dyDescent="0.25">
      <c r="A147" s="207">
        <v>91996</v>
      </c>
      <c r="B147" s="208" t="s">
        <v>1971</v>
      </c>
      <c r="C147" s="209" t="s">
        <v>925</v>
      </c>
      <c r="D147" s="210">
        <v>159</v>
      </c>
      <c r="E147" s="211">
        <f>VLOOKUP(A147,'Relatório de Composições'!A:I,9,0)</f>
        <v>28.020000000000003</v>
      </c>
      <c r="F147" s="211">
        <f>TRUNC((E147*D147),2)</f>
        <v>4455.18</v>
      </c>
      <c r="G147" s="212">
        <f>$J$1</f>
        <v>0.2026</v>
      </c>
      <c r="H147" s="211">
        <f>ROUND((E147*(1+G147)*D147),4)</f>
        <v>5357.7995000000001</v>
      </c>
      <c r="I147" s="212">
        <f>H147/CAPA!$D$37</f>
        <v>6.3873417947455551E-4</v>
      </c>
      <c r="J147" s="212">
        <f t="shared" si="2"/>
        <v>0.95293412138595768</v>
      </c>
    </row>
    <row r="148" spans="1:10" ht="45" x14ac:dyDescent="0.25">
      <c r="A148" s="213" t="s">
        <v>2039</v>
      </c>
      <c r="B148" s="214" t="s">
        <v>2040</v>
      </c>
      <c r="C148" s="215" t="s">
        <v>925</v>
      </c>
      <c r="D148" s="216">
        <v>1</v>
      </c>
      <c r="E148" s="211">
        <f>VLOOKUP(A148,'Relatório de Composições'!A:I,9,0)</f>
        <v>4442.6100000000006</v>
      </c>
      <c r="F148" s="211">
        <f>TRUNC((E148*D148),2)</f>
        <v>4442.6099999999997</v>
      </c>
      <c r="G148" s="212">
        <f>$J$1</f>
        <v>0.2026</v>
      </c>
      <c r="H148" s="211">
        <f>ROUND((E148*(1+G148)*D148),4)</f>
        <v>5342.6827999999996</v>
      </c>
      <c r="I148" s="212">
        <f>H148/CAPA!$D$37</f>
        <v>6.369320304820702E-4</v>
      </c>
      <c r="J148" s="212">
        <f t="shared" si="2"/>
        <v>0.95357105341643977</v>
      </c>
    </row>
    <row r="149" spans="1:10" ht="30" x14ac:dyDescent="0.25">
      <c r="A149" s="213">
        <v>90838</v>
      </c>
      <c r="B149" s="214" t="s">
        <v>1208</v>
      </c>
      <c r="C149" s="215" t="s">
        <v>925</v>
      </c>
      <c r="D149" s="216">
        <v>4</v>
      </c>
      <c r="E149" s="211">
        <f>VLOOKUP(A149,'Relatório de Composições'!A:I,9,0)</f>
        <v>1105.28</v>
      </c>
      <c r="F149" s="211">
        <f>TRUNC((E149*D149),2)</f>
        <v>4421.12</v>
      </c>
      <c r="G149" s="212">
        <f>$J$1</f>
        <v>0.2026</v>
      </c>
      <c r="H149" s="211">
        <f>ROUND((E149*(1+G149)*D149),4)</f>
        <v>5316.8388999999997</v>
      </c>
      <c r="I149" s="212">
        <f>H149/CAPA!$D$37</f>
        <v>6.3385103010851708E-4</v>
      </c>
      <c r="J149" s="212">
        <f t="shared" si="2"/>
        <v>0.95420490444654826</v>
      </c>
    </row>
    <row r="150" spans="1:10" ht="45" x14ac:dyDescent="0.25">
      <c r="A150" s="213">
        <v>86937</v>
      </c>
      <c r="B150" s="214" t="s">
        <v>1395</v>
      </c>
      <c r="C150" s="215" t="s">
        <v>925</v>
      </c>
      <c r="D150" s="216">
        <v>24</v>
      </c>
      <c r="E150" s="211">
        <f>VLOOKUP(A150,'Relatório de Composições'!A:I,9,0)</f>
        <v>182.51999999999998</v>
      </c>
      <c r="F150" s="211">
        <f>TRUNC((E150*D150),2)</f>
        <v>4380.4799999999996</v>
      </c>
      <c r="G150" s="212">
        <f>$J$1</f>
        <v>0.2026</v>
      </c>
      <c r="H150" s="211">
        <f>ROUND((E150*(1+G150)*D150),4)</f>
        <v>5267.9651999999996</v>
      </c>
      <c r="I150" s="212">
        <f>H150/CAPA!$D$37</f>
        <v>6.2802451445271744E-4</v>
      </c>
      <c r="J150" s="212">
        <f t="shared" si="2"/>
        <v>0.95483292896100103</v>
      </c>
    </row>
    <row r="151" spans="1:10" ht="45" x14ac:dyDescent="0.25">
      <c r="A151" s="207" t="s">
        <v>1852</v>
      </c>
      <c r="B151" s="208" t="s">
        <v>15702</v>
      </c>
      <c r="C151" s="209" t="s">
        <v>925</v>
      </c>
      <c r="D151" s="210">
        <v>1</v>
      </c>
      <c r="E151" s="211">
        <f>VLOOKUP(A151,'Relatório de Composições'!A:I,9,0)</f>
        <v>4368.03</v>
      </c>
      <c r="F151" s="211">
        <f>TRUNC((E151*D151),2)</f>
        <v>4368.03</v>
      </c>
      <c r="G151" s="212">
        <f>$J$1</f>
        <v>0.2026</v>
      </c>
      <c r="H151" s="211">
        <f>ROUND((E151*(1+G151)*D151),4)</f>
        <v>5252.9929000000002</v>
      </c>
      <c r="I151" s="212">
        <f>H151/CAPA!$D$37</f>
        <v>6.2623958021705843E-4</v>
      </c>
      <c r="J151" s="212">
        <f t="shared" si="2"/>
        <v>0.95545916854121804</v>
      </c>
    </row>
    <row r="152" spans="1:10" ht="30" x14ac:dyDescent="0.25">
      <c r="A152" s="207" t="s">
        <v>1999</v>
      </c>
      <c r="B152" s="208" t="s">
        <v>2000</v>
      </c>
      <c r="C152" s="209" t="s">
        <v>925</v>
      </c>
      <c r="D152" s="210">
        <v>1</v>
      </c>
      <c r="E152" s="211">
        <f>VLOOKUP(A152,'Relatório de Composições'!A:I,9,0)</f>
        <v>4279.82</v>
      </c>
      <c r="F152" s="211">
        <f>TRUNC((E152*D152),2)</f>
        <v>4279.82</v>
      </c>
      <c r="G152" s="212">
        <f>$J$1</f>
        <v>0.2026</v>
      </c>
      <c r="H152" s="211">
        <f>ROUND((E152*(1+G152)*D152),4)</f>
        <v>5146.9115000000002</v>
      </c>
      <c r="I152" s="212">
        <f>H152/CAPA!$D$37</f>
        <v>6.1359300469915931E-4</v>
      </c>
      <c r="J152" s="212">
        <f t="shared" si="2"/>
        <v>0.95607276154591725</v>
      </c>
    </row>
    <row r="153" spans="1:10" x14ac:dyDescent="0.25">
      <c r="A153" s="207">
        <v>100703</v>
      </c>
      <c r="B153" s="208" t="s">
        <v>1236</v>
      </c>
      <c r="C153" s="209" t="s">
        <v>925</v>
      </c>
      <c r="D153" s="210">
        <v>142</v>
      </c>
      <c r="E153" s="211">
        <f>VLOOKUP(A153,'Relatório de Composições'!A:I,9,0)</f>
        <v>29.96</v>
      </c>
      <c r="F153" s="211">
        <f>TRUNC((E153*D153),2)</f>
        <v>4254.32</v>
      </c>
      <c r="G153" s="212">
        <f>$J$1</f>
        <v>0.2026</v>
      </c>
      <c r="H153" s="211">
        <f>ROUND((E153*(1+G153)*D153),4)</f>
        <v>5116.2452000000003</v>
      </c>
      <c r="I153" s="212">
        <f>H153/CAPA!$D$37</f>
        <v>6.0993709820844047E-4</v>
      </c>
      <c r="J153" s="212">
        <f t="shared" si="2"/>
        <v>0.9566826986441257</v>
      </c>
    </row>
    <row r="154" spans="1:10" ht="30" x14ac:dyDescent="0.25">
      <c r="A154" s="213" t="s">
        <v>1411</v>
      </c>
      <c r="B154" s="214" t="s">
        <v>1412</v>
      </c>
      <c r="C154" s="215" t="s">
        <v>925</v>
      </c>
      <c r="D154" s="216">
        <v>10</v>
      </c>
      <c r="E154" s="211">
        <f>VLOOKUP(A154,'Relatório de Composições'!A:I,9,0)</f>
        <v>420.66999999999996</v>
      </c>
      <c r="F154" s="211">
        <f>TRUNC((E154*D154),2)</f>
        <v>4206.7</v>
      </c>
      <c r="G154" s="212">
        <f>$J$1</f>
        <v>0.2026</v>
      </c>
      <c r="H154" s="211">
        <f>ROUND((E154*(1+G154)*D154),4)</f>
        <v>5058.9773999999998</v>
      </c>
      <c r="I154" s="212">
        <f>H154/CAPA!$D$37</f>
        <v>6.0310987347871449E-4</v>
      </c>
      <c r="J154" s="212">
        <f t="shared" si="2"/>
        <v>0.95728580851760436</v>
      </c>
    </row>
    <row r="155" spans="1:10" ht="60" x14ac:dyDescent="0.25">
      <c r="A155" s="207">
        <v>92775</v>
      </c>
      <c r="B155" s="208" t="s">
        <v>1173</v>
      </c>
      <c r="C155" s="209" t="s">
        <v>997</v>
      </c>
      <c r="D155" s="210">
        <v>201.29999999999998</v>
      </c>
      <c r="E155" s="211">
        <f>VLOOKUP(A155,'Relatório de Composições'!A:I,9,0)</f>
        <v>20.859999999999996</v>
      </c>
      <c r="F155" s="211">
        <f>TRUNC((E155*D155),2)</f>
        <v>4199.1099999999997</v>
      </c>
      <c r="G155" s="212">
        <f>$J$1</f>
        <v>0.2026</v>
      </c>
      <c r="H155" s="211">
        <f>ROUND((E155*(1+G155)*D155),4)</f>
        <v>5049.8593000000001</v>
      </c>
      <c r="I155" s="212">
        <f>H155/CAPA!$D$37</f>
        <v>6.0202285218912224E-4</v>
      </c>
      <c r="J155" s="212">
        <f t="shared" si="2"/>
        <v>0.9578878313697935</v>
      </c>
    </row>
    <row r="156" spans="1:10" x14ac:dyDescent="0.25">
      <c r="A156" s="213">
        <v>85004</v>
      </c>
      <c r="B156" s="214" t="s">
        <v>1244</v>
      </c>
      <c r="C156" s="215" t="s">
        <v>913</v>
      </c>
      <c r="D156" s="216">
        <v>35.159999999999997</v>
      </c>
      <c r="E156" s="211">
        <f>VLOOKUP(A156,'Relatório de Composições'!A:I,9,0)</f>
        <v>119.18</v>
      </c>
      <c r="F156" s="211">
        <f>TRUNC((E156*D156),2)</f>
        <v>4190.3599999999997</v>
      </c>
      <c r="G156" s="212">
        <f>$J$1</f>
        <v>0.2026</v>
      </c>
      <c r="H156" s="211">
        <f>ROUND((E156*(1+G156)*D156),4)</f>
        <v>5039.3374999999996</v>
      </c>
      <c r="I156" s="212">
        <f>H156/CAPA!$D$37</f>
        <v>6.0076848772669779E-4</v>
      </c>
      <c r="J156" s="212">
        <f t="shared" si="2"/>
        <v>0.95848859985752022</v>
      </c>
    </row>
    <row r="157" spans="1:10" ht="30" x14ac:dyDescent="0.25">
      <c r="A157" s="213">
        <v>96544</v>
      </c>
      <c r="B157" s="214" t="s">
        <v>1103</v>
      </c>
      <c r="C157" s="215" t="s">
        <v>997</v>
      </c>
      <c r="D157" s="216">
        <v>210</v>
      </c>
      <c r="E157" s="211">
        <f>VLOOKUP(A157,'Relatório de Composições'!A:I,9,0)</f>
        <v>19.809999999999999</v>
      </c>
      <c r="F157" s="211">
        <f>TRUNC((E157*D157),2)</f>
        <v>4160.1000000000004</v>
      </c>
      <c r="G157" s="212">
        <f>$J$1</f>
        <v>0.2026</v>
      </c>
      <c r="H157" s="211">
        <f>ROUND((E157*(1+G157)*D157),4)</f>
        <v>5002.9363000000003</v>
      </c>
      <c r="I157" s="212">
        <f>H157/CAPA!$D$37</f>
        <v>5.9642889073097431E-4</v>
      </c>
      <c r="J157" s="212">
        <f t="shared" si="2"/>
        <v>0.95908502874825119</v>
      </c>
    </row>
    <row r="158" spans="1:10" ht="30" x14ac:dyDescent="0.25">
      <c r="A158" s="207" t="s">
        <v>1409</v>
      </c>
      <c r="B158" s="208" t="s">
        <v>1410</v>
      </c>
      <c r="C158" s="209" t="s">
        <v>925</v>
      </c>
      <c r="D158" s="210">
        <v>22</v>
      </c>
      <c r="E158" s="211">
        <f>VLOOKUP(A158,'Relatório de Composições'!A:I,9,0)</f>
        <v>186.85</v>
      </c>
      <c r="F158" s="211">
        <f>TRUNC((E158*D158),2)</f>
        <v>4110.7</v>
      </c>
      <c r="G158" s="212">
        <f>$J$1</f>
        <v>0.2026</v>
      </c>
      <c r="H158" s="211">
        <f>ROUND((E158*(1+G158)*D158),4)</f>
        <v>4943.5277999999998</v>
      </c>
      <c r="I158" s="212">
        <f>H158/CAPA!$D$37</f>
        <v>5.8934646080777272E-4</v>
      </c>
      <c r="J158" s="212">
        <f t="shared" si="2"/>
        <v>0.95967437520905896</v>
      </c>
    </row>
    <row r="159" spans="1:10" x14ac:dyDescent="0.25">
      <c r="A159" s="213" t="s">
        <v>1882</v>
      </c>
      <c r="B159" s="214" t="s">
        <v>1883</v>
      </c>
      <c r="C159" s="215" t="s">
        <v>925</v>
      </c>
      <c r="D159" s="216">
        <v>828</v>
      </c>
      <c r="E159" s="211">
        <f>VLOOKUP(A159,'Relatório de Composições'!A:I,9,0)</f>
        <v>4.88</v>
      </c>
      <c r="F159" s="211">
        <f>TRUNC((E159*D159),2)</f>
        <v>4040.64</v>
      </c>
      <c r="G159" s="212">
        <f>$J$1</f>
        <v>0.2026</v>
      </c>
      <c r="H159" s="211">
        <f>ROUND((E159*(1+G159)*D159),4)</f>
        <v>4859.2736999999997</v>
      </c>
      <c r="I159" s="212">
        <f>H159/CAPA!$D$37</f>
        <v>5.7930204361170796E-4</v>
      </c>
      <c r="J159" s="212">
        <f t="shared" si="2"/>
        <v>0.96025367725267063</v>
      </c>
    </row>
    <row r="160" spans="1:10" ht="45" x14ac:dyDescent="0.25">
      <c r="A160" s="207">
        <v>89987</v>
      </c>
      <c r="B160" s="208" t="s">
        <v>1655</v>
      </c>
      <c r="C160" s="209" t="s">
        <v>925</v>
      </c>
      <c r="D160" s="210">
        <v>50</v>
      </c>
      <c r="E160" s="211">
        <f>VLOOKUP(A160,'Relatório de Composições'!A:I,9,0)</f>
        <v>79.23</v>
      </c>
      <c r="F160" s="211">
        <f>TRUNC((E160*D160),2)</f>
        <v>3961.5</v>
      </c>
      <c r="G160" s="212">
        <f>$J$1</f>
        <v>0.2026</v>
      </c>
      <c r="H160" s="211">
        <f>ROUND((E160*(1+G160)*D160),4)</f>
        <v>4764.0999000000002</v>
      </c>
      <c r="I160" s="212">
        <f>H160/CAPA!$D$37</f>
        <v>5.6795582599933271E-4</v>
      </c>
      <c r="J160" s="212">
        <f t="shared" si="2"/>
        <v>0.96082163307866997</v>
      </c>
    </row>
    <row r="161" spans="1:10" ht="30" x14ac:dyDescent="0.25">
      <c r="A161" s="213" t="s">
        <v>1737</v>
      </c>
      <c r="B161" s="214" t="s">
        <v>1738</v>
      </c>
      <c r="C161" s="215" t="s">
        <v>934</v>
      </c>
      <c r="D161" s="216">
        <v>12.6</v>
      </c>
      <c r="E161" s="211">
        <f>VLOOKUP(A161,'Relatório de Composições'!A:I,9,0)</f>
        <v>313.90999999999997</v>
      </c>
      <c r="F161" s="211">
        <f>TRUNC((E161*D161),2)</f>
        <v>3955.26</v>
      </c>
      <c r="G161" s="212">
        <f>$J$1</f>
        <v>0.2026</v>
      </c>
      <c r="H161" s="211">
        <f>ROUND((E161*(1+G161)*D161),4)</f>
        <v>4756.6028999999999</v>
      </c>
      <c r="I161" s="212">
        <f>H161/CAPA!$D$37</f>
        <v>5.6706206539042583E-4</v>
      </c>
      <c r="J161" s="212">
        <f t="shared" si="2"/>
        <v>0.96138869514406045</v>
      </c>
    </row>
    <row r="162" spans="1:10" ht="45" x14ac:dyDescent="0.25">
      <c r="A162" s="213">
        <v>89711</v>
      </c>
      <c r="B162" s="214" t="s">
        <v>959</v>
      </c>
      <c r="C162" s="215" t="s">
        <v>934</v>
      </c>
      <c r="D162" s="216">
        <v>218.26</v>
      </c>
      <c r="E162" s="211">
        <f>VLOOKUP(A162,'Relatório de Composições'!A:I,9,0)</f>
        <v>17.93</v>
      </c>
      <c r="F162" s="211">
        <f>TRUNC((E162*D162),2)</f>
        <v>3913.4</v>
      </c>
      <c r="G162" s="212">
        <f>$J$1</f>
        <v>0.2026</v>
      </c>
      <c r="H162" s="211">
        <f>ROUND((E162*(1+G162)*D162),4)</f>
        <v>4706.2569999999996</v>
      </c>
      <c r="I162" s="212">
        <f>H162/CAPA!$D$37</f>
        <v>5.6106004028172061E-4</v>
      </c>
      <c r="J162" s="212">
        <f t="shared" si="2"/>
        <v>0.96194975518434211</v>
      </c>
    </row>
    <row r="163" spans="1:10" ht="45" x14ac:dyDescent="0.25">
      <c r="A163" s="207">
        <v>97886</v>
      </c>
      <c r="B163" s="208" t="s">
        <v>953</v>
      </c>
      <c r="C163" s="209" t="s">
        <v>925</v>
      </c>
      <c r="D163" s="210">
        <v>22</v>
      </c>
      <c r="E163" s="211">
        <f>VLOOKUP(A163,'Relatório de Composições'!A:I,9,0)</f>
        <v>173.12</v>
      </c>
      <c r="F163" s="211">
        <f>TRUNC((E163*D163),2)</f>
        <v>3808.64</v>
      </c>
      <c r="G163" s="212">
        <f>$J$1</f>
        <v>0.2026</v>
      </c>
      <c r="H163" s="211">
        <f>ROUND((E163*(1+G163)*D163),4)</f>
        <v>4580.2704999999996</v>
      </c>
      <c r="I163" s="212">
        <f>H163/CAPA!$D$37</f>
        <v>5.4604046299026529E-4</v>
      </c>
      <c r="J163" s="212">
        <f t="shared" si="2"/>
        <v>0.96249579564733234</v>
      </c>
    </row>
    <row r="164" spans="1:10" ht="60" x14ac:dyDescent="0.25">
      <c r="A164" s="207">
        <v>94562</v>
      </c>
      <c r="B164" s="208" t="s">
        <v>1510</v>
      </c>
      <c r="C164" s="209" t="s">
        <v>913</v>
      </c>
      <c r="D164" s="210">
        <v>5.21</v>
      </c>
      <c r="E164" s="211">
        <f>VLOOKUP(A164,'Relatório de Composições'!A:I,9,0)</f>
        <v>726.52</v>
      </c>
      <c r="F164" s="211">
        <f>TRUNC((E164*D164),2)</f>
        <v>3785.16</v>
      </c>
      <c r="G164" s="212">
        <f>$J$1</f>
        <v>0.2026</v>
      </c>
      <c r="H164" s="211">
        <f>ROUND((E164*(1+G164)*D164),4)</f>
        <v>4552.0445</v>
      </c>
      <c r="I164" s="212">
        <f>H164/CAPA!$D$37</f>
        <v>5.4267547873696343E-4</v>
      </c>
      <c r="J164" s="212">
        <f t="shared" si="2"/>
        <v>0.96303847112606933</v>
      </c>
    </row>
    <row r="165" spans="1:10" ht="30" x14ac:dyDescent="0.25">
      <c r="A165" s="207">
        <v>95602</v>
      </c>
      <c r="B165" s="208" t="s">
        <v>1089</v>
      </c>
      <c r="C165" s="209" t="s">
        <v>925</v>
      </c>
      <c r="D165" s="210">
        <v>165</v>
      </c>
      <c r="E165" s="211">
        <f>VLOOKUP(A165,'Relatório de Composições'!A:I,9,0)</f>
        <v>22.23</v>
      </c>
      <c r="F165" s="211">
        <f>TRUNC((E165*D165),2)</f>
        <v>3667.95</v>
      </c>
      <c r="G165" s="212">
        <f>$J$1</f>
        <v>0.2026</v>
      </c>
      <c r="H165" s="211">
        <f>ROUND((E165*(1+G165)*D165),4)</f>
        <v>4411.0766999999996</v>
      </c>
      <c r="I165" s="212">
        <f>H165/CAPA!$D$37</f>
        <v>5.2586989426794148E-4</v>
      </c>
      <c r="J165" s="212">
        <f t="shared" si="2"/>
        <v>0.96356434102033728</v>
      </c>
    </row>
    <row r="166" spans="1:10" ht="45" x14ac:dyDescent="0.25">
      <c r="A166" s="213">
        <v>91940</v>
      </c>
      <c r="B166" s="214" t="s">
        <v>1905</v>
      </c>
      <c r="C166" s="215" t="s">
        <v>925</v>
      </c>
      <c r="D166" s="216">
        <v>264</v>
      </c>
      <c r="E166" s="211">
        <f>VLOOKUP(A166,'Relatório de Composições'!A:I,9,0)</f>
        <v>13.46</v>
      </c>
      <c r="F166" s="211">
        <f>TRUNC((E166*D166),2)</f>
        <v>3553.44</v>
      </c>
      <c r="G166" s="212">
        <f>$J$1</f>
        <v>0.2026</v>
      </c>
      <c r="H166" s="211">
        <f>ROUND((E166*(1+G166)*D166),4)</f>
        <v>4273.3669</v>
      </c>
      <c r="I166" s="212">
        <f>H166/CAPA!$D$37</f>
        <v>5.0945271476941691E-4</v>
      </c>
      <c r="J166" s="212">
        <f t="shared" si="2"/>
        <v>0.96407379373510671</v>
      </c>
    </row>
    <row r="167" spans="1:10" ht="45" x14ac:dyDescent="0.25">
      <c r="A167" s="207">
        <v>94449</v>
      </c>
      <c r="B167" s="208" t="s">
        <v>1254</v>
      </c>
      <c r="C167" s="209" t="s">
        <v>913</v>
      </c>
      <c r="D167" s="210">
        <v>60.25</v>
      </c>
      <c r="E167" s="211">
        <f>VLOOKUP(A167,'Relatório de Composições'!A:I,9,0)</f>
        <v>58.53</v>
      </c>
      <c r="F167" s="211">
        <f>TRUNC((E167*D167),2)</f>
        <v>3526.43</v>
      </c>
      <c r="G167" s="212">
        <f>$J$1</f>
        <v>0.2026</v>
      </c>
      <c r="H167" s="211">
        <f>ROUND((E167*(1+G167)*D167),4)</f>
        <v>4240.8877000000002</v>
      </c>
      <c r="I167" s="212">
        <f>H167/CAPA!$D$37</f>
        <v>5.0558068201380713E-4</v>
      </c>
      <c r="J167" s="212">
        <f t="shared" si="2"/>
        <v>0.96457937441712049</v>
      </c>
    </row>
    <row r="168" spans="1:10" ht="30" x14ac:dyDescent="0.25">
      <c r="A168" s="213" t="s">
        <v>1459</v>
      </c>
      <c r="B168" s="214" t="s">
        <v>1460</v>
      </c>
      <c r="C168" s="215" t="s">
        <v>925</v>
      </c>
      <c r="D168" s="216">
        <v>22</v>
      </c>
      <c r="E168" s="211">
        <f>VLOOKUP(A168,'Relatório de Composições'!A:I,9,0)</f>
        <v>153.36000000000001</v>
      </c>
      <c r="F168" s="211">
        <f>TRUNC((E168*D168),2)</f>
        <v>3373.92</v>
      </c>
      <c r="G168" s="212">
        <f>$J$1</f>
        <v>0.2026</v>
      </c>
      <c r="H168" s="211">
        <f>ROUND((E168*(1+G168)*D168),4)</f>
        <v>4057.4762000000001</v>
      </c>
      <c r="I168" s="212">
        <f>H168/CAPA!$D$37</f>
        <v>4.8371513927397572E-4</v>
      </c>
      <c r="J168" s="212">
        <f t="shared" si="2"/>
        <v>0.96506308955639442</v>
      </c>
    </row>
    <row r="169" spans="1:10" ht="30" x14ac:dyDescent="0.25">
      <c r="A169" s="213" t="s">
        <v>1437</v>
      </c>
      <c r="B169" s="214" t="s">
        <v>1438</v>
      </c>
      <c r="C169" s="215" t="s">
        <v>925</v>
      </c>
      <c r="D169" s="216">
        <v>14</v>
      </c>
      <c r="E169" s="211">
        <f>VLOOKUP(A169,'Relatório de Composições'!A:I,9,0)</f>
        <v>240.43</v>
      </c>
      <c r="F169" s="211">
        <f>TRUNC((E169*D169),2)</f>
        <v>3366.02</v>
      </c>
      <c r="G169" s="212">
        <f>$J$1</f>
        <v>0.2026</v>
      </c>
      <c r="H169" s="211">
        <f>ROUND((E169*(1+G169)*D169),4)</f>
        <v>4047.9757</v>
      </c>
      <c r="I169" s="212">
        <f>H169/CAPA!$D$37</f>
        <v>4.8258252987489348E-4</v>
      </c>
      <c r="J169" s="212">
        <f t="shared" si="2"/>
        <v>0.96554567208626929</v>
      </c>
    </row>
    <row r="170" spans="1:10" ht="30" x14ac:dyDescent="0.25">
      <c r="A170" s="207">
        <v>100858</v>
      </c>
      <c r="B170" s="208" t="s">
        <v>1402</v>
      </c>
      <c r="C170" s="209" t="s">
        <v>925</v>
      </c>
      <c r="D170" s="210">
        <v>6</v>
      </c>
      <c r="E170" s="211">
        <f>VLOOKUP(A170,'Relatório de Composições'!A:I,9,0)</f>
        <v>550.06999999999994</v>
      </c>
      <c r="F170" s="211">
        <f>TRUNC((E170*D170),2)</f>
        <v>3300.42</v>
      </c>
      <c r="G170" s="212">
        <f>$J$1</f>
        <v>0.2026</v>
      </c>
      <c r="H170" s="211">
        <f>ROUND((E170*(1+G170)*D170),4)</f>
        <v>3969.0850999999998</v>
      </c>
      <c r="I170" s="212">
        <f>H170/CAPA!$D$37</f>
        <v>4.7317752644778584E-4</v>
      </c>
      <c r="J170" s="212">
        <f t="shared" si="2"/>
        <v>0.96601884961271711</v>
      </c>
    </row>
    <row r="171" spans="1:10" x14ac:dyDescent="0.25">
      <c r="A171" s="207" t="s">
        <v>1354</v>
      </c>
      <c r="B171" s="208" t="s">
        <v>1355</v>
      </c>
      <c r="C171" s="209" t="s">
        <v>913</v>
      </c>
      <c r="D171" s="210">
        <v>11.29</v>
      </c>
      <c r="E171" s="211">
        <f>VLOOKUP(A171,'Relatório de Composições'!A:I,9,0)</f>
        <v>277.97000000000003</v>
      </c>
      <c r="F171" s="211">
        <f>TRUNC((E171*D171),2)</f>
        <v>3138.28</v>
      </c>
      <c r="G171" s="212">
        <f>$J$1</f>
        <v>0.2026</v>
      </c>
      <c r="H171" s="211">
        <f>ROUND((E171*(1+G171)*D171),4)</f>
        <v>3774.0971</v>
      </c>
      <c r="I171" s="212">
        <f>H171/CAPA!$D$37</f>
        <v>4.4993188237555347E-4</v>
      </c>
      <c r="J171" s="212">
        <f t="shared" si="2"/>
        <v>0.96646878149509263</v>
      </c>
    </row>
    <row r="172" spans="1:10" ht="45" x14ac:dyDescent="0.25">
      <c r="A172" s="213">
        <v>95787</v>
      </c>
      <c r="B172" s="214" t="s">
        <v>1907</v>
      </c>
      <c r="C172" s="215" t="s">
        <v>925</v>
      </c>
      <c r="D172" s="216">
        <v>134</v>
      </c>
      <c r="E172" s="211">
        <f>VLOOKUP(A172,'Relatório de Composições'!A:I,9,0)</f>
        <v>22.82</v>
      </c>
      <c r="F172" s="211">
        <f>TRUNC((E172*D172),2)</f>
        <v>3057.88</v>
      </c>
      <c r="G172" s="212">
        <f>$J$1</f>
        <v>0.2026</v>
      </c>
      <c r="H172" s="211">
        <f>ROUND((E172*(1+G172)*D172),4)</f>
        <v>3677.4065000000001</v>
      </c>
      <c r="I172" s="212">
        <f>H172/CAPA!$D$37</f>
        <v>4.3840483828704247E-4</v>
      </c>
      <c r="J172" s="212">
        <f t="shared" si="2"/>
        <v>0.96690718633337969</v>
      </c>
    </row>
    <row r="173" spans="1:10" ht="45" x14ac:dyDescent="0.25">
      <c r="A173" s="207" t="s">
        <v>1222</v>
      </c>
      <c r="B173" s="208" t="s">
        <v>1223</v>
      </c>
      <c r="C173" s="209" t="s">
        <v>913</v>
      </c>
      <c r="D173" s="210">
        <v>8</v>
      </c>
      <c r="E173" s="211">
        <f>VLOOKUP(A173,'Relatório de Composições'!A:I,9,0)</f>
        <v>381.09999999999997</v>
      </c>
      <c r="F173" s="211">
        <f>TRUNC((E173*D173),2)</f>
        <v>3048.8</v>
      </c>
      <c r="G173" s="212">
        <f>$J$1</f>
        <v>0.2026</v>
      </c>
      <c r="H173" s="211">
        <f>ROUND((E173*(1+G173)*D173),4)</f>
        <v>3666.4868999999999</v>
      </c>
      <c r="I173" s="212">
        <f>H173/CAPA!$D$37</f>
        <v>4.3710304979230867E-4</v>
      </c>
      <c r="J173" s="212">
        <f t="shared" si="2"/>
        <v>0.96734428938317196</v>
      </c>
    </row>
    <row r="174" spans="1:10" ht="60" x14ac:dyDescent="0.25">
      <c r="A174" s="213">
        <v>95568</v>
      </c>
      <c r="B174" s="214" t="s">
        <v>1759</v>
      </c>
      <c r="C174" s="215" t="s">
        <v>934</v>
      </c>
      <c r="D174" s="216">
        <v>32</v>
      </c>
      <c r="E174" s="211">
        <f>VLOOKUP(A174,'Relatório de Composições'!A:I,9,0)</f>
        <v>94.670000000000016</v>
      </c>
      <c r="F174" s="211">
        <f>TRUNC((E174*D174),2)</f>
        <v>3029.44</v>
      </c>
      <c r="G174" s="212">
        <f>$J$1</f>
        <v>0.2026</v>
      </c>
      <c r="H174" s="211">
        <f>ROUND((E174*(1+G174)*D174),4)</f>
        <v>3643.2044999999998</v>
      </c>
      <c r="I174" s="212">
        <f>H174/CAPA!$D$37</f>
        <v>4.3432742060719293E-4</v>
      </c>
      <c r="J174" s="212">
        <f t="shared" si="2"/>
        <v>0.96777861680377919</v>
      </c>
    </row>
    <row r="175" spans="1:10" ht="30" x14ac:dyDescent="0.25">
      <c r="A175" s="213">
        <v>89451</v>
      </c>
      <c r="B175" s="214" t="s">
        <v>1560</v>
      </c>
      <c r="C175" s="215" t="s">
        <v>934</v>
      </c>
      <c r="D175" s="216">
        <v>62.93</v>
      </c>
      <c r="E175" s="211">
        <f>VLOOKUP(A175,'Relatório de Composições'!A:I,9,0)</f>
        <v>46.68</v>
      </c>
      <c r="F175" s="211">
        <f>TRUNC((E175*D175),2)</f>
        <v>2937.57</v>
      </c>
      <c r="G175" s="212">
        <f>$J$1</f>
        <v>0.2026</v>
      </c>
      <c r="H175" s="211">
        <f>ROUND((E175*(1+G175)*D175),4)</f>
        <v>3532.7246</v>
      </c>
      <c r="I175" s="212">
        <f>H175/CAPA!$D$37</f>
        <v>4.2115647453596895E-4</v>
      </c>
      <c r="J175" s="212">
        <f t="shared" si="2"/>
        <v>0.96819977327831519</v>
      </c>
    </row>
    <row r="176" spans="1:10" x14ac:dyDescent="0.25">
      <c r="A176" s="207" t="s">
        <v>1954</v>
      </c>
      <c r="B176" s="208" t="s">
        <v>1955</v>
      </c>
      <c r="C176" s="209" t="s">
        <v>925</v>
      </c>
      <c r="D176" s="210">
        <v>132</v>
      </c>
      <c r="E176" s="211">
        <f>VLOOKUP(A176,'Relatório de Composições'!A:I,9,0)</f>
        <v>21.84</v>
      </c>
      <c r="F176" s="211">
        <f>TRUNC((E176*D176),2)</f>
        <v>2882.88</v>
      </c>
      <c r="G176" s="212">
        <f>$J$1</f>
        <v>0.2026</v>
      </c>
      <c r="H176" s="211">
        <f>ROUND((E176*(1+G176)*D176),4)</f>
        <v>3466.9515000000001</v>
      </c>
      <c r="I176" s="212">
        <f>H176/CAPA!$D$37</f>
        <v>4.1331528393897149E-4</v>
      </c>
      <c r="J176" s="212">
        <f t="shared" si="2"/>
        <v>0.96861308856225414</v>
      </c>
    </row>
    <row r="177" spans="1:10" ht="30" x14ac:dyDescent="0.25">
      <c r="A177" s="213">
        <v>96549</v>
      </c>
      <c r="B177" s="214" t="s">
        <v>1129</v>
      </c>
      <c r="C177" s="215" t="s">
        <v>997</v>
      </c>
      <c r="D177" s="216">
        <v>185.3</v>
      </c>
      <c r="E177" s="211">
        <f>VLOOKUP(A177,'Relatório de Composições'!A:I,9,0)</f>
        <v>15.26</v>
      </c>
      <c r="F177" s="211">
        <f>TRUNC((E177*D177),2)</f>
        <v>2827.67</v>
      </c>
      <c r="G177" s="212">
        <f>$J$1</f>
        <v>0.2026</v>
      </c>
      <c r="H177" s="211">
        <f>ROUND((E177*(1+G177)*D177),4)</f>
        <v>3400.5655999999999</v>
      </c>
      <c r="I177" s="212">
        <f>H177/CAPA!$D$37</f>
        <v>4.0540103791965326E-4</v>
      </c>
      <c r="J177" s="212">
        <f t="shared" si="2"/>
        <v>0.96901848960017378</v>
      </c>
    </row>
    <row r="178" spans="1:10" ht="30" x14ac:dyDescent="0.25">
      <c r="A178" s="207">
        <v>92877</v>
      </c>
      <c r="B178" s="208" t="s">
        <v>1989</v>
      </c>
      <c r="C178" s="209" t="s">
        <v>997</v>
      </c>
      <c r="D178" s="210">
        <v>195</v>
      </c>
      <c r="E178" s="211">
        <f>VLOOKUP(A178,'Relatório de Composições'!A:I,9,0)</f>
        <v>14.5</v>
      </c>
      <c r="F178" s="211">
        <f>TRUNC((E178*D178),2)</f>
        <v>2827.5</v>
      </c>
      <c r="G178" s="212">
        <f>$J$1</f>
        <v>0.2026</v>
      </c>
      <c r="H178" s="211">
        <f>ROUND((E178*(1+G178)*D178),4)</f>
        <v>3400.3515000000002</v>
      </c>
      <c r="I178" s="212">
        <f>H178/CAPA!$D$37</f>
        <v>4.0537551382383274E-4</v>
      </c>
      <c r="J178" s="212">
        <f t="shared" si="2"/>
        <v>0.96942386511399758</v>
      </c>
    </row>
    <row r="179" spans="1:10" ht="45" x14ac:dyDescent="0.25">
      <c r="A179" s="213" t="s">
        <v>1857</v>
      </c>
      <c r="B179" s="214" t="s">
        <v>15704</v>
      </c>
      <c r="C179" s="215" t="s">
        <v>925</v>
      </c>
      <c r="D179" s="216">
        <v>1</v>
      </c>
      <c r="E179" s="211">
        <f>VLOOKUP(A179,'Relatório de Composições'!A:I,9,0)</f>
        <v>2812.82</v>
      </c>
      <c r="F179" s="211">
        <f>TRUNC((E179*D179),2)</f>
        <v>2812.82</v>
      </c>
      <c r="G179" s="212">
        <f>$J$1</f>
        <v>0.2026</v>
      </c>
      <c r="H179" s="211">
        <f>ROUND((E179*(1+G179)*D179),4)</f>
        <v>3382.6972999999998</v>
      </c>
      <c r="I179" s="212">
        <f>H179/CAPA!$D$37</f>
        <v>4.0327085482132994E-4</v>
      </c>
      <c r="J179" s="212">
        <f t="shared" si="2"/>
        <v>0.96982713596881887</v>
      </c>
    </row>
    <row r="180" spans="1:10" ht="45" x14ac:dyDescent="0.25">
      <c r="A180" s="213">
        <v>92688</v>
      </c>
      <c r="B180" s="214" t="s">
        <v>2056</v>
      </c>
      <c r="C180" s="215" t="s">
        <v>934</v>
      </c>
      <c r="D180" s="216">
        <v>60.2</v>
      </c>
      <c r="E180" s="211">
        <f>VLOOKUP(A180,'Relatório de Composições'!A:I,9,0)</f>
        <v>46.13</v>
      </c>
      <c r="F180" s="211">
        <f>TRUNC((E180*D180),2)</f>
        <v>2777.02</v>
      </c>
      <c r="G180" s="212">
        <f>$J$1</f>
        <v>0.2026</v>
      </c>
      <c r="H180" s="211">
        <f>ROUND((E180*(1+G180)*D180),4)</f>
        <v>3339.6514999999999</v>
      </c>
      <c r="I180" s="212">
        <f>H180/CAPA!$D$37</f>
        <v>3.981391167369119E-4</v>
      </c>
      <c r="J180" s="212">
        <f t="shared" si="2"/>
        <v>0.97022527508555578</v>
      </c>
    </row>
    <row r="181" spans="1:10" ht="30" x14ac:dyDescent="0.25">
      <c r="A181" s="213" t="s">
        <v>1407</v>
      </c>
      <c r="B181" s="214" t="s">
        <v>1408</v>
      </c>
      <c r="C181" s="215" t="s">
        <v>925</v>
      </c>
      <c r="D181" s="216">
        <v>10</v>
      </c>
      <c r="E181" s="211">
        <f>VLOOKUP(A181,'Relatório de Composições'!A:I,9,0)</f>
        <v>272.75</v>
      </c>
      <c r="F181" s="211">
        <f>TRUNC((E181*D181),2)</f>
        <v>2727.5</v>
      </c>
      <c r="G181" s="212">
        <f>$J$1</f>
        <v>0.2026</v>
      </c>
      <c r="H181" s="211">
        <f>ROUND((E181*(1+G181)*D181),4)</f>
        <v>3280.0915</v>
      </c>
      <c r="I181" s="212">
        <f>H181/CAPA!$D$37</f>
        <v>3.9103862562493502E-4</v>
      </c>
      <c r="J181" s="212">
        <f t="shared" si="2"/>
        <v>0.97061631371118073</v>
      </c>
    </row>
    <row r="182" spans="1:10" ht="30" x14ac:dyDescent="0.25">
      <c r="A182" s="207">
        <v>86872</v>
      </c>
      <c r="B182" s="208" t="s">
        <v>1445</v>
      </c>
      <c r="C182" s="209" t="s">
        <v>925</v>
      </c>
      <c r="D182" s="210">
        <v>5</v>
      </c>
      <c r="E182" s="211">
        <f>VLOOKUP(A182,'Relatório de Composições'!A:I,9,0)</f>
        <v>545.14</v>
      </c>
      <c r="F182" s="211">
        <f>TRUNC((E182*D182),2)</f>
        <v>2725.7</v>
      </c>
      <c r="G182" s="212">
        <f>$J$1</f>
        <v>0.2026</v>
      </c>
      <c r="H182" s="211">
        <f>ROUND((E182*(1+G182)*D182),4)</f>
        <v>3277.9268000000002</v>
      </c>
      <c r="I182" s="212">
        <f>H182/CAPA!$D$37</f>
        <v>3.9078055925303952E-4</v>
      </c>
      <c r="J182" s="212">
        <f t="shared" si="2"/>
        <v>0.97100709427043375</v>
      </c>
    </row>
    <row r="183" spans="1:10" ht="45" x14ac:dyDescent="0.25">
      <c r="A183" s="213" t="s">
        <v>15192</v>
      </c>
      <c r="B183" s="214" t="s">
        <v>1350</v>
      </c>
      <c r="C183" s="215" t="s">
        <v>934</v>
      </c>
      <c r="D183" s="216">
        <v>54.31</v>
      </c>
      <c r="E183" s="211">
        <f>VLOOKUP(A183,'Relatório de Composições'!A:I,9,0)</f>
        <v>50.09</v>
      </c>
      <c r="F183" s="211">
        <f>TRUNC((E183*D183),2)</f>
        <v>2720.38</v>
      </c>
      <c r="G183" s="212">
        <f>$J$1</f>
        <v>0.2026</v>
      </c>
      <c r="H183" s="211">
        <f>ROUND((E183*(1+G183)*D183),4)</f>
        <v>3271.5385000000001</v>
      </c>
      <c r="I183" s="212">
        <f>H183/CAPA!$D$37</f>
        <v>3.900189731655539E-4</v>
      </c>
      <c r="J183" s="212">
        <f t="shared" si="2"/>
        <v>0.97139711324359934</v>
      </c>
    </row>
    <row r="184" spans="1:10" ht="45" x14ac:dyDescent="0.25">
      <c r="A184" s="207">
        <v>95795</v>
      </c>
      <c r="B184" s="208" t="s">
        <v>1911</v>
      </c>
      <c r="C184" s="209" t="s">
        <v>925</v>
      </c>
      <c r="D184" s="210">
        <v>102</v>
      </c>
      <c r="E184" s="211">
        <f>VLOOKUP(A184,'Relatório de Composições'!A:I,9,0)</f>
        <v>26.31</v>
      </c>
      <c r="F184" s="211">
        <f>TRUNC((E184*D184),2)</f>
        <v>2683.62</v>
      </c>
      <c r="G184" s="212">
        <f>$J$1</f>
        <v>0.2026</v>
      </c>
      <c r="H184" s="211">
        <f>ROUND((E184*(1+G184)*D184),4)</f>
        <v>3227.3213999999998</v>
      </c>
      <c r="I184" s="212">
        <f>H184/CAPA!$D$37</f>
        <v>3.8474759765266944E-4</v>
      </c>
      <c r="J184" s="212">
        <f t="shared" si="2"/>
        <v>0.97178186084125207</v>
      </c>
    </row>
    <row r="185" spans="1:10" ht="30" x14ac:dyDescent="0.25">
      <c r="A185" s="207">
        <v>83633</v>
      </c>
      <c r="B185" s="208" t="s">
        <v>2112</v>
      </c>
      <c r="C185" s="209" t="s">
        <v>925</v>
      </c>
      <c r="D185" s="210">
        <v>1</v>
      </c>
      <c r="E185" s="211">
        <f>VLOOKUP(A185,'Relatório de Composições'!A:I,9,0)</f>
        <v>2652.87</v>
      </c>
      <c r="F185" s="211">
        <f>TRUNC((E185*D185),2)</f>
        <v>2652.87</v>
      </c>
      <c r="G185" s="212">
        <f>$J$1</f>
        <v>0.2026</v>
      </c>
      <c r="H185" s="211">
        <f>ROUND((E185*(1+G185)*D185),4)</f>
        <v>3190.3415</v>
      </c>
      <c r="I185" s="212">
        <f>H185/CAPA!$D$37</f>
        <v>3.803390104922968E-4</v>
      </c>
      <c r="J185" s="212">
        <f t="shared" si="2"/>
        <v>0.97216219985174435</v>
      </c>
    </row>
    <row r="186" spans="1:10" ht="30" x14ac:dyDescent="0.25">
      <c r="A186" s="207">
        <v>86915</v>
      </c>
      <c r="B186" s="208" t="s">
        <v>1406</v>
      </c>
      <c r="C186" s="209" t="s">
        <v>925</v>
      </c>
      <c r="D186" s="210">
        <v>24</v>
      </c>
      <c r="E186" s="211">
        <f>VLOOKUP(A186,'Relatório de Composições'!A:I,9,0)</f>
        <v>110.27000000000001</v>
      </c>
      <c r="F186" s="211">
        <f>TRUNC((E186*D186),2)</f>
        <v>2646.48</v>
      </c>
      <c r="G186" s="212">
        <f>$J$1</f>
        <v>0.2026</v>
      </c>
      <c r="H186" s="211">
        <f>ROUND((E186*(1+G186)*D186),4)</f>
        <v>3182.6568000000002</v>
      </c>
      <c r="I186" s="212">
        <f>H186/CAPA!$D$37</f>
        <v>3.7942287308383123E-4</v>
      </c>
      <c r="J186" s="212">
        <f t="shared" si="2"/>
        <v>0.97254162272482814</v>
      </c>
    </row>
    <row r="187" spans="1:10" ht="45" x14ac:dyDescent="0.25">
      <c r="A187" s="207">
        <v>100867</v>
      </c>
      <c r="B187" s="208" t="s">
        <v>1415</v>
      </c>
      <c r="C187" s="209" t="s">
        <v>925</v>
      </c>
      <c r="D187" s="210">
        <v>10</v>
      </c>
      <c r="E187" s="211">
        <f>VLOOKUP(A187,'Relatório de Composições'!A:I,9,0)</f>
        <v>260.83</v>
      </c>
      <c r="F187" s="211">
        <f>TRUNC((E187*D187),2)</f>
        <v>2608.3000000000002</v>
      </c>
      <c r="G187" s="212">
        <f>$J$1</f>
        <v>0.2026</v>
      </c>
      <c r="H187" s="211">
        <f>ROUND((E187*(1+G187)*D187),4)</f>
        <v>3136.7415999999998</v>
      </c>
      <c r="I187" s="212">
        <f>H187/CAPA!$D$37</f>
        <v>3.7394905727616427E-4</v>
      </c>
      <c r="J187" s="212">
        <f t="shared" si="2"/>
        <v>0.9729155717821043</v>
      </c>
    </row>
    <row r="188" spans="1:10" ht="30" x14ac:dyDescent="0.25">
      <c r="A188" s="213">
        <v>98297</v>
      </c>
      <c r="B188" s="214" t="s">
        <v>2001</v>
      </c>
      <c r="C188" s="215" t="s">
        <v>934</v>
      </c>
      <c r="D188" s="216">
        <v>825</v>
      </c>
      <c r="E188" s="211">
        <f>VLOOKUP(A188,'Relatório de Composições'!A:I,9,0)</f>
        <v>3.1</v>
      </c>
      <c r="F188" s="211">
        <f>TRUNC((E188*D188),2)</f>
        <v>2557.5</v>
      </c>
      <c r="G188" s="212">
        <f>$J$1</f>
        <v>0.2026</v>
      </c>
      <c r="H188" s="211">
        <f>ROUND((E188*(1+G188)*D188),4)</f>
        <v>3075.6495</v>
      </c>
      <c r="I188" s="212">
        <f>H188/CAPA!$D$37</f>
        <v>3.6666591568680889E-4</v>
      </c>
      <c r="J188" s="212">
        <f t="shared" si="2"/>
        <v>0.9732822376977911</v>
      </c>
    </row>
    <row r="189" spans="1:10" ht="30" x14ac:dyDescent="0.25">
      <c r="A189" s="207" t="s">
        <v>1787</v>
      </c>
      <c r="B189" s="208" t="s">
        <v>1788</v>
      </c>
      <c r="C189" s="209" t="s">
        <v>925</v>
      </c>
      <c r="D189" s="210">
        <v>17</v>
      </c>
      <c r="E189" s="211">
        <f>VLOOKUP(A189,'Relatório de Composições'!A:I,9,0)</f>
        <v>150.10999999999999</v>
      </c>
      <c r="F189" s="211">
        <f>TRUNC((E189*D189),2)</f>
        <v>2551.87</v>
      </c>
      <c r="G189" s="212">
        <f>$J$1</f>
        <v>0.2026</v>
      </c>
      <c r="H189" s="211">
        <f>ROUND((E189*(1+G189)*D189),4)</f>
        <v>3068.8789000000002</v>
      </c>
      <c r="I189" s="212">
        <f>H189/CAPA!$D$37</f>
        <v>3.6585875341141013E-4</v>
      </c>
      <c r="J189" s="212">
        <f t="shared" si="2"/>
        <v>0.97364809645120254</v>
      </c>
    </row>
    <row r="190" spans="1:10" ht="45" x14ac:dyDescent="0.25">
      <c r="A190" s="213" t="s">
        <v>1461</v>
      </c>
      <c r="B190" s="214" t="s">
        <v>1462</v>
      </c>
      <c r="C190" s="215" t="s">
        <v>925</v>
      </c>
      <c r="D190" s="216">
        <v>50</v>
      </c>
      <c r="E190" s="211">
        <f>VLOOKUP(A190,'Relatório de Composições'!A:I,9,0)</f>
        <v>49.65</v>
      </c>
      <c r="F190" s="211">
        <f>TRUNC((E190*D190),2)</f>
        <v>2482.5</v>
      </c>
      <c r="G190" s="212">
        <f>$J$1</f>
        <v>0.2026</v>
      </c>
      <c r="H190" s="211">
        <f>ROUND((E190*(1+G190)*D190),4)</f>
        <v>2985.4544999999998</v>
      </c>
      <c r="I190" s="212">
        <f>H190/CAPA!$D$37</f>
        <v>3.5591324953763558E-4</v>
      </c>
      <c r="J190" s="212">
        <f t="shared" si="2"/>
        <v>0.97400400970074019</v>
      </c>
    </row>
    <row r="191" spans="1:10" ht="45" x14ac:dyDescent="0.25">
      <c r="A191" s="213">
        <v>97887</v>
      </c>
      <c r="B191" s="214" t="s">
        <v>1920</v>
      </c>
      <c r="C191" s="215" t="s">
        <v>925</v>
      </c>
      <c r="D191" s="216">
        <v>9</v>
      </c>
      <c r="E191" s="211">
        <f>VLOOKUP(A191,'Relatório de Composições'!A:I,9,0)</f>
        <v>273.44</v>
      </c>
      <c r="F191" s="211">
        <f>TRUNC((E191*D191),2)</f>
        <v>2460.96</v>
      </c>
      <c r="G191" s="212">
        <f>$J$1</f>
        <v>0.2026</v>
      </c>
      <c r="H191" s="211">
        <f>ROUND((E191*(1+G191)*D191),4)</f>
        <v>2959.5504999999998</v>
      </c>
      <c r="I191" s="212">
        <f>H191/CAPA!$D$37</f>
        <v>3.5282508429645607E-4</v>
      </c>
      <c r="J191" s="212">
        <f t="shared" si="2"/>
        <v>0.97435683478503665</v>
      </c>
    </row>
    <row r="192" spans="1:10" ht="45" x14ac:dyDescent="0.25">
      <c r="A192" s="207">
        <v>100866</v>
      </c>
      <c r="B192" s="208" t="s">
        <v>1417</v>
      </c>
      <c r="C192" s="209" t="s">
        <v>925</v>
      </c>
      <c r="D192" s="210">
        <v>10</v>
      </c>
      <c r="E192" s="211">
        <f>VLOOKUP(A192,'Relatório de Composições'!A:I,9,0)</f>
        <v>244.73</v>
      </c>
      <c r="F192" s="211">
        <f>TRUNC((E192*D192),2)</f>
        <v>2447.3000000000002</v>
      </c>
      <c r="G192" s="212">
        <f>$J$1</f>
        <v>0.2026</v>
      </c>
      <c r="H192" s="211">
        <f>ROUND((E192*(1+G192)*D192),4)</f>
        <v>2943.123</v>
      </c>
      <c r="I192" s="212">
        <f>H192/CAPA!$D$37</f>
        <v>3.5086666727593896E-4</v>
      </c>
      <c r="J192" s="212">
        <f t="shared" si="2"/>
        <v>0.97470770145231256</v>
      </c>
    </row>
    <row r="193" spans="1:10" ht="45" x14ac:dyDescent="0.25">
      <c r="A193" s="207">
        <v>99255</v>
      </c>
      <c r="B193" s="208" t="s">
        <v>1781</v>
      </c>
      <c r="C193" s="209" t="s">
        <v>925</v>
      </c>
      <c r="D193" s="210">
        <v>3</v>
      </c>
      <c r="E193" s="211">
        <f>VLOOKUP(A193,'Relatório de Composições'!A:I,9,0)</f>
        <v>790.61999999999989</v>
      </c>
      <c r="F193" s="211">
        <f>TRUNC((E193*D193),2)</f>
        <v>2371.86</v>
      </c>
      <c r="G193" s="212">
        <f>$J$1</f>
        <v>0.2026</v>
      </c>
      <c r="H193" s="211">
        <f>ROUND((E193*(1+G193)*D193),4)</f>
        <v>2852.3987999999999</v>
      </c>
      <c r="I193" s="212">
        <f>H193/CAPA!$D$37</f>
        <v>3.4005091214260754E-4</v>
      </c>
      <c r="J193" s="212">
        <f t="shared" si="2"/>
        <v>0.97504775236445518</v>
      </c>
    </row>
    <row r="194" spans="1:10" ht="45" x14ac:dyDescent="0.25">
      <c r="A194" s="213">
        <v>89362</v>
      </c>
      <c r="B194" s="214" t="s">
        <v>1602</v>
      </c>
      <c r="C194" s="215" t="s">
        <v>925</v>
      </c>
      <c r="D194" s="216">
        <v>282</v>
      </c>
      <c r="E194" s="211">
        <f>VLOOKUP(A194,'Relatório de Composições'!A:I,9,0)</f>
        <v>8.1999999999999993</v>
      </c>
      <c r="F194" s="211">
        <f>TRUNC((E194*D194),2)</f>
        <v>2312.4</v>
      </c>
      <c r="G194" s="212">
        <f>$J$1</f>
        <v>0.2026</v>
      </c>
      <c r="H194" s="211">
        <f>ROUND((E194*(1+G194)*D194),4)</f>
        <v>2780.8921999999998</v>
      </c>
      <c r="I194" s="212">
        <f>H194/CAPA!$D$37</f>
        <v>3.3152619794267989E-4</v>
      </c>
      <c r="J194" s="212">
        <f t="shared" si="2"/>
        <v>0.97537927856239781</v>
      </c>
    </row>
    <row r="195" spans="1:10" ht="30" x14ac:dyDescent="0.25">
      <c r="A195" s="213">
        <v>100705</v>
      </c>
      <c r="B195" s="214" t="s">
        <v>1235</v>
      </c>
      <c r="C195" s="215" t="s">
        <v>925</v>
      </c>
      <c r="D195" s="216">
        <v>31</v>
      </c>
      <c r="E195" s="211">
        <f>VLOOKUP(A195,'Relatório de Composições'!A:I,9,0)</f>
        <v>72.990000000000009</v>
      </c>
      <c r="F195" s="211">
        <f>TRUNC((E195*D195),2)</f>
        <v>2262.69</v>
      </c>
      <c r="G195" s="212">
        <f>$J$1</f>
        <v>0.2026</v>
      </c>
      <c r="H195" s="211">
        <f>ROUND((E195*(1+G195)*D195),4)</f>
        <v>2721.1109999999999</v>
      </c>
      <c r="I195" s="212">
        <f>H195/CAPA!$D$37</f>
        <v>3.2439933630293316E-4</v>
      </c>
      <c r="J195" s="212">
        <f t="shared" si="2"/>
        <v>0.97570367789870072</v>
      </c>
    </row>
    <row r="196" spans="1:10" ht="45" x14ac:dyDescent="0.25">
      <c r="A196" s="207">
        <v>89712</v>
      </c>
      <c r="B196" s="208" t="s">
        <v>960</v>
      </c>
      <c r="C196" s="209" t="s">
        <v>934</v>
      </c>
      <c r="D196" s="210">
        <v>83.3</v>
      </c>
      <c r="E196" s="211">
        <f>VLOOKUP(A196,'Relatório de Composições'!A:I,9,0)</f>
        <v>26.950000000000003</v>
      </c>
      <c r="F196" s="211">
        <f>TRUNC((E196*D196),2)</f>
        <v>2244.9299999999998</v>
      </c>
      <c r="G196" s="212">
        <f>$J$1</f>
        <v>0.2026</v>
      </c>
      <c r="H196" s="211">
        <f>ROUND((E196*(1+G196)*D196),4)</f>
        <v>2699.7588000000001</v>
      </c>
      <c r="I196" s="212">
        <f>H196/CAPA!$D$37</f>
        <v>3.2185381739223548E-4</v>
      </c>
      <c r="J196" s="212">
        <f t="shared" si="2"/>
        <v>0.97602553171609296</v>
      </c>
    </row>
    <row r="197" spans="1:10" ht="75" x14ac:dyDescent="0.25">
      <c r="A197" s="213">
        <v>89173</v>
      </c>
      <c r="B197" s="214" t="s">
        <v>977</v>
      </c>
      <c r="C197" s="215" t="s">
        <v>913</v>
      </c>
      <c r="D197" s="216">
        <v>66.400000000000006</v>
      </c>
      <c r="E197" s="211">
        <f>VLOOKUP(A197,'Relatório de Composições'!A:I,9,0)</f>
        <v>32.75</v>
      </c>
      <c r="F197" s="211">
        <f>TRUNC((E197*D197),2)</f>
        <v>2174.6</v>
      </c>
      <c r="G197" s="212">
        <f>$J$1</f>
        <v>0.2026</v>
      </c>
      <c r="H197" s="211">
        <f>ROUND((E197*(1+G197)*D197),4)</f>
        <v>2615.174</v>
      </c>
      <c r="I197" s="212">
        <f>H197/CAPA!$D$37</f>
        <v>3.1176997554186028E-4</v>
      </c>
      <c r="J197" s="212">
        <f t="shared" si="2"/>
        <v>0.9763373016916348</v>
      </c>
    </row>
    <row r="198" spans="1:10" ht="45" x14ac:dyDescent="0.25">
      <c r="A198" s="207">
        <v>95945</v>
      </c>
      <c r="B198" s="208" t="s">
        <v>16911</v>
      </c>
      <c r="C198" s="209" t="s">
        <v>997</v>
      </c>
      <c r="D198" s="210">
        <v>108.8</v>
      </c>
      <c r="E198" s="211">
        <f>VLOOKUP(A198,'Relatório de Composições'!A:I,9,0)</f>
        <v>19.79</v>
      </c>
      <c r="F198" s="211">
        <f>TRUNC((E198*D198),2)</f>
        <v>2153.15</v>
      </c>
      <c r="G198" s="212">
        <f>$J$1</f>
        <v>0.2026</v>
      </c>
      <c r="H198" s="211">
        <f>ROUND((E198*(1+G198)*D198),4)</f>
        <v>2589.3806</v>
      </c>
      <c r="I198" s="212">
        <f>H198/CAPA!$D$37</f>
        <v>3.0869499556456566E-4</v>
      </c>
      <c r="J198" s="212">
        <f t="shared" si="2"/>
        <v>0.97664599668719931</v>
      </c>
    </row>
    <row r="199" spans="1:10" ht="45" x14ac:dyDescent="0.25">
      <c r="A199" s="207" t="s">
        <v>1868</v>
      </c>
      <c r="B199" s="208" t="s">
        <v>15718</v>
      </c>
      <c r="C199" s="209" t="s">
        <v>925</v>
      </c>
      <c r="D199" s="210">
        <v>1</v>
      </c>
      <c r="E199" s="211">
        <f>VLOOKUP(A199,'Relatório de Composições'!A:I,9,0)</f>
        <v>2115.2099999999996</v>
      </c>
      <c r="F199" s="211">
        <f>TRUNC((E199*D199),2)</f>
        <v>2115.21</v>
      </c>
      <c r="G199" s="212">
        <f>$J$1</f>
        <v>0.2026</v>
      </c>
      <c r="H199" s="211">
        <f>ROUND((E199*(1+G199)*D199),4)</f>
        <v>2543.7514999999999</v>
      </c>
      <c r="I199" s="212">
        <f>H199/CAPA!$D$37</f>
        <v>3.0325528738797892E-4</v>
      </c>
      <c r="J199" s="212">
        <f t="shared" si="2"/>
        <v>0.97694925197458726</v>
      </c>
    </row>
    <row r="200" spans="1:10" ht="45" x14ac:dyDescent="0.25">
      <c r="A200" s="207">
        <v>92337</v>
      </c>
      <c r="B200" s="208" t="s">
        <v>2119</v>
      </c>
      <c r="C200" s="209" t="s">
        <v>934</v>
      </c>
      <c r="D200" s="210">
        <v>11</v>
      </c>
      <c r="E200" s="211">
        <f>VLOOKUP(A200,'Relatório de Composições'!A:I,9,0)</f>
        <v>191.19</v>
      </c>
      <c r="F200" s="211">
        <f>TRUNC((E200*D200),2)</f>
        <v>2103.09</v>
      </c>
      <c r="G200" s="212">
        <f>$J$1</f>
        <v>0.2026</v>
      </c>
      <c r="H200" s="211">
        <f>ROUND((E200*(1+G200)*D200),4)</f>
        <v>2529.1759999999999</v>
      </c>
      <c r="I200" s="212">
        <f>H200/CAPA!$D$37</f>
        <v>3.0151765796886169E-4</v>
      </c>
      <c r="J200" s="212">
        <f t="shared" si="2"/>
        <v>0.97725076963255608</v>
      </c>
    </row>
    <row r="201" spans="1:10" ht="60" x14ac:dyDescent="0.25">
      <c r="A201" s="207">
        <v>94500</v>
      </c>
      <c r="B201" s="208" t="s">
        <v>1681</v>
      </c>
      <c r="C201" s="209" t="s">
        <v>925</v>
      </c>
      <c r="D201" s="210">
        <v>7</v>
      </c>
      <c r="E201" s="211">
        <f>VLOOKUP(A201,'Relatório de Composições'!A:I,9,0)</f>
        <v>296.3</v>
      </c>
      <c r="F201" s="211">
        <f>TRUNC((E201*D201),2)</f>
        <v>2074.1</v>
      </c>
      <c r="G201" s="212">
        <f>$J$1</f>
        <v>0.2026</v>
      </c>
      <c r="H201" s="211">
        <f>ROUND((E201*(1+G201)*D201),4)</f>
        <v>2494.3126999999999</v>
      </c>
      <c r="I201" s="212">
        <f>H201/CAPA!$D$37</f>
        <v>2.9736140290196808E-4</v>
      </c>
      <c r="J201" s="212">
        <f t="shared" si="2"/>
        <v>0.97754813103545801</v>
      </c>
    </row>
    <row r="202" spans="1:10" ht="60" x14ac:dyDescent="0.25">
      <c r="A202" s="213">
        <v>72283</v>
      </c>
      <c r="B202" s="214" t="s">
        <v>2105</v>
      </c>
      <c r="C202" s="215" t="s">
        <v>925</v>
      </c>
      <c r="D202" s="216">
        <v>2</v>
      </c>
      <c r="E202" s="211">
        <f>VLOOKUP(A202,'Relatório de Composições'!A:I,9,0)</f>
        <v>1014.04</v>
      </c>
      <c r="F202" s="211">
        <f>TRUNC((E202*D202),2)</f>
        <v>2028.08</v>
      </c>
      <c r="G202" s="212">
        <f>$J$1</f>
        <v>0.2026</v>
      </c>
      <c r="H202" s="211">
        <f>ROUND((E202*(1+G202)*D202),4)</f>
        <v>2438.9690000000001</v>
      </c>
      <c r="I202" s="212">
        <f>H202/CAPA!$D$37</f>
        <v>2.9076356123047852E-4</v>
      </c>
      <c r="J202" s="212">
        <f t="shared" si="2"/>
        <v>0.97783889459668849</v>
      </c>
    </row>
    <row r="203" spans="1:10" ht="45" x14ac:dyDescent="0.25">
      <c r="A203" s="207">
        <v>95746</v>
      </c>
      <c r="B203" s="208" t="s">
        <v>1880</v>
      </c>
      <c r="C203" s="209" t="s">
        <v>934</v>
      </c>
      <c r="D203" s="210">
        <v>83.7</v>
      </c>
      <c r="E203" s="211">
        <f>VLOOKUP(A203,'Relatório de Composições'!A:I,9,0)</f>
        <v>24.020000000000003</v>
      </c>
      <c r="F203" s="211">
        <f>TRUNC((E203*D203),2)</f>
        <v>2010.47</v>
      </c>
      <c r="G203" s="212">
        <f>$J$1</f>
        <v>0.2026</v>
      </c>
      <c r="H203" s="211">
        <f>ROUND((E203*(1+G203)*D203),4)</f>
        <v>2417.7959999999998</v>
      </c>
      <c r="I203" s="212">
        <f>H203/CAPA!$D$37</f>
        <v>2.8823940578531581E-4</v>
      </c>
      <c r="J203" s="212">
        <f t="shared" si="2"/>
        <v>0.97812713400247375</v>
      </c>
    </row>
    <row r="204" spans="1:10" ht="30" x14ac:dyDescent="0.25">
      <c r="A204" s="213">
        <v>92874</v>
      </c>
      <c r="B204" s="214" t="s">
        <v>1113</v>
      </c>
      <c r="C204" s="215" t="s">
        <v>932</v>
      </c>
      <c r="D204" s="216">
        <v>64.209999999999994</v>
      </c>
      <c r="E204" s="211">
        <f>VLOOKUP(A204,'Relatório de Composições'!A:I,9,0)</f>
        <v>30.59</v>
      </c>
      <c r="F204" s="211">
        <f>TRUNC((E204*D204),2)</f>
        <v>1964.18</v>
      </c>
      <c r="G204" s="212">
        <f>$J$1</f>
        <v>0.2026</v>
      </c>
      <c r="H204" s="211">
        <f>ROUND((E204*(1+G204)*D204),4)</f>
        <v>2362.1275999999998</v>
      </c>
      <c r="I204" s="212">
        <f>H204/CAPA!$D$37</f>
        <v>2.8160285475412077E-4</v>
      </c>
      <c r="J204" s="212">
        <f t="shared" si="2"/>
        <v>0.97840873685722785</v>
      </c>
    </row>
    <row r="205" spans="1:10" x14ac:dyDescent="0.25">
      <c r="A205" s="207" t="s">
        <v>1425</v>
      </c>
      <c r="B205" s="208" t="s">
        <v>1426</v>
      </c>
      <c r="C205" s="209" t="s">
        <v>925</v>
      </c>
      <c r="D205" s="210">
        <v>22</v>
      </c>
      <c r="E205" s="211">
        <f>VLOOKUP(A205,'Relatório de Composições'!A:I,9,0)</f>
        <v>88.36</v>
      </c>
      <c r="F205" s="211">
        <f>TRUNC((E205*D205),2)</f>
        <v>1943.92</v>
      </c>
      <c r="G205" s="212">
        <f>$J$1</f>
        <v>0.2026</v>
      </c>
      <c r="H205" s="211">
        <f>ROUND((E205*(1+G205)*D205),4)</f>
        <v>2337.7582000000002</v>
      </c>
      <c r="I205" s="212">
        <f>H205/CAPA!$D$37</f>
        <v>2.7869763802973848E-4</v>
      </c>
      <c r="J205" s="212">
        <f t="shared" ref="J205:J268" si="3">I205+J204</f>
        <v>0.97868743449525764</v>
      </c>
    </row>
    <row r="206" spans="1:10" ht="45" x14ac:dyDescent="0.25">
      <c r="A206" s="207" t="s">
        <v>1448</v>
      </c>
      <c r="B206" s="208" t="s">
        <v>1449</v>
      </c>
      <c r="C206" s="209" t="s">
        <v>925</v>
      </c>
      <c r="D206" s="210">
        <v>1</v>
      </c>
      <c r="E206" s="211">
        <f>VLOOKUP(A206,'Relatório de Composições'!A:I,9,0)</f>
        <v>1862.6599999999999</v>
      </c>
      <c r="F206" s="211">
        <f>TRUNC((E206*D206),2)</f>
        <v>1862.66</v>
      </c>
      <c r="G206" s="212">
        <f>$J$1</f>
        <v>0.2026</v>
      </c>
      <c r="H206" s="211">
        <f>ROUND((E206*(1+G206)*D206),4)</f>
        <v>2240.0349000000001</v>
      </c>
      <c r="I206" s="212">
        <f>H206/CAPA!$D$37</f>
        <v>2.6704747981813576E-4</v>
      </c>
      <c r="J206" s="212">
        <f t="shared" si="3"/>
        <v>0.97895448197507573</v>
      </c>
    </row>
    <row r="207" spans="1:10" ht="60" x14ac:dyDescent="0.25">
      <c r="A207" s="207">
        <v>89748</v>
      </c>
      <c r="B207" s="208" t="s">
        <v>965</v>
      </c>
      <c r="C207" s="209" t="s">
        <v>925</v>
      </c>
      <c r="D207" s="210">
        <v>51</v>
      </c>
      <c r="E207" s="211">
        <f>VLOOKUP(A207,'Relatório de Composições'!A:I,9,0)</f>
        <v>36.07</v>
      </c>
      <c r="F207" s="211">
        <f>TRUNC((E207*D207),2)</f>
        <v>1839.57</v>
      </c>
      <c r="G207" s="212">
        <f>$J$1</f>
        <v>0.2026</v>
      </c>
      <c r="H207" s="211">
        <f>ROUND((E207*(1+G207)*D207),4)</f>
        <v>2212.2669000000001</v>
      </c>
      <c r="I207" s="212">
        <f>H207/CAPA!$D$37</f>
        <v>2.6373709638634639E-4</v>
      </c>
      <c r="J207" s="212">
        <f t="shared" si="3"/>
        <v>0.97921821907146211</v>
      </c>
    </row>
    <row r="208" spans="1:10" x14ac:dyDescent="0.25">
      <c r="A208" s="213" t="s">
        <v>1427</v>
      </c>
      <c r="B208" s="214" t="s">
        <v>1428</v>
      </c>
      <c r="C208" s="215" t="s">
        <v>925</v>
      </c>
      <c r="D208" s="216">
        <v>32</v>
      </c>
      <c r="E208" s="211">
        <f>VLOOKUP(A208,'Relatório de Composições'!A:I,9,0)</f>
        <v>57.269999999999996</v>
      </c>
      <c r="F208" s="211">
        <f>TRUNC((E208*D208),2)</f>
        <v>1832.64</v>
      </c>
      <c r="G208" s="212">
        <f>$J$1</f>
        <v>0.2026</v>
      </c>
      <c r="H208" s="211">
        <f>ROUND((E208*(1+G208)*D208),4)</f>
        <v>2203.9328999999998</v>
      </c>
      <c r="I208" s="212">
        <f>H208/CAPA!$D$37</f>
        <v>2.6274355218004655E-4</v>
      </c>
      <c r="J208" s="212">
        <f t="shared" si="3"/>
        <v>0.97948096262364215</v>
      </c>
    </row>
    <row r="209" spans="1:10" x14ac:dyDescent="0.25">
      <c r="A209" s="207" t="s">
        <v>2010</v>
      </c>
      <c r="B209" s="208" t="s">
        <v>2011</v>
      </c>
      <c r="C209" s="209" t="s">
        <v>925</v>
      </c>
      <c r="D209" s="210">
        <v>16</v>
      </c>
      <c r="E209" s="211">
        <f>VLOOKUP(A209,'Relatório de Composições'!A:I,9,0)</f>
        <v>114.17</v>
      </c>
      <c r="F209" s="211">
        <f>TRUNC((E209*D209),2)</f>
        <v>1826.72</v>
      </c>
      <c r="G209" s="212">
        <f>$J$1</f>
        <v>0.2026</v>
      </c>
      <c r="H209" s="211">
        <f>ROUND((E209*(1+G209)*D209),4)</f>
        <v>2196.8135000000002</v>
      </c>
      <c r="I209" s="212">
        <f>H209/CAPA!$D$37</f>
        <v>2.6189480744494574E-4</v>
      </c>
      <c r="J209" s="212">
        <f t="shared" si="3"/>
        <v>0.97974285743108713</v>
      </c>
    </row>
    <row r="210" spans="1:10" ht="30" x14ac:dyDescent="0.25">
      <c r="A210" s="207">
        <v>72119</v>
      </c>
      <c r="B210" s="208" t="s">
        <v>1246</v>
      </c>
      <c r="C210" s="209" t="s">
        <v>913</v>
      </c>
      <c r="D210" s="210">
        <v>9.7200000000000006</v>
      </c>
      <c r="E210" s="211">
        <f>VLOOKUP(A210,'Relatório de Composições'!A:I,9,0)</f>
        <v>186.44</v>
      </c>
      <c r="F210" s="211">
        <f>TRUNC((E210*D210),2)</f>
        <v>1812.19</v>
      </c>
      <c r="G210" s="212">
        <f>$J$1</f>
        <v>0.2026</v>
      </c>
      <c r="H210" s="211">
        <f>ROUND((E210*(1+G210)*D210),4)</f>
        <v>2179.3479000000002</v>
      </c>
      <c r="I210" s="212">
        <f>H210/CAPA!$D$37</f>
        <v>2.5981263253619248E-4</v>
      </c>
      <c r="J210" s="212">
        <f t="shared" si="3"/>
        <v>0.98000267006362329</v>
      </c>
    </row>
    <row r="211" spans="1:10" x14ac:dyDescent="0.25">
      <c r="A211" s="207" t="s">
        <v>1219</v>
      </c>
      <c r="B211" s="208" t="s">
        <v>1220</v>
      </c>
      <c r="C211" s="209" t="s">
        <v>925</v>
      </c>
      <c r="D211" s="210">
        <v>1</v>
      </c>
      <c r="E211" s="211">
        <f>VLOOKUP(A211,'Relatório de Composições'!A:I,9,0)</f>
        <v>1804.25</v>
      </c>
      <c r="F211" s="211">
        <f>TRUNC((E211*D211),2)</f>
        <v>1804.25</v>
      </c>
      <c r="G211" s="212">
        <f>$J$1</f>
        <v>0.2026</v>
      </c>
      <c r="H211" s="211">
        <f>ROUND((E211*(1+G211)*D211),4)</f>
        <v>2169.7910999999999</v>
      </c>
      <c r="I211" s="212">
        <f>H211/CAPA!$D$37</f>
        <v>2.5867331128940024E-4</v>
      </c>
      <c r="J211" s="212">
        <f t="shared" si="3"/>
        <v>0.98026134337491266</v>
      </c>
    </row>
    <row r="212" spans="1:10" ht="45" x14ac:dyDescent="0.25">
      <c r="A212" s="213">
        <v>95946</v>
      </c>
      <c r="B212" s="214" t="s">
        <v>16912</v>
      </c>
      <c r="C212" s="215" t="s">
        <v>997</v>
      </c>
      <c r="D212" s="216">
        <v>107.9</v>
      </c>
      <c r="E212" s="211">
        <f>VLOOKUP(A212,'Relatório de Composições'!A:I,9,0)</f>
        <v>16.579999999999998</v>
      </c>
      <c r="F212" s="211">
        <f>TRUNC((E212*D212),2)</f>
        <v>1788.98</v>
      </c>
      <c r="G212" s="212">
        <f>$J$1</f>
        <v>0.2026</v>
      </c>
      <c r="H212" s="211">
        <f>ROUND((E212*(1+G212)*D212),4)</f>
        <v>2151.4297999999999</v>
      </c>
      <c r="I212" s="212">
        <f>H212/CAPA!$D$37</f>
        <v>2.5648435481770209E-4</v>
      </c>
      <c r="J212" s="212">
        <f t="shared" si="3"/>
        <v>0.9805178277297304</v>
      </c>
    </row>
    <row r="213" spans="1:10" x14ac:dyDescent="0.25">
      <c r="A213" s="213">
        <v>83486</v>
      </c>
      <c r="B213" s="214" t="s">
        <v>15975</v>
      </c>
      <c r="C213" s="215" t="s">
        <v>925</v>
      </c>
      <c r="D213" s="216">
        <v>1</v>
      </c>
      <c r="E213" s="211">
        <f>VLOOKUP(A213,'Relatório de Composições'!A:I,9,0)</f>
        <v>1776.8200000000002</v>
      </c>
      <c r="F213" s="211">
        <f>TRUNC((E213*D213),2)</f>
        <v>1776.82</v>
      </c>
      <c r="G213" s="212">
        <f>$J$1</f>
        <v>0.2026</v>
      </c>
      <c r="H213" s="211">
        <f>ROUND((E213*(1+G213)*D213),4)</f>
        <v>2136.8036999999999</v>
      </c>
      <c r="I213" s="212">
        <f>H213/CAPA!$D$37</f>
        <v>2.5474069308074968E-4</v>
      </c>
      <c r="J213" s="212">
        <f t="shared" si="3"/>
        <v>0.98077256842281113</v>
      </c>
    </row>
    <row r="214" spans="1:10" ht="45" x14ac:dyDescent="0.25">
      <c r="A214" s="213">
        <v>92341</v>
      </c>
      <c r="B214" s="214" t="s">
        <v>2029</v>
      </c>
      <c r="C214" s="215" t="s">
        <v>934</v>
      </c>
      <c r="D214" s="216">
        <v>14</v>
      </c>
      <c r="E214" s="211">
        <f>VLOOKUP(A214,'Relatório de Composições'!A:I,9,0)</f>
        <v>125.76</v>
      </c>
      <c r="F214" s="211">
        <f>TRUNC((E214*D214),2)</f>
        <v>1760.64</v>
      </c>
      <c r="G214" s="212">
        <f>$J$1</f>
        <v>0.2026</v>
      </c>
      <c r="H214" s="211">
        <f>ROUND((E214*(1+G214)*D214),4)</f>
        <v>2117.3456999999999</v>
      </c>
      <c r="I214" s="212">
        <f>H214/CAPA!$D$37</f>
        <v>2.524209926768402E-4</v>
      </c>
      <c r="J214" s="212">
        <f t="shared" si="3"/>
        <v>0.98102498941548799</v>
      </c>
    </row>
    <row r="215" spans="1:10" ht="45" x14ac:dyDescent="0.25">
      <c r="A215" s="207" t="s">
        <v>1862</v>
      </c>
      <c r="B215" s="208" t="s">
        <v>15708</v>
      </c>
      <c r="C215" s="209" t="s">
        <v>925</v>
      </c>
      <c r="D215" s="210">
        <v>1</v>
      </c>
      <c r="E215" s="211">
        <f>VLOOKUP(A215,'Relatório de Composições'!A:I,9,0)</f>
        <v>1758.09</v>
      </c>
      <c r="F215" s="211">
        <f>TRUNC((E215*D215),2)</f>
        <v>1758.09</v>
      </c>
      <c r="G215" s="212">
        <f>$J$1</f>
        <v>0.2026</v>
      </c>
      <c r="H215" s="211">
        <f>ROUND((E215*(1+G215)*D215),4)</f>
        <v>2114.279</v>
      </c>
      <c r="I215" s="212">
        <f>H215/CAPA!$D$37</f>
        <v>2.5205539368266465E-4</v>
      </c>
      <c r="J215" s="212">
        <f t="shared" si="3"/>
        <v>0.98127704480917066</v>
      </c>
    </row>
    <row r="216" spans="1:10" ht="45" x14ac:dyDescent="0.25">
      <c r="A216" s="207">
        <v>92786</v>
      </c>
      <c r="B216" s="208" t="s">
        <v>1177</v>
      </c>
      <c r="C216" s="209" t="s">
        <v>997</v>
      </c>
      <c r="D216" s="210">
        <v>100.30000000000001</v>
      </c>
      <c r="E216" s="211">
        <f>VLOOKUP(A216,'Relatório de Composições'!A:I,9,0)</f>
        <v>17.439999999999998</v>
      </c>
      <c r="F216" s="211">
        <f>TRUNC((E216*D216),2)</f>
        <v>1749.23</v>
      </c>
      <c r="G216" s="212">
        <f>$J$1</f>
        <v>0.2026</v>
      </c>
      <c r="H216" s="211">
        <f>ROUND((E216*(1+G216)*D216),4)</f>
        <v>2103.6264000000001</v>
      </c>
      <c r="I216" s="212">
        <f>H216/CAPA!$D$37</f>
        <v>2.5078543579785191E-4</v>
      </c>
      <c r="J216" s="212">
        <f t="shared" si="3"/>
        <v>0.98152783024496848</v>
      </c>
    </row>
    <row r="217" spans="1:10" x14ac:dyDescent="0.25">
      <c r="A217" s="207" t="s">
        <v>1959</v>
      </c>
      <c r="B217" s="208" t="s">
        <v>1960</v>
      </c>
      <c r="C217" s="209" t="s">
        <v>925</v>
      </c>
      <c r="D217" s="210">
        <v>19</v>
      </c>
      <c r="E217" s="211">
        <f>VLOOKUP(A217,'Relatório de Composições'!A:I,9,0)</f>
        <v>89.36</v>
      </c>
      <c r="F217" s="211">
        <f>TRUNC((E217*D217),2)</f>
        <v>1697.84</v>
      </c>
      <c r="G217" s="212">
        <f>$J$1</f>
        <v>0.2026</v>
      </c>
      <c r="H217" s="211">
        <f>ROUND((E217*(1+G217)*D217),4)</f>
        <v>2041.8224</v>
      </c>
      <c r="I217" s="212">
        <f>H217/CAPA!$D$37</f>
        <v>2.4341742450361713E-4</v>
      </c>
      <c r="J217" s="212">
        <f t="shared" si="3"/>
        <v>0.9817712476694721</v>
      </c>
    </row>
    <row r="218" spans="1:10" x14ac:dyDescent="0.25">
      <c r="A218" s="213" t="s">
        <v>1344</v>
      </c>
      <c r="B218" s="214" t="s">
        <v>1345</v>
      </c>
      <c r="C218" s="215" t="s">
        <v>934</v>
      </c>
      <c r="D218" s="216">
        <v>35.840000000000003</v>
      </c>
      <c r="E218" s="211">
        <f>VLOOKUP(A218,'Relatório de Composições'!A:I,9,0)</f>
        <v>45.81</v>
      </c>
      <c r="F218" s="211">
        <f>TRUNC((E218*D218),2)</f>
        <v>1641.83</v>
      </c>
      <c r="G218" s="212">
        <f>$J$1</f>
        <v>0.2026</v>
      </c>
      <c r="H218" s="211">
        <f>ROUND((E218*(1+G218)*D218),4)</f>
        <v>1974.4652000000001</v>
      </c>
      <c r="I218" s="212">
        <f>H218/CAPA!$D$37</f>
        <v>2.3538738420933149E-4</v>
      </c>
      <c r="J218" s="212">
        <f t="shared" si="3"/>
        <v>0.98200663505368146</v>
      </c>
    </row>
    <row r="219" spans="1:10" ht="45" x14ac:dyDescent="0.25">
      <c r="A219" s="213">
        <v>95547</v>
      </c>
      <c r="B219" s="214" t="s">
        <v>1423</v>
      </c>
      <c r="C219" s="215" t="s">
        <v>925</v>
      </c>
      <c r="D219" s="216">
        <v>26</v>
      </c>
      <c r="E219" s="211">
        <f>VLOOKUP(A219,'Relatório de Composições'!A:I,9,0)</f>
        <v>62.05</v>
      </c>
      <c r="F219" s="211">
        <f>TRUNC((E219*D219),2)</f>
        <v>1613.3</v>
      </c>
      <c r="G219" s="212">
        <f>$J$1</f>
        <v>0.2026</v>
      </c>
      <c r="H219" s="211">
        <f>ROUND((E219*(1+G219)*D219),4)</f>
        <v>1940.1546000000001</v>
      </c>
      <c r="I219" s="212">
        <f>H219/CAPA!$D$37</f>
        <v>2.3129701969713207E-4</v>
      </c>
      <c r="J219" s="212">
        <f t="shared" si="3"/>
        <v>0.98223793207337862</v>
      </c>
    </row>
    <row r="220" spans="1:10" ht="45" x14ac:dyDescent="0.25">
      <c r="A220" s="213">
        <v>94806</v>
      </c>
      <c r="B220" s="214" t="s">
        <v>1211</v>
      </c>
      <c r="C220" s="215" t="s">
        <v>925</v>
      </c>
      <c r="D220" s="216">
        <v>3</v>
      </c>
      <c r="E220" s="211">
        <f>VLOOKUP(A220,'Relatório de Composições'!A:I,9,0)</f>
        <v>531.24</v>
      </c>
      <c r="F220" s="211">
        <f>TRUNC((E220*D220),2)</f>
        <v>1593.72</v>
      </c>
      <c r="G220" s="212">
        <f>$J$1</f>
        <v>0.2026</v>
      </c>
      <c r="H220" s="211">
        <f>ROUND((E220*(1+G220)*D220),4)</f>
        <v>1916.6077</v>
      </c>
      <c r="I220" s="212">
        <f>H220/CAPA!$D$37</f>
        <v>2.2848985794151404E-4</v>
      </c>
      <c r="J220" s="212">
        <f t="shared" si="3"/>
        <v>0.98246642193132017</v>
      </c>
    </row>
    <row r="221" spans="1:10" ht="30" x14ac:dyDescent="0.25">
      <c r="A221" s="213" t="s">
        <v>1228</v>
      </c>
      <c r="B221" s="214" t="s">
        <v>1229</v>
      </c>
      <c r="C221" s="215" t="s">
        <v>913</v>
      </c>
      <c r="D221" s="216">
        <v>8.2799999999999994</v>
      </c>
      <c r="E221" s="211">
        <f>VLOOKUP(A221,'Relatório de Composições'!A:I,9,0)</f>
        <v>191.12</v>
      </c>
      <c r="F221" s="211">
        <f>TRUNC((E221*D221),2)</f>
        <v>1582.47</v>
      </c>
      <c r="G221" s="212">
        <f>$J$1</f>
        <v>0.2026</v>
      </c>
      <c r="H221" s="211">
        <f>ROUND((E221*(1+G221)*D221),4)</f>
        <v>1903.0827999999999</v>
      </c>
      <c r="I221" s="212">
        <f>H221/CAPA!$D$37</f>
        <v>2.2687747660772665E-4</v>
      </c>
      <c r="J221" s="212">
        <f t="shared" si="3"/>
        <v>0.98269329940792793</v>
      </c>
    </row>
    <row r="222" spans="1:10" ht="45" x14ac:dyDescent="0.25">
      <c r="A222" s="207" t="s">
        <v>1859</v>
      </c>
      <c r="B222" s="208" t="s">
        <v>15706</v>
      </c>
      <c r="C222" s="209" t="s">
        <v>925</v>
      </c>
      <c r="D222" s="210">
        <v>1</v>
      </c>
      <c r="E222" s="211">
        <f>VLOOKUP(A222,'Relatório de Composições'!A:I,9,0)</f>
        <v>1536.97</v>
      </c>
      <c r="F222" s="211">
        <f>TRUNC((E222*D222),2)</f>
        <v>1536.97</v>
      </c>
      <c r="G222" s="212">
        <f>$J$1</f>
        <v>0.2026</v>
      </c>
      <c r="H222" s="211">
        <f>ROUND((E222*(1+G222)*D222),4)</f>
        <v>1848.3601000000001</v>
      </c>
      <c r="I222" s="212">
        <f>H222/CAPA!$D$37</f>
        <v>2.2035366792785122E-4</v>
      </c>
      <c r="J222" s="212">
        <f t="shared" si="3"/>
        <v>0.98291365307585576</v>
      </c>
    </row>
    <row r="223" spans="1:10" ht="30" x14ac:dyDescent="0.25">
      <c r="A223" s="207">
        <v>98689</v>
      </c>
      <c r="B223" s="208" t="s">
        <v>1338</v>
      </c>
      <c r="C223" s="209" t="s">
        <v>934</v>
      </c>
      <c r="D223" s="210">
        <v>15.43</v>
      </c>
      <c r="E223" s="211">
        <f>VLOOKUP(A223,'Relatório de Composições'!A:I,9,0)</f>
        <v>97.72</v>
      </c>
      <c r="F223" s="211">
        <f>TRUNC((E223*D223),2)</f>
        <v>1507.81</v>
      </c>
      <c r="G223" s="212">
        <f>$J$1</f>
        <v>0.2026</v>
      </c>
      <c r="H223" s="211">
        <f>ROUND((E223*(1+G223)*D223),4)</f>
        <v>1813.3039000000001</v>
      </c>
      <c r="I223" s="212">
        <f>H223/CAPA!$D$37</f>
        <v>2.1617441613940787E-4</v>
      </c>
      <c r="J223" s="212">
        <f t="shared" si="3"/>
        <v>0.98312982749199518</v>
      </c>
    </row>
    <row r="224" spans="1:10" ht="60" x14ac:dyDescent="0.25">
      <c r="A224" s="207">
        <v>97330</v>
      </c>
      <c r="B224" s="208" t="s">
        <v>2046</v>
      </c>
      <c r="C224" s="209" t="s">
        <v>934</v>
      </c>
      <c r="D224" s="210">
        <v>18.399999999999999</v>
      </c>
      <c r="E224" s="211">
        <f>VLOOKUP(A224,'Relatório de Composições'!A:I,9,0)</f>
        <v>79.12</v>
      </c>
      <c r="F224" s="211">
        <f>TRUNC((E224*D224),2)</f>
        <v>1455.8</v>
      </c>
      <c r="G224" s="212">
        <f>$J$1</f>
        <v>0.2026</v>
      </c>
      <c r="H224" s="211">
        <f>ROUND((E224*(1+G224)*D224),4)</f>
        <v>1750.7547</v>
      </c>
      <c r="I224" s="212">
        <f>H224/CAPA!$D$37</f>
        <v>2.0871756525523612E-4</v>
      </c>
      <c r="J224" s="212">
        <f t="shared" si="3"/>
        <v>0.98333854505725038</v>
      </c>
    </row>
    <row r="225" spans="1:10" ht="30" x14ac:dyDescent="0.25">
      <c r="A225" s="213" t="s">
        <v>2190</v>
      </c>
      <c r="B225" s="214" t="s">
        <v>2191</v>
      </c>
      <c r="C225" s="215" t="s">
        <v>925</v>
      </c>
      <c r="D225" s="216">
        <v>8</v>
      </c>
      <c r="E225" s="211">
        <f>VLOOKUP(A225,'Relatório de Composições'!A:I,9,0)</f>
        <v>181.51</v>
      </c>
      <c r="F225" s="211">
        <f>TRUNC((E225*D225),2)</f>
        <v>1452.08</v>
      </c>
      <c r="G225" s="212">
        <f>$J$1</f>
        <v>0.2026</v>
      </c>
      <c r="H225" s="211">
        <f>ROUND((E225*(1+G225)*D225),4)</f>
        <v>1746.2714000000001</v>
      </c>
      <c r="I225" s="212">
        <f>H225/CAPA!$D$37</f>
        <v>2.081830852048277E-4</v>
      </c>
      <c r="J225" s="212">
        <f t="shared" si="3"/>
        <v>0.98354672814245525</v>
      </c>
    </row>
    <row r="226" spans="1:10" ht="30" x14ac:dyDescent="0.25">
      <c r="A226" s="207">
        <v>89628</v>
      </c>
      <c r="B226" s="208" t="s">
        <v>1632</v>
      </c>
      <c r="C226" s="209" t="s">
        <v>925</v>
      </c>
      <c r="D226" s="210">
        <v>32</v>
      </c>
      <c r="E226" s="211">
        <f>VLOOKUP(A226,'Relatório de Composições'!A:I,9,0)</f>
        <v>45.34</v>
      </c>
      <c r="F226" s="211">
        <f>TRUNC((E226*D226),2)</f>
        <v>1450.88</v>
      </c>
      <c r="G226" s="212">
        <f>$J$1</f>
        <v>0.2026</v>
      </c>
      <c r="H226" s="211">
        <f>ROUND((E226*(1+G226)*D226),4)</f>
        <v>1744.8282999999999</v>
      </c>
      <c r="I226" s="212">
        <f>H226/CAPA!$D$37</f>
        <v>2.0801104493075627E-4</v>
      </c>
      <c r="J226" s="212">
        <f t="shared" si="3"/>
        <v>0.98375473918738598</v>
      </c>
    </row>
    <row r="227" spans="1:10" ht="30" x14ac:dyDescent="0.25">
      <c r="A227" s="207">
        <v>96985</v>
      </c>
      <c r="B227" s="208" t="s">
        <v>952</v>
      </c>
      <c r="C227" s="209" t="s">
        <v>925</v>
      </c>
      <c r="D227" s="210">
        <v>18</v>
      </c>
      <c r="E227" s="211">
        <f>VLOOKUP(A227,'Relatório de Composições'!A:I,9,0)</f>
        <v>79.77</v>
      </c>
      <c r="F227" s="211">
        <f>TRUNC((E227*D227),2)</f>
        <v>1435.86</v>
      </c>
      <c r="G227" s="212">
        <f>$J$1</f>
        <v>0.2026</v>
      </c>
      <c r="H227" s="211">
        <f>ROUND((E227*(1+G227)*D227),4)</f>
        <v>1726.7652</v>
      </c>
      <c r="I227" s="212">
        <f>H227/CAPA!$D$37</f>
        <v>2.0585763860092501E-4</v>
      </c>
      <c r="J227" s="212">
        <f t="shared" si="3"/>
        <v>0.98396059682598691</v>
      </c>
    </row>
    <row r="228" spans="1:10" ht="45" x14ac:dyDescent="0.25">
      <c r="A228" s="207">
        <v>92891</v>
      </c>
      <c r="B228" s="208" t="s">
        <v>2155</v>
      </c>
      <c r="C228" s="209" t="s">
        <v>925</v>
      </c>
      <c r="D228" s="210">
        <v>5</v>
      </c>
      <c r="E228" s="211">
        <f>VLOOKUP(A228,'Relatório de Composições'!A:I,9,0)</f>
        <v>284.58</v>
      </c>
      <c r="F228" s="211">
        <f>TRUNC((E228*D228),2)</f>
        <v>1422.9</v>
      </c>
      <c r="G228" s="212">
        <f>$J$1</f>
        <v>0.2026</v>
      </c>
      <c r="H228" s="211">
        <f>ROUND((E228*(1+G228)*D228),4)</f>
        <v>1711.1795</v>
      </c>
      <c r="I228" s="212">
        <f>H228/CAPA!$D$37</f>
        <v>2.0399957741348479E-4</v>
      </c>
      <c r="J228" s="212">
        <f t="shared" si="3"/>
        <v>0.98416459640340037</v>
      </c>
    </row>
    <row r="229" spans="1:10" ht="45" x14ac:dyDescent="0.25">
      <c r="A229" s="213">
        <v>92023</v>
      </c>
      <c r="B229" s="214" t="s">
        <v>944</v>
      </c>
      <c r="C229" s="215" t="s">
        <v>925</v>
      </c>
      <c r="D229" s="216">
        <v>34</v>
      </c>
      <c r="E229" s="211">
        <f>VLOOKUP(A229,'Relatório de Composições'!A:I,9,0)</f>
        <v>41.69</v>
      </c>
      <c r="F229" s="211">
        <f>TRUNC((E229*D229),2)</f>
        <v>1417.46</v>
      </c>
      <c r="G229" s="212">
        <f>$J$1</f>
        <v>0.2026</v>
      </c>
      <c r="H229" s="211">
        <f>ROUND((E229*(1+G229)*D229),4)</f>
        <v>1704.6374000000001</v>
      </c>
      <c r="I229" s="212">
        <f>H229/CAPA!$D$37</f>
        <v>2.0321965594095854E-4</v>
      </c>
      <c r="J229" s="212">
        <f t="shared" si="3"/>
        <v>0.98436781605934132</v>
      </c>
    </row>
    <row r="230" spans="1:10" ht="60" x14ac:dyDescent="0.25">
      <c r="A230" s="213" t="s">
        <v>15216</v>
      </c>
      <c r="B230" s="214" t="s">
        <v>1383</v>
      </c>
      <c r="C230" s="215" t="s">
        <v>934</v>
      </c>
      <c r="D230" s="216">
        <v>32.923000000000002</v>
      </c>
      <c r="E230" s="211">
        <f>VLOOKUP(A230,'Relatório de Composições'!A:I,9,0)</f>
        <v>42.74</v>
      </c>
      <c r="F230" s="211">
        <f>TRUNC((E230*D230),2)</f>
        <v>1407.12</v>
      </c>
      <c r="G230" s="212">
        <f>$J$1</f>
        <v>0.2026</v>
      </c>
      <c r="H230" s="211">
        <f>ROUND((E230*(1+G230)*D230),4)</f>
        <v>1692.2134000000001</v>
      </c>
      <c r="I230" s="212">
        <f>H230/CAPA!$D$37</f>
        <v>2.0173851924560593E-4</v>
      </c>
      <c r="J230" s="212">
        <f t="shared" si="3"/>
        <v>0.98456955457858697</v>
      </c>
    </row>
    <row r="231" spans="1:10" x14ac:dyDescent="0.25">
      <c r="A231" s="213" t="s">
        <v>1515</v>
      </c>
      <c r="B231" s="214" t="s">
        <v>1516</v>
      </c>
      <c r="C231" s="215" t="s">
        <v>913</v>
      </c>
      <c r="D231" s="216">
        <v>5.04</v>
      </c>
      <c r="E231" s="211">
        <f>VLOOKUP(A231,'Relatório de Composições'!A:I,9,0)</f>
        <v>277.46999999999997</v>
      </c>
      <c r="F231" s="211">
        <f>TRUNC((E231*D231),2)</f>
        <v>1398.44</v>
      </c>
      <c r="G231" s="212">
        <f>$J$1</f>
        <v>0.2026</v>
      </c>
      <c r="H231" s="211">
        <f>ROUND((E231*(1+G231)*D231),4)</f>
        <v>1681.7745</v>
      </c>
      <c r="I231" s="212">
        <f>H231/CAPA!$D$37</f>
        <v>2.0049403777030677E-4</v>
      </c>
      <c r="J231" s="212">
        <f t="shared" si="3"/>
        <v>0.98477004861635731</v>
      </c>
    </row>
    <row r="232" spans="1:10" ht="45" x14ac:dyDescent="0.25">
      <c r="A232" s="213" t="s">
        <v>1864</v>
      </c>
      <c r="B232" s="214" t="s">
        <v>15710</v>
      </c>
      <c r="C232" s="215" t="s">
        <v>925</v>
      </c>
      <c r="D232" s="216">
        <v>1</v>
      </c>
      <c r="E232" s="211">
        <f>VLOOKUP(A232,'Relatório de Composições'!A:I,9,0)</f>
        <v>1361.56</v>
      </c>
      <c r="F232" s="211">
        <f>TRUNC((E232*D232),2)</f>
        <v>1361.56</v>
      </c>
      <c r="G232" s="212">
        <f>$J$1</f>
        <v>0.2026</v>
      </c>
      <c r="H232" s="211">
        <f>ROUND((E232*(1+G232)*D232),4)</f>
        <v>1637.4121</v>
      </c>
      <c r="I232" s="212">
        <f>H232/CAPA!$D$37</f>
        <v>1.9520534020640542E-4</v>
      </c>
      <c r="J232" s="212">
        <f t="shared" si="3"/>
        <v>0.98496525395656376</v>
      </c>
    </row>
    <row r="233" spans="1:10" x14ac:dyDescent="0.25">
      <c r="A233" s="213" t="s">
        <v>1400</v>
      </c>
      <c r="B233" s="214" t="s">
        <v>1401</v>
      </c>
      <c r="C233" s="215" t="s">
        <v>925</v>
      </c>
      <c r="D233" s="216">
        <v>10</v>
      </c>
      <c r="E233" s="211">
        <f>VLOOKUP(A233,'Relatório de Composições'!A:I,9,0)</f>
        <v>135.53</v>
      </c>
      <c r="F233" s="211">
        <f>TRUNC((E233*D233),2)</f>
        <v>1355.3</v>
      </c>
      <c r="G233" s="212">
        <f>$J$1</f>
        <v>0.2026</v>
      </c>
      <c r="H233" s="211">
        <f>ROUND((E233*(1+G233)*D233),4)</f>
        <v>1629.8838000000001</v>
      </c>
      <c r="I233" s="212">
        <f>H233/CAPA!$D$37</f>
        <v>1.9430784814397599E-4</v>
      </c>
      <c r="J233" s="212">
        <f t="shared" si="3"/>
        <v>0.98515956180470776</v>
      </c>
    </row>
    <row r="234" spans="1:10" ht="30" x14ac:dyDescent="0.25">
      <c r="A234" s="213">
        <v>99624</v>
      </c>
      <c r="B234" s="214" t="s">
        <v>2180</v>
      </c>
      <c r="C234" s="215" t="s">
        <v>925</v>
      </c>
      <c r="D234" s="216">
        <v>3</v>
      </c>
      <c r="E234" s="211">
        <f>VLOOKUP(A234,'Relatório de Composições'!A:I,9,0)</f>
        <v>446.87</v>
      </c>
      <c r="F234" s="211">
        <f>TRUNC((E234*D234),2)</f>
        <v>1340.61</v>
      </c>
      <c r="G234" s="212">
        <f>$J$1</f>
        <v>0.2026</v>
      </c>
      <c r="H234" s="211">
        <f>ROUND((E234*(1+G234)*D234),4)</f>
        <v>1612.2175999999999</v>
      </c>
      <c r="I234" s="212">
        <f>H234/CAPA!$D$37</f>
        <v>1.9220175855226329E-4</v>
      </c>
      <c r="J234" s="212">
        <f t="shared" si="3"/>
        <v>0.98535176356326004</v>
      </c>
    </row>
    <row r="235" spans="1:10" ht="30" x14ac:dyDescent="0.25">
      <c r="A235" s="207" t="s">
        <v>1832</v>
      </c>
      <c r="B235" s="208" t="s">
        <v>1833</v>
      </c>
      <c r="C235" s="209" t="s">
        <v>925</v>
      </c>
      <c r="D235" s="210">
        <v>35</v>
      </c>
      <c r="E235" s="211">
        <f>VLOOKUP(A235,'Relatório de Composições'!A:I,9,0)</f>
        <v>37.090000000000003</v>
      </c>
      <c r="F235" s="211">
        <f>TRUNC((E235*D235),2)</f>
        <v>1298.1500000000001</v>
      </c>
      <c r="G235" s="212">
        <f>$J$1</f>
        <v>0.2026</v>
      </c>
      <c r="H235" s="211">
        <f>ROUND((E235*(1+G235)*D235),4)</f>
        <v>1561.1551999999999</v>
      </c>
      <c r="I235" s="212">
        <f>H235/CAPA!$D$37</f>
        <v>1.8611431534614826E-4</v>
      </c>
      <c r="J235" s="212">
        <f t="shared" si="3"/>
        <v>0.98553787787860614</v>
      </c>
    </row>
    <row r="236" spans="1:10" ht="30" x14ac:dyDescent="0.25">
      <c r="A236" s="207" t="s">
        <v>1841</v>
      </c>
      <c r="B236" s="208" t="s">
        <v>1842</v>
      </c>
      <c r="C236" s="209" t="s">
        <v>925</v>
      </c>
      <c r="D236" s="210">
        <v>29</v>
      </c>
      <c r="E236" s="211">
        <f>VLOOKUP(A236,'Relatório de Composições'!A:I,9,0)</f>
        <v>44.75</v>
      </c>
      <c r="F236" s="211">
        <f>TRUNC((E236*D236),2)</f>
        <v>1297.75</v>
      </c>
      <c r="G236" s="212">
        <f>$J$1</f>
        <v>0.2026</v>
      </c>
      <c r="H236" s="211">
        <f>ROUND((E236*(1+G236)*D236),4)</f>
        <v>1560.6741999999999</v>
      </c>
      <c r="I236" s="212">
        <f>H236/CAPA!$D$37</f>
        <v>1.8605697256198338E-4</v>
      </c>
      <c r="J236" s="212">
        <f t="shared" si="3"/>
        <v>0.98572393485116816</v>
      </c>
    </row>
    <row r="237" spans="1:10" ht="45" x14ac:dyDescent="0.25">
      <c r="A237" s="207">
        <v>90373</v>
      </c>
      <c r="B237" s="208" t="s">
        <v>1621</v>
      </c>
      <c r="C237" s="209" t="s">
        <v>925</v>
      </c>
      <c r="D237" s="210">
        <v>90</v>
      </c>
      <c r="E237" s="211">
        <f>VLOOKUP(A237,'Relatório de Composições'!A:I,9,0)</f>
        <v>13.99</v>
      </c>
      <c r="F237" s="211">
        <f>TRUNC((E237*D237),2)</f>
        <v>1259.0999999999999</v>
      </c>
      <c r="G237" s="212">
        <f>$J$1</f>
        <v>0.2026</v>
      </c>
      <c r="H237" s="211">
        <f>ROUND((E237*(1+G237)*D237),4)</f>
        <v>1514.1937</v>
      </c>
      <c r="I237" s="212">
        <f>H237/CAPA!$D$37</f>
        <v>1.8051576408095174E-4</v>
      </c>
      <c r="J237" s="212">
        <f t="shared" si="3"/>
        <v>0.98590445061524912</v>
      </c>
    </row>
    <row r="238" spans="1:10" ht="30" x14ac:dyDescent="0.25">
      <c r="A238" s="213">
        <v>89505</v>
      </c>
      <c r="B238" s="214" t="s">
        <v>1609</v>
      </c>
      <c r="C238" s="215" t="s">
        <v>925</v>
      </c>
      <c r="D238" s="216">
        <v>35</v>
      </c>
      <c r="E238" s="211">
        <f>VLOOKUP(A238,'Relatório de Composições'!A:I,9,0)</f>
        <v>35.480000000000004</v>
      </c>
      <c r="F238" s="211">
        <f>TRUNC((E238*D238),2)</f>
        <v>1241.8</v>
      </c>
      <c r="G238" s="212">
        <f>$J$1</f>
        <v>0.2026</v>
      </c>
      <c r="H238" s="211">
        <f>ROUND((E238*(1+G238)*D238),4)</f>
        <v>1493.3887</v>
      </c>
      <c r="I238" s="212">
        <f>H238/CAPA!$D$37</f>
        <v>1.7803548003822708E-4</v>
      </c>
      <c r="J238" s="212">
        <f t="shared" si="3"/>
        <v>0.98608248609528737</v>
      </c>
    </row>
    <row r="239" spans="1:10" ht="45" x14ac:dyDescent="0.25">
      <c r="A239" s="213">
        <v>86936</v>
      </c>
      <c r="B239" s="214" t="s">
        <v>1441</v>
      </c>
      <c r="C239" s="215" t="s">
        <v>925</v>
      </c>
      <c r="D239" s="216">
        <v>3</v>
      </c>
      <c r="E239" s="211">
        <f>VLOOKUP(A239,'Relatório de Composições'!A:I,9,0)</f>
        <v>398.58000000000004</v>
      </c>
      <c r="F239" s="211">
        <f>TRUNC((E239*D239),2)</f>
        <v>1195.74</v>
      </c>
      <c r="G239" s="212">
        <f>$J$1</f>
        <v>0.2026</v>
      </c>
      <c r="H239" s="211">
        <f>ROUND((E239*(1+G239)*D239),4)</f>
        <v>1437.9969000000001</v>
      </c>
      <c r="I239" s="212">
        <f>H239/CAPA!$D$37</f>
        <v>1.7143190408832105E-4</v>
      </c>
      <c r="J239" s="212">
        <f t="shared" si="3"/>
        <v>0.98625391799937567</v>
      </c>
    </row>
    <row r="240" spans="1:10" ht="45" x14ac:dyDescent="0.25">
      <c r="A240" s="213" t="s">
        <v>1865</v>
      </c>
      <c r="B240" s="214" t="s">
        <v>15712</v>
      </c>
      <c r="C240" s="215" t="s">
        <v>925</v>
      </c>
      <c r="D240" s="216">
        <v>1</v>
      </c>
      <c r="E240" s="211">
        <f>VLOOKUP(A240,'Relatório de Composições'!A:I,9,0)</f>
        <v>1190.8599999999999</v>
      </c>
      <c r="F240" s="211">
        <f>TRUNC((E240*D240),2)</f>
        <v>1190.8599999999999</v>
      </c>
      <c r="G240" s="212">
        <f>$J$1</f>
        <v>0.2026</v>
      </c>
      <c r="H240" s="211">
        <f>ROUND((E240*(1+G240)*D240),4)</f>
        <v>1432.1282000000001</v>
      </c>
      <c r="I240" s="212">
        <f>H240/CAPA!$D$37</f>
        <v>1.7073226251362563E-4</v>
      </c>
      <c r="J240" s="212">
        <f t="shared" si="3"/>
        <v>0.9864246502618893</v>
      </c>
    </row>
    <row r="241" spans="1:10" x14ac:dyDescent="0.25">
      <c r="A241" s="213" t="s">
        <v>2168</v>
      </c>
      <c r="B241" s="214" t="s">
        <v>2169</v>
      </c>
      <c r="C241" s="215" t="s">
        <v>925</v>
      </c>
      <c r="D241" s="216">
        <v>1</v>
      </c>
      <c r="E241" s="211">
        <f>VLOOKUP(A241,'Relatório de Composições'!A:I,9,0)</f>
        <v>1167.5999999999999</v>
      </c>
      <c r="F241" s="211">
        <f>TRUNC((E241*D241),2)</f>
        <v>1167.5999999999999</v>
      </c>
      <c r="G241" s="212">
        <f>$J$1</f>
        <v>0.2026</v>
      </c>
      <c r="H241" s="211">
        <f>ROUND((E241*(1+G241)*D241),4)</f>
        <v>1404.1558</v>
      </c>
      <c r="I241" s="212">
        <f>H241/CAPA!$D$37</f>
        <v>1.6739751137896035E-4</v>
      </c>
      <c r="J241" s="212">
        <f t="shared" si="3"/>
        <v>0.98659204777326825</v>
      </c>
    </row>
    <row r="242" spans="1:10" ht="45" x14ac:dyDescent="0.25">
      <c r="A242" s="207">
        <v>92785</v>
      </c>
      <c r="B242" s="208" t="s">
        <v>1175</v>
      </c>
      <c r="C242" s="209" t="s">
        <v>997</v>
      </c>
      <c r="D242" s="210">
        <v>63</v>
      </c>
      <c r="E242" s="211">
        <f>VLOOKUP(A242,'Relatório de Composições'!A:I,9,0)</f>
        <v>18.189999999999998</v>
      </c>
      <c r="F242" s="211">
        <f>TRUNC((E242*D242),2)</f>
        <v>1145.97</v>
      </c>
      <c r="G242" s="212">
        <f>$J$1</f>
        <v>0.2026</v>
      </c>
      <c r="H242" s="211">
        <f>ROUND((E242*(1+G242)*D242),4)</f>
        <v>1378.1434999999999</v>
      </c>
      <c r="I242" s="212">
        <f>H242/CAPA!$D$37</f>
        <v>1.6429643507016116E-4</v>
      </c>
      <c r="J242" s="212">
        <f t="shared" si="3"/>
        <v>0.98675634420833847</v>
      </c>
    </row>
    <row r="243" spans="1:10" ht="45" x14ac:dyDescent="0.25">
      <c r="A243" s="207" t="s">
        <v>1866</v>
      </c>
      <c r="B243" s="208" t="s">
        <v>15714</v>
      </c>
      <c r="C243" s="209" t="s">
        <v>925</v>
      </c>
      <c r="D243" s="210">
        <v>1</v>
      </c>
      <c r="E243" s="211">
        <f>VLOOKUP(A243,'Relatório de Composições'!A:I,9,0)</f>
        <v>1123.8900000000001</v>
      </c>
      <c r="F243" s="211">
        <f>TRUNC((E243*D243),2)</f>
        <v>1123.8900000000001</v>
      </c>
      <c r="G243" s="212">
        <f>$J$1</f>
        <v>0.2026</v>
      </c>
      <c r="H243" s="211">
        <f>ROUND((E243*(1+G243)*D243),4)</f>
        <v>1351.5900999999999</v>
      </c>
      <c r="I243" s="212">
        <f>H243/CAPA!$D$37</f>
        <v>1.611308511095707E-4</v>
      </c>
      <c r="J243" s="212">
        <f t="shared" si="3"/>
        <v>0.98691747505944805</v>
      </c>
    </row>
    <row r="244" spans="1:10" ht="45" x14ac:dyDescent="0.25">
      <c r="A244" s="213" t="s">
        <v>1867</v>
      </c>
      <c r="B244" s="214" t="s">
        <v>15716</v>
      </c>
      <c r="C244" s="215" t="s">
        <v>925</v>
      </c>
      <c r="D244" s="216">
        <v>1</v>
      </c>
      <c r="E244" s="211">
        <f>VLOOKUP(A244,'Relatório de Composições'!A:I,9,0)</f>
        <v>1123.8900000000001</v>
      </c>
      <c r="F244" s="211">
        <f>TRUNC((E244*D244),2)</f>
        <v>1123.8900000000001</v>
      </c>
      <c r="G244" s="212">
        <f>$J$1</f>
        <v>0.2026</v>
      </c>
      <c r="H244" s="211">
        <f>ROUND((E244*(1+G244)*D244),4)</f>
        <v>1351.5900999999999</v>
      </c>
      <c r="I244" s="212">
        <f>H244/CAPA!$D$37</f>
        <v>1.611308511095707E-4</v>
      </c>
      <c r="J244" s="212">
        <f t="shared" si="3"/>
        <v>0.98707860591055763</v>
      </c>
    </row>
    <row r="245" spans="1:10" x14ac:dyDescent="0.25">
      <c r="A245" s="207">
        <v>79466</v>
      </c>
      <c r="B245" s="208" t="s">
        <v>1324</v>
      </c>
      <c r="C245" s="209" t="s">
        <v>913</v>
      </c>
      <c r="D245" s="210">
        <v>51.78</v>
      </c>
      <c r="E245" s="211">
        <f>VLOOKUP(A245,'Relatório de Composições'!A:I,9,0)</f>
        <v>21.42</v>
      </c>
      <c r="F245" s="211">
        <f>TRUNC((E245*D245),2)</f>
        <v>1109.1199999999999</v>
      </c>
      <c r="G245" s="212">
        <f>$J$1</f>
        <v>0.2026</v>
      </c>
      <c r="H245" s="211">
        <f>ROUND((E245*(1+G245)*D245),4)</f>
        <v>1333.8369</v>
      </c>
      <c r="I245" s="212">
        <f>H245/CAPA!$D$37</f>
        <v>1.5901438974608601E-4</v>
      </c>
      <c r="J245" s="212">
        <f t="shared" si="3"/>
        <v>0.98723762030030371</v>
      </c>
    </row>
    <row r="246" spans="1:10" ht="75" x14ac:dyDescent="0.25">
      <c r="A246" s="207" t="s">
        <v>1434</v>
      </c>
      <c r="B246" s="208" t="s">
        <v>1435</v>
      </c>
      <c r="C246" s="209" t="s">
        <v>925</v>
      </c>
      <c r="D246" s="210">
        <v>2</v>
      </c>
      <c r="E246" s="211">
        <f>VLOOKUP(A246,'Relatório de Composições'!A:I,9,0)</f>
        <v>542.91999999999996</v>
      </c>
      <c r="F246" s="211">
        <f>TRUNC((E246*D246),2)</f>
        <v>1085.8399999999999</v>
      </c>
      <c r="G246" s="212">
        <f>$J$1</f>
        <v>0.2026</v>
      </c>
      <c r="H246" s="211">
        <f>ROUND((E246*(1+G246)*D246),4)</f>
        <v>1305.8312000000001</v>
      </c>
      <c r="I246" s="212">
        <f>H246/CAPA!$D$37</f>
        <v>1.5567566872636316E-4</v>
      </c>
      <c r="J246" s="212">
        <f t="shared" si="3"/>
        <v>0.98739329596903003</v>
      </c>
    </row>
    <row r="247" spans="1:10" ht="45" x14ac:dyDescent="0.25">
      <c r="A247" s="213">
        <v>87700</v>
      </c>
      <c r="B247" s="214" t="s">
        <v>1503</v>
      </c>
      <c r="C247" s="215" t="s">
        <v>913</v>
      </c>
      <c r="D247" s="216">
        <v>24.96</v>
      </c>
      <c r="E247" s="211">
        <f>VLOOKUP(A247,'Relatório de Composições'!A:I,9,0)</f>
        <v>43.05</v>
      </c>
      <c r="F247" s="211">
        <f>TRUNC((E247*D247),2)</f>
        <v>1074.52</v>
      </c>
      <c r="G247" s="212">
        <f>$J$1</f>
        <v>0.2026</v>
      </c>
      <c r="H247" s="211">
        <f>ROUND((E247*(1+G247)*D247),4)</f>
        <v>1292.2274</v>
      </c>
      <c r="I247" s="212">
        <f>H247/CAPA!$D$37</f>
        <v>1.5405388126852045E-4</v>
      </c>
      <c r="J247" s="212">
        <f t="shared" si="3"/>
        <v>0.98754734985029857</v>
      </c>
    </row>
    <row r="248" spans="1:10" x14ac:dyDescent="0.25">
      <c r="A248" s="213" t="s">
        <v>15627</v>
      </c>
      <c r="B248" s="214" t="s">
        <v>15628</v>
      </c>
      <c r="C248" s="215" t="s">
        <v>925</v>
      </c>
      <c r="D248" s="216">
        <v>25</v>
      </c>
      <c r="E248" s="211">
        <f>VLOOKUP(A248,'Relatório de Composições'!A:I,9,0)</f>
        <v>42.58</v>
      </c>
      <c r="F248" s="211">
        <f>TRUNC((E248*D248),2)</f>
        <v>1064.5</v>
      </c>
      <c r="G248" s="212">
        <f>$J$1</f>
        <v>0.2026</v>
      </c>
      <c r="H248" s="211">
        <f>ROUND((E248*(1+G248)*D248),4)</f>
        <v>1280.1677</v>
      </c>
      <c r="I248" s="212">
        <f>H248/CAPA!$D$37</f>
        <v>1.526161748772661E-4</v>
      </c>
      <c r="J248" s="212">
        <f t="shared" si="3"/>
        <v>0.98769996602517585</v>
      </c>
    </row>
    <row r="249" spans="1:10" ht="30" x14ac:dyDescent="0.25">
      <c r="A249" s="207">
        <v>100864</v>
      </c>
      <c r="B249" s="208" t="s">
        <v>1421</v>
      </c>
      <c r="C249" s="209" t="s">
        <v>925</v>
      </c>
      <c r="D249" s="210">
        <v>2</v>
      </c>
      <c r="E249" s="211">
        <f>VLOOKUP(A249,'Relatório de Composições'!A:I,9,0)</f>
        <v>528.26</v>
      </c>
      <c r="F249" s="211">
        <f>TRUNC((E249*D249),2)</f>
        <v>1056.52</v>
      </c>
      <c r="G249" s="212">
        <f>$J$1</f>
        <v>0.2026</v>
      </c>
      <c r="H249" s="211">
        <f>ROUND((E249*(1+G249)*D249),4)</f>
        <v>1270.5709999999999</v>
      </c>
      <c r="I249" s="212">
        <f>H249/CAPA!$D$37</f>
        <v>1.514720969213509E-4</v>
      </c>
      <c r="J249" s="212">
        <f t="shared" si="3"/>
        <v>0.98785143812209719</v>
      </c>
    </row>
    <row r="250" spans="1:10" ht="45" x14ac:dyDescent="0.25">
      <c r="A250" s="207">
        <v>89985</v>
      </c>
      <c r="B250" s="208" t="s">
        <v>1653</v>
      </c>
      <c r="C250" s="209" t="s">
        <v>925</v>
      </c>
      <c r="D250" s="210">
        <v>14</v>
      </c>
      <c r="E250" s="211">
        <f>VLOOKUP(A250,'Relatório de Composições'!A:I,9,0)</f>
        <v>75.25</v>
      </c>
      <c r="F250" s="211">
        <f>TRUNC((E250*D250),2)</f>
        <v>1053.5</v>
      </c>
      <c r="G250" s="212">
        <f>$J$1</f>
        <v>0.2026</v>
      </c>
      <c r="H250" s="211">
        <f>ROUND((E250*(1+G250)*D250),4)</f>
        <v>1266.9391000000001</v>
      </c>
      <c r="I250" s="212">
        <f>H250/CAPA!$D$37</f>
        <v>1.5103911717538737E-4</v>
      </c>
      <c r="J250" s="212">
        <f t="shared" si="3"/>
        <v>0.98800247723927259</v>
      </c>
    </row>
    <row r="251" spans="1:10" ht="45" x14ac:dyDescent="0.25">
      <c r="A251" s="207">
        <v>92789</v>
      </c>
      <c r="B251" s="208" t="s">
        <v>3844</v>
      </c>
      <c r="C251" s="209" t="s">
        <v>997</v>
      </c>
      <c r="D251" s="210">
        <v>80.5</v>
      </c>
      <c r="E251" s="211">
        <f>VLOOKUP(A251,'Relatório de Composições'!A:I,9,0)</f>
        <v>12.81</v>
      </c>
      <c r="F251" s="211">
        <f>TRUNC((E251*D251),2)</f>
        <v>1031.2</v>
      </c>
      <c r="G251" s="212">
        <f>$J$1</f>
        <v>0.2026</v>
      </c>
      <c r="H251" s="211">
        <f>ROUND((E251*(1+G251)*D251),4)</f>
        <v>1240.1270999999999</v>
      </c>
      <c r="I251" s="212">
        <f>H251/CAPA!$D$37</f>
        <v>1.4784270401732276E-4</v>
      </c>
      <c r="J251" s="212">
        <f t="shared" si="3"/>
        <v>0.98815031994328995</v>
      </c>
    </row>
    <row r="252" spans="1:10" ht="45" x14ac:dyDescent="0.25">
      <c r="A252" s="213">
        <v>92355</v>
      </c>
      <c r="B252" s="214" t="s">
        <v>2162</v>
      </c>
      <c r="C252" s="215" t="s">
        <v>925</v>
      </c>
      <c r="D252" s="216">
        <v>6</v>
      </c>
      <c r="E252" s="211">
        <f>VLOOKUP(A252,'Relatório de Composições'!A:I,9,0)</f>
        <v>171.83</v>
      </c>
      <c r="F252" s="211">
        <f>TRUNC((E252*D252),2)</f>
        <v>1030.98</v>
      </c>
      <c r="G252" s="212">
        <f>$J$1</f>
        <v>0.2026</v>
      </c>
      <c r="H252" s="211">
        <f>ROUND((E252*(1+G252)*D252),4)</f>
        <v>1239.8565000000001</v>
      </c>
      <c r="I252" s="212">
        <f>H252/CAPA!$D$37</f>
        <v>1.4781044423063877E-4</v>
      </c>
      <c r="J252" s="212">
        <f t="shared" si="3"/>
        <v>0.98829813038752057</v>
      </c>
    </row>
    <row r="253" spans="1:10" ht="45" x14ac:dyDescent="0.25">
      <c r="A253" s="213">
        <v>92986</v>
      </c>
      <c r="B253" s="214" t="s">
        <v>1899</v>
      </c>
      <c r="C253" s="215" t="s">
        <v>934</v>
      </c>
      <c r="D253" s="216">
        <v>25.1</v>
      </c>
      <c r="E253" s="211">
        <f>VLOOKUP(A253,'Relatório de Composições'!A:I,9,0)</f>
        <v>40.86</v>
      </c>
      <c r="F253" s="211">
        <f>TRUNC((E253*D253),2)</f>
        <v>1025.58</v>
      </c>
      <c r="G253" s="212">
        <f>$J$1</f>
        <v>0.2026</v>
      </c>
      <c r="H253" s="211">
        <f>ROUND((E253*(1+G253)*D253),4)</f>
        <v>1233.3697</v>
      </c>
      <c r="I253" s="212">
        <f>H253/CAPA!$D$37</f>
        <v>1.4703711539005494E-4</v>
      </c>
      <c r="J253" s="212">
        <f t="shared" si="3"/>
        <v>0.98844516750291067</v>
      </c>
    </row>
    <row r="254" spans="1:10" ht="45" x14ac:dyDescent="0.25">
      <c r="A254" s="213">
        <v>89784</v>
      </c>
      <c r="B254" s="214" t="s">
        <v>966</v>
      </c>
      <c r="C254" s="215" t="s">
        <v>925</v>
      </c>
      <c r="D254" s="216">
        <v>54</v>
      </c>
      <c r="E254" s="211">
        <f>VLOOKUP(A254,'Relatório de Composições'!A:I,9,0)</f>
        <v>18.920000000000002</v>
      </c>
      <c r="F254" s="211">
        <f>TRUNC((E254*D254),2)</f>
        <v>1021.68</v>
      </c>
      <c r="G254" s="212">
        <f>$J$1</f>
        <v>0.2026</v>
      </c>
      <c r="H254" s="211">
        <f>ROUND((E254*(1+G254)*D254),4)</f>
        <v>1228.6723999999999</v>
      </c>
      <c r="I254" s="212">
        <f>H254/CAPA!$D$37</f>
        <v>1.4647712316540265E-4</v>
      </c>
      <c r="J254" s="212">
        <f t="shared" si="3"/>
        <v>0.98859164462607607</v>
      </c>
    </row>
    <row r="255" spans="1:10" ht="30" x14ac:dyDescent="0.25">
      <c r="A255" s="207" t="s">
        <v>2083</v>
      </c>
      <c r="B255" s="208" t="s">
        <v>2084</v>
      </c>
      <c r="C255" s="209" t="s">
        <v>925</v>
      </c>
      <c r="D255" s="210">
        <v>2</v>
      </c>
      <c r="E255" s="211">
        <f>VLOOKUP(A255,'Relatório de Composições'!A:I,9,0)</f>
        <v>498.63</v>
      </c>
      <c r="F255" s="211">
        <f>TRUNC((E255*D255),2)</f>
        <v>997.26</v>
      </c>
      <c r="G255" s="212">
        <f>$J$1</f>
        <v>0.2026</v>
      </c>
      <c r="H255" s="211">
        <f>ROUND((E255*(1+G255)*D255),4)</f>
        <v>1199.3049000000001</v>
      </c>
      <c r="I255" s="212">
        <f>H255/CAPA!$D$37</f>
        <v>1.429760541135057E-4</v>
      </c>
      <c r="J255" s="212">
        <f t="shared" si="3"/>
        <v>0.98873462068018958</v>
      </c>
    </row>
    <row r="256" spans="1:10" ht="75" x14ac:dyDescent="0.25">
      <c r="A256" s="207">
        <v>94473</v>
      </c>
      <c r="B256" s="208" t="s">
        <v>2096</v>
      </c>
      <c r="C256" s="209" t="s">
        <v>925</v>
      </c>
      <c r="D256" s="210">
        <v>9</v>
      </c>
      <c r="E256" s="211">
        <f>VLOOKUP(A256,'Relatório de Composições'!A:I,9,0)</f>
        <v>109.93</v>
      </c>
      <c r="F256" s="211">
        <f>TRUNC((E256*D256),2)</f>
        <v>989.37</v>
      </c>
      <c r="G256" s="212">
        <f>$J$1</f>
        <v>0.2026</v>
      </c>
      <c r="H256" s="211">
        <f>ROUND((E256*(1+G256)*D256),4)</f>
        <v>1189.8163999999999</v>
      </c>
      <c r="I256" s="212">
        <f>H256/CAPA!$D$37</f>
        <v>1.4184487530363341E-4</v>
      </c>
      <c r="J256" s="212">
        <f t="shared" si="3"/>
        <v>0.98887646555549324</v>
      </c>
    </row>
    <row r="257" spans="1:10" ht="45" x14ac:dyDescent="0.25">
      <c r="A257" s="207">
        <v>92788</v>
      </c>
      <c r="B257" s="208" t="s">
        <v>3843</v>
      </c>
      <c r="C257" s="209" t="s">
        <v>997</v>
      </c>
      <c r="D257" s="210">
        <v>72.2</v>
      </c>
      <c r="E257" s="211">
        <f>VLOOKUP(A257,'Relatório de Composições'!A:I,9,0)</f>
        <v>13.350000000000001</v>
      </c>
      <c r="F257" s="211">
        <f>TRUNC((E257*D257),2)</f>
        <v>963.87</v>
      </c>
      <c r="G257" s="212">
        <f>$J$1</f>
        <v>0.2026</v>
      </c>
      <c r="H257" s="211">
        <f>ROUND((E257*(1+G257)*D257),4)</f>
        <v>1159.1501000000001</v>
      </c>
      <c r="I257" s="212">
        <f>H257/CAPA!$D$37</f>
        <v>1.3818896881291452E-4</v>
      </c>
      <c r="J257" s="212">
        <f t="shared" si="3"/>
        <v>0.98901465452430615</v>
      </c>
    </row>
    <row r="258" spans="1:10" ht="45" x14ac:dyDescent="0.25">
      <c r="A258" s="213">
        <v>86935</v>
      </c>
      <c r="B258" s="214" t="s">
        <v>1439</v>
      </c>
      <c r="C258" s="215" t="s">
        <v>925</v>
      </c>
      <c r="D258" s="216">
        <v>4</v>
      </c>
      <c r="E258" s="211">
        <f>VLOOKUP(A258,'Relatório de Composições'!A:I,9,0)</f>
        <v>239.10000000000002</v>
      </c>
      <c r="F258" s="211">
        <f>TRUNC((E258*D258),2)</f>
        <v>956.4</v>
      </c>
      <c r="G258" s="212">
        <f>$J$1</f>
        <v>0.2026</v>
      </c>
      <c r="H258" s="211">
        <f>ROUND((E258*(1+G258)*D258),4)</f>
        <v>1150.1666</v>
      </c>
      <c r="I258" s="212">
        <f>H258/CAPA!$D$37</f>
        <v>1.3711799396562698E-4</v>
      </c>
      <c r="J258" s="212">
        <f t="shared" si="3"/>
        <v>0.9891517725182718</v>
      </c>
    </row>
    <row r="259" spans="1:10" ht="45" x14ac:dyDescent="0.25">
      <c r="A259" s="207">
        <v>92348</v>
      </c>
      <c r="B259" s="208" t="s">
        <v>2147</v>
      </c>
      <c r="C259" s="209" t="s">
        <v>925</v>
      </c>
      <c r="D259" s="210">
        <v>8</v>
      </c>
      <c r="E259" s="211">
        <f>VLOOKUP(A259,'Relatório de Composições'!A:I,9,0)</f>
        <v>116.85</v>
      </c>
      <c r="F259" s="211">
        <f>TRUNC((E259*D259),2)</f>
        <v>934.8</v>
      </c>
      <c r="G259" s="212">
        <f>$J$1</f>
        <v>0.2026</v>
      </c>
      <c r="H259" s="211">
        <f>ROUND((E259*(1+G259)*D259),4)</f>
        <v>1124.1904999999999</v>
      </c>
      <c r="I259" s="212">
        <f>H259/CAPA!$D$37</f>
        <v>1.3402123326761113E-4</v>
      </c>
      <c r="J259" s="212">
        <f t="shared" si="3"/>
        <v>0.98928579375153936</v>
      </c>
    </row>
    <row r="260" spans="1:10" ht="45" x14ac:dyDescent="0.25">
      <c r="A260" s="207">
        <v>89529</v>
      </c>
      <c r="B260" s="208" t="s">
        <v>1745</v>
      </c>
      <c r="C260" s="209" t="s">
        <v>925</v>
      </c>
      <c r="D260" s="364">
        <v>23</v>
      </c>
      <c r="E260" s="211">
        <f>VLOOKUP(A260,'Relatório de Composições'!A:I,9,0)</f>
        <v>40.1</v>
      </c>
      <c r="F260" s="211">
        <f>TRUNC((E260*D260),2)</f>
        <v>922.3</v>
      </c>
      <c r="G260" s="212">
        <f>$J$1</f>
        <v>0.2026</v>
      </c>
      <c r="H260" s="211">
        <f>ROUND((E260*(1+G260)*D260),4)</f>
        <v>1109.1579999999999</v>
      </c>
      <c r="I260" s="212">
        <f>H260/CAPA!$D$37</f>
        <v>1.3222912224274889E-4</v>
      </c>
      <c r="J260" s="212">
        <f t="shared" si="3"/>
        <v>0.98941802287378211</v>
      </c>
    </row>
    <row r="261" spans="1:10" ht="30" x14ac:dyDescent="0.25">
      <c r="A261" s="207" t="s">
        <v>2041</v>
      </c>
      <c r="B261" s="208" t="s">
        <v>2042</v>
      </c>
      <c r="C261" s="209" t="s">
        <v>934</v>
      </c>
      <c r="D261" s="210">
        <v>60</v>
      </c>
      <c r="E261" s="211">
        <f>VLOOKUP(A261,'Relatório de Composições'!A:I,9,0)</f>
        <v>15.27</v>
      </c>
      <c r="F261" s="211">
        <f>TRUNC((E261*D261),2)</f>
        <v>916.2</v>
      </c>
      <c r="G261" s="212">
        <f>$J$1</f>
        <v>0.2026</v>
      </c>
      <c r="H261" s="211">
        <f>ROUND((E261*(1+G261)*D261),4)</f>
        <v>1101.8221000000001</v>
      </c>
      <c r="I261" s="212">
        <f>H261/CAPA!$D$37</f>
        <v>1.3135456729398547E-4</v>
      </c>
      <c r="J261" s="212">
        <f t="shared" si="3"/>
        <v>0.98954937744107607</v>
      </c>
    </row>
    <row r="262" spans="1:10" ht="60" x14ac:dyDescent="0.25">
      <c r="A262" s="213">
        <v>94654</v>
      </c>
      <c r="B262" s="214" t="s">
        <v>1668</v>
      </c>
      <c r="C262" s="215" t="s">
        <v>934</v>
      </c>
      <c r="D262" s="216">
        <v>12.4</v>
      </c>
      <c r="E262" s="211">
        <f>VLOOKUP(A262,'Relatório de Composições'!A:I,9,0)</f>
        <v>72.28</v>
      </c>
      <c r="F262" s="211">
        <f>TRUNC((E262*D262),2)</f>
        <v>896.27</v>
      </c>
      <c r="G262" s="212">
        <f>$J$1</f>
        <v>0.2026</v>
      </c>
      <c r="H262" s="211">
        <f>ROUND((E262*(1+G262)*D262),4)</f>
        <v>1077.8567</v>
      </c>
      <c r="I262" s="212">
        <f>H262/CAPA!$D$37</f>
        <v>1.2849751373967093E-4</v>
      </c>
      <c r="J262" s="212">
        <f t="shared" si="3"/>
        <v>0.98967787495481574</v>
      </c>
    </row>
    <row r="263" spans="1:10" ht="30" x14ac:dyDescent="0.25">
      <c r="A263" s="207">
        <v>92267</v>
      </c>
      <c r="B263" s="208" t="s">
        <v>1155</v>
      </c>
      <c r="C263" s="209" t="s">
        <v>913</v>
      </c>
      <c r="D263" s="210">
        <v>14.85</v>
      </c>
      <c r="E263" s="211">
        <f>VLOOKUP(A263,'Relatório de Composições'!A:I,9,0)</f>
        <v>57.16</v>
      </c>
      <c r="F263" s="211">
        <f>TRUNC((E263*D263),2)</f>
        <v>848.82</v>
      </c>
      <c r="G263" s="212">
        <f>$J$1</f>
        <v>0.2026</v>
      </c>
      <c r="H263" s="211">
        <f>ROUND((E263*(1+G263)*D263),4)</f>
        <v>1020.7981</v>
      </c>
      <c r="I263" s="212">
        <f>H263/CAPA!$D$37</f>
        <v>1.2169522894850492E-4</v>
      </c>
      <c r="J263" s="212">
        <f t="shared" si="3"/>
        <v>0.9897995701837643</v>
      </c>
    </row>
    <row r="264" spans="1:10" x14ac:dyDescent="0.25">
      <c r="A264" s="213" t="s">
        <v>1917</v>
      </c>
      <c r="B264" s="214" t="s">
        <v>1918</v>
      </c>
      <c r="C264" s="215" t="s">
        <v>925</v>
      </c>
      <c r="D264" s="216">
        <v>266</v>
      </c>
      <c r="E264" s="211">
        <f>VLOOKUP(A264,'Relatório de Composições'!A:I,9,0)</f>
        <v>3.19</v>
      </c>
      <c r="F264" s="211">
        <f>TRUNC((E264*D264),2)</f>
        <v>848.54</v>
      </c>
      <c r="G264" s="212">
        <f>$J$1</f>
        <v>0.2026</v>
      </c>
      <c r="H264" s="211">
        <f>ROUND((E264*(1+G264)*D264),4)</f>
        <v>1020.4542</v>
      </c>
      <c r="I264" s="212">
        <f>H264/CAPA!$D$37</f>
        <v>1.2165423064606354E-4</v>
      </c>
      <c r="J264" s="212">
        <f t="shared" si="3"/>
        <v>0.98992122441441033</v>
      </c>
    </row>
    <row r="265" spans="1:10" ht="30" x14ac:dyDescent="0.25">
      <c r="A265" s="207">
        <v>89629</v>
      </c>
      <c r="B265" s="208" t="s">
        <v>1628</v>
      </c>
      <c r="C265" s="209" t="s">
        <v>925</v>
      </c>
      <c r="D265" s="210">
        <v>10</v>
      </c>
      <c r="E265" s="211">
        <f>VLOOKUP(A265,'Relatório de Composições'!A:I,9,0)</f>
        <v>83.62</v>
      </c>
      <c r="F265" s="211">
        <f>TRUNC((E265*D265),2)</f>
        <v>836.2</v>
      </c>
      <c r="G265" s="212">
        <f>$J$1</f>
        <v>0.2026</v>
      </c>
      <c r="H265" s="211">
        <f>ROUND((E265*(1+G265)*D265),4)</f>
        <v>1005.6141</v>
      </c>
      <c r="I265" s="212">
        <f>H265/CAPA!$D$37</f>
        <v>1.1988505673486729E-4</v>
      </c>
      <c r="J265" s="212">
        <f t="shared" si="3"/>
        <v>0.99004110947114521</v>
      </c>
    </row>
    <row r="266" spans="1:10" ht="45" x14ac:dyDescent="0.25">
      <c r="A266" s="207">
        <v>96542</v>
      </c>
      <c r="B266" s="208" t="s">
        <v>1121</v>
      </c>
      <c r="C266" s="209" t="s">
        <v>913</v>
      </c>
      <c r="D266" s="210">
        <v>9.64</v>
      </c>
      <c r="E266" s="211">
        <f>VLOOKUP(A266,'Relatório de Composições'!A:I,9,0)</f>
        <v>86.719999999999985</v>
      </c>
      <c r="F266" s="211">
        <f>TRUNC((E266*D266),2)</f>
        <v>835.98</v>
      </c>
      <c r="G266" s="212">
        <f>$J$1</f>
        <v>0.2026</v>
      </c>
      <c r="H266" s="211">
        <f>ROUND((E266*(1+G266)*D266),4)</f>
        <v>1005.3505</v>
      </c>
      <c r="I266" s="212">
        <f>H266/CAPA!$D$37</f>
        <v>1.1985363145855571E-4</v>
      </c>
      <c r="J266" s="212">
        <f t="shared" si="3"/>
        <v>0.99016096310260382</v>
      </c>
    </row>
    <row r="267" spans="1:10" x14ac:dyDescent="0.25">
      <c r="A267" s="213" t="s">
        <v>15641</v>
      </c>
      <c r="B267" s="214" t="s">
        <v>15642</v>
      </c>
      <c r="C267" s="215" t="s">
        <v>925</v>
      </c>
      <c r="D267" s="216">
        <v>59</v>
      </c>
      <c r="E267" s="211">
        <f>VLOOKUP(A267,'Relatório de Composições'!A:I,9,0)</f>
        <v>13.97</v>
      </c>
      <c r="F267" s="211">
        <f>TRUNC((E267*D267),2)</f>
        <v>824.23</v>
      </c>
      <c r="G267" s="212">
        <f>$J$1</f>
        <v>0.2026</v>
      </c>
      <c r="H267" s="211">
        <f>ROUND((E267*(1+G267)*D267),4)</f>
        <v>991.21900000000005</v>
      </c>
      <c r="I267" s="212">
        <f>H267/CAPA!$D$37</f>
        <v>1.1816893384020612E-4</v>
      </c>
      <c r="J267" s="212">
        <f t="shared" si="3"/>
        <v>0.99027913203644402</v>
      </c>
    </row>
    <row r="268" spans="1:10" ht="45" x14ac:dyDescent="0.25">
      <c r="A268" s="213">
        <v>91341</v>
      </c>
      <c r="B268" s="214" t="s">
        <v>927</v>
      </c>
      <c r="C268" s="215" t="s">
        <v>913</v>
      </c>
      <c r="D268" s="216">
        <v>1.68</v>
      </c>
      <c r="E268" s="211">
        <f>VLOOKUP(A268,'Relatório de Composições'!A:I,9,0)</f>
        <v>489.64000000000004</v>
      </c>
      <c r="F268" s="211">
        <f>TRUNC((E268*D268),2)</f>
        <v>822.59</v>
      </c>
      <c r="G268" s="212">
        <f>$J$1</f>
        <v>0.2026</v>
      </c>
      <c r="H268" s="211">
        <f>ROUND((E268*(1+G268)*D268),4)</f>
        <v>989.25300000000004</v>
      </c>
      <c r="I268" s="212">
        <f>H268/CAPA!$D$37</f>
        <v>1.1793455564131178E-4</v>
      </c>
      <c r="J268" s="212">
        <f t="shared" si="3"/>
        <v>0.99039706659208537</v>
      </c>
    </row>
    <row r="269" spans="1:10" ht="30" x14ac:dyDescent="0.25">
      <c r="A269" s="213">
        <v>89501</v>
      </c>
      <c r="B269" s="214" t="s">
        <v>1607</v>
      </c>
      <c r="C269" s="215" t="s">
        <v>925</v>
      </c>
      <c r="D269" s="216">
        <v>61</v>
      </c>
      <c r="E269" s="211">
        <f>VLOOKUP(A269,'Relatório de Composições'!A:I,9,0)</f>
        <v>13.430000000000001</v>
      </c>
      <c r="F269" s="211">
        <f>TRUNC((E269*D269),2)</f>
        <v>819.23</v>
      </c>
      <c r="G269" s="212">
        <f>$J$1</f>
        <v>0.2026</v>
      </c>
      <c r="H269" s="211">
        <f>ROUND((E269*(1+G269)*D269),4)</f>
        <v>985.20600000000002</v>
      </c>
      <c r="I269" s="212">
        <f>H269/CAPA!$D$37</f>
        <v>1.1745208943026124E-4</v>
      </c>
      <c r="J269" s="212">
        <f t="shared" ref="J269:J332" si="4">I269+J268</f>
        <v>0.99051451868151563</v>
      </c>
    </row>
    <row r="270" spans="1:10" ht="60" x14ac:dyDescent="0.25">
      <c r="A270" s="207">
        <v>92777</v>
      </c>
      <c r="B270" s="208" t="s">
        <v>3837</v>
      </c>
      <c r="C270" s="209" t="s">
        <v>997</v>
      </c>
      <c r="D270" s="210">
        <v>43.099999999999994</v>
      </c>
      <c r="E270" s="211">
        <f>VLOOKUP(A270,'Relatório de Composições'!A:I,9,0)</f>
        <v>18.72</v>
      </c>
      <c r="F270" s="211">
        <f>TRUNC((E270*D270),2)</f>
        <v>806.83</v>
      </c>
      <c r="G270" s="212">
        <f>$J$1</f>
        <v>0.2026</v>
      </c>
      <c r="H270" s="211">
        <f>ROUND((E270*(1+G270)*D270),4)</f>
        <v>970.2962</v>
      </c>
      <c r="I270" s="212">
        <f>H270/CAPA!$D$37</f>
        <v>1.1567460618007059E-4</v>
      </c>
      <c r="J270" s="212">
        <f t="shared" si="4"/>
        <v>0.99063019328769575</v>
      </c>
    </row>
    <row r="271" spans="1:10" ht="45" x14ac:dyDescent="0.25">
      <c r="A271" s="207">
        <v>92029</v>
      </c>
      <c r="B271" s="208" t="s">
        <v>1970</v>
      </c>
      <c r="C271" s="209" t="s">
        <v>925</v>
      </c>
      <c r="D271" s="210">
        <v>17</v>
      </c>
      <c r="E271" s="211">
        <f>VLOOKUP(A271,'Relatório de Composições'!A:I,9,0)</f>
        <v>47.269999999999996</v>
      </c>
      <c r="F271" s="211">
        <f>TRUNC((E271*D271),2)</f>
        <v>803.59</v>
      </c>
      <c r="G271" s="212">
        <f>$J$1</f>
        <v>0.2026</v>
      </c>
      <c r="H271" s="211">
        <f>ROUND((E271*(1+G271)*D271),4)</f>
        <v>966.39729999999997</v>
      </c>
      <c r="I271" s="212">
        <f>H271/CAPA!$D$37</f>
        <v>1.15209795824186E-4</v>
      </c>
      <c r="J271" s="212">
        <f t="shared" si="4"/>
        <v>0.99074540308351988</v>
      </c>
    </row>
    <row r="272" spans="1:10" ht="30" x14ac:dyDescent="0.25">
      <c r="A272" s="207">
        <v>98302</v>
      </c>
      <c r="B272" s="208" t="s">
        <v>1993</v>
      </c>
      <c r="C272" s="209" t="s">
        <v>925</v>
      </c>
      <c r="D272" s="210">
        <v>1</v>
      </c>
      <c r="E272" s="211">
        <f>VLOOKUP(A272,'Relatório de Composições'!A:I,9,0)</f>
        <v>786.53</v>
      </c>
      <c r="F272" s="211">
        <f>TRUNC((E272*D272),2)</f>
        <v>786.53</v>
      </c>
      <c r="G272" s="212">
        <f>$J$1</f>
        <v>0.2026</v>
      </c>
      <c r="H272" s="211">
        <f>ROUND((E272*(1+G272)*D272),4)</f>
        <v>945.88099999999997</v>
      </c>
      <c r="I272" s="212">
        <f>H272/CAPA!$D$37</f>
        <v>1.1276392937353702E-4</v>
      </c>
      <c r="J272" s="212">
        <f t="shared" si="4"/>
        <v>0.99085816701289342</v>
      </c>
    </row>
    <row r="273" spans="1:10" ht="30" x14ac:dyDescent="0.25">
      <c r="A273" s="213">
        <v>94797</v>
      </c>
      <c r="B273" s="214" t="s">
        <v>1680</v>
      </c>
      <c r="C273" s="215" t="s">
        <v>925</v>
      </c>
      <c r="D273" s="216">
        <v>4</v>
      </c>
      <c r="E273" s="211">
        <f>VLOOKUP(A273,'Relatório de Composições'!A:I,9,0)</f>
        <v>193.85</v>
      </c>
      <c r="F273" s="211">
        <f>TRUNC((E273*D273),2)</f>
        <v>775.4</v>
      </c>
      <c r="G273" s="212">
        <f>$J$1</f>
        <v>0.2026</v>
      </c>
      <c r="H273" s="211">
        <f>ROUND((E273*(1+G273)*D273),4)</f>
        <v>932.49599999999998</v>
      </c>
      <c r="I273" s="212">
        <f>H273/CAPA!$D$37</f>
        <v>1.1116822632562213E-4</v>
      </c>
      <c r="J273" s="212">
        <f t="shared" si="4"/>
        <v>0.99096933523921904</v>
      </c>
    </row>
    <row r="274" spans="1:10" ht="45" x14ac:dyDescent="0.25">
      <c r="A274" s="213">
        <v>91934</v>
      </c>
      <c r="B274" s="214" t="s">
        <v>1893</v>
      </c>
      <c r="C274" s="215" t="s">
        <v>934</v>
      </c>
      <c r="D274" s="216">
        <v>30</v>
      </c>
      <c r="E274" s="211">
        <f>VLOOKUP(A274,'Relatório de Composições'!A:I,9,0)</f>
        <v>24.370000000000005</v>
      </c>
      <c r="F274" s="211">
        <f>TRUNC((E274*D274),2)</f>
        <v>731.1</v>
      </c>
      <c r="G274" s="212">
        <f>$J$1</f>
        <v>0.2026</v>
      </c>
      <c r="H274" s="211">
        <f>ROUND((E274*(1+G274)*D274),4)</f>
        <v>879.22090000000003</v>
      </c>
      <c r="I274" s="212">
        <f>H274/CAPA!$D$37</f>
        <v>1.0481699439077185E-4</v>
      </c>
      <c r="J274" s="212">
        <f t="shared" si="4"/>
        <v>0.99107415223360984</v>
      </c>
    </row>
    <row r="275" spans="1:10" ht="30" x14ac:dyDescent="0.25">
      <c r="A275" s="207">
        <v>89609</v>
      </c>
      <c r="B275" s="208" t="s">
        <v>1769</v>
      </c>
      <c r="C275" s="209" t="s">
        <v>925</v>
      </c>
      <c r="D275" s="210">
        <v>8</v>
      </c>
      <c r="E275" s="211">
        <f>VLOOKUP(A275,'Relatório de Composições'!A:I,9,0)</f>
        <v>91.02</v>
      </c>
      <c r="F275" s="211">
        <f>TRUNC((E275*D275),2)</f>
        <v>728.16</v>
      </c>
      <c r="G275" s="212">
        <f>$J$1</f>
        <v>0.2026</v>
      </c>
      <c r="H275" s="211">
        <f>ROUND((E275*(1+G275)*D275),4)</f>
        <v>875.68520000000001</v>
      </c>
      <c r="I275" s="212">
        <f>H275/CAPA!$D$37</f>
        <v>1.0439548320164128E-4</v>
      </c>
      <c r="J275" s="212">
        <f t="shared" si="4"/>
        <v>0.99117854771681146</v>
      </c>
    </row>
    <row r="276" spans="1:10" ht="45" x14ac:dyDescent="0.25">
      <c r="A276" s="207" t="s">
        <v>1384</v>
      </c>
      <c r="B276" s="208" t="s">
        <v>1385</v>
      </c>
      <c r="C276" s="209" t="s">
        <v>925</v>
      </c>
      <c r="D276" s="210">
        <v>5</v>
      </c>
      <c r="E276" s="211">
        <f>VLOOKUP(A276,'Relatório de Composições'!A:I,9,0)</f>
        <v>144.04000000000002</v>
      </c>
      <c r="F276" s="211">
        <f>TRUNC((E276*D276),2)</f>
        <v>720.2</v>
      </c>
      <c r="G276" s="212">
        <f>$J$1</f>
        <v>0.2026</v>
      </c>
      <c r="H276" s="211">
        <f>ROUND((E276*(1+G276)*D276),4)</f>
        <v>866.11249999999995</v>
      </c>
      <c r="I276" s="212">
        <f>H276/CAPA!$D$37</f>
        <v>1.0325426642414594E-4</v>
      </c>
      <c r="J276" s="212">
        <f t="shared" si="4"/>
        <v>0.99128180198323557</v>
      </c>
    </row>
    <row r="277" spans="1:10" ht="30" x14ac:dyDescent="0.25">
      <c r="A277" s="207">
        <v>99632</v>
      </c>
      <c r="B277" s="208" t="s">
        <v>1765</v>
      </c>
      <c r="C277" s="209" t="s">
        <v>925</v>
      </c>
      <c r="D277" s="210">
        <v>4</v>
      </c>
      <c r="E277" s="211">
        <f>VLOOKUP(A277,'Relatório de Composições'!A:I,9,0)</f>
        <v>179.98</v>
      </c>
      <c r="F277" s="211">
        <f>TRUNC((E277*D277),2)</f>
        <v>719.92</v>
      </c>
      <c r="G277" s="212">
        <f>$J$1</f>
        <v>0.2026</v>
      </c>
      <c r="H277" s="211">
        <f>ROUND((E277*(1+G277)*D277),4)</f>
        <v>865.7758</v>
      </c>
      <c r="I277" s="212">
        <f>H277/CAPA!$D$37</f>
        <v>1.0321412647523052E-4</v>
      </c>
      <c r="J277" s="212">
        <f t="shared" si="4"/>
        <v>0.99138501610971075</v>
      </c>
    </row>
    <row r="278" spans="1:10" ht="60" x14ac:dyDescent="0.25">
      <c r="A278" s="213" t="s">
        <v>1498</v>
      </c>
      <c r="B278" s="214" t="s">
        <v>1499</v>
      </c>
      <c r="C278" s="215" t="s">
        <v>934</v>
      </c>
      <c r="D278" s="216">
        <v>25.9</v>
      </c>
      <c r="E278" s="211">
        <f>VLOOKUP(A278,'Relatório de Composições'!A:I,9,0)</f>
        <v>27.550000000000004</v>
      </c>
      <c r="F278" s="211">
        <f>TRUNC((E278*D278),2)</f>
        <v>713.54</v>
      </c>
      <c r="G278" s="212">
        <f>$J$1</f>
        <v>0.2026</v>
      </c>
      <c r="H278" s="211">
        <f>ROUND((E278*(1+G278)*D278),4)</f>
        <v>858.10919999999999</v>
      </c>
      <c r="I278" s="212">
        <f>H278/CAPA!$D$37</f>
        <v>1.023001468721566E-4</v>
      </c>
      <c r="J278" s="212">
        <f t="shared" si="4"/>
        <v>0.99148731625658293</v>
      </c>
    </row>
    <row r="279" spans="1:10" ht="45" x14ac:dyDescent="0.25">
      <c r="A279" s="207">
        <v>89728</v>
      </c>
      <c r="B279" s="208" t="s">
        <v>5054</v>
      </c>
      <c r="C279" s="209" t="s">
        <v>925</v>
      </c>
      <c r="D279" s="210">
        <v>70</v>
      </c>
      <c r="E279" s="211">
        <f>VLOOKUP(A279,'Relatório de Composições'!A:I,9,0)</f>
        <v>10.049999999999997</v>
      </c>
      <c r="F279" s="211">
        <f>TRUNC((E279*D279),2)</f>
        <v>703.5</v>
      </c>
      <c r="G279" s="212">
        <f>$J$1</f>
        <v>0.2026</v>
      </c>
      <c r="H279" s="211">
        <f>ROUND((E279*(1+G279)*D279),4)</f>
        <v>846.02909999999997</v>
      </c>
      <c r="I279" s="212">
        <f>H279/CAPA!$D$37</f>
        <v>1.0086000847924538E-4</v>
      </c>
      <c r="J279" s="212">
        <f t="shared" si="4"/>
        <v>0.99158817626506213</v>
      </c>
    </row>
    <row r="280" spans="1:10" ht="45" x14ac:dyDescent="0.25">
      <c r="A280" s="207" t="s">
        <v>1466</v>
      </c>
      <c r="B280" s="208" t="s">
        <v>1467</v>
      </c>
      <c r="C280" s="209" t="s">
        <v>925</v>
      </c>
      <c r="D280" s="210">
        <v>4</v>
      </c>
      <c r="E280" s="211">
        <f>VLOOKUP(A280,'Relatório de Composições'!A:I,9,0)</f>
        <v>174.75</v>
      </c>
      <c r="F280" s="211">
        <f>TRUNC((E280*D280),2)</f>
        <v>699</v>
      </c>
      <c r="G280" s="212">
        <f>$J$1</f>
        <v>0.2026</v>
      </c>
      <c r="H280" s="211">
        <f>ROUND((E280*(1+G280)*D280),4)</f>
        <v>840.61739999999998</v>
      </c>
      <c r="I280" s="212">
        <f>H280/CAPA!$D$37</f>
        <v>1.0021484851029497E-4</v>
      </c>
      <c r="J280" s="212">
        <f t="shared" si="4"/>
        <v>0.99168839111357243</v>
      </c>
    </row>
    <row r="281" spans="1:10" ht="45" x14ac:dyDescent="0.25">
      <c r="A281" s="207">
        <v>91931</v>
      </c>
      <c r="B281" s="208" t="s">
        <v>1895</v>
      </c>
      <c r="C281" s="209" t="s">
        <v>934</v>
      </c>
      <c r="D281" s="210">
        <v>63.5</v>
      </c>
      <c r="E281" s="211">
        <f>VLOOKUP(A281,'Relatório de Composições'!A:I,9,0)</f>
        <v>10.819999999999999</v>
      </c>
      <c r="F281" s="211">
        <f>TRUNC((E281*D281),2)</f>
        <v>687.07</v>
      </c>
      <c r="G281" s="212">
        <f>$J$1</f>
        <v>0.2026</v>
      </c>
      <c r="H281" s="211">
        <f>ROUND((E281*(1+G281)*D281),4)</f>
        <v>826.2704</v>
      </c>
      <c r="I281" s="212">
        <f>H281/CAPA!$D$37</f>
        <v>9.8504459894050296E-5</v>
      </c>
      <c r="J281" s="212">
        <f t="shared" si="4"/>
        <v>0.99178689557346644</v>
      </c>
    </row>
    <row r="282" spans="1:10" ht="45" x14ac:dyDescent="0.25">
      <c r="A282" s="213">
        <v>89731</v>
      </c>
      <c r="B282" s="214" t="s">
        <v>964</v>
      </c>
      <c r="C282" s="215" t="s">
        <v>925</v>
      </c>
      <c r="D282" s="216">
        <v>66</v>
      </c>
      <c r="E282" s="211">
        <f>VLOOKUP(A282,'Relatório de Composições'!A:I,9,0)</f>
        <v>10.36</v>
      </c>
      <c r="F282" s="211">
        <f>TRUNC((E282*D282),2)</f>
        <v>683.76</v>
      </c>
      <c r="G282" s="212">
        <f>$J$1</f>
        <v>0.2026</v>
      </c>
      <c r="H282" s="211">
        <f>ROUND((E282*(1+G282)*D282),4)</f>
        <v>822.28980000000001</v>
      </c>
      <c r="I282" s="212">
        <f>H282/CAPA!$D$37</f>
        <v>9.8029909609961388E-5</v>
      </c>
      <c r="J282" s="212">
        <f t="shared" si="4"/>
        <v>0.99188492548307639</v>
      </c>
    </row>
    <row r="283" spans="1:10" ht="45" x14ac:dyDescent="0.25">
      <c r="A283" s="207">
        <v>92358</v>
      </c>
      <c r="B283" s="208" t="s">
        <v>2132</v>
      </c>
      <c r="C283" s="209" t="s">
        <v>925</v>
      </c>
      <c r="D283" s="210">
        <v>3</v>
      </c>
      <c r="E283" s="211">
        <f>VLOOKUP(A283,'Relatório de Composições'!A:I,9,0)</f>
        <v>227.26</v>
      </c>
      <c r="F283" s="211">
        <f>TRUNC((E283*D283),2)</f>
        <v>681.78</v>
      </c>
      <c r="G283" s="212">
        <f>$J$1</f>
        <v>0.2026</v>
      </c>
      <c r="H283" s="211">
        <f>ROUND((E283*(1+G283)*D283),4)</f>
        <v>819.90859999999998</v>
      </c>
      <c r="I283" s="212">
        <f>H283/CAPA!$D$37</f>
        <v>9.7746033024403303E-5</v>
      </c>
      <c r="J283" s="212">
        <f t="shared" si="4"/>
        <v>0.99198267151610076</v>
      </c>
    </row>
    <row r="284" spans="1:10" ht="45" x14ac:dyDescent="0.25">
      <c r="A284" s="207">
        <v>89383</v>
      </c>
      <c r="B284" s="208" t="s">
        <v>1564</v>
      </c>
      <c r="C284" s="209" t="s">
        <v>925</v>
      </c>
      <c r="D284" s="210">
        <v>108</v>
      </c>
      <c r="E284" s="211">
        <f>VLOOKUP(A284,'Relatório de Composições'!A:I,9,0)</f>
        <v>6.28</v>
      </c>
      <c r="F284" s="211">
        <f>TRUNC((E284*D284),2)</f>
        <v>678.24</v>
      </c>
      <c r="G284" s="212">
        <f>$J$1</f>
        <v>0.2026</v>
      </c>
      <c r="H284" s="211">
        <f>ROUND((E284*(1+G284)*D284),4)</f>
        <v>815.65139999999997</v>
      </c>
      <c r="I284" s="212">
        <f>H284/CAPA!$D$37</f>
        <v>9.7238507659025392E-5</v>
      </c>
      <c r="J284" s="212">
        <f t="shared" si="4"/>
        <v>0.99207991002375984</v>
      </c>
    </row>
    <row r="285" spans="1:10" ht="30" x14ac:dyDescent="0.25">
      <c r="A285" s="207">
        <v>89625</v>
      </c>
      <c r="B285" s="208" t="s">
        <v>1630</v>
      </c>
      <c r="C285" s="209" t="s">
        <v>925</v>
      </c>
      <c r="D285" s="210">
        <v>31</v>
      </c>
      <c r="E285" s="211">
        <f>VLOOKUP(A285,'Relatório de Composições'!A:I,9,0)</f>
        <v>21.189999999999998</v>
      </c>
      <c r="F285" s="211">
        <f>TRUNC((E285*D285),2)</f>
        <v>656.89</v>
      </c>
      <c r="G285" s="212">
        <f>$J$1</f>
        <v>0.2026</v>
      </c>
      <c r="H285" s="211">
        <f>ROUND((E285*(1+G285)*D285),4)</f>
        <v>789.97590000000002</v>
      </c>
      <c r="I285" s="212">
        <f>H285/CAPA!$D$37</f>
        <v>9.4177583220718413E-5</v>
      </c>
      <c r="J285" s="212">
        <f t="shared" si="4"/>
        <v>0.99217408760698056</v>
      </c>
    </row>
    <row r="286" spans="1:10" ht="45" x14ac:dyDescent="0.25">
      <c r="A286" s="213">
        <v>89596</v>
      </c>
      <c r="B286" s="214" t="s">
        <v>1568</v>
      </c>
      <c r="C286" s="215" t="s">
        <v>925</v>
      </c>
      <c r="D286" s="216">
        <v>61</v>
      </c>
      <c r="E286" s="211">
        <f>VLOOKUP(A286,'Relatório de Composições'!A:I,9,0)</f>
        <v>10.66</v>
      </c>
      <c r="F286" s="211">
        <f>TRUNC((E286*D286),2)</f>
        <v>650.26</v>
      </c>
      <c r="G286" s="212">
        <f>$J$1</f>
        <v>0.2026</v>
      </c>
      <c r="H286" s="211">
        <f>ROUND((E286*(1+G286)*D286),4)</f>
        <v>782.0027</v>
      </c>
      <c r="I286" s="212">
        <f>H286/CAPA!$D$37</f>
        <v>9.3227052063330664E-5</v>
      </c>
      <c r="J286" s="212">
        <f t="shared" si="4"/>
        <v>0.99226731465904394</v>
      </c>
    </row>
    <row r="287" spans="1:10" x14ac:dyDescent="0.25">
      <c r="A287" s="213" t="s">
        <v>1934</v>
      </c>
      <c r="B287" s="214" t="s">
        <v>1935</v>
      </c>
      <c r="C287" s="215" t="s">
        <v>925</v>
      </c>
      <c r="D287" s="216">
        <v>102</v>
      </c>
      <c r="E287" s="211">
        <f>VLOOKUP(A287,'Relatório de Composições'!A:I,9,0)</f>
        <v>6.2</v>
      </c>
      <c r="F287" s="211">
        <f>TRUNC((E287*D287),2)</f>
        <v>632.4</v>
      </c>
      <c r="G287" s="212">
        <f>$J$1</f>
        <v>0.2026</v>
      </c>
      <c r="H287" s="211">
        <f>ROUND((E287*(1+G287)*D287),4)</f>
        <v>760.52419999999995</v>
      </c>
      <c r="I287" s="212">
        <f>H287/CAPA!$D$37</f>
        <v>9.0666476201198404E-5</v>
      </c>
      <c r="J287" s="212">
        <f t="shared" si="4"/>
        <v>0.99235798113524509</v>
      </c>
    </row>
    <row r="288" spans="1:10" ht="60" x14ac:dyDescent="0.25">
      <c r="A288" s="213">
        <v>92779</v>
      </c>
      <c r="B288" s="214" t="s">
        <v>3838</v>
      </c>
      <c r="C288" s="215" t="s">
        <v>997</v>
      </c>
      <c r="D288" s="216">
        <v>44.7</v>
      </c>
      <c r="E288" s="211">
        <f>VLOOKUP(A288,'Relatório de Composições'!A:I,9,0)</f>
        <v>14.110000000000001</v>
      </c>
      <c r="F288" s="211">
        <f>TRUNC((E288*D288),2)</f>
        <v>630.71</v>
      </c>
      <c r="G288" s="212">
        <f>$J$1</f>
        <v>0.2026</v>
      </c>
      <c r="H288" s="211">
        <f>ROUND((E288*(1+G288)*D288),4)</f>
        <v>758.50030000000004</v>
      </c>
      <c r="I288" s="212">
        <f>H288/CAPA!$D$37</f>
        <v>9.042519540936614E-5</v>
      </c>
      <c r="J288" s="212">
        <f t="shared" si="4"/>
        <v>0.99244840633065445</v>
      </c>
    </row>
    <row r="289" spans="1:10" x14ac:dyDescent="0.25">
      <c r="A289" s="207" t="s">
        <v>1946</v>
      </c>
      <c r="B289" s="208" t="s">
        <v>1947</v>
      </c>
      <c r="C289" s="209" t="s">
        <v>925</v>
      </c>
      <c r="D289" s="210">
        <v>898</v>
      </c>
      <c r="E289" s="211">
        <f>VLOOKUP(A289,'Relatório de Composições'!A:I,9,0)</f>
        <v>0.70000000000000007</v>
      </c>
      <c r="F289" s="211">
        <f>TRUNC((E289*D289),2)</f>
        <v>628.6</v>
      </c>
      <c r="G289" s="212">
        <f>$J$1</f>
        <v>0.2026</v>
      </c>
      <c r="H289" s="211">
        <f>ROUND((E289*(1+G289)*D289),4)</f>
        <v>755.95439999999996</v>
      </c>
      <c r="I289" s="212">
        <f>H289/CAPA!$D$37</f>
        <v>9.012168398690169E-5</v>
      </c>
      <c r="J289" s="212">
        <f t="shared" si="4"/>
        <v>0.99253852801464137</v>
      </c>
    </row>
    <row r="290" spans="1:10" ht="30" x14ac:dyDescent="0.25">
      <c r="A290" s="207" t="s">
        <v>1991</v>
      </c>
      <c r="B290" s="208" t="s">
        <v>1992</v>
      </c>
      <c r="C290" s="209" t="s">
        <v>925</v>
      </c>
      <c r="D290" s="210">
        <v>1</v>
      </c>
      <c r="E290" s="211">
        <f>VLOOKUP(A290,'Relatório de Composições'!A:I,9,0)</f>
        <v>625.21999999999991</v>
      </c>
      <c r="F290" s="211">
        <f>TRUNC((E290*D290),2)</f>
        <v>625.22</v>
      </c>
      <c r="G290" s="212">
        <f>$J$1</f>
        <v>0.2026</v>
      </c>
      <c r="H290" s="211">
        <f>ROUND((E290*(1+G290)*D290),4)</f>
        <v>751.88959999999997</v>
      </c>
      <c r="I290" s="212">
        <f>H290/CAPA!$D$37</f>
        <v>8.9637095735189737E-5</v>
      </c>
      <c r="J290" s="212">
        <f t="shared" si="4"/>
        <v>0.99262816511037655</v>
      </c>
    </row>
    <row r="291" spans="1:10" ht="30" x14ac:dyDescent="0.25">
      <c r="A291" s="207" t="s">
        <v>1813</v>
      </c>
      <c r="B291" s="208" t="s">
        <v>1814</v>
      </c>
      <c r="C291" s="209" t="s">
        <v>925</v>
      </c>
      <c r="D291" s="210">
        <v>22</v>
      </c>
      <c r="E291" s="211">
        <f>VLOOKUP(A291,'Relatório de Composições'!A:I,9,0)</f>
        <v>27.93</v>
      </c>
      <c r="F291" s="211">
        <f>TRUNC((E291*D291),2)</f>
        <v>614.46</v>
      </c>
      <c r="G291" s="212">
        <f>$J$1</f>
        <v>0.2026</v>
      </c>
      <c r="H291" s="211">
        <f>ROUND((E291*(1+G291)*D291),4)</f>
        <v>738.94960000000003</v>
      </c>
      <c r="I291" s="212">
        <f>H291/CAPA!$D$37</f>
        <v>8.8094443703809927E-5</v>
      </c>
      <c r="J291" s="212">
        <f t="shared" si="4"/>
        <v>0.99271625955408038</v>
      </c>
    </row>
    <row r="292" spans="1:10" ht="30" x14ac:dyDescent="0.25">
      <c r="A292" s="207">
        <v>95577</v>
      </c>
      <c r="B292" s="208" t="s">
        <v>1137</v>
      </c>
      <c r="C292" s="209" t="s">
        <v>997</v>
      </c>
      <c r="D292" s="210">
        <v>41.36</v>
      </c>
      <c r="E292" s="211">
        <f>VLOOKUP(A292,'Relatório de Composições'!A:I,9,0)</f>
        <v>14.8</v>
      </c>
      <c r="F292" s="211">
        <f>TRUNC((E292*D292),2)</f>
        <v>612.12</v>
      </c>
      <c r="G292" s="212">
        <f>$J$1</f>
        <v>0.2026</v>
      </c>
      <c r="H292" s="211">
        <f>ROUND((E292*(1+G292)*D292),4)</f>
        <v>736.14509999999996</v>
      </c>
      <c r="I292" s="212">
        <f>H292/CAPA!$D$37</f>
        <v>8.7760103083871381E-5</v>
      </c>
      <c r="J292" s="212">
        <f t="shared" si="4"/>
        <v>0.99280401965716425</v>
      </c>
    </row>
    <row r="293" spans="1:10" ht="45" x14ac:dyDescent="0.25">
      <c r="A293" s="207">
        <v>86911</v>
      </c>
      <c r="B293" s="208" t="s">
        <v>1443</v>
      </c>
      <c r="C293" s="209" t="s">
        <v>925</v>
      </c>
      <c r="D293" s="210">
        <v>9</v>
      </c>
      <c r="E293" s="211">
        <f>VLOOKUP(A293,'Relatório de Composições'!A:I,9,0)</f>
        <v>67.650000000000006</v>
      </c>
      <c r="F293" s="211">
        <f>TRUNC((E293*D293),2)</f>
        <v>608.85</v>
      </c>
      <c r="G293" s="212">
        <f>$J$1</f>
        <v>0.2026</v>
      </c>
      <c r="H293" s="211">
        <f>ROUND((E293*(1+G293)*D293),4)</f>
        <v>732.20299999999997</v>
      </c>
      <c r="I293" s="212">
        <f>H293/CAPA!$D$37</f>
        <v>8.729014260683102E-5</v>
      </c>
      <c r="J293" s="212">
        <f t="shared" si="4"/>
        <v>0.99289130979977103</v>
      </c>
    </row>
    <row r="294" spans="1:10" x14ac:dyDescent="0.25">
      <c r="A294" s="207">
        <v>72554</v>
      </c>
      <c r="B294" s="208" t="s">
        <v>2187</v>
      </c>
      <c r="C294" s="209" t="s">
        <v>925</v>
      </c>
      <c r="D294" s="210">
        <v>1</v>
      </c>
      <c r="E294" s="211">
        <f>VLOOKUP(A294,'Relatório de Composições'!A:I,9,0)</f>
        <v>582.75</v>
      </c>
      <c r="F294" s="211">
        <f>TRUNC((E294*D294),2)</f>
        <v>582.75</v>
      </c>
      <c r="G294" s="212">
        <f>$J$1</f>
        <v>0.2026</v>
      </c>
      <c r="H294" s="211">
        <f>ROUND((E294*(1+G294)*D294),4)</f>
        <v>700.8152</v>
      </c>
      <c r="I294" s="212">
        <f>H294/CAPA!$D$37</f>
        <v>8.3548221939864768E-5</v>
      </c>
      <c r="J294" s="212">
        <f t="shared" si="4"/>
        <v>0.99297485802171093</v>
      </c>
    </row>
    <row r="295" spans="1:10" ht="75" x14ac:dyDescent="0.25">
      <c r="A295" s="213">
        <v>94792</v>
      </c>
      <c r="B295" s="214" t="s">
        <v>1657</v>
      </c>
      <c r="C295" s="215" t="s">
        <v>925</v>
      </c>
      <c r="D295" s="216">
        <v>6</v>
      </c>
      <c r="E295" s="211">
        <f>VLOOKUP(A295,'Relatório de Composições'!A:I,9,0)</f>
        <v>96.539999999999992</v>
      </c>
      <c r="F295" s="211">
        <f>TRUNC((E295*D295),2)</f>
        <v>579.24</v>
      </c>
      <c r="G295" s="212">
        <f>$J$1</f>
        <v>0.2026</v>
      </c>
      <c r="H295" s="211">
        <f>ROUND((E295*(1+G295)*D295),4)</f>
        <v>696.59400000000005</v>
      </c>
      <c r="I295" s="212">
        <f>H295/CAPA!$D$37</f>
        <v>8.3044988342116671E-5</v>
      </c>
      <c r="J295" s="212">
        <f t="shared" si="4"/>
        <v>0.99305790301005303</v>
      </c>
    </row>
    <row r="296" spans="1:10" x14ac:dyDescent="0.25">
      <c r="A296" s="207" t="s">
        <v>15621</v>
      </c>
      <c r="B296" s="208" t="s">
        <v>15622</v>
      </c>
      <c r="C296" s="209" t="s">
        <v>925</v>
      </c>
      <c r="D296" s="210">
        <v>40</v>
      </c>
      <c r="E296" s="211">
        <f>VLOOKUP(A296,'Relatório de Composições'!A:I,9,0)</f>
        <v>14.260000000000002</v>
      </c>
      <c r="F296" s="211">
        <f>TRUNC((E296*D296),2)</f>
        <v>570.4</v>
      </c>
      <c r="G296" s="212">
        <f>$J$1</f>
        <v>0.2026</v>
      </c>
      <c r="H296" s="211">
        <f>ROUND((E296*(1+G296)*D296),4)</f>
        <v>685.96299999999997</v>
      </c>
      <c r="I296" s="212">
        <f>H296/CAPA!$D$37</f>
        <v>8.1777605517881821E-5</v>
      </c>
      <c r="J296" s="212">
        <f t="shared" si="4"/>
        <v>0.9931396806155709</v>
      </c>
    </row>
    <row r="297" spans="1:10" ht="45" x14ac:dyDescent="0.25">
      <c r="A297" s="207">
        <v>89610</v>
      </c>
      <c r="B297" s="208" t="s">
        <v>1696</v>
      </c>
      <c r="C297" s="209" t="s">
        <v>925</v>
      </c>
      <c r="D297" s="210">
        <v>28</v>
      </c>
      <c r="E297" s="211">
        <f>VLOOKUP(A297,'Relatório de Composições'!A:I,9,0)</f>
        <v>20.37</v>
      </c>
      <c r="F297" s="211">
        <f>TRUNC((E297*D297),2)</f>
        <v>570.36</v>
      </c>
      <c r="G297" s="212">
        <f>$J$1</f>
        <v>0.2026</v>
      </c>
      <c r="H297" s="211">
        <f>ROUND((E297*(1+G297)*D297),4)</f>
        <v>685.91489999999999</v>
      </c>
      <c r="I297" s="212">
        <f>H297/CAPA!$D$37</f>
        <v>8.1771871239465338E-5</v>
      </c>
      <c r="J297" s="212">
        <f t="shared" si="4"/>
        <v>0.99322145248681037</v>
      </c>
    </row>
    <row r="298" spans="1:10" ht="60" x14ac:dyDescent="0.25">
      <c r="A298" s="213">
        <v>94714</v>
      </c>
      <c r="B298" s="214" t="s">
        <v>1694</v>
      </c>
      <c r="C298" s="215" t="s">
        <v>925</v>
      </c>
      <c r="D298" s="216">
        <v>2</v>
      </c>
      <c r="E298" s="211">
        <f>VLOOKUP(A298,'Relatório de Composições'!A:I,9,0)</f>
        <v>283.62</v>
      </c>
      <c r="F298" s="211">
        <f>TRUNC((E298*D298),2)</f>
        <v>567.24</v>
      </c>
      <c r="G298" s="212">
        <f>$J$1</f>
        <v>0.2026</v>
      </c>
      <c r="H298" s="211">
        <f>ROUND((E298*(1+G298)*D298),4)</f>
        <v>682.16279999999995</v>
      </c>
      <c r="I298" s="212">
        <f>H298/CAPA!$D$37</f>
        <v>8.1324561758248936E-5</v>
      </c>
      <c r="J298" s="212">
        <f t="shared" si="4"/>
        <v>0.99330277704856862</v>
      </c>
    </row>
    <row r="299" spans="1:10" x14ac:dyDescent="0.25">
      <c r="A299" s="207" t="s">
        <v>1470</v>
      </c>
      <c r="B299" s="208" t="s">
        <v>1471</v>
      </c>
      <c r="C299" s="209" t="s">
        <v>925</v>
      </c>
      <c r="D299" s="210">
        <v>1</v>
      </c>
      <c r="E299" s="211">
        <f>VLOOKUP(A299,'Relatório de Composições'!A:I,9,0)</f>
        <v>566.57000000000005</v>
      </c>
      <c r="F299" s="211">
        <f>TRUNC((E299*D299),2)</f>
        <v>566.57000000000005</v>
      </c>
      <c r="G299" s="212">
        <f>$J$1</f>
        <v>0.2026</v>
      </c>
      <c r="H299" s="211">
        <f>ROUND((E299*(1+G299)*D299),4)</f>
        <v>681.35709999999995</v>
      </c>
      <c r="I299" s="212">
        <f>H299/CAPA!$D$37</f>
        <v>8.1228509614378558E-5</v>
      </c>
      <c r="J299" s="212">
        <f t="shared" si="4"/>
        <v>0.99338400555818296</v>
      </c>
    </row>
    <row r="300" spans="1:10" ht="30" x14ac:dyDescent="0.25">
      <c r="A300" s="207">
        <v>89513</v>
      </c>
      <c r="B300" s="208" t="s">
        <v>1611</v>
      </c>
      <c r="C300" s="209" t="s">
        <v>925</v>
      </c>
      <c r="D300" s="210">
        <v>5</v>
      </c>
      <c r="E300" s="211">
        <f>VLOOKUP(A300,'Relatório de Composições'!A:I,9,0)</f>
        <v>111.7</v>
      </c>
      <c r="F300" s="211">
        <f>TRUNC((E300*D300),2)</f>
        <v>558.5</v>
      </c>
      <c r="G300" s="212">
        <f>$J$1</f>
        <v>0.2026</v>
      </c>
      <c r="H300" s="211">
        <f>ROUND((E300*(1+G300)*D300),4)</f>
        <v>671.65210000000002</v>
      </c>
      <c r="I300" s="212">
        <f>H300/CAPA!$D$37</f>
        <v>8.0071520590843708E-5</v>
      </c>
      <c r="J300" s="212">
        <f t="shared" si="4"/>
        <v>0.99346407707877382</v>
      </c>
    </row>
    <row r="301" spans="1:10" ht="30" x14ac:dyDescent="0.25">
      <c r="A301" s="213">
        <v>98400</v>
      </c>
      <c r="B301" s="214" t="s">
        <v>2005</v>
      </c>
      <c r="C301" s="215" t="s">
        <v>934</v>
      </c>
      <c r="D301" s="216">
        <v>40</v>
      </c>
      <c r="E301" s="211">
        <f>VLOOKUP(A301,'Relatório de Composições'!A:I,9,0)</f>
        <v>13.86</v>
      </c>
      <c r="F301" s="211">
        <f>TRUNC((E301*D301),2)</f>
        <v>554.4</v>
      </c>
      <c r="G301" s="212">
        <f>$J$1</f>
        <v>0.2026</v>
      </c>
      <c r="H301" s="211">
        <f>ROUND((E301*(1+G301)*D301),4)</f>
        <v>666.72140000000002</v>
      </c>
      <c r="I301" s="212">
        <f>H301/CAPA!$D$37</f>
        <v>7.9483703406058197E-5</v>
      </c>
      <c r="J301" s="212">
        <f t="shared" si="4"/>
        <v>0.99354356078217987</v>
      </c>
    </row>
    <row r="302" spans="1:10" ht="45" x14ac:dyDescent="0.25">
      <c r="A302" s="207" t="s">
        <v>1733</v>
      </c>
      <c r="B302" s="208" t="s">
        <v>1734</v>
      </c>
      <c r="C302" s="209" t="s">
        <v>934</v>
      </c>
      <c r="D302" s="210">
        <v>95.5</v>
      </c>
      <c r="E302" s="211">
        <f>VLOOKUP(A302,'Relatório de Composições'!A:I,9,0)</f>
        <v>5.78</v>
      </c>
      <c r="F302" s="211">
        <f>TRUNC((E302*D302),2)</f>
        <v>551.99</v>
      </c>
      <c r="G302" s="212">
        <f>$J$1</f>
        <v>0.2026</v>
      </c>
      <c r="H302" s="211">
        <f>ROUND((E302*(1+G302)*D302),4)</f>
        <v>663.82320000000004</v>
      </c>
      <c r="I302" s="212">
        <f>H302/CAPA!$D$37</f>
        <v>7.9138192268705419E-5</v>
      </c>
      <c r="J302" s="212">
        <f t="shared" si="4"/>
        <v>0.99362269897444855</v>
      </c>
    </row>
    <row r="303" spans="1:10" ht="30" x14ac:dyDescent="0.25">
      <c r="A303" s="207">
        <v>89395</v>
      </c>
      <c r="B303" s="208" t="s">
        <v>1625</v>
      </c>
      <c r="C303" s="209" t="s">
        <v>925</v>
      </c>
      <c r="D303" s="210">
        <v>48</v>
      </c>
      <c r="E303" s="211">
        <f>VLOOKUP(A303,'Relatório de Composições'!A:I,9,0)</f>
        <v>11.47</v>
      </c>
      <c r="F303" s="211">
        <f>TRUNC((E303*D303),2)</f>
        <v>550.55999999999995</v>
      </c>
      <c r="G303" s="212">
        <f>$J$1</f>
        <v>0.2026</v>
      </c>
      <c r="H303" s="211">
        <f>ROUND((E303*(1+G303)*D303),4)</f>
        <v>662.10350000000005</v>
      </c>
      <c r="I303" s="212">
        <f>H303/CAPA!$D$37</f>
        <v>7.8933176913345001E-5</v>
      </c>
      <c r="J303" s="212">
        <f t="shared" si="4"/>
        <v>0.99370163215136187</v>
      </c>
    </row>
    <row r="304" spans="1:10" ht="60" x14ac:dyDescent="0.25">
      <c r="A304" s="207">
        <v>87264</v>
      </c>
      <c r="B304" s="208" t="s">
        <v>1500</v>
      </c>
      <c r="C304" s="209" t="s">
        <v>913</v>
      </c>
      <c r="D304" s="210">
        <v>9.5399999999999991</v>
      </c>
      <c r="E304" s="211">
        <f>VLOOKUP(A304,'Relatório de Composições'!A:I,9,0)</f>
        <v>57.71</v>
      </c>
      <c r="F304" s="211">
        <f>TRUNC((E304*D304),2)</f>
        <v>550.54999999999995</v>
      </c>
      <c r="G304" s="212">
        <f>$J$1</f>
        <v>0.2026</v>
      </c>
      <c r="H304" s="211">
        <f>ROUND((E304*(1+G304)*D304),4)</f>
        <v>662.09550000000002</v>
      </c>
      <c r="I304" s="212">
        <f>H304/CAPA!$D$37</f>
        <v>7.8932223187205041E-5</v>
      </c>
      <c r="J304" s="212">
        <f t="shared" si="4"/>
        <v>0.99378056437454909</v>
      </c>
    </row>
    <row r="305" spans="1:10" ht="45" x14ac:dyDescent="0.25">
      <c r="A305" s="207">
        <v>91943</v>
      </c>
      <c r="B305" s="208" t="s">
        <v>2019</v>
      </c>
      <c r="C305" s="209" t="s">
        <v>925</v>
      </c>
      <c r="D305" s="210">
        <v>31</v>
      </c>
      <c r="E305" s="211">
        <f>VLOOKUP(A305,'Relatório de Composições'!A:I,9,0)</f>
        <v>17.55</v>
      </c>
      <c r="F305" s="211">
        <f>TRUNC((E305*D305),2)</f>
        <v>544.04999999999995</v>
      </c>
      <c r="G305" s="212">
        <f>$J$1</f>
        <v>0.2026</v>
      </c>
      <c r="H305" s="211">
        <f>ROUND((E305*(1+G305)*D305),4)</f>
        <v>654.27449999999999</v>
      </c>
      <c r="I305" s="212">
        <f>H305/CAPA!$D$37</f>
        <v>7.799983666962995E-5</v>
      </c>
      <c r="J305" s="212">
        <f t="shared" si="4"/>
        <v>0.99385856421121876</v>
      </c>
    </row>
    <row r="306" spans="1:10" ht="45" x14ac:dyDescent="0.25">
      <c r="A306" s="207">
        <v>92984</v>
      </c>
      <c r="B306" s="208" t="s">
        <v>1897</v>
      </c>
      <c r="C306" s="209" t="s">
        <v>934</v>
      </c>
      <c r="D306" s="210">
        <v>18</v>
      </c>
      <c r="E306" s="211">
        <f>VLOOKUP(A306,'Relatório de Composições'!A:I,9,0)</f>
        <v>30.12</v>
      </c>
      <c r="F306" s="211">
        <f>TRUNC((E306*D306),2)</f>
        <v>542.16</v>
      </c>
      <c r="G306" s="212">
        <f>$J$1</f>
        <v>0.2026</v>
      </c>
      <c r="H306" s="211">
        <f>ROUND((E306*(1+G306)*D306),4)</f>
        <v>652.00160000000005</v>
      </c>
      <c r="I306" s="212">
        <f>H306/CAPA!$D$37</f>
        <v>7.772887115169154E-5</v>
      </c>
      <c r="J306" s="212">
        <f t="shared" si="4"/>
        <v>0.99393629308237041</v>
      </c>
    </row>
    <row r="307" spans="1:10" ht="60" x14ac:dyDescent="0.25">
      <c r="A307" s="207">
        <v>92776</v>
      </c>
      <c r="B307" s="208" t="s">
        <v>3836</v>
      </c>
      <c r="C307" s="209" t="s">
        <v>997</v>
      </c>
      <c r="D307" s="210">
        <v>27.2</v>
      </c>
      <c r="E307" s="211">
        <f>VLOOKUP(A307,'Relatório de Composições'!A:I,9,0)</f>
        <v>19.859999999999996</v>
      </c>
      <c r="F307" s="211">
        <f>TRUNC((E307*D307),2)</f>
        <v>540.19000000000005</v>
      </c>
      <c r="G307" s="212">
        <f>$J$1</f>
        <v>0.2026</v>
      </c>
      <c r="H307" s="211">
        <f>ROUND((E307*(1+G307)*D307),4)</f>
        <v>649.63490000000002</v>
      </c>
      <c r="I307" s="212">
        <f>H307/CAPA!$D$37</f>
        <v>7.7446723194762122E-5</v>
      </c>
      <c r="J307" s="212">
        <f t="shared" si="4"/>
        <v>0.99401373980556518</v>
      </c>
    </row>
    <row r="308" spans="1:10" ht="30" x14ac:dyDescent="0.25">
      <c r="A308" s="207" t="s">
        <v>2085</v>
      </c>
      <c r="B308" s="208" t="s">
        <v>2086</v>
      </c>
      <c r="C308" s="209" t="s">
        <v>925</v>
      </c>
      <c r="D308" s="210">
        <v>1</v>
      </c>
      <c r="E308" s="211">
        <f>VLOOKUP(A308,'Relatório de Composições'!A:I,9,0)</f>
        <v>528.57999999999993</v>
      </c>
      <c r="F308" s="211">
        <f>TRUNC((E308*D308),2)</f>
        <v>528.58000000000004</v>
      </c>
      <c r="G308" s="212">
        <f>$J$1</f>
        <v>0.2026</v>
      </c>
      <c r="H308" s="211">
        <f>ROUND((E308*(1+G308)*D308),4)</f>
        <v>635.6703</v>
      </c>
      <c r="I308" s="212">
        <f>H308/CAPA!$D$37</f>
        <v>7.5781922688007364E-5</v>
      </c>
      <c r="J308" s="212">
        <f t="shared" si="4"/>
        <v>0.99408952172825316</v>
      </c>
    </row>
    <row r="309" spans="1:10" ht="30" x14ac:dyDescent="0.25">
      <c r="A309" s="207" t="s">
        <v>1446</v>
      </c>
      <c r="B309" s="208" t="s">
        <v>1447</v>
      </c>
      <c r="C309" s="209" t="s">
        <v>913</v>
      </c>
      <c r="D309" s="210">
        <v>6.97</v>
      </c>
      <c r="E309" s="211">
        <f>VLOOKUP(A309,'Relatório de Composições'!A:I,9,0)</f>
        <v>75.829999999999984</v>
      </c>
      <c r="F309" s="211">
        <f>TRUNC((E309*D309),2)</f>
        <v>528.53</v>
      </c>
      <c r="G309" s="212">
        <f>$J$1</f>
        <v>0.2026</v>
      </c>
      <c r="H309" s="211">
        <f>ROUND((E309*(1+G309)*D309),4)</f>
        <v>635.61630000000002</v>
      </c>
      <c r="I309" s="212">
        <f>H309/CAPA!$D$37</f>
        <v>7.5775485036562657E-5</v>
      </c>
      <c r="J309" s="212">
        <f t="shared" si="4"/>
        <v>0.99416529721328972</v>
      </c>
    </row>
    <row r="310" spans="1:10" ht="45" x14ac:dyDescent="0.25">
      <c r="A310" s="207">
        <v>89797</v>
      </c>
      <c r="B310" s="208" t="s">
        <v>1812</v>
      </c>
      <c r="C310" s="209" t="s">
        <v>925</v>
      </c>
      <c r="D310" s="210">
        <v>12</v>
      </c>
      <c r="E310" s="211">
        <f>VLOOKUP(A310,'Relatório de Composições'!A:I,9,0)</f>
        <v>43.910000000000004</v>
      </c>
      <c r="F310" s="211">
        <f>TRUNC((E310*D310),2)</f>
        <v>526.91999999999996</v>
      </c>
      <c r="G310" s="212">
        <f>$J$1</f>
        <v>0.2026</v>
      </c>
      <c r="H310" s="211">
        <f>ROUND((E310*(1+G310)*D310),4)</f>
        <v>633.67399999999998</v>
      </c>
      <c r="I310" s="212">
        <f>H310/CAPA!$D$37</f>
        <v>7.5543932251357943E-5</v>
      </c>
      <c r="J310" s="212">
        <f t="shared" si="4"/>
        <v>0.99424084114554112</v>
      </c>
    </row>
    <row r="311" spans="1:10" ht="30" x14ac:dyDescent="0.25">
      <c r="A311" s="207">
        <v>89521</v>
      </c>
      <c r="B311" s="208" t="s">
        <v>1678</v>
      </c>
      <c r="C311" s="209" t="s">
        <v>925</v>
      </c>
      <c r="D311" s="210">
        <v>4</v>
      </c>
      <c r="E311" s="211">
        <f>VLOOKUP(A311,'Relatório de Composições'!A:I,9,0)</f>
        <v>131.69000000000003</v>
      </c>
      <c r="F311" s="211">
        <f>TRUNC((E311*D311),2)</f>
        <v>526.76</v>
      </c>
      <c r="G311" s="212">
        <f>$J$1</f>
        <v>0.2026</v>
      </c>
      <c r="H311" s="211">
        <f>ROUND((E311*(1+G311)*D311),4)</f>
        <v>633.48159999999996</v>
      </c>
      <c r="I311" s="212">
        <f>H311/CAPA!$D$37</f>
        <v>7.5520995137691986E-5</v>
      </c>
      <c r="J311" s="212">
        <f t="shared" si="4"/>
        <v>0.99431636214067887</v>
      </c>
    </row>
    <row r="312" spans="1:10" ht="45" x14ac:dyDescent="0.25">
      <c r="A312" s="207">
        <v>92787</v>
      </c>
      <c r="B312" s="208" t="s">
        <v>1179</v>
      </c>
      <c r="C312" s="209" t="s">
        <v>997</v>
      </c>
      <c r="D312" s="210">
        <v>33.299999999999997</v>
      </c>
      <c r="E312" s="211">
        <f>VLOOKUP(A312,'Relatório de Composições'!A:I,9,0)</f>
        <v>15.73</v>
      </c>
      <c r="F312" s="211">
        <f>TRUNC((E312*D312),2)</f>
        <v>523.79999999999995</v>
      </c>
      <c r="G312" s="212">
        <f>$J$1</f>
        <v>0.2026</v>
      </c>
      <c r="H312" s="211">
        <f>ROUND((E312*(1+G312)*D312),4)</f>
        <v>629.93269999999995</v>
      </c>
      <c r="I312" s="212">
        <f>H312/CAPA!$D$37</f>
        <v>7.5097910300430483E-5</v>
      </c>
      <c r="J312" s="212">
        <f t="shared" si="4"/>
        <v>0.99439146005097934</v>
      </c>
    </row>
    <row r="313" spans="1:10" ht="45" x14ac:dyDescent="0.25">
      <c r="A313" s="207">
        <v>89632</v>
      </c>
      <c r="B313" s="208" t="s">
        <v>1640</v>
      </c>
      <c r="C313" s="209" t="s">
        <v>925</v>
      </c>
      <c r="D313" s="210">
        <v>5</v>
      </c>
      <c r="E313" s="211">
        <f>VLOOKUP(A313,'Relatório de Composições'!A:I,9,0)</f>
        <v>104.53</v>
      </c>
      <c r="F313" s="211">
        <f>TRUNC((E313*D313),2)</f>
        <v>522.65</v>
      </c>
      <c r="G313" s="212">
        <f>$J$1</f>
        <v>0.2026</v>
      </c>
      <c r="H313" s="211">
        <f>ROUND((E313*(1+G313)*D313),4)</f>
        <v>628.53890000000001</v>
      </c>
      <c r="I313" s="212">
        <f>H313/CAPA!$D$37</f>
        <v>7.4931747363696542E-5</v>
      </c>
      <c r="J313" s="212">
        <f t="shared" si="4"/>
        <v>0.99446639179834306</v>
      </c>
    </row>
    <row r="314" spans="1:10" x14ac:dyDescent="0.25">
      <c r="A314" s="207" t="s">
        <v>1995</v>
      </c>
      <c r="B314" s="208" t="s">
        <v>1996</v>
      </c>
      <c r="C314" s="209" t="s">
        <v>925</v>
      </c>
      <c r="D314" s="210">
        <v>1</v>
      </c>
      <c r="E314" s="211">
        <f>VLOOKUP(A314,'Relatório de Composições'!A:I,9,0)</f>
        <v>520</v>
      </c>
      <c r="F314" s="211">
        <f>TRUNC((E314*D314),2)</f>
        <v>520</v>
      </c>
      <c r="G314" s="212">
        <f>$J$1</f>
        <v>0.2026</v>
      </c>
      <c r="H314" s="211">
        <f>ROUND((E314*(1+G314)*D314),4)</f>
        <v>625.35199999999998</v>
      </c>
      <c r="I314" s="212">
        <f>H314/CAPA!$D$37</f>
        <v>7.4551818634268079E-5</v>
      </c>
      <c r="J314" s="212">
        <f t="shared" si="4"/>
        <v>0.99454094361697731</v>
      </c>
    </row>
    <row r="315" spans="1:10" ht="60" x14ac:dyDescent="0.25">
      <c r="A315" s="207">
        <v>92780</v>
      </c>
      <c r="B315" s="208" t="s">
        <v>3839</v>
      </c>
      <c r="C315" s="209" t="s">
        <v>997</v>
      </c>
      <c r="D315" s="210">
        <v>37.4</v>
      </c>
      <c r="E315" s="211">
        <f>VLOOKUP(A315,'Relatório de Composições'!A:I,9,0)</f>
        <v>13.389999999999999</v>
      </c>
      <c r="F315" s="211">
        <f>TRUNC((E315*D315),2)</f>
        <v>500.78</v>
      </c>
      <c r="G315" s="212">
        <f>$J$1</f>
        <v>0.2026</v>
      </c>
      <c r="H315" s="211">
        <f>ROUND((E315*(1+G315)*D315),4)</f>
        <v>602.24519999999995</v>
      </c>
      <c r="I315" s="212">
        <f>H315/CAPA!$D$37</f>
        <v>7.1797123737924411E-5</v>
      </c>
      <c r="J315" s="212">
        <f t="shared" si="4"/>
        <v>0.99461274074071526</v>
      </c>
    </row>
    <row r="316" spans="1:10" ht="60" x14ac:dyDescent="0.25">
      <c r="A316" s="207">
        <v>94498</v>
      </c>
      <c r="B316" s="208" t="s">
        <v>1767</v>
      </c>
      <c r="C316" s="209" t="s">
        <v>925</v>
      </c>
      <c r="D316" s="210">
        <v>4</v>
      </c>
      <c r="E316" s="211">
        <f>VLOOKUP(A316,'Relatório de Composições'!A:I,9,0)</f>
        <v>122.83</v>
      </c>
      <c r="F316" s="211">
        <f>TRUNC((E316*D316),2)</f>
        <v>491.32</v>
      </c>
      <c r="G316" s="212">
        <f>$J$1</f>
        <v>0.2026</v>
      </c>
      <c r="H316" s="211">
        <f>ROUND((E316*(1+G316)*D316),4)</f>
        <v>590.8614</v>
      </c>
      <c r="I316" s="212">
        <f>H316/CAPA!$D$37</f>
        <v>7.043999528391966E-5</v>
      </c>
      <c r="J316" s="212">
        <f t="shared" si="4"/>
        <v>0.99468318073599915</v>
      </c>
    </row>
    <row r="317" spans="1:10" ht="45" x14ac:dyDescent="0.25">
      <c r="A317" s="207">
        <v>92346</v>
      </c>
      <c r="B317" s="208" t="s">
        <v>2146</v>
      </c>
      <c r="C317" s="209" t="s">
        <v>925</v>
      </c>
      <c r="D317" s="210">
        <v>6</v>
      </c>
      <c r="E317" s="211">
        <f>VLOOKUP(A317,'Relatório de Composições'!A:I,9,0)</f>
        <v>81.819999999999993</v>
      </c>
      <c r="F317" s="211">
        <f>TRUNC((E317*D317),2)</f>
        <v>490.92</v>
      </c>
      <c r="G317" s="212">
        <f>$J$1</f>
        <v>0.2026</v>
      </c>
      <c r="H317" s="211">
        <f>ROUND((E317*(1+G317)*D317),4)</f>
        <v>590.38040000000001</v>
      </c>
      <c r="I317" s="212">
        <f>H317/CAPA!$D$37</f>
        <v>7.0382652499754767E-5</v>
      </c>
      <c r="J317" s="212">
        <f t="shared" si="4"/>
        <v>0.99475356338849885</v>
      </c>
    </row>
    <row r="318" spans="1:10" ht="60" x14ac:dyDescent="0.25">
      <c r="A318" s="207">
        <v>94499</v>
      </c>
      <c r="B318" s="208" t="s">
        <v>2172</v>
      </c>
      <c r="C318" s="209" t="s">
        <v>925</v>
      </c>
      <c r="D318" s="210">
        <v>2</v>
      </c>
      <c r="E318" s="211">
        <f>VLOOKUP(A318,'Relatório de Composições'!A:I,9,0)</f>
        <v>244.09</v>
      </c>
      <c r="F318" s="211">
        <f>TRUNC((E318*D318),2)</f>
        <v>488.18</v>
      </c>
      <c r="G318" s="212">
        <f>$J$1</f>
        <v>0.2026</v>
      </c>
      <c r="H318" s="211">
        <f>ROUND((E318*(1+G318)*D318),4)</f>
        <v>587.08529999999996</v>
      </c>
      <c r="I318" s="212">
        <f>H318/CAPA!$D$37</f>
        <v>6.9989824624283392E-5</v>
      </c>
      <c r="J318" s="212">
        <f t="shared" si="4"/>
        <v>0.9948235532131231</v>
      </c>
    </row>
    <row r="319" spans="1:10" x14ac:dyDescent="0.25">
      <c r="A319" s="213" t="s">
        <v>15618</v>
      </c>
      <c r="B319" s="214" t="s">
        <v>15619</v>
      </c>
      <c r="C319" s="215" t="s">
        <v>925</v>
      </c>
      <c r="D319" s="216">
        <v>37</v>
      </c>
      <c r="E319" s="211">
        <f>VLOOKUP(A319,'Relatório de Composições'!A:I,9,0)</f>
        <v>12.81</v>
      </c>
      <c r="F319" s="211">
        <f>TRUNC((E319*D319),2)</f>
        <v>473.97</v>
      </c>
      <c r="G319" s="212">
        <f>$J$1</f>
        <v>0.2026</v>
      </c>
      <c r="H319" s="211">
        <f>ROUND((E319*(1+G319)*D319),4)</f>
        <v>569.99630000000002</v>
      </c>
      <c r="I319" s="212">
        <f>H319/CAPA!$D$37</f>
        <v>6.7952546373568583E-5</v>
      </c>
      <c r="J319" s="212">
        <f t="shared" si="4"/>
        <v>0.9948915057594967</v>
      </c>
    </row>
    <row r="320" spans="1:10" ht="30" x14ac:dyDescent="0.25">
      <c r="A320" s="207" t="s">
        <v>1335</v>
      </c>
      <c r="B320" s="208" t="s">
        <v>1336</v>
      </c>
      <c r="C320" s="209" t="s">
        <v>934</v>
      </c>
      <c r="D320" s="210">
        <v>21.97</v>
      </c>
      <c r="E320" s="211">
        <f>VLOOKUP(A320,'Relatório de Composições'!A:I,9,0)</f>
        <v>21.4</v>
      </c>
      <c r="F320" s="211">
        <f>TRUNC((E320*D320),2)</f>
        <v>470.15</v>
      </c>
      <c r="G320" s="212">
        <f>$J$1</f>
        <v>0.2026</v>
      </c>
      <c r="H320" s="211">
        <f>ROUND((E320*(1+G320)*D320),4)</f>
        <v>565.41200000000003</v>
      </c>
      <c r="I320" s="212">
        <f>H320/CAPA!$D$37</f>
        <v>6.7406025530643204E-5</v>
      </c>
      <c r="J320" s="212">
        <f t="shared" si="4"/>
        <v>0.99495891178502738</v>
      </c>
    </row>
    <row r="321" spans="1:10" ht="45" x14ac:dyDescent="0.25">
      <c r="A321" s="207">
        <v>92768</v>
      </c>
      <c r="B321" s="208" t="s">
        <v>3829</v>
      </c>
      <c r="C321" s="209" t="s">
        <v>997</v>
      </c>
      <c r="D321" s="210">
        <v>27</v>
      </c>
      <c r="E321" s="211">
        <f>VLOOKUP(A321,'Relatório de Composições'!A:I,9,0)</f>
        <v>16.86</v>
      </c>
      <c r="F321" s="211">
        <f>TRUNC((E321*D321),2)</f>
        <v>455.22</v>
      </c>
      <c r="G321" s="212">
        <f>$J$1</f>
        <v>0.2026</v>
      </c>
      <c r="H321" s="211">
        <f>ROUND((E321*(1+G321)*D321),4)</f>
        <v>547.44759999999997</v>
      </c>
      <c r="I321" s="212">
        <f>H321/CAPA!$D$37</f>
        <v>6.5264385797063638E-5</v>
      </c>
      <c r="J321" s="212">
        <f t="shared" si="4"/>
        <v>0.99502417617082439</v>
      </c>
    </row>
    <row r="322" spans="1:10" ht="45" x14ac:dyDescent="0.25">
      <c r="A322" s="207">
        <v>101159</v>
      </c>
      <c r="B322" s="208" t="s">
        <v>1197</v>
      </c>
      <c r="C322" s="209" t="s">
        <v>913</v>
      </c>
      <c r="D322" s="210">
        <v>3.4</v>
      </c>
      <c r="E322" s="211">
        <f>VLOOKUP(A322,'Relatório de Composições'!A:I,9,0)</f>
        <v>133.64999999999998</v>
      </c>
      <c r="F322" s="211">
        <f>TRUNC((E322*D322),2)</f>
        <v>454.41</v>
      </c>
      <c r="G322" s="212">
        <f>$J$1</f>
        <v>0.2026</v>
      </c>
      <c r="H322" s="211">
        <f>ROUND((E322*(1+G322)*D322),4)</f>
        <v>546.47349999999994</v>
      </c>
      <c r="I322" s="212">
        <f>H322/CAPA!$D$37</f>
        <v>6.5148257717947169E-5</v>
      </c>
      <c r="J322" s="212">
        <f t="shared" si="4"/>
        <v>0.99508932442854237</v>
      </c>
    </row>
    <row r="323" spans="1:10" ht="30" x14ac:dyDescent="0.25">
      <c r="A323" s="207">
        <v>100860</v>
      </c>
      <c r="B323" s="208" t="s">
        <v>1014</v>
      </c>
      <c r="C323" s="209" t="s">
        <v>925</v>
      </c>
      <c r="D323" s="210">
        <v>6</v>
      </c>
      <c r="E323" s="211">
        <f>VLOOKUP(A323,'Relatório de Composições'!A:I,9,0)</f>
        <v>74.239999999999995</v>
      </c>
      <c r="F323" s="211">
        <f>TRUNC((E323*D323),2)</f>
        <v>445.44</v>
      </c>
      <c r="G323" s="212">
        <f>$J$1</f>
        <v>0.2026</v>
      </c>
      <c r="H323" s="211">
        <f>ROUND((E323*(1+G323)*D323),4)</f>
        <v>535.68610000000001</v>
      </c>
      <c r="I323" s="212">
        <f>H323/CAPA!$D$37</f>
        <v>6.3862229547676189E-5</v>
      </c>
      <c r="J323" s="212">
        <f t="shared" si="4"/>
        <v>0.99515318665809005</v>
      </c>
    </row>
    <row r="324" spans="1:10" ht="60" x14ac:dyDescent="0.25">
      <c r="A324" s="207">
        <v>94497</v>
      </c>
      <c r="B324" s="208" t="s">
        <v>1661</v>
      </c>
      <c r="C324" s="209" t="s">
        <v>925</v>
      </c>
      <c r="D324" s="210">
        <v>5</v>
      </c>
      <c r="E324" s="211">
        <f>VLOOKUP(A324,'Relatório de Composições'!A:I,9,0)</f>
        <v>89.009999999999991</v>
      </c>
      <c r="F324" s="211">
        <f>TRUNC((E324*D324),2)</f>
        <v>445.05</v>
      </c>
      <c r="G324" s="212">
        <f>$J$1</f>
        <v>0.2026</v>
      </c>
      <c r="H324" s="211">
        <f>ROUND((E324*(1+G324)*D324),4)</f>
        <v>535.21709999999996</v>
      </c>
      <c r="I324" s="212">
        <f>H324/CAPA!$D$37</f>
        <v>6.3806317352721215E-5</v>
      </c>
      <c r="J324" s="212">
        <f t="shared" si="4"/>
        <v>0.99521699297544275</v>
      </c>
    </row>
    <row r="325" spans="1:10" ht="60" x14ac:dyDescent="0.25">
      <c r="A325" s="207">
        <v>97331</v>
      </c>
      <c r="B325" s="208" t="s">
        <v>2049</v>
      </c>
      <c r="C325" s="209" t="s">
        <v>934</v>
      </c>
      <c r="D325" s="210">
        <v>14.65</v>
      </c>
      <c r="E325" s="211">
        <f>VLOOKUP(A325,'Relatório de Composições'!A:I,9,0)</f>
        <v>30.189999999999998</v>
      </c>
      <c r="F325" s="211">
        <f>TRUNC((E325*D325),2)</f>
        <v>442.28</v>
      </c>
      <c r="G325" s="212">
        <f>$J$1</f>
        <v>0.2026</v>
      </c>
      <c r="H325" s="211">
        <f>ROUND((E325*(1+G325)*D325),4)</f>
        <v>531.89009999999996</v>
      </c>
      <c r="I325" s="212">
        <f>H325/CAPA!$D$37</f>
        <v>6.3409686494266763E-5</v>
      </c>
      <c r="J325" s="212">
        <f t="shared" si="4"/>
        <v>0.99528040266193707</v>
      </c>
    </row>
    <row r="326" spans="1:10" ht="45" x14ac:dyDescent="0.25">
      <c r="A326" s="213">
        <v>95789</v>
      </c>
      <c r="B326" s="214" t="s">
        <v>1909</v>
      </c>
      <c r="C326" s="215" t="s">
        <v>925</v>
      </c>
      <c r="D326" s="216">
        <v>16</v>
      </c>
      <c r="E326" s="211">
        <f>VLOOKUP(A326,'Relatório de Composições'!A:I,9,0)</f>
        <v>27.160000000000004</v>
      </c>
      <c r="F326" s="211">
        <f>TRUNC((E326*D326),2)</f>
        <v>434.56</v>
      </c>
      <c r="G326" s="212">
        <f>$J$1</f>
        <v>0.2026</v>
      </c>
      <c r="H326" s="211">
        <f>ROUND((E326*(1+G326)*D326),4)</f>
        <v>522.6019</v>
      </c>
      <c r="I326" s="212">
        <f>H326/CAPA!$D$37</f>
        <v>6.2302386602623654E-5</v>
      </c>
      <c r="J326" s="212">
        <f t="shared" si="4"/>
        <v>0.99534270504853972</v>
      </c>
    </row>
    <row r="327" spans="1:10" ht="30" x14ac:dyDescent="0.25">
      <c r="A327" s="213">
        <v>97668</v>
      </c>
      <c r="B327" s="214" t="s">
        <v>1875</v>
      </c>
      <c r="C327" s="215" t="s">
        <v>934</v>
      </c>
      <c r="D327" s="216">
        <v>35.700000000000003</v>
      </c>
      <c r="E327" s="211">
        <f>VLOOKUP(A327,'Relatório de Composições'!A:I,9,0)</f>
        <v>11.940000000000001</v>
      </c>
      <c r="F327" s="211">
        <f>TRUNC((E327*D327),2)</f>
        <v>426.25</v>
      </c>
      <c r="G327" s="212">
        <f>$J$1</f>
        <v>0.2026</v>
      </c>
      <c r="H327" s="211">
        <f>ROUND((E327*(1+G327)*D327),4)</f>
        <v>512.61789999999996</v>
      </c>
      <c r="I327" s="212">
        <f>H327/CAPA!$D$37</f>
        <v>6.1112136379957803E-5</v>
      </c>
      <c r="J327" s="212">
        <f t="shared" si="4"/>
        <v>0.99540381718491966</v>
      </c>
    </row>
    <row r="328" spans="1:10" x14ac:dyDescent="0.25">
      <c r="A328" s="207" t="s">
        <v>1752</v>
      </c>
      <c r="B328" s="208" t="s">
        <v>1753</v>
      </c>
      <c r="C328" s="209" t="s">
        <v>925</v>
      </c>
      <c r="D328" s="210">
        <v>27</v>
      </c>
      <c r="E328" s="211">
        <f>VLOOKUP(A328,'Relatório de Composições'!A:I,9,0)</f>
        <v>15.73</v>
      </c>
      <c r="F328" s="211">
        <f>TRUNC((E328*D328),2)</f>
        <v>424.71</v>
      </c>
      <c r="G328" s="212">
        <f>$J$1</f>
        <v>0.2026</v>
      </c>
      <c r="H328" s="211">
        <f>ROUND((E328*(1+G328)*D328),4)</f>
        <v>510.75619999999998</v>
      </c>
      <c r="I328" s="212">
        <f>H328/CAPA!$D$37</f>
        <v>6.0890192385613152E-5</v>
      </c>
      <c r="J328" s="212">
        <f t="shared" si="4"/>
        <v>0.9954647073773053</v>
      </c>
    </row>
    <row r="329" spans="1:10" ht="30" x14ac:dyDescent="0.25">
      <c r="A329" s="207" t="s">
        <v>1761</v>
      </c>
      <c r="B329" s="208" t="s">
        <v>1762</v>
      </c>
      <c r="C329" s="209" t="s">
        <v>934</v>
      </c>
      <c r="D329" s="210">
        <v>12.5</v>
      </c>
      <c r="E329" s="211">
        <f>VLOOKUP(A329,'Relatório de Composições'!A:I,9,0)</f>
        <v>33.83</v>
      </c>
      <c r="F329" s="211">
        <f>TRUNC((E329*D329),2)</f>
        <v>422.87</v>
      </c>
      <c r="G329" s="212">
        <f>$J$1</f>
        <v>0.2026</v>
      </c>
      <c r="H329" s="211">
        <f>ROUND((E329*(1+G329)*D329),4)</f>
        <v>508.54950000000002</v>
      </c>
      <c r="I329" s="212">
        <f>H329/CAPA!$D$37</f>
        <v>6.0627118951482874E-5</v>
      </c>
      <c r="J329" s="212">
        <f t="shared" si="4"/>
        <v>0.9955253344962568</v>
      </c>
    </row>
    <row r="330" spans="1:10" x14ac:dyDescent="0.25">
      <c r="A330" s="207" t="s">
        <v>1983</v>
      </c>
      <c r="B330" s="208" t="s">
        <v>1984</v>
      </c>
      <c r="C330" s="209" t="s">
        <v>925</v>
      </c>
      <c r="D330" s="210">
        <v>1</v>
      </c>
      <c r="E330" s="211">
        <f>VLOOKUP(A330,'Relatório de Composições'!A:I,9,0)</f>
        <v>406.42</v>
      </c>
      <c r="F330" s="211">
        <f>TRUNC((E330*D330),2)</f>
        <v>406.42</v>
      </c>
      <c r="G330" s="212">
        <f>$J$1</f>
        <v>0.2026</v>
      </c>
      <c r="H330" s="211">
        <f>ROUND((E330*(1+G330)*D330),4)</f>
        <v>488.76069999999999</v>
      </c>
      <c r="I330" s="212">
        <f>H330/CAPA!$D$37</f>
        <v>5.8267981971686205E-5</v>
      </c>
      <c r="J330" s="212">
        <f t="shared" si="4"/>
        <v>0.99558360247822852</v>
      </c>
    </row>
    <row r="331" spans="1:10" ht="45" x14ac:dyDescent="0.25">
      <c r="A331" s="213">
        <v>92773</v>
      </c>
      <c r="B331" s="214" t="s">
        <v>3834</v>
      </c>
      <c r="C331" s="215" t="s">
        <v>997</v>
      </c>
      <c r="D331" s="216">
        <v>32.4</v>
      </c>
      <c r="E331" s="211">
        <f>VLOOKUP(A331,'Relatório de Composições'!A:I,9,0)</f>
        <v>12.469999999999999</v>
      </c>
      <c r="F331" s="211">
        <f>TRUNC((E331*D331),2)</f>
        <v>404.02</v>
      </c>
      <c r="G331" s="212">
        <f>$J$1</f>
        <v>0.2026</v>
      </c>
      <c r="H331" s="211">
        <f>ROUND((E331*(1+G331)*D331),4)</f>
        <v>485.88409999999999</v>
      </c>
      <c r="I331" s="212">
        <f>H331/CAPA!$D$37</f>
        <v>5.792504589491131E-5</v>
      </c>
      <c r="J331" s="212">
        <f t="shared" si="4"/>
        <v>0.99564152752412338</v>
      </c>
    </row>
    <row r="332" spans="1:10" ht="30" x14ac:dyDescent="0.25">
      <c r="A332" s="213" t="s">
        <v>1937</v>
      </c>
      <c r="B332" s="214" t="s">
        <v>1938</v>
      </c>
      <c r="C332" s="215" t="s">
        <v>925</v>
      </c>
      <c r="D332" s="216">
        <v>76</v>
      </c>
      <c r="E332" s="211">
        <f>VLOOKUP(A332,'Relatório de Composições'!A:I,9,0)</f>
        <v>5.27</v>
      </c>
      <c r="F332" s="211">
        <f>TRUNC((E332*D332),2)</f>
        <v>400.52</v>
      </c>
      <c r="G332" s="212">
        <f>$J$1</f>
        <v>0.2026</v>
      </c>
      <c r="H332" s="211">
        <f>ROUND((E332*(1+G332)*D332),4)</f>
        <v>481.66539999999998</v>
      </c>
      <c r="I332" s="212">
        <f>H332/CAPA!$D$37</f>
        <v>5.7422110336581939E-5</v>
      </c>
      <c r="J332" s="212">
        <f t="shared" si="4"/>
        <v>0.99569894963445993</v>
      </c>
    </row>
    <row r="333" spans="1:10" ht="45" x14ac:dyDescent="0.25">
      <c r="A333" s="207">
        <v>92913</v>
      </c>
      <c r="B333" s="208" t="s">
        <v>2129</v>
      </c>
      <c r="C333" s="209" t="s">
        <v>925</v>
      </c>
      <c r="D333" s="210">
        <v>3</v>
      </c>
      <c r="E333" s="211">
        <f>VLOOKUP(A333,'Relatório de Composições'!A:I,9,0)</f>
        <v>133.01</v>
      </c>
      <c r="F333" s="211">
        <f>TRUNC((E333*D333),2)</f>
        <v>399.03</v>
      </c>
      <c r="G333" s="212">
        <f>$J$1</f>
        <v>0.2026</v>
      </c>
      <c r="H333" s="211">
        <f>ROUND((E333*(1+G333)*D333),4)</f>
        <v>479.87349999999998</v>
      </c>
      <c r="I333" s="212">
        <f>H333/CAPA!$D$37</f>
        <v>5.7208487602808409E-5</v>
      </c>
      <c r="J333" s="212">
        <f t="shared" ref="J333:J396" si="5">I333+J332</f>
        <v>0.99575615812206275</v>
      </c>
    </row>
    <row r="334" spans="1:10" ht="45" x14ac:dyDescent="0.25">
      <c r="A334" s="213">
        <v>92353</v>
      </c>
      <c r="B334" s="214" t="s">
        <v>2161</v>
      </c>
      <c r="C334" s="215" t="s">
        <v>925</v>
      </c>
      <c r="D334" s="216">
        <v>3</v>
      </c>
      <c r="E334" s="211">
        <f>VLOOKUP(A334,'Relatório de Composições'!A:I,9,0)</f>
        <v>132.16000000000003</v>
      </c>
      <c r="F334" s="211">
        <f>TRUNC((E334*D334),2)</f>
        <v>396.48</v>
      </c>
      <c r="G334" s="212">
        <f>$J$1</f>
        <v>0.2026</v>
      </c>
      <c r="H334" s="211">
        <f>ROUND((E334*(1+G334)*D334),4)</f>
        <v>476.80680000000001</v>
      </c>
      <c r="I334" s="212">
        <f>H334/CAPA!$D$37</f>
        <v>5.6842888608632791E-5</v>
      </c>
      <c r="J334" s="212">
        <f t="shared" si="5"/>
        <v>0.99581300101067138</v>
      </c>
    </row>
    <row r="335" spans="1:10" ht="45" x14ac:dyDescent="0.25">
      <c r="A335" s="207">
        <v>92890</v>
      </c>
      <c r="B335" s="208" t="s">
        <v>2153</v>
      </c>
      <c r="C335" s="209" t="s">
        <v>925</v>
      </c>
      <c r="D335" s="210">
        <v>2</v>
      </c>
      <c r="E335" s="211">
        <f>VLOOKUP(A335,'Relatório de Composições'!A:I,9,0)</f>
        <v>192.69</v>
      </c>
      <c r="F335" s="211">
        <f>TRUNC((E335*D335),2)</f>
        <v>385.38</v>
      </c>
      <c r="G335" s="212">
        <f>$J$1</f>
        <v>0.2026</v>
      </c>
      <c r="H335" s="211">
        <f>ROUND((E335*(1+G335)*D335),4)</f>
        <v>463.45800000000003</v>
      </c>
      <c r="I335" s="212">
        <f>H335/CAPA!$D$37</f>
        <v>5.5251501171501201E-5</v>
      </c>
      <c r="J335" s="212">
        <f t="shared" si="5"/>
        <v>0.99586825251184286</v>
      </c>
    </row>
    <row r="336" spans="1:10" ht="30" x14ac:dyDescent="0.25">
      <c r="A336" s="207" t="s">
        <v>1468</v>
      </c>
      <c r="B336" s="208" t="s">
        <v>1469</v>
      </c>
      <c r="C336" s="209" t="s">
        <v>925</v>
      </c>
      <c r="D336" s="210">
        <v>16</v>
      </c>
      <c r="E336" s="211">
        <f>VLOOKUP(A336,'Relatório de Composições'!A:I,9,0)</f>
        <v>23.96</v>
      </c>
      <c r="F336" s="211">
        <f>TRUNC((E336*D336),2)</f>
        <v>383.36</v>
      </c>
      <c r="G336" s="212">
        <f>$J$1</f>
        <v>0.2026</v>
      </c>
      <c r="H336" s="211">
        <f>ROUND((E336*(1+G336)*D336),4)</f>
        <v>461.02870000000001</v>
      </c>
      <c r="I336" s="212">
        <f>H336/CAPA!$D$37</f>
        <v>5.4961890307526627E-5</v>
      </c>
      <c r="J336" s="212">
        <f t="shared" si="5"/>
        <v>0.99592321440215037</v>
      </c>
    </row>
    <row r="337" spans="1:10" ht="45" x14ac:dyDescent="0.25">
      <c r="A337" s="207">
        <v>100324</v>
      </c>
      <c r="B337" s="208" t="s">
        <v>1505</v>
      </c>
      <c r="C337" s="209" t="s">
        <v>932</v>
      </c>
      <c r="D337" s="210">
        <v>2.0699999999999998</v>
      </c>
      <c r="E337" s="211">
        <f>VLOOKUP(A337,'Relatório de Composições'!A:I,9,0)</f>
        <v>184.41000000000003</v>
      </c>
      <c r="F337" s="211">
        <f>TRUNC((E337*D337),2)</f>
        <v>381.72</v>
      </c>
      <c r="G337" s="212">
        <f>$J$1</f>
        <v>0.2026</v>
      </c>
      <c r="H337" s="211">
        <f>ROUND((E337*(1+G337)*D337),4)</f>
        <v>459.06689999999998</v>
      </c>
      <c r="I337" s="212">
        <f>H337/CAPA!$D$37</f>
        <v>5.4728012814855759E-5</v>
      </c>
      <c r="J337" s="212">
        <f t="shared" si="5"/>
        <v>0.99597794241496518</v>
      </c>
    </row>
    <row r="338" spans="1:10" ht="60" x14ac:dyDescent="0.25">
      <c r="A338" s="207" t="s">
        <v>15078</v>
      </c>
      <c r="B338" s="208" t="s">
        <v>1237</v>
      </c>
      <c r="C338" s="209" t="s">
        <v>925</v>
      </c>
      <c r="D338" s="210">
        <v>3</v>
      </c>
      <c r="E338" s="211">
        <f>VLOOKUP(A338,'Relatório de Composições'!A:I,9,0)</f>
        <v>126.63</v>
      </c>
      <c r="F338" s="211">
        <f>TRUNC((E338*D338),2)</f>
        <v>379.89</v>
      </c>
      <c r="G338" s="212">
        <f>$J$1</f>
        <v>0.2026</v>
      </c>
      <c r="H338" s="211">
        <f>ROUND((E338*(1+G338)*D338),4)</f>
        <v>456.85570000000001</v>
      </c>
      <c r="I338" s="212">
        <f>H338/CAPA!$D$37</f>
        <v>5.4464402909771761E-5</v>
      </c>
      <c r="J338" s="212">
        <f t="shared" si="5"/>
        <v>0.99603240681787497</v>
      </c>
    </row>
    <row r="339" spans="1:10" ht="30" x14ac:dyDescent="0.25">
      <c r="A339" s="207">
        <v>89598</v>
      </c>
      <c r="B339" s="208" t="s">
        <v>1594</v>
      </c>
      <c r="C339" s="209" t="s">
        <v>925</v>
      </c>
      <c r="D339" s="210">
        <v>7</v>
      </c>
      <c r="E339" s="211">
        <f>VLOOKUP(A339,'Relatório de Composições'!A:I,9,0)</f>
        <v>54.09</v>
      </c>
      <c r="F339" s="211">
        <f>TRUNC((E339*D339),2)</f>
        <v>378.63</v>
      </c>
      <c r="G339" s="212">
        <f>$J$1</f>
        <v>0.2026</v>
      </c>
      <c r="H339" s="211">
        <f>ROUND((E339*(1+G339)*D339),4)</f>
        <v>455.34039999999999</v>
      </c>
      <c r="I339" s="212">
        <f>H339/CAPA!$D$37</f>
        <v>5.4283755257287227E-5</v>
      </c>
      <c r="J339" s="212">
        <f t="shared" si="5"/>
        <v>0.99608669057313226</v>
      </c>
    </row>
    <row r="340" spans="1:10" x14ac:dyDescent="0.25">
      <c r="A340" s="207" t="s">
        <v>15430</v>
      </c>
      <c r="B340" s="208" t="s">
        <v>1666</v>
      </c>
      <c r="C340" s="209" t="s">
        <v>925</v>
      </c>
      <c r="D340" s="210">
        <v>1</v>
      </c>
      <c r="E340" s="211">
        <f>VLOOKUP(A340,'Relatório de Composições'!A:I,9,0)</f>
        <v>371.5</v>
      </c>
      <c r="F340" s="211">
        <f>TRUNC((E340*D340),2)</f>
        <v>371.5</v>
      </c>
      <c r="G340" s="212">
        <f>$J$1</f>
        <v>0.2026</v>
      </c>
      <c r="H340" s="211">
        <f>ROUND((E340*(1+G340)*D340),4)</f>
        <v>446.76589999999999</v>
      </c>
      <c r="I340" s="212">
        <f>H340/CAPA!$D$37</f>
        <v>5.3261539658904983E-5</v>
      </c>
      <c r="J340" s="212">
        <f t="shared" si="5"/>
        <v>0.99613995211279116</v>
      </c>
    </row>
    <row r="341" spans="1:10" ht="45" x14ac:dyDescent="0.25">
      <c r="A341" s="207">
        <v>92642</v>
      </c>
      <c r="B341" s="208" t="s">
        <v>2101</v>
      </c>
      <c r="C341" s="209" t="s">
        <v>925</v>
      </c>
      <c r="D341" s="210">
        <v>2</v>
      </c>
      <c r="E341" s="211">
        <f>VLOOKUP(A341,'Relatório de Composições'!A:I,9,0)</f>
        <v>183.92</v>
      </c>
      <c r="F341" s="211">
        <f>TRUNC((E341*D341),2)</f>
        <v>367.84</v>
      </c>
      <c r="G341" s="212">
        <f>$J$1</f>
        <v>0.2026</v>
      </c>
      <c r="H341" s="211">
        <f>ROUND((E341*(1+G341)*D341),4)</f>
        <v>442.36439999999999</v>
      </c>
      <c r="I341" s="212">
        <f>H341/CAPA!$D$37</f>
        <v>5.2736811458277611E-5</v>
      </c>
      <c r="J341" s="212">
        <f t="shared" si="5"/>
        <v>0.99619268892424939</v>
      </c>
    </row>
    <row r="342" spans="1:10" ht="45" x14ac:dyDescent="0.25">
      <c r="A342" s="207">
        <v>92357</v>
      </c>
      <c r="B342" s="208" t="s">
        <v>2131</v>
      </c>
      <c r="C342" s="209" t="s">
        <v>925</v>
      </c>
      <c r="D342" s="210">
        <v>2</v>
      </c>
      <c r="E342" s="211">
        <f>VLOOKUP(A342,'Relatório de Composições'!A:I,9,0)</f>
        <v>181.09</v>
      </c>
      <c r="F342" s="211">
        <f>TRUNC((E342*D342),2)</f>
        <v>362.18</v>
      </c>
      <c r="G342" s="212">
        <f>$J$1</f>
        <v>0.2026</v>
      </c>
      <c r="H342" s="211">
        <f>ROUND((E342*(1+G342)*D342),4)</f>
        <v>435.55770000000001</v>
      </c>
      <c r="I342" s="212">
        <f>H342/CAPA!$D$37</f>
        <v>5.1925345493672281E-5</v>
      </c>
      <c r="J342" s="212">
        <f t="shared" si="5"/>
        <v>0.99624461426974309</v>
      </c>
    </row>
    <row r="343" spans="1:10" x14ac:dyDescent="0.25">
      <c r="A343" s="207" t="s">
        <v>1944</v>
      </c>
      <c r="B343" s="208" t="s">
        <v>1945</v>
      </c>
      <c r="C343" s="209" t="s">
        <v>925</v>
      </c>
      <c r="D343" s="210">
        <v>532</v>
      </c>
      <c r="E343" s="211">
        <f>VLOOKUP(A343,'Relatório de Composições'!A:I,9,0)</f>
        <v>0.68</v>
      </c>
      <c r="F343" s="211">
        <f>TRUNC((E343*D343),2)</f>
        <v>361.76</v>
      </c>
      <c r="G343" s="212">
        <f>$J$1</f>
        <v>0.2026</v>
      </c>
      <c r="H343" s="211">
        <f>ROUND((E343*(1+G343)*D343),4)</f>
        <v>435.05259999999998</v>
      </c>
      <c r="I343" s="212">
        <f>H343/CAPA!$D$37</f>
        <v>5.1865129609510765E-5</v>
      </c>
      <c r="J343" s="212">
        <f t="shared" si="5"/>
        <v>0.99629647939935262</v>
      </c>
    </row>
    <row r="344" spans="1:10" ht="45" x14ac:dyDescent="0.25">
      <c r="A344" s="207" t="s">
        <v>1735</v>
      </c>
      <c r="B344" s="208" t="s">
        <v>1736</v>
      </c>
      <c r="C344" s="209" t="s">
        <v>934</v>
      </c>
      <c r="D344" s="210">
        <v>56.3</v>
      </c>
      <c r="E344" s="211">
        <f>VLOOKUP(A344,'Relatório de Composições'!A:I,9,0)</f>
        <v>6.35</v>
      </c>
      <c r="F344" s="211">
        <f>TRUNC((E344*D344),2)</f>
        <v>357.5</v>
      </c>
      <c r="G344" s="212">
        <f>$J$1</f>
        <v>0.2026</v>
      </c>
      <c r="H344" s="211">
        <f>ROUND((E344*(1+G344)*D344),4)</f>
        <v>429.93549999999999</v>
      </c>
      <c r="I344" s="212">
        <f>H344/CAPA!$D$37</f>
        <v>5.1255090605664271E-5</v>
      </c>
      <c r="J344" s="212">
        <f t="shared" si="5"/>
        <v>0.99634773448995828</v>
      </c>
    </row>
    <row r="345" spans="1:10" ht="45" x14ac:dyDescent="0.25">
      <c r="A345" s="207">
        <v>89742</v>
      </c>
      <c r="B345" s="208" t="s">
        <v>5064</v>
      </c>
      <c r="C345" s="209" t="s">
        <v>925</v>
      </c>
      <c r="D345" s="210">
        <v>12</v>
      </c>
      <c r="E345" s="211">
        <f>VLOOKUP(A345,'Relatório de Composições'!A:I,9,0)</f>
        <v>29.669999999999998</v>
      </c>
      <c r="F345" s="211">
        <f>TRUNC((E345*D345),2)</f>
        <v>356.04</v>
      </c>
      <c r="G345" s="212">
        <f>$J$1</f>
        <v>0.2026</v>
      </c>
      <c r="H345" s="211">
        <f>ROUND((E345*(1+G345)*D345),4)</f>
        <v>428.1737</v>
      </c>
      <c r="I345" s="212">
        <f>H345/CAPA!$D$37</f>
        <v>5.104505626649233E-5</v>
      </c>
      <c r="J345" s="212">
        <f t="shared" si="5"/>
        <v>0.9963987795462248</v>
      </c>
    </row>
    <row r="346" spans="1:10" ht="60" x14ac:dyDescent="0.25">
      <c r="A346" s="207">
        <v>94490</v>
      </c>
      <c r="B346" s="208" t="s">
        <v>1645</v>
      </c>
      <c r="C346" s="209" t="s">
        <v>925</v>
      </c>
      <c r="D346" s="210">
        <v>6</v>
      </c>
      <c r="E346" s="211">
        <f>VLOOKUP(A346,'Relatório de Composições'!A:I,9,0)</f>
        <v>57.51</v>
      </c>
      <c r="F346" s="211">
        <f>TRUNC((E346*D346),2)</f>
        <v>345.06</v>
      </c>
      <c r="G346" s="212">
        <f>$J$1</f>
        <v>0.2026</v>
      </c>
      <c r="H346" s="211">
        <f>ROUND((E346*(1+G346)*D346),4)</f>
        <v>414.9692</v>
      </c>
      <c r="I346" s="212">
        <f>H346/CAPA!$D$37</f>
        <v>4.9470871664610201E-5</v>
      </c>
      <c r="J346" s="212">
        <f t="shared" si="5"/>
        <v>0.99644825041788943</v>
      </c>
    </row>
    <row r="347" spans="1:10" ht="45" x14ac:dyDescent="0.25">
      <c r="A347" s="213">
        <v>95801</v>
      </c>
      <c r="B347" s="214" t="s">
        <v>1915</v>
      </c>
      <c r="C347" s="215" t="s">
        <v>925</v>
      </c>
      <c r="D347" s="216">
        <v>11</v>
      </c>
      <c r="E347" s="211">
        <f>VLOOKUP(A347,'Relatório de Composições'!A:I,9,0)</f>
        <v>31.1</v>
      </c>
      <c r="F347" s="211">
        <f>TRUNC((E347*D347),2)</f>
        <v>342.1</v>
      </c>
      <c r="G347" s="212">
        <f>$J$1</f>
        <v>0.2026</v>
      </c>
      <c r="H347" s="211">
        <f>ROUND((E347*(1+G347)*D347),4)</f>
        <v>411.40949999999998</v>
      </c>
      <c r="I347" s="212">
        <f>H347/CAPA!$D$37</f>
        <v>4.9046499297059756E-5</v>
      </c>
      <c r="J347" s="212">
        <f t="shared" si="5"/>
        <v>0.99649729691718647</v>
      </c>
    </row>
    <row r="348" spans="1:10" ht="30" x14ac:dyDescent="0.25">
      <c r="A348" s="207" t="s">
        <v>2007</v>
      </c>
      <c r="B348" s="208" t="s">
        <v>2008</v>
      </c>
      <c r="C348" s="209" t="s">
        <v>925</v>
      </c>
      <c r="D348" s="210">
        <v>5</v>
      </c>
      <c r="E348" s="211">
        <f>VLOOKUP(A348,'Relatório de Composições'!A:I,9,0)</f>
        <v>67.23</v>
      </c>
      <c r="F348" s="211">
        <f>TRUNC((E348*D348),2)</f>
        <v>336.15</v>
      </c>
      <c r="G348" s="212">
        <f>$J$1</f>
        <v>0.2026</v>
      </c>
      <c r="H348" s="211">
        <f>ROUND((E348*(1+G348)*D348),4)</f>
        <v>404.25400000000002</v>
      </c>
      <c r="I348" s="212">
        <f>H348/CAPA!$D$37</f>
        <v>4.8193450872752325E-5</v>
      </c>
      <c r="J348" s="212">
        <f t="shared" si="5"/>
        <v>0.99654549036805917</v>
      </c>
    </row>
    <row r="349" spans="1:10" ht="75" x14ac:dyDescent="0.25">
      <c r="A349" s="213">
        <v>92430</v>
      </c>
      <c r="B349" s="214" t="s">
        <v>16918</v>
      </c>
      <c r="C349" s="215" t="s">
        <v>913</v>
      </c>
      <c r="D349" s="216">
        <v>5.92</v>
      </c>
      <c r="E349" s="211">
        <f>VLOOKUP(A349,'Relatório de Composições'!A:I,9,0)</f>
        <v>56.52000000000001</v>
      </c>
      <c r="F349" s="211">
        <f>TRUNC((E349*D349),2)</f>
        <v>334.59</v>
      </c>
      <c r="G349" s="212">
        <f>$J$1</f>
        <v>0.2026</v>
      </c>
      <c r="H349" s="211">
        <f>ROUND((E349*(1+G349)*D349),4)</f>
        <v>402.38799999999998</v>
      </c>
      <c r="I349" s="212">
        <f>H349/CAPA!$D$37</f>
        <v>4.7970994250607439E-5</v>
      </c>
      <c r="J349" s="212">
        <f t="shared" si="5"/>
        <v>0.99659346136230975</v>
      </c>
    </row>
    <row r="350" spans="1:10" ht="30" x14ac:dyDescent="0.25">
      <c r="A350" s="207">
        <v>92004</v>
      </c>
      <c r="B350" s="208" t="s">
        <v>1972</v>
      </c>
      <c r="C350" s="209" t="s">
        <v>925</v>
      </c>
      <c r="D350" s="210">
        <v>7</v>
      </c>
      <c r="E350" s="211">
        <f>VLOOKUP(A350,'Relatório de Composições'!A:I,9,0)</f>
        <v>46.169999999999995</v>
      </c>
      <c r="F350" s="211">
        <f>TRUNC((E350*D350),2)</f>
        <v>323.19</v>
      </c>
      <c r="G350" s="212">
        <f>$J$1</f>
        <v>0.2026</v>
      </c>
      <c r="H350" s="211">
        <f>ROUND((E350*(1+G350)*D350),4)</f>
        <v>388.66829999999999</v>
      </c>
      <c r="I350" s="212">
        <f>H350/CAPA!$D$37</f>
        <v>4.6335389685312105E-5</v>
      </c>
      <c r="J350" s="212">
        <f t="shared" si="5"/>
        <v>0.9966397967519951</v>
      </c>
    </row>
    <row r="351" spans="1:10" ht="75" x14ac:dyDescent="0.25">
      <c r="A351" s="213" t="s">
        <v>15979</v>
      </c>
      <c r="B351" s="214" t="s">
        <v>2184</v>
      </c>
      <c r="C351" s="215" t="s">
        <v>925</v>
      </c>
      <c r="D351" s="216">
        <v>23</v>
      </c>
      <c r="E351" s="211">
        <f>VLOOKUP(A351,'Relatório de Composições'!A:I,9,0)</f>
        <v>13.709999999999999</v>
      </c>
      <c r="F351" s="211">
        <f>TRUNC((E351*D351),2)</f>
        <v>315.33</v>
      </c>
      <c r="G351" s="212">
        <f>$J$1</f>
        <v>0.2026</v>
      </c>
      <c r="H351" s="211">
        <f>ROUND((E351*(1+G351)*D351),4)</f>
        <v>379.21589999999998</v>
      </c>
      <c r="I351" s="212">
        <f>H351/CAPA!$D$37</f>
        <v>4.5208514564646377E-5</v>
      </c>
      <c r="J351" s="212">
        <f t="shared" si="5"/>
        <v>0.99668500526655979</v>
      </c>
    </row>
    <row r="352" spans="1:10" ht="30" x14ac:dyDescent="0.25">
      <c r="A352" s="213">
        <v>97667</v>
      </c>
      <c r="B352" s="214" t="s">
        <v>2027</v>
      </c>
      <c r="C352" s="215" t="s">
        <v>934</v>
      </c>
      <c r="D352" s="216">
        <v>40</v>
      </c>
      <c r="E352" s="211">
        <f>VLOOKUP(A352,'Relatório de Composições'!A:I,9,0)</f>
        <v>7.84</v>
      </c>
      <c r="F352" s="211">
        <f>TRUNC((E352*D352),2)</f>
        <v>313.60000000000002</v>
      </c>
      <c r="G352" s="212">
        <f>$J$1</f>
        <v>0.2026</v>
      </c>
      <c r="H352" s="211">
        <f>ROUND((E352*(1+G352)*D352),4)</f>
        <v>377.1354</v>
      </c>
      <c r="I352" s="212">
        <f>H352/CAPA!$D$37</f>
        <v>4.4960486160373911E-5</v>
      </c>
      <c r="J352" s="212">
        <f t="shared" si="5"/>
        <v>0.99672996575272022</v>
      </c>
    </row>
    <row r="353" spans="1:10" ht="45" x14ac:dyDescent="0.25">
      <c r="A353" s="207" t="s">
        <v>2014</v>
      </c>
      <c r="B353" s="208" t="s">
        <v>2015</v>
      </c>
      <c r="C353" s="209" t="s">
        <v>925</v>
      </c>
      <c r="D353" s="210">
        <v>1</v>
      </c>
      <c r="E353" s="211">
        <f>VLOOKUP(A353,'Relatório de Composições'!A:I,9,0)</f>
        <v>299.95</v>
      </c>
      <c r="F353" s="211">
        <f>TRUNC((E353*D353),2)</f>
        <v>299.95</v>
      </c>
      <c r="G353" s="212">
        <f>$J$1</f>
        <v>0.2026</v>
      </c>
      <c r="H353" s="211">
        <f>ROUND((E353*(1+G353)*D353),4)</f>
        <v>360.7199</v>
      </c>
      <c r="I353" s="212">
        <f>H353/CAPA!$D$37</f>
        <v>4.3003499729066702E-5</v>
      </c>
      <c r="J353" s="212">
        <f t="shared" si="5"/>
        <v>0.99677296925244929</v>
      </c>
    </row>
    <row r="354" spans="1:10" ht="30" x14ac:dyDescent="0.25">
      <c r="A354" s="213" t="s">
        <v>2136</v>
      </c>
      <c r="B354" s="214" t="s">
        <v>2137</v>
      </c>
      <c r="C354" s="215" t="s">
        <v>925</v>
      </c>
      <c r="D354" s="216">
        <v>3</v>
      </c>
      <c r="E354" s="211">
        <f>VLOOKUP(A354,'Relatório de Composições'!A:I,9,0)</f>
        <v>98.169999999999987</v>
      </c>
      <c r="F354" s="211">
        <f>TRUNC((E354*D354),2)</f>
        <v>294.51</v>
      </c>
      <c r="G354" s="212">
        <f>$J$1</f>
        <v>0.2026</v>
      </c>
      <c r="H354" s="211">
        <f>ROUND((E354*(1+G354)*D354),4)</f>
        <v>354.17770000000002</v>
      </c>
      <c r="I354" s="212">
        <f>H354/CAPA!$D$37</f>
        <v>4.2223566334963686E-5</v>
      </c>
      <c r="J354" s="212">
        <f t="shared" si="5"/>
        <v>0.99681519281878428</v>
      </c>
    </row>
    <row r="355" spans="1:10" ht="45" x14ac:dyDescent="0.25">
      <c r="A355" s="213">
        <v>100561</v>
      </c>
      <c r="B355" s="214" t="s">
        <v>2016</v>
      </c>
      <c r="C355" s="215" t="s">
        <v>925</v>
      </c>
      <c r="D355" s="216">
        <v>1</v>
      </c>
      <c r="E355" s="211">
        <f>VLOOKUP(A355,'Relatório de Composições'!A:I,9,0)</f>
        <v>292.19</v>
      </c>
      <c r="F355" s="211">
        <f>TRUNC((E355*D355),2)</f>
        <v>292.19</v>
      </c>
      <c r="G355" s="212">
        <f>$J$1</f>
        <v>0.2026</v>
      </c>
      <c r="H355" s="211">
        <f>ROUND((E355*(1+G355)*D355),4)</f>
        <v>351.3877</v>
      </c>
      <c r="I355" s="212">
        <f>H355/CAPA!$D$37</f>
        <v>4.189095434365382E-5</v>
      </c>
      <c r="J355" s="212">
        <f t="shared" si="5"/>
        <v>0.99685708377312798</v>
      </c>
    </row>
    <row r="356" spans="1:10" ht="45" x14ac:dyDescent="0.25">
      <c r="A356" s="213">
        <v>95796</v>
      </c>
      <c r="B356" s="214" t="s">
        <v>1913</v>
      </c>
      <c r="C356" s="215" t="s">
        <v>925</v>
      </c>
      <c r="D356" s="216">
        <v>9</v>
      </c>
      <c r="E356" s="211">
        <f>VLOOKUP(A356,'Relatório de Composições'!A:I,9,0)</f>
        <v>31.9</v>
      </c>
      <c r="F356" s="211">
        <f>TRUNC((E356*D356),2)</f>
        <v>287.10000000000002</v>
      </c>
      <c r="G356" s="212">
        <f>$J$1</f>
        <v>0.2026</v>
      </c>
      <c r="H356" s="211">
        <f>ROUND((E356*(1+G356)*D356),4)</f>
        <v>345.26650000000001</v>
      </c>
      <c r="I356" s="212">
        <f>H356/CAPA!$D$37</f>
        <v>4.1161210787666023E-5</v>
      </c>
      <c r="J356" s="212">
        <f t="shared" si="5"/>
        <v>0.99689824498391566</v>
      </c>
    </row>
    <row r="357" spans="1:10" ht="30" x14ac:dyDescent="0.25">
      <c r="A357" s="213">
        <v>89577</v>
      </c>
      <c r="B357" s="214" t="s">
        <v>1588</v>
      </c>
      <c r="C357" s="215" t="s">
        <v>925</v>
      </c>
      <c r="D357" s="216">
        <v>8</v>
      </c>
      <c r="E357" s="211">
        <f>VLOOKUP(A357,'Relatório de Composições'!A:I,9,0)</f>
        <v>35.759999999999991</v>
      </c>
      <c r="F357" s="211">
        <f>TRUNC((E357*D357),2)</f>
        <v>286.08</v>
      </c>
      <c r="G357" s="212">
        <f>$J$1</f>
        <v>0.2026</v>
      </c>
      <c r="H357" s="211">
        <f>ROUND((E357*(1+G357)*D357),4)</f>
        <v>344.03980000000001</v>
      </c>
      <c r="I357" s="212">
        <f>H357/CAPA!$D$37</f>
        <v>4.1014968805680425E-5</v>
      </c>
      <c r="J357" s="212">
        <f t="shared" si="5"/>
        <v>0.99693925995272137</v>
      </c>
    </row>
    <row r="358" spans="1:10" ht="30" x14ac:dyDescent="0.25">
      <c r="A358" s="213" t="s">
        <v>15765</v>
      </c>
      <c r="B358" s="214" t="s">
        <v>1936</v>
      </c>
      <c r="C358" s="215" t="s">
        <v>925</v>
      </c>
      <c r="D358" s="216">
        <v>6</v>
      </c>
      <c r="E358" s="211">
        <f>VLOOKUP(A358,'Relatório de Composições'!A:I,9,0)</f>
        <v>47.53</v>
      </c>
      <c r="F358" s="211">
        <f>TRUNC((E358*D358),2)</f>
        <v>285.18</v>
      </c>
      <c r="G358" s="212">
        <f>$J$1</f>
        <v>0.2026</v>
      </c>
      <c r="H358" s="211">
        <f>ROUND((E358*(1+G358)*D358),4)</f>
        <v>342.95749999999998</v>
      </c>
      <c r="I358" s="212">
        <f>H358/CAPA!$D$37</f>
        <v>4.0885941580521044E-5</v>
      </c>
      <c r="J358" s="212">
        <f t="shared" si="5"/>
        <v>0.99698014589430184</v>
      </c>
    </row>
    <row r="359" spans="1:10" ht="60" x14ac:dyDescent="0.25">
      <c r="A359" s="213">
        <v>94649</v>
      </c>
      <c r="B359" s="214" t="s">
        <v>1667</v>
      </c>
      <c r="C359" s="215" t="s">
        <v>934</v>
      </c>
      <c r="D359" s="216">
        <v>19.100000000000001</v>
      </c>
      <c r="E359" s="211">
        <f>VLOOKUP(A359,'Relatório de Composições'!A:I,9,0)</f>
        <v>14.889999999999999</v>
      </c>
      <c r="F359" s="211">
        <f>TRUNC((E359*D359),2)</f>
        <v>284.39</v>
      </c>
      <c r="G359" s="212">
        <f>$J$1</f>
        <v>0.2026</v>
      </c>
      <c r="H359" s="211">
        <f>ROUND((E359*(1+G359)*D359),4)</f>
        <v>342.01819999999998</v>
      </c>
      <c r="I359" s="212">
        <f>H359/CAPA!$D$37</f>
        <v>4.0773962210113389E-5</v>
      </c>
      <c r="J359" s="212">
        <f t="shared" si="5"/>
        <v>0.99702091985651198</v>
      </c>
    </row>
    <row r="360" spans="1:10" x14ac:dyDescent="0.25">
      <c r="A360" s="213" t="s">
        <v>1843</v>
      </c>
      <c r="B360" s="214" t="s">
        <v>1844</v>
      </c>
      <c r="C360" s="215" t="s">
        <v>925</v>
      </c>
      <c r="D360" s="216">
        <v>1</v>
      </c>
      <c r="E360" s="211">
        <f>VLOOKUP(A360,'Relatório de Composições'!A:I,9,0)</f>
        <v>284.07</v>
      </c>
      <c r="F360" s="211">
        <f>TRUNC((E360*D360),2)</f>
        <v>284.07</v>
      </c>
      <c r="G360" s="212">
        <f>$J$1</f>
        <v>0.2026</v>
      </c>
      <c r="H360" s="211">
        <f>ROUND((E360*(1+G360)*D360),4)</f>
        <v>341.62259999999998</v>
      </c>
      <c r="I360" s="212">
        <f>H360/CAPA!$D$37</f>
        <v>4.0726800452492533E-5</v>
      </c>
      <c r="J360" s="212">
        <f t="shared" si="5"/>
        <v>0.99706164665696451</v>
      </c>
    </row>
    <row r="361" spans="1:10" ht="45" x14ac:dyDescent="0.25">
      <c r="A361" s="213">
        <v>97488</v>
      </c>
      <c r="B361" s="214" t="s">
        <v>2098</v>
      </c>
      <c r="C361" s="215" t="s">
        <v>925</v>
      </c>
      <c r="D361" s="216">
        <v>1</v>
      </c>
      <c r="E361" s="211">
        <f>VLOOKUP(A361,'Relatório de Composições'!A:I,9,0)</f>
        <v>279.94</v>
      </c>
      <c r="F361" s="211">
        <f>TRUNC((E361*D361),2)</f>
        <v>279.94</v>
      </c>
      <c r="G361" s="212">
        <f>$J$1</f>
        <v>0.2026</v>
      </c>
      <c r="H361" s="211">
        <f>ROUND((E361*(1+G361)*D361),4)</f>
        <v>336.6558</v>
      </c>
      <c r="I361" s="212">
        <f>H361/CAPA!$D$37</f>
        <v>4.0134679578500474E-5</v>
      </c>
      <c r="J361" s="212">
        <f t="shared" si="5"/>
        <v>0.99710178133654304</v>
      </c>
    </row>
    <row r="362" spans="1:10" ht="45" x14ac:dyDescent="0.25">
      <c r="A362" s="213">
        <v>92914</v>
      </c>
      <c r="B362" s="214" t="s">
        <v>2127</v>
      </c>
      <c r="C362" s="215" t="s">
        <v>925</v>
      </c>
      <c r="D362" s="216">
        <v>2</v>
      </c>
      <c r="E362" s="211">
        <f>VLOOKUP(A362,'Relatório de Composições'!A:I,9,0)</f>
        <v>133.01</v>
      </c>
      <c r="F362" s="211">
        <f>TRUNC((E362*D362),2)</f>
        <v>266.02</v>
      </c>
      <c r="G362" s="212">
        <f>$J$1</f>
        <v>0.2026</v>
      </c>
      <c r="H362" s="211">
        <f>ROUND((E362*(1+G362)*D362),4)</f>
        <v>319.91570000000002</v>
      </c>
      <c r="I362" s="212">
        <f>H362/CAPA!$D$37</f>
        <v>3.8138995709064523E-5</v>
      </c>
      <c r="J362" s="212">
        <f t="shared" si="5"/>
        <v>0.99713992033225207</v>
      </c>
    </row>
    <row r="363" spans="1:10" ht="60" x14ac:dyDescent="0.25">
      <c r="A363" s="213">
        <v>95248</v>
      </c>
      <c r="B363" s="214" t="s">
        <v>2087</v>
      </c>
      <c r="C363" s="215" t="s">
        <v>925</v>
      </c>
      <c r="D363" s="216">
        <v>6</v>
      </c>
      <c r="E363" s="211">
        <f>VLOOKUP(A363,'Relatório de Composições'!A:I,9,0)</f>
        <v>43.81</v>
      </c>
      <c r="F363" s="211">
        <f>TRUNC((E363*D363),2)</f>
        <v>262.86</v>
      </c>
      <c r="G363" s="212">
        <f>$J$1</f>
        <v>0.2026</v>
      </c>
      <c r="H363" s="211">
        <f>ROUND((E363*(1+G363)*D363),4)</f>
        <v>316.11540000000002</v>
      </c>
      <c r="I363" s="212">
        <f>H363/CAPA!$D$37</f>
        <v>3.7685940027854889E-5</v>
      </c>
      <c r="J363" s="212">
        <f t="shared" si="5"/>
        <v>0.99717760627227991</v>
      </c>
    </row>
    <row r="364" spans="1:10" ht="45" x14ac:dyDescent="0.25">
      <c r="A364" s="213">
        <v>89627</v>
      </c>
      <c r="B364" s="214" t="s">
        <v>1636</v>
      </c>
      <c r="C364" s="215" t="s">
        <v>925</v>
      </c>
      <c r="D364" s="216">
        <v>13</v>
      </c>
      <c r="E364" s="211">
        <f>VLOOKUP(A364,'Relatório de Composições'!A:I,9,0)</f>
        <v>19.939999999999998</v>
      </c>
      <c r="F364" s="211">
        <f>TRUNC((E364*D364),2)</f>
        <v>259.22000000000003</v>
      </c>
      <c r="G364" s="212">
        <f>$J$1</f>
        <v>0.2026</v>
      </c>
      <c r="H364" s="211">
        <f>ROUND((E364*(1+G364)*D364),4)</f>
        <v>311.738</v>
      </c>
      <c r="I364" s="212">
        <f>H364/CAPA!$D$37</f>
        <v>3.7164084927224126E-5</v>
      </c>
      <c r="J364" s="212">
        <f t="shared" si="5"/>
        <v>0.99721477035720718</v>
      </c>
    </row>
    <row r="365" spans="1:10" ht="45" x14ac:dyDescent="0.25">
      <c r="A365" s="213">
        <v>95944</v>
      </c>
      <c r="B365" s="214" t="s">
        <v>16910</v>
      </c>
      <c r="C365" s="215" t="s">
        <v>997</v>
      </c>
      <c r="D365" s="216">
        <v>11.1</v>
      </c>
      <c r="E365" s="211">
        <f>VLOOKUP(A365,'Relatório de Composições'!A:I,9,0)</f>
        <v>22.89</v>
      </c>
      <c r="F365" s="211">
        <f>TRUNC((E365*D365),2)</f>
        <v>254.07</v>
      </c>
      <c r="G365" s="212">
        <f>$J$1</f>
        <v>0.2026</v>
      </c>
      <c r="H365" s="211">
        <f>ROUND((E365*(1+G365)*D365),4)</f>
        <v>305.55540000000002</v>
      </c>
      <c r="I365" s="212">
        <f>H365/CAPA!$D$37</f>
        <v>3.6427021523112166E-5</v>
      </c>
      <c r="J365" s="212">
        <f t="shared" si="5"/>
        <v>0.99725119737873025</v>
      </c>
    </row>
    <row r="366" spans="1:10" x14ac:dyDescent="0.25">
      <c r="A366" s="213" t="s">
        <v>1506</v>
      </c>
      <c r="B366" s="214" t="s">
        <v>1507</v>
      </c>
      <c r="C366" s="215" t="s">
        <v>913</v>
      </c>
      <c r="D366" s="216">
        <v>0.9</v>
      </c>
      <c r="E366" s="211">
        <f>VLOOKUP(A366,'Relatório de Composições'!A:I,9,0)</f>
        <v>281.51000000000005</v>
      </c>
      <c r="F366" s="211">
        <f>TRUNC((E366*D366),2)</f>
        <v>253.35</v>
      </c>
      <c r="G366" s="212">
        <f>$J$1</f>
        <v>0.2026</v>
      </c>
      <c r="H366" s="211">
        <f>ROUND((E366*(1+G366)*D366),4)</f>
        <v>304.68950000000001</v>
      </c>
      <c r="I366" s="212">
        <f>H366/CAPA!$D$37</f>
        <v>3.6323792590038608E-5</v>
      </c>
      <c r="J366" s="212">
        <f t="shared" si="5"/>
        <v>0.99728752117132025</v>
      </c>
    </row>
    <row r="367" spans="1:10" ht="30" x14ac:dyDescent="0.25">
      <c r="A367" s="213">
        <v>99631</v>
      </c>
      <c r="B367" s="214" t="s">
        <v>1683</v>
      </c>
      <c r="C367" s="215" t="s">
        <v>925</v>
      </c>
      <c r="D367" s="216">
        <v>2</v>
      </c>
      <c r="E367" s="211">
        <f>VLOOKUP(A367,'Relatório de Composições'!A:I,9,0)</f>
        <v>124.8</v>
      </c>
      <c r="F367" s="211">
        <f>TRUNC((E367*D367),2)</f>
        <v>249.6</v>
      </c>
      <c r="G367" s="212">
        <f>$J$1</f>
        <v>0.2026</v>
      </c>
      <c r="H367" s="211">
        <f>ROUND((E367*(1+G367)*D367),4)</f>
        <v>300.16899999999998</v>
      </c>
      <c r="I367" s="212">
        <f>H367/CAPA!$D$37</f>
        <v>3.5784877713079376E-5</v>
      </c>
      <c r="J367" s="212">
        <f t="shared" si="5"/>
        <v>0.9973233060490333</v>
      </c>
    </row>
    <row r="368" spans="1:10" ht="45" x14ac:dyDescent="0.25">
      <c r="A368" s="213">
        <v>98281</v>
      </c>
      <c r="B368" s="214" t="s">
        <v>2003</v>
      </c>
      <c r="C368" s="215" t="s">
        <v>934</v>
      </c>
      <c r="D368" s="216">
        <v>34</v>
      </c>
      <c r="E368" s="211">
        <f>VLOOKUP(A368,'Relatório de Composições'!A:I,9,0)</f>
        <v>7.3400000000000007</v>
      </c>
      <c r="F368" s="211">
        <f>TRUNC((E368*D368),2)</f>
        <v>249.56</v>
      </c>
      <c r="G368" s="212">
        <f>$J$1</f>
        <v>0.2026</v>
      </c>
      <c r="H368" s="211">
        <f>ROUND((E368*(1+G368)*D368),4)</f>
        <v>300.12090000000001</v>
      </c>
      <c r="I368" s="212">
        <f>H368/CAPA!$D$37</f>
        <v>3.5779143434662894E-5</v>
      </c>
      <c r="J368" s="212">
        <f t="shared" si="5"/>
        <v>0.99735908519246796</v>
      </c>
    </row>
    <row r="369" spans="1:10" ht="45" x14ac:dyDescent="0.25">
      <c r="A369" s="207">
        <v>89413</v>
      </c>
      <c r="B369" s="208" t="s">
        <v>1604</v>
      </c>
      <c r="C369" s="209" t="s">
        <v>925</v>
      </c>
      <c r="D369" s="210">
        <v>30</v>
      </c>
      <c r="E369" s="211">
        <f>VLOOKUP(A369,'Relatório de Composições'!A:I,9,0)</f>
        <v>8.31</v>
      </c>
      <c r="F369" s="211">
        <f>TRUNC((E369*D369),2)</f>
        <v>249.3</v>
      </c>
      <c r="G369" s="212">
        <f>$J$1</f>
        <v>0.2026</v>
      </c>
      <c r="H369" s="211">
        <f>ROUND((E369*(1+G369)*D369),4)</f>
        <v>299.8082</v>
      </c>
      <c r="I369" s="212">
        <f>H369/CAPA!$D$37</f>
        <v>3.5741864664167335E-5</v>
      </c>
      <c r="J369" s="212">
        <f t="shared" si="5"/>
        <v>0.99739482705713212</v>
      </c>
    </row>
    <row r="370" spans="1:10" ht="30" x14ac:dyDescent="0.25">
      <c r="A370" s="213">
        <v>89448</v>
      </c>
      <c r="B370" s="214" t="s">
        <v>1554</v>
      </c>
      <c r="C370" s="215" t="s">
        <v>934</v>
      </c>
      <c r="D370" s="216">
        <v>16.7</v>
      </c>
      <c r="E370" s="211">
        <f>VLOOKUP(A370,'Relatório de Composições'!A:I,9,0)</f>
        <v>14.86</v>
      </c>
      <c r="F370" s="211">
        <f>TRUNC((E370*D370),2)</f>
        <v>248.16</v>
      </c>
      <c r="G370" s="212">
        <f>$J$1</f>
        <v>0.2026</v>
      </c>
      <c r="H370" s="211">
        <f>ROUND((E370*(1+G370)*D370),4)</f>
        <v>298.43959999999998</v>
      </c>
      <c r="I370" s="212">
        <f>H370/CAPA!$D$37</f>
        <v>3.557870596477426E-5</v>
      </c>
      <c r="J370" s="212">
        <f t="shared" si="5"/>
        <v>0.99743040576309694</v>
      </c>
    </row>
    <row r="371" spans="1:10" ht="30" x14ac:dyDescent="0.25">
      <c r="A371" s="213">
        <v>89507</v>
      </c>
      <c r="B371" s="214" t="s">
        <v>1771</v>
      </c>
      <c r="C371" s="215" t="s">
        <v>925</v>
      </c>
      <c r="D371" s="216">
        <v>5</v>
      </c>
      <c r="E371" s="211">
        <f>VLOOKUP(A371,'Relatório de Composições'!A:I,9,0)</f>
        <v>49.52000000000001</v>
      </c>
      <c r="F371" s="211">
        <f>TRUNC((E371*D371),2)</f>
        <v>247.6</v>
      </c>
      <c r="G371" s="212">
        <f>$J$1</f>
        <v>0.2026</v>
      </c>
      <c r="H371" s="211">
        <f>ROUND((E371*(1+G371)*D371),4)</f>
        <v>297.7638</v>
      </c>
      <c r="I371" s="212">
        <f>H371/CAPA!$D$37</f>
        <v>3.5498139949101425E-5</v>
      </c>
      <c r="J371" s="212">
        <f t="shared" si="5"/>
        <v>0.99746590390304601</v>
      </c>
    </row>
    <row r="372" spans="1:10" ht="30" x14ac:dyDescent="0.25">
      <c r="A372" s="213" t="s">
        <v>1981</v>
      </c>
      <c r="B372" s="214" t="s">
        <v>1982</v>
      </c>
      <c r="C372" s="215" t="s">
        <v>925</v>
      </c>
      <c r="D372" s="216">
        <v>26</v>
      </c>
      <c r="E372" s="211">
        <f>VLOOKUP(A372,'Relatório de Composições'!A:I,9,0)</f>
        <v>9.44</v>
      </c>
      <c r="F372" s="211">
        <f>TRUNC((E372*D372),2)</f>
        <v>245.44</v>
      </c>
      <c r="G372" s="212">
        <f>$J$1</f>
        <v>0.2026</v>
      </c>
      <c r="H372" s="211">
        <f>ROUND((E372*(1+G372)*D372),4)</f>
        <v>295.16609999999997</v>
      </c>
      <c r="I372" s="212">
        <f>H372/CAPA!$D$37</f>
        <v>3.5188453149880761E-5</v>
      </c>
      <c r="J372" s="212">
        <f t="shared" si="5"/>
        <v>0.99750109235619588</v>
      </c>
    </row>
    <row r="373" spans="1:10" x14ac:dyDescent="0.25">
      <c r="A373" s="213" t="s">
        <v>2182</v>
      </c>
      <c r="B373" s="214" t="s">
        <v>2183</v>
      </c>
      <c r="C373" s="215" t="s">
        <v>925</v>
      </c>
      <c r="D373" s="216">
        <v>3</v>
      </c>
      <c r="E373" s="211">
        <f>VLOOKUP(A373,'Relatório de Composições'!A:I,9,0)</f>
        <v>78.7</v>
      </c>
      <c r="F373" s="211">
        <f>TRUNC((E373*D373),2)</f>
        <v>236.1</v>
      </c>
      <c r="G373" s="212">
        <f>$J$1</f>
        <v>0.2026</v>
      </c>
      <c r="H373" s="211">
        <f>ROUND((E373*(1+G373)*D373),4)</f>
        <v>283.93389999999999</v>
      </c>
      <c r="I373" s="212">
        <f>H373/CAPA!$D$37</f>
        <v>3.3849397806228185E-5</v>
      </c>
      <c r="J373" s="212">
        <f t="shared" si="5"/>
        <v>0.99753494175400215</v>
      </c>
    </row>
    <row r="374" spans="1:10" ht="45" x14ac:dyDescent="0.25">
      <c r="A374" s="207">
        <v>91836</v>
      </c>
      <c r="B374" s="208" t="s">
        <v>1871</v>
      </c>
      <c r="C374" s="209" t="s">
        <v>934</v>
      </c>
      <c r="D374" s="210">
        <v>20.7</v>
      </c>
      <c r="E374" s="211">
        <f>VLOOKUP(A374,'Relatório de Composições'!A:I,9,0)</f>
        <v>11.39</v>
      </c>
      <c r="F374" s="211">
        <f>TRUNC((E374*D374),2)</f>
        <v>235.77</v>
      </c>
      <c r="G374" s="212">
        <f>$J$1</f>
        <v>0.2026</v>
      </c>
      <c r="H374" s="211">
        <f>ROUND((E374*(1+G374)*D374),4)</f>
        <v>283.54059999999998</v>
      </c>
      <c r="I374" s="212">
        <f>H374/CAPA!$D$37</f>
        <v>3.3802510244872571E-5</v>
      </c>
      <c r="J374" s="212">
        <f t="shared" si="5"/>
        <v>0.99756874426424702</v>
      </c>
    </row>
    <row r="375" spans="1:10" ht="45" x14ac:dyDescent="0.25">
      <c r="A375" s="213">
        <v>95754</v>
      </c>
      <c r="B375" s="214" t="s">
        <v>1881</v>
      </c>
      <c r="C375" s="215" t="s">
        <v>925</v>
      </c>
      <c r="D375" s="216">
        <v>29</v>
      </c>
      <c r="E375" s="211">
        <f>VLOOKUP(A375,'Relatório de Composições'!A:I,9,0)</f>
        <v>8.02</v>
      </c>
      <c r="F375" s="211">
        <f>TRUNC((E375*D375),2)</f>
        <v>232.58</v>
      </c>
      <c r="G375" s="212">
        <f>$J$1</f>
        <v>0.2026</v>
      </c>
      <c r="H375" s="211">
        <f>ROUND((E375*(1+G375)*D375),4)</f>
        <v>279.70069999999998</v>
      </c>
      <c r="I375" s="212">
        <f>H375/CAPA!$D$37</f>
        <v>3.3344733619270148E-5</v>
      </c>
      <c r="J375" s="212">
        <f t="shared" si="5"/>
        <v>0.99760208899786629</v>
      </c>
    </row>
    <row r="376" spans="1:10" x14ac:dyDescent="0.25">
      <c r="A376" s="213" t="s">
        <v>1430</v>
      </c>
      <c r="B376" s="214" t="s">
        <v>1431</v>
      </c>
      <c r="C376" s="215" t="s">
        <v>925</v>
      </c>
      <c r="D376" s="216">
        <v>6</v>
      </c>
      <c r="E376" s="211">
        <f>VLOOKUP(A376,'Relatório de Composições'!A:I,9,0)</f>
        <v>38.549999999999997</v>
      </c>
      <c r="F376" s="211">
        <f>TRUNC((E376*D376),2)</f>
        <v>231.3</v>
      </c>
      <c r="G376" s="212">
        <f>$J$1</f>
        <v>0.2026</v>
      </c>
      <c r="H376" s="211">
        <f>ROUND((E376*(1+G376)*D376),4)</f>
        <v>278.16140000000001</v>
      </c>
      <c r="I376" s="212">
        <f>H376/CAPA!$D$37</f>
        <v>3.3161224788365754E-5</v>
      </c>
      <c r="J376" s="212">
        <f t="shared" si="5"/>
        <v>0.99763525022265465</v>
      </c>
    </row>
    <row r="377" spans="1:10" ht="45" x14ac:dyDescent="0.25">
      <c r="A377" s="213">
        <v>92701</v>
      </c>
      <c r="B377" s="214" t="s">
        <v>2063</v>
      </c>
      <c r="C377" s="215" t="s">
        <v>925</v>
      </c>
      <c r="D377" s="216">
        <v>8</v>
      </c>
      <c r="E377" s="211">
        <f>VLOOKUP(A377,'Relatório de Composições'!A:I,9,0)</f>
        <v>28.78</v>
      </c>
      <c r="F377" s="211">
        <f>TRUNC((E377*D377),2)</f>
        <v>230.24</v>
      </c>
      <c r="G377" s="212">
        <f>$J$1</f>
        <v>0.2026</v>
      </c>
      <c r="H377" s="211">
        <f>ROUND((E377*(1+G377)*D377),4)</f>
        <v>276.88659999999999</v>
      </c>
      <c r="I377" s="212">
        <f>H377/CAPA!$D$37</f>
        <v>3.3009248527963659E-5</v>
      </c>
      <c r="J377" s="212">
        <f t="shared" si="5"/>
        <v>0.99766825947118265</v>
      </c>
    </row>
    <row r="378" spans="1:10" ht="75" x14ac:dyDescent="0.25">
      <c r="A378" s="213">
        <v>94668</v>
      </c>
      <c r="B378" s="214" t="s">
        <v>1670</v>
      </c>
      <c r="C378" s="215" t="s">
        <v>925</v>
      </c>
      <c r="D378" s="216">
        <v>4</v>
      </c>
      <c r="E378" s="211">
        <f>VLOOKUP(A378,'Relatório de Composições'!A:I,9,0)</f>
        <v>56.42</v>
      </c>
      <c r="F378" s="211">
        <f>TRUNC((E378*D378),2)</f>
        <v>225.68</v>
      </c>
      <c r="G378" s="212">
        <f>$J$1</f>
        <v>0.2026</v>
      </c>
      <c r="H378" s="211">
        <f>ROUND((E378*(1+G378)*D378),4)</f>
        <v>271.40280000000001</v>
      </c>
      <c r="I378" s="212">
        <f>H378/CAPA!$D$37</f>
        <v>3.2355493102176906E-5</v>
      </c>
      <c r="J378" s="212">
        <f t="shared" si="5"/>
        <v>0.99770061496428486</v>
      </c>
    </row>
    <row r="379" spans="1:10" x14ac:dyDescent="0.25">
      <c r="A379" s="213" t="s">
        <v>1580</v>
      </c>
      <c r="B379" s="214" t="s">
        <v>1581</v>
      </c>
      <c r="C379" s="215" t="s">
        <v>925</v>
      </c>
      <c r="D379" s="216">
        <v>16</v>
      </c>
      <c r="E379" s="211">
        <f>VLOOKUP(A379,'Relatório de Composições'!A:I,9,0)</f>
        <v>13.67</v>
      </c>
      <c r="F379" s="211">
        <f>TRUNC((E379*D379),2)</f>
        <v>218.72</v>
      </c>
      <c r="G379" s="212">
        <f>$J$1</f>
        <v>0.2026</v>
      </c>
      <c r="H379" s="211">
        <f>ROUND((E379*(1+G379)*D379),4)</f>
        <v>263.03269999999998</v>
      </c>
      <c r="I379" s="212">
        <f>H379/CAPA!$D$37</f>
        <v>3.1357645206670553E-5</v>
      </c>
      <c r="J379" s="212">
        <f t="shared" si="5"/>
        <v>0.99773197260949154</v>
      </c>
    </row>
    <row r="380" spans="1:10" ht="30" x14ac:dyDescent="0.25">
      <c r="A380" s="213" t="s">
        <v>2036</v>
      </c>
      <c r="B380" s="214" t="s">
        <v>2037</v>
      </c>
      <c r="C380" s="215" t="s">
        <v>925</v>
      </c>
      <c r="D380" s="216">
        <v>2</v>
      </c>
      <c r="E380" s="211">
        <f>VLOOKUP(A380,'Relatório de Composições'!A:I,9,0)</f>
        <v>109.22999999999999</v>
      </c>
      <c r="F380" s="211">
        <f>TRUNC((E380*D380),2)</f>
        <v>218.46</v>
      </c>
      <c r="G380" s="212">
        <f>$J$1</f>
        <v>0.2026</v>
      </c>
      <c r="H380" s="211">
        <f>ROUND((E380*(1+G380)*D380),4)</f>
        <v>262.72000000000003</v>
      </c>
      <c r="I380" s="212">
        <f>H380/CAPA!$D$37</f>
        <v>3.1320366436175008E-5</v>
      </c>
      <c r="J380" s="212">
        <f t="shared" si="5"/>
        <v>0.9977632929759277</v>
      </c>
    </row>
    <row r="381" spans="1:10" ht="30" x14ac:dyDescent="0.25">
      <c r="A381" s="207" t="s">
        <v>16078</v>
      </c>
      <c r="B381" s="208" t="s">
        <v>16921</v>
      </c>
      <c r="C381" s="209" t="s">
        <v>932</v>
      </c>
      <c r="D381" s="210">
        <v>0.64</v>
      </c>
      <c r="E381" s="211">
        <f>VLOOKUP(A381,'Relatório de Composições'!A:I,9,0)</f>
        <v>341.34</v>
      </c>
      <c r="F381" s="211">
        <f>TRUNC((E381*D381),2)</f>
        <v>218.45</v>
      </c>
      <c r="G381" s="212">
        <f>$J$1</f>
        <v>0.2026</v>
      </c>
      <c r="H381" s="211">
        <f>ROUND((E381*(1+G381)*D381),4)</f>
        <v>262.71710000000002</v>
      </c>
      <c r="I381" s="212">
        <f>H381/CAPA!$D$37</f>
        <v>3.132002071044927E-5</v>
      </c>
      <c r="J381" s="212">
        <f t="shared" si="5"/>
        <v>0.99779461299663819</v>
      </c>
    </row>
    <row r="382" spans="1:10" ht="30" x14ac:dyDescent="0.25">
      <c r="A382" s="207" t="s">
        <v>1404</v>
      </c>
      <c r="B382" s="208" t="s">
        <v>1405</v>
      </c>
      <c r="C382" s="209" t="s">
        <v>925</v>
      </c>
      <c r="D382" s="210">
        <v>21</v>
      </c>
      <c r="E382" s="211">
        <f>VLOOKUP(A382,'Relatório de Composições'!A:I,9,0)</f>
        <v>10.39</v>
      </c>
      <c r="F382" s="211">
        <f>TRUNC((E382*D382),2)</f>
        <v>218.19</v>
      </c>
      <c r="G382" s="212">
        <f>$J$1</f>
        <v>0.2026</v>
      </c>
      <c r="H382" s="211">
        <f>ROUND((E382*(1+G382)*D382),4)</f>
        <v>262.39530000000002</v>
      </c>
      <c r="I382" s="212">
        <f>H382/CAPA!$D$37</f>
        <v>3.1281657076469516E-5</v>
      </c>
      <c r="J382" s="212">
        <f t="shared" si="5"/>
        <v>0.99782589465371463</v>
      </c>
    </row>
    <row r="383" spans="1:10" ht="30" x14ac:dyDescent="0.25">
      <c r="A383" s="207">
        <v>99630</v>
      </c>
      <c r="B383" s="208" t="s">
        <v>1650</v>
      </c>
      <c r="C383" s="209" t="s">
        <v>925</v>
      </c>
      <c r="D383" s="210">
        <v>2</v>
      </c>
      <c r="E383" s="211">
        <f>VLOOKUP(A383,'Relatório de Composições'!A:I,9,0)</f>
        <v>107.24000000000001</v>
      </c>
      <c r="F383" s="211">
        <f>TRUNC((E383*D383),2)</f>
        <v>214.48</v>
      </c>
      <c r="G383" s="212">
        <f>$J$1</f>
        <v>0.2026</v>
      </c>
      <c r="H383" s="211">
        <f>ROUND((E383*(1+G383)*D383),4)</f>
        <v>257.93360000000001</v>
      </c>
      <c r="I383" s="212">
        <f>H383/CAPA!$D$37</f>
        <v>3.0749752086638965E-5</v>
      </c>
      <c r="J383" s="212">
        <f t="shared" si="5"/>
        <v>0.99785664440580124</v>
      </c>
    </row>
    <row r="384" spans="1:10" ht="30" x14ac:dyDescent="0.25">
      <c r="A384" s="207" t="s">
        <v>2164</v>
      </c>
      <c r="B384" s="208" t="s">
        <v>2165</v>
      </c>
      <c r="C384" s="209" t="s">
        <v>925</v>
      </c>
      <c r="D384" s="210">
        <v>2</v>
      </c>
      <c r="E384" s="211">
        <f>VLOOKUP(A384,'Relatório de Composições'!A:I,9,0)</f>
        <v>106.77000000000001</v>
      </c>
      <c r="F384" s="211">
        <f>TRUNC((E384*D384),2)</f>
        <v>213.54</v>
      </c>
      <c r="G384" s="212">
        <f>$J$1</f>
        <v>0.2026</v>
      </c>
      <c r="H384" s="211">
        <f>ROUND((E384*(1+G384)*D384),4)</f>
        <v>256.8032</v>
      </c>
      <c r="I384" s="212">
        <f>H384/CAPA!$D$37</f>
        <v>3.0614990583063095E-5</v>
      </c>
      <c r="J384" s="212">
        <f t="shared" si="5"/>
        <v>0.99788725939638434</v>
      </c>
    </row>
    <row r="385" spans="1:10" ht="30" x14ac:dyDescent="0.25">
      <c r="A385" s="207">
        <v>86913</v>
      </c>
      <c r="B385" s="208" t="s">
        <v>1444</v>
      </c>
      <c r="C385" s="209" t="s">
        <v>925</v>
      </c>
      <c r="D385" s="210">
        <v>5</v>
      </c>
      <c r="E385" s="211">
        <f>VLOOKUP(A385,'Relatório de Composições'!A:I,9,0)</f>
        <v>42.7</v>
      </c>
      <c r="F385" s="211">
        <f>TRUNC((E385*D385),2)</f>
        <v>213.5</v>
      </c>
      <c r="G385" s="212">
        <f>$J$1</f>
        <v>0.2026</v>
      </c>
      <c r="H385" s="211">
        <f>ROUND((E385*(1+G385)*D385),4)</f>
        <v>256.75510000000003</v>
      </c>
      <c r="I385" s="212">
        <f>H385/CAPA!$D$37</f>
        <v>3.0609256304646612E-5</v>
      </c>
      <c r="J385" s="212">
        <f t="shared" si="5"/>
        <v>0.99791786865268894</v>
      </c>
    </row>
    <row r="386" spans="1:10" x14ac:dyDescent="0.25">
      <c r="A386" s="213" t="s">
        <v>2034</v>
      </c>
      <c r="B386" s="214" t="s">
        <v>2035</v>
      </c>
      <c r="C386" s="215" t="s">
        <v>925</v>
      </c>
      <c r="D386" s="216">
        <v>3</v>
      </c>
      <c r="E386" s="211">
        <f>VLOOKUP(A386,'Relatório de Composições'!A:I,9,0)</f>
        <v>71.16</v>
      </c>
      <c r="F386" s="211">
        <f>TRUNC((E386*D386),2)</f>
        <v>213.48</v>
      </c>
      <c r="G386" s="212">
        <f>$J$1</f>
        <v>0.2026</v>
      </c>
      <c r="H386" s="211">
        <f>ROUND((E386*(1+G386)*D386),4)</f>
        <v>256.73099999999999</v>
      </c>
      <c r="I386" s="212">
        <f>H386/CAPA!$D$37</f>
        <v>3.060638320464999E-5</v>
      </c>
      <c r="J386" s="212">
        <f t="shared" si="5"/>
        <v>0.99794847503589357</v>
      </c>
    </row>
    <row r="387" spans="1:10" ht="60" x14ac:dyDescent="0.25">
      <c r="A387" s="213">
        <v>94495</v>
      </c>
      <c r="B387" s="214" t="s">
        <v>1663</v>
      </c>
      <c r="C387" s="215" t="s">
        <v>925</v>
      </c>
      <c r="D387" s="216">
        <v>4</v>
      </c>
      <c r="E387" s="211">
        <f>VLOOKUP(A387,'Relatório de Composições'!A:I,9,0)</f>
        <v>51.56</v>
      </c>
      <c r="F387" s="211">
        <f>TRUNC((E387*D387),2)</f>
        <v>206.24</v>
      </c>
      <c r="G387" s="212">
        <f>$J$1</f>
        <v>0.2026</v>
      </c>
      <c r="H387" s="211">
        <f>ROUND((E387*(1+G387)*D387),4)</f>
        <v>248.02420000000001</v>
      </c>
      <c r="I387" s="212">
        <f>H387/CAPA!$D$37</f>
        <v>2.9568395360228214E-5</v>
      </c>
      <c r="J387" s="212">
        <f t="shared" si="5"/>
        <v>0.99797804343125385</v>
      </c>
    </row>
    <row r="388" spans="1:10" ht="45" x14ac:dyDescent="0.25">
      <c r="A388" s="213" t="s">
        <v>15548</v>
      </c>
      <c r="B388" s="214" t="s">
        <v>1764</v>
      </c>
      <c r="C388" s="215" t="s">
        <v>925</v>
      </c>
      <c r="D388" s="216">
        <v>24</v>
      </c>
      <c r="E388" s="211">
        <f>VLOOKUP(A388,'Relatório de Composições'!A:I,9,0)</f>
        <v>8.57</v>
      </c>
      <c r="F388" s="211">
        <f>TRUNC((E388*D388),2)</f>
        <v>205.68</v>
      </c>
      <c r="G388" s="212">
        <f>$J$1</f>
        <v>0.2026</v>
      </c>
      <c r="H388" s="211">
        <f>ROUND((E388*(1+G388)*D388),4)</f>
        <v>247.35079999999999</v>
      </c>
      <c r="I388" s="212">
        <f>H388/CAPA!$D$37</f>
        <v>2.9488115462397364E-5</v>
      </c>
      <c r="J388" s="212">
        <f t="shared" si="5"/>
        <v>0.99800753154671629</v>
      </c>
    </row>
    <row r="389" spans="1:10" ht="30" x14ac:dyDescent="0.25">
      <c r="A389" s="213" t="s">
        <v>2134</v>
      </c>
      <c r="B389" s="214" t="s">
        <v>2135</v>
      </c>
      <c r="C389" s="215" t="s">
        <v>925</v>
      </c>
      <c r="D389" s="216">
        <v>5</v>
      </c>
      <c r="E389" s="211">
        <f>VLOOKUP(A389,'Relatório de Composições'!A:I,9,0)</f>
        <v>40.620000000000005</v>
      </c>
      <c r="F389" s="211">
        <f>TRUNC((E389*D389),2)</f>
        <v>203.1</v>
      </c>
      <c r="G389" s="212">
        <f>$J$1</f>
        <v>0.2026</v>
      </c>
      <c r="H389" s="211">
        <f>ROUND((E389*(1+G389)*D389),4)</f>
        <v>244.24809999999999</v>
      </c>
      <c r="I389" s="212">
        <f>H389/CAPA!$D$37</f>
        <v>2.9118224700591946E-5</v>
      </c>
      <c r="J389" s="212">
        <f t="shared" si="5"/>
        <v>0.99803664977141693</v>
      </c>
    </row>
    <row r="390" spans="1:10" ht="30" x14ac:dyDescent="0.25">
      <c r="A390" s="207" t="s">
        <v>1701</v>
      </c>
      <c r="B390" s="208" t="s">
        <v>1702</v>
      </c>
      <c r="C390" s="209" t="s">
        <v>925</v>
      </c>
      <c r="D390" s="210">
        <v>18</v>
      </c>
      <c r="E390" s="211">
        <f>VLOOKUP(A390,'Relatório de Composições'!A:I,9,0)</f>
        <v>10.91</v>
      </c>
      <c r="F390" s="211">
        <f>TRUNC((E390*D390),2)</f>
        <v>196.38</v>
      </c>
      <c r="G390" s="212">
        <f>$J$1</f>
        <v>0.2026</v>
      </c>
      <c r="H390" s="211">
        <f>ROUND((E390*(1+G390)*D390),4)</f>
        <v>236.16659999999999</v>
      </c>
      <c r="I390" s="212">
        <f>H390/CAPA!$D$37</f>
        <v>2.8154782475584528E-5</v>
      </c>
      <c r="J390" s="212">
        <f t="shared" si="5"/>
        <v>0.99806480455389246</v>
      </c>
    </row>
    <row r="391" spans="1:10" ht="45" x14ac:dyDescent="0.25">
      <c r="A391" s="207">
        <v>89531</v>
      </c>
      <c r="B391" s="208" t="s">
        <v>1747</v>
      </c>
      <c r="C391" s="209" t="s">
        <v>925</v>
      </c>
      <c r="D391" s="210">
        <v>6</v>
      </c>
      <c r="E391" s="211">
        <f>VLOOKUP(A391,'Relatório de Composições'!A:I,9,0)</f>
        <v>32.49</v>
      </c>
      <c r="F391" s="211">
        <f>TRUNC((E391*D391),2)</f>
        <v>194.94</v>
      </c>
      <c r="G391" s="212">
        <f>$J$1</f>
        <v>0.2026</v>
      </c>
      <c r="H391" s="211">
        <f>ROUND((E391*(1+G391)*D391),4)</f>
        <v>234.4348</v>
      </c>
      <c r="I391" s="212">
        <f>H391/CAPA!$D$37</f>
        <v>2.7948324609437421E-5</v>
      </c>
      <c r="J391" s="212">
        <f t="shared" si="5"/>
        <v>0.99809275287850185</v>
      </c>
    </row>
    <row r="392" spans="1:10" ht="75" x14ac:dyDescent="0.25">
      <c r="A392" s="207">
        <v>86943</v>
      </c>
      <c r="B392" s="208" t="s">
        <v>958</v>
      </c>
      <c r="C392" s="209" t="s">
        <v>925</v>
      </c>
      <c r="D392" s="210">
        <v>1</v>
      </c>
      <c r="E392" s="211">
        <f>VLOOKUP(A392,'Relatório de Composições'!A:I,9,0)</f>
        <v>194.87</v>
      </c>
      <c r="F392" s="211">
        <f>TRUNC((E392*D392),2)</f>
        <v>194.87</v>
      </c>
      <c r="G392" s="212">
        <f>$J$1</f>
        <v>0.2026</v>
      </c>
      <c r="H392" s="211">
        <f>ROUND((E392*(1+G392)*D392),4)</f>
        <v>234.35069999999999</v>
      </c>
      <c r="I392" s="212">
        <f>H392/CAPA!$D$37</f>
        <v>2.7938298563391128E-5</v>
      </c>
      <c r="J392" s="212">
        <f t="shared" si="5"/>
        <v>0.99812069117706526</v>
      </c>
    </row>
    <row r="393" spans="1:10" ht="60" x14ac:dyDescent="0.25">
      <c r="A393" s="213">
        <v>97498</v>
      </c>
      <c r="B393" s="214" t="s">
        <v>2114</v>
      </c>
      <c r="C393" s="215" t="s">
        <v>934</v>
      </c>
      <c r="D393" s="216">
        <v>3.41</v>
      </c>
      <c r="E393" s="211">
        <f>VLOOKUP(A393,'Relatório de Composições'!A:I,9,0)</f>
        <v>56.89</v>
      </c>
      <c r="F393" s="211">
        <f>TRUNC((E393*D393),2)</f>
        <v>193.99</v>
      </c>
      <c r="G393" s="212">
        <f>$J$1</f>
        <v>0.2026</v>
      </c>
      <c r="H393" s="211">
        <f>ROUND((E393*(1+G393)*D393),4)</f>
        <v>233.29830000000001</v>
      </c>
      <c r="I393" s="212">
        <f>H393/CAPA!$D$37</f>
        <v>2.7812835889679838E-5</v>
      </c>
      <c r="J393" s="212">
        <f t="shared" si="5"/>
        <v>0.99814850401295496</v>
      </c>
    </row>
    <row r="394" spans="1:10" ht="30" x14ac:dyDescent="0.25">
      <c r="A394" s="213" t="s">
        <v>1647</v>
      </c>
      <c r="B394" s="214" t="s">
        <v>1648</v>
      </c>
      <c r="C394" s="215" t="s">
        <v>925</v>
      </c>
      <c r="D394" s="216">
        <v>2</v>
      </c>
      <c r="E394" s="211">
        <f>VLOOKUP(A394,'Relatório de Composições'!A:I,9,0)</f>
        <v>96.41</v>
      </c>
      <c r="F394" s="211">
        <f>TRUNC((E394*D394),2)</f>
        <v>192.82</v>
      </c>
      <c r="G394" s="212">
        <f>$J$1</f>
        <v>0.2026</v>
      </c>
      <c r="H394" s="211">
        <f>ROUND((E394*(1+G394)*D394),4)</f>
        <v>231.8853</v>
      </c>
      <c r="I394" s="212">
        <f>H394/CAPA!$D$37</f>
        <v>2.7644384010210002E-5</v>
      </c>
      <c r="J394" s="212">
        <f t="shared" si="5"/>
        <v>0.99817614839696522</v>
      </c>
    </row>
    <row r="395" spans="1:10" ht="45" x14ac:dyDescent="0.25">
      <c r="A395" s="213">
        <v>92910</v>
      </c>
      <c r="B395" s="214" t="s">
        <v>2125</v>
      </c>
      <c r="C395" s="215" t="s">
        <v>925</v>
      </c>
      <c r="D395" s="216">
        <v>2</v>
      </c>
      <c r="E395" s="211">
        <f>VLOOKUP(A395,'Relatório de Composições'!A:I,9,0)</f>
        <v>95.95</v>
      </c>
      <c r="F395" s="211">
        <f>TRUNC((E395*D395),2)</f>
        <v>191.9</v>
      </c>
      <c r="G395" s="212">
        <f>$J$1</f>
        <v>0.2026</v>
      </c>
      <c r="H395" s="211">
        <f>ROUND((E395*(1+G395)*D395),4)</f>
        <v>230.77889999999999</v>
      </c>
      <c r="I395" s="212">
        <f>H395/CAPA!$D$37</f>
        <v>2.7512483685054001E-5</v>
      </c>
      <c r="J395" s="212">
        <f t="shared" si="5"/>
        <v>0.99820366088065027</v>
      </c>
    </row>
    <row r="396" spans="1:10" ht="60" x14ac:dyDescent="0.25">
      <c r="A396" s="213">
        <v>97328</v>
      </c>
      <c r="B396" s="214" t="s">
        <v>2043</v>
      </c>
      <c r="C396" s="215" t="s">
        <v>934</v>
      </c>
      <c r="D396" s="216">
        <v>3.75</v>
      </c>
      <c r="E396" s="211">
        <f>VLOOKUP(A396,'Relatório de Composições'!A:I,9,0)</f>
        <v>51.15</v>
      </c>
      <c r="F396" s="211">
        <f>TRUNC((E396*D396),2)</f>
        <v>191.81</v>
      </c>
      <c r="G396" s="212">
        <f>$J$1</f>
        <v>0.2026</v>
      </c>
      <c r="H396" s="211">
        <f>ROUND((E396*(1+G396)*D396),4)</f>
        <v>230.6737</v>
      </c>
      <c r="I396" s="212">
        <f>H396/CAPA!$D$37</f>
        <v>2.7499942186313573E-5</v>
      </c>
      <c r="J396" s="212">
        <f t="shared" si="5"/>
        <v>0.99823116082283658</v>
      </c>
    </row>
    <row r="397" spans="1:10" ht="45" x14ac:dyDescent="0.25">
      <c r="A397" s="213">
        <v>89384</v>
      </c>
      <c r="B397" s="214" t="s">
        <v>1623</v>
      </c>
      <c r="C397" s="215" t="s">
        <v>925</v>
      </c>
      <c r="D397" s="216">
        <v>15</v>
      </c>
      <c r="E397" s="211">
        <f>VLOOKUP(A397,'Relatório de Composições'!A:I,9,0)</f>
        <v>12.759999999999998</v>
      </c>
      <c r="F397" s="211">
        <f>TRUNC((E397*D397),2)</f>
        <v>191.4</v>
      </c>
      <c r="G397" s="212">
        <f>$J$1</f>
        <v>0.2026</v>
      </c>
      <c r="H397" s="211">
        <f>ROUND((E397*(1+G397)*D397),4)</f>
        <v>230.17760000000001</v>
      </c>
      <c r="I397" s="212">
        <f>H397/CAPA!$D$37</f>
        <v>2.7440799244059514E-5</v>
      </c>
      <c r="J397" s="212">
        <f t="shared" ref="J397:J460" si="6">I397+J396</f>
        <v>0.99825860162208069</v>
      </c>
    </row>
    <row r="398" spans="1:10" ht="30" x14ac:dyDescent="0.25">
      <c r="A398" s="207">
        <v>89503</v>
      </c>
      <c r="B398" s="208" t="s">
        <v>1600</v>
      </c>
      <c r="C398" s="209" t="s">
        <v>925</v>
      </c>
      <c r="D398" s="210">
        <v>8</v>
      </c>
      <c r="E398" s="211">
        <f>VLOOKUP(A398,'Relatório de Composições'!A:I,9,0)</f>
        <v>23.68</v>
      </c>
      <c r="F398" s="211">
        <f>TRUNC((E398*D398),2)</f>
        <v>189.44</v>
      </c>
      <c r="G398" s="212">
        <f>$J$1</f>
        <v>0.2026</v>
      </c>
      <c r="H398" s="211">
        <f>ROUND((E398*(1+G398)*D398),4)</f>
        <v>227.82050000000001</v>
      </c>
      <c r="I398" s="212">
        <f>H398/CAPA!$D$37</f>
        <v>2.7159795758498048E-5</v>
      </c>
      <c r="J398" s="212">
        <f t="shared" si="6"/>
        <v>0.9982857614178392</v>
      </c>
    </row>
    <row r="399" spans="1:10" ht="45" x14ac:dyDescent="0.25">
      <c r="A399" s="207">
        <v>89733</v>
      </c>
      <c r="B399" s="208" t="s">
        <v>5057</v>
      </c>
      <c r="C399" s="209" t="s">
        <v>925</v>
      </c>
      <c r="D399" s="210">
        <v>11</v>
      </c>
      <c r="E399" s="211">
        <f>VLOOKUP(A399,'Relatório de Composições'!A:I,9,0)</f>
        <v>17.220000000000002</v>
      </c>
      <c r="F399" s="211">
        <f>TRUNC((E399*D399),2)</f>
        <v>189.42</v>
      </c>
      <c r="G399" s="212">
        <f>$J$1</f>
        <v>0.2026</v>
      </c>
      <c r="H399" s="211">
        <f>ROUND((E399*(1+G399)*D399),4)</f>
        <v>227.79650000000001</v>
      </c>
      <c r="I399" s="212">
        <f>H399/CAPA!$D$37</f>
        <v>2.7156934580078178E-5</v>
      </c>
      <c r="J399" s="212">
        <f t="shared" si="6"/>
        <v>0.99831291835241931</v>
      </c>
    </row>
    <row r="400" spans="1:10" x14ac:dyDescent="0.25">
      <c r="A400" s="213" t="s">
        <v>15605</v>
      </c>
      <c r="B400" s="214" t="s">
        <v>15606</v>
      </c>
      <c r="C400" s="215" t="s">
        <v>925</v>
      </c>
      <c r="D400" s="216">
        <v>9</v>
      </c>
      <c r="E400" s="211">
        <f>VLOOKUP(A400,'Relatório de Composições'!A:I,9,0)</f>
        <v>20.25</v>
      </c>
      <c r="F400" s="211">
        <f>TRUNC((E400*D400),2)</f>
        <v>182.25</v>
      </c>
      <c r="G400" s="212">
        <f>$J$1</f>
        <v>0.2026</v>
      </c>
      <c r="H400" s="211">
        <f>ROUND((E400*(1+G400)*D400),4)</f>
        <v>219.1739</v>
      </c>
      <c r="I400" s="212">
        <f>H400/CAPA!$D$37</f>
        <v>2.6128984703279448E-5</v>
      </c>
      <c r="J400" s="212">
        <f t="shared" si="6"/>
        <v>0.99833904733712264</v>
      </c>
    </row>
    <row r="401" spans="1:10" ht="45" x14ac:dyDescent="0.25">
      <c r="A401" s="213">
        <v>89708</v>
      </c>
      <c r="B401" s="214" t="s">
        <v>1840</v>
      </c>
      <c r="C401" s="215" t="s">
        <v>925</v>
      </c>
      <c r="D401" s="216">
        <v>2</v>
      </c>
      <c r="E401" s="211">
        <f>VLOOKUP(A401,'Relatório de Composições'!A:I,9,0)</f>
        <v>90.539999999999992</v>
      </c>
      <c r="F401" s="211">
        <f>TRUNC((E401*D401),2)</f>
        <v>181.08</v>
      </c>
      <c r="G401" s="212">
        <f>$J$1</f>
        <v>0.2026</v>
      </c>
      <c r="H401" s="211">
        <f>ROUND((E401*(1+G401)*D401),4)</f>
        <v>217.76679999999999</v>
      </c>
      <c r="I401" s="212">
        <f>H401/CAPA!$D$37</f>
        <v>2.5961236196837829E-5</v>
      </c>
      <c r="J401" s="212">
        <f t="shared" si="6"/>
        <v>0.99836500857331945</v>
      </c>
    </row>
    <row r="402" spans="1:10" x14ac:dyDescent="0.25">
      <c r="A402" s="213" t="s">
        <v>15615</v>
      </c>
      <c r="B402" s="214" t="s">
        <v>15616</v>
      </c>
      <c r="C402" s="215" t="s">
        <v>925</v>
      </c>
      <c r="D402" s="216">
        <v>6</v>
      </c>
      <c r="E402" s="211">
        <f>VLOOKUP(A402,'Relatório de Composições'!A:I,9,0)</f>
        <v>29.7</v>
      </c>
      <c r="F402" s="211">
        <f>TRUNC((E402*D402),2)</f>
        <v>178.2</v>
      </c>
      <c r="G402" s="212">
        <f>$J$1</f>
        <v>0.2026</v>
      </c>
      <c r="H402" s="211">
        <f>ROUND((E402*(1+G402)*D402),4)</f>
        <v>214.30330000000001</v>
      </c>
      <c r="I402" s="212">
        <f>H402/CAPA!$D$37</f>
        <v>2.5548332386120367E-5</v>
      </c>
      <c r="J402" s="212">
        <f t="shared" si="6"/>
        <v>0.99839055690570555</v>
      </c>
    </row>
    <row r="403" spans="1:10" ht="30" x14ac:dyDescent="0.25">
      <c r="A403" s="207">
        <v>85005</v>
      </c>
      <c r="B403" s="208" t="s">
        <v>1508</v>
      </c>
      <c r="C403" s="209" t="s">
        <v>913</v>
      </c>
      <c r="D403" s="210">
        <v>0.51</v>
      </c>
      <c r="E403" s="211">
        <f>VLOOKUP(A403,'Relatório de Composições'!A:I,9,0)</f>
        <v>348.04</v>
      </c>
      <c r="F403" s="211">
        <f>TRUNC((E403*D403),2)</f>
        <v>177.5</v>
      </c>
      <c r="G403" s="212">
        <f>$J$1</f>
        <v>0.2026</v>
      </c>
      <c r="H403" s="211">
        <f>ROUND((E403*(1+G403)*D403),4)</f>
        <v>213.46199999999999</v>
      </c>
      <c r="I403" s="212">
        <f>H403/CAPA!$D$37</f>
        <v>2.5448036160927179E-5</v>
      </c>
      <c r="J403" s="212">
        <f t="shared" si="6"/>
        <v>0.99841600494186644</v>
      </c>
    </row>
    <row r="404" spans="1:10" ht="45" x14ac:dyDescent="0.25">
      <c r="A404" s="213">
        <v>89616</v>
      </c>
      <c r="B404" s="214" t="s">
        <v>1698</v>
      </c>
      <c r="C404" s="215" t="s">
        <v>925</v>
      </c>
      <c r="D404" s="216">
        <v>4</v>
      </c>
      <c r="E404" s="211">
        <f>VLOOKUP(A404,'Relatório de Composições'!A:I,9,0)</f>
        <v>43.480000000000004</v>
      </c>
      <c r="F404" s="211">
        <f>TRUNC((E404*D404),2)</f>
        <v>173.92</v>
      </c>
      <c r="G404" s="212">
        <f>$J$1</f>
        <v>0.2026</v>
      </c>
      <c r="H404" s="211">
        <f>ROUND((E404*(1+G404)*D404),4)</f>
        <v>209.15620000000001</v>
      </c>
      <c r="I404" s="212">
        <f>H404/CAPA!$D$37</f>
        <v>2.4934716909249036E-5</v>
      </c>
      <c r="J404" s="212">
        <f t="shared" si="6"/>
        <v>0.99844093965877567</v>
      </c>
    </row>
    <row r="405" spans="1:10" x14ac:dyDescent="0.25">
      <c r="A405" s="207" t="s">
        <v>15624</v>
      </c>
      <c r="B405" s="208" t="s">
        <v>15625</v>
      </c>
      <c r="C405" s="209" t="s">
        <v>925</v>
      </c>
      <c r="D405" s="210">
        <v>5</v>
      </c>
      <c r="E405" s="211">
        <f>VLOOKUP(A405,'Relatório de Composições'!A:I,9,0)</f>
        <v>33.840000000000003</v>
      </c>
      <c r="F405" s="211">
        <f>TRUNC((E405*D405),2)</f>
        <v>169.2</v>
      </c>
      <c r="G405" s="212">
        <f>$J$1</f>
        <v>0.2026</v>
      </c>
      <c r="H405" s="211">
        <f>ROUND((E405*(1+G405)*D405),4)</f>
        <v>203.47989999999999</v>
      </c>
      <c r="I405" s="212">
        <f>H405/CAPA!$D$37</f>
        <v>2.4258012448219569E-5</v>
      </c>
      <c r="J405" s="212">
        <f t="shared" si="6"/>
        <v>0.99846519767122388</v>
      </c>
    </row>
    <row r="406" spans="1:10" ht="30" x14ac:dyDescent="0.25">
      <c r="A406" s="207" t="s">
        <v>15850</v>
      </c>
      <c r="B406" s="208" t="s">
        <v>2024</v>
      </c>
      <c r="C406" s="209" t="s">
        <v>925</v>
      </c>
      <c r="D406" s="210">
        <v>4</v>
      </c>
      <c r="E406" s="211">
        <f>VLOOKUP(A406,'Relatório de Composições'!A:I,9,0)</f>
        <v>42.019999999999996</v>
      </c>
      <c r="F406" s="211">
        <f>TRUNC((E406*D406),2)</f>
        <v>168.08</v>
      </c>
      <c r="G406" s="212">
        <f>$J$1</f>
        <v>0.2026</v>
      </c>
      <c r="H406" s="211">
        <f>ROUND((E406*(1+G406)*D406),4)</f>
        <v>202.13300000000001</v>
      </c>
      <c r="I406" s="212">
        <f>H406/CAPA!$D$37</f>
        <v>2.4097440730981129E-5</v>
      </c>
      <c r="J406" s="212">
        <f t="shared" si="6"/>
        <v>0.99848929511195483</v>
      </c>
    </row>
    <row r="407" spans="1:10" ht="30" x14ac:dyDescent="0.25">
      <c r="A407" s="207" t="s">
        <v>1721</v>
      </c>
      <c r="B407" s="208" t="s">
        <v>1722</v>
      </c>
      <c r="C407" s="209" t="s">
        <v>925</v>
      </c>
      <c r="D407" s="210">
        <v>2</v>
      </c>
      <c r="E407" s="211">
        <f>VLOOKUP(A407,'Relatório de Composições'!A:I,9,0)</f>
        <v>83.88</v>
      </c>
      <c r="F407" s="211">
        <f>TRUNC((E407*D407),2)</f>
        <v>167.76</v>
      </c>
      <c r="G407" s="212">
        <f>$J$1</f>
        <v>0.2026</v>
      </c>
      <c r="H407" s="211">
        <f>ROUND((E407*(1+G407)*D407),4)</f>
        <v>201.7482</v>
      </c>
      <c r="I407" s="212">
        <f>H407/CAPA!$D$37</f>
        <v>2.4051566503649215E-5</v>
      </c>
      <c r="J407" s="212">
        <f t="shared" si="6"/>
        <v>0.99851334667845848</v>
      </c>
    </row>
    <row r="408" spans="1:10" x14ac:dyDescent="0.25">
      <c r="A408" s="207" t="s">
        <v>1432</v>
      </c>
      <c r="B408" s="208" t="s">
        <v>1433</v>
      </c>
      <c r="C408" s="209" t="s">
        <v>925</v>
      </c>
      <c r="D408" s="210">
        <v>6</v>
      </c>
      <c r="E408" s="211">
        <f>VLOOKUP(A408,'Relatório de Composições'!A:I,9,0)</f>
        <v>27.08</v>
      </c>
      <c r="F408" s="211">
        <f>TRUNC((E408*D408),2)</f>
        <v>162.47999999999999</v>
      </c>
      <c r="G408" s="212">
        <f>$J$1</f>
        <v>0.2026</v>
      </c>
      <c r="H408" s="211">
        <f>ROUND((E408*(1+G408)*D408),4)</f>
        <v>195.39840000000001</v>
      </c>
      <c r="I408" s="212">
        <f>H408/CAPA!$D$37</f>
        <v>2.3294570223212159E-5</v>
      </c>
      <c r="J408" s="212">
        <f t="shared" si="6"/>
        <v>0.99853664124868169</v>
      </c>
    </row>
    <row r="409" spans="1:10" ht="45" x14ac:dyDescent="0.25">
      <c r="A409" s="213">
        <v>89391</v>
      </c>
      <c r="B409" s="214" t="s">
        <v>1566</v>
      </c>
      <c r="C409" s="215" t="s">
        <v>925</v>
      </c>
      <c r="D409" s="216">
        <v>19</v>
      </c>
      <c r="E409" s="211">
        <f>VLOOKUP(A409,'Relatório de Composições'!A:I,9,0)</f>
        <v>8.4699999999999989</v>
      </c>
      <c r="F409" s="211">
        <f>TRUNC((E409*D409),2)</f>
        <v>160.93</v>
      </c>
      <c r="G409" s="212">
        <f>$J$1</f>
        <v>0.2026</v>
      </c>
      <c r="H409" s="211">
        <f>ROUND((E409*(1+G409)*D409),4)</f>
        <v>193.53440000000001</v>
      </c>
      <c r="I409" s="212">
        <f>H409/CAPA!$D$37</f>
        <v>2.3072352032602266E-5</v>
      </c>
      <c r="J409" s="212">
        <f t="shared" si="6"/>
        <v>0.99855971360071427</v>
      </c>
    </row>
    <row r="410" spans="1:10" ht="30" x14ac:dyDescent="0.25">
      <c r="A410" s="213">
        <v>89506</v>
      </c>
      <c r="B410" s="214" t="s">
        <v>1715</v>
      </c>
      <c r="C410" s="215" t="s">
        <v>925</v>
      </c>
      <c r="D410" s="216">
        <v>4</v>
      </c>
      <c r="E410" s="211">
        <f>VLOOKUP(A410,'Relatório de Composições'!A:I,9,0)</f>
        <v>40.040000000000006</v>
      </c>
      <c r="F410" s="211">
        <f>TRUNC((E410*D410),2)</f>
        <v>160.16</v>
      </c>
      <c r="G410" s="212">
        <f>$J$1</f>
        <v>0.2026</v>
      </c>
      <c r="H410" s="211">
        <f>ROUND((E410*(1+G410)*D410),4)</f>
        <v>192.60839999999999</v>
      </c>
      <c r="I410" s="212">
        <f>H410/CAPA!$D$37</f>
        <v>2.2961958231902289E-5</v>
      </c>
      <c r="J410" s="212">
        <f t="shared" si="6"/>
        <v>0.9985826755589462</v>
      </c>
    </row>
    <row r="411" spans="1:10" x14ac:dyDescent="0.25">
      <c r="A411" s="213" t="s">
        <v>1617</v>
      </c>
      <c r="B411" s="214" t="s">
        <v>1618</v>
      </c>
      <c r="C411" s="215" t="s">
        <v>925</v>
      </c>
      <c r="D411" s="216">
        <v>15</v>
      </c>
      <c r="E411" s="211">
        <f>VLOOKUP(A411,'Relatório de Composições'!A:I,9,0)</f>
        <v>10.45</v>
      </c>
      <c r="F411" s="211">
        <f>TRUNC((E411*D411),2)</f>
        <v>156.75</v>
      </c>
      <c r="G411" s="212">
        <f>$J$1</f>
        <v>0.2026</v>
      </c>
      <c r="H411" s="211">
        <f>ROUND((E411*(1+G411)*D411),4)</f>
        <v>188.5076</v>
      </c>
      <c r="I411" s="212">
        <f>H411/CAPA!$D$37</f>
        <v>2.2473078212560533E-5</v>
      </c>
      <c r="J411" s="212">
        <f t="shared" si="6"/>
        <v>0.99860514863715877</v>
      </c>
    </row>
    <row r="412" spans="1:10" ht="45" x14ac:dyDescent="0.25">
      <c r="A412" s="213">
        <v>89796</v>
      </c>
      <c r="B412" s="214" t="s">
        <v>967</v>
      </c>
      <c r="C412" s="215" t="s">
        <v>925</v>
      </c>
      <c r="D412" s="216">
        <v>4</v>
      </c>
      <c r="E412" s="211">
        <f>VLOOKUP(A412,'Relatório de Composições'!A:I,9,0)</f>
        <v>38.56</v>
      </c>
      <c r="F412" s="211">
        <f>TRUNC((E412*D412),2)</f>
        <v>154.24</v>
      </c>
      <c r="G412" s="212">
        <f>$J$1</f>
        <v>0.2026</v>
      </c>
      <c r="H412" s="211">
        <f>ROUND((E412*(1+G412)*D412),4)</f>
        <v>185.489</v>
      </c>
      <c r="I412" s="212">
        <f>H412/CAPA!$D$37</f>
        <v>2.2113213496801404E-5</v>
      </c>
      <c r="J412" s="212">
        <f t="shared" si="6"/>
        <v>0.99862726185065553</v>
      </c>
    </row>
    <row r="413" spans="1:10" ht="60" x14ac:dyDescent="0.25">
      <c r="A413" s="213">
        <v>94699</v>
      </c>
      <c r="B413" s="214" t="s">
        <v>1675</v>
      </c>
      <c r="C413" s="215" t="s">
        <v>925</v>
      </c>
      <c r="D413" s="216">
        <v>1</v>
      </c>
      <c r="E413" s="211">
        <f>VLOOKUP(A413,'Relatório de Composições'!A:I,9,0)</f>
        <v>151.61000000000001</v>
      </c>
      <c r="F413" s="211">
        <f>TRUNC((E413*D413),2)</f>
        <v>151.61000000000001</v>
      </c>
      <c r="G413" s="212">
        <f>$J$1</f>
        <v>0.2026</v>
      </c>
      <c r="H413" s="211">
        <f>ROUND((E413*(1+G413)*D413),4)</f>
        <v>182.3262</v>
      </c>
      <c r="I413" s="212">
        <f>H413/CAPA!$D$37</f>
        <v>2.1736157867369561E-5</v>
      </c>
      <c r="J413" s="212">
        <f t="shared" si="6"/>
        <v>0.99864899800852291</v>
      </c>
    </row>
    <row r="414" spans="1:10" ht="30" x14ac:dyDescent="0.25">
      <c r="A414" s="213">
        <v>91955</v>
      </c>
      <c r="B414" s="214" t="s">
        <v>1967</v>
      </c>
      <c r="C414" s="215" t="s">
        <v>925</v>
      </c>
      <c r="D414" s="216">
        <v>5</v>
      </c>
      <c r="E414" s="211">
        <f>VLOOKUP(A414,'Relatório de Composições'!A:I,9,0)</f>
        <v>29.119999999999997</v>
      </c>
      <c r="F414" s="211">
        <f>TRUNC((E414*D414),2)</f>
        <v>145.6</v>
      </c>
      <c r="G414" s="212">
        <f>$J$1</f>
        <v>0.2026</v>
      </c>
      <c r="H414" s="211">
        <f>ROUND((E414*(1+G414)*D414),4)</f>
        <v>175.0986</v>
      </c>
      <c r="I414" s="212">
        <f>H414/CAPA!$D$37</f>
        <v>2.0874513986225763E-5</v>
      </c>
      <c r="J414" s="212">
        <f t="shared" si="6"/>
        <v>0.99866987252250916</v>
      </c>
    </row>
    <row r="415" spans="1:10" ht="45" x14ac:dyDescent="0.25">
      <c r="A415" s="213">
        <v>89785</v>
      </c>
      <c r="B415" s="214" t="s">
        <v>5094</v>
      </c>
      <c r="C415" s="215" t="s">
        <v>925</v>
      </c>
      <c r="D415" s="216">
        <v>7</v>
      </c>
      <c r="E415" s="211">
        <f>VLOOKUP(A415,'Relatório de Composições'!A:I,9,0)</f>
        <v>20.580000000000002</v>
      </c>
      <c r="F415" s="211">
        <f>TRUNC((E415*D415),2)</f>
        <v>144.06</v>
      </c>
      <c r="G415" s="212">
        <f>$J$1</f>
        <v>0.2026</v>
      </c>
      <c r="H415" s="211">
        <f>ROUND((E415*(1+G415)*D415),4)</f>
        <v>173.2466</v>
      </c>
      <c r="I415" s="212">
        <f>H415/CAPA!$D$37</f>
        <v>2.0653726384825807E-5</v>
      </c>
      <c r="J415" s="212">
        <f t="shared" si="6"/>
        <v>0.99869052624889398</v>
      </c>
    </row>
    <row r="416" spans="1:10" ht="75" x14ac:dyDescent="0.25">
      <c r="A416" s="213">
        <v>94794</v>
      </c>
      <c r="B416" s="214" t="s">
        <v>1659</v>
      </c>
      <c r="C416" s="215" t="s">
        <v>925</v>
      </c>
      <c r="D416" s="216">
        <v>1</v>
      </c>
      <c r="E416" s="211">
        <f>VLOOKUP(A416,'Relatório de Composições'!A:I,9,0)</f>
        <v>140.25</v>
      </c>
      <c r="F416" s="211">
        <f>TRUNC((E416*D416),2)</f>
        <v>140.25</v>
      </c>
      <c r="G416" s="212">
        <f>$J$1</f>
        <v>0.2026</v>
      </c>
      <c r="H416" s="211">
        <f>ROUND((E416*(1+G416)*D416),4)</f>
        <v>168.66470000000001</v>
      </c>
      <c r="I416" s="212">
        <f>H416/CAPA!$D$37</f>
        <v>2.0107491659742411E-5</v>
      </c>
      <c r="J416" s="212">
        <f t="shared" si="6"/>
        <v>0.99871063374055369</v>
      </c>
    </row>
    <row r="417" spans="1:10" ht="30" x14ac:dyDescent="0.25">
      <c r="A417" s="213" t="s">
        <v>15649</v>
      </c>
      <c r="B417" s="214" t="s">
        <v>15650</v>
      </c>
      <c r="C417" s="215" t="s">
        <v>925</v>
      </c>
      <c r="D417" s="216">
        <v>4</v>
      </c>
      <c r="E417" s="211">
        <f>VLOOKUP(A417,'Relatório de Composições'!A:I,9,0)</f>
        <v>34.580000000000005</v>
      </c>
      <c r="F417" s="211">
        <f>TRUNC((E417*D417),2)</f>
        <v>138.32</v>
      </c>
      <c r="G417" s="212">
        <f>$J$1</f>
        <v>0.2026</v>
      </c>
      <c r="H417" s="211">
        <f>ROUND((E417*(1+G417)*D417),4)</f>
        <v>166.34360000000001</v>
      </c>
      <c r="I417" s="212">
        <f>H417/CAPA!$D$37</f>
        <v>1.9830779941810753E-5</v>
      </c>
      <c r="J417" s="212">
        <f t="shared" si="6"/>
        <v>0.99873046452049552</v>
      </c>
    </row>
    <row r="418" spans="1:10" x14ac:dyDescent="0.25">
      <c r="A418" s="213" t="s">
        <v>2021</v>
      </c>
      <c r="B418" s="214" t="s">
        <v>2022</v>
      </c>
      <c r="C418" s="215" t="s">
        <v>1360</v>
      </c>
      <c r="D418" s="216">
        <v>2</v>
      </c>
      <c r="E418" s="211">
        <f>VLOOKUP(A418,'Relatório de Composições'!A:I,9,0)</f>
        <v>68.38</v>
      </c>
      <c r="F418" s="211">
        <f>TRUNC((E418*D418),2)</f>
        <v>136.76</v>
      </c>
      <c r="G418" s="212">
        <f>$J$1</f>
        <v>0.2026</v>
      </c>
      <c r="H418" s="211">
        <f>ROUND((E418*(1+G418)*D418),4)</f>
        <v>164.4676</v>
      </c>
      <c r="I418" s="212">
        <f>H418/CAPA!$D$37</f>
        <v>1.9607131161990927E-5</v>
      </c>
      <c r="J418" s="212">
        <f t="shared" si="6"/>
        <v>0.99875007165165752</v>
      </c>
    </row>
    <row r="419" spans="1:10" x14ac:dyDescent="0.25">
      <c r="A419" s="213" t="s">
        <v>1740</v>
      </c>
      <c r="B419" s="214" t="s">
        <v>1741</v>
      </c>
      <c r="C419" s="215" t="s">
        <v>925</v>
      </c>
      <c r="D419" s="216">
        <v>3</v>
      </c>
      <c r="E419" s="211">
        <f>VLOOKUP(A419,'Relatório de Composições'!A:I,9,0)</f>
        <v>45.36</v>
      </c>
      <c r="F419" s="211">
        <f>TRUNC((E419*D419),2)</f>
        <v>136.08000000000001</v>
      </c>
      <c r="G419" s="212">
        <f>$J$1</f>
        <v>0.2026</v>
      </c>
      <c r="H419" s="211">
        <f>ROUND((E419*(1+G419)*D419),4)</f>
        <v>163.6498</v>
      </c>
      <c r="I419" s="212">
        <f>H419/CAPA!$D$37</f>
        <v>1.9509636507333862E-5</v>
      </c>
      <c r="J419" s="212">
        <f t="shared" si="6"/>
        <v>0.99876958128816484</v>
      </c>
    </row>
    <row r="420" spans="1:10" ht="30" x14ac:dyDescent="0.25">
      <c r="A420" s="213" t="s">
        <v>2058</v>
      </c>
      <c r="B420" s="214" t="s">
        <v>2059</v>
      </c>
      <c r="C420" s="215" t="s">
        <v>925</v>
      </c>
      <c r="D420" s="216">
        <v>6</v>
      </c>
      <c r="E420" s="211">
        <f>VLOOKUP(A420,'Relatório de Composições'!A:I,9,0)</f>
        <v>22.39</v>
      </c>
      <c r="F420" s="211">
        <f>TRUNC((E420*D420),2)</f>
        <v>134.34</v>
      </c>
      <c r="G420" s="212">
        <f>$J$1</f>
        <v>0.2026</v>
      </c>
      <c r="H420" s="211">
        <f>ROUND((E420*(1+G420)*D420),4)</f>
        <v>161.5573</v>
      </c>
      <c r="I420" s="212">
        <f>H420/CAPA!$D$37</f>
        <v>1.9260177513851459E-5</v>
      </c>
      <c r="J420" s="212">
        <f t="shared" si="6"/>
        <v>0.9987888414656787</v>
      </c>
    </row>
    <row r="421" spans="1:10" ht="45" x14ac:dyDescent="0.25">
      <c r="A421" s="213">
        <v>89726</v>
      </c>
      <c r="B421" s="214" t="s">
        <v>963</v>
      </c>
      <c r="C421" s="215" t="s">
        <v>925</v>
      </c>
      <c r="D421" s="216">
        <v>19</v>
      </c>
      <c r="E421" s="211">
        <f>VLOOKUP(A421,'Relatório de Composições'!A:I,9,0)</f>
        <v>6.98</v>
      </c>
      <c r="F421" s="211">
        <f>TRUNC((E421*D421),2)</f>
        <v>132.62</v>
      </c>
      <c r="G421" s="212">
        <f>$J$1</f>
        <v>0.2026</v>
      </c>
      <c r="H421" s="211">
        <f>ROUND((E421*(1+G421)*D421),4)</f>
        <v>159.4888</v>
      </c>
      <c r="I421" s="212">
        <f>H421/CAPA!$D$37</f>
        <v>1.901357969878893E-5</v>
      </c>
      <c r="J421" s="212">
        <f t="shared" si="6"/>
        <v>0.9988078550453775</v>
      </c>
    </row>
    <row r="422" spans="1:10" x14ac:dyDescent="0.25">
      <c r="A422" s="213" t="s">
        <v>2166</v>
      </c>
      <c r="B422" s="214" t="s">
        <v>2167</v>
      </c>
      <c r="C422" s="215" t="s">
        <v>925</v>
      </c>
      <c r="D422" s="216">
        <v>1</v>
      </c>
      <c r="E422" s="211">
        <f>VLOOKUP(A422,'Relatório de Composições'!A:I,9,0)</f>
        <v>131.61000000000001</v>
      </c>
      <c r="F422" s="211">
        <f>TRUNC((E422*D422),2)</f>
        <v>131.61000000000001</v>
      </c>
      <c r="G422" s="212">
        <f>$J$1</f>
        <v>0.2026</v>
      </c>
      <c r="H422" s="211">
        <f>ROUND((E422*(1+G422)*D422),4)</f>
        <v>158.27420000000001</v>
      </c>
      <c r="I422" s="212">
        <f>H422/CAPA!$D$37</f>
        <v>1.8868780227590021E-5</v>
      </c>
      <c r="J422" s="212">
        <f t="shared" si="6"/>
        <v>0.99882672382560511</v>
      </c>
    </row>
    <row r="423" spans="1:10" ht="30" x14ac:dyDescent="0.25">
      <c r="A423" s="213" t="s">
        <v>1703</v>
      </c>
      <c r="B423" s="214" t="s">
        <v>1704</v>
      </c>
      <c r="C423" s="215" t="s">
        <v>925</v>
      </c>
      <c r="D423" s="216">
        <v>6</v>
      </c>
      <c r="E423" s="211">
        <f>VLOOKUP(A423,'Relatório de Composições'!A:I,9,0)</f>
        <v>21.8</v>
      </c>
      <c r="F423" s="211">
        <f>TRUNC((E423*D423),2)</f>
        <v>130.80000000000001</v>
      </c>
      <c r="G423" s="212">
        <f>$J$1</f>
        <v>0.2026</v>
      </c>
      <c r="H423" s="211">
        <f>ROUND((E423*(1+G423)*D423),4)</f>
        <v>157.30009999999999</v>
      </c>
      <c r="I423" s="212">
        <f>H423/CAPA!$D$37</f>
        <v>1.8752652148473552E-5</v>
      </c>
      <c r="J423" s="212">
        <f t="shared" si="6"/>
        <v>0.99884547647775357</v>
      </c>
    </row>
    <row r="424" spans="1:10" ht="30" x14ac:dyDescent="0.25">
      <c r="A424" s="213">
        <v>96988</v>
      </c>
      <c r="B424" s="214" t="s">
        <v>1980</v>
      </c>
      <c r="C424" s="215" t="s">
        <v>925</v>
      </c>
      <c r="D424" s="216">
        <v>1</v>
      </c>
      <c r="E424" s="211">
        <f>VLOOKUP(A424,'Relatório de Composições'!A:I,9,0)</f>
        <v>129.35</v>
      </c>
      <c r="F424" s="211">
        <f>TRUNC((E424*D424),2)</f>
        <v>129.35</v>
      </c>
      <c r="G424" s="212">
        <f>$J$1</f>
        <v>0.2026</v>
      </c>
      <c r="H424" s="211">
        <f>ROUND((E424*(1+G424)*D424),4)</f>
        <v>155.55629999999999</v>
      </c>
      <c r="I424" s="212">
        <f>H424/CAPA!$D$37</f>
        <v>1.8544763693116511E-5</v>
      </c>
      <c r="J424" s="212">
        <f t="shared" si="6"/>
        <v>0.99886402124144669</v>
      </c>
    </row>
    <row r="425" spans="1:10" ht="30" x14ac:dyDescent="0.25">
      <c r="A425" s="213">
        <v>89631</v>
      </c>
      <c r="B425" s="214" t="s">
        <v>1720</v>
      </c>
      <c r="C425" s="215" t="s">
        <v>925</v>
      </c>
      <c r="D425" s="216">
        <v>1</v>
      </c>
      <c r="E425" s="211">
        <f>VLOOKUP(A425,'Relatório de Composições'!A:I,9,0)</f>
        <v>127.88</v>
      </c>
      <c r="F425" s="211">
        <f>TRUNC((E425*D425),2)</f>
        <v>127.88</v>
      </c>
      <c r="G425" s="212">
        <f>$J$1</f>
        <v>0.2026</v>
      </c>
      <c r="H425" s="211">
        <f>ROUND((E425*(1+G425)*D425),4)</f>
        <v>153.7885</v>
      </c>
      <c r="I425" s="212">
        <f>H425/CAPA!$D$37</f>
        <v>1.83340140593396E-5</v>
      </c>
      <c r="J425" s="212">
        <f t="shared" si="6"/>
        <v>0.99888235525550606</v>
      </c>
    </row>
    <row r="426" spans="1:10" ht="60" x14ac:dyDescent="0.25">
      <c r="A426" s="213">
        <v>92525</v>
      </c>
      <c r="B426" s="214" t="s">
        <v>16924</v>
      </c>
      <c r="C426" s="215" t="s">
        <v>913</v>
      </c>
      <c r="D426" s="216">
        <v>4.05</v>
      </c>
      <c r="E426" s="211">
        <f>VLOOKUP(A426,'Relatório de Composições'!A:I,9,0)</f>
        <v>31.069999999999997</v>
      </c>
      <c r="F426" s="211">
        <f>TRUNC((E426*D426),2)</f>
        <v>125.83</v>
      </c>
      <c r="G426" s="212">
        <f>$J$1</f>
        <v>0.2026</v>
      </c>
      <c r="H426" s="211">
        <f>ROUND((E426*(1+G426)*D426),4)</f>
        <v>151.32740000000001</v>
      </c>
      <c r="I426" s="212">
        <f>H426/CAPA!$D$37</f>
        <v>1.8040612133958699E-5</v>
      </c>
      <c r="J426" s="212">
        <f t="shared" si="6"/>
        <v>0.99890039586764001</v>
      </c>
    </row>
    <row r="427" spans="1:10" ht="45" x14ac:dyDescent="0.25">
      <c r="A427" s="213">
        <v>98680</v>
      </c>
      <c r="B427" s="214" t="s">
        <v>1517</v>
      </c>
      <c r="C427" s="215" t="s">
        <v>913</v>
      </c>
      <c r="D427" s="216">
        <v>3.18</v>
      </c>
      <c r="E427" s="211">
        <f>VLOOKUP(A427,'Relatório de Composições'!A:I,9,0)</f>
        <v>39.019999999999996</v>
      </c>
      <c r="F427" s="211">
        <f>TRUNC((E427*D427),2)</f>
        <v>124.08</v>
      </c>
      <c r="G427" s="212">
        <f>$J$1</f>
        <v>0.2026</v>
      </c>
      <c r="H427" s="211">
        <f>ROUND((E427*(1+G427)*D427),4)</f>
        <v>149.22290000000001</v>
      </c>
      <c r="I427" s="212">
        <f>H427/CAPA!$D$37</f>
        <v>1.7789722551266363E-5</v>
      </c>
      <c r="J427" s="212">
        <f t="shared" si="6"/>
        <v>0.9989181855901913</v>
      </c>
    </row>
    <row r="428" spans="1:10" ht="75" x14ac:dyDescent="0.25">
      <c r="A428" s="213">
        <v>94706</v>
      </c>
      <c r="B428" s="214" t="s">
        <v>1692</v>
      </c>
      <c r="C428" s="215" t="s">
        <v>925</v>
      </c>
      <c r="D428" s="216">
        <v>3</v>
      </c>
      <c r="E428" s="211">
        <f>VLOOKUP(A428,'Relatório de Composições'!A:I,9,0)</f>
        <v>41.219999999999992</v>
      </c>
      <c r="F428" s="211">
        <f>TRUNC((E428*D428),2)</f>
        <v>123.66</v>
      </c>
      <c r="G428" s="212">
        <f>$J$1</f>
        <v>0.2026</v>
      </c>
      <c r="H428" s="211">
        <f>ROUND((E428*(1+G428)*D428),4)</f>
        <v>148.71350000000001</v>
      </c>
      <c r="I428" s="212">
        <f>H428/CAPA!$D$37</f>
        <v>1.7728994039304629E-5</v>
      </c>
      <c r="J428" s="212">
        <f t="shared" si="6"/>
        <v>0.99893591458423059</v>
      </c>
    </row>
    <row r="429" spans="1:10" ht="45" x14ac:dyDescent="0.25">
      <c r="A429" s="213">
        <v>92375</v>
      </c>
      <c r="B429" s="214" t="s">
        <v>2144</v>
      </c>
      <c r="C429" s="215" t="s">
        <v>925</v>
      </c>
      <c r="D429" s="216">
        <v>2</v>
      </c>
      <c r="E429" s="211">
        <f>VLOOKUP(A429,'Relatório de Composições'!A:I,9,0)</f>
        <v>61.28</v>
      </c>
      <c r="F429" s="211">
        <f>TRUNC((E429*D429),2)</f>
        <v>122.56</v>
      </c>
      <c r="G429" s="212">
        <f>$J$1</f>
        <v>0.2026</v>
      </c>
      <c r="H429" s="211">
        <f>ROUND((E429*(1+G429)*D429),4)</f>
        <v>147.39070000000001</v>
      </c>
      <c r="I429" s="212">
        <f>H429/CAPA!$D$37</f>
        <v>1.7571295422062801E-5</v>
      </c>
      <c r="J429" s="212">
        <f t="shared" si="6"/>
        <v>0.9989534858796526</v>
      </c>
    </row>
    <row r="430" spans="1:10" x14ac:dyDescent="0.25">
      <c r="A430" s="213" t="s">
        <v>1578</v>
      </c>
      <c r="B430" s="214" t="s">
        <v>1579</v>
      </c>
      <c r="C430" s="215" t="s">
        <v>925</v>
      </c>
      <c r="D430" s="216">
        <v>8</v>
      </c>
      <c r="E430" s="211">
        <f>VLOOKUP(A430,'Relatório de Composições'!A:I,9,0)</f>
        <v>15.21</v>
      </c>
      <c r="F430" s="211">
        <f>TRUNC((E430*D430),2)</f>
        <v>121.68</v>
      </c>
      <c r="G430" s="212">
        <f>$J$1</f>
        <v>0.2026</v>
      </c>
      <c r="H430" s="211">
        <f>ROUND((E430*(1+G430)*D430),4)</f>
        <v>146.33240000000001</v>
      </c>
      <c r="I430" s="212">
        <f>H430/CAPA!$D$37</f>
        <v>1.7445129375323293E-5</v>
      </c>
      <c r="J430" s="212">
        <f t="shared" si="6"/>
        <v>0.9989709310090279</v>
      </c>
    </row>
    <row r="431" spans="1:10" x14ac:dyDescent="0.25">
      <c r="A431" s="213" t="s">
        <v>1952</v>
      </c>
      <c r="B431" s="214" t="s">
        <v>1953</v>
      </c>
      <c r="C431" s="215" t="s">
        <v>925</v>
      </c>
      <c r="D431" s="216">
        <v>304</v>
      </c>
      <c r="E431" s="211">
        <f>VLOOKUP(A431,'Relatório de Composições'!A:I,9,0)</f>
        <v>0.4</v>
      </c>
      <c r="F431" s="211">
        <f>TRUNC((E431*D431),2)</f>
        <v>121.6</v>
      </c>
      <c r="G431" s="212">
        <f>$J$1</f>
        <v>0.2026</v>
      </c>
      <c r="H431" s="211">
        <f>ROUND((E431*(1+G431)*D431),4)</f>
        <v>146.2362</v>
      </c>
      <c r="I431" s="212">
        <f>H431/CAPA!$D$37</f>
        <v>1.7433660818490311E-5</v>
      </c>
      <c r="J431" s="212">
        <f t="shared" si="6"/>
        <v>0.99898836466984642</v>
      </c>
    </row>
    <row r="432" spans="1:10" x14ac:dyDescent="0.25">
      <c r="A432" s="207" t="s">
        <v>15612</v>
      </c>
      <c r="B432" s="208" t="s">
        <v>15613</v>
      </c>
      <c r="C432" s="209" t="s">
        <v>925</v>
      </c>
      <c r="D432" s="210">
        <v>3</v>
      </c>
      <c r="E432" s="211">
        <f>VLOOKUP(A432,'Relatório de Composições'!A:I,9,0)</f>
        <v>40.200000000000003</v>
      </c>
      <c r="F432" s="211">
        <f>TRUNC((E432*D432),2)</f>
        <v>120.6</v>
      </c>
      <c r="G432" s="212">
        <f>$J$1</f>
        <v>0.2026</v>
      </c>
      <c r="H432" s="211">
        <f>ROUND((E432*(1+G432)*D432),4)</f>
        <v>145.03360000000001</v>
      </c>
      <c r="I432" s="212">
        <f>H432/CAPA!$D$37</f>
        <v>1.7290291936501336E-5</v>
      </c>
      <c r="J432" s="212">
        <f t="shared" si="6"/>
        <v>0.99900565496178295</v>
      </c>
    </row>
    <row r="433" spans="1:10" x14ac:dyDescent="0.25">
      <c r="A433" s="213" t="s">
        <v>2030</v>
      </c>
      <c r="B433" s="214" t="s">
        <v>2031</v>
      </c>
      <c r="C433" s="215" t="s">
        <v>925</v>
      </c>
      <c r="D433" s="216">
        <v>20</v>
      </c>
      <c r="E433" s="211">
        <f>VLOOKUP(A433,'Relatório de Composições'!A:I,9,0)</f>
        <v>6.02</v>
      </c>
      <c r="F433" s="211">
        <f>TRUNC((E433*D433),2)</f>
        <v>120.4</v>
      </c>
      <c r="G433" s="212">
        <f>$J$1</f>
        <v>0.2026</v>
      </c>
      <c r="H433" s="211">
        <f>ROUND((E433*(1+G433)*D433),4)</f>
        <v>144.79300000000001</v>
      </c>
      <c r="I433" s="212">
        <f>H433/CAPA!$D$37</f>
        <v>1.7261608622842143E-5</v>
      </c>
      <c r="J433" s="212">
        <f t="shared" si="6"/>
        <v>0.99902291657040576</v>
      </c>
    </row>
    <row r="434" spans="1:10" x14ac:dyDescent="0.25">
      <c r="A434" s="213" t="s">
        <v>1948</v>
      </c>
      <c r="B434" s="214" t="s">
        <v>1949</v>
      </c>
      <c r="C434" s="215" t="s">
        <v>925</v>
      </c>
      <c r="D434" s="216">
        <v>132</v>
      </c>
      <c r="E434" s="211">
        <f>VLOOKUP(A434,'Relatório de Composições'!A:I,9,0)</f>
        <v>0.90999999999999992</v>
      </c>
      <c r="F434" s="211">
        <f>TRUNC((E434*D434),2)</f>
        <v>120.12</v>
      </c>
      <c r="G434" s="212">
        <f>$J$1</f>
        <v>0.2026</v>
      </c>
      <c r="H434" s="211">
        <f>ROUND((E434*(1+G434)*D434),4)</f>
        <v>144.4563</v>
      </c>
      <c r="I434" s="212">
        <f>H434/CAPA!$D$37</f>
        <v>1.7221468673926718E-5</v>
      </c>
      <c r="J434" s="212">
        <f t="shared" si="6"/>
        <v>0.99904013803907965</v>
      </c>
    </row>
    <row r="435" spans="1:10" ht="60" x14ac:dyDescent="0.25">
      <c r="A435" s="213">
        <v>94711</v>
      </c>
      <c r="B435" s="214" t="s">
        <v>1673</v>
      </c>
      <c r="C435" s="215" t="s">
        <v>925</v>
      </c>
      <c r="D435" s="216">
        <v>2</v>
      </c>
      <c r="E435" s="211">
        <f>VLOOKUP(A435,'Relatório de Composições'!A:I,9,0)</f>
        <v>59.580000000000005</v>
      </c>
      <c r="F435" s="211">
        <f>TRUNC((E435*D435),2)</f>
        <v>119.16</v>
      </c>
      <c r="G435" s="212">
        <f>$J$1</f>
        <v>0.2026</v>
      </c>
      <c r="H435" s="211">
        <f>ROUND((E435*(1+G435)*D435),4)</f>
        <v>143.30179999999999</v>
      </c>
      <c r="I435" s="212">
        <f>H435/CAPA!$D$37</f>
        <v>1.7083834070354228E-5</v>
      </c>
      <c r="J435" s="212">
        <f t="shared" si="6"/>
        <v>0.99905722187315005</v>
      </c>
    </row>
    <row r="436" spans="1:10" x14ac:dyDescent="0.25">
      <c r="A436" s="213" t="s">
        <v>1572</v>
      </c>
      <c r="B436" s="214" t="s">
        <v>1573</v>
      </c>
      <c r="C436" s="215" t="s">
        <v>925</v>
      </c>
      <c r="D436" s="216">
        <v>13</v>
      </c>
      <c r="E436" s="211">
        <f>VLOOKUP(A436,'Relatório de Composições'!A:I,9,0)</f>
        <v>9.11</v>
      </c>
      <c r="F436" s="211">
        <f>TRUNC((E436*D436),2)</f>
        <v>118.43</v>
      </c>
      <c r="G436" s="212">
        <f>$J$1</f>
        <v>0.2026</v>
      </c>
      <c r="H436" s="211">
        <f>ROUND((E436*(1+G436)*D436),4)</f>
        <v>142.4239</v>
      </c>
      <c r="I436" s="212">
        <f>H436/CAPA!$D$37</f>
        <v>1.6979174548070741E-5</v>
      </c>
      <c r="J436" s="212">
        <f t="shared" si="6"/>
        <v>0.99907420104769806</v>
      </c>
    </row>
    <row r="437" spans="1:10" ht="30" x14ac:dyDescent="0.25">
      <c r="A437" s="213" t="s">
        <v>1723</v>
      </c>
      <c r="B437" s="214" t="s">
        <v>1724</v>
      </c>
      <c r="C437" s="215" t="s">
        <v>925</v>
      </c>
      <c r="D437" s="216">
        <v>2</v>
      </c>
      <c r="E437" s="211">
        <f>VLOOKUP(A437,'Relatório de Composições'!A:I,9,0)</f>
        <v>58.75</v>
      </c>
      <c r="F437" s="211">
        <f>TRUNC((E437*D437),2)</f>
        <v>117.5</v>
      </c>
      <c r="G437" s="212">
        <f>$J$1</f>
        <v>0.2026</v>
      </c>
      <c r="H437" s="211">
        <f>ROUND((E437*(1+G437)*D437),4)</f>
        <v>141.30549999999999</v>
      </c>
      <c r="I437" s="212">
        <f>H437/CAPA!$D$37</f>
        <v>1.6845843633704808E-5</v>
      </c>
      <c r="J437" s="212">
        <f t="shared" si="6"/>
        <v>0.99909104689133177</v>
      </c>
    </row>
    <row r="438" spans="1:10" ht="45" x14ac:dyDescent="0.25">
      <c r="A438" s="213">
        <v>95676</v>
      </c>
      <c r="B438" s="214" t="s">
        <v>1665</v>
      </c>
      <c r="C438" s="215" t="s">
        <v>925</v>
      </c>
      <c r="D438" s="216">
        <v>1</v>
      </c>
      <c r="E438" s="211">
        <f>VLOOKUP(A438,'Relatório de Composições'!A:I,9,0)</f>
        <v>116.58999999999999</v>
      </c>
      <c r="F438" s="211">
        <f>TRUNC((E438*D438),2)</f>
        <v>116.59</v>
      </c>
      <c r="G438" s="212">
        <f>$J$1</f>
        <v>0.2026</v>
      </c>
      <c r="H438" s="211">
        <f>ROUND((E438*(1+G438)*D438),4)</f>
        <v>140.21109999999999</v>
      </c>
      <c r="I438" s="212">
        <f>H438/CAPA!$D$37</f>
        <v>1.6715373897758741E-5</v>
      </c>
      <c r="J438" s="212">
        <f t="shared" si="6"/>
        <v>0.99910776226522957</v>
      </c>
    </row>
    <row r="439" spans="1:10" ht="30" x14ac:dyDescent="0.25">
      <c r="A439" s="213">
        <v>85120</v>
      </c>
      <c r="B439" s="214" t="s">
        <v>2091</v>
      </c>
      <c r="C439" s="215" t="s">
        <v>925</v>
      </c>
      <c r="D439" s="216">
        <v>1</v>
      </c>
      <c r="E439" s="211">
        <f>VLOOKUP(A439,'Relatório de Composições'!A:I,9,0)</f>
        <v>115.38000000000001</v>
      </c>
      <c r="F439" s="211">
        <f>TRUNC((E439*D439),2)</f>
        <v>115.38</v>
      </c>
      <c r="G439" s="212">
        <f>$J$1</f>
        <v>0.2026</v>
      </c>
      <c r="H439" s="211">
        <f>ROUND((E439*(1+G439)*D439),4)</f>
        <v>138.756</v>
      </c>
      <c r="I439" s="212">
        <f>H439/CAPA!$D$37</f>
        <v>1.6541903034477385E-5</v>
      </c>
      <c r="J439" s="212">
        <f t="shared" si="6"/>
        <v>0.99912430416826403</v>
      </c>
    </row>
    <row r="440" spans="1:10" ht="45" x14ac:dyDescent="0.25">
      <c r="A440" s="213">
        <v>89495</v>
      </c>
      <c r="B440" s="214" t="s">
        <v>1839</v>
      </c>
      <c r="C440" s="215" t="s">
        <v>925</v>
      </c>
      <c r="D440" s="216">
        <v>8</v>
      </c>
      <c r="E440" s="211">
        <f>VLOOKUP(A440,'Relatório de Composições'!A:I,9,0)</f>
        <v>14.28</v>
      </c>
      <c r="F440" s="211">
        <f>TRUNC((E440*D440),2)</f>
        <v>114.24</v>
      </c>
      <c r="G440" s="212">
        <f>$J$1</f>
        <v>0.2026</v>
      </c>
      <c r="H440" s="211">
        <f>ROUND((E440*(1+G440)*D440),4)</f>
        <v>137.38499999999999</v>
      </c>
      <c r="I440" s="212">
        <f>H440/CAPA!$D$37</f>
        <v>1.6378458217242322E-5</v>
      </c>
      <c r="J440" s="212">
        <f t="shared" si="6"/>
        <v>0.99914068262648126</v>
      </c>
    </row>
    <row r="441" spans="1:10" ht="30" x14ac:dyDescent="0.25">
      <c r="A441" s="213" t="s">
        <v>2069</v>
      </c>
      <c r="B441" s="214" t="s">
        <v>2070</v>
      </c>
      <c r="C441" s="215" t="s">
        <v>925</v>
      </c>
      <c r="D441" s="216">
        <v>7</v>
      </c>
      <c r="E441" s="211">
        <f>VLOOKUP(A441,'Relatório de Composições'!A:I,9,0)</f>
        <v>16.310000000000002</v>
      </c>
      <c r="F441" s="211">
        <f>TRUNC((E441*D441),2)</f>
        <v>114.17</v>
      </c>
      <c r="G441" s="212">
        <f>$J$1</f>
        <v>0.2026</v>
      </c>
      <c r="H441" s="211">
        <f>ROUND((E441*(1+G441)*D441),4)</f>
        <v>137.30080000000001</v>
      </c>
      <c r="I441" s="212">
        <f>H441/CAPA!$D$37</f>
        <v>1.636842024961928E-5</v>
      </c>
      <c r="J441" s="212">
        <f t="shared" si="6"/>
        <v>0.99915705104673092</v>
      </c>
    </row>
    <row r="442" spans="1:10" ht="30" x14ac:dyDescent="0.25">
      <c r="A442" s="213">
        <v>89481</v>
      </c>
      <c r="B442" s="214" t="s">
        <v>1717</v>
      </c>
      <c r="C442" s="215" t="s">
        <v>925</v>
      </c>
      <c r="D442" s="216">
        <v>26</v>
      </c>
      <c r="E442" s="211">
        <f>VLOOKUP(A442,'Relatório de Composições'!A:I,9,0)</f>
        <v>4.37</v>
      </c>
      <c r="F442" s="211">
        <f>TRUNC((E442*D442),2)</f>
        <v>113.62</v>
      </c>
      <c r="G442" s="212">
        <f>$J$1</f>
        <v>0.2026</v>
      </c>
      <c r="H442" s="211">
        <f>ROUND((E442*(1+G442)*D442),4)</f>
        <v>136.63939999999999</v>
      </c>
      <c r="I442" s="212">
        <f>H442/CAPA!$D$37</f>
        <v>1.6289570940998366E-5</v>
      </c>
      <c r="J442" s="212">
        <f t="shared" si="6"/>
        <v>0.99917334061767193</v>
      </c>
    </row>
    <row r="443" spans="1:10" ht="45" x14ac:dyDescent="0.25">
      <c r="A443" s="213">
        <v>87881</v>
      </c>
      <c r="B443" s="214" t="s">
        <v>1493</v>
      </c>
      <c r="C443" s="215" t="s">
        <v>913</v>
      </c>
      <c r="D443" s="216">
        <v>20.66</v>
      </c>
      <c r="E443" s="211">
        <f>VLOOKUP(A443,'Relatório de Composições'!A:I,9,0)</f>
        <v>5.31</v>
      </c>
      <c r="F443" s="211">
        <f>TRUNC((E443*D443),2)</f>
        <v>109.7</v>
      </c>
      <c r="G443" s="212">
        <f>$J$1</f>
        <v>0.2026</v>
      </c>
      <c r="H443" s="211">
        <f>ROUND((E443*(1+G443)*D443),4)</f>
        <v>131.9308</v>
      </c>
      <c r="I443" s="212">
        <f>H443/CAPA!$D$37</f>
        <v>1.5728231578173405E-5</v>
      </c>
      <c r="J443" s="212">
        <f t="shared" si="6"/>
        <v>0.99918906884925007</v>
      </c>
    </row>
    <row r="444" spans="1:10" ht="30" x14ac:dyDescent="0.25">
      <c r="A444" s="207">
        <v>96989</v>
      </c>
      <c r="B444" s="208" t="s">
        <v>1978</v>
      </c>
      <c r="C444" s="209" t="s">
        <v>925</v>
      </c>
      <c r="D444" s="210">
        <v>1</v>
      </c>
      <c r="E444" s="211">
        <f>VLOOKUP(A444,'Relatório de Composições'!A:I,9,0)</f>
        <v>108.22</v>
      </c>
      <c r="F444" s="211">
        <f>TRUNC((E444*D444),2)</f>
        <v>108.22</v>
      </c>
      <c r="G444" s="212">
        <f>$J$1</f>
        <v>0.2026</v>
      </c>
      <c r="H444" s="211">
        <f>ROUND((E444*(1+G444)*D444),4)</f>
        <v>130.1454</v>
      </c>
      <c r="I444" s="212">
        <f>H444/CAPA!$D$37</f>
        <v>1.5515383746888588E-5</v>
      </c>
      <c r="J444" s="212">
        <f t="shared" si="6"/>
        <v>0.99920458423299696</v>
      </c>
    </row>
    <row r="445" spans="1:10" ht="30" x14ac:dyDescent="0.25">
      <c r="A445" s="213" t="s">
        <v>15869</v>
      </c>
      <c r="B445" s="214" t="s">
        <v>2038</v>
      </c>
      <c r="C445" s="215" t="s">
        <v>925</v>
      </c>
      <c r="D445" s="216">
        <v>2</v>
      </c>
      <c r="E445" s="211">
        <f>VLOOKUP(A445,'Relatório de Composições'!A:I,9,0)</f>
        <v>52.94</v>
      </c>
      <c r="F445" s="211">
        <f>TRUNC((E445*D445),2)</f>
        <v>105.88</v>
      </c>
      <c r="G445" s="212">
        <f>$J$1</f>
        <v>0.2026</v>
      </c>
      <c r="H445" s="211">
        <f>ROUND((E445*(1+G445)*D445),4)</f>
        <v>127.3313</v>
      </c>
      <c r="I445" s="212">
        <f>H445/CAPA!$D$37</f>
        <v>1.5179898655582103E-5</v>
      </c>
      <c r="J445" s="212">
        <f t="shared" si="6"/>
        <v>0.99921976413165259</v>
      </c>
    </row>
    <row r="446" spans="1:10" ht="60" x14ac:dyDescent="0.25">
      <c r="A446" s="213">
        <v>95249</v>
      </c>
      <c r="B446" s="214" t="s">
        <v>2089</v>
      </c>
      <c r="C446" s="215" t="s">
        <v>925</v>
      </c>
      <c r="D446" s="216">
        <v>2</v>
      </c>
      <c r="E446" s="211">
        <f>VLOOKUP(A446,'Relatório de Composições'!A:I,9,0)</f>
        <v>51.7</v>
      </c>
      <c r="F446" s="211">
        <f>TRUNC((E446*D446),2)</f>
        <v>103.4</v>
      </c>
      <c r="G446" s="212">
        <f>$J$1</f>
        <v>0.2026</v>
      </c>
      <c r="H446" s="211">
        <f>ROUND((E446*(1+G446)*D446),4)</f>
        <v>124.3488</v>
      </c>
      <c r="I446" s="212">
        <f>H446/CAPA!$D$37</f>
        <v>1.4824337629029531E-5</v>
      </c>
      <c r="J446" s="212">
        <f t="shared" si="6"/>
        <v>0.99923458846928159</v>
      </c>
    </row>
    <row r="447" spans="1:10" ht="60" x14ac:dyDescent="0.25">
      <c r="A447" s="213">
        <v>95251</v>
      </c>
      <c r="B447" s="214" t="s">
        <v>2176</v>
      </c>
      <c r="C447" s="215" t="s">
        <v>925</v>
      </c>
      <c r="D447" s="216">
        <v>1</v>
      </c>
      <c r="E447" s="211">
        <f>VLOOKUP(A447,'Relatório de Composições'!A:I,9,0)</f>
        <v>103.19</v>
      </c>
      <c r="F447" s="211">
        <f>TRUNC((E447*D447),2)</f>
        <v>103.19</v>
      </c>
      <c r="G447" s="212">
        <f>$J$1</f>
        <v>0.2026</v>
      </c>
      <c r="H447" s="211">
        <f>ROUND((E447*(1+G447)*D447),4)</f>
        <v>124.0963</v>
      </c>
      <c r="I447" s="212">
        <f>H447/CAPA!$D$37</f>
        <v>1.4794235647737151E-5</v>
      </c>
      <c r="J447" s="212">
        <f t="shared" si="6"/>
        <v>0.99924938270492936</v>
      </c>
    </row>
    <row r="448" spans="1:10" ht="30" x14ac:dyDescent="0.25">
      <c r="A448" s="213" t="s">
        <v>1957</v>
      </c>
      <c r="B448" s="214" t="s">
        <v>1958</v>
      </c>
      <c r="C448" s="215" t="s">
        <v>925</v>
      </c>
      <c r="D448" s="216">
        <v>1</v>
      </c>
      <c r="E448" s="211">
        <f>VLOOKUP(A448,'Relatório de Composições'!A:I,9,0)</f>
        <v>102.69</v>
      </c>
      <c r="F448" s="211">
        <f>TRUNC((E448*D448),2)</f>
        <v>102.69</v>
      </c>
      <c r="G448" s="212">
        <f>$J$1</f>
        <v>0.2026</v>
      </c>
      <c r="H448" s="211">
        <f>ROUND((E448*(1+G448)*D448),4)</f>
        <v>123.495</v>
      </c>
      <c r="I448" s="212">
        <f>H448/CAPA!$D$37</f>
        <v>1.4722551206742661E-5</v>
      </c>
      <c r="J448" s="212">
        <f t="shared" si="6"/>
        <v>0.99926410525613607</v>
      </c>
    </row>
    <row r="449" spans="1:10" ht="45" x14ac:dyDescent="0.25">
      <c r="A449" s="213">
        <v>92692</v>
      </c>
      <c r="B449" s="214" t="s">
        <v>2067</v>
      </c>
      <c r="C449" s="215" t="s">
        <v>925</v>
      </c>
      <c r="D449" s="216">
        <v>8</v>
      </c>
      <c r="E449" s="211">
        <f>VLOOKUP(A449,'Relatório de Composições'!A:I,9,0)</f>
        <v>12.809999999999999</v>
      </c>
      <c r="F449" s="211">
        <f>TRUNC((E449*D449),2)</f>
        <v>102.48</v>
      </c>
      <c r="G449" s="212">
        <f>$J$1</f>
        <v>0.2026</v>
      </c>
      <c r="H449" s="211">
        <f>ROUND((E449*(1+G449)*D449),4)</f>
        <v>123.2424</v>
      </c>
      <c r="I449" s="212">
        <f>H449/CAPA!$D$37</f>
        <v>1.4692437303873532E-5</v>
      </c>
      <c r="J449" s="212">
        <f t="shared" si="6"/>
        <v>0.99927879769343997</v>
      </c>
    </row>
    <row r="450" spans="1:10" ht="30" x14ac:dyDescent="0.25">
      <c r="A450" s="207" t="s">
        <v>13333</v>
      </c>
      <c r="B450" s="208" t="s">
        <v>1973</v>
      </c>
      <c r="C450" s="209" t="s">
        <v>925</v>
      </c>
      <c r="D450" s="210">
        <v>38</v>
      </c>
      <c r="E450" s="211">
        <f>VLOOKUP(A450,'Relatório de Composições'!A:I,9,0)</f>
        <v>2.6799999999999997</v>
      </c>
      <c r="F450" s="211">
        <f>TRUNC((E450*D450),2)</f>
        <v>101.84</v>
      </c>
      <c r="G450" s="212">
        <f>$J$1</f>
        <v>0.2026</v>
      </c>
      <c r="H450" s="211">
        <f>ROUND((E450*(1+G450)*D450),4)</f>
        <v>122.47280000000001</v>
      </c>
      <c r="I450" s="212">
        <f>H450/CAPA!$D$37</f>
        <v>1.4600688849209706E-5</v>
      </c>
      <c r="J450" s="212">
        <f t="shared" si="6"/>
        <v>0.99929339838228914</v>
      </c>
    </row>
    <row r="451" spans="1:10" ht="45" x14ac:dyDescent="0.25">
      <c r="A451" s="213">
        <v>92694</v>
      </c>
      <c r="B451" s="214" t="s">
        <v>2065</v>
      </c>
      <c r="C451" s="215" t="s">
        <v>925</v>
      </c>
      <c r="D451" s="216">
        <v>5</v>
      </c>
      <c r="E451" s="211">
        <f>VLOOKUP(A451,'Relatório de Composições'!A:I,9,0)</f>
        <v>20.170000000000002</v>
      </c>
      <c r="F451" s="211">
        <f>TRUNC((E451*D451),2)</f>
        <v>100.85</v>
      </c>
      <c r="G451" s="212">
        <f>$J$1</f>
        <v>0.2026</v>
      </c>
      <c r="H451" s="211">
        <f>ROUND((E451*(1+G451)*D451),4)</f>
        <v>121.2822</v>
      </c>
      <c r="I451" s="212">
        <f>H451/CAPA!$D$37</f>
        <v>1.4458750556430664E-5</v>
      </c>
      <c r="J451" s="212">
        <f t="shared" si="6"/>
        <v>0.99930785713284553</v>
      </c>
    </row>
    <row r="452" spans="1:10" ht="60" x14ac:dyDescent="0.25">
      <c r="A452" s="213" t="s">
        <v>15981</v>
      </c>
      <c r="B452" s="214" t="s">
        <v>2185</v>
      </c>
      <c r="C452" s="215" t="s">
        <v>925</v>
      </c>
      <c r="D452" s="216">
        <v>10</v>
      </c>
      <c r="E452" s="211">
        <f>VLOOKUP(A452,'Relatório de Composições'!A:I,9,0)</f>
        <v>10.07</v>
      </c>
      <c r="F452" s="211">
        <f>TRUNC((E452*D452),2)</f>
        <v>100.7</v>
      </c>
      <c r="G452" s="212">
        <f>$J$1</f>
        <v>0.2026</v>
      </c>
      <c r="H452" s="211">
        <f>ROUND((E452*(1+G452)*D452),4)</f>
        <v>121.1018</v>
      </c>
      <c r="I452" s="212">
        <f>H452/CAPA!$D$37</f>
        <v>1.4437244031974642E-5</v>
      </c>
      <c r="J452" s="212">
        <f t="shared" si="6"/>
        <v>0.99932229437687747</v>
      </c>
    </row>
    <row r="453" spans="1:10" x14ac:dyDescent="0.25">
      <c r="A453" s="213" t="s">
        <v>2032</v>
      </c>
      <c r="B453" s="214" t="s">
        <v>2033</v>
      </c>
      <c r="C453" s="215" t="s">
        <v>925</v>
      </c>
      <c r="D453" s="216">
        <v>22</v>
      </c>
      <c r="E453" s="211">
        <f>VLOOKUP(A453,'Relatório de Composições'!A:I,9,0)</f>
        <v>4.5199999999999996</v>
      </c>
      <c r="F453" s="211">
        <f>TRUNC((E453*D453),2)</f>
        <v>99.44</v>
      </c>
      <c r="G453" s="212">
        <f>$J$1</f>
        <v>0.2026</v>
      </c>
      <c r="H453" s="211">
        <f>ROUND((E453*(1+G453)*D453),4)</f>
        <v>119.5865</v>
      </c>
      <c r="I453" s="212">
        <f>H453/CAPA!$D$37</f>
        <v>1.4256596379490111E-5</v>
      </c>
      <c r="J453" s="212">
        <f t="shared" si="6"/>
        <v>0.99933655097325691</v>
      </c>
    </row>
    <row r="454" spans="1:10" ht="75" x14ac:dyDescent="0.25">
      <c r="A454" s="207">
        <v>94662</v>
      </c>
      <c r="B454" s="208" t="s">
        <v>1672</v>
      </c>
      <c r="C454" s="209" t="s">
        <v>925</v>
      </c>
      <c r="D454" s="210">
        <v>8</v>
      </c>
      <c r="E454" s="211">
        <f>VLOOKUP(A454,'Relatório de Composições'!A:I,9,0)</f>
        <v>12.42</v>
      </c>
      <c r="F454" s="211">
        <f>TRUNC((E454*D454),2)</f>
        <v>99.36</v>
      </c>
      <c r="G454" s="212">
        <f>$J$1</f>
        <v>0.2026</v>
      </c>
      <c r="H454" s="211">
        <f>ROUND((E454*(1+G454)*D454),4)</f>
        <v>119.4903</v>
      </c>
      <c r="I454" s="212">
        <f>H454/CAPA!$D$37</f>
        <v>1.4245127822657134E-5</v>
      </c>
      <c r="J454" s="212">
        <f t="shared" si="6"/>
        <v>0.99935079610107957</v>
      </c>
    </row>
    <row r="455" spans="1:10" ht="30" x14ac:dyDescent="0.25">
      <c r="A455" s="213" t="s">
        <v>1711</v>
      </c>
      <c r="B455" s="214" t="s">
        <v>1712</v>
      </c>
      <c r="C455" s="215" t="s">
        <v>925</v>
      </c>
      <c r="D455" s="216">
        <v>4</v>
      </c>
      <c r="E455" s="211">
        <f>VLOOKUP(A455,'Relatório de Composições'!A:I,9,0)</f>
        <v>24.79</v>
      </c>
      <c r="F455" s="211">
        <f>TRUNC((E455*D455),2)</f>
        <v>99.16</v>
      </c>
      <c r="G455" s="212">
        <f>$J$1</f>
        <v>0.2026</v>
      </c>
      <c r="H455" s="211">
        <f>ROUND((E455*(1+G455)*D455),4)</f>
        <v>119.24979999999999</v>
      </c>
      <c r="I455" s="212">
        <f>H455/CAPA!$D$37</f>
        <v>1.4216456430574687E-5</v>
      </c>
      <c r="J455" s="212">
        <f t="shared" si="6"/>
        <v>0.9993650125575102</v>
      </c>
    </row>
    <row r="456" spans="1:10" ht="45" x14ac:dyDescent="0.25">
      <c r="A456" s="213">
        <v>89387</v>
      </c>
      <c r="B456" s="214" t="s">
        <v>1592</v>
      </c>
      <c r="C456" s="215" t="s">
        <v>925</v>
      </c>
      <c r="D456" s="216">
        <v>3</v>
      </c>
      <c r="E456" s="211">
        <f>VLOOKUP(A456,'Relatório de Composições'!A:I,9,0)</f>
        <v>32.82</v>
      </c>
      <c r="F456" s="211">
        <f>TRUNC((E456*D456),2)</f>
        <v>98.46</v>
      </c>
      <c r="G456" s="212">
        <f>$J$1</f>
        <v>0.2026</v>
      </c>
      <c r="H456" s="211">
        <f>ROUND((E456*(1+G456)*D456),4)</f>
        <v>118.408</v>
      </c>
      <c r="I456" s="212">
        <f>H456/CAPA!$D$37</f>
        <v>1.4116100597497753E-5</v>
      </c>
      <c r="J456" s="212">
        <f t="shared" si="6"/>
        <v>0.99937912865810774</v>
      </c>
    </row>
    <row r="457" spans="1:10" x14ac:dyDescent="0.25">
      <c r="A457" s="207" t="s">
        <v>1582</v>
      </c>
      <c r="B457" s="208" t="s">
        <v>1583</v>
      </c>
      <c r="C457" s="209" t="s">
        <v>925</v>
      </c>
      <c r="D457" s="210">
        <v>4</v>
      </c>
      <c r="E457" s="211">
        <f>VLOOKUP(A457,'Relatório de Composições'!A:I,9,0)</f>
        <v>24.33</v>
      </c>
      <c r="F457" s="211">
        <f>TRUNC((E457*D457),2)</f>
        <v>97.32</v>
      </c>
      <c r="G457" s="212">
        <f>$J$1</f>
        <v>0.2026</v>
      </c>
      <c r="H457" s="211">
        <f>ROUND((E457*(1+G457)*D457),4)</f>
        <v>117.03700000000001</v>
      </c>
      <c r="I457" s="212">
        <f>H457/CAPA!$D$37</f>
        <v>1.395265578026269E-5</v>
      </c>
      <c r="J457" s="212">
        <f t="shared" si="6"/>
        <v>0.99939308131388804</v>
      </c>
    </row>
    <row r="458" spans="1:10" ht="45" x14ac:dyDescent="0.25">
      <c r="A458" s="207">
        <v>92369</v>
      </c>
      <c r="B458" s="208" t="s">
        <v>2138</v>
      </c>
      <c r="C458" s="209" t="s">
        <v>925</v>
      </c>
      <c r="D458" s="210">
        <v>3</v>
      </c>
      <c r="E458" s="211">
        <f>VLOOKUP(A458,'Relatório de Composições'!A:I,9,0)</f>
        <v>31.83</v>
      </c>
      <c r="F458" s="211">
        <f>TRUNC((E458*D458),2)</f>
        <v>95.49</v>
      </c>
      <c r="G458" s="212">
        <f>$J$1</f>
        <v>0.2026</v>
      </c>
      <c r="H458" s="211">
        <f>ROUND((E458*(1+G458)*D458),4)</f>
        <v>114.83629999999999</v>
      </c>
      <c r="I458" s="212">
        <f>H458/CAPA!$D$37</f>
        <v>1.3690297640737375E-5</v>
      </c>
      <c r="J458" s="212">
        <f t="shared" si="6"/>
        <v>0.9994067716115288</v>
      </c>
    </row>
    <row r="459" spans="1:10" ht="30" x14ac:dyDescent="0.25">
      <c r="A459" s="207">
        <v>91953</v>
      </c>
      <c r="B459" s="208" t="s">
        <v>1964</v>
      </c>
      <c r="C459" s="209" t="s">
        <v>925</v>
      </c>
      <c r="D459" s="210">
        <v>4</v>
      </c>
      <c r="E459" s="211">
        <f>VLOOKUP(A459,'Relatório de Composições'!A:I,9,0)</f>
        <v>23.54</v>
      </c>
      <c r="F459" s="211">
        <f>TRUNC((E459*D459),2)</f>
        <v>94.16</v>
      </c>
      <c r="G459" s="212">
        <f>$J$1</f>
        <v>0.2026</v>
      </c>
      <c r="H459" s="211">
        <f>ROUND((E459*(1+G459)*D459),4)</f>
        <v>113.2368</v>
      </c>
      <c r="I459" s="212">
        <f>H459/CAPA!$D$37</f>
        <v>1.3499612020629802E-5</v>
      </c>
      <c r="J459" s="212">
        <f t="shared" si="6"/>
        <v>0.99942027122354948</v>
      </c>
    </row>
    <row r="460" spans="1:10" ht="45" x14ac:dyDescent="0.25">
      <c r="A460" s="207">
        <v>92373</v>
      </c>
      <c r="B460" s="208" t="s">
        <v>2142</v>
      </c>
      <c r="C460" s="209" t="s">
        <v>925</v>
      </c>
      <c r="D460" s="210">
        <v>2</v>
      </c>
      <c r="E460" s="211">
        <f>VLOOKUP(A460,'Relatório de Composições'!A:I,9,0)</f>
        <v>46.459999999999994</v>
      </c>
      <c r="F460" s="211">
        <f>TRUNC((E460*D460),2)</f>
        <v>92.92</v>
      </c>
      <c r="G460" s="212">
        <f>$J$1</f>
        <v>0.2026</v>
      </c>
      <c r="H460" s="211">
        <f>ROUND((E460*(1+G460)*D460),4)</f>
        <v>111.7456</v>
      </c>
      <c r="I460" s="212">
        <f>H460/CAPA!$D$37</f>
        <v>1.3321837468141889E-5</v>
      </c>
      <c r="J460" s="212">
        <f t="shared" si="6"/>
        <v>0.99943359306101764</v>
      </c>
    </row>
    <row r="461" spans="1:10" ht="45" x14ac:dyDescent="0.25">
      <c r="A461" s="207">
        <v>92382</v>
      </c>
      <c r="B461" s="208" t="s">
        <v>2157</v>
      </c>
      <c r="C461" s="209" t="s">
        <v>925</v>
      </c>
      <c r="D461" s="210">
        <v>2</v>
      </c>
      <c r="E461" s="211">
        <f>VLOOKUP(A461,'Relatório de Composições'!A:I,9,0)</f>
        <v>45.900000000000006</v>
      </c>
      <c r="F461" s="211">
        <f>TRUNC((E461*D461),2)</f>
        <v>91.8</v>
      </c>
      <c r="G461" s="212">
        <f>$J$1</f>
        <v>0.2026</v>
      </c>
      <c r="H461" s="211">
        <f>ROUND((E461*(1+G461)*D461),4)</f>
        <v>110.39870000000001</v>
      </c>
      <c r="I461" s="212">
        <f>H461/CAPA!$D$37</f>
        <v>1.3161265750903447E-5</v>
      </c>
      <c r="J461" s="212">
        <f t="shared" ref="J461:J524" si="7">I461+J460</f>
        <v>0.99944675432676855</v>
      </c>
    </row>
    <row r="462" spans="1:10" ht="30" x14ac:dyDescent="0.25">
      <c r="A462" s="207" t="s">
        <v>1828</v>
      </c>
      <c r="B462" s="208" t="s">
        <v>1829</v>
      </c>
      <c r="C462" s="209" t="s">
        <v>925</v>
      </c>
      <c r="D462" s="210">
        <v>3</v>
      </c>
      <c r="E462" s="211">
        <f>VLOOKUP(A462,'Relatório de Composições'!A:I,9,0)</f>
        <v>29.58</v>
      </c>
      <c r="F462" s="211">
        <f>TRUNC((E462*D462),2)</f>
        <v>88.74</v>
      </c>
      <c r="G462" s="212">
        <f>$J$1</f>
        <v>0.2026</v>
      </c>
      <c r="H462" s="211">
        <f>ROUND((E462*(1+G462)*D462),4)</f>
        <v>106.7187</v>
      </c>
      <c r="I462" s="212">
        <f>H462/CAPA!$D$37</f>
        <v>1.2722551726523407E-5</v>
      </c>
      <c r="J462" s="212">
        <f t="shared" si="7"/>
        <v>0.99945947687849512</v>
      </c>
    </row>
    <row r="463" spans="1:10" ht="45" x14ac:dyDescent="0.25">
      <c r="A463" s="207">
        <v>92905</v>
      </c>
      <c r="B463" s="208" t="s">
        <v>2073</v>
      </c>
      <c r="C463" s="209" t="s">
        <v>925</v>
      </c>
      <c r="D463" s="210">
        <v>2</v>
      </c>
      <c r="E463" s="211">
        <f>VLOOKUP(A463,'Relatório de Composições'!A:I,9,0)</f>
        <v>43.68</v>
      </c>
      <c r="F463" s="211">
        <f>TRUNC((E463*D463),2)</f>
        <v>87.36</v>
      </c>
      <c r="G463" s="212">
        <f>$J$1</f>
        <v>0.2026</v>
      </c>
      <c r="H463" s="211">
        <f>ROUND((E463*(1+G463)*D463),4)</f>
        <v>105.0591</v>
      </c>
      <c r="I463" s="212">
        <f>H463/CAPA!$D$37</f>
        <v>1.2524701238789408E-5</v>
      </c>
      <c r="J463" s="212">
        <f t="shared" si="7"/>
        <v>0.99947200157973393</v>
      </c>
    </row>
    <row r="464" spans="1:10" ht="45" x14ac:dyDescent="0.25">
      <c r="A464" s="207">
        <v>87879</v>
      </c>
      <c r="B464" s="208" t="s">
        <v>1518</v>
      </c>
      <c r="C464" s="209" t="s">
        <v>913</v>
      </c>
      <c r="D464" s="210">
        <v>22.94</v>
      </c>
      <c r="E464" s="211">
        <f>VLOOKUP(A464,'Relatório de Composições'!A:I,9,0)</f>
        <v>3.67</v>
      </c>
      <c r="F464" s="211">
        <f>TRUNC((E464*D464),2)</f>
        <v>84.18</v>
      </c>
      <c r="G464" s="212">
        <f>$J$1</f>
        <v>0.2026</v>
      </c>
      <c r="H464" s="211">
        <f>ROUND((E464*(1+G464)*D464),4)</f>
        <v>101.2467</v>
      </c>
      <c r="I464" s="212">
        <f>H464/CAPA!$D$37</f>
        <v>1.2070203046793087E-5</v>
      </c>
      <c r="J464" s="212">
        <f t="shared" si="7"/>
        <v>0.99948407178278076</v>
      </c>
    </row>
    <row r="465" spans="1:10" x14ac:dyDescent="0.25">
      <c r="A465" s="207" t="s">
        <v>1576</v>
      </c>
      <c r="B465" s="208" t="s">
        <v>1577</v>
      </c>
      <c r="C465" s="209" t="s">
        <v>925</v>
      </c>
      <c r="D465" s="210">
        <v>7</v>
      </c>
      <c r="E465" s="211">
        <f>VLOOKUP(A465,'Relatório de Composições'!A:I,9,0)</f>
        <v>12.02</v>
      </c>
      <c r="F465" s="211">
        <f>TRUNC((E465*D465),2)</f>
        <v>84.14</v>
      </c>
      <c r="G465" s="212">
        <f>$J$1</f>
        <v>0.2026</v>
      </c>
      <c r="H465" s="211">
        <f>ROUND((E465*(1+G465)*D465),4)</f>
        <v>101.18680000000001</v>
      </c>
      <c r="I465" s="212">
        <f>H465/CAPA!$D$37</f>
        <v>1.2063062022320163E-5</v>
      </c>
      <c r="J465" s="212">
        <f t="shared" si="7"/>
        <v>0.99949613484480304</v>
      </c>
    </row>
    <row r="466" spans="1:10" ht="45" x14ac:dyDescent="0.25">
      <c r="A466" s="207">
        <v>92377</v>
      </c>
      <c r="B466" s="208" t="s">
        <v>2103</v>
      </c>
      <c r="C466" s="209" t="s">
        <v>925</v>
      </c>
      <c r="D466" s="210">
        <v>1</v>
      </c>
      <c r="E466" s="211">
        <f>VLOOKUP(A466,'Relatório de Composições'!A:I,9,0)</f>
        <v>83.23</v>
      </c>
      <c r="F466" s="211">
        <f>TRUNC((E466*D466),2)</f>
        <v>83.23</v>
      </c>
      <c r="G466" s="212">
        <f>$J$1</f>
        <v>0.2026</v>
      </c>
      <c r="H466" s="211">
        <f>ROUND((E466*(1+G466)*D466),4)</f>
        <v>100.0924</v>
      </c>
      <c r="I466" s="212">
        <f>H466/CAPA!$D$37</f>
        <v>1.1932592286374097E-5</v>
      </c>
      <c r="J466" s="212">
        <f t="shared" si="7"/>
        <v>0.99950806743708942</v>
      </c>
    </row>
    <row r="467" spans="1:10" ht="60" x14ac:dyDescent="0.25">
      <c r="A467" s="207">
        <v>92365</v>
      </c>
      <c r="B467" s="208" t="s">
        <v>2118</v>
      </c>
      <c r="C467" s="209" t="s">
        <v>934</v>
      </c>
      <c r="D467" s="210">
        <v>1</v>
      </c>
      <c r="E467" s="211">
        <f>VLOOKUP(A467,'Relatório de Composições'!A:I,9,0)</f>
        <v>81.47999999999999</v>
      </c>
      <c r="F467" s="211">
        <f>TRUNC((E467*D467),2)</f>
        <v>81.48</v>
      </c>
      <c r="G467" s="212">
        <f>$J$1</f>
        <v>0.2026</v>
      </c>
      <c r="H467" s="211">
        <f>ROUND((E467*(1+G467)*D467),4)</f>
        <v>97.987799999999993</v>
      </c>
      <c r="I467" s="212">
        <f>H467/CAPA!$D$37</f>
        <v>1.1681690782105012E-5</v>
      </c>
      <c r="J467" s="212">
        <f t="shared" si="7"/>
        <v>0.99951974912787156</v>
      </c>
    </row>
    <row r="468" spans="1:10" x14ac:dyDescent="0.25">
      <c r="A468" s="207" t="s">
        <v>1574</v>
      </c>
      <c r="B468" s="208" t="s">
        <v>1575</v>
      </c>
      <c r="C468" s="209" t="s">
        <v>925</v>
      </c>
      <c r="D468" s="210">
        <v>8</v>
      </c>
      <c r="E468" s="211">
        <f>VLOOKUP(A468,'Relatório de Composições'!A:I,9,0)</f>
        <v>10.170000000000002</v>
      </c>
      <c r="F468" s="211">
        <f>TRUNC((E468*D468),2)</f>
        <v>81.36</v>
      </c>
      <c r="G468" s="212">
        <f>$J$1</f>
        <v>0.2026</v>
      </c>
      <c r="H468" s="211">
        <f>ROUND((E468*(1+G468)*D468),4)</f>
        <v>97.843500000000006</v>
      </c>
      <c r="I468" s="212">
        <f>H468/CAPA!$D$37</f>
        <v>1.1664487946855546E-5</v>
      </c>
      <c r="J468" s="212">
        <f t="shared" si="7"/>
        <v>0.99953141361581843</v>
      </c>
    </row>
    <row r="469" spans="1:10" ht="45" x14ac:dyDescent="0.25">
      <c r="A469" s="207">
        <v>92371</v>
      </c>
      <c r="B469" s="208" t="s">
        <v>2140</v>
      </c>
      <c r="C469" s="209" t="s">
        <v>925</v>
      </c>
      <c r="D469" s="210">
        <v>2</v>
      </c>
      <c r="E469" s="211">
        <f>VLOOKUP(A469,'Relatório de Composições'!A:I,9,0)</f>
        <v>38.96</v>
      </c>
      <c r="F469" s="211">
        <f>TRUNC((E469*D469),2)</f>
        <v>77.92</v>
      </c>
      <c r="G469" s="212">
        <f>$J$1</f>
        <v>0.2026</v>
      </c>
      <c r="H469" s="211">
        <f>ROUND((E469*(1+G469)*D469),4)</f>
        <v>93.706599999999995</v>
      </c>
      <c r="I469" s="212">
        <f>H469/CAPA!$D$37</f>
        <v>1.1171304238307233E-5</v>
      </c>
      <c r="J469" s="212">
        <f t="shared" si="7"/>
        <v>0.99954258492005676</v>
      </c>
    </row>
    <row r="470" spans="1:10" ht="45" x14ac:dyDescent="0.25">
      <c r="A470" s="207">
        <v>89732</v>
      </c>
      <c r="B470" s="208" t="s">
        <v>1806</v>
      </c>
      <c r="C470" s="209" t="s">
        <v>925</v>
      </c>
      <c r="D470" s="210">
        <v>7</v>
      </c>
      <c r="E470" s="211">
        <f>VLOOKUP(A470,'Relatório de Composições'!A:I,9,0)</f>
        <v>10.940000000000001</v>
      </c>
      <c r="F470" s="211">
        <f>TRUNC((E470*D470),2)</f>
        <v>76.58</v>
      </c>
      <c r="G470" s="212">
        <f>$J$1</f>
        <v>0.2026</v>
      </c>
      <c r="H470" s="211">
        <f>ROUND((E470*(1+G470)*D470),4)</f>
        <v>92.095100000000002</v>
      </c>
      <c r="I470" s="212">
        <f>H470/CAPA!$D$37</f>
        <v>1.0979188028989725E-5</v>
      </c>
      <c r="J470" s="212">
        <f t="shared" si="7"/>
        <v>0.99955356410808571</v>
      </c>
    </row>
    <row r="471" spans="1:10" ht="45" x14ac:dyDescent="0.25">
      <c r="A471" s="207">
        <v>92893</v>
      </c>
      <c r="B471" s="208" t="s">
        <v>2151</v>
      </c>
      <c r="C471" s="209" t="s">
        <v>925</v>
      </c>
      <c r="D471" s="210">
        <v>1</v>
      </c>
      <c r="E471" s="211">
        <f>VLOOKUP(A471,'Relatório de Composições'!A:I,9,0)</f>
        <v>76.3</v>
      </c>
      <c r="F471" s="211">
        <f>TRUNC((E471*D471),2)</f>
        <v>76.3</v>
      </c>
      <c r="G471" s="212">
        <f>$J$1</f>
        <v>0.2026</v>
      </c>
      <c r="H471" s="211">
        <f>ROUND((E471*(1+G471)*D471),4)</f>
        <v>91.758399999999995</v>
      </c>
      <c r="I471" s="212">
        <f>H471/CAPA!$D$37</f>
        <v>1.09390480800743E-5</v>
      </c>
      <c r="J471" s="212">
        <f t="shared" si="7"/>
        <v>0.99956450315616574</v>
      </c>
    </row>
    <row r="472" spans="1:10" ht="45" x14ac:dyDescent="0.25">
      <c r="A472" s="207">
        <v>87249</v>
      </c>
      <c r="B472" s="208" t="s">
        <v>1502</v>
      </c>
      <c r="C472" s="209" t="s">
        <v>913</v>
      </c>
      <c r="D472" s="210">
        <v>1.38</v>
      </c>
      <c r="E472" s="211">
        <f>VLOOKUP(A472,'Relatório de Composições'!A:I,9,0)</f>
        <v>54.89</v>
      </c>
      <c r="F472" s="211">
        <f>TRUNC((E472*D472),2)</f>
        <v>75.739999999999995</v>
      </c>
      <c r="G472" s="212">
        <f>$J$1</f>
        <v>0.2026</v>
      </c>
      <c r="H472" s="211">
        <f>ROUND((E472*(1+G472)*D472),4)</f>
        <v>91.094800000000006</v>
      </c>
      <c r="I472" s="212">
        <f>H472/CAPA!$D$37</f>
        <v>1.0859936496764901E-5</v>
      </c>
      <c r="J472" s="212">
        <f t="shared" si="7"/>
        <v>0.99957536309266248</v>
      </c>
    </row>
    <row r="473" spans="1:10" ht="30" x14ac:dyDescent="0.25">
      <c r="A473" s="207" t="s">
        <v>1224</v>
      </c>
      <c r="B473" s="208" t="s">
        <v>1225</v>
      </c>
      <c r="C473" s="209" t="s">
        <v>925</v>
      </c>
      <c r="D473" s="210">
        <v>1</v>
      </c>
      <c r="E473" s="211">
        <f>VLOOKUP(A473,'Relatório de Composições'!A:I,9,0)</f>
        <v>74.010000000000005</v>
      </c>
      <c r="F473" s="211">
        <f>TRUNC((E473*D473),2)</f>
        <v>74.010000000000005</v>
      </c>
      <c r="G473" s="212">
        <f>$J$1</f>
        <v>0.2026</v>
      </c>
      <c r="H473" s="211">
        <f>ROUND((E473*(1+G473)*D473),4)</f>
        <v>89.004400000000004</v>
      </c>
      <c r="I473" s="212">
        <f>H473/CAPA!$D$37</f>
        <v>1.0610727856394239E-5</v>
      </c>
      <c r="J473" s="212">
        <f t="shared" si="7"/>
        <v>0.99958597382051884</v>
      </c>
    </row>
    <row r="474" spans="1:10" ht="45" x14ac:dyDescent="0.25">
      <c r="A474" s="207">
        <v>89630</v>
      </c>
      <c r="B474" s="208" t="s">
        <v>1638</v>
      </c>
      <c r="C474" s="209" t="s">
        <v>925</v>
      </c>
      <c r="D474" s="210">
        <v>1</v>
      </c>
      <c r="E474" s="211">
        <f>VLOOKUP(A474,'Relatório de Composições'!A:I,9,0)</f>
        <v>72.210000000000008</v>
      </c>
      <c r="F474" s="211">
        <f>TRUNC((E474*D474),2)</f>
        <v>72.209999999999994</v>
      </c>
      <c r="G474" s="212">
        <f>$J$1</f>
        <v>0.2026</v>
      </c>
      <c r="H474" s="211">
        <f>ROUND((E474*(1+G474)*D474),4)</f>
        <v>86.839699999999993</v>
      </c>
      <c r="I474" s="212">
        <f>H474/CAPA!$D$37</f>
        <v>1.0352661484498729E-5</v>
      </c>
      <c r="J474" s="212">
        <f t="shared" si="7"/>
        <v>0.99959632648200336</v>
      </c>
    </row>
    <row r="475" spans="1:10" ht="30" x14ac:dyDescent="0.25">
      <c r="A475" s="207">
        <v>99629</v>
      </c>
      <c r="B475" s="208" t="s">
        <v>2178</v>
      </c>
      <c r="C475" s="209" t="s">
        <v>925</v>
      </c>
      <c r="D475" s="210">
        <v>1</v>
      </c>
      <c r="E475" s="211">
        <f>VLOOKUP(A475,'Relatório de Composições'!A:I,9,0)</f>
        <v>72.070000000000007</v>
      </c>
      <c r="F475" s="211">
        <f>TRUNC((E475*D475),2)</f>
        <v>72.069999999999993</v>
      </c>
      <c r="G475" s="212">
        <f>$J$1</f>
        <v>0.2026</v>
      </c>
      <c r="H475" s="211">
        <f>ROUND((E475*(1+G475)*D475),4)</f>
        <v>86.671400000000006</v>
      </c>
      <c r="I475" s="212">
        <f>H475/CAPA!$D$37</f>
        <v>1.0332597470829395E-5</v>
      </c>
      <c r="J475" s="212">
        <f t="shared" si="7"/>
        <v>0.99960665907947421</v>
      </c>
    </row>
    <row r="476" spans="1:10" ht="45" x14ac:dyDescent="0.25">
      <c r="A476" s="207">
        <v>89774</v>
      </c>
      <c r="B476" s="208" t="s">
        <v>1821</v>
      </c>
      <c r="C476" s="209" t="s">
        <v>925</v>
      </c>
      <c r="D476" s="210">
        <v>5</v>
      </c>
      <c r="E476" s="211">
        <f>VLOOKUP(A476,'Relatório de Composições'!A:I,9,0)</f>
        <v>14.25</v>
      </c>
      <c r="F476" s="211">
        <f>TRUNC((E476*D476),2)</f>
        <v>71.25</v>
      </c>
      <c r="G476" s="212">
        <f>$J$1</f>
        <v>0.2026</v>
      </c>
      <c r="H476" s="211">
        <f>ROUND((E476*(1+G476)*D476),4)</f>
        <v>85.685299999999998</v>
      </c>
      <c r="I476" s="212">
        <f>H476/CAPA!$D$37</f>
        <v>1.0215038802502992E-5</v>
      </c>
      <c r="J476" s="212">
        <f t="shared" si="7"/>
        <v>0.99961687411827671</v>
      </c>
    </row>
    <row r="477" spans="1:10" ht="60" x14ac:dyDescent="0.25">
      <c r="A477" s="207">
        <v>94496</v>
      </c>
      <c r="B477" s="208" t="s">
        <v>2170</v>
      </c>
      <c r="C477" s="209" t="s">
        <v>925</v>
      </c>
      <c r="D477" s="210">
        <v>1</v>
      </c>
      <c r="E477" s="211">
        <f>VLOOKUP(A477,'Relatório de Composições'!A:I,9,0)</f>
        <v>70.260000000000005</v>
      </c>
      <c r="F477" s="211">
        <f>TRUNC((E477*D477),2)</f>
        <v>70.260000000000005</v>
      </c>
      <c r="G477" s="212">
        <f>$J$1</f>
        <v>0.2026</v>
      </c>
      <c r="H477" s="211">
        <f>ROUND((E477*(1+G477)*D477),4)</f>
        <v>84.494699999999995</v>
      </c>
      <c r="I477" s="212">
        <f>H477/CAPA!$D$37</f>
        <v>1.0073100509723948E-5</v>
      </c>
      <c r="J477" s="212">
        <f t="shared" si="7"/>
        <v>0.99962694721878642</v>
      </c>
    </row>
    <row r="478" spans="1:10" ht="60" x14ac:dyDescent="0.25">
      <c r="A478" s="207">
        <v>95250</v>
      </c>
      <c r="B478" s="208" t="s">
        <v>2174</v>
      </c>
      <c r="C478" s="209" t="s">
        <v>925</v>
      </c>
      <c r="D478" s="210">
        <v>1</v>
      </c>
      <c r="E478" s="211">
        <f>VLOOKUP(A478,'Relatório de Composições'!A:I,9,0)</f>
        <v>69.790000000000006</v>
      </c>
      <c r="F478" s="211">
        <f>TRUNC((E478*D478),2)</f>
        <v>69.790000000000006</v>
      </c>
      <c r="G478" s="212">
        <f>$J$1</f>
        <v>0.2026</v>
      </c>
      <c r="H478" s="211">
        <f>ROUND((E478*(1+G478)*D478),4)</f>
        <v>83.929500000000004</v>
      </c>
      <c r="I478" s="212">
        <f>H478/CAPA!$D$37</f>
        <v>1.0005719757936016E-5</v>
      </c>
      <c r="J478" s="212">
        <f t="shared" si="7"/>
        <v>0.99963695293854438</v>
      </c>
    </row>
    <row r="479" spans="1:10" x14ac:dyDescent="0.25">
      <c r="A479" s="207" t="s">
        <v>1586</v>
      </c>
      <c r="B479" s="208" t="s">
        <v>1587</v>
      </c>
      <c r="C479" s="209" t="s">
        <v>925</v>
      </c>
      <c r="D479" s="210">
        <v>3</v>
      </c>
      <c r="E479" s="211">
        <f>VLOOKUP(A479,'Relatório de Composições'!A:I,9,0)</f>
        <v>23.23</v>
      </c>
      <c r="F479" s="211">
        <f>TRUNC((E479*D479),2)</f>
        <v>69.69</v>
      </c>
      <c r="G479" s="212">
        <f>$J$1</f>
        <v>0.2026</v>
      </c>
      <c r="H479" s="211">
        <f>ROUND((E479*(1+G479)*D479),4)</f>
        <v>83.809200000000004</v>
      </c>
      <c r="I479" s="212">
        <f>H479/CAPA!$D$37</f>
        <v>9.9913781011064185E-6</v>
      </c>
      <c r="J479" s="212">
        <f t="shared" si="7"/>
        <v>0.99964694431664547</v>
      </c>
    </row>
    <row r="480" spans="1:10" ht="30" x14ac:dyDescent="0.25">
      <c r="A480" s="207">
        <v>95601</v>
      </c>
      <c r="B480" s="208" t="s">
        <v>1085</v>
      </c>
      <c r="C480" s="209" t="s">
        <v>925</v>
      </c>
      <c r="D480" s="210">
        <v>5</v>
      </c>
      <c r="E480" s="211">
        <f>VLOOKUP(A480,'Relatório de Composições'!A:I,9,0)</f>
        <v>13.89</v>
      </c>
      <c r="F480" s="211">
        <f>TRUNC((E480*D480),2)</f>
        <v>69.45</v>
      </c>
      <c r="G480" s="212">
        <f>$J$1</f>
        <v>0.2026</v>
      </c>
      <c r="H480" s="211">
        <f>ROUND((E480*(1+G480)*D480),4)</f>
        <v>83.520600000000002</v>
      </c>
      <c r="I480" s="212">
        <f>H480/CAPA!$D$37</f>
        <v>9.9569724306074826E-6</v>
      </c>
      <c r="J480" s="212">
        <f t="shared" si="7"/>
        <v>0.99965690128907603</v>
      </c>
    </row>
    <row r="481" spans="1:10" ht="45" x14ac:dyDescent="0.25">
      <c r="A481" s="207">
        <v>92386</v>
      </c>
      <c r="B481" s="208" t="s">
        <v>2159</v>
      </c>
      <c r="C481" s="209" t="s">
        <v>925</v>
      </c>
      <c r="D481" s="210">
        <v>1</v>
      </c>
      <c r="E481" s="211">
        <f>VLOOKUP(A481,'Relatório de Composições'!A:I,9,0)</f>
        <v>68.110000000000014</v>
      </c>
      <c r="F481" s="211">
        <f>TRUNC((E481*D481),2)</f>
        <v>68.11</v>
      </c>
      <c r="G481" s="212">
        <f>$J$1</f>
        <v>0.2026</v>
      </c>
      <c r="H481" s="211">
        <f>ROUND((E481*(1+G481)*D481),4)</f>
        <v>81.909099999999995</v>
      </c>
      <c r="I481" s="212">
        <f>H481/CAPA!$D$37</f>
        <v>9.764856221289973E-6</v>
      </c>
      <c r="J481" s="212">
        <f t="shared" si="7"/>
        <v>0.99966666614529731</v>
      </c>
    </row>
    <row r="482" spans="1:10" ht="45" x14ac:dyDescent="0.25">
      <c r="A482" s="207">
        <v>92920</v>
      </c>
      <c r="B482" s="208" t="s">
        <v>2121</v>
      </c>
      <c r="C482" s="209" t="s">
        <v>925</v>
      </c>
      <c r="D482" s="210">
        <v>2</v>
      </c>
      <c r="E482" s="211">
        <f>VLOOKUP(A482,'Relatório de Composições'!A:I,9,0)</f>
        <v>33.71</v>
      </c>
      <c r="F482" s="211">
        <f>TRUNC((E482*D482),2)</f>
        <v>67.42</v>
      </c>
      <c r="G482" s="212">
        <f>$J$1</f>
        <v>0.2026</v>
      </c>
      <c r="H482" s="211">
        <f>ROUND((E482*(1+G482)*D482),4)</f>
        <v>81.079300000000003</v>
      </c>
      <c r="I482" s="212">
        <f>H482/CAPA!$D$37</f>
        <v>9.6659309774229753E-6</v>
      </c>
      <c r="J482" s="212">
        <f t="shared" si="7"/>
        <v>0.99967633207627471</v>
      </c>
    </row>
    <row r="483" spans="1:10" x14ac:dyDescent="0.25">
      <c r="A483" s="207" t="s">
        <v>1584</v>
      </c>
      <c r="B483" s="208" t="s">
        <v>1585</v>
      </c>
      <c r="C483" s="209" t="s">
        <v>925</v>
      </c>
      <c r="D483" s="210">
        <v>3</v>
      </c>
      <c r="E483" s="211">
        <f>VLOOKUP(A483,'Relatório de Composições'!A:I,9,0)</f>
        <v>22.41</v>
      </c>
      <c r="F483" s="211">
        <f>TRUNC((E483*D483),2)</f>
        <v>67.23</v>
      </c>
      <c r="G483" s="212">
        <f>$J$1</f>
        <v>0.2026</v>
      </c>
      <c r="H483" s="211">
        <f>ROUND((E483*(1+G483)*D483),4)</f>
        <v>80.850800000000007</v>
      </c>
      <c r="I483" s="212">
        <f>H483/CAPA!$D$37</f>
        <v>9.6386901745504654E-6</v>
      </c>
      <c r="J483" s="212">
        <f t="shared" si="7"/>
        <v>0.99968597076644927</v>
      </c>
    </row>
    <row r="484" spans="1:10" ht="45" x14ac:dyDescent="0.25">
      <c r="A484" s="207">
        <v>92953</v>
      </c>
      <c r="B484" s="208" t="s">
        <v>2075</v>
      </c>
      <c r="C484" s="209" t="s">
        <v>925</v>
      </c>
      <c r="D484" s="210">
        <v>3</v>
      </c>
      <c r="E484" s="211">
        <f>VLOOKUP(A484,'Relatório de Composições'!A:I,9,0)</f>
        <v>21.86</v>
      </c>
      <c r="F484" s="211">
        <f>TRUNC((E484*D484),2)</f>
        <v>65.58</v>
      </c>
      <c r="G484" s="212">
        <f>$J$1</f>
        <v>0.2026</v>
      </c>
      <c r="H484" s="211">
        <f>ROUND((E484*(1+G484)*D484),4)</f>
        <v>78.866500000000002</v>
      </c>
      <c r="I484" s="212">
        <f>H484/CAPA!$D$37</f>
        <v>9.402130327110978E-6</v>
      </c>
      <c r="J484" s="212">
        <f t="shared" si="7"/>
        <v>0.99969537289677635</v>
      </c>
    </row>
    <row r="485" spans="1:10" ht="45" x14ac:dyDescent="0.25">
      <c r="A485" s="207">
        <v>89379</v>
      </c>
      <c r="B485" s="208" t="s">
        <v>1590</v>
      </c>
      <c r="C485" s="209" t="s">
        <v>925</v>
      </c>
      <c r="D485" s="210">
        <v>4</v>
      </c>
      <c r="E485" s="211">
        <f>VLOOKUP(A485,'Relatório de Composições'!A:I,9,0)</f>
        <v>16.330000000000002</v>
      </c>
      <c r="F485" s="211">
        <f>TRUNC((E485*D485),2)</f>
        <v>65.319999999999993</v>
      </c>
      <c r="G485" s="212">
        <f>$J$1</f>
        <v>0.2026</v>
      </c>
      <c r="H485" s="211">
        <f>ROUND((E485*(1+G485)*D485),4)</f>
        <v>78.553799999999995</v>
      </c>
      <c r="I485" s="212">
        <f>H485/CAPA!$D$37</f>
        <v>9.3648515566154227E-6</v>
      </c>
      <c r="J485" s="212">
        <f t="shared" si="7"/>
        <v>0.99970473774833302</v>
      </c>
    </row>
    <row r="486" spans="1:10" ht="60" x14ac:dyDescent="0.25">
      <c r="A486" s="207">
        <v>94709</v>
      </c>
      <c r="B486" s="208" t="s">
        <v>1669</v>
      </c>
      <c r="C486" s="209" t="s">
        <v>925</v>
      </c>
      <c r="D486" s="210">
        <v>2</v>
      </c>
      <c r="E486" s="211">
        <f>VLOOKUP(A486,'Relatório de Composições'!A:I,9,0)</f>
        <v>32.139999999999993</v>
      </c>
      <c r="F486" s="211">
        <f>TRUNC((E486*D486),2)</f>
        <v>64.28</v>
      </c>
      <c r="G486" s="212">
        <f>$J$1</f>
        <v>0.2026</v>
      </c>
      <c r="H486" s="211">
        <f>ROUND((E486*(1+G486)*D486),4)</f>
        <v>77.303100000000001</v>
      </c>
      <c r="I486" s="212">
        <f>H486/CAPA!$D$37</f>
        <v>9.2157483962099578E-6</v>
      </c>
      <c r="J486" s="212">
        <f t="shared" si="7"/>
        <v>0.9997139534967292</v>
      </c>
    </row>
    <row r="487" spans="1:10" ht="30" x14ac:dyDescent="0.25">
      <c r="A487" s="207">
        <v>89617</v>
      </c>
      <c r="B487" s="208" t="s">
        <v>1719</v>
      </c>
      <c r="C487" s="209" t="s">
        <v>925</v>
      </c>
      <c r="D487" s="210">
        <v>10</v>
      </c>
      <c r="E487" s="211">
        <f>VLOOKUP(A487,'Relatório de Composições'!A:I,9,0)</f>
        <v>6.3400000000000007</v>
      </c>
      <c r="F487" s="211">
        <f>TRUNC((E487*D487),2)</f>
        <v>63.4</v>
      </c>
      <c r="G487" s="212">
        <f>$J$1</f>
        <v>0.2026</v>
      </c>
      <c r="H487" s="211">
        <f>ROUND((E487*(1+G487)*D487),4)</f>
        <v>76.244799999999998</v>
      </c>
      <c r="I487" s="212">
        <f>H487/CAPA!$D$37</f>
        <v>9.0895823494704468E-6</v>
      </c>
      <c r="J487" s="212">
        <f t="shared" si="7"/>
        <v>0.99972304307907867</v>
      </c>
    </row>
    <row r="488" spans="1:10" x14ac:dyDescent="0.25">
      <c r="A488" s="207" t="s">
        <v>1513</v>
      </c>
      <c r="B488" s="208" t="s">
        <v>1514</v>
      </c>
      <c r="C488" s="209" t="s">
        <v>913</v>
      </c>
      <c r="D488" s="210">
        <v>0.37</v>
      </c>
      <c r="E488" s="211">
        <f>VLOOKUP(A488,'Relatório de Composições'!A:I,9,0)</f>
        <v>170.43</v>
      </c>
      <c r="F488" s="211">
        <f>TRUNC((E488*D488),2)</f>
        <v>63.05</v>
      </c>
      <c r="G488" s="212">
        <f>$J$1</f>
        <v>0.2026</v>
      </c>
      <c r="H488" s="211">
        <f>ROUND((E488*(1+G488)*D488),4)</f>
        <v>75.834900000000005</v>
      </c>
      <c r="I488" s="212">
        <f>H488/CAPA!$D$37</f>
        <v>9.0407158063744212E-6</v>
      </c>
      <c r="J488" s="212">
        <f t="shared" si="7"/>
        <v>0.9997320837948851</v>
      </c>
    </row>
    <row r="489" spans="1:10" x14ac:dyDescent="0.25">
      <c r="A489" s="207" t="s">
        <v>1884</v>
      </c>
      <c r="B489" s="208" t="s">
        <v>1885</v>
      </c>
      <c r="C489" s="209" t="s">
        <v>925</v>
      </c>
      <c r="D489" s="210">
        <v>70</v>
      </c>
      <c r="E489" s="211">
        <f>VLOOKUP(A489,'Relatório de Composições'!A:I,9,0)</f>
        <v>0.9</v>
      </c>
      <c r="F489" s="211">
        <f>TRUNC((E489*D489),2)</f>
        <v>63</v>
      </c>
      <c r="G489" s="212">
        <f>$J$1</f>
        <v>0.2026</v>
      </c>
      <c r="H489" s="211">
        <f>ROUND((E489*(1+G489)*D489),4)</f>
        <v>75.763800000000003</v>
      </c>
      <c r="I489" s="212">
        <f>H489/CAPA!$D$37</f>
        <v>9.0322395653055569E-6</v>
      </c>
      <c r="J489" s="212">
        <f t="shared" si="7"/>
        <v>0.99974111603445037</v>
      </c>
    </row>
    <row r="490" spans="1:10" ht="30" x14ac:dyDescent="0.25">
      <c r="A490" s="207">
        <v>89502</v>
      </c>
      <c r="B490" s="208" t="s">
        <v>1605</v>
      </c>
      <c r="C490" s="209" t="s">
        <v>925</v>
      </c>
      <c r="D490" s="210">
        <v>4</v>
      </c>
      <c r="E490" s="211">
        <f>VLOOKUP(A490,'Relatório de Composições'!A:I,9,0)</f>
        <v>15.340000000000002</v>
      </c>
      <c r="F490" s="211">
        <f>TRUNC((E490*D490),2)</f>
        <v>61.36</v>
      </c>
      <c r="G490" s="212">
        <f>$J$1</f>
        <v>0.2026</v>
      </c>
      <c r="H490" s="211">
        <f>ROUND((E490*(1+G490)*D490),4)</f>
        <v>73.791499999999999</v>
      </c>
      <c r="I490" s="212">
        <f>H490/CAPA!$D$37</f>
        <v>8.7971103070760045E-6</v>
      </c>
      <c r="J490" s="212">
        <f t="shared" si="7"/>
        <v>0.99974991314475747</v>
      </c>
    </row>
    <row r="491" spans="1:10" ht="45" x14ac:dyDescent="0.25">
      <c r="A491" s="207">
        <v>89366</v>
      </c>
      <c r="B491" s="208" t="s">
        <v>1619</v>
      </c>
      <c r="C491" s="209" t="s">
        <v>925</v>
      </c>
      <c r="D491" s="210">
        <v>4</v>
      </c>
      <c r="E491" s="211">
        <f>VLOOKUP(A491,'Relatório de Composições'!A:I,9,0)</f>
        <v>15.219999999999999</v>
      </c>
      <c r="F491" s="211">
        <f>TRUNC((E491*D491),2)</f>
        <v>60.88</v>
      </c>
      <c r="G491" s="212">
        <f>$J$1</f>
        <v>0.2026</v>
      </c>
      <c r="H491" s="211">
        <f>ROUND((E491*(1+G491)*D491),4)</f>
        <v>73.214299999999994</v>
      </c>
      <c r="I491" s="212">
        <f>H491/CAPA!$D$37</f>
        <v>8.7282989660781343E-6</v>
      </c>
      <c r="J491" s="212">
        <f t="shared" si="7"/>
        <v>0.99975864144372351</v>
      </c>
    </row>
    <row r="492" spans="1:10" ht="45" x14ac:dyDescent="0.25">
      <c r="A492" s="207" t="s">
        <v>15768</v>
      </c>
      <c r="B492" s="208" t="s">
        <v>1939</v>
      </c>
      <c r="C492" s="209" t="s">
        <v>925</v>
      </c>
      <c r="D492" s="210">
        <v>5</v>
      </c>
      <c r="E492" s="211">
        <f>VLOOKUP(A492,'Relatório de Composições'!A:I,9,0)</f>
        <v>12.01</v>
      </c>
      <c r="F492" s="211">
        <f>TRUNC((E492*D492),2)</f>
        <v>60.05</v>
      </c>
      <c r="G492" s="212">
        <f>$J$1</f>
        <v>0.2026</v>
      </c>
      <c r="H492" s="211">
        <f>ROUND((E492*(1+G492)*D492),4)</f>
        <v>72.216099999999997</v>
      </c>
      <c r="I492" s="212">
        <f>H492/CAPA!$D$37</f>
        <v>8.6092977869650493E-6</v>
      </c>
      <c r="J492" s="212">
        <f t="shared" si="7"/>
        <v>0.99976725074151052</v>
      </c>
    </row>
    <row r="493" spans="1:10" ht="30" x14ac:dyDescent="0.25">
      <c r="A493" s="207">
        <v>89382</v>
      </c>
      <c r="B493" s="208" t="s">
        <v>1644</v>
      </c>
      <c r="C493" s="209" t="s">
        <v>925</v>
      </c>
      <c r="D493" s="210">
        <v>4</v>
      </c>
      <c r="E493" s="211">
        <f>VLOOKUP(A493,'Relatório de Composições'!A:I,9,0)</f>
        <v>14.919999999999998</v>
      </c>
      <c r="F493" s="211">
        <f>TRUNC((E493*D493),2)</f>
        <v>59.68</v>
      </c>
      <c r="G493" s="212">
        <f>$J$1</f>
        <v>0.2026</v>
      </c>
      <c r="H493" s="211">
        <f>ROUND((E493*(1+G493)*D493),4)</f>
        <v>71.771199999999993</v>
      </c>
      <c r="I493" s="212">
        <f>H493/CAPA!$D$37</f>
        <v>8.5562586920067104E-6</v>
      </c>
      <c r="J493" s="212">
        <f t="shared" si="7"/>
        <v>0.99977580700020252</v>
      </c>
    </row>
    <row r="494" spans="1:10" ht="45" x14ac:dyDescent="0.25">
      <c r="A494" s="207">
        <v>89367</v>
      </c>
      <c r="B494" s="208" t="s">
        <v>1677</v>
      </c>
      <c r="C494" s="209" t="s">
        <v>925</v>
      </c>
      <c r="D494" s="210">
        <v>5</v>
      </c>
      <c r="E494" s="211">
        <f>VLOOKUP(A494,'Relatório de Composições'!A:I,9,0)</f>
        <v>11.370000000000001</v>
      </c>
      <c r="F494" s="211">
        <f>TRUNC((E494*D494),2)</f>
        <v>56.85</v>
      </c>
      <c r="G494" s="212">
        <f>$J$1</f>
        <v>0.2026</v>
      </c>
      <c r="H494" s="211">
        <f>ROUND((E494*(1+G494)*D494),4)</f>
        <v>68.367800000000003</v>
      </c>
      <c r="I494" s="212">
        <f>H494/CAPA!$D$37</f>
        <v>8.1505197489156725E-6</v>
      </c>
      <c r="J494" s="212">
        <f t="shared" si="7"/>
        <v>0.99978395751995142</v>
      </c>
    </row>
    <row r="495" spans="1:10" ht="30" x14ac:dyDescent="0.25">
      <c r="A495" s="207" t="s">
        <v>1709</v>
      </c>
      <c r="B495" s="208" t="s">
        <v>1710</v>
      </c>
      <c r="C495" s="209" t="s">
        <v>925</v>
      </c>
      <c r="D495" s="210">
        <v>3</v>
      </c>
      <c r="E495" s="211">
        <f>VLOOKUP(A495,'Relatório de Composições'!A:I,9,0)</f>
        <v>18.93</v>
      </c>
      <c r="F495" s="211">
        <f>TRUNC((E495*D495),2)</f>
        <v>56.79</v>
      </c>
      <c r="G495" s="212">
        <f>$J$1</f>
        <v>0.2026</v>
      </c>
      <c r="H495" s="211">
        <f>ROUND((E495*(1+G495)*D495),4)</f>
        <v>68.295699999999997</v>
      </c>
      <c r="I495" s="212">
        <f>H495/CAPA!$D$37</f>
        <v>8.1419242920793132E-6</v>
      </c>
      <c r="J495" s="212">
        <f t="shared" si="7"/>
        <v>0.99979209944424352</v>
      </c>
    </row>
    <row r="496" spans="1:10" ht="45" x14ac:dyDescent="0.25">
      <c r="A496" s="207">
        <v>89400</v>
      </c>
      <c r="B496" s="208" t="s">
        <v>1634</v>
      </c>
      <c r="C496" s="209" t="s">
        <v>925</v>
      </c>
      <c r="D496" s="210">
        <v>3</v>
      </c>
      <c r="E496" s="211">
        <f>VLOOKUP(A496,'Relatório de Composições'!A:I,9,0)</f>
        <v>18.91</v>
      </c>
      <c r="F496" s="211">
        <f>TRUNC((E496*D496),2)</f>
        <v>56.73</v>
      </c>
      <c r="G496" s="212">
        <f>$J$1</f>
        <v>0.2026</v>
      </c>
      <c r="H496" s="211">
        <f>ROUND((E496*(1+G496)*D496),4)</f>
        <v>68.223500000000001</v>
      </c>
      <c r="I496" s="212">
        <f>H496/CAPA!$D$37</f>
        <v>8.1333169136662045E-6</v>
      </c>
      <c r="J496" s="212">
        <f t="shared" si="7"/>
        <v>0.99980023276115715</v>
      </c>
    </row>
    <row r="497" spans="1:10" ht="30" x14ac:dyDescent="0.25">
      <c r="A497" s="207" t="s">
        <v>1713</v>
      </c>
      <c r="B497" s="208" t="s">
        <v>1714</v>
      </c>
      <c r="C497" s="209" t="s">
        <v>925</v>
      </c>
      <c r="D497" s="210">
        <v>2</v>
      </c>
      <c r="E497" s="211">
        <f>VLOOKUP(A497,'Relatório de Composições'!A:I,9,0)</f>
        <v>27.41</v>
      </c>
      <c r="F497" s="211">
        <f>TRUNC((E497*D497),2)</f>
        <v>54.82</v>
      </c>
      <c r="G497" s="212">
        <f>$J$1</f>
        <v>0.2026</v>
      </c>
      <c r="H497" s="211">
        <f>ROUND((E497*(1+G497)*D497),4)</f>
        <v>65.926500000000004</v>
      </c>
      <c r="I497" s="212">
        <f>H497/CAPA!$D$37</f>
        <v>7.8594782957311635E-6</v>
      </c>
      <c r="J497" s="212">
        <f t="shared" si="7"/>
        <v>0.99980809223945288</v>
      </c>
    </row>
    <row r="498" spans="1:10" ht="45" x14ac:dyDescent="0.25">
      <c r="A498" s="207">
        <v>92892</v>
      </c>
      <c r="B498" s="208" t="s">
        <v>2149</v>
      </c>
      <c r="C498" s="209" t="s">
        <v>925</v>
      </c>
      <c r="D498" s="210">
        <v>1</v>
      </c>
      <c r="E498" s="211">
        <f>VLOOKUP(A498,'Relatório de Composições'!A:I,9,0)</f>
        <v>52.81</v>
      </c>
      <c r="F498" s="211">
        <f>TRUNC((E498*D498),2)</f>
        <v>52.81</v>
      </c>
      <c r="G498" s="212">
        <f>$J$1</f>
        <v>0.2026</v>
      </c>
      <c r="H498" s="211">
        <f>ROUND((E498*(1+G498)*D498),4)</f>
        <v>63.509300000000003</v>
      </c>
      <c r="I498" s="212">
        <f>H498/CAPA!$D$37</f>
        <v>7.5713099425432748E-6</v>
      </c>
      <c r="J498" s="212">
        <f t="shared" si="7"/>
        <v>0.99981566354939544</v>
      </c>
    </row>
    <row r="499" spans="1:10" ht="30" x14ac:dyDescent="0.25">
      <c r="A499" s="207" t="s">
        <v>15852</v>
      </c>
      <c r="B499" s="208" t="s">
        <v>2026</v>
      </c>
      <c r="C499" s="209" t="s">
        <v>925</v>
      </c>
      <c r="D499" s="210">
        <v>5</v>
      </c>
      <c r="E499" s="211">
        <f>VLOOKUP(A499,'Relatório de Composições'!A:I,9,0)</f>
        <v>10.39</v>
      </c>
      <c r="F499" s="211">
        <f>TRUNC((E499*D499),2)</f>
        <v>51.95</v>
      </c>
      <c r="G499" s="212">
        <f>$J$1</f>
        <v>0.2026</v>
      </c>
      <c r="H499" s="211">
        <f>ROUND((E499*(1+G499)*D499),4)</f>
        <v>62.475099999999998</v>
      </c>
      <c r="I499" s="212">
        <f>H499/CAPA!$D$37</f>
        <v>7.4480169958003839E-6</v>
      </c>
      <c r="J499" s="212">
        <f t="shared" si="7"/>
        <v>0.99982311156639125</v>
      </c>
    </row>
    <row r="500" spans="1:10" ht="45" x14ac:dyDescent="0.25">
      <c r="A500" s="207">
        <v>89581</v>
      </c>
      <c r="B500" s="208" t="s">
        <v>1748</v>
      </c>
      <c r="C500" s="209" t="s">
        <v>925</v>
      </c>
      <c r="D500" s="210">
        <v>2</v>
      </c>
      <c r="E500" s="211">
        <f>VLOOKUP(A500,'Relatório de Composições'!A:I,9,0)</f>
        <v>25.380000000000003</v>
      </c>
      <c r="F500" s="211">
        <f>TRUNC((E500*D500),2)</f>
        <v>50.76</v>
      </c>
      <c r="G500" s="212">
        <f>$J$1</f>
        <v>0.2026</v>
      </c>
      <c r="H500" s="211">
        <f>ROUND((E500*(1+G500)*D500),4)</f>
        <v>61.043999999999997</v>
      </c>
      <c r="I500" s="212">
        <f>H500/CAPA!$D$37</f>
        <v>7.2774073109388958E-6</v>
      </c>
      <c r="J500" s="212">
        <f t="shared" si="7"/>
        <v>0.99983038897370224</v>
      </c>
    </row>
    <row r="501" spans="1:10" x14ac:dyDescent="0.25">
      <c r="A501" s="207" t="s">
        <v>1997</v>
      </c>
      <c r="B501" s="208" t="s">
        <v>1998</v>
      </c>
      <c r="C501" s="209" t="s">
        <v>925</v>
      </c>
      <c r="D501" s="210">
        <v>2</v>
      </c>
      <c r="E501" s="211">
        <f>VLOOKUP(A501,'Relatório de Composições'!A:I,9,0)</f>
        <v>23.65</v>
      </c>
      <c r="F501" s="211">
        <f>TRUNC((E501*D501),2)</f>
        <v>47.3</v>
      </c>
      <c r="G501" s="212">
        <f>$J$1</f>
        <v>0.2026</v>
      </c>
      <c r="H501" s="211">
        <f>ROUND((E501*(1+G501)*D501),4)</f>
        <v>56.883000000000003</v>
      </c>
      <c r="I501" s="212">
        <f>H501/CAPA!$D$37</f>
        <v>6.7813505023939663E-6</v>
      </c>
      <c r="J501" s="212">
        <f t="shared" si="7"/>
        <v>0.9998371703242046</v>
      </c>
    </row>
    <row r="502" spans="1:10" ht="45" x14ac:dyDescent="0.25">
      <c r="A502" s="207">
        <v>95756</v>
      </c>
      <c r="B502" s="208" t="s">
        <v>1930</v>
      </c>
      <c r="C502" s="209" t="s">
        <v>925</v>
      </c>
      <c r="D502" s="210">
        <v>3</v>
      </c>
      <c r="E502" s="211">
        <f>VLOOKUP(A502,'Relatório de Composições'!A:I,9,0)</f>
        <v>15.34</v>
      </c>
      <c r="F502" s="211">
        <f>TRUNC((E502*D502),2)</f>
        <v>46.02</v>
      </c>
      <c r="G502" s="212">
        <f>$J$1</f>
        <v>0.2026</v>
      </c>
      <c r="H502" s="211">
        <f>ROUND((E502*(1+G502)*D502),4)</f>
        <v>55.343699999999998</v>
      </c>
      <c r="I502" s="212">
        <f>H502/CAPA!$D$37</f>
        <v>6.5978416714895645E-6</v>
      </c>
      <c r="J502" s="212">
        <f t="shared" si="7"/>
        <v>0.99984376816587606</v>
      </c>
    </row>
    <row r="503" spans="1:10" ht="45" x14ac:dyDescent="0.25">
      <c r="A503" s="207">
        <v>89363</v>
      </c>
      <c r="B503" s="208" t="s">
        <v>1615</v>
      </c>
      <c r="C503" s="209" t="s">
        <v>925</v>
      </c>
      <c r="D503" s="210">
        <v>5</v>
      </c>
      <c r="E503" s="211">
        <f>VLOOKUP(A503,'Relatório de Composições'!A:I,9,0)</f>
        <v>9.02</v>
      </c>
      <c r="F503" s="211">
        <f>TRUNC((E503*D503),2)</f>
        <v>45.1</v>
      </c>
      <c r="G503" s="212">
        <f>$J$1</f>
        <v>0.2026</v>
      </c>
      <c r="H503" s="211">
        <f>ROUND((E503*(1+G503)*D503),4)</f>
        <v>54.237299999999998</v>
      </c>
      <c r="I503" s="212">
        <f>H503/CAPA!$D$37</f>
        <v>6.4659413463335659E-6</v>
      </c>
      <c r="J503" s="212">
        <f t="shared" si="7"/>
        <v>0.9998502341072224</v>
      </c>
    </row>
    <row r="504" spans="1:10" ht="30" x14ac:dyDescent="0.25">
      <c r="A504" s="207">
        <v>89452</v>
      </c>
      <c r="B504" s="208" t="s">
        <v>1562</v>
      </c>
      <c r="C504" s="209" t="s">
        <v>934</v>
      </c>
      <c r="D504" s="210">
        <v>0.77</v>
      </c>
      <c r="E504" s="211">
        <f>VLOOKUP(A504,'Relatório de Composições'!A:I,9,0)</f>
        <v>58.09</v>
      </c>
      <c r="F504" s="211">
        <f>TRUNC((E504*D504),2)</f>
        <v>44.72</v>
      </c>
      <c r="G504" s="212">
        <f>$J$1</f>
        <v>0.2026</v>
      </c>
      <c r="H504" s="211">
        <f>ROUND((E504*(1+G504)*D504),4)</f>
        <v>53.791499999999999</v>
      </c>
      <c r="I504" s="212">
        <f>H504/CAPA!$D$37</f>
        <v>6.4127949571844838E-6</v>
      </c>
      <c r="J504" s="212">
        <f t="shared" si="7"/>
        <v>0.99985664690217957</v>
      </c>
    </row>
    <row r="505" spans="1:10" ht="30" x14ac:dyDescent="0.25">
      <c r="A505" s="207" t="s">
        <v>1707</v>
      </c>
      <c r="B505" s="208" t="s">
        <v>1708</v>
      </c>
      <c r="C505" s="209" t="s">
        <v>925</v>
      </c>
      <c r="D505" s="210">
        <v>3</v>
      </c>
      <c r="E505" s="211">
        <f>VLOOKUP(A505,'Relatório de Composições'!A:I,9,0)</f>
        <v>14.62</v>
      </c>
      <c r="F505" s="211">
        <f>TRUNC((E505*D505),2)</f>
        <v>43.86</v>
      </c>
      <c r="G505" s="212">
        <f>$J$1</f>
        <v>0.2026</v>
      </c>
      <c r="H505" s="211">
        <f>ROUND((E505*(1+G505)*D505),4)</f>
        <v>52.746000000000002</v>
      </c>
      <c r="I505" s="212">
        <f>H505/CAPA!$D$37</f>
        <v>6.288154872268905E-6</v>
      </c>
      <c r="J505" s="212">
        <f t="shared" si="7"/>
        <v>0.99986293505705182</v>
      </c>
    </row>
    <row r="506" spans="1:10" ht="45" x14ac:dyDescent="0.25">
      <c r="A506" s="207">
        <v>92927</v>
      </c>
      <c r="B506" s="208" t="s">
        <v>2123</v>
      </c>
      <c r="C506" s="209" t="s">
        <v>925</v>
      </c>
      <c r="D506" s="210">
        <v>1</v>
      </c>
      <c r="E506" s="211">
        <f>VLOOKUP(A506,'Relatório de Composições'!A:I,9,0)</f>
        <v>41.94</v>
      </c>
      <c r="F506" s="211">
        <f>TRUNC((E506*D506),2)</f>
        <v>41.94</v>
      </c>
      <c r="G506" s="212">
        <f>$J$1</f>
        <v>0.2026</v>
      </c>
      <c r="H506" s="211">
        <f>ROUND((E506*(1+G506)*D506),4)</f>
        <v>50.436999999999998</v>
      </c>
      <c r="I506" s="212">
        <f>H506/CAPA!$D$37</f>
        <v>6.012885665123929E-6</v>
      </c>
      <c r="J506" s="212">
        <f t="shared" si="7"/>
        <v>0.99986894794271697</v>
      </c>
    </row>
    <row r="507" spans="1:10" ht="45" x14ac:dyDescent="0.25">
      <c r="A507" s="207">
        <v>89396</v>
      </c>
      <c r="B507" s="208" t="s">
        <v>1642</v>
      </c>
      <c r="C507" s="209" t="s">
        <v>925</v>
      </c>
      <c r="D507" s="210">
        <v>2</v>
      </c>
      <c r="E507" s="211">
        <f>VLOOKUP(A507,'Relatório de Composições'!A:I,9,0)</f>
        <v>19.610000000000003</v>
      </c>
      <c r="F507" s="211">
        <f>TRUNC((E507*D507),2)</f>
        <v>39.22</v>
      </c>
      <c r="G507" s="212">
        <f>$J$1</f>
        <v>0.2026</v>
      </c>
      <c r="H507" s="211">
        <f>ROUND((E507*(1+G507)*D507),4)</f>
        <v>47.165999999999997</v>
      </c>
      <c r="I507" s="212">
        <f>H507/CAPA!$D$37</f>
        <v>5.6229308896491708E-6</v>
      </c>
      <c r="J507" s="212">
        <f t="shared" si="7"/>
        <v>0.99987457087360665</v>
      </c>
    </row>
    <row r="508" spans="1:10" ht="30" x14ac:dyDescent="0.25">
      <c r="A508" s="207">
        <v>89594</v>
      </c>
      <c r="B508" s="208" t="s">
        <v>1725</v>
      </c>
      <c r="C508" s="209" t="s">
        <v>925</v>
      </c>
      <c r="D508" s="210">
        <v>1</v>
      </c>
      <c r="E508" s="211">
        <f>VLOOKUP(A508,'Relatório de Composições'!A:I,9,0)</f>
        <v>39.1</v>
      </c>
      <c r="F508" s="211">
        <f>TRUNC((E508*D508),2)</f>
        <v>39.1</v>
      </c>
      <c r="G508" s="212">
        <f>$J$1</f>
        <v>0.2026</v>
      </c>
      <c r="H508" s="211">
        <f>ROUND((E508*(1+G508)*D508),4)</f>
        <v>47.021700000000003</v>
      </c>
      <c r="I508" s="212">
        <f>H508/CAPA!$D$37</f>
        <v>5.6057280543997037E-6</v>
      </c>
      <c r="J508" s="212">
        <f t="shared" si="7"/>
        <v>0.99988017660166106</v>
      </c>
    </row>
    <row r="509" spans="1:10" ht="45" x14ac:dyDescent="0.25">
      <c r="A509" s="207">
        <v>92705</v>
      </c>
      <c r="B509" s="208" t="s">
        <v>2071</v>
      </c>
      <c r="C509" s="209" t="s">
        <v>925</v>
      </c>
      <c r="D509" s="210">
        <v>1</v>
      </c>
      <c r="E509" s="211">
        <f>VLOOKUP(A509,'Relatório de Composições'!A:I,9,0)</f>
        <v>37.99</v>
      </c>
      <c r="F509" s="211">
        <f>TRUNC((E509*D509),2)</f>
        <v>37.99</v>
      </c>
      <c r="G509" s="212">
        <f>$J$1</f>
        <v>0.2026</v>
      </c>
      <c r="H509" s="211">
        <f>ROUND((E509*(1+G509)*D509),4)</f>
        <v>45.686799999999998</v>
      </c>
      <c r="I509" s="212">
        <f>H509/CAPA!$D$37</f>
        <v>5.4465869263711943E-6</v>
      </c>
      <c r="J509" s="212">
        <f t="shared" si="7"/>
        <v>0.99988562318858742</v>
      </c>
    </row>
    <row r="510" spans="1:10" ht="30" x14ac:dyDescent="0.25">
      <c r="A510" s="207" t="s">
        <v>1830</v>
      </c>
      <c r="B510" s="208" t="s">
        <v>1831</v>
      </c>
      <c r="C510" s="209" t="s">
        <v>925</v>
      </c>
      <c r="D510" s="210">
        <v>1</v>
      </c>
      <c r="E510" s="211">
        <f>VLOOKUP(A510,'Relatório de Composições'!A:I,9,0)</f>
        <v>37.520000000000003</v>
      </c>
      <c r="F510" s="211">
        <f>TRUNC((E510*D510),2)</f>
        <v>37.520000000000003</v>
      </c>
      <c r="G510" s="212">
        <f>$J$1</f>
        <v>0.2026</v>
      </c>
      <c r="H510" s="211">
        <f>ROUND((E510*(1+G510)*D510),4)</f>
        <v>45.121600000000001</v>
      </c>
      <c r="I510" s="212">
        <f>H510/CAPA!$D$37</f>
        <v>5.3792061745832599E-6</v>
      </c>
      <c r="J510" s="212">
        <f t="shared" si="7"/>
        <v>0.99989100239476203</v>
      </c>
    </row>
    <row r="511" spans="1:10" ht="60" x14ac:dyDescent="0.25">
      <c r="A511" s="207">
        <v>92364</v>
      </c>
      <c r="B511" s="208" t="s">
        <v>2116</v>
      </c>
      <c r="C511" s="209" t="s">
        <v>934</v>
      </c>
      <c r="D511" s="210">
        <v>0.5</v>
      </c>
      <c r="E511" s="211">
        <f>VLOOKUP(A511,'Relatório de Composições'!A:I,9,0)</f>
        <v>70.600000000000009</v>
      </c>
      <c r="F511" s="211">
        <f>TRUNC((E511*D511),2)</f>
        <v>35.299999999999997</v>
      </c>
      <c r="G511" s="212">
        <f>$J$1</f>
        <v>0.2026</v>
      </c>
      <c r="H511" s="211">
        <f>ROUND((E511*(1+G511)*D511),4)</f>
        <v>42.451799999999999</v>
      </c>
      <c r="I511" s="212">
        <f>H511/CAPA!$D$37</f>
        <v>5.0609239185262411E-6</v>
      </c>
      <c r="J511" s="212">
        <f t="shared" si="7"/>
        <v>0.99989606331868053</v>
      </c>
    </row>
    <row r="512" spans="1:10" ht="45" x14ac:dyDescent="0.25">
      <c r="A512" s="207">
        <v>92699</v>
      </c>
      <c r="B512" s="208" t="s">
        <v>2060</v>
      </c>
      <c r="C512" s="209" t="s">
        <v>925</v>
      </c>
      <c r="D512" s="210">
        <v>2</v>
      </c>
      <c r="E512" s="211">
        <f>VLOOKUP(A512,'Relatório de Composições'!A:I,9,0)</f>
        <v>17.64</v>
      </c>
      <c r="F512" s="211">
        <f>TRUNC((E512*D512),2)</f>
        <v>35.28</v>
      </c>
      <c r="G512" s="212">
        <f>$J$1</f>
        <v>0.2026</v>
      </c>
      <c r="H512" s="211">
        <f>ROUND((E512*(1+G512)*D512),4)</f>
        <v>42.427700000000002</v>
      </c>
      <c r="I512" s="212">
        <f>H512/CAPA!$D$37</f>
        <v>5.0580508185296218E-6</v>
      </c>
      <c r="J512" s="212">
        <f t="shared" si="7"/>
        <v>0.99990112136949905</v>
      </c>
    </row>
    <row r="513" spans="1:10" ht="30" x14ac:dyDescent="0.25">
      <c r="A513" s="207">
        <v>89353</v>
      </c>
      <c r="B513" s="208" t="s">
        <v>2079</v>
      </c>
      <c r="C513" s="209" t="s">
        <v>925</v>
      </c>
      <c r="D513" s="210">
        <v>1</v>
      </c>
      <c r="E513" s="211">
        <f>VLOOKUP(A513,'Relatório de Composições'!A:I,9,0)</f>
        <v>33.35</v>
      </c>
      <c r="F513" s="211">
        <f>TRUNC((E513*D513),2)</f>
        <v>33.35</v>
      </c>
      <c r="G513" s="212">
        <f>$J$1</f>
        <v>0.2026</v>
      </c>
      <c r="H513" s="211">
        <f>ROUND((E513*(1+G513)*D513),4)</f>
        <v>40.106699999999996</v>
      </c>
      <c r="I513" s="212">
        <f>H513/CAPA!$D$37</f>
        <v>4.7813510221747099E-6</v>
      </c>
      <c r="J513" s="212">
        <f t="shared" si="7"/>
        <v>0.99990590272052127</v>
      </c>
    </row>
    <row r="514" spans="1:10" ht="30" x14ac:dyDescent="0.25">
      <c r="A514" s="207" t="s">
        <v>15851</v>
      </c>
      <c r="B514" s="208" t="s">
        <v>2025</v>
      </c>
      <c r="C514" s="209" t="s">
        <v>925</v>
      </c>
      <c r="D514" s="210">
        <v>1</v>
      </c>
      <c r="E514" s="211">
        <f>VLOOKUP(A514,'Relatório de Composições'!A:I,9,0)</f>
        <v>33.25</v>
      </c>
      <c r="F514" s="211">
        <f>TRUNC((E514*D514),2)</f>
        <v>33.25</v>
      </c>
      <c r="G514" s="212">
        <f>$J$1</f>
        <v>0.2026</v>
      </c>
      <c r="H514" s="211">
        <f>ROUND((E514*(1+G514)*D514),4)</f>
        <v>39.986499999999999</v>
      </c>
      <c r="I514" s="212">
        <f>H514/CAPA!$D$37</f>
        <v>4.767021286921863E-6</v>
      </c>
      <c r="J514" s="212">
        <f t="shared" si="7"/>
        <v>0.9999106697418082</v>
      </c>
    </row>
    <row r="515" spans="1:10" x14ac:dyDescent="0.25">
      <c r="A515" s="207" t="s">
        <v>2081</v>
      </c>
      <c r="B515" s="208" t="s">
        <v>2082</v>
      </c>
      <c r="C515" s="209" t="s">
        <v>925</v>
      </c>
      <c r="D515" s="210">
        <v>2</v>
      </c>
      <c r="E515" s="211">
        <f>VLOOKUP(A515,'Relatório de Composições'!A:I,9,0)</f>
        <v>16.5</v>
      </c>
      <c r="F515" s="211">
        <f>TRUNC((E515*D515),2)</f>
        <v>33</v>
      </c>
      <c r="G515" s="212">
        <f>$J$1</f>
        <v>0.2026</v>
      </c>
      <c r="H515" s="211">
        <f>ROUND((E515*(1+G515)*D515),4)</f>
        <v>39.6858</v>
      </c>
      <c r="I515" s="212">
        <f>H515/CAPA!$D$37</f>
        <v>4.7311731056362436E-6</v>
      </c>
      <c r="J515" s="212">
        <f t="shared" si="7"/>
        <v>0.99991540091491382</v>
      </c>
    </row>
    <row r="516" spans="1:10" x14ac:dyDescent="0.25">
      <c r="A516" s="207" t="s">
        <v>1750</v>
      </c>
      <c r="B516" s="208" t="s">
        <v>1751</v>
      </c>
      <c r="C516" s="209" t="s">
        <v>925</v>
      </c>
      <c r="D516" s="210">
        <v>1</v>
      </c>
      <c r="E516" s="211">
        <f>VLOOKUP(A516,'Relatório de Composições'!A:I,9,0)</f>
        <v>32.28</v>
      </c>
      <c r="F516" s="211">
        <f>TRUNC((E516*D516),2)</f>
        <v>32.28</v>
      </c>
      <c r="G516" s="212">
        <f>$J$1</f>
        <v>0.2026</v>
      </c>
      <c r="H516" s="211">
        <f>ROUND((E516*(1+G516)*D516),4)</f>
        <v>38.819899999999997</v>
      </c>
      <c r="I516" s="212">
        <f>H516/CAPA!$D$37</f>
        <v>4.6279441725626898E-6</v>
      </c>
      <c r="J516" s="212">
        <f t="shared" si="7"/>
        <v>0.99992002885908637</v>
      </c>
    </row>
    <row r="517" spans="1:10" ht="45" x14ac:dyDescent="0.25">
      <c r="A517" s="207">
        <v>89546</v>
      </c>
      <c r="B517" s="208" t="s">
        <v>1837</v>
      </c>
      <c r="C517" s="209" t="s">
        <v>925</v>
      </c>
      <c r="D517" s="210">
        <v>3</v>
      </c>
      <c r="E517" s="211">
        <f>VLOOKUP(A517,'Relatório de Composições'!A:I,9,0)</f>
        <v>10.57</v>
      </c>
      <c r="F517" s="211">
        <f>TRUNC((E517*D517),2)</f>
        <v>31.71</v>
      </c>
      <c r="G517" s="212">
        <f>$J$1</f>
        <v>0.2026</v>
      </c>
      <c r="H517" s="211">
        <f>ROUND((E517*(1+G517)*D517),4)</f>
        <v>38.134399999999999</v>
      </c>
      <c r="I517" s="212">
        <f>H517/CAPA!$D$37</f>
        <v>4.5462217639451584E-6</v>
      </c>
      <c r="J517" s="212">
        <f t="shared" si="7"/>
        <v>0.99992457508085031</v>
      </c>
    </row>
    <row r="518" spans="1:10" ht="45" x14ac:dyDescent="0.25">
      <c r="A518" s="207">
        <v>91876</v>
      </c>
      <c r="B518" s="208" t="s">
        <v>1927</v>
      </c>
      <c r="C518" s="209" t="s">
        <v>925</v>
      </c>
      <c r="D518" s="210">
        <v>4</v>
      </c>
      <c r="E518" s="211">
        <f>VLOOKUP(A518,'Relatório de Composições'!A:I,9,0)</f>
        <v>7.6199999999999992</v>
      </c>
      <c r="F518" s="211">
        <f>TRUNC((E518*D518),2)</f>
        <v>30.48</v>
      </c>
      <c r="G518" s="212">
        <f>$J$1</f>
        <v>0.2026</v>
      </c>
      <c r="H518" s="211">
        <f>ROUND((E518*(1+G518)*D518),4)</f>
        <v>36.655200000000001</v>
      </c>
      <c r="I518" s="212">
        <f>H518/CAPA!$D$37</f>
        <v>4.3698778006671818E-6</v>
      </c>
      <c r="J518" s="212">
        <f t="shared" si="7"/>
        <v>0.99992894495865092</v>
      </c>
    </row>
    <row r="519" spans="1:10" x14ac:dyDescent="0.25">
      <c r="A519" s="207" t="s">
        <v>1932</v>
      </c>
      <c r="B519" s="208" t="s">
        <v>1933</v>
      </c>
      <c r="C519" s="209" t="s">
        <v>925</v>
      </c>
      <c r="D519" s="210">
        <v>1</v>
      </c>
      <c r="E519" s="211">
        <f>VLOOKUP(A519,'Relatório de Composições'!A:I,9,0)</f>
        <v>30.15</v>
      </c>
      <c r="F519" s="211">
        <f>TRUNC((E519*D519),2)</f>
        <v>30.15</v>
      </c>
      <c r="G519" s="212">
        <f>$J$1</f>
        <v>0.2026</v>
      </c>
      <c r="H519" s="211">
        <f>ROUND((E519*(1+G519)*D519),4)</f>
        <v>36.258400000000002</v>
      </c>
      <c r="I519" s="212">
        <f>H519/CAPA!$D$37</f>
        <v>4.3225729841253339E-6</v>
      </c>
      <c r="J519" s="212">
        <f t="shared" si="7"/>
        <v>0.99993326753163503</v>
      </c>
    </row>
    <row r="520" spans="1:10" ht="30" x14ac:dyDescent="0.25">
      <c r="A520" s="207">
        <v>98308</v>
      </c>
      <c r="B520" s="208" t="s">
        <v>2012</v>
      </c>
      <c r="C520" s="209" t="s">
        <v>925</v>
      </c>
      <c r="D520" s="210">
        <v>1</v>
      </c>
      <c r="E520" s="211">
        <f>VLOOKUP(A520,'Relatório de Composições'!A:I,9,0)</f>
        <v>28.44</v>
      </c>
      <c r="F520" s="211">
        <f>TRUNC((E520*D520),2)</f>
        <v>28.44</v>
      </c>
      <c r="G520" s="212">
        <f>$J$1</f>
        <v>0.2026</v>
      </c>
      <c r="H520" s="211">
        <f>ROUND((E520*(1+G520)*D520),4)</f>
        <v>34.201900000000002</v>
      </c>
      <c r="I520" s="212">
        <f>H520/CAPA!$D$37</f>
        <v>4.0774057582727387E-6</v>
      </c>
      <c r="J520" s="212">
        <f t="shared" si="7"/>
        <v>0.99993734493739328</v>
      </c>
    </row>
    <row r="521" spans="1:10" ht="45" x14ac:dyDescent="0.25">
      <c r="A521" s="207">
        <v>89724</v>
      </c>
      <c r="B521" s="208" t="s">
        <v>962</v>
      </c>
      <c r="C521" s="209" t="s">
        <v>925</v>
      </c>
      <c r="D521" s="210">
        <v>3</v>
      </c>
      <c r="E521" s="211">
        <f>VLOOKUP(A521,'Relatório de Composições'!A:I,9,0)</f>
        <v>9.4399999999999977</v>
      </c>
      <c r="F521" s="211">
        <f>TRUNC((E521*D521),2)</f>
        <v>28.32</v>
      </c>
      <c r="G521" s="212">
        <f>$J$1</f>
        <v>0.2026</v>
      </c>
      <c r="H521" s="211">
        <f>ROUND((E521*(1+G521)*D521),4)</f>
        <v>34.057600000000001</v>
      </c>
      <c r="I521" s="212">
        <f>H521/CAPA!$D$37</f>
        <v>4.0602029230232716E-6</v>
      </c>
      <c r="J521" s="212">
        <f t="shared" si="7"/>
        <v>0.99994140514031626</v>
      </c>
    </row>
    <row r="522" spans="1:10" ht="30" x14ac:dyDescent="0.25">
      <c r="A522" s="207" t="s">
        <v>1217</v>
      </c>
      <c r="B522" s="208" t="s">
        <v>1924</v>
      </c>
      <c r="C522" s="209" t="s">
        <v>925</v>
      </c>
      <c r="D522" s="210">
        <v>4</v>
      </c>
      <c r="E522" s="211">
        <f>VLOOKUP(A522,'Relatório de Composições'!A:I,9,0)</f>
        <v>6.9</v>
      </c>
      <c r="F522" s="211">
        <f>TRUNC((E522*D522),2)</f>
        <v>27.6</v>
      </c>
      <c r="G522" s="212">
        <f>$J$1</f>
        <v>0.2026</v>
      </c>
      <c r="H522" s="211">
        <f>ROUND((E522*(1+G522)*D522),4)</f>
        <v>33.191800000000001</v>
      </c>
      <c r="I522" s="212">
        <f>H522/CAPA!$D$37</f>
        <v>3.9569859115264672E-6</v>
      </c>
      <c r="J522" s="212">
        <f t="shared" si="7"/>
        <v>0.99994536212622775</v>
      </c>
    </row>
    <row r="523" spans="1:10" x14ac:dyDescent="0.25">
      <c r="A523" s="207" t="s">
        <v>1940</v>
      </c>
      <c r="B523" s="208" t="s">
        <v>1941</v>
      </c>
      <c r="C523" s="209" t="s">
        <v>925</v>
      </c>
      <c r="D523" s="210">
        <v>686</v>
      </c>
      <c r="E523" s="211">
        <f>VLOOKUP(A523,'Relatório de Composições'!A:I,9,0)</f>
        <v>0.04</v>
      </c>
      <c r="F523" s="211">
        <f>TRUNC((E523*D523),2)</f>
        <v>27.44</v>
      </c>
      <c r="G523" s="212">
        <f>$J$1</f>
        <v>0.2026</v>
      </c>
      <c r="H523" s="211">
        <f>ROUND((E523*(1+G523)*D523),4)</f>
        <v>32.999299999999998</v>
      </c>
      <c r="I523" s="212">
        <f>H523/CAPA!$D$37</f>
        <v>3.9340368762837614E-6</v>
      </c>
      <c r="J523" s="212">
        <f t="shared" si="7"/>
        <v>0.99994929616310402</v>
      </c>
    </row>
    <row r="524" spans="1:10" ht="45" x14ac:dyDescent="0.25">
      <c r="A524" s="207">
        <v>89368</v>
      </c>
      <c r="B524" s="208" t="s">
        <v>1613</v>
      </c>
      <c r="C524" s="209" t="s">
        <v>925</v>
      </c>
      <c r="D524" s="210">
        <v>2</v>
      </c>
      <c r="E524" s="211">
        <f>VLOOKUP(A524,'Relatório de Composições'!A:I,9,0)</f>
        <v>13.680000000000001</v>
      </c>
      <c r="F524" s="211">
        <f>TRUNC((E524*D524),2)</f>
        <v>27.36</v>
      </c>
      <c r="G524" s="212">
        <f>$J$1</f>
        <v>0.2026</v>
      </c>
      <c r="H524" s="211">
        <f>ROUND((E524*(1+G524)*D524),4)</f>
        <v>32.903100000000002</v>
      </c>
      <c r="I524" s="212">
        <f>H524/CAPA!$D$37</f>
        <v>3.9225683194507836E-6</v>
      </c>
      <c r="J524" s="212">
        <f t="shared" si="7"/>
        <v>0.99995321873142351</v>
      </c>
    </row>
    <row r="525" spans="1:10" ht="75" x14ac:dyDescent="0.25">
      <c r="A525" s="207" t="s">
        <v>15983</v>
      </c>
      <c r="B525" s="208" t="s">
        <v>2186</v>
      </c>
      <c r="C525" s="209" t="s">
        <v>925</v>
      </c>
      <c r="D525" s="210">
        <v>2</v>
      </c>
      <c r="E525" s="211">
        <f>VLOOKUP(A525,'Relatório de Composições'!A:I,9,0)</f>
        <v>13.16</v>
      </c>
      <c r="F525" s="211">
        <f>TRUNC((E525*D525),2)</f>
        <v>26.32</v>
      </c>
      <c r="G525" s="212">
        <f>$J$1</f>
        <v>0.2026</v>
      </c>
      <c r="H525" s="211">
        <f>ROUND((E525*(1+G525)*D525),4)</f>
        <v>31.6524</v>
      </c>
      <c r="I525" s="212">
        <f>H525/CAPA!$D$37</f>
        <v>3.773465159045317E-6</v>
      </c>
      <c r="J525" s="212">
        <f t="shared" ref="J525:J545" si="8">I525+J524</f>
        <v>0.99995699219658252</v>
      </c>
    </row>
    <row r="526" spans="1:10" ht="45" x14ac:dyDescent="0.25">
      <c r="A526" s="207">
        <v>89753</v>
      </c>
      <c r="B526" s="208" t="s">
        <v>1819</v>
      </c>
      <c r="C526" s="209" t="s">
        <v>925</v>
      </c>
      <c r="D526" s="210">
        <v>3</v>
      </c>
      <c r="E526" s="211">
        <f>VLOOKUP(A526,'Relatório de Composições'!A:I,9,0)</f>
        <v>8.6300000000000008</v>
      </c>
      <c r="F526" s="211">
        <f>TRUNC((E526*D526),2)</f>
        <v>25.89</v>
      </c>
      <c r="G526" s="212">
        <f>$J$1</f>
        <v>0.2026</v>
      </c>
      <c r="H526" s="211">
        <f>ROUND((E526*(1+G526)*D526),4)</f>
        <v>31.135300000000001</v>
      </c>
      <c r="I526" s="212">
        <f>H526/CAPA!$D$37</f>
        <v>3.711818685673872E-6</v>
      </c>
      <c r="J526" s="212">
        <f t="shared" si="8"/>
        <v>0.99996070401526815</v>
      </c>
    </row>
    <row r="527" spans="1:10" ht="45" x14ac:dyDescent="0.25">
      <c r="A527" s="207">
        <v>89807</v>
      </c>
      <c r="B527" s="208" t="s">
        <v>1742</v>
      </c>
      <c r="C527" s="209" t="s">
        <v>925</v>
      </c>
      <c r="D527" s="210">
        <v>1</v>
      </c>
      <c r="E527" s="211">
        <f>VLOOKUP(A527,'Relatório de Composições'!A:I,9,0)</f>
        <v>25.09</v>
      </c>
      <c r="F527" s="211">
        <f>TRUNC((E527*D527),2)</f>
        <v>25.09</v>
      </c>
      <c r="G527" s="212">
        <f>$J$1</f>
        <v>0.2026</v>
      </c>
      <c r="H527" s="211">
        <f>ROUND((E527*(1+G527)*D527),4)</f>
        <v>30.173200000000001</v>
      </c>
      <c r="I527" s="212">
        <f>H527/CAPA!$D$37</f>
        <v>3.5971211957673404E-6</v>
      </c>
      <c r="J527" s="212">
        <f t="shared" si="8"/>
        <v>0.99996430113646395</v>
      </c>
    </row>
    <row r="528" spans="1:10" ht="45" x14ac:dyDescent="0.25">
      <c r="A528" s="207">
        <v>89744</v>
      </c>
      <c r="B528" s="208" t="s">
        <v>1798</v>
      </c>
      <c r="C528" s="209" t="s">
        <v>925</v>
      </c>
      <c r="D528" s="210">
        <v>1</v>
      </c>
      <c r="E528" s="211">
        <f>VLOOKUP(A528,'Relatório de Composições'!A:I,9,0)</f>
        <v>23.119999999999997</v>
      </c>
      <c r="F528" s="211">
        <f>TRUNC((E528*D528),2)</f>
        <v>23.12</v>
      </c>
      <c r="G528" s="212">
        <f>$J$1</f>
        <v>0.2026</v>
      </c>
      <c r="H528" s="211">
        <f>ROUND((E528*(1+G528)*D528),4)</f>
        <v>27.804099999999998</v>
      </c>
      <c r="I528" s="212">
        <f>H528/CAPA!$D$37</f>
        <v>3.3146871209959401E-6</v>
      </c>
      <c r="J528" s="212">
        <f t="shared" si="8"/>
        <v>0.99996761582358495</v>
      </c>
    </row>
    <row r="529" spans="1:10" x14ac:dyDescent="0.25">
      <c r="A529" s="207" t="s">
        <v>15608</v>
      </c>
      <c r="B529" s="208" t="s">
        <v>15609</v>
      </c>
      <c r="C529" s="209" t="s">
        <v>925</v>
      </c>
      <c r="D529" s="210">
        <v>1</v>
      </c>
      <c r="E529" s="211">
        <f>VLOOKUP(A529,'Relatório de Composições'!A:I,9,0)</f>
        <v>22.25</v>
      </c>
      <c r="F529" s="211">
        <f>TRUNC((E529*D529),2)</f>
        <v>22.25</v>
      </c>
      <c r="G529" s="212">
        <f>$J$1</f>
        <v>0.2026</v>
      </c>
      <c r="H529" s="211">
        <f>ROUND((E529*(1+G529)*D529),4)</f>
        <v>26.757899999999999</v>
      </c>
      <c r="I529" s="212">
        <f>H529/CAPA!$D$37</f>
        <v>3.1899635850431147E-6</v>
      </c>
      <c r="J529" s="212">
        <f t="shared" si="8"/>
        <v>0.99997080578717001</v>
      </c>
    </row>
    <row r="530" spans="1:10" x14ac:dyDescent="0.25">
      <c r="A530" s="207" t="s">
        <v>1950</v>
      </c>
      <c r="B530" s="208" t="s">
        <v>1951</v>
      </c>
      <c r="C530" s="209" t="s">
        <v>925</v>
      </c>
      <c r="D530" s="210">
        <v>2</v>
      </c>
      <c r="E530" s="211">
        <f>VLOOKUP(A530,'Relatório de Composições'!A:I,9,0)</f>
        <v>11</v>
      </c>
      <c r="F530" s="211">
        <f>TRUNC((E530*D530),2)</f>
        <v>22</v>
      </c>
      <c r="G530" s="212">
        <f>$J$1</f>
        <v>0.2026</v>
      </c>
      <c r="H530" s="211">
        <f>ROUND((E530*(1+G530)*D530),4)</f>
        <v>26.4572</v>
      </c>
      <c r="I530" s="212">
        <f>H530/CAPA!$D$37</f>
        <v>3.1541154037574957E-6</v>
      </c>
      <c r="J530" s="212">
        <f t="shared" si="8"/>
        <v>0.99997395990257376</v>
      </c>
    </row>
    <row r="531" spans="1:10" ht="30" x14ac:dyDescent="0.25">
      <c r="A531" s="207" t="s">
        <v>1705</v>
      </c>
      <c r="B531" s="208" t="s">
        <v>1706</v>
      </c>
      <c r="C531" s="209" t="s">
        <v>925</v>
      </c>
      <c r="D531" s="210">
        <v>1</v>
      </c>
      <c r="E531" s="211">
        <f>VLOOKUP(A531,'Relatório de Composições'!A:I,9,0)</f>
        <v>21.04</v>
      </c>
      <c r="F531" s="211">
        <f>TRUNC((E531*D531),2)</f>
        <v>21.04</v>
      </c>
      <c r="G531" s="212">
        <f>$J$1</f>
        <v>0.2026</v>
      </c>
      <c r="H531" s="211">
        <f>ROUND((E531*(1+G531)*D531),4)</f>
        <v>25.302700000000002</v>
      </c>
      <c r="I531" s="212">
        <f>H531/CAPA!$D$37</f>
        <v>3.0164808001850082E-6</v>
      </c>
      <c r="J531" s="212">
        <f t="shared" si="8"/>
        <v>0.99997697638337391</v>
      </c>
    </row>
    <row r="532" spans="1:10" ht="45" x14ac:dyDescent="0.25">
      <c r="A532" s="207">
        <v>89365</v>
      </c>
      <c r="B532" s="208" t="s">
        <v>1598</v>
      </c>
      <c r="C532" s="209" t="s">
        <v>925</v>
      </c>
      <c r="D532" s="210">
        <v>2</v>
      </c>
      <c r="E532" s="211">
        <f>VLOOKUP(A532,'Relatório de Composições'!A:I,9,0)</f>
        <v>9.9599999999999991</v>
      </c>
      <c r="F532" s="211">
        <f>TRUNC((E532*D532),2)</f>
        <v>19.920000000000002</v>
      </c>
      <c r="G532" s="212">
        <f>$J$1</f>
        <v>0.2026</v>
      </c>
      <c r="H532" s="211">
        <f>ROUND((E532*(1+G532)*D532),4)</f>
        <v>23.9558</v>
      </c>
      <c r="I532" s="212">
        <f>H532/CAPA!$D$37</f>
        <v>2.8559090829465633E-6</v>
      </c>
      <c r="J532" s="212">
        <f t="shared" si="8"/>
        <v>0.9999798322924569</v>
      </c>
    </row>
    <row r="533" spans="1:10" ht="45" x14ac:dyDescent="0.25">
      <c r="A533" s="207">
        <v>91862</v>
      </c>
      <c r="B533" s="208" t="s">
        <v>933</v>
      </c>
      <c r="C533" s="209" t="s">
        <v>934</v>
      </c>
      <c r="D533" s="210">
        <v>2</v>
      </c>
      <c r="E533" s="211">
        <f>VLOOKUP(A533,'Relatório de Composições'!A:I,9,0)</f>
        <v>9.48</v>
      </c>
      <c r="F533" s="211">
        <f>TRUNC((E533*D533),2)</f>
        <v>18.96</v>
      </c>
      <c r="G533" s="212">
        <f>$J$1</f>
        <v>0.2026</v>
      </c>
      <c r="H533" s="211">
        <f>ROUND((E533*(1+G533)*D533),4)</f>
        <v>22.801300000000001</v>
      </c>
      <c r="I533" s="212">
        <f>H533/CAPA!$D$37</f>
        <v>2.7182744793740757E-6</v>
      </c>
      <c r="J533" s="212">
        <f t="shared" si="8"/>
        <v>0.9999825505669363</v>
      </c>
    </row>
    <row r="534" spans="1:10" ht="45" x14ac:dyDescent="0.25">
      <c r="A534" s="207">
        <v>89737</v>
      </c>
      <c r="B534" s="208" t="s">
        <v>1803</v>
      </c>
      <c r="C534" s="209" t="s">
        <v>925</v>
      </c>
      <c r="D534" s="210">
        <v>1</v>
      </c>
      <c r="E534" s="211">
        <f>VLOOKUP(A534,'Relatório de Composições'!A:I,9,0)</f>
        <v>17.77</v>
      </c>
      <c r="F534" s="211">
        <f>TRUNC((E534*D534),2)</f>
        <v>17.77</v>
      </c>
      <c r="G534" s="212">
        <f>$J$1</f>
        <v>0.2026</v>
      </c>
      <c r="H534" s="211">
        <f>ROUND((E534*(1+G534)*D534),4)</f>
        <v>21.370200000000001</v>
      </c>
      <c r="I534" s="212">
        <f>H534/CAPA!$D$37</f>
        <v>2.5476647945125877E-6</v>
      </c>
      <c r="J534" s="212">
        <f t="shared" si="8"/>
        <v>0.99998509823173076</v>
      </c>
    </row>
    <row r="535" spans="1:10" ht="30" x14ac:dyDescent="0.25">
      <c r="A535" s="207">
        <v>89386</v>
      </c>
      <c r="B535" s="208" t="s">
        <v>1596</v>
      </c>
      <c r="C535" s="209" t="s">
        <v>925</v>
      </c>
      <c r="D535" s="210">
        <v>2</v>
      </c>
      <c r="E535" s="211">
        <f>VLOOKUP(A535,'Relatório de Composições'!A:I,9,0)</f>
        <v>8.58</v>
      </c>
      <c r="F535" s="211">
        <f>TRUNC((E535*D535),2)</f>
        <v>17.16</v>
      </c>
      <c r="G535" s="212">
        <f>$J$1</f>
        <v>0.2026</v>
      </c>
      <c r="H535" s="211">
        <f>ROUND((E535*(1+G535)*D535),4)</f>
        <v>20.636600000000001</v>
      </c>
      <c r="I535" s="212">
        <f>H535/CAPA!$D$37</f>
        <v>2.4602081074785669E-6</v>
      </c>
      <c r="J535" s="212">
        <f t="shared" si="8"/>
        <v>0.99998755843983822</v>
      </c>
    </row>
    <row r="536" spans="1:10" ht="30" x14ac:dyDescent="0.25">
      <c r="A536" s="207">
        <v>89398</v>
      </c>
      <c r="B536" s="208" t="s">
        <v>1627</v>
      </c>
      <c r="C536" s="209" t="s">
        <v>925</v>
      </c>
      <c r="D536" s="210">
        <v>1</v>
      </c>
      <c r="E536" s="211">
        <f>VLOOKUP(A536,'Relatório de Composições'!A:I,9,0)</f>
        <v>16.759999999999998</v>
      </c>
      <c r="F536" s="211">
        <f>TRUNC((E536*D536),2)</f>
        <v>16.760000000000002</v>
      </c>
      <c r="G536" s="212">
        <f>$J$1</f>
        <v>0.2026</v>
      </c>
      <c r="H536" s="211">
        <f>ROUND((E536*(1+G536)*D536),4)</f>
        <v>20.1556</v>
      </c>
      <c r="I536" s="212">
        <f>H536/CAPA!$D$37</f>
        <v>2.4028653233136758E-6</v>
      </c>
      <c r="J536" s="212">
        <f t="shared" si="8"/>
        <v>0.99998996130516149</v>
      </c>
    </row>
    <row r="537" spans="1:10" ht="30" x14ac:dyDescent="0.25">
      <c r="A537" s="207" t="s">
        <v>2077</v>
      </c>
      <c r="B537" s="208" t="s">
        <v>2078</v>
      </c>
      <c r="C537" s="209" t="s">
        <v>925</v>
      </c>
      <c r="D537" s="210">
        <v>1</v>
      </c>
      <c r="E537" s="211">
        <f>VLOOKUP(A537,'Relatório de Composições'!A:I,9,0)</f>
        <v>12.39</v>
      </c>
      <c r="F537" s="211">
        <f>TRUNC((E537*D537),2)</f>
        <v>12.39</v>
      </c>
      <c r="G537" s="212">
        <f>$J$1</f>
        <v>0.2026</v>
      </c>
      <c r="H537" s="211">
        <f>ROUND((E537*(1+G537)*D537),4)</f>
        <v>14.9002</v>
      </c>
      <c r="I537" s="212">
        <f>H537/CAPA!$D$37</f>
        <v>1.7763387788226811E-6</v>
      </c>
      <c r="J537" s="212">
        <f t="shared" si="8"/>
        <v>0.99999173764394034</v>
      </c>
    </row>
    <row r="538" spans="1:10" ht="30" x14ac:dyDescent="0.25">
      <c r="A538" s="207">
        <v>89620</v>
      </c>
      <c r="B538" s="208" t="s">
        <v>1674</v>
      </c>
      <c r="C538" s="209" t="s">
        <v>925</v>
      </c>
      <c r="D538" s="210">
        <v>1</v>
      </c>
      <c r="E538" s="211">
        <f>VLOOKUP(A538,'Relatório de Composições'!A:I,9,0)</f>
        <v>10.780000000000001</v>
      </c>
      <c r="F538" s="211">
        <f>TRUNC((E538*D538),2)</f>
        <v>10.78</v>
      </c>
      <c r="G538" s="212">
        <f>$J$1</f>
        <v>0.2026</v>
      </c>
      <c r="H538" s="211">
        <f>ROUND((E538*(1+G538)*D538),4)</f>
        <v>12.964</v>
      </c>
      <c r="I538" s="212">
        <f>H538/CAPA!$D$37</f>
        <v>1.5455132097996832E-6</v>
      </c>
      <c r="J538" s="212">
        <f t="shared" si="8"/>
        <v>0.99999328315715008</v>
      </c>
    </row>
    <row r="539" spans="1:10" ht="30" x14ac:dyDescent="0.25">
      <c r="A539" s="207" t="s">
        <v>15558</v>
      </c>
      <c r="B539" s="208" t="s">
        <v>1773</v>
      </c>
      <c r="C539" s="209" t="s">
        <v>925</v>
      </c>
      <c r="D539" s="210">
        <v>1</v>
      </c>
      <c r="E539" s="211">
        <f>VLOOKUP(A539,'Relatório de Composições'!A:I,9,0)</f>
        <v>9.5</v>
      </c>
      <c r="F539" s="211">
        <f>TRUNC((E539*D539),2)</f>
        <v>9.5</v>
      </c>
      <c r="G539" s="212">
        <f>$J$1</f>
        <v>0.2026</v>
      </c>
      <c r="H539" s="211">
        <f>ROUND((E539*(1+G539)*D539),4)</f>
        <v>11.4247</v>
      </c>
      <c r="I539" s="212">
        <f>H539/CAPA!$D$37</f>
        <v>1.3620043788952823E-6</v>
      </c>
      <c r="J539" s="212">
        <f t="shared" si="8"/>
        <v>0.99999464516152903</v>
      </c>
    </row>
    <row r="540" spans="1:10" ht="45" x14ac:dyDescent="0.25">
      <c r="A540" s="207">
        <v>91874</v>
      </c>
      <c r="B540" s="208" t="s">
        <v>1925</v>
      </c>
      <c r="C540" s="209" t="s">
        <v>925</v>
      </c>
      <c r="D540" s="210">
        <v>2</v>
      </c>
      <c r="E540" s="211">
        <f>VLOOKUP(A540,'Relatório de Composições'!A:I,9,0)</f>
        <v>4.37</v>
      </c>
      <c r="F540" s="211">
        <f>TRUNC((E540*D540),2)</f>
        <v>8.74</v>
      </c>
      <c r="G540" s="212">
        <f>$J$1</f>
        <v>0.2026</v>
      </c>
      <c r="H540" s="211">
        <f>ROUND((E540*(1+G540)*D540),4)</f>
        <v>10.5107</v>
      </c>
      <c r="I540" s="212">
        <f>H540/CAPA!$D$37</f>
        <v>1.2530411674052399E-6</v>
      </c>
      <c r="J540" s="212">
        <f t="shared" si="8"/>
        <v>0.99999589820269641</v>
      </c>
    </row>
    <row r="541" spans="1:10" x14ac:dyDescent="0.25">
      <c r="A541" s="207" t="s">
        <v>1570</v>
      </c>
      <c r="B541" s="208" t="s">
        <v>1571</v>
      </c>
      <c r="C541" s="209" t="s">
        <v>925</v>
      </c>
      <c r="D541" s="210">
        <v>2</v>
      </c>
      <c r="E541" s="211">
        <f>VLOOKUP(A541,'Relatório de Composições'!A:I,9,0)</f>
        <v>4.1000000000000005</v>
      </c>
      <c r="F541" s="211">
        <f>TRUNC((E541*D541),2)</f>
        <v>8.1999999999999993</v>
      </c>
      <c r="G541" s="212">
        <f>$J$1</f>
        <v>0.2026</v>
      </c>
      <c r="H541" s="211">
        <f>ROUND((E541*(1+G541)*D541),4)</f>
        <v>9.8613</v>
      </c>
      <c r="I541" s="212">
        <f>H541/CAPA!$D$37</f>
        <v>1.1756224479942621E-6</v>
      </c>
      <c r="J541" s="212">
        <f t="shared" si="8"/>
        <v>0.99999707382514436</v>
      </c>
    </row>
    <row r="542" spans="1:10" ht="45" x14ac:dyDescent="0.25">
      <c r="A542" s="207">
        <v>91887</v>
      </c>
      <c r="B542" s="208" t="s">
        <v>1922</v>
      </c>
      <c r="C542" s="209" t="s">
        <v>925</v>
      </c>
      <c r="D542" s="210">
        <v>1</v>
      </c>
      <c r="E542" s="211">
        <f>VLOOKUP(A542,'Relatório de Composições'!A:I,9,0)</f>
        <v>8.1</v>
      </c>
      <c r="F542" s="211">
        <f>TRUNC((E542*D542),2)</f>
        <v>8.1</v>
      </c>
      <c r="G542" s="212">
        <f>$J$1</f>
        <v>0.2026</v>
      </c>
      <c r="H542" s="211">
        <f>ROUND((E542*(1+G542)*D542),4)</f>
        <v>9.7410999999999994</v>
      </c>
      <c r="I542" s="212">
        <f>H542/CAPA!$D$37</f>
        <v>1.1612927127414141E-6</v>
      </c>
      <c r="J542" s="212">
        <f t="shared" si="8"/>
        <v>0.99999823511785713</v>
      </c>
    </row>
    <row r="543" spans="1:10" ht="30" x14ac:dyDescent="0.25">
      <c r="A543" s="207">
        <v>89492</v>
      </c>
      <c r="B543" s="208" t="s">
        <v>1718</v>
      </c>
      <c r="C543" s="209" t="s">
        <v>925</v>
      </c>
      <c r="D543" s="210">
        <v>1</v>
      </c>
      <c r="E543" s="211">
        <f>VLOOKUP(A543,'Relatório de Composições'!A:I,9,0)</f>
        <v>6.8400000000000007</v>
      </c>
      <c r="F543" s="211">
        <f>TRUNC((E543*D543),2)</f>
        <v>6.84</v>
      </c>
      <c r="G543" s="212">
        <f>$J$1</f>
        <v>0.2026</v>
      </c>
      <c r="H543" s="211">
        <f>ROUND((E543*(1+G543)*D543),4)</f>
        <v>8.2257999999999996</v>
      </c>
      <c r="I543" s="212">
        <f>H543/CAPA!$D$37</f>
        <v>9.8064506025688303E-7</v>
      </c>
      <c r="J543" s="212">
        <f t="shared" si="8"/>
        <v>0.99999921576291739</v>
      </c>
    </row>
    <row r="544" spans="1:10" ht="30" x14ac:dyDescent="0.25">
      <c r="A544" s="207" t="s">
        <v>1699</v>
      </c>
      <c r="B544" s="208" t="s">
        <v>1700</v>
      </c>
      <c r="C544" s="209" t="s">
        <v>925</v>
      </c>
      <c r="D544" s="210">
        <v>1</v>
      </c>
      <c r="E544" s="211">
        <f>VLOOKUP(A544,'Relatório de Composições'!A:I,9,0)</f>
        <v>5</v>
      </c>
      <c r="F544" s="211">
        <f>TRUNC((E544*D544),2)</f>
        <v>5</v>
      </c>
      <c r="G544" s="212">
        <f>$J$1</f>
        <v>0.2026</v>
      </c>
      <c r="H544" s="211">
        <f>ROUND((E544*(1+G544)*D544),4)</f>
        <v>6.0129999999999999</v>
      </c>
      <c r="I544" s="212">
        <f>H544/CAPA!$D$37</f>
        <v>7.1684440994488538E-7</v>
      </c>
      <c r="J544" s="212">
        <f t="shared" si="8"/>
        <v>0.99999993260732734</v>
      </c>
    </row>
    <row r="545" spans="1:10" x14ac:dyDescent="0.25">
      <c r="A545" s="207" t="s">
        <v>1942</v>
      </c>
      <c r="B545" s="208" t="s">
        <v>1943</v>
      </c>
      <c r="C545" s="209" t="s">
        <v>925</v>
      </c>
      <c r="D545" s="210">
        <v>5</v>
      </c>
      <c r="E545" s="211">
        <f>VLOOKUP(A545,'Relatório de Composições'!A:I,9,0)</f>
        <v>7.0000000000000007E-2</v>
      </c>
      <c r="F545" s="211">
        <f>TRUNC((E545*D545),2)</f>
        <v>0.35</v>
      </c>
      <c r="G545" s="212">
        <f>$J$1</f>
        <v>0.2026</v>
      </c>
      <c r="H545" s="211">
        <f>ROUND((E545*(1+G545)*D545),4)</f>
        <v>0.4209</v>
      </c>
      <c r="I545" s="212">
        <f>H545/CAPA!$D$37</f>
        <v>5.0177916538467031E-8</v>
      </c>
      <c r="J545" s="212">
        <f t="shared" si="8"/>
        <v>0.99999998278524382</v>
      </c>
    </row>
  </sheetData>
  <autoFilter ref="A11:I545" xr:uid="{122BA430-F398-45D5-855A-FC9E46616FA7}">
    <sortState xmlns:xlrd2="http://schemas.microsoft.com/office/spreadsheetml/2017/richdata2" ref="A12:I545">
      <sortCondition descending="1" ref="I11:I545"/>
    </sortState>
  </autoFilter>
  <mergeCells count="3">
    <mergeCell ref="H1:I1"/>
    <mergeCell ref="H2:I2"/>
    <mergeCell ref="A10:J10"/>
  </mergeCells>
  <pageMargins left="0.511811024" right="0.511811024" top="0.78740157499999996" bottom="0.78740157499999996" header="0.31496062000000002" footer="0.31496062000000002"/>
  <pageSetup paperSize="9" scale="48"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4D542-76C7-4591-A1E2-A9C232FCCA38}">
  <sheetPr>
    <tabColor theme="5" tint="0.39997558519241921"/>
  </sheetPr>
  <dimension ref="A1:AA1090"/>
  <sheetViews>
    <sheetView showGridLines="0" view="pageBreakPreview" zoomScaleNormal="70" zoomScaleSheetLayoutView="100" workbookViewId="0">
      <selection activeCell="H18" sqref="H18"/>
    </sheetView>
  </sheetViews>
  <sheetFormatPr defaultRowHeight="15" x14ac:dyDescent="0.25"/>
  <cols>
    <col min="1" max="1" width="19.140625" style="3" bestFit="1" customWidth="1"/>
    <col min="2" max="2" width="19" style="270" customWidth="1"/>
    <col min="3" max="3" width="61.7109375" style="4" customWidth="1"/>
    <col min="4" max="4" width="9.5703125" style="269" customWidth="1"/>
    <col min="5" max="5" width="14.7109375" style="385" customWidth="1"/>
    <col min="6" max="6" width="14.7109375" style="373" customWidth="1"/>
    <col min="7" max="8" width="14.7109375" style="3" customWidth="1"/>
    <col min="9" max="9" width="22" style="3" bestFit="1" customWidth="1"/>
    <col min="10" max="10" width="19.140625" style="3" customWidth="1"/>
    <col min="11" max="11" width="6.7109375" customWidth="1"/>
    <col min="12" max="14" width="9.140625" customWidth="1"/>
  </cols>
  <sheetData>
    <row r="1" spans="1:27" s="139" customFormat="1" x14ac:dyDescent="0.25">
      <c r="A1" s="136"/>
      <c r="B1" s="136"/>
      <c r="C1" s="137"/>
      <c r="D1" s="138"/>
      <c r="E1" s="380"/>
      <c r="F1" s="371"/>
      <c r="H1" s="628" t="s">
        <v>12036</v>
      </c>
      <c r="I1" s="629"/>
      <c r="J1" s="140">
        <f>BDI_Materiais!$H$27</f>
        <v>0.2026</v>
      </c>
      <c r="K1" s="141"/>
      <c r="L1" s="141"/>
      <c r="M1" s="141"/>
      <c r="N1" s="141"/>
      <c r="P1" s="142"/>
      <c r="Q1" s="202"/>
      <c r="R1" s="2"/>
      <c r="S1" s="2"/>
      <c r="T1" s="2"/>
      <c r="U1" s="2"/>
      <c r="V1" s="142"/>
      <c r="W1" s="142"/>
      <c r="X1" s="142"/>
      <c r="Y1" s="142"/>
      <c r="Z1" s="142"/>
      <c r="AA1" s="142"/>
    </row>
    <row r="2" spans="1:27" s="139" customFormat="1" x14ac:dyDescent="0.25">
      <c r="A2" s="136"/>
      <c r="B2" s="143"/>
      <c r="C2" s="143"/>
      <c r="D2" s="144"/>
      <c r="E2" s="380"/>
      <c r="F2" s="371"/>
      <c r="G2" s="145"/>
      <c r="H2" s="628" t="s">
        <v>12037</v>
      </c>
      <c r="I2" s="629"/>
      <c r="J2" s="140">
        <f>BDI_Equipamentos!$H$27</f>
        <v>0.1326</v>
      </c>
      <c r="K2" s="141"/>
      <c r="L2" s="141"/>
      <c r="M2" s="141"/>
      <c r="N2" s="141"/>
      <c r="P2" s="142"/>
      <c r="Q2" s="202"/>
      <c r="R2" s="2"/>
      <c r="S2" s="2"/>
      <c r="T2" s="2"/>
      <c r="U2" s="2"/>
      <c r="V2" s="142"/>
      <c r="W2" s="142"/>
      <c r="X2" s="142"/>
      <c r="Y2" s="142"/>
      <c r="Z2" s="142"/>
      <c r="AA2" s="142"/>
    </row>
    <row r="3" spans="1:27" s="139" customFormat="1" x14ac:dyDescent="0.25">
      <c r="A3" s="136"/>
      <c r="B3" s="143"/>
      <c r="C3" s="143"/>
      <c r="D3" s="144"/>
      <c r="E3" s="381"/>
      <c r="F3" s="371"/>
      <c r="G3" s="145"/>
      <c r="H3" s="145"/>
      <c r="I3" s="145"/>
      <c r="J3" s="145"/>
      <c r="K3" s="141"/>
      <c r="L3" s="141"/>
      <c r="M3" s="141"/>
      <c r="N3" s="141"/>
      <c r="P3" s="142"/>
      <c r="Q3" s="202"/>
      <c r="R3" s="2"/>
      <c r="S3" s="2"/>
      <c r="T3" s="2"/>
      <c r="U3" s="2"/>
      <c r="V3" s="142"/>
      <c r="W3" s="142"/>
      <c r="X3" s="142"/>
      <c r="Y3" s="142"/>
      <c r="Z3" s="142"/>
      <c r="AA3" s="142"/>
    </row>
    <row r="4" spans="1:27" s="139" customFormat="1" x14ac:dyDescent="0.25">
      <c r="A4" s="148"/>
      <c r="B4" s="148"/>
      <c r="C4" s="148"/>
      <c r="D4" s="149"/>
      <c r="E4" s="382"/>
      <c r="F4" s="371"/>
      <c r="G4" s="145"/>
      <c r="H4" s="145"/>
      <c r="I4" s="145"/>
      <c r="K4" s="141"/>
      <c r="L4" s="141"/>
      <c r="M4" s="141"/>
      <c r="N4" s="141"/>
      <c r="P4" s="142"/>
      <c r="Q4" s="202"/>
      <c r="R4" s="2"/>
      <c r="S4" s="2"/>
      <c r="T4" s="2"/>
      <c r="U4" s="2"/>
      <c r="V4" s="142"/>
      <c r="W4" s="142"/>
      <c r="X4" s="142"/>
      <c r="Y4" s="142"/>
      <c r="Z4" s="142"/>
      <c r="AA4" s="142"/>
    </row>
    <row r="5" spans="1:27" s="139" customFormat="1" x14ac:dyDescent="0.25">
      <c r="A5" s="152" t="s">
        <v>16029</v>
      </c>
      <c r="B5" s="153"/>
      <c r="C5" s="153"/>
      <c r="D5" s="154"/>
      <c r="E5" s="155"/>
      <c r="J5" s="157" t="s">
        <v>16931</v>
      </c>
      <c r="K5" s="141"/>
      <c r="L5" s="141"/>
      <c r="M5" s="141"/>
      <c r="N5" s="141"/>
      <c r="P5" s="142"/>
      <c r="Q5" s="202"/>
      <c r="R5" s="2"/>
      <c r="S5" s="2"/>
      <c r="T5" s="2"/>
      <c r="U5" s="2"/>
      <c r="V5" s="142"/>
      <c r="W5" s="142"/>
      <c r="X5" s="142"/>
      <c r="Y5" s="142"/>
      <c r="Z5" s="142"/>
      <c r="AA5" s="142"/>
    </row>
    <row r="6" spans="1:27" s="139" customFormat="1" x14ac:dyDescent="0.25">
      <c r="A6" s="152" t="s">
        <v>16031</v>
      </c>
      <c r="B6" s="148"/>
      <c r="C6" s="148"/>
      <c r="D6" s="149"/>
      <c r="J6" s="159" t="s">
        <v>16034</v>
      </c>
      <c r="K6" s="141"/>
      <c r="L6" s="141"/>
      <c r="M6" s="141"/>
      <c r="N6" s="141"/>
      <c r="P6" s="142"/>
      <c r="Q6" s="202"/>
      <c r="R6" s="2"/>
      <c r="S6" s="2"/>
      <c r="T6" s="2"/>
      <c r="U6" s="2"/>
      <c r="V6" s="142"/>
      <c r="W6" s="142"/>
      <c r="X6" s="142"/>
      <c r="Y6" s="142"/>
      <c r="Z6" s="142"/>
      <c r="AA6" s="142"/>
    </row>
    <row r="7" spans="1:27" s="139" customFormat="1" x14ac:dyDescent="0.25">
      <c r="A7" s="160" t="s">
        <v>12175</v>
      </c>
      <c r="B7" s="148"/>
      <c r="C7" s="148"/>
      <c r="D7" s="149"/>
      <c r="E7" s="380"/>
      <c r="F7" s="371"/>
      <c r="J7" s="161" t="str">
        <f>IF('!Dados'!$G$3="Com Desoneração",'!Dados'!$E$6,'!Dados'!$E$7)</f>
        <v>LEIS SOCIAIS HORISTAS: 113,69%</v>
      </c>
      <c r="K7" s="161"/>
      <c r="L7" s="161"/>
      <c r="M7" s="141"/>
      <c r="N7" s="141"/>
      <c r="P7" s="142"/>
      <c r="Q7" s="202"/>
      <c r="R7" s="2"/>
      <c r="S7" s="2"/>
      <c r="T7" s="2"/>
      <c r="U7" s="2"/>
      <c r="V7" s="142"/>
      <c r="W7" s="142"/>
      <c r="X7" s="142"/>
      <c r="Y7" s="142"/>
      <c r="Z7" s="142"/>
      <c r="AA7" s="142"/>
    </row>
    <row r="8" spans="1:27" s="139" customFormat="1" x14ac:dyDescent="0.25">
      <c r="A8" s="160" t="s">
        <v>12205</v>
      </c>
      <c r="B8" s="148"/>
      <c r="C8" s="148"/>
      <c r="D8" s="149"/>
      <c r="E8" s="383"/>
      <c r="F8" s="371"/>
      <c r="J8" s="159" t="str">
        <f>IF('!Dados'!$G$3="Com Desoneração",'!Dados'!$G$6,'!Dados'!$G$7)</f>
        <v>LEIS SOCIAIS MENSALISTAS: 73,06%</v>
      </c>
      <c r="K8" s="141"/>
      <c r="L8" s="141"/>
      <c r="M8" s="141"/>
      <c r="N8" s="141"/>
      <c r="P8" s="142"/>
      <c r="Q8" s="202"/>
      <c r="R8" s="2"/>
      <c r="S8" s="2"/>
      <c r="T8" s="2"/>
      <c r="U8" s="2"/>
      <c r="V8" s="142"/>
      <c r="W8" s="142"/>
      <c r="X8" s="142"/>
      <c r="Y8" s="142"/>
      <c r="Z8" s="142"/>
      <c r="AA8" s="142"/>
    </row>
    <row r="9" spans="1:27" s="139" customFormat="1" x14ac:dyDescent="0.25">
      <c r="A9" s="160" t="s">
        <v>12206</v>
      </c>
      <c r="B9" s="148"/>
      <c r="C9" s="148"/>
      <c r="D9" s="138"/>
      <c r="E9" s="383"/>
      <c r="F9" s="371"/>
      <c r="J9" s="159" t="str">
        <f>IF('!Dados'!$G$3="Com Desoneração",'!Dados'!$I$6,'!Dados'!$I$7)</f>
        <v>TABELA DE REFERÊNCIA:. SINAPI - SETEMBRO DE 2021 SEM DESONERAÇÃO</v>
      </c>
      <c r="K9" s="141"/>
      <c r="L9" s="141"/>
      <c r="M9" s="141"/>
      <c r="N9" s="141"/>
      <c r="P9" s="142"/>
      <c r="Q9" s="202"/>
      <c r="R9" s="2"/>
      <c r="S9" s="2"/>
      <c r="T9" s="2"/>
      <c r="U9" s="2"/>
      <c r="V9" s="142"/>
      <c r="W9" s="142"/>
      <c r="X9" s="142"/>
      <c r="Y9" s="142"/>
      <c r="Z9" s="142"/>
      <c r="AA9" s="142"/>
    </row>
    <row r="10" spans="1:27" s="2" customFormat="1" ht="18.75" x14ac:dyDescent="0.25">
      <c r="A10" s="642" t="s">
        <v>12192</v>
      </c>
      <c r="B10" s="643"/>
      <c r="C10" s="644"/>
      <c r="D10" s="644"/>
      <c r="E10" s="644"/>
      <c r="F10" s="644"/>
      <c r="G10" s="644"/>
      <c r="H10" s="644"/>
      <c r="I10" s="644"/>
      <c r="J10" s="645"/>
      <c r="N10" s="106"/>
    </row>
    <row r="11" spans="1:27" s="2" customFormat="1" ht="18.75" x14ac:dyDescent="0.25">
      <c r="A11" s="642" t="s">
        <v>12315</v>
      </c>
      <c r="B11" s="643"/>
      <c r="C11" s="644"/>
      <c r="D11" s="644"/>
      <c r="E11" s="644"/>
      <c r="F11" s="644"/>
      <c r="G11" s="644"/>
      <c r="H11" s="644"/>
      <c r="I11" s="644"/>
      <c r="J11" s="645"/>
      <c r="N11" s="106"/>
    </row>
    <row r="12" spans="1:27" s="2" customFormat="1" ht="25.5" x14ac:dyDescent="0.25">
      <c r="A12" s="286" t="s">
        <v>12208</v>
      </c>
      <c r="B12" s="287" t="s">
        <v>12107</v>
      </c>
      <c r="C12" s="287" t="s">
        <v>12108</v>
      </c>
      <c r="D12" s="287" t="s">
        <v>12239</v>
      </c>
      <c r="E12" s="384" t="s">
        <v>12240</v>
      </c>
      <c r="F12" s="289" t="s">
        <v>12316</v>
      </c>
      <c r="G12" s="289" t="s">
        <v>12317</v>
      </c>
      <c r="H12" s="289" t="s">
        <v>12318</v>
      </c>
      <c r="I12" s="289" t="s">
        <v>12276</v>
      </c>
      <c r="J12" s="290" t="s">
        <v>12319</v>
      </c>
      <c r="N12" s="106"/>
    </row>
    <row r="13" spans="1:27" s="387" customFormat="1" x14ac:dyDescent="0.25">
      <c r="A13" s="404" t="s">
        <v>14876</v>
      </c>
      <c r="B13" s="429" t="s">
        <v>12047</v>
      </c>
      <c r="C13" s="405" t="s">
        <v>12216</v>
      </c>
      <c r="D13" s="406"/>
      <c r="E13" s="407"/>
      <c r="F13" s="408" t="s">
        <v>12047</v>
      </c>
      <c r="G13" s="430"/>
      <c r="H13" s="499"/>
      <c r="I13" s="499"/>
      <c r="J13" s="410"/>
    </row>
    <row r="14" spans="1:27" s="387" customFormat="1" x14ac:dyDescent="0.25">
      <c r="A14" s="411" t="s">
        <v>14877</v>
      </c>
      <c r="B14" s="433" t="s">
        <v>12047</v>
      </c>
      <c r="C14" s="412" t="s">
        <v>14878</v>
      </c>
      <c r="D14" s="413"/>
      <c r="E14" s="414"/>
      <c r="F14" s="415" t="s">
        <v>12047</v>
      </c>
      <c r="G14" s="431"/>
      <c r="H14" s="501"/>
      <c r="I14" s="501"/>
      <c r="J14" s="416"/>
    </row>
    <row r="15" spans="1:27" s="387" customFormat="1" x14ac:dyDescent="0.25">
      <c r="A15" s="411" t="s">
        <v>14879</v>
      </c>
      <c r="B15" s="433" t="s">
        <v>12047</v>
      </c>
      <c r="C15" s="412" t="s">
        <v>14880</v>
      </c>
      <c r="D15" s="413"/>
      <c r="E15" s="414"/>
      <c r="F15" s="415" t="s">
        <v>12047</v>
      </c>
      <c r="G15" s="431"/>
      <c r="H15" s="501"/>
      <c r="I15" s="501"/>
      <c r="J15" s="416"/>
    </row>
    <row r="16" spans="1:27" s="387" customFormat="1" x14ac:dyDescent="0.25">
      <c r="A16" s="417" t="s">
        <v>14881</v>
      </c>
      <c r="B16" s="432" t="s">
        <v>12047</v>
      </c>
      <c r="C16" s="418" t="s">
        <v>13352</v>
      </c>
      <c r="D16" s="419"/>
      <c r="E16" s="420"/>
      <c r="F16" s="421" t="s">
        <v>12047</v>
      </c>
      <c r="G16" s="427"/>
      <c r="H16" s="500"/>
      <c r="I16" s="500"/>
      <c r="J16" s="423"/>
    </row>
    <row r="17" spans="1:10" s="387" customFormat="1" ht="45" x14ac:dyDescent="0.25">
      <c r="A17" s="399" t="s">
        <v>48</v>
      </c>
      <c r="B17" s="515" t="s">
        <v>14882</v>
      </c>
      <c r="C17" s="516" t="s">
        <v>14883</v>
      </c>
      <c r="D17" s="400" t="s">
        <v>934</v>
      </c>
      <c r="E17" s="517">
        <v>41</v>
      </c>
      <c r="F17" s="453">
        <f>VLOOKUP(B17,'Relatório de Composições'!A:I,9,0)</f>
        <v>134.44000000000003</v>
      </c>
      <c r="G17" s="518">
        <f t="shared" ref="G17:G20" si="0">$J$1</f>
        <v>0.2026</v>
      </c>
      <c r="H17" s="519">
        <f t="shared" ref="H17:H20" si="1">F17*(1+G17)</f>
        <v>161.67754400000001</v>
      </c>
      <c r="I17" s="519">
        <f t="shared" ref="I17:I20" si="2">ROUND((E17*H17),2)</f>
        <v>6628.78</v>
      </c>
      <c r="J17" s="399"/>
    </row>
    <row r="18" spans="1:10" s="387" customFormat="1" ht="30" x14ac:dyDescent="0.25">
      <c r="A18" s="393" t="s">
        <v>49</v>
      </c>
      <c r="B18" s="401">
        <v>95584</v>
      </c>
      <c r="C18" s="395" t="s">
        <v>3873</v>
      </c>
      <c r="D18" s="392" t="s">
        <v>997</v>
      </c>
      <c r="E18" s="509">
        <v>54.24</v>
      </c>
      <c r="F18" s="394">
        <f>VLOOKUP(B18,'Relatório de Composições'!A:I,9,0)</f>
        <v>17.040000000000003</v>
      </c>
      <c r="G18" s="396">
        <f t="shared" si="0"/>
        <v>0.2026</v>
      </c>
      <c r="H18" s="402">
        <f t="shared" si="1"/>
        <v>20.492304000000001</v>
      </c>
      <c r="I18" s="402">
        <f t="shared" si="2"/>
        <v>1111.5</v>
      </c>
      <c r="J18" s="393"/>
    </row>
    <row r="19" spans="1:10" s="387" customFormat="1" ht="30" x14ac:dyDescent="0.25">
      <c r="A19" s="393" t="s">
        <v>50</v>
      </c>
      <c r="B19" s="401">
        <v>95577</v>
      </c>
      <c r="C19" s="395" t="s">
        <v>1137</v>
      </c>
      <c r="D19" s="392" t="s">
        <v>997</v>
      </c>
      <c r="E19" s="509">
        <v>41.36</v>
      </c>
      <c r="F19" s="394">
        <f>VLOOKUP(B19,'Relatório de Composições'!A:I,9,0)</f>
        <v>14.8</v>
      </c>
      <c r="G19" s="396">
        <f t="shared" si="0"/>
        <v>0.2026</v>
      </c>
      <c r="H19" s="402">
        <f t="shared" si="1"/>
        <v>17.798479999999998</v>
      </c>
      <c r="I19" s="402">
        <f t="shared" si="2"/>
        <v>736.15</v>
      </c>
      <c r="J19" s="393"/>
    </row>
    <row r="20" spans="1:10" s="387" customFormat="1" ht="30" x14ac:dyDescent="0.25">
      <c r="A20" s="397" t="s">
        <v>51</v>
      </c>
      <c r="B20" s="510">
        <v>95601</v>
      </c>
      <c r="C20" s="511" t="s">
        <v>1085</v>
      </c>
      <c r="D20" s="398" t="s">
        <v>925</v>
      </c>
      <c r="E20" s="512">
        <v>5</v>
      </c>
      <c r="F20" s="443">
        <f>VLOOKUP(B20,'Relatório de Composições'!A:I,9,0)</f>
        <v>13.89</v>
      </c>
      <c r="G20" s="513">
        <f t="shared" si="0"/>
        <v>0.2026</v>
      </c>
      <c r="H20" s="514">
        <f t="shared" si="1"/>
        <v>16.704114000000001</v>
      </c>
      <c r="I20" s="514">
        <f t="shared" si="2"/>
        <v>83.52</v>
      </c>
      <c r="J20" s="397"/>
    </row>
    <row r="21" spans="1:10" s="387" customFormat="1" x14ac:dyDescent="0.25">
      <c r="A21" s="404" t="s">
        <v>14884</v>
      </c>
      <c r="B21" s="429" t="s">
        <v>12047</v>
      </c>
      <c r="C21" s="405" t="s">
        <v>13353</v>
      </c>
      <c r="D21" s="406"/>
      <c r="E21" s="407"/>
      <c r="F21" s="408" t="s">
        <v>12047</v>
      </c>
      <c r="G21" s="430"/>
      <c r="H21" s="499"/>
      <c r="I21" s="499"/>
      <c r="J21" s="410"/>
    </row>
    <row r="22" spans="1:10" s="387" customFormat="1" x14ac:dyDescent="0.25">
      <c r="A22" s="417" t="s">
        <v>14885</v>
      </c>
      <c r="B22" s="432" t="s">
        <v>12047</v>
      </c>
      <c r="C22" s="418" t="s">
        <v>13354</v>
      </c>
      <c r="D22" s="419"/>
      <c r="E22" s="420"/>
      <c r="F22" s="421" t="s">
        <v>12047</v>
      </c>
      <c r="G22" s="427"/>
      <c r="H22" s="500"/>
      <c r="I22" s="500"/>
      <c r="J22" s="423"/>
    </row>
    <row r="23" spans="1:10" s="387" customFormat="1" ht="30" x14ac:dyDescent="0.25">
      <c r="A23" s="448" t="s">
        <v>53</v>
      </c>
      <c r="B23" s="520">
        <v>96619</v>
      </c>
      <c r="C23" s="521" t="s">
        <v>1093</v>
      </c>
      <c r="D23" s="447" t="s">
        <v>913</v>
      </c>
      <c r="E23" s="522">
        <v>2.56</v>
      </c>
      <c r="F23" s="449">
        <f>VLOOKUP(B23,'Relatório de Composições'!A:I,9,0)</f>
        <v>29.080000000000002</v>
      </c>
      <c r="G23" s="523">
        <f t="shared" ref="G23" si="3">$J$1</f>
        <v>0.2026</v>
      </c>
      <c r="H23" s="524">
        <f t="shared" ref="H23" si="4">F23*(1+G23)</f>
        <v>34.971607999999996</v>
      </c>
      <c r="I23" s="524">
        <f t="shared" ref="I23" si="5">ROUND((E23*H23),2)</f>
        <v>89.53</v>
      </c>
      <c r="J23" s="448"/>
    </row>
    <row r="24" spans="1:10" s="387" customFormat="1" x14ac:dyDescent="0.25">
      <c r="A24" s="525" t="s">
        <v>14886</v>
      </c>
      <c r="B24" s="526" t="s">
        <v>12047</v>
      </c>
      <c r="C24" s="527" t="s">
        <v>13355</v>
      </c>
      <c r="D24" s="425"/>
      <c r="E24" s="528"/>
      <c r="F24" s="426" t="s">
        <v>12047</v>
      </c>
      <c r="G24" s="529"/>
      <c r="H24" s="530"/>
      <c r="I24" s="530"/>
      <c r="J24" s="531"/>
    </row>
    <row r="25" spans="1:10" s="387" customFormat="1" ht="45" x14ac:dyDescent="0.25">
      <c r="A25" s="448" t="s">
        <v>55</v>
      </c>
      <c r="B25" s="520">
        <v>96534</v>
      </c>
      <c r="C25" s="521" t="s">
        <v>1098</v>
      </c>
      <c r="D25" s="447" t="s">
        <v>913</v>
      </c>
      <c r="E25" s="522">
        <v>7.28</v>
      </c>
      <c r="F25" s="449">
        <f>VLOOKUP(B25,'Relatório de Composições'!A:I,9,0)</f>
        <v>87.66</v>
      </c>
      <c r="G25" s="523">
        <f>$J$1</f>
        <v>0.2026</v>
      </c>
      <c r="H25" s="524">
        <f>F25*(1+G25)</f>
        <v>105.41991599999999</v>
      </c>
      <c r="I25" s="524">
        <f>ROUND((E25*H25),2)</f>
        <v>767.46</v>
      </c>
      <c r="J25" s="448"/>
    </row>
    <row r="26" spans="1:10" s="387" customFormat="1" x14ac:dyDescent="0.25">
      <c r="A26" s="525" t="s">
        <v>14887</v>
      </c>
      <c r="B26" s="526" t="s">
        <v>12047</v>
      </c>
      <c r="C26" s="527" t="s">
        <v>12456</v>
      </c>
      <c r="D26" s="425"/>
      <c r="E26" s="528"/>
      <c r="F26" s="426" t="s">
        <v>12047</v>
      </c>
      <c r="G26" s="529"/>
      <c r="H26" s="530"/>
      <c r="I26" s="530"/>
      <c r="J26" s="531"/>
    </row>
    <row r="27" spans="1:10" s="387" customFormat="1" ht="30" x14ac:dyDescent="0.25">
      <c r="A27" s="448" t="s">
        <v>56</v>
      </c>
      <c r="B27" s="520">
        <v>96544</v>
      </c>
      <c r="C27" s="521" t="s">
        <v>1103</v>
      </c>
      <c r="D27" s="447" t="s">
        <v>997</v>
      </c>
      <c r="E27" s="522">
        <v>16.7</v>
      </c>
      <c r="F27" s="449">
        <f>VLOOKUP(B27,'Relatório de Composições'!A:I,9,0)</f>
        <v>19.809999999999999</v>
      </c>
      <c r="G27" s="523">
        <f>$J$1</f>
        <v>0.2026</v>
      </c>
      <c r="H27" s="524">
        <f>F27*(1+G27)</f>
        <v>23.823505999999995</v>
      </c>
      <c r="I27" s="524">
        <f>ROUND((E27*H27),2)</f>
        <v>397.85</v>
      </c>
      <c r="J27" s="448"/>
    </row>
    <row r="28" spans="1:10" s="387" customFormat="1" x14ac:dyDescent="0.25">
      <c r="A28" s="525" t="s">
        <v>14888</v>
      </c>
      <c r="B28" s="526" t="s">
        <v>12047</v>
      </c>
      <c r="C28" s="527" t="s">
        <v>12457</v>
      </c>
      <c r="D28" s="425"/>
      <c r="E28" s="528"/>
      <c r="F28" s="426" t="s">
        <v>12047</v>
      </c>
      <c r="G28" s="529"/>
      <c r="H28" s="530"/>
      <c r="I28" s="530"/>
      <c r="J28" s="531"/>
    </row>
    <row r="29" spans="1:10" s="387" customFormat="1" x14ac:dyDescent="0.25">
      <c r="A29" s="399" t="s">
        <v>57</v>
      </c>
      <c r="B29" s="515" t="s">
        <v>1111</v>
      </c>
      <c r="C29" s="516" t="s">
        <v>1112</v>
      </c>
      <c r="D29" s="400" t="s">
        <v>932</v>
      </c>
      <c r="E29" s="517">
        <v>1.2</v>
      </c>
      <c r="F29" s="453">
        <f>VLOOKUP(B29,'Relatório de Composições'!A:I,9,0)</f>
        <v>305.91000000000003</v>
      </c>
      <c r="G29" s="518">
        <f t="shared" ref="G29:G30" si="6">$J$1</f>
        <v>0.2026</v>
      </c>
      <c r="H29" s="519">
        <f t="shared" ref="H29:H30" si="7">F29*(1+G29)</f>
        <v>367.88736599999999</v>
      </c>
      <c r="I29" s="519">
        <f t="shared" ref="I29:I30" si="8">ROUND((E29*H29),2)</f>
        <v>441.46</v>
      </c>
      <c r="J29" s="399"/>
    </row>
    <row r="30" spans="1:10" s="387" customFormat="1" ht="30" x14ac:dyDescent="0.25">
      <c r="A30" s="397" t="s">
        <v>13334</v>
      </c>
      <c r="B30" s="510">
        <v>92874</v>
      </c>
      <c r="C30" s="511" t="s">
        <v>1113</v>
      </c>
      <c r="D30" s="398" t="s">
        <v>932</v>
      </c>
      <c r="E30" s="512">
        <v>1.2</v>
      </c>
      <c r="F30" s="443">
        <f>VLOOKUP(B30,'Relatório de Composições'!A:I,9,0)</f>
        <v>30.59</v>
      </c>
      <c r="G30" s="513">
        <f t="shared" si="6"/>
        <v>0.2026</v>
      </c>
      <c r="H30" s="514">
        <f t="shared" si="7"/>
        <v>36.787533999999994</v>
      </c>
      <c r="I30" s="514">
        <f t="shared" si="8"/>
        <v>44.15</v>
      </c>
      <c r="J30" s="397"/>
    </row>
    <row r="31" spans="1:10" s="387" customFormat="1" x14ac:dyDescent="0.25">
      <c r="A31" s="525" t="s">
        <v>14889</v>
      </c>
      <c r="B31" s="526" t="s">
        <v>12047</v>
      </c>
      <c r="C31" s="527" t="s">
        <v>13356</v>
      </c>
      <c r="D31" s="425"/>
      <c r="E31" s="528"/>
      <c r="F31" s="426" t="s">
        <v>12047</v>
      </c>
      <c r="G31" s="529"/>
      <c r="H31" s="530"/>
      <c r="I31" s="530"/>
      <c r="J31" s="531"/>
    </row>
    <row r="32" spans="1:10" s="387" customFormat="1" ht="30" x14ac:dyDescent="0.25">
      <c r="A32" s="448" t="s">
        <v>58</v>
      </c>
      <c r="B32" s="520">
        <v>98557</v>
      </c>
      <c r="C32" s="521" t="s">
        <v>1116</v>
      </c>
      <c r="D32" s="447" t="s">
        <v>913</v>
      </c>
      <c r="E32" s="522">
        <v>18.2</v>
      </c>
      <c r="F32" s="449">
        <f>VLOOKUP(B32,'Relatório de Composições'!A:I,9,0)</f>
        <v>36.019999999999996</v>
      </c>
      <c r="G32" s="523">
        <f>$J$1</f>
        <v>0.2026</v>
      </c>
      <c r="H32" s="524">
        <f>F32*(1+G32)</f>
        <v>43.317651999999988</v>
      </c>
      <c r="I32" s="524">
        <f>ROUND((E32*H32),2)</f>
        <v>788.38</v>
      </c>
      <c r="J32" s="448"/>
    </row>
    <row r="33" spans="1:10" s="387" customFormat="1" x14ac:dyDescent="0.25">
      <c r="A33" s="404" t="s">
        <v>14890</v>
      </c>
      <c r="B33" s="429" t="s">
        <v>12047</v>
      </c>
      <c r="C33" s="405" t="s">
        <v>13357</v>
      </c>
      <c r="D33" s="406"/>
      <c r="E33" s="407"/>
      <c r="F33" s="408" t="s">
        <v>12047</v>
      </c>
      <c r="G33" s="430"/>
      <c r="H33" s="499"/>
      <c r="I33" s="499"/>
      <c r="J33" s="410"/>
    </row>
    <row r="34" spans="1:10" s="387" customFormat="1" x14ac:dyDescent="0.25">
      <c r="A34" s="417" t="s">
        <v>14891</v>
      </c>
      <c r="B34" s="432" t="s">
        <v>12047</v>
      </c>
      <c r="C34" s="418" t="s">
        <v>13354</v>
      </c>
      <c r="D34" s="419"/>
      <c r="E34" s="420"/>
      <c r="F34" s="421" t="s">
        <v>12047</v>
      </c>
      <c r="G34" s="427"/>
      <c r="H34" s="500"/>
      <c r="I34" s="500"/>
      <c r="J34" s="423"/>
    </row>
    <row r="35" spans="1:10" s="387" customFormat="1" ht="30" x14ac:dyDescent="0.25">
      <c r="A35" s="448" t="s">
        <v>60</v>
      </c>
      <c r="B35" s="520">
        <v>96619</v>
      </c>
      <c r="C35" s="521" t="s">
        <v>1093</v>
      </c>
      <c r="D35" s="447" t="s">
        <v>913</v>
      </c>
      <c r="E35" s="522">
        <v>2.42</v>
      </c>
      <c r="F35" s="449">
        <f>VLOOKUP(B35,'Relatório de Composições'!A:I,9,0)</f>
        <v>29.080000000000002</v>
      </c>
      <c r="G35" s="523">
        <f t="shared" ref="G35" si="9">$J$1</f>
        <v>0.2026</v>
      </c>
      <c r="H35" s="524">
        <f t="shared" ref="H35" si="10">F35*(1+G35)</f>
        <v>34.971607999999996</v>
      </c>
      <c r="I35" s="524">
        <f t="shared" ref="I35" si="11">ROUND((E35*H35),2)</f>
        <v>84.63</v>
      </c>
      <c r="J35" s="448"/>
    </row>
    <row r="36" spans="1:10" s="387" customFormat="1" x14ac:dyDescent="0.25">
      <c r="A36" s="525" t="s">
        <v>14892</v>
      </c>
      <c r="B36" s="526" t="s">
        <v>12047</v>
      </c>
      <c r="C36" s="527" t="s">
        <v>13355</v>
      </c>
      <c r="D36" s="425"/>
      <c r="E36" s="528"/>
      <c r="F36" s="426" t="s">
        <v>12047</v>
      </c>
      <c r="G36" s="529"/>
      <c r="H36" s="530"/>
      <c r="I36" s="530"/>
      <c r="J36" s="531"/>
    </row>
    <row r="37" spans="1:10" s="387" customFormat="1" ht="45" x14ac:dyDescent="0.25">
      <c r="A37" s="448" t="s">
        <v>62</v>
      </c>
      <c r="B37" s="520">
        <v>96542</v>
      </c>
      <c r="C37" s="521" t="s">
        <v>1121</v>
      </c>
      <c r="D37" s="447" t="s">
        <v>913</v>
      </c>
      <c r="E37" s="522">
        <v>9.64</v>
      </c>
      <c r="F37" s="449">
        <f>VLOOKUP(B37,'Relatório de Composições'!A:I,9,0)</f>
        <v>86.719999999999985</v>
      </c>
      <c r="G37" s="523">
        <f>$J$1</f>
        <v>0.2026</v>
      </c>
      <c r="H37" s="524">
        <f>F37*(1+G37)</f>
        <v>104.28947199999998</v>
      </c>
      <c r="I37" s="524">
        <f>ROUND((E37*H37),2)</f>
        <v>1005.35</v>
      </c>
      <c r="J37" s="448"/>
    </row>
    <row r="38" spans="1:10" s="387" customFormat="1" x14ac:dyDescent="0.25">
      <c r="A38" s="525" t="s">
        <v>14893</v>
      </c>
      <c r="B38" s="526" t="s">
        <v>12047</v>
      </c>
      <c r="C38" s="527" t="s">
        <v>12456</v>
      </c>
      <c r="D38" s="425"/>
      <c r="E38" s="528"/>
      <c r="F38" s="426" t="s">
        <v>12047</v>
      </c>
      <c r="G38" s="529"/>
      <c r="H38" s="530"/>
      <c r="I38" s="530"/>
      <c r="J38" s="531"/>
    </row>
    <row r="39" spans="1:10" s="387" customFormat="1" ht="30" x14ac:dyDescent="0.25">
      <c r="A39" s="399" t="s">
        <v>63</v>
      </c>
      <c r="B39" s="515">
        <v>96546</v>
      </c>
      <c r="C39" s="516" t="s">
        <v>1127</v>
      </c>
      <c r="D39" s="400" t="s">
        <v>997</v>
      </c>
      <c r="E39" s="517">
        <v>16.7</v>
      </c>
      <c r="F39" s="453">
        <f>VLOOKUP(B39,'Relatório de Composições'!A:I,9,0)</f>
        <v>16.819999999999997</v>
      </c>
      <c r="G39" s="518">
        <f t="shared" ref="G39:G40" si="12">$J$1</f>
        <v>0.2026</v>
      </c>
      <c r="H39" s="519">
        <f t="shared" ref="H39:H40" si="13">F39*(1+G39)</f>
        <v>20.227731999999992</v>
      </c>
      <c r="I39" s="519">
        <f t="shared" ref="I39:I40" si="14">ROUND((E39*H39),2)</f>
        <v>337.8</v>
      </c>
      <c r="J39" s="399"/>
    </row>
    <row r="40" spans="1:10" s="387" customFormat="1" ht="30" x14ac:dyDescent="0.25">
      <c r="A40" s="397" t="s">
        <v>64</v>
      </c>
      <c r="B40" s="510">
        <v>96543</v>
      </c>
      <c r="C40" s="511" t="s">
        <v>1125</v>
      </c>
      <c r="D40" s="398" t="s">
        <v>997</v>
      </c>
      <c r="E40" s="512">
        <v>5.9</v>
      </c>
      <c r="F40" s="443">
        <f>VLOOKUP(B40,'Relatório de Composições'!A:I,9,0)</f>
        <v>20.819999999999997</v>
      </c>
      <c r="G40" s="513">
        <f t="shared" si="12"/>
        <v>0.2026</v>
      </c>
      <c r="H40" s="514">
        <f t="shared" si="13"/>
        <v>25.038131999999994</v>
      </c>
      <c r="I40" s="514">
        <f t="shared" si="14"/>
        <v>147.72</v>
      </c>
      <c r="J40" s="397"/>
    </row>
    <row r="41" spans="1:10" s="387" customFormat="1" x14ac:dyDescent="0.25">
      <c r="A41" s="525" t="s">
        <v>14894</v>
      </c>
      <c r="B41" s="526" t="s">
        <v>12047</v>
      </c>
      <c r="C41" s="527" t="s">
        <v>12457</v>
      </c>
      <c r="D41" s="425"/>
      <c r="E41" s="528"/>
      <c r="F41" s="426" t="s">
        <v>12047</v>
      </c>
      <c r="G41" s="529"/>
      <c r="H41" s="530"/>
      <c r="I41" s="530"/>
      <c r="J41" s="531"/>
    </row>
    <row r="42" spans="1:10" s="387" customFormat="1" x14ac:dyDescent="0.25">
      <c r="A42" s="399" t="s">
        <v>65</v>
      </c>
      <c r="B42" s="515" t="s">
        <v>1111</v>
      </c>
      <c r="C42" s="516" t="s">
        <v>1112</v>
      </c>
      <c r="D42" s="400" t="s">
        <v>932</v>
      </c>
      <c r="E42" s="517">
        <v>0.56999999999999995</v>
      </c>
      <c r="F42" s="453">
        <f>VLOOKUP(B42,'Relatório de Composições'!A:I,9,0)</f>
        <v>305.91000000000003</v>
      </c>
      <c r="G42" s="518">
        <f t="shared" ref="G42:G43" si="15">$J$1</f>
        <v>0.2026</v>
      </c>
      <c r="H42" s="519">
        <f t="shared" ref="H42:H43" si="16">F42*(1+G42)</f>
        <v>367.88736599999999</v>
      </c>
      <c r="I42" s="519">
        <f t="shared" ref="I42:I43" si="17">ROUND((E42*H42),2)</f>
        <v>209.7</v>
      </c>
      <c r="J42" s="399"/>
    </row>
    <row r="43" spans="1:10" s="387" customFormat="1" ht="30" x14ac:dyDescent="0.25">
      <c r="A43" s="397" t="s">
        <v>13335</v>
      </c>
      <c r="B43" s="510">
        <v>92874</v>
      </c>
      <c r="C43" s="511" t="s">
        <v>1113</v>
      </c>
      <c r="D43" s="398" t="s">
        <v>932</v>
      </c>
      <c r="E43" s="512">
        <v>0.56999999999999995</v>
      </c>
      <c r="F43" s="443">
        <f>VLOOKUP(B43,'Relatório de Composições'!A:I,9,0)</f>
        <v>30.59</v>
      </c>
      <c r="G43" s="513">
        <f t="shared" si="15"/>
        <v>0.2026</v>
      </c>
      <c r="H43" s="514">
        <f t="shared" si="16"/>
        <v>36.787533999999994</v>
      </c>
      <c r="I43" s="514">
        <f t="shared" si="17"/>
        <v>20.97</v>
      </c>
      <c r="J43" s="397"/>
    </row>
    <row r="44" spans="1:10" s="387" customFormat="1" x14ac:dyDescent="0.25">
      <c r="A44" s="525" t="s">
        <v>14895</v>
      </c>
      <c r="B44" s="526" t="s">
        <v>12047</v>
      </c>
      <c r="C44" s="527" t="s">
        <v>13356</v>
      </c>
      <c r="D44" s="425"/>
      <c r="E44" s="528"/>
      <c r="F44" s="426" t="s">
        <v>12047</v>
      </c>
      <c r="G44" s="529"/>
      <c r="H44" s="530"/>
      <c r="I44" s="530"/>
      <c r="J44" s="531"/>
    </row>
    <row r="45" spans="1:10" s="387" customFormat="1" ht="30" x14ac:dyDescent="0.25">
      <c r="A45" s="448" t="s">
        <v>66</v>
      </c>
      <c r="B45" s="520">
        <v>98557</v>
      </c>
      <c r="C45" s="521" t="s">
        <v>1116</v>
      </c>
      <c r="D45" s="447" t="s">
        <v>913</v>
      </c>
      <c r="E45" s="522">
        <v>13.09</v>
      </c>
      <c r="F45" s="449">
        <f>VLOOKUP(B45,'Relatório de Composições'!A:I,9,0)</f>
        <v>36.019999999999996</v>
      </c>
      <c r="G45" s="523">
        <f>$J$1</f>
        <v>0.2026</v>
      </c>
      <c r="H45" s="524">
        <f>F45*(1+G45)</f>
        <v>43.317651999999988</v>
      </c>
      <c r="I45" s="524">
        <f>ROUND((E45*H45),2)</f>
        <v>567.03</v>
      </c>
      <c r="J45" s="448"/>
    </row>
    <row r="46" spans="1:10" s="387" customFormat="1" x14ac:dyDescent="0.25">
      <c r="A46" s="404" t="s">
        <v>14896</v>
      </c>
      <c r="B46" s="429" t="s">
        <v>12047</v>
      </c>
      <c r="C46" s="405" t="s">
        <v>14897</v>
      </c>
      <c r="D46" s="406"/>
      <c r="E46" s="407"/>
      <c r="F46" s="408" t="s">
        <v>12047</v>
      </c>
      <c r="G46" s="430"/>
      <c r="H46" s="499"/>
      <c r="I46" s="499"/>
      <c r="J46" s="410"/>
    </row>
    <row r="47" spans="1:10" s="387" customFormat="1" x14ac:dyDescent="0.25">
      <c r="A47" s="417" t="s">
        <v>14898</v>
      </c>
      <c r="B47" s="432" t="s">
        <v>12047</v>
      </c>
      <c r="C47" s="418" t="s">
        <v>13352</v>
      </c>
      <c r="D47" s="419"/>
      <c r="E47" s="420"/>
      <c r="F47" s="421" t="s">
        <v>12047</v>
      </c>
      <c r="G47" s="427"/>
      <c r="H47" s="500"/>
      <c r="I47" s="500"/>
      <c r="J47" s="423"/>
    </row>
    <row r="48" spans="1:10" s="387" customFormat="1" ht="45" x14ac:dyDescent="0.25">
      <c r="A48" s="399" t="s">
        <v>69</v>
      </c>
      <c r="B48" s="515">
        <v>100652</v>
      </c>
      <c r="C48" s="516" t="s">
        <v>14899</v>
      </c>
      <c r="D48" s="400" t="s">
        <v>934</v>
      </c>
      <c r="E48" s="517">
        <v>2850</v>
      </c>
      <c r="F48" s="453">
        <f>VLOOKUP(B48,'Relatório de Composições'!A:I,9,0)</f>
        <v>196.44</v>
      </c>
      <c r="G48" s="518">
        <f t="shared" ref="G48:G51" si="18">$J$1</f>
        <v>0.2026</v>
      </c>
      <c r="H48" s="519">
        <f t="shared" ref="H48:H51" si="19">F48*(1+G48)</f>
        <v>236.23874399999997</v>
      </c>
      <c r="I48" s="519">
        <f t="shared" ref="I48:I51" si="20">ROUND((E48*H48),2)</f>
        <v>673280.42</v>
      </c>
      <c r="J48" s="399"/>
    </row>
    <row r="49" spans="1:10" s="387" customFormat="1" ht="30" x14ac:dyDescent="0.25">
      <c r="A49" s="393" t="s">
        <v>13336</v>
      </c>
      <c r="B49" s="401">
        <v>95584</v>
      </c>
      <c r="C49" s="395" t="s">
        <v>3873</v>
      </c>
      <c r="D49" s="392" t="s">
        <v>997</v>
      </c>
      <c r="E49" s="509">
        <v>15199.8</v>
      </c>
      <c r="F49" s="394">
        <f>VLOOKUP(B49,'Relatório de Composições'!A:I,9,0)</f>
        <v>17.040000000000003</v>
      </c>
      <c r="G49" s="396">
        <f t="shared" si="18"/>
        <v>0.2026</v>
      </c>
      <c r="H49" s="402">
        <f t="shared" si="19"/>
        <v>20.492304000000001</v>
      </c>
      <c r="I49" s="402">
        <f t="shared" si="20"/>
        <v>311478.92</v>
      </c>
      <c r="J49" s="393"/>
    </row>
    <row r="50" spans="1:10" s="387" customFormat="1" ht="30" x14ac:dyDescent="0.25">
      <c r="A50" s="393" t="s">
        <v>70</v>
      </c>
      <c r="B50" s="401">
        <v>95578</v>
      </c>
      <c r="C50" s="395" t="s">
        <v>1083</v>
      </c>
      <c r="D50" s="392" t="s">
        <v>997</v>
      </c>
      <c r="E50" s="509">
        <v>12285</v>
      </c>
      <c r="F50" s="394">
        <f>VLOOKUP(B50,'Relatório de Composições'!A:I,9,0)</f>
        <v>12.510000000000002</v>
      </c>
      <c r="G50" s="396">
        <f t="shared" si="18"/>
        <v>0.2026</v>
      </c>
      <c r="H50" s="402">
        <f t="shared" si="19"/>
        <v>15.044526000000001</v>
      </c>
      <c r="I50" s="402">
        <f t="shared" si="20"/>
        <v>184822</v>
      </c>
      <c r="J50" s="393"/>
    </row>
    <row r="51" spans="1:10" s="387" customFormat="1" ht="30" x14ac:dyDescent="0.25">
      <c r="A51" s="397" t="s">
        <v>71</v>
      </c>
      <c r="B51" s="510">
        <v>95602</v>
      </c>
      <c r="C51" s="511" t="s">
        <v>1089</v>
      </c>
      <c r="D51" s="398" t="s">
        <v>925</v>
      </c>
      <c r="E51" s="512">
        <v>150</v>
      </c>
      <c r="F51" s="443">
        <f>VLOOKUP(B51,'Relatório de Composições'!A:I,9,0)</f>
        <v>22.23</v>
      </c>
      <c r="G51" s="513">
        <f t="shared" si="18"/>
        <v>0.2026</v>
      </c>
      <c r="H51" s="514">
        <f t="shared" si="19"/>
        <v>26.733797999999997</v>
      </c>
      <c r="I51" s="514">
        <f t="shared" si="20"/>
        <v>4010.07</v>
      </c>
      <c r="J51" s="397"/>
    </row>
    <row r="52" spans="1:10" s="387" customFormat="1" x14ac:dyDescent="0.25">
      <c r="A52" s="404" t="s">
        <v>14900</v>
      </c>
      <c r="B52" s="429" t="s">
        <v>12047</v>
      </c>
      <c r="C52" s="405" t="s">
        <v>13353</v>
      </c>
      <c r="D52" s="406"/>
      <c r="E52" s="407"/>
      <c r="F52" s="408" t="s">
        <v>12047</v>
      </c>
      <c r="G52" s="430"/>
      <c r="H52" s="499"/>
      <c r="I52" s="499"/>
      <c r="J52" s="410"/>
    </row>
    <row r="53" spans="1:10" s="387" customFormat="1" x14ac:dyDescent="0.25">
      <c r="A53" s="417" t="s">
        <v>14901</v>
      </c>
      <c r="B53" s="432" t="s">
        <v>12047</v>
      </c>
      <c r="C53" s="418" t="s">
        <v>13354</v>
      </c>
      <c r="D53" s="419"/>
      <c r="E53" s="420"/>
      <c r="F53" s="421" t="s">
        <v>12047</v>
      </c>
      <c r="G53" s="427"/>
      <c r="H53" s="500"/>
      <c r="I53" s="500"/>
      <c r="J53" s="423"/>
    </row>
    <row r="54" spans="1:10" s="387" customFormat="1" ht="30" x14ac:dyDescent="0.25">
      <c r="A54" s="448" t="s">
        <v>14903</v>
      </c>
      <c r="B54" s="520">
        <v>96619</v>
      </c>
      <c r="C54" s="521" t="s">
        <v>1093</v>
      </c>
      <c r="D54" s="447" t="s">
        <v>913</v>
      </c>
      <c r="E54" s="522">
        <v>226.42</v>
      </c>
      <c r="F54" s="449">
        <f>VLOOKUP(B54,'Relatório de Composições'!A:I,9,0)</f>
        <v>29.080000000000002</v>
      </c>
      <c r="G54" s="523">
        <f t="shared" ref="G54" si="21">$J$1</f>
        <v>0.2026</v>
      </c>
      <c r="H54" s="524">
        <f t="shared" ref="H54" si="22">F54*(1+G54)</f>
        <v>34.971607999999996</v>
      </c>
      <c r="I54" s="524">
        <f t="shared" ref="I54" si="23">ROUND((E54*H54),2)</f>
        <v>7918.27</v>
      </c>
      <c r="J54" s="448"/>
    </row>
    <row r="55" spans="1:10" s="387" customFormat="1" x14ac:dyDescent="0.25">
      <c r="A55" s="525" t="s">
        <v>14905</v>
      </c>
      <c r="B55" s="526" t="s">
        <v>12047</v>
      </c>
      <c r="C55" s="527" t="s">
        <v>13355</v>
      </c>
      <c r="D55" s="425"/>
      <c r="E55" s="528"/>
      <c r="F55" s="426" t="s">
        <v>12047</v>
      </c>
      <c r="G55" s="529"/>
      <c r="H55" s="530"/>
      <c r="I55" s="530"/>
      <c r="J55" s="531"/>
    </row>
    <row r="56" spans="1:10" s="387" customFormat="1" ht="45" x14ac:dyDescent="0.25">
      <c r="A56" s="448" t="s">
        <v>13337</v>
      </c>
      <c r="B56" s="520">
        <v>96534</v>
      </c>
      <c r="C56" s="521" t="s">
        <v>1098</v>
      </c>
      <c r="D56" s="447" t="s">
        <v>913</v>
      </c>
      <c r="E56" s="522">
        <v>350.69</v>
      </c>
      <c r="F56" s="449">
        <f>VLOOKUP(B56,'Relatório de Composições'!A:I,9,0)</f>
        <v>87.66</v>
      </c>
      <c r="G56" s="523">
        <f>$J$1</f>
        <v>0.2026</v>
      </c>
      <c r="H56" s="524">
        <f>F56*(1+G56)</f>
        <v>105.41991599999999</v>
      </c>
      <c r="I56" s="524">
        <f>ROUND((E56*H56),2)</f>
        <v>36969.71</v>
      </c>
      <c r="J56" s="448"/>
    </row>
    <row r="57" spans="1:10" s="387" customFormat="1" x14ac:dyDescent="0.25">
      <c r="A57" s="525" t="s">
        <v>14906</v>
      </c>
      <c r="B57" s="526" t="s">
        <v>12047</v>
      </c>
      <c r="C57" s="527" t="s">
        <v>12456</v>
      </c>
      <c r="D57" s="425"/>
      <c r="E57" s="528"/>
      <c r="F57" s="426" t="s">
        <v>12047</v>
      </c>
      <c r="G57" s="529"/>
      <c r="H57" s="530"/>
      <c r="I57" s="530"/>
      <c r="J57" s="531"/>
    </row>
    <row r="58" spans="1:10" s="387" customFormat="1" ht="30" x14ac:dyDescent="0.25">
      <c r="A58" s="399" t="s">
        <v>13338</v>
      </c>
      <c r="B58" s="515">
        <v>96545</v>
      </c>
      <c r="C58" s="516" t="s">
        <v>1106</v>
      </c>
      <c r="D58" s="400" t="s">
        <v>997</v>
      </c>
      <c r="E58" s="517">
        <v>1737.2</v>
      </c>
      <c r="F58" s="453">
        <f>VLOOKUP(B58,'Relatório de Composições'!A:I,9,0)</f>
        <v>18.739999999999995</v>
      </c>
      <c r="G58" s="518">
        <f t="shared" ref="G58:G61" si="24">$J$1</f>
        <v>0.2026</v>
      </c>
      <c r="H58" s="519">
        <f t="shared" ref="H58:H61" si="25">F58*(1+G58)</f>
        <v>22.536723999999992</v>
      </c>
      <c r="I58" s="519">
        <f t="shared" ref="I58:I61" si="26">ROUND((E58*H58),2)</f>
        <v>39150.800000000003</v>
      </c>
      <c r="J58" s="399"/>
    </row>
    <row r="59" spans="1:10" s="387" customFormat="1" ht="30" x14ac:dyDescent="0.25">
      <c r="A59" s="393" t="s">
        <v>13339</v>
      </c>
      <c r="B59" s="401">
        <v>96546</v>
      </c>
      <c r="C59" s="395" t="s">
        <v>1127</v>
      </c>
      <c r="D59" s="392" t="s">
        <v>997</v>
      </c>
      <c r="E59" s="509">
        <v>186.3</v>
      </c>
      <c r="F59" s="394">
        <f>VLOOKUP(B59,'Relatório de Composições'!A:I,9,0)</f>
        <v>16.819999999999997</v>
      </c>
      <c r="G59" s="396">
        <f t="shared" si="24"/>
        <v>0.2026</v>
      </c>
      <c r="H59" s="402">
        <f t="shared" si="25"/>
        <v>20.227731999999992</v>
      </c>
      <c r="I59" s="402">
        <f t="shared" si="26"/>
        <v>3768.43</v>
      </c>
      <c r="J59" s="393"/>
    </row>
    <row r="60" spans="1:10" s="387" customFormat="1" ht="30" x14ac:dyDescent="0.25">
      <c r="A60" s="393" t="s">
        <v>13340</v>
      </c>
      <c r="B60" s="401">
        <v>96547</v>
      </c>
      <c r="C60" s="395" t="s">
        <v>1108</v>
      </c>
      <c r="D60" s="392" t="s">
        <v>997</v>
      </c>
      <c r="E60" s="509">
        <v>315</v>
      </c>
      <c r="F60" s="394">
        <f>VLOOKUP(B60,'Relatório de Composições'!A:I,9,0)</f>
        <v>14.25</v>
      </c>
      <c r="G60" s="396">
        <f t="shared" si="24"/>
        <v>0.2026</v>
      </c>
      <c r="H60" s="402">
        <f t="shared" si="25"/>
        <v>17.137049999999999</v>
      </c>
      <c r="I60" s="402">
        <f t="shared" si="26"/>
        <v>5398.17</v>
      </c>
      <c r="J60" s="393"/>
    </row>
    <row r="61" spans="1:10" s="387" customFormat="1" ht="30" x14ac:dyDescent="0.25">
      <c r="A61" s="397" t="s">
        <v>13341</v>
      </c>
      <c r="B61" s="510">
        <v>96548</v>
      </c>
      <c r="C61" s="511" t="s">
        <v>1109</v>
      </c>
      <c r="D61" s="398" t="s">
        <v>997</v>
      </c>
      <c r="E61" s="512">
        <v>3202.4</v>
      </c>
      <c r="F61" s="443">
        <f>VLOOKUP(B61,'Relatório de Composições'!A:I,9,0)</f>
        <v>13.589999999999998</v>
      </c>
      <c r="G61" s="513">
        <f t="shared" si="24"/>
        <v>0.2026</v>
      </c>
      <c r="H61" s="514">
        <f t="shared" si="25"/>
        <v>16.343333999999995</v>
      </c>
      <c r="I61" s="514">
        <f t="shared" si="26"/>
        <v>52337.89</v>
      </c>
      <c r="J61" s="397"/>
    </row>
    <row r="62" spans="1:10" s="387" customFormat="1" x14ac:dyDescent="0.25">
      <c r="A62" s="525" t="s">
        <v>14907</v>
      </c>
      <c r="B62" s="526" t="s">
        <v>12047</v>
      </c>
      <c r="C62" s="527" t="s">
        <v>12457</v>
      </c>
      <c r="D62" s="425"/>
      <c r="E62" s="528"/>
      <c r="F62" s="426" t="s">
        <v>12047</v>
      </c>
      <c r="G62" s="529"/>
      <c r="H62" s="530"/>
      <c r="I62" s="530"/>
      <c r="J62" s="531"/>
    </row>
    <row r="63" spans="1:10" s="387" customFormat="1" ht="30" x14ac:dyDescent="0.25">
      <c r="A63" s="448" t="s">
        <v>13342</v>
      </c>
      <c r="B63" s="520" t="s">
        <v>1131</v>
      </c>
      <c r="C63" s="521" t="s">
        <v>1132</v>
      </c>
      <c r="D63" s="447" t="s">
        <v>932</v>
      </c>
      <c r="E63" s="522">
        <v>117.12</v>
      </c>
      <c r="F63" s="449">
        <f>VLOOKUP(B63,'Relatório de Composições'!A:I,9,0)</f>
        <v>361.75</v>
      </c>
      <c r="G63" s="523">
        <f>$J$1</f>
        <v>0.2026</v>
      </c>
      <c r="H63" s="524">
        <f>F63*(1+G63)</f>
        <v>435.04054999999994</v>
      </c>
      <c r="I63" s="524">
        <f>ROUND((E63*H63),2)</f>
        <v>50951.95</v>
      </c>
      <c r="J63" s="448"/>
    </row>
    <row r="64" spans="1:10" s="387" customFormat="1" x14ac:dyDescent="0.25">
      <c r="A64" s="525" t="s">
        <v>14908</v>
      </c>
      <c r="B64" s="526" t="s">
        <v>12047</v>
      </c>
      <c r="C64" s="527" t="s">
        <v>13356</v>
      </c>
      <c r="D64" s="425"/>
      <c r="E64" s="528"/>
      <c r="F64" s="426" t="s">
        <v>12047</v>
      </c>
      <c r="G64" s="529"/>
      <c r="H64" s="530"/>
      <c r="I64" s="530"/>
      <c r="J64" s="531"/>
    </row>
    <row r="65" spans="1:10" s="387" customFormat="1" ht="30" x14ac:dyDescent="0.25">
      <c r="A65" s="448" t="s">
        <v>13343</v>
      </c>
      <c r="B65" s="520">
        <v>98557</v>
      </c>
      <c r="C65" s="521" t="s">
        <v>1116</v>
      </c>
      <c r="D65" s="447" t="s">
        <v>913</v>
      </c>
      <c r="E65" s="522">
        <v>505.31</v>
      </c>
      <c r="F65" s="449">
        <f>VLOOKUP(B65,'Relatório de Composições'!A:I,9,0)</f>
        <v>36.019999999999996</v>
      </c>
      <c r="G65" s="523">
        <f>$J$1</f>
        <v>0.2026</v>
      </c>
      <c r="H65" s="524">
        <f>F65*(1+G65)</f>
        <v>43.317651999999988</v>
      </c>
      <c r="I65" s="524">
        <f>ROUND((E65*H65),2)</f>
        <v>21888.84</v>
      </c>
      <c r="J65" s="448"/>
    </row>
    <row r="66" spans="1:10" s="387" customFormat="1" x14ac:dyDescent="0.25">
      <c r="A66" s="404" t="s">
        <v>14909</v>
      </c>
      <c r="B66" s="429" t="s">
        <v>12047</v>
      </c>
      <c r="C66" s="405" t="s">
        <v>13357</v>
      </c>
      <c r="D66" s="406"/>
      <c r="E66" s="407"/>
      <c r="F66" s="408" t="s">
        <v>12047</v>
      </c>
      <c r="G66" s="430"/>
      <c r="H66" s="499"/>
      <c r="I66" s="499"/>
      <c r="J66" s="410"/>
    </row>
    <row r="67" spans="1:10" s="387" customFormat="1" x14ac:dyDescent="0.25">
      <c r="A67" s="417" t="s">
        <v>14910</v>
      </c>
      <c r="B67" s="432" t="s">
        <v>12047</v>
      </c>
      <c r="C67" s="418" t="s">
        <v>13354</v>
      </c>
      <c r="D67" s="419"/>
      <c r="E67" s="420"/>
      <c r="F67" s="421" t="s">
        <v>12047</v>
      </c>
      <c r="G67" s="427"/>
      <c r="H67" s="500"/>
      <c r="I67" s="500"/>
      <c r="J67" s="423"/>
    </row>
    <row r="68" spans="1:10" s="387" customFormat="1" ht="30" x14ac:dyDescent="0.25">
      <c r="A68" s="448" t="s">
        <v>74</v>
      </c>
      <c r="B68" s="520">
        <v>95241</v>
      </c>
      <c r="C68" s="521" t="s">
        <v>930</v>
      </c>
      <c r="D68" s="447" t="s">
        <v>913</v>
      </c>
      <c r="E68" s="522">
        <v>197.38</v>
      </c>
      <c r="F68" s="449">
        <f>VLOOKUP(B68,'Relatório de Composições'!A:I,9,0)</f>
        <v>27.960000000000004</v>
      </c>
      <c r="G68" s="523">
        <f t="shared" ref="G68" si="27">$J$1</f>
        <v>0.2026</v>
      </c>
      <c r="H68" s="524">
        <f t="shared" ref="H68" si="28">F68*(1+G68)</f>
        <v>33.624696</v>
      </c>
      <c r="I68" s="524">
        <f t="shared" ref="I68" si="29">ROUND((E68*H68),2)</f>
        <v>6636.84</v>
      </c>
      <c r="J68" s="448"/>
    </row>
    <row r="69" spans="1:10" s="387" customFormat="1" x14ac:dyDescent="0.25">
      <c r="A69" s="525" t="s">
        <v>14911</v>
      </c>
      <c r="B69" s="526" t="s">
        <v>12047</v>
      </c>
      <c r="C69" s="527" t="s">
        <v>13355</v>
      </c>
      <c r="D69" s="425"/>
      <c r="E69" s="528"/>
      <c r="F69" s="426" t="s">
        <v>12047</v>
      </c>
      <c r="G69" s="529"/>
      <c r="H69" s="530"/>
      <c r="I69" s="530"/>
      <c r="J69" s="531"/>
    </row>
    <row r="70" spans="1:10" s="387" customFormat="1" ht="30" x14ac:dyDescent="0.25">
      <c r="A70" s="448" t="s">
        <v>77</v>
      </c>
      <c r="B70" s="520">
        <v>92265</v>
      </c>
      <c r="C70" s="521" t="s">
        <v>1133</v>
      </c>
      <c r="D70" s="447" t="s">
        <v>913</v>
      </c>
      <c r="E70" s="522">
        <v>687.42</v>
      </c>
      <c r="F70" s="449">
        <f>VLOOKUP(B70,'Relatório de Composições'!A:I,9,0)</f>
        <v>118.63</v>
      </c>
      <c r="G70" s="523">
        <f>$J$1</f>
        <v>0.2026</v>
      </c>
      <c r="H70" s="524">
        <f>F70*(1+G70)</f>
        <v>142.66443799999999</v>
      </c>
      <c r="I70" s="524">
        <f>ROUND((E70*H70),2)</f>
        <v>98070.39</v>
      </c>
      <c r="J70" s="448"/>
    </row>
    <row r="71" spans="1:10" s="387" customFormat="1" x14ac:dyDescent="0.25">
      <c r="A71" s="525" t="s">
        <v>14912</v>
      </c>
      <c r="B71" s="526" t="s">
        <v>12047</v>
      </c>
      <c r="C71" s="527" t="s">
        <v>12456</v>
      </c>
      <c r="D71" s="425"/>
      <c r="E71" s="528"/>
      <c r="F71" s="426" t="s">
        <v>12047</v>
      </c>
      <c r="G71" s="529"/>
      <c r="H71" s="530"/>
      <c r="I71" s="530"/>
      <c r="J71" s="531"/>
    </row>
    <row r="72" spans="1:10" s="387" customFormat="1" ht="30" x14ac:dyDescent="0.25">
      <c r="A72" s="399" t="s">
        <v>78</v>
      </c>
      <c r="B72" s="515">
        <v>96543</v>
      </c>
      <c r="C72" s="516" t="s">
        <v>1125</v>
      </c>
      <c r="D72" s="400" t="s">
        <v>997</v>
      </c>
      <c r="E72" s="517">
        <v>553</v>
      </c>
      <c r="F72" s="453">
        <f>VLOOKUP(B72,'Relatório de Composições'!A:I,9,0)</f>
        <v>20.819999999999997</v>
      </c>
      <c r="G72" s="518">
        <f t="shared" ref="G72:G78" si="30">$J$1</f>
        <v>0.2026</v>
      </c>
      <c r="H72" s="519">
        <f t="shared" ref="H72:H78" si="31">F72*(1+G72)</f>
        <v>25.038131999999994</v>
      </c>
      <c r="I72" s="519">
        <f t="shared" ref="I72:I78" si="32">ROUND((E72*H72),2)</f>
        <v>13846.09</v>
      </c>
      <c r="J72" s="399"/>
    </row>
    <row r="73" spans="1:10" s="387" customFormat="1" ht="30" x14ac:dyDescent="0.25">
      <c r="A73" s="393" t="s">
        <v>79</v>
      </c>
      <c r="B73" s="401">
        <v>96544</v>
      </c>
      <c r="C73" s="395" t="s">
        <v>1103</v>
      </c>
      <c r="D73" s="392" t="s">
        <v>997</v>
      </c>
      <c r="E73" s="509">
        <v>193.3</v>
      </c>
      <c r="F73" s="394">
        <f>VLOOKUP(B73,'Relatório de Composições'!A:I,9,0)</f>
        <v>19.809999999999999</v>
      </c>
      <c r="G73" s="396">
        <f t="shared" si="30"/>
        <v>0.2026</v>
      </c>
      <c r="H73" s="402">
        <f t="shared" si="31"/>
        <v>23.823505999999995</v>
      </c>
      <c r="I73" s="402">
        <f t="shared" si="32"/>
        <v>4605.08</v>
      </c>
      <c r="J73" s="393"/>
    </row>
    <row r="74" spans="1:10" s="387" customFormat="1" ht="30" x14ac:dyDescent="0.25">
      <c r="A74" s="393" t="s">
        <v>80</v>
      </c>
      <c r="B74" s="401">
        <v>96545</v>
      </c>
      <c r="C74" s="395" t="s">
        <v>1106</v>
      </c>
      <c r="D74" s="392" t="s">
        <v>997</v>
      </c>
      <c r="E74" s="509">
        <v>134.30000000000001</v>
      </c>
      <c r="F74" s="394">
        <f>VLOOKUP(B74,'Relatório de Composições'!A:I,9,0)</f>
        <v>18.739999999999995</v>
      </c>
      <c r="G74" s="396">
        <f t="shared" si="30"/>
        <v>0.2026</v>
      </c>
      <c r="H74" s="402">
        <f t="shared" si="31"/>
        <v>22.536723999999992</v>
      </c>
      <c r="I74" s="402">
        <f t="shared" si="32"/>
        <v>3026.68</v>
      </c>
      <c r="J74" s="393"/>
    </row>
    <row r="75" spans="1:10" s="387" customFormat="1" ht="30" x14ac:dyDescent="0.25">
      <c r="A75" s="393" t="s">
        <v>81</v>
      </c>
      <c r="B75" s="401">
        <v>96546</v>
      </c>
      <c r="C75" s="395" t="s">
        <v>1127</v>
      </c>
      <c r="D75" s="392" t="s">
        <v>997</v>
      </c>
      <c r="E75" s="509">
        <v>1170.2</v>
      </c>
      <c r="F75" s="394">
        <f>VLOOKUP(B75,'Relatório de Composições'!A:I,9,0)</f>
        <v>16.819999999999997</v>
      </c>
      <c r="G75" s="396">
        <f t="shared" si="30"/>
        <v>0.2026</v>
      </c>
      <c r="H75" s="402">
        <f t="shared" si="31"/>
        <v>20.227731999999992</v>
      </c>
      <c r="I75" s="402">
        <f t="shared" si="32"/>
        <v>23670.49</v>
      </c>
      <c r="J75" s="393"/>
    </row>
    <row r="76" spans="1:10" s="387" customFormat="1" ht="30" x14ac:dyDescent="0.25">
      <c r="A76" s="393" t="s">
        <v>82</v>
      </c>
      <c r="B76" s="401">
        <v>96547</v>
      </c>
      <c r="C76" s="395" t="s">
        <v>1108</v>
      </c>
      <c r="D76" s="392" t="s">
        <v>997</v>
      </c>
      <c r="E76" s="509">
        <v>356.5</v>
      </c>
      <c r="F76" s="394">
        <f>VLOOKUP(B76,'Relatório de Composições'!A:I,9,0)</f>
        <v>14.25</v>
      </c>
      <c r="G76" s="396">
        <f t="shared" si="30"/>
        <v>0.2026</v>
      </c>
      <c r="H76" s="402">
        <f t="shared" si="31"/>
        <v>17.137049999999999</v>
      </c>
      <c r="I76" s="402">
        <f t="shared" si="32"/>
        <v>6109.36</v>
      </c>
      <c r="J76" s="393"/>
    </row>
    <row r="77" spans="1:10" s="387" customFormat="1" ht="30" x14ac:dyDescent="0.25">
      <c r="A77" s="393" t="s">
        <v>83</v>
      </c>
      <c r="B77" s="401">
        <v>96548</v>
      </c>
      <c r="C77" s="395" t="s">
        <v>1109</v>
      </c>
      <c r="D77" s="392" t="s">
        <v>997</v>
      </c>
      <c r="E77" s="509">
        <v>1065</v>
      </c>
      <c r="F77" s="394">
        <f>VLOOKUP(B77,'Relatório de Composições'!A:I,9,0)</f>
        <v>13.589999999999998</v>
      </c>
      <c r="G77" s="396">
        <f t="shared" si="30"/>
        <v>0.2026</v>
      </c>
      <c r="H77" s="402">
        <f t="shared" si="31"/>
        <v>16.343333999999995</v>
      </c>
      <c r="I77" s="402">
        <f t="shared" si="32"/>
        <v>17405.650000000001</v>
      </c>
      <c r="J77" s="393"/>
    </row>
    <row r="78" spans="1:10" s="387" customFormat="1" ht="30" x14ac:dyDescent="0.25">
      <c r="A78" s="397" t="s">
        <v>84</v>
      </c>
      <c r="B78" s="510">
        <v>96549</v>
      </c>
      <c r="C78" s="511" t="s">
        <v>1129</v>
      </c>
      <c r="D78" s="398" t="s">
        <v>997</v>
      </c>
      <c r="E78" s="512">
        <v>185.3</v>
      </c>
      <c r="F78" s="443">
        <f>VLOOKUP(B78,'Relatório de Composições'!A:I,9,0)</f>
        <v>15.26</v>
      </c>
      <c r="G78" s="513">
        <f t="shared" si="30"/>
        <v>0.2026</v>
      </c>
      <c r="H78" s="514">
        <f t="shared" si="31"/>
        <v>18.351675999999998</v>
      </c>
      <c r="I78" s="514">
        <f t="shared" si="32"/>
        <v>3400.57</v>
      </c>
      <c r="J78" s="397"/>
    </row>
    <row r="79" spans="1:10" s="387" customFormat="1" x14ac:dyDescent="0.25">
      <c r="A79" s="525" t="s">
        <v>14913</v>
      </c>
      <c r="B79" s="526" t="s">
        <v>12047</v>
      </c>
      <c r="C79" s="527" t="s">
        <v>12457</v>
      </c>
      <c r="D79" s="425"/>
      <c r="E79" s="528"/>
      <c r="F79" s="426" t="s">
        <v>12047</v>
      </c>
      <c r="G79" s="529"/>
      <c r="H79" s="530"/>
      <c r="I79" s="530"/>
      <c r="J79" s="531"/>
    </row>
    <row r="80" spans="1:10" s="387" customFormat="1" ht="30" x14ac:dyDescent="0.25">
      <c r="A80" s="448" t="s">
        <v>85</v>
      </c>
      <c r="B80" s="520" t="s">
        <v>1131</v>
      </c>
      <c r="C80" s="521" t="s">
        <v>1132</v>
      </c>
      <c r="D80" s="447" t="s">
        <v>932</v>
      </c>
      <c r="E80" s="522">
        <v>52.48</v>
      </c>
      <c r="F80" s="449">
        <f>VLOOKUP(B80,'Relatório de Composições'!A:I,9,0)</f>
        <v>361.75</v>
      </c>
      <c r="G80" s="523">
        <f>$J$1</f>
        <v>0.2026</v>
      </c>
      <c r="H80" s="524">
        <f>F80*(1+G80)</f>
        <v>435.04054999999994</v>
      </c>
      <c r="I80" s="524">
        <f>ROUND((E80*H80),2)</f>
        <v>22830.93</v>
      </c>
      <c r="J80" s="448"/>
    </row>
    <row r="81" spans="1:10" s="387" customFormat="1" x14ac:dyDescent="0.25">
      <c r="A81" s="525" t="s">
        <v>14914</v>
      </c>
      <c r="B81" s="526" t="s">
        <v>12047</v>
      </c>
      <c r="C81" s="527" t="s">
        <v>13356</v>
      </c>
      <c r="D81" s="425"/>
      <c r="E81" s="528"/>
      <c r="F81" s="426" t="s">
        <v>12047</v>
      </c>
      <c r="G81" s="529"/>
      <c r="H81" s="530"/>
      <c r="I81" s="530"/>
      <c r="J81" s="531"/>
    </row>
    <row r="82" spans="1:10" s="387" customFormat="1" ht="30" x14ac:dyDescent="0.25">
      <c r="A82" s="448" t="s">
        <v>86</v>
      </c>
      <c r="B82" s="520">
        <v>98557</v>
      </c>
      <c r="C82" s="521" t="s">
        <v>1116</v>
      </c>
      <c r="D82" s="447" t="s">
        <v>913</v>
      </c>
      <c r="E82" s="522">
        <v>732.23</v>
      </c>
      <c r="F82" s="449">
        <f>VLOOKUP(B82,'Relatório de Composições'!A:I,9,0)</f>
        <v>36.019999999999996</v>
      </c>
      <c r="G82" s="523">
        <f>$J$1</f>
        <v>0.2026</v>
      </c>
      <c r="H82" s="524">
        <f>F82*(1+G82)</f>
        <v>43.317651999999988</v>
      </c>
      <c r="I82" s="524">
        <f>ROUND((E82*H82),2)</f>
        <v>31718.48</v>
      </c>
      <c r="J82" s="448"/>
    </row>
    <row r="83" spans="1:10" s="387" customFormat="1" x14ac:dyDescent="0.25">
      <c r="A83" s="404" t="s">
        <v>14915</v>
      </c>
      <c r="B83" s="429" t="s">
        <v>12047</v>
      </c>
      <c r="C83" s="405" t="s">
        <v>14916</v>
      </c>
      <c r="D83" s="406"/>
      <c r="E83" s="407"/>
      <c r="F83" s="408" t="s">
        <v>12047</v>
      </c>
      <c r="G83" s="430"/>
      <c r="H83" s="499"/>
      <c r="I83" s="499"/>
      <c r="J83" s="410"/>
    </row>
    <row r="84" spans="1:10" s="387" customFormat="1" x14ac:dyDescent="0.25">
      <c r="A84" s="417" t="s">
        <v>14917</v>
      </c>
      <c r="B84" s="432" t="s">
        <v>12047</v>
      </c>
      <c r="C84" s="418" t="s">
        <v>13354</v>
      </c>
      <c r="D84" s="419"/>
      <c r="E84" s="420"/>
      <c r="F84" s="421" t="s">
        <v>12047</v>
      </c>
      <c r="G84" s="427"/>
      <c r="H84" s="500"/>
      <c r="I84" s="500"/>
      <c r="J84" s="423"/>
    </row>
    <row r="85" spans="1:10" s="387" customFormat="1" ht="30" x14ac:dyDescent="0.25">
      <c r="A85" s="448" t="s">
        <v>89</v>
      </c>
      <c r="B85" s="520">
        <v>96619</v>
      </c>
      <c r="C85" s="521" t="s">
        <v>1093</v>
      </c>
      <c r="D85" s="447" t="s">
        <v>913</v>
      </c>
      <c r="E85" s="522">
        <v>105.26</v>
      </c>
      <c r="F85" s="449">
        <f>VLOOKUP(B85,'Relatório de Composições'!A:I,9,0)</f>
        <v>29.080000000000002</v>
      </c>
      <c r="G85" s="523">
        <f t="shared" ref="G85" si="33">$J$1</f>
        <v>0.2026</v>
      </c>
      <c r="H85" s="524">
        <f t="shared" ref="H85" si="34">F85*(1+G85)</f>
        <v>34.971607999999996</v>
      </c>
      <c r="I85" s="524">
        <f t="shared" ref="I85" si="35">ROUND((E85*H85),2)</f>
        <v>3681.11</v>
      </c>
      <c r="J85" s="448"/>
    </row>
    <row r="86" spans="1:10" s="387" customFormat="1" x14ac:dyDescent="0.25">
      <c r="A86" s="525" t="s">
        <v>14918</v>
      </c>
      <c r="B86" s="526" t="s">
        <v>12047</v>
      </c>
      <c r="C86" s="527" t="s">
        <v>13352</v>
      </c>
      <c r="D86" s="425"/>
      <c r="E86" s="528"/>
      <c r="F86" s="426" t="s">
        <v>12047</v>
      </c>
      <c r="G86" s="529"/>
      <c r="H86" s="530"/>
      <c r="I86" s="530"/>
      <c r="J86" s="531"/>
    </row>
    <row r="87" spans="1:10" s="387" customFormat="1" ht="45" x14ac:dyDescent="0.25">
      <c r="A87" s="399" t="s">
        <v>14919</v>
      </c>
      <c r="B87" s="515">
        <v>100652</v>
      </c>
      <c r="C87" s="516" t="s">
        <v>14899</v>
      </c>
      <c r="D87" s="400" t="s">
        <v>934</v>
      </c>
      <c r="E87" s="517">
        <v>285</v>
      </c>
      <c r="F87" s="453">
        <f>VLOOKUP(B87,'Relatório de Composições'!A:I,9,0)</f>
        <v>196.44</v>
      </c>
      <c r="G87" s="518">
        <f t="shared" ref="G87:G90" si="36">$J$1</f>
        <v>0.2026</v>
      </c>
      <c r="H87" s="519">
        <f t="shared" ref="H87:H90" si="37">F87*(1+G87)</f>
        <v>236.23874399999997</v>
      </c>
      <c r="I87" s="519">
        <f t="shared" ref="I87:I90" si="38">ROUND((E87*H87),2)</f>
        <v>67328.039999999994</v>
      </c>
      <c r="J87" s="399"/>
    </row>
    <row r="88" spans="1:10" s="387" customFormat="1" ht="30" x14ac:dyDescent="0.25">
      <c r="A88" s="393" t="s">
        <v>14920</v>
      </c>
      <c r="B88" s="401">
        <v>95593</v>
      </c>
      <c r="C88" s="395" t="s">
        <v>3874</v>
      </c>
      <c r="D88" s="392" t="s">
        <v>997</v>
      </c>
      <c r="E88" s="509">
        <v>1519.98</v>
      </c>
      <c r="F88" s="394">
        <f>VLOOKUP(B88,'Relatório de Composições'!A:I,9,0)</f>
        <v>17.810000000000002</v>
      </c>
      <c r="G88" s="396">
        <f t="shared" si="36"/>
        <v>0.2026</v>
      </c>
      <c r="H88" s="402">
        <f t="shared" si="37"/>
        <v>21.418306000000001</v>
      </c>
      <c r="I88" s="402">
        <f t="shared" si="38"/>
        <v>32555.4</v>
      </c>
      <c r="J88" s="393"/>
    </row>
    <row r="89" spans="1:10" s="387" customFormat="1" ht="30" x14ac:dyDescent="0.25">
      <c r="A89" s="393" t="s">
        <v>14921</v>
      </c>
      <c r="B89" s="401">
        <v>95578</v>
      </c>
      <c r="C89" s="395" t="s">
        <v>1083</v>
      </c>
      <c r="D89" s="392" t="s">
        <v>997</v>
      </c>
      <c r="E89" s="509">
        <v>1228.5</v>
      </c>
      <c r="F89" s="394">
        <f>VLOOKUP(B89,'Relatório de Composições'!A:I,9,0)</f>
        <v>12.510000000000002</v>
      </c>
      <c r="G89" s="396">
        <f t="shared" si="36"/>
        <v>0.2026</v>
      </c>
      <c r="H89" s="402">
        <f t="shared" si="37"/>
        <v>15.044526000000001</v>
      </c>
      <c r="I89" s="402">
        <f t="shared" si="38"/>
        <v>18482.2</v>
      </c>
      <c r="J89" s="393"/>
    </row>
    <row r="90" spans="1:10" s="387" customFormat="1" ht="30" x14ac:dyDescent="0.25">
      <c r="A90" s="397" t="s">
        <v>14922</v>
      </c>
      <c r="B90" s="510">
        <v>95602</v>
      </c>
      <c r="C90" s="511" t="s">
        <v>1089</v>
      </c>
      <c r="D90" s="398" t="s">
        <v>925</v>
      </c>
      <c r="E90" s="512">
        <v>15</v>
      </c>
      <c r="F90" s="443">
        <f>VLOOKUP(B90,'Relatório de Composições'!A:I,9,0)</f>
        <v>22.23</v>
      </c>
      <c r="G90" s="513">
        <f t="shared" si="36"/>
        <v>0.2026</v>
      </c>
      <c r="H90" s="514">
        <f t="shared" si="37"/>
        <v>26.733797999999997</v>
      </c>
      <c r="I90" s="514">
        <f t="shared" si="38"/>
        <v>401.01</v>
      </c>
      <c r="J90" s="397"/>
    </row>
    <row r="91" spans="1:10" s="387" customFormat="1" x14ac:dyDescent="0.25">
      <c r="A91" s="404" t="s">
        <v>14923</v>
      </c>
      <c r="B91" s="429" t="s">
        <v>12047</v>
      </c>
      <c r="C91" s="405" t="s">
        <v>13353</v>
      </c>
      <c r="D91" s="406"/>
      <c r="E91" s="407"/>
      <c r="F91" s="408" t="s">
        <v>12047</v>
      </c>
      <c r="G91" s="430"/>
      <c r="H91" s="499"/>
      <c r="I91" s="499"/>
      <c r="J91" s="410"/>
    </row>
    <row r="92" spans="1:10" s="387" customFormat="1" x14ac:dyDescent="0.25">
      <c r="A92" s="417" t="s">
        <v>14924</v>
      </c>
      <c r="B92" s="432" t="s">
        <v>12047</v>
      </c>
      <c r="C92" s="418" t="s">
        <v>13354</v>
      </c>
      <c r="D92" s="419"/>
      <c r="E92" s="420"/>
      <c r="F92" s="421" t="s">
        <v>12047</v>
      </c>
      <c r="G92" s="427"/>
      <c r="H92" s="500"/>
      <c r="I92" s="500"/>
      <c r="J92" s="423"/>
    </row>
    <row r="93" spans="1:10" s="387" customFormat="1" ht="30" x14ac:dyDescent="0.25">
      <c r="A93" s="448" t="s">
        <v>14926</v>
      </c>
      <c r="B93" s="520">
        <v>96619</v>
      </c>
      <c r="C93" s="521" t="s">
        <v>1093</v>
      </c>
      <c r="D93" s="447" t="s">
        <v>913</v>
      </c>
      <c r="E93" s="522">
        <v>2.4300000000000002</v>
      </c>
      <c r="F93" s="449">
        <f>VLOOKUP(B93,'Relatório de Composições'!A:I,9,0)</f>
        <v>29.080000000000002</v>
      </c>
      <c r="G93" s="523">
        <f t="shared" ref="G93" si="39">$J$1</f>
        <v>0.2026</v>
      </c>
      <c r="H93" s="524">
        <f t="shared" ref="H93" si="40">F93*(1+G93)</f>
        <v>34.971607999999996</v>
      </c>
      <c r="I93" s="524">
        <f t="shared" ref="I93" si="41">ROUND((E93*H93),2)</f>
        <v>84.98</v>
      </c>
      <c r="J93" s="448"/>
    </row>
    <row r="94" spans="1:10" s="387" customFormat="1" x14ac:dyDescent="0.25">
      <c r="A94" s="525" t="s">
        <v>14928</v>
      </c>
      <c r="B94" s="526" t="s">
        <v>12047</v>
      </c>
      <c r="C94" s="527" t="s">
        <v>13355</v>
      </c>
      <c r="D94" s="425"/>
      <c r="E94" s="528"/>
      <c r="F94" s="426" t="s">
        <v>12047</v>
      </c>
      <c r="G94" s="529"/>
      <c r="H94" s="530"/>
      <c r="I94" s="530"/>
      <c r="J94" s="531"/>
    </row>
    <row r="95" spans="1:10" s="387" customFormat="1" ht="45" x14ac:dyDescent="0.25">
      <c r="A95" s="448" t="s">
        <v>14929</v>
      </c>
      <c r="B95" s="520">
        <v>96534</v>
      </c>
      <c r="C95" s="521" t="s">
        <v>1098</v>
      </c>
      <c r="D95" s="447" t="s">
        <v>913</v>
      </c>
      <c r="E95" s="522">
        <v>7.2</v>
      </c>
      <c r="F95" s="449">
        <f>VLOOKUP(B95,'Relatório de Composições'!A:I,9,0)</f>
        <v>87.66</v>
      </c>
      <c r="G95" s="523">
        <f>$J$1</f>
        <v>0.2026</v>
      </c>
      <c r="H95" s="524">
        <f>F95*(1+G95)</f>
        <v>105.41991599999999</v>
      </c>
      <c r="I95" s="524">
        <f>ROUND((E95*H95),2)</f>
        <v>759.02</v>
      </c>
      <c r="J95" s="448"/>
    </row>
    <row r="96" spans="1:10" s="387" customFormat="1" x14ac:dyDescent="0.25">
      <c r="A96" s="525" t="s">
        <v>14930</v>
      </c>
      <c r="B96" s="526" t="s">
        <v>12047</v>
      </c>
      <c r="C96" s="527" t="s">
        <v>12456</v>
      </c>
      <c r="D96" s="425"/>
      <c r="E96" s="528"/>
      <c r="F96" s="426" t="s">
        <v>12047</v>
      </c>
      <c r="G96" s="529"/>
      <c r="H96" s="530"/>
      <c r="I96" s="530"/>
      <c r="J96" s="531"/>
    </row>
    <row r="97" spans="1:10" s="387" customFormat="1" ht="30" x14ac:dyDescent="0.25">
      <c r="A97" s="399" t="s">
        <v>14931</v>
      </c>
      <c r="B97" s="515">
        <v>96546</v>
      </c>
      <c r="C97" s="516" t="s">
        <v>1127</v>
      </c>
      <c r="D97" s="400" t="s">
        <v>997</v>
      </c>
      <c r="E97" s="517">
        <v>9.3000000000000007</v>
      </c>
      <c r="F97" s="453">
        <f>VLOOKUP(B97,'Relatório de Composições'!A:I,9,0)</f>
        <v>16.819999999999997</v>
      </c>
      <c r="G97" s="518">
        <f t="shared" ref="G97:G98" si="42">$J$1</f>
        <v>0.2026</v>
      </c>
      <c r="H97" s="519">
        <f t="shared" ref="H97:H98" si="43">F97*(1+G97)</f>
        <v>20.227731999999992</v>
      </c>
      <c r="I97" s="519">
        <f t="shared" ref="I97:I98" si="44">ROUND((E97*H97),2)</f>
        <v>188.12</v>
      </c>
      <c r="J97" s="399"/>
    </row>
    <row r="98" spans="1:10" s="387" customFormat="1" ht="30" x14ac:dyDescent="0.25">
      <c r="A98" s="397" t="s">
        <v>14932</v>
      </c>
      <c r="B98" s="510">
        <v>96547</v>
      </c>
      <c r="C98" s="511" t="s">
        <v>1108</v>
      </c>
      <c r="D98" s="398" t="s">
        <v>997</v>
      </c>
      <c r="E98" s="512">
        <v>43.9</v>
      </c>
      <c r="F98" s="443">
        <f>VLOOKUP(B98,'Relatório de Composições'!A:I,9,0)</f>
        <v>14.25</v>
      </c>
      <c r="G98" s="513">
        <f t="shared" si="42"/>
        <v>0.2026</v>
      </c>
      <c r="H98" s="514">
        <f t="shared" si="43"/>
        <v>17.137049999999999</v>
      </c>
      <c r="I98" s="514">
        <f t="shared" si="44"/>
        <v>752.32</v>
      </c>
      <c r="J98" s="397"/>
    </row>
    <row r="99" spans="1:10" s="387" customFormat="1" x14ac:dyDescent="0.25">
      <c r="A99" s="525" t="s">
        <v>14933</v>
      </c>
      <c r="B99" s="526" t="s">
        <v>12047</v>
      </c>
      <c r="C99" s="527" t="s">
        <v>12457</v>
      </c>
      <c r="D99" s="425"/>
      <c r="E99" s="528"/>
      <c r="F99" s="426" t="s">
        <v>12047</v>
      </c>
      <c r="G99" s="529"/>
      <c r="H99" s="530"/>
      <c r="I99" s="530"/>
      <c r="J99" s="531"/>
    </row>
    <row r="100" spans="1:10" s="387" customFormat="1" x14ac:dyDescent="0.25">
      <c r="A100" s="399" t="s">
        <v>14934</v>
      </c>
      <c r="B100" s="515" t="s">
        <v>1111</v>
      </c>
      <c r="C100" s="516" t="s">
        <v>1112</v>
      </c>
      <c r="D100" s="400" t="s">
        <v>932</v>
      </c>
      <c r="E100" s="517">
        <v>1.35</v>
      </c>
      <c r="F100" s="453">
        <f>VLOOKUP(B100,'Relatório de Composições'!A:I,9,0)</f>
        <v>305.91000000000003</v>
      </c>
      <c r="G100" s="518">
        <f t="shared" ref="G100:G101" si="45">$J$1</f>
        <v>0.2026</v>
      </c>
      <c r="H100" s="519">
        <f t="shared" ref="H100:H101" si="46">F100*(1+G100)</f>
        <v>367.88736599999999</v>
      </c>
      <c r="I100" s="519">
        <f t="shared" ref="I100:I101" si="47">ROUND((E100*H100),2)</f>
        <v>496.65</v>
      </c>
      <c r="J100" s="399"/>
    </row>
    <row r="101" spans="1:10" s="387" customFormat="1" ht="30" x14ac:dyDescent="0.25">
      <c r="A101" s="397" t="s">
        <v>14935</v>
      </c>
      <c r="B101" s="510">
        <v>92874</v>
      </c>
      <c r="C101" s="511" t="s">
        <v>1113</v>
      </c>
      <c r="D101" s="398" t="s">
        <v>932</v>
      </c>
      <c r="E101" s="512">
        <v>1.35</v>
      </c>
      <c r="F101" s="443">
        <f>VLOOKUP(B101,'Relatório de Composições'!A:I,9,0)</f>
        <v>30.59</v>
      </c>
      <c r="G101" s="513">
        <f t="shared" si="45"/>
        <v>0.2026</v>
      </c>
      <c r="H101" s="514">
        <f t="shared" si="46"/>
        <v>36.787533999999994</v>
      </c>
      <c r="I101" s="514">
        <f t="shared" si="47"/>
        <v>49.66</v>
      </c>
      <c r="J101" s="397"/>
    </row>
    <row r="102" spans="1:10" s="387" customFormat="1" x14ac:dyDescent="0.25">
      <c r="A102" s="525" t="s">
        <v>14936</v>
      </c>
      <c r="B102" s="526" t="s">
        <v>12047</v>
      </c>
      <c r="C102" s="527" t="s">
        <v>13356</v>
      </c>
      <c r="D102" s="425"/>
      <c r="E102" s="528"/>
      <c r="F102" s="426" t="s">
        <v>12047</v>
      </c>
      <c r="G102" s="529"/>
      <c r="H102" s="530"/>
      <c r="I102" s="530"/>
      <c r="J102" s="531"/>
    </row>
    <row r="103" spans="1:10" s="387" customFormat="1" ht="30" x14ac:dyDescent="0.25">
      <c r="A103" s="448" t="s">
        <v>14937</v>
      </c>
      <c r="B103" s="520">
        <v>98557</v>
      </c>
      <c r="C103" s="521" t="s">
        <v>1116</v>
      </c>
      <c r="D103" s="447" t="s">
        <v>913</v>
      </c>
      <c r="E103" s="522">
        <v>9.6</v>
      </c>
      <c r="F103" s="449">
        <f>VLOOKUP(B103,'Relatório de Composições'!A:I,9,0)</f>
        <v>36.019999999999996</v>
      </c>
      <c r="G103" s="523">
        <f>$J$1</f>
        <v>0.2026</v>
      </c>
      <c r="H103" s="524">
        <f>F103*(1+G103)</f>
        <v>43.317651999999988</v>
      </c>
      <c r="I103" s="524">
        <f>ROUND((E103*H103),2)</f>
        <v>415.85</v>
      </c>
      <c r="J103" s="448"/>
    </row>
    <row r="104" spans="1:10" s="387" customFormat="1" x14ac:dyDescent="0.25">
      <c r="A104" s="404" t="s">
        <v>14950</v>
      </c>
      <c r="B104" s="429" t="s">
        <v>12047</v>
      </c>
      <c r="C104" s="405" t="s">
        <v>14951</v>
      </c>
      <c r="D104" s="406"/>
      <c r="E104" s="407"/>
      <c r="F104" s="408" t="s">
        <v>12047</v>
      </c>
      <c r="G104" s="430"/>
      <c r="H104" s="499"/>
      <c r="I104" s="499"/>
      <c r="J104" s="410"/>
    </row>
    <row r="105" spans="1:10" s="387" customFormat="1" x14ac:dyDescent="0.25">
      <c r="A105" s="417" t="s">
        <v>14952</v>
      </c>
      <c r="B105" s="432" t="s">
        <v>12047</v>
      </c>
      <c r="C105" s="418" t="s">
        <v>14953</v>
      </c>
      <c r="D105" s="419"/>
      <c r="E105" s="420"/>
      <c r="F105" s="421" t="s">
        <v>12047</v>
      </c>
      <c r="G105" s="427"/>
      <c r="H105" s="500"/>
      <c r="I105" s="500"/>
      <c r="J105" s="423"/>
    </row>
    <row r="106" spans="1:10" s="387" customFormat="1" ht="30" x14ac:dyDescent="0.25">
      <c r="A106" s="448" t="s">
        <v>106</v>
      </c>
      <c r="B106" s="520" t="s">
        <v>1145</v>
      </c>
      <c r="C106" s="521" t="s">
        <v>1146</v>
      </c>
      <c r="D106" s="447" t="s">
        <v>934</v>
      </c>
      <c r="E106" s="522">
        <v>137.80000000000001</v>
      </c>
      <c r="F106" s="449">
        <f>VLOOKUP(B106,'Relatório de Composições'!A:I,9,0)</f>
        <v>141.22999999999999</v>
      </c>
      <c r="G106" s="523">
        <f>$J$1</f>
        <v>0.2026</v>
      </c>
      <c r="H106" s="524">
        <f>F106*(1+G106)</f>
        <v>169.84319799999997</v>
      </c>
      <c r="I106" s="524">
        <f>ROUND((E106*H106),2)</f>
        <v>23404.39</v>
      </c>
      <c r="J106" s="448"/>
    </row>
    <row r="107" spans="1:10" s="387" customFormat="1" x14ac:dyDescent="0.25">
      <c r="A107" s="404" t="s">
        <v>14954</v>
      </c>
      <c r="B107" s="429" t="s">
        <v>12047</v>
      </c>
      <c r="C107" s="405" t="s">
        <v>14880</v>
      </c>
      <c r="D107" s="406"/>
      <c r="E107" s="407"/>
      <c r="F107" s="408" t="s">
        <v>12047</v>
      </c>
      <c r="G107" s="430"/>
      <c r="H107" s="499"/>
      <c r="I107" s="499"/>
      <c r="J107" s="410"/>
    </row>
    <row r="108" spans="1:10" s="387" customFormat="1" x14ac:dyDescent="0.25">
      <c r="A108" s="411" t="s">
        <v>14955</v>
      </c>
      <c r="B108" s="433" t="s">
        <v>12047</v>
      </c>
      <c r="C108" s="412" t="s">
        <v>13358</v>
      </c>
      <c r="D108" s="413"/>
      <c r="E108" s="414"/>
      <c r="F108" s="415" t="s">
        <v>12047</v>
      </c>
      <c r="G108" s="431"/>
      <c r="H108" s="501"/>
      <c r="I108" s="501"/>
      <c r="J108" s="416"/>
    </row>
    <row r="109" spans="1:10" s="387" customFormat="1" x14ac:dyDescent="0.25">
      <c r="A109" s="417" t="s">
        <v>14956</v>
      </c>
      <c r="B109" s="432" t="s">
        <v>12047</v>
      </c>
      <c r="C109" s="418" t="s">
        <v>12459</v>
      </c>
      <c r="D109" s="419"/>
      <c r="E109" s="420"/>
      <c r="F109" s="421" t="s">
        <v>12047</v>
      </c>
      <c r="G109" s="427"/>
      <c r="H109" s="500"/>
      <c r="I109" s="500"/>
      <c r="J109" s="423"/>
    </row>
    <row r="110" spans="1:10" s="387" customFormat="1" ht="45" x14ac:dyDescent="0.25">
      <c r="A110" s="448" t="s">
        <v>116</v>
      </c>
      <c r="B110" s="520">
        <v>92263</v>
      </c>
      <c r="C110" s="521" t="s">
        <v>1148</v>
      </c>
      <c r="D110" s="447" t="s">
        <v>913</v>
      </c>
      <c r="E110" s="522">
        <v>16.850000000000001</v>
      </c>
      <c r="F110" s="449">
        <f>VLOOKUP(B110,'Relatório de Composições'!A:I,9,0)</f>
        <v>161.93</v>
      </c>
      <c r="G110" s="523">
        <f>$J$1</f>
        <v>0.2026</v>
      </c>
      <c r="H110" s="524">
        <f>F110*(1+G110)</f>
        <v>194.73701799999998</v>
      </c>
      <c r="I110" s="524">
        <f>ROUND((E110*H110),2)</f>
        <v>3281.32</v>
      </c>
      <c r="J110" s="448"/>
    </row>
    <row r="111" spans="1:10" s="387" customFormat="1" x14ac:dyDescent="0.25">
      <c r="A111" s="525" t="s">
        <v>14957</v>
      </c>
      <c r="B111" s="526" t="s">
        <v>12047</v>
      </c>
      <c r="C111" s="527" t="s">
        <v>12456</v>
      </c>
      <c r="D111" s="425"/>
      <c r="E111" s="528"/>
      <c r="F111" s="426" t="s">
        <v>12047</v>
      </c>
      <c r="G111" s="529"/>
      <c r="H111" s="530"/>
      <c r="I111" s="530"/>
      <c r="J111" s="531"/>
    </row>
    <row r="112" spans="1:10" s="387" customFormat="1" ht="60" x14ac:dyDescent="0.25">
      <c r="A112" s="399" t="s">
        <v>117</v>
      </c>
      <c r="B112" s="515">
        <v>92775</v>
      </c>
      <c r="C112" s="516" t="s">
        <v>1173</v>
      </c>
      <c r="D112" s="400" t="s">
        <v>997</v>
      </c>
      <c r="E112" s="517">
        <v>25.8</v>
      </c>
      <c r="F112" s="453">
        <f>VLOOKUP(B112,'Relatório de Composições'!A:I,9,0)</f>
        <v>20.859999999999996</v>
      </c>
      <c r="G112" s="518">
        <f t="shared" ref="G112:G113" si="48">$J$1</f>
        <v>0.2026</v>
      </c>
      <c r="H112" s="519">
        <f t="shared" ref="H112:H113" si="49">F112*(1+G112)</f>
        <v>25.086235999999992</v>
      </c>
      <c r="I112" s="519">
        <f t="shared" ref="I112:I113" si="50">ROUND((E112*H112),2)</f>
        <v>647.22</v>
      </c>
      <c r="J112" s="399"/>
    </row>
    <row r="113" spans="1:10" s="387" customFormat="1" ht="60" x14ac:dyDescent="0.25">
      <c r="A113" s="397" t="s">
        <v>16908</v>
      </c>
      <c r="B113" s="510">
        <v>92778</v>
      </c>
      <c r="C113" s="511" t="s">
        <v>1174</v>
      </c>
      <c r="D113" s="398" t="s">
        <v>997</v>
      </c>
      <c r="E113" s="512">
        <v>68.099999999999994</v>
      </c>
      <c r="F113" s="443">
        <f>VLOOKUP(B113,'Relatório de Composições'!A:I,9,0)</f>
        <v>16.749999999999996</v>
      </c>
      <c r="G113" s="513">
        <f t="shared" si="48"/>
        <v>0.2026</v>
      </c>
      <c r="H113" s="514">
        <f t="shared" si="49"/>
        <v>20.143549999999994</v>
      </c>
      <c r="I113" s="514">
        <f t="shared" si="50"/>
        <v>1371.78</v>
      </c>
      <c r="J113" s="397"/>
    </row>
    <row r="114" spans="1:10" s="387" customFormat="1" x14ac:dyDescent="0.25">
      <c r="A114" s="525" t="s">
        <v>14958</v>
      </c>
      <c r="B114" s="526" t="s">
        <v>12047</v>
      </c>
      <c r="C114" s="527" t="s">
        <v>12457</v>
      </c>
      <c r="D114" s="425"/>
      <c r="E114" s="528"/>
      <c r="F114" s="426" t="s">
        <v>12047</v>
      </c>
      <c r="G114" s="529"/>
      <c r="H114" s="530"/>
      <c r="I114" s="530"/>
      <c r="J114" s="531"/>
    </row>
    <row r="115" spans="1:10" s="387" customFormat="1" x14ac:dyDescent="0.25">
      <c r="A115" s="399" t="s">
        <v>118</v>
      </c>
      <c r="B115" s="515" t="s">
        <v>1111</v>
      </c>
      <c r="C115" s="516" t="s">
        <v>1112</v>
      </c>
      <c r="D115" s="400" t="s">
        <v>932</v>
      </c>
      <c r="E115" s="517">
        <v>0.87</v>
      </c>
      <c r="F115" s="453">
        <f>VLOOKUP(B115,'Relatório de Composições'!A:I,9,0)</f>
        <v>305.91000000000003</v>
      </c>
      <c r="G115" s="518">
        <f t="shared" ref="G115:G116" si="51">$J$1</f>
        <v>0.2026</v>
      </c>
      <c r="H115" s="519">
        <f t="shared" ref="H115:H116" si="52">F115*(1+G115)</f>
        <v>367.88736599999999</v>
      </c>
      <c r="I115" s="519">
        <f t="shared" ref="I115:I116" si="53">ROUND((E115*H115),2)</f>
        <v>320.06</v>
      </c>
      <c r="J115" s="399"/>
    </row>
    <row r="116" spans="1:10" s="387" customFormat="1" ht="30" x14ac:dyDescent="0.25">
      <c r="A116" s="397" t="s">
        <v>13344</v>
      </c>
      <c r="B116" s="510">
        <v>92874</v>
      </c>
      <c r="C116" s="511" t="s">
        <v>1113</v>
      </c>
      <c r="D116" s="398" t="s">
        <v>932</v>
      </c>
      <c r="E116" s="512">
        <v>0.87</v>
      </c>
      <c r="F116" s="443">
        <f>VLOOKUP(B116,'Relatório de Composições'!A:I,9,0)</f>
        <v>30.59</v>
      </c>
      <c r="G116" s="513">
        <f t="shared" si="51"/>
        <v>0.2026</v>
      </c>
      <c r="H116" s="514">
        <f t="shared" si="52"/>
        <v>36.787533999999994</v>
      </c>
      <c r="I116" s="514">
        <f t="shared" si="53"/>
        <v>32.01</v>
      </c>
      <c r="J116" s="397"/>
    </row>
    <row r="117" spans="1:10" s="387" customFormat="1" x14ac:dyDescent="0.25">
      <c r="A117" s="404" t="s">
        <v>14959</v>
      </c>
      <c r="B117" s="429" t="s">
        <v>12047</v>
      </c>
      <c r="C117" s="405" t="s">
        <v>12458</v>
      </c>
      <c r="D117" s="406"/>
      <c r="E117" s="407"/>
      <c r="F117" s="408" t="s">
        <v>12047</v>
      </c>
      <c r="G117" s="430"/>
      <c r="H117" s="499"/>
      <c r="I117" s="499"/>
      <c r="J117" s="410"/>
    </row>
    <row r="118" spans="1:10" s="387" customFormat="1" x14ac:dyDescent="0.25">
      <c r="A118" s="417" t="s">
        <v>14960</v>
      </c>
      <c r="B118" s="432" t="s">
        <v>12047</v>
      </c>
      <c r="C118" s="418" t="s">
        <v>12459</v>
      </c>
      <c r="D118" s="419"/>
      <c r="E118" s="420"/>
      <c r="F118" s="421" t="s">
        <v>12047</v>
      </c>
      <c r="G118" s="427"/>
      <c r="H118" s="500"/>
      <c r="I118" s="500"/>
      <c r="J118" s="423"/>
    </row>
    <row r="119" spans="1:10" s="387" customFormat="1" ht="30" x14ac:dyDescent="0.25">
      <c r="A119" s="448" t="s">
        <v>119</v>
      </c>
      <c r="B119" s="520">
        <v>92265</v>
      </c>
      <c r="C119" s="521" t="s">
        <v>1133</v>
      </c>
      <c r="D119" s="447" t="s">
        <v>913</v>
      </c>
      <c r="E119" s="522">
        <v>33.090000000000003</v>
      </c>
      <c r="F119" s="449">
        <f>VLOOKUP(B119,'Relatório de Composições'!A:I,9,0)</f>
        <v>118.63</v>
      </c>
      <c r="G119" s="523">
        <f>$J$1</f>
        <v>0.2026</v>
      </c>
      <c r="H119" s="524">
        <f>F119*(1+G119)</f>
        <v>142.66443799999999</v>
      </c>
      <c r="I119" s="524">
        <f>ROUND((E119*H119),2)</f>
        <v>4720.7700000000004</v>
      </c>
      <c r="J119" s="448"/>
    </row>
    <row r="120" spans="1:10" s="387" customFormat="1" x14ac:dyDescent="0.25">
      <c r="A120" s="525" t="s">
        <v>14961</v>
      </c>
      <c r="B120" s="526" t="s">
        <v>12047</v>
      </c>
      <c r="C120" s="527" t="s">
        <v>12456</v>
      </c>
      <c r="D120" s="425"/>
      <c r="E120" s="528"/>
      <c r="F120" s="426" t="s">
        <v>12047</v>
      </c>
      <c r="G120" s="529"/>
      <c r="H120" s="530"/>
      <c r="I120" s="530"/>
      <c r="J120" s="531"/>
    </row>
    <row r="121" spans="1:10" s="387" customFormat="1" ht="60" x14ac:dyDescent="0.25">
      <c r="A121" s="399" t="s">
        <v>120</v>
      </c>
      <c r="B121" s="515">
        <v>92775</v>
      </c>
      <c r="C121" s="516" t="s">
        <v>1173</v>
      </c>
      <c r="D121" s="400" t="s">
        <v>997</v>
      </c>
      <c r="E121" s="517">
        <v>75.2</v>
      </c>
      <c r="F121" s="453">
        <f>VLOOKUP(B121,'Relatório de Composições'!A:I,9,0)</f>
        <v>20.859999999999996</v>
      </c>
      <c r="G121" s="518">
        <f t="shared" ref="G121:G124" si="54">$J$1</f>
        <v>0.2026</v>
      </c>
      <c r="H121" s="519">
        <f t="shared" ref="H121:H124" si="55">F121*(1+G121)</f>
        <v>25.086235999999992</v>
      </c>
      <c r="I121" s="519">
        <f t="shared" ref="I121:I124" si="56">ROUND((E121*H121),2)</f>
        <v>1886.48</v>
      </c>
      <c r="J121" s="399"/>
    </row>
    <row r="122" spans="1:10" s="387" customFormat="1" ht="60" x14ac:dyDescent="0.25">
      <c r="A122" s="393" t="s">
        <v>121</v>
      </c>
      <c r="B122" s="401">
        <v>92776</v>
      </c>
      <c r="C122" s="395" t="s">
        <v>3836</v>
      </c>
      <c r="D122" s="392" t="s">
        <v>997</v>
      </c>
      <c r="E122" s="509">
        <v>27.2</v>
      </c>
      <c r="F122" s="394">
        <f>VLOOKUP(B122,'Relatório de Composições'!A:I,9,0)</f>
        <v>19.859999999999996</v>
      </c>
      <c r="G122" s="396">
        <f t="shared" si="54"/>
        <v>0.2026</v>
      </c>
      <c r="H122" s="402">
        <f t="shared" si="55"/>
        <v>23.883635999999992</v>
      </c>
      <c r="I122" s="402">
        <f t="shared" si="56"/>
        <v>649.63</v>
      </c>
      <c r="J122" s="393"/>
    </row>
    <row r="123" spans="1:10" s="387" customFormat="1" ht="60" x14ac:dyDescent="0.25">
      <c r="A123" s="393" t="s">
        <v>122</v>
      </c>
      <c r="B123" s="401">
        <v>92777</v>
      </c>
      <c r="C123" s="395" t="s">
        <v>3837</v>
      </c>
      <c r="D123" s="392" t="s">
        <v>997</v>
      </c>
      <c r="E123" s="509">
        <v>21.4</v>
      </c>
      <c r="F123" s="394">
        <f>VLOOKUP(B123,'Relatório de Composições'!A:I,9,0)</f>
        <v>18.72</v>
      </c>
      <c r="G123" s="396">
        <f t="shared" si="54"/>
        <v>0.2026</v>
      </c>
      <c r="H123" s="402">
        <f t="shared" si="55"/>
        <v>22.512671999999995</v>
      </c>
      <c r="I123" s="402">
        <f t="shared" si="56"/>
        <v>481.77</v>
      </c>
      <c r="J123" s="393"/>
    </row>
    <row r="124" spans="1:10" s="387" customFormat="1" ht="60" x14ac:dyDescent="0.25">
      <c r="A124" s="397" t="s">
        <v>123</v>
      </c>
      <c r="B124" s="510">
        <v>92778</v>
      </c>
      <c r="C124" s="511" t="s">
        <v>1174</v>
      </c>
      <c r="D124" s="398" t="s">
        <v>997</v>
      </c>
      <c r="E124" s="512">
        <v>120.1</v>
      </c>
      <c r="F124" s="443">
        <f>VLOOKUP(B124,'Relatório de Composições'!A:I,9,0)</f>
        <v>16.749999999999996</v>
      </c>
      <c r="G124" s="513">
        <f t="shared" si="54"/>
        <v>0.2026</v>
      </c>
      <c r="H124" s="514">
        <f t="shared" si="55"/>
        <v>20.143549999999994</v>
      </c>
      <c r="I124" s="514">
        <f t="shared" si="56"/>
        <v>2419.2399999999998</v>
      </c>
      <c r="J124" s="397"/>
    </row>
    <row r="125" spans="1:10" s="387" customFormat="1" x14ac:dyDescent="0.25">
      <c r="A125" s="525" t="s">
        <v>14962</v>
      </c>
      <c r="B125" s="526" t="s">
        <v>12047</v>
      </c>
      <c r="C125" s="527" t="s">
        <v>12457</v>
      </c>
      <c r="D125" s="425"/>
      <c r="E125" s="528"/>
      <c r="F125" s="426" t="s">
        <v>12047</v>
      </c>
      <c r="G125" s="529"/>
      <c r="H125" s="530"/>
      <c r="I125" s="530"/>
      <c r="J125" s="531"/>
    </row>
    <row r="126" spans="1:10" s="387" customFormat="1" x14ac:dyDescent="0.25">
      <c r="A126" s="399" t="s">
        <v>124</v>
      </c>
      <c r="B126" s="515" t="s">
        <v>1111</v>
      </c>
      <c r="C126" s="516" t="s">
        <v>1112</v>
      </c>
      <c r="D126" s="400" t="s">
        <v>932</v>
      </c>
      <c r="E126" s="517">
        <v>2.2999999999999998</v>
      </c>
      <c r="F126" s="453">
        <f>VLOOKUP(B126,'Relatório de Composições'!A:I,9,0)</f>
        <v>305.91000000000003</v>
      </c>
      <c r="G126" s="518">
        <f t="shared" ref="G126:G127" si="57">$J$1</f>
        <v>0.2026</v>
      </c>
      <c r="H126" s="519">
        <f t="shared" ref="H126:H127" si="58">F126*(1+G126)</f>
        <v>367.88736599999999</v>
      </c>
      <c r="I126" s="519">
        <f t="shared" ref="I126:I127" si="59">ROUND((E126*H126),2)</f>
        <v>846.14</v>
      </c>
      <c r="J126" s="399"/>
    </row>
    <row r="127" spans="1:10" s="387" customFormat="1" ht="30" x14ac:dyDescent="0.25">
      <c r="A127" s="397" t="s">
        <v>13345</v>
      </c>
      <c r="B127" s="510">
        <v>92874</v>
      </c>
      <c r="C127" s="511" t="s">
        <v>1113</v>
      </c>
      <c r="D127" s="398" t="s">
        <v>932</v>
      </c>
      <c r="E127" s="512">
        <v>2.2999999999999998</v>
      </c>
      <c r="F127" s="443">
        <f>VLOOKUP(B127,'Relatório de Composições'!A:I,9,0)</f>
        <v>30.59</v>
      </c>
      <c r="G127" s="513">
        <f t="shared" si="57"/>
        <v>0.2026</v>
      </c>
      <c r="H127" s="514">
        <f t="shared" si="58"/>
        <v>36.787533999999994</v>
      </c>
      <c r="I127" s="514">
        <f t="shared" si="59"/>
        <v>84.61</v>
      </c>
      <c r="J127" s="397"/>
    </row>
    <row r="128" spans="1:10" s="387" customFormat="1" x14ac:dyDescent="0.25">
      <c r="A128" s="404" t="s">
        <v>14963</v>
      </c>
      <c r="B128" s="429" t="s">
        <v>12047</v>
      </c>
      <c r="C128" s="405" t="s">
        <v>12460</v>
      </c>
      <c r="D128" s="406"/>
      <c r="E128" s="407"/>
      <c r="F128" s="408" t="s">
        <v>12047</v>
      </c>
      <c r="G128" s="430"/>
      <c r="H128" s="499"/>
      <c r="I128" s="499"/>
      <c r="J128" s="410"/>
    </row>
    <row r="129" spans="1:10" s="387" customFormat="1" x14ac:dyDescent="0.25">
      <c r="A129" s="417" t="s">
        <v>14964</v>
      </c>
      <c r="B129" s="432" t="s">
        <v>12047</v>
      </c>
      <c r="C129" s="418" t="s">
        <v>12459</v>
      </c>
      <c r="D129" s="419"/>
      <c r="E129" s="420"/>
      <c r="F129" s="421" t="s">
        <v>12047</v>
      </c>
      <c r="G129" s="427"/>
      <c r="H129" s="500"/>
      <c r="I129" s="500"/>
      <c r="J129" s="423"/>
    </row>
    <row r="130" spans="1:10" s="387" customFormat="1" ht="30" x14ac:dyDescent="0.25">
      <c r="A130" s="448" t="s">
        <v>125</v>
      </c>
      <c r="B130" s="520">
        <v>92267</v>
      </c>
      <c r="C130" s="521" t="s">
        <v>1155</v>
      </c>
      <c r="D130" s="447" t="s">
        <v>913</v>
      </c>
      <c r="E130" s="522">
        <v>14.85</v>
      </c>
      <c r="F130" s="449">
        <f>VLOOKUP(B130,'Relatório de Composições'!A:I,9,0)</f>
        <v>57.16</v>
      </c>
      <c r="G130" s="523">
        <f>$J$1</f>
        <v>0.2026</v>
      </c>
      <c r="H130" s="524">
        <f>F130*(1+G130)</f>
        <v>68.740615999999989</v>
      </c>
      <c r="I130" s="524">
        <f>ROUND((E130*H130),2)</f>
        <v>1020.8</v>
      </c>
      <c r="J130" s="448"/>
    </row>
    <row r="131" spans="1:10" s="387" customFormat="1" x14ac:dyDescent="0.25">
      <c r="A131" s="525" t="s">
        <v>14965</v>
      </c>
      <c r="B131" s="526" t="s">
        <v>12047</v>
      </c>
      <c r="C131" s="527" t="s">
        <v>12456</v>
      </c>
      <c r="D131" s="425"/>
      <c r="E131" s="528"/>
      <c r="F131" s="426" t="s">
        <v>12047</v>
      </c>
      <c r="G131" s="529"/>
      <c r="H131" s="530"/>
      <c r="I131" s="530"/>
      <c r="J131" s="531"/>
    </row>
    <row r="132" spans="1:10" s="387" customFormat="1" ht="45" x14ac:dyDescent="0.25">
      <c r="A132" s="399" t="s">
        <v>126</v>
      </c>
      <c r="B132" s="515">
        <v>92785</v>
      </c>
      <c r="C132" s="516" t="s">
        <v>1175</v>
      </c>
      <c r="D132" s="400" t="s">
        <v>997</v>
      </c>
      <c r="E132" s="517">
        <v>35.6</v>
      </c>
      <c r="F132" s="453">
        <f>VLOOKUP(B132,'Relatório de Composições'!A:I,9,0)</f>
        <v>18.189999999999998</v>
      </c>
      <c r="G132" s="518">
        <f t="shared" ref="G132:G136" si="60">$J$1</f>
        <v>0.2026</v>
      </c>
      <c r="H132" s="519">
        <f t="shared" ref="H132:H136" si="61">F132*(1+G132)</f>
        <v>21.875293999999997</v>
      </c>
      <c r="I132" s="519">
        <f t="shared" ref="I132:I136" si="62">ROUND((E132*H132),2)</f>
        <v>778.76</v>
      </c>
      <c r="J132" s="399"/>
    </row>
    <row r="133" spans="1:10" s="387" customFormat="1" ht="45" x14ac:dyDescent="0.25">
      <c r="A133" s="393" t="s">
        <v>127</v>
      </c>
      <c r="B133" s="401">
        <v>92786</v>
      </c>
      <c r="C133" s="395" t="s">
        <v>1177</v>
      </c>
      <c r="D133" s="392" t="s">
        <v>997</v>
      </c>
      <c r="E133" s="509">
        <v>66.900000000000006</v>
      </c>
      <c r="F133" s="394">
        <f>VLOOKUP(B133,'Relatório de Composições'!A:I,9,0)</f>
        <v>17.439999999999998</v>
      </c>
      <c r="G133" s="396">
        <f t="shared" si="60"/>
        <v>0.2026</v>
      </c>
      <c r="H133" s="402">
        <f t="shared" si="61"/>
        <v>20.973343999999994</v>
      </c>
      <c r="I133" s="402">
        <f t="shared" si="62"/>
        <v>1403.12</v>
      </c>
      <c r="J133" s="393"/>
    </row>
    <row r="134" spans="1:10" s="387" customFormat="1" ht="45" x14ac:dyDescent="0.25">
      <c r="A134" s="393" t="s">
        <v>128</v>
      </c>
      <c r="B134" s="401">
        <v>92787</v>
      </c>
      <c r="C134" s="395" t="s">
        <v>1179</v>
      </c>
      <c r="D134" s="392" t="s">
        <v>997</v>
      </c>
      <c r="E134" s="509">
        <v>7.5</v>
      </c>
      <c r="F134" s="394">
        <f>VLOOKUP(B134,'Relatório de Composições'!A:I,9,0)</f>
        <v>15.73</v>
      </c>
      <c r="G134" s="396">
        <f t="shared" si="60"/>
        <v>0.2026</v>
      </c>
      <c r="H134" s="402">
        <f t="shared" si="61"/>
        <v>18.916898</v>
      </c>
      <c r="I134" s="402">
        <f t="shared" si="62"/>
        <v>141.88</v>
      </c>
      <c r="J134" s="393"/>
    </row>
    <row r="135" spans="1:10" s="387" customFormat="1" ht="45" x14ac:dyDescent="0.25">
      <c r="A135" s="393" t="s">
        <v>129</v>
      </c>
      <c r="B135" s="401">
        <v>92788</v>
      </c>
      <c r="C135" s="395" t="s">
        <v>3843</v>
      </c>
      <c r="D135" s="392" t="s">
        <v>997</v>
      </c>
      <c r="E135" s="509">
        <v>72.2</v>
      </c>
      <c r="F135" s="394">
        <f>VLOOKUP(B135,'Relatório de Composições'!A:I,9,0)</f>
        <v>13.350000000000001</v>
      </c>
      <c r="G135" s="396">
        <f t="shared" si="60"/>
        <v>0.2026</v>
      </c>
      <c r="H135" s="402">
        <f t="shared" si="61"/>
        <v>16.05471</v>
      </c>
      <c r="I135" s="402">
        <f t="shared" si="62"/>
        <v>1159.1500000000001</v>
      </c>
      <c r="J135" s="393"/>
    </row>
    <row r="136" spans="1:10" s="387" customFormat="1" ht="45" x14ac:dyDescent="0.25">
      <c r="A136" s="397" t="s">
        <v>130</v>
      </c>
      <c r="B136" s="510">
        <v>92789</v>
      </c>
      <c r="C136" s="511" t="s">
        <v>3844</v>
      </c>
      <c r="D136" s="398" t="s">
        <v>997</v>
      </c>
      <c r="E136" s="512">
        <v>80.5</v>
      </c>
      <c r="F136" s="443">
        <f>VLOOKUP(B136,'Relatório de Composições'!A:I,9,0)</f>
        <v>12.81</v>
      </c>
      <c r="G136" s="513">
        <f t="shared" si="60"/>
        <v>0.2026</v>
      </c>
      <c r="H136" s="514">
        <f t="shared" si="61"/>
        <v>15.405306</v>
      </c>
      <c r="I136" s="514">
        <f t="shared" si="62"/>
        <v>1240.1300000000001</v>
      </c>
      <c r="J136" s="397"/>
    </row>
    <row r="137" spans="1:10" s="387" customFormat="1" x14ac:dyDescent="0.25">
      <c r="A137" s="525" t="s">
        <v>14966</v>
      </c>
      <c r="B137" s="526" t="s">
        <v>12047</v>
      </c>
      <c r="C137" s="527" t="s">
        <v>12457</v>
      </c>
      <c r="D137" s="425"/>
      <c r="E137" s="528"/>
      <c r="F137" s="426" t="s">
        <v>12047</v>
      </c>
      <c r="G137" s="529"/>
      <c r="H137" s="530"/>
      <c r="I137" s="530"/>
      <c r="J137" s="531"/>
    </row>
    <row r="138" spans="1:10" s="387" customFormat="1" x14ac:dyDescent="0.25">
      <c r="A138" s="399" t="s">
        <v>131</v>
      </c>
      <c r="B138" s="515" t="s">
        <v>1111</v>
      </c>
      <c r="C138" s="516" t="s">
        <v>1112</v>
      </c>
      <c r="D138" s="400" t="s">
        <v>932</v>
      </c>
      <c r="E138" s="517">
        <v>2.23</v>
      </c>
      <c r="F138" s="453">
        <f>VLOOKUP(B138,'Relatório de Composições'!A:I,9,0)</f>
        <v>305.91000000000003</v>
      </c>
      <c r="G138" s="518">
        <f t="shared" ref="G138:G139" si="63">$J$1</f>
        <v>0.2026</v>
      </c>
      <c r="H138" s="519">
        <f t="shared" ref="H138:H139" si="64">F138*(1+G138)</f>
        <v>367.88736599999999</v>
      </c>
      <c r="I138" s="519">
        <f t="shared" ref="I138:I139" si="65">ROUND((E138*H138),2)</f>
        <v>820.39</v>
      </c>
      <c r="J138" s="399"/>
    </row>
    <row r="139" spans="1:10" s="387" customFormat="1" ht="30" x14ac:dyDescent="0.25">
      <c r="A139" s="397" t="s">
        <v>13346</v>
      </c>
      <c r="B139" s="510">
        <v>92874</v>
      </c>
      <c r="C139" s="511" t="s">
        <v>1113</v>
      </c>
      <c r="D139" s="398" t="s">
        <v>932</v>
      </c>
      <c r="E139" s="512">
        <v>2.23</v>
      </c>
      <c r="F139" s="443">
        <f>VLOOKUP(B139,'Relatório de Composições'!A:I,9,0)</f>
        <v>30.59</v>
      </c>
      <c r="G139" s="513">
        <f t="shared" si="63"/>
        <v>0.2026</v>
      </c>
      <c r="H139" s="514">
        <f t="shared" si="64"/>
        <v>36.787533999999994</v>
      </c>
      <c r="I139" s="514">
        <f t="shared" si="65"/>
        <v>82.04</v>
      </c>
      <c r="J139" s="397"/>
    </row>
    <row r="140" spans="1:10" s="387" customFormat="1" x14ac:dyDescent="0.25">
      <c r="A140" s="404" t="s">
        <v>14967</v>
      </c>
      <c r="B140" s="429" t="s">
        <v>12047</v>
      </c>
      <c r="C140" s="405" t="s">
        <v>14897</v>
      </c>
      <c r="D140" s="406"/>
      <c r="E140" s="407"/>
      <c r="F140" s="408" t="s">
        <v>12047</v>
      </c>
      <c r="G140" s="430"/>
      <c r="H140" s="499"/>
      <c r="I140" s="499"/>
      <c r="J140" s="410"/>
    </row>
    <row r="141" spans="1:10" s="387" customFormat="1" x14ac:dyDescent="0.25">
      <c r="A141" s="411" t="s">
        <v>14968</v>
      </c>
      <c r="B141" s="433" t="s">
        <v>12047</v>
      </c>
      <c r="C141" s="412" t="s">
        <v>13358</v>
      </c>
      <c r="D141" s="413"/>
      <c r="E141" s="414"/>
      <c r="F141" s="415" t="s">
        <v>12047</v>
      </c>
      <c r="G141" s="431"/>
      <c r="H141" s="501"/>
      <c r="I141" s="501"/>
      <c r="J141" s="416"/>
    </row>
    <row r="142" spans="1:10" s="387" customFormat="1" x14ac:dyDescent="0.25">
      <c r="A142" s="417" t="s">
        <v>14969</v>
      </c>
      <c r="B142" s="432" t="s">
        <v>12047</v>
      </c>
      <c r="C142" s="418" t="s">
        <v>12459</v>
      </c>
      <c r="D142" s="419"/>
      <c r="E142" s="420"/>
      <c r="F142" s="421" t="s">
        <v>12047</v>
      </c>
      <c r="G142" s="427"/>
      <c r="H142" s="500"/>
      <c r="I142" s="500"/>
      <c r="J142" s="423"/>
    </row>
    <row r="143" spans="1:10" s="387" customFormat="1" ht="45" x14ac:dyDescent="0.25">
      <c r="A143" s="448" t="s">
        <v>132</v>
      </c>
      <c r="B143" s="520">
        <v>92263</v>
      </c>
      <c r="C143" s="521" t="s">
        <v>1148</v>
      </c>
      <c r="D143" s="447" t="s">
        <v>913</v>
      </c>
      <c r="E143" s="522">
        <v>822.11</v>
      </c>
      <c r="F143" s="449">
        <f>VLOOKUP(B143,'Relatório de Composições'!A:I,9,0)</f>
        <v>161.93</v>
      </c>
      <c r="G143" s="523">
        <f>$J$1</f>
        <v>0.2026</v>
      </c>
      <c r="H143" s="524">
        <f>F143*(1+G143)</f>
        <v>194.73701799999998</v>
      </c>
      <c r="I143" s="524">
        <f>ROUND((E143*H143),2)</f>
        <v>160095.25</v>
      </c>
      <c r="J143" s="448"/>
    </row>
    <row r="144" spans="1:10" s="387" customFormat="1" x14ac:dyDescent="0.25">
      <c r="A144" s="525" t="s">
        <v>14970</v>
      </c>
      <c r="B144" s="526" t="s">
        <v>12047</v>
      </c>
      <c r="C144" s="527" t="s">
        <v>12456</v>
      </c>
      <c r="D144" s="425"/>
      <c r="E144" s="528"/>
      <c r="F144" s="426" t="s">
        <v>12047</v>
      </c>
      <c r="G144" s="529"/>
      <c r="H144" s="530"/>
      <c r="I144" s="530"/>
      <c r="J144" s="531"/>
    </row>
    <row r="145" spans="1:10" s="387" customFormat="1" ht="60" x14ac:dyDescent="0.25">
      <c r="A145" s="399" t="s">
        <v>16909</v>
      </c>
      <c r="B145" s="515">
        <v>92759</v>
      </c>
      <c r="C145" s="516" t="s">
        <v>3820</v>
      </c>
      <c r="D145" s="400" t="s">
        <v>997</v>
      </c>
      <c r="E145" s="517">
        <v>1522.2</v>
      </c>
      <c r="F145" s="453">
        <f>VLOOKUP(B145,'Relatório de Composições'!A:I,9,0)</f>
        <v>18.179999999999996</v>
      </c>
      <c r="G145" s="518">
        <f t="shared" ref="G145:G150" si="66">$J$1</f>
        <v>0.2026</v>
      </c>
      <c r="H145" s="519">
        <f t="shared" ref="H145:H150" si="67">F145*(1+G145)</f>
        <v>21.863267999999994</v>
      </c>
      <c r="I145" s="519">
        <f t="shared" ref="I145:I150" si="68">ROUND((E145*H145),2)</f>
        <v>33280.269999999997</v>
      </c>
      <c r="J145" s="399"/>
    </row>
    <row r="146" spans="1:10" s="387" customFormat="1" ht="60" x14ac:dyDescent="0.25">
      <c r="A146" s="393" t="s">
        <v>13347</v>
      </c>
      <c r="B146" s="401">
        <v>92760</v>
      </c>
      <c r="C146" s="395" t="s">
        <v>3821</v>
      </c>
      <c r="D146" s="392" t="s">
        <v>997</v>
      </c>
      <c r="E146" s="509">
        <v>167.2</v>
      </c>
      <c r="F146" s="394">
        <f>VLOOKUP(B146,'Relatório de Composições'!A:I,9,0)</f>
        <v>17.809999999999999</v>
      </c>
      <c r="G146" s="396">
        <f t="shared" si="66"/>
        <v>0.2026</v>
      </c>
      <c r="H146" s="402">
        <f t="shared" si="67"/>
        <v>21.418305999999998</v>
      </c>
      <c r="I146" s="402">
        <f t="shared" si="68"/>
        <v>3581.14</v>
      </c>
      <c r="J146" s="393"/>
    </row>
    <row r="147" spans="1:10" s="387" customFormat="1" ht="60" x14ac:dyDescent="0.25">
      <c r="A147" s="393" t="s">
        <v>133</v>
      </c>
      <c r="B147" s="401">
        <v>92762</v>
      </c>
      <c r="C147" s="395" t="s">
        <v>3823</v>
      </c>
      <c r="D147" s="392" t="s">
        <v>997</v>
      </c>
      <c r="E147" s="509">
        <v>3619.1</v>
      </c>
      <c r="F147" s="394">
        <f>VLOOKUP(B147,'Relatório de Composições'!A:I,9,0)</f>
        <v>15.6</v>
      </c>
      <c r="G147" s="396">
        <f t="shared" si="66"/>
        <v>0.2026</v>
      </c>
      <c r="H147" s="402">
        <f t="shared" si="67"/>
        <v>18.760559999999998</v>
      </c>
      <c r="I147" s="402">
        <f t="shared" si="68"/>
        <v>67896.34</v>
      </c>
      <c r="J147" s="393"/>
    </row>
    <row r="148" spans="1:10" s="387" customFormat="1" ht="60" x14ac:dyDescent="0.25">
      <c r="A148" s="393" t="s">
        <v>134</v>
      </c>
      <c r="B148" s="401">
        <v>92763</v>
      </c>
      <c r="C148" s="395" t="s">
        <v>3824</v>
      </c>
      <c r="D148" s="392" t="s">
        <v>997</v>
      </c>
      <c r="E148" s="509">
        <v>638.20000000000005</v>
      </c>
      <c r="F148" s="394">
        <f>VLOOKUP(B148,'Relatório de Composições'!A:I,9,0)</f>
        <v>13.27</v>
      </c>
      <c r="G148" s="396">
        <f t="shared" si="66"/>
        <v>0.2026</v>
      </c>
      <c r="H148" s="402">
        <f t="shared" si="67"/>
        <v>15.958501999999998</v>
      </c>
      <c r="I148" s="402">
        <f t="shared" si="68"/>
        <v>10184.719999999999</v>
      </c>
      <c r="J148" s="393"/>
    </row>
    <row r="149" spans="1:10" s="387" customFormat="1" ht="60" x14ac:dyDescent="0.25">
      <c r="A149" s="393" t="s">
        <v>135</v>
      </c>
      <c r="B149" s="401">
        <v>92764</v>
      </c>
      <c r="C149" s="395" t="s">
        <v>3825</v>
      </c>
      <c r="D149" s="392" t="s">
        <v>997</v>
      </c>
      <c r="E149" s="509">
        <v>707.1</v>
      </c>
      <c r="F149" s="394">
        <f>VLOOKUP(B149,'Relatório de Composições'!A:I,9,0)</f>
        <v>12.819999999999999</v>
      </c>
      <c r="G149" s="396">
        <f t="shared" si="66"/>
        <v>0.2026</v>
      </c>
      <c r="H149" s="402">
        <f t="shared" si="67"/>
        <v>15.417331999999996</v>
      </c>
      <c r="I149" s="402">
        <f t="shared" si="68"/>
        <v>10901.6</v>
      </c>
      <c r="J149" s="393"/>
    </row>
    <row r="150" spans="1:10" s="387" customFormat="1" ht="60" x14ac:dyDescent="0.25">
      <c r="A150" s="397" t="s">
        <v>136</v>
      </c>
      <c r="B150" s="510">
        <v>92765</v>
      </c>
      <c r="C150" s="511" t="s">
        <v>3826</v>
      </c>
      <c r="D150" s="398" t="s">
        <v>997</v>
      </c>
      <c r="E150" s="512">
        <v>162.80000000000001</v>
      </c>
      <c r="F150" s="443">
        <f>VLOOKUP(B150,'Relatório de Composições'!A:I,9,0)</f>
        <v>14.63</v>
      </c>
      <c r="G150" s="513">
        <f t="shared" si="66"/>
        <v>0.2026</v>
      </c>
      <c r="H150" s="514">
        <f t="shared" si="67"/>
        <v>17.594037999999998</v>
      </c>
      <c r="I150" s="514">
        <f t="shared" si="68"/>
        <v>2864.31</v>
      </c>
      <c r="J150" s="397"/>
    </row>
    <row r="151" spans="1:10" s="387" customFormat="1" x14ac:dyDescent="0.25">
      <c r="A151" s="525" t="s">
        <v>14971</v>
      </c>
      <c r="B151" s="526" t="s">
        <v>12047</v>
      </c>
      <c r="C151" s="527" t="s">
        <v>12457</v>
      </c>
      <c r="D151" s="425"/>
      <c r="E151" s="528"/>
      <c r="F151" s="426" t="s">
        <v>12047</v>
      </c>
      <c r="G151" s="529"/>
      <c r="H151" s="530"/>
      <c r="I151" s="530"/>
      <c r="J151" s="531"/>
    </row>
    <row r="152" spans="1:10" s="387" customFormat="1" ht="30" x14ac:dyDescent="0.25">
      <c r="A152" s="448" t="s">
        <v>137</v>
      </c>
      <c r="B152" s="520" t="s">
        <v>1131</v>
      </c>
      <c r="C152" s="521" t="s">
        <v>1132</v>
      </c>
      <c r="D152" s="447" t="s">
        <v>932</v>
      </c>
      <c r="E152" s="522">
        <v>56.26</v>
      </c>
      <c r="F152" s="449">
        <f>VLOOKUP(B152,'Relatório de Composições'!A:I,9,0)</f>
        <v>361.75</v>
      </c>
      <c r="G152" s="523">
        <f>$J$1</f>
        <v>0.2026</v>
      </c>
      <c r="H152" s="524">
        <f>F152*(1+G152)</f>
        <v>435.04054999999994</v>
      </c>
      <c r="I152" s="524">
        <f>ROUND((E152*H152),2)</f>
        <v>24475.38</v>
      </c>
      <c r="J152" s="448"/>
    </row>
    <row r="153" spans="1:10" s="387" customFormat="1" x14ac:dyDescent="0.25">
      <c r="A153" s="404" t="s">
        <v>14972</v>
      </c>
      <c r="B153" s="429" t="s">
        <v>12047</v>
      </c>
      <c r="C153" s="405" t="s">
        <v>12458</v>
      </c>
      <c r="D153" s="406"/>
      <c r="E153" s="407"/>
      <c r="F153" s="408" t="s">
        <v>12047</v>
      </c>
      <c r="G153" s="430"/>
      <c r="H153" s="499"/>
      <c r="I153" s="499"/>
      <c r="J153" s="410"/>
    </row>
    <row r="154" spans="1:10" s="387" customFormat="1" x14ac:dyDescent="0.25">
      <c r="A154" s="417" t="s">
        <v>14973</v>
      </c>
      <c r="B154" s="432" t="s">
        <v>12047</v>
      </c>
      <c r="C154" s="418" t="s">
        <v>12459</v>
      </c>
      <c r="D154" s="419"/>
      <c r="E154" s="420"/>
      <c r="F154" s="421" t="s">
        <v>12047</v>
      </c>
      <c r="G154" s="427"/>
      <c r="H154" s="500"/>
      <c r="I154" s="500"/>
      <c r="J154" s="423"/>
    </row>
    <row r="155" spans="1:10" s="387" customFormat="1" ht="30" x14ac:dyDescent="0.25">
      <c r="A155" s="448" t="s">
        <v>138</v>
      </c>
      <c r="B155" s="520">
        <v>92265</v>
      </c>
      <c r="C155" s="521" t="s">
        <v>1133</v>
      </c>
      <c r="D155" s="447" t="s">
        <v>913</v>
      </c>
      <c r="E155" s="522">
        <v>2129.34</v>
      </c>
      <c r="F155" s="449">
        <f>VLOOKUP(B155,'Relatório de Composições'!A:I,9,0)</f>
        <v>118.63</v>
      </c>
      <c r="G155" s="523">
        <f>$J$1</f>
        <v>0.2026</v>
      </c>
      <c r="H155" s="524">
        <f>F155*(1+G155)</f>
        <v>142.66443799999999</v>
      </c>
      <c r="I155" s="524">
        <f>ROUND((E155*H155),2)</f>
        <v>303781.09000000003</v>
      </c>
      <c r="J155" s="448"/>
    </row>
    <row r="156" spans="1:10" s="387" customFormat="1" x14ac:dyDescent="0.25">
      <c r="A156" s="525" t="s">
        <v>14974</v>
      </c>
      <c r="B156" s="526" t="s">
        <v>12047</v>
      </c>
      <c r="C156" s="527" t="s">
        <v>12456</v>
      </c>
      <c r="D156" s="425"/>
      <c r="E156" s="528"/>
      <c r="F156" s="426" t="s">
        <v>12047</v>
      </c>
      <c r="G156" s="529"/>
      <c r="H156" s="530"/>
      <c r="I156" s="530"/>
      <c r="J156" s="531"/>
    </row>
    <row r="157" spans="1:10" s="387" customFormat="1" ht="60" x14ac:dyDescent="0.25">
      <c r="A157" s="399" t="s">
        <v>139</v>
      </c>
      <c r="B157" s="515">
        <v>92759</v>
      </c>
      <c r="C157" s="516" t="s">
        <v>3820</v>
      </c>
      <c r="D157" s="400" t="s">
        <v>997</v>
      </c>
      <c r="E157" s="517">
        <v>3199.8</v>
      </c>
      <c r="F157" s="453">
        <f>VLOOKUP(B157,'Relatório de Composições'!A:I,9,0)</f>
        <v>18.179999999999996</v>
      </c>
      <c r="G157" s="518">
        <f t="shared" ref="G157:G164" si="69">$J$1</f>
        <v>0.2026</v>
      </c>
      <c r="H157" s="519">
        <f t="shared" ref="H157:H164" si="70">F157*(1+G157)</f>
        <v>21.863267999999994</v>
      </c>
      <c r="I157" s="519">
        <f t="shared" ref="I157:I164" si="71">ROUND((E157*H157),2)</f>
        <v>69958.080000000002</v>
      </c>
      <c r="J157" s="399"/>
    </row>
    <row r="158" spans="1:10" s="387" customFormat="1" ht="60" x14ac:dyDescent="0.25">
      <c r="A158" s="393" t="s">
        <v>140</v>
      </c>
      <c r="B158" s="401">
        <v>92760</v>
      </c>
      <c r="C158" s="395" t="s">
        <v>3821</v>
      </c>
      <c r="D158" s="392" t="s">
        <v>997</v>
      </c>
      <c r="E158" s="509">
        <v>2577.1999999999998</v>
      </c>
      <c r="F158" s="394">
        <f>VLOOKUP(B158,'Relatório de Composições'!A:I,9,0)</f>
        <v>17.809999999999999</v>
      </c>
      <c r="G158" s="396">
        <f t="shared" si="69"/>
        <v>0.2026</v>
      </c>
      <c r="H158" s="402">
        <f t="shared" si="70"/>
        <v>21.418305999999998</v>
      </c>
      <c r="I158" s="402">
        <f t="shared" si="71"/>
        <v>55199.26</v>
      </c>
      <c r="J158" s="393"/>
    </row>
    <row r="159" spans="1:10" s="387" customFormat="1" ht="60" x14ac:dyDescent="0.25">
      <c r="A159" s="393" t="s">
        <v>141</v>
      </c>
      <c r="B159" s="401">
        <v>92761</v>
      </c>
      <c r="C159" s="395" t="s">
        <v>3822</v>
      </c>
      <c r="D159" s="392" t="s">
        <v>997</v>
      </c>
      <c r="E159" s="509">
        <v>267.8</v>
      </c>
      <c r="F159" s="394">
        <f>VLOOKUP(B159,'Relatório de Composições'!A:I,9,0)</f>
        <v>17.2</v>
      </c>
      <c r="G159" s="396">
        <f t="shared" si="69"/>
        <v>0.2026</v>
      </c>
      <c r="H159" s="402">
        <f t="shared" si="70"/>
        <v>20.684719999999999</v>
      </c>
      <c r="I159" s="402">
        <f t="shared" si="71"/>
        <v>5539.37</v>
      </c>
      <c r="J159" s="393"/>
    </row>
    <row r="160" spans="1:10" s="387" customFormat="1" ht="60" x14ac:dyDescent="0.25">
      <c r="A160" s="393" t="s">
        <v>142</v>
      </c>
      <c r="B160" s="401">
        <v>92762</v>
      </c>
      <c r="C160" s="395" t="s">
        <v>3823</v>
      </c>
      <c r="D160" s="392" t="s">
        <v>997</v>
      </c>
      <c r="E160" s="509">
        <v>2467.6</v>
      </c>
      <c r="F160" s="394">
        <f>VLOOKUP(B160,'Relatório de Composições'!A:I,9,0)</f>
        <v>15.6</v>
      </c>
      <c r="G160" s="396">
        <f t="shared" si="69"/>
        <v>0.2026</v>
      </c>
      <c r="H160" s="402">
        <f t="shared" si="70"/>
        <v>18.760559999999998</v>
      </c>
      <c r="I160" s="402">
        <f t="shared" si="71"/>
        <v>46293.56</v>
      </c>
      <c r="J160" s="393"/>
    </row>
    <row r="161" spans="1:10" s="387" customFormat="1" ht="60" x14ac:dyDescent="0.25">
      <c r="A161" s="393" t="s">
        <v>143</v>
      </c>
      <c r="B161" s="401">
        <v>92763</v>
      </c>
      <c r="C161" s="395" t="s">
        <v>3824</v>
      </c>
      <c r="D161" s="392" t="s">
        <v>997</v>
      </c>
      <c r="E161" s="509">
        <v>2643.1</v>
      </c>
      <c r="F161" s="394">
        <f>VLOOKUP(B161,'Relatório de Composições'!A:I,9,0)</f>
        <v>13.27</v>
      </c>
      <c r="G161" s="396">
        <f t="shared" si="69"/>
        <v>0.2026</v>
      </c>
      <c r="H161" s="402">
        <f t="shared" si="70"/>
        <v>15.958501999999998</v>
      </c>
      <c r="I161" s="402">
        <f t="shared" si="71"/>
        <v>42179.92</v>
      </c>
      <c r="J161" s="393"/>
    </row>
    <row r="162" spans="1:10" s="387" customFormat="1" ht="60" x14ac:dyDescent="0.25">
      <c r="A162" s="393" t="s">
        <v>144</v>
      </c>
      <c r="B162" s="401">
        <v>92764</v>
      </c>
      <c r="C162" s="395" t="s">
        <v>3825</v>
      </c>
      <c r="D162" s="392" t="s">
        <v>997</v>
      </c>
      <c r="E162" s="509">
        <v>4072.5</v>
      </c>
      <c r="F162" s="394">
        <f>VLOOKUP(B162,'Relatório de Composições'!A:I,9,0)</f>
        <v>12.819999999999999</v>
      </c>
      <c r="G162" s="396">
        <f t="shared" si="69"/>
        <v>0.2026</v>
      </c>
      <c r="H162" s="402">
        <f t="shared" si="70"/>
        <v>15.417331999999996</v>
      </c>
      <c r="I162" s="402">
        <f t="shared" si="71"/>
        <v>62787.08</v>
      </c>
      <c r="J162" s="393"/>
    </row>
    <row r="163" spans="1:10" s="387" customFormat="1" ht="60" x14ac:dyDescent="0.25">
      <c r="A163" s="393" t="s">
        <v>146</v>
      </c>
      <c r="B163" s="401">
        <v>92765</v>
      </c>
      <c r="C163" s="395" t="s">
        <v>3826</v>
      </c>
      <c r="D163" s="392" t="s">
        <v>997</v>
      </c>
      <c r="E163" s="509">
        <v>3404.3</v>
      </c>
      <c r="F163" s="394">
        <f>VLOOKUP(B163,'Relatório de Composições'!A:I,9,0)</f>
        <v>14.63</v>
      </c>
      <c r="G163" s="396">
        <f t="shared" si="69"/>
        <v>0.2026</v>
      </c>
      <c r="H163" s="402">
        <f t="shared" si="70"/>
        <v>17.594037999999998</v>
      </c>
      <c r="I163" s="402">
        <f t="shared" si="71"/>
        <v>59895.38</v>
      </c>
      <c r="J163" s="393"/>
    </row>
    <row r="164" spans="1:10" s="387" customFormat="1" ht="60" x14ac:dyDescent="0.25">
      <c r="A164" s="397" t="s">
        <v>13348</v>
      </c>
      <c r="B164" s="510">
        <v>92766</v>
      </c>
      <c r="C164" s="511" t="s">
        <v>3827</v>
      </c>
      <c r="D164" s="398" t="s">
        <v>997</v>
      </c>
      <c r="E164" s="512">
        <v>827.5</v>
      </c>
      <c r="F164" s="443">
        <f>VLOOKUP(B164,'Relatório de Composições'!A:I,9,0)</f>
        <v>14.4</v>
      </c>
      <c r="G164" s="513">
        <f t="shared" si="69"/>
        <v>0.2026</v>
      </c>
      <c r="H164" s="514">
        <f t="shared" si="70"/>
        <v>17.317439999999998</v>
      </c>
      <c r="I164" s="514">
        <f t="shared" si="71"/>
        <v>14330.18</v>
      </c>
      <c r="J164" s="397"/>
    </row>
    <row r="165" spans="1:10" s="387" customFormat="1" x14ac:dyDescent="0.25">
      <c r="A165" s="525" t="s">
        <v>14975</v>
      </c>
      <c r="B165" s="526" t="s">
        <v>12047</v>
      </c>
      <c r="C165" s="527" t="s">
        <v>12457</v>
      </c>
      <c r="D165" s="425"/>
      <c r="E165" s="528"/>
      <c r="F165" s="426" t="s">
        <v>12047</v>
      </c>
      <c r="G165" s="529"/>
      <c r="H165" s="530"/>
      <c r="I165" s="530"/>
      <c r="J165" s="531"/>
    </row>
    <row r="166" spans="1:10" s="387" customFormat="1" ht="30" x14ac:dyDescent="0.25">
      <c r="A166" s="448" t="s">
        <v>147</v>
      </c>
      <c r="B166" s="520" t="s">
        <v>1131</v>
      </c>
      <c r="C166" s="521" t="s">
        <v>1132</v>
      </c>
      <c r="D166" s="447" t="s">
        <v>932</v>
      </c>
      <c r="E166" s="522">
        <v>197.68</v>
      </c>
      <c r="F166" s="449">
        <f>VLOOKUP(B166,'Relatório de Composições'!A:I,9,0)</f>
        <v>361.75</v>
      </c>
      <c r="G166" s="523">
        <f>$J$1</f>
        <v>0.2026</v>
      </c>
      <c r="H166" s="524">
        <f>F166*(1+G166)</f>
        <v>435.04054999999994</v>
      </c>
      <c r="I166" s="524">
        <f>ROUND((E166*H166),2)</f>
        <v>85998.82</v>
      </c>
      <c r="J166" s="448"/>
    </row>
    <row r="167" spans="1:10" s="387" customFormat="1" x14ac:dyDescent="0.25">
      <c r="A167" s="404" t="s">
        <v>14976</v>
      </c>
      <c r="B167" s="429" t="s">
        <v>12047</v>
      </c>
      <c r="C167" s="405" t="s">
        <v>12460</v>
      </c>
      <c r="D167" s="406"/>
      <c r="E167" s="407"/>
      <c r="F167" s="408" t="s">
        <v>12047</v>
      </c>
      <c r="G167" s="430"/>
      <c r="H167" s="499"/>
      <c r="I167" s="499"/>
      <c r="J167" s="410"/>
    </row>
    <row r="168" spans="1:10" s="387" customFormat="1" x14ac:dyDescent="0.25">
      <c r="A168" s="417" t="s">
        <v>14977</v>
      </c>
      <c r="B168" s="432" t="s">
        <v>12047</v>
      </c>
      <c r="C168" s="418" t="s">
        <v>12459</v>
      </c>
      <c r="D168" s="419"/>
      <c r="E168" s="420"/>
      <c r="F168" s="421" t="s">
        <v>12047</v>
      </c>
      <c r="G168" s="427"/>
      <c r="H168" s="500"/>
      <c r="I168" s="500"/>
      <c r="J168" s="423"/>
    </row>
    <row r="169" spans="1:10" s="387" customFormat="1" ht="30" x14ac:dyDescent="0.25">
      <c r="A169" s="399" t="s">
        <v>149</v>
      </c>
      <c r="B169" s="515">
        <v>92268</v>
      </c>
      <c r="C169" s="516" t="s">
        <v>1157</v>
      </c>
      <c r="D169" s="400" t="s">
        <v>913</v>
      </c>
      <c r="E169" s="517">
        <v>125.3</v>
      </c>
      <c r="F169" s="453">
        <f>VLOOKUP(B169,'Relatório de Composições'!A:I,9,0)</f>
        <v>99.06</v>
      </c>
      <c r="G169" s="518">
        <f t="shared" ref="G169:G170" si="72">$J$1</f>
        <v>0.2026</v>
      </c>
      <c r="H169" s="519">
        <f t="shared" ref="H169:H170" si="73">F169*(1+G169)</f>
        <v>119.12955599999999</v>
      </c>
      <c r="I169" s="519">
        <f t="shared" ref="I169:I170" si="74">ROUND((E169*H169),2)</f>
        <v>14926.93</v>
      </c>
      <c r="J169" s="399"/>
    </row>
    <row r="170" spans="1:10" s="387" customFormat="1" ht="60" x14ac:dyDescent="0.25">
      <c r="A170" s="397" t="s">
        <v>13349</v>
      </c>
      <c r="B170" s="510">
        <v>92490</v>
      </c>
      <c r="C170" s="511" t="s">
        <v>1159</v>
      </c>
      <c r="D170" s="398" t="s">
        <v>913</v>
      </c>
      <c r="E170" s="512">
        <v>1841.72</v>
      </c>
      <c r="F170" s="443">
        <f>VLOOKUP(B170,'Relatório de Composições'!A:I,9,0)</f>
        <v>48.470000000000006</v>
      </c>
      <c r="G170" s="513">
        <f t="shared" si="72"/>
        <v>0.2026</v>
      </c>
      <c r="H170" s="514">
        <f t="shared" si="73"/>
        <v>58.290022</v>
      </c>
      <c r="I170" s="514">
        <f t="shared" si="74"/>
        <v>107353.9</v>
      </c>
      <c r="J170" s="397"/>
    </row>
    <row r="171" spans="1:10" s="387" customFormat="1" x14ac:dyDescent="0.25">
      <c r="A171" s="525" t="s">
        <v>14978</v>
      </c>
      <c r="B171" s="526" t="s">
        <v>12047</v>
      </c>
      <c r="C171" s="527" t="s">
        <v>12456</v>
      </c>
      <c r="D171" s="425"/>
      <c r="E171" s="528"/>
      <c r="F171" s="426" t="s">
        <v>12047</v>
      </c>
      <c r="G171" s="529"/>
      <c r="H171" s="530"/>
      <c r="I171" s="530"/>
      <c r="J171" s="531"/>
    </row>
    <row r="172" spans="1:10" s="387" customFormat="1" ht="45" x14ac:dyDescent="0.25">
      <c r="A172" s="399" t="s">
        <v>151</v>
      </c>
      <c r="B172" s="515">
        <v>92768</v>
      </c>
      <c r="C172" s="516" t="s">
        <v>3829</v>
      </c>
      <c r="D172" s="400" t="s">
        <v>997</v>
      </c>
      <c r="E172" s="517">
        <v>27</v>
      </c>
      <c r="F172" s="453">
        <f>VLOOKUP(B172,'Relatório de Composições'!A:I,9,0)</f>
        <v>16.86</v>
      </c>
      <c r="G172" s="518">
        <f t="shared" ref="G172:G177" si="75">$J$1</f>
        <v>0.2026</v>
      </c>
      <c r="H172" s="519">
        <f t="shared" ref="H172:H177" si="76">F172*(1+G172)</f>
        <v>20.275835999999998</v>
      </c>
      <c r="I172" s="519">
        <f t="shared" ref="I172:I177" si="77">ROUND((E172*H172),2)</f>
        <v>547.45000000000005</v>
      </c>
      <c r="J172" s="399"/>
    </row>
    <row r="173" spans="1:10" s="387" customFormat="1" ht="45" x14ac:dyDescent="0.25">
      <c r="A173" s="393" t="s">
        <v>152</v>
      </c>
      <c r="B173" s="401">
        <v>92769</v>
      </c>
      <c r="C173" s="395" t="s">
        <v>3830</v>
      </c>
      <c r="D173" s="392" t="s">
        <v>997</v>
      </c>
      <c r="E173" s="509">
        <v>10827.4</v>
      </c>
      <c r="F173" s="394">
        <f>VLOOKUP(B173,'Relatório de Composições'!A:I,9,0)</f>
        <v>16.79</v>
      </c>
      <c r="G173" s="396">
        <f t="shared" si="75"/>
        <v>0.2026</v>
      </c>
      <c r="H173" s="402">
        <f t="shared" si="76"/>
        <v>20.191653999999996</v>
      </c>
      <c r="I173" s="402">
        <f t="shared" si="77"/>
        <v>218623.11</v>
      </c>
      <c r="J173" s="393"/>
    </row>
    <row r="174" spans="1:10" s="387" customFormat="1" ht="45" x14ac:dyDescent="0.25">
      <c r="A174" s="393" t="s">
        <v>153</v>
      </c>
      <c r="B174" s="401">
        <v>92770</v>
      </c>
      <c r="C174" s="395" t="s">
        <v>3831</v>
      </c>
      <c r="D174" s="392" t="s">
        <v>997</v>
      </c>
      <c r="E174" s="509">
        <v>3488.4</v>
      </c>
      <c r="F174" s="394">
        <f>VLOOKUP(B174,'Relatório de Composições'!A:I,9,0)</f>
        <v>16.41</v>
      </c>
      <c r="G174" s="396">
        <f t="shared" si="75"/>
        <v>0.2026</v>
      </c>
      <c r="H174" s="402">
        <f t="shared" si="76"/>
        <v>19.734665999999997</v>
      </c>
      <c r="I174" s="402">
        <f t="shared" si="77"/>
        <v>68842.41</v>
      </c>
      <c r="J174" s="393"/>
    </row>
    <row r="175" spans="1:10" s="387" customFormat="1" ht="45" x14ac:dyDescent="0.25">
      <c r="A175" s="393" t="s">
        <v>154</v>
      </c>
      <c r="B175" s="401">
        <v>92771</v>
      </c>
      <c r="C175" s="395" t="s">
        <v>3832</v>
      </c>
      <c r="D175" s="392" t="s">
        <v>997</v>
      </c>
      <c r="E175" s="509">
        <v>9271.7000000000007</v>
      </c>
      <c r="F175" s="394">
        <f>VLOOKUP(B175,'Relatório de Composições'!A:I,9,0)</f>
        <v>14.98</v>
      </c>
      <c r="G175" s="396">
        <f t="shared" si="75"/>
        <v>0.2026</v>
      </c>
      <c r="H175" s="402">
        <f t="shared" si="76"/>
        <v>18.014948</v>
      </c>
      <c r="I175" s="402">
        <f t="shared" si="77"/>
        <v>167029.19</v>
      </c>
      <c r="J175" s="393"/>
    </row>
    <row r="176" spans="1:10" s="387" customFormat="1" ht="45" x14ac:dyDescent="0.25">
      <c r="A176" s="393" t="s">
        <v>155</v>
      </c>
      <c r="B176" s="401">
        <v>92772</v>
      </c>
      <c r="C176" s="395" t="s">
        <v>3833</v>
      </c>
      <c r="D176" s="392" t="s">
        <v>997</v>
      </c>
      <c r="E176" s="509">
        <v>6889.8</v>
      </c>
      <c r="F176" s="394">
        <f>VLOOKUP(B176,'Relatório de Composições'!A:I,9,0)</f>
        <v>12.81</v>
      </c>
      <c r="G176" s="396">
        <f t="shared" si="75"/>
        <v>0.2026</v>
      </c>
      <c r="H176" s="402">
        <f t="shared" si="76"/>
        <v>15.405306</v>
      </c>
      <c r="I176" s="402">
        <f t="shared" si="77"/>
        <v>106139.48</v>
      </c>
      <c r="J176" s="393"/>
    </row>
    <row r="177" spans="1:10" s="387" customFormat="1" ht="45" x14ac:dyDescent="0.25">
      <c r="A177" s="397" t="s">
        <v>156</v>
      </c>
      <c r="B177" s="510">
        <v>92773</v>
      </c>
      <c r="C177" s="511" t="s">
        <v>3834</v>
      </c>
      <c r="D177" s="398" t="s">
        <v>997</v>
      </c>
      <c r="E177" s="512">
        <v>32.4</v>
      </c>
      <c r="F177" s="443">
        <f>VLOOKUP(B177,'Relatório de Composições'!A:I,9,0)</f>
        <v>12.469999999999999</v>
      </c>
      <c r="G177" s="513">
        <f t="shared" si="75"/>
        <v>0.2026</v>
      </c>
      <c r="H177" s="514">
        <f t="shared" si="76"/>
        <v>14.996421999999997</v>
      </c>
      <c r="I177" s="514">
        <f t="shared" si="77"/>
        <v>485.88</v>
      </c>
      <c r="J177" s="397"/>
    </row>
    <row r="178" spans="1:10" s="387" customFormat="1" x14ac:dyDescent="0.25">
      <c r="A178" s="525" t="s">
        <v>14979</v>
      </c>
      <c r="B178" s="526" t="s">
        <v>12047</v>
      </c>
      <c r="C178" s="527" t="s">
        <v>12457</v>
      </c>
      <c r="D178" s="425"/>
      <c r="E178" s="528"/>
      <c r="F178" s="426" t="s">
        <v>12047</v>
      </c>
      <c r="G178" s="529"/>
      <c r="H178" s="530"/>
      <c r="I178" s="530"/>
      <c r="J178" s="531"/>
    </row>
    <row r="179" spans="1:10" s="387" customFormat="1" ht="30" x14ac:dyDescent="0.25">
      <c r="A179" s="448" t="s">
        <v>157</v>
      </c>
      <c r="B179" s="520" t="s">
        <v>1131</v>
      </c>
      <c r="C179" s="521" t="s">
        <v>1132</v>
      </c>
      <c r="D179" s="447" t="s">
        <v>932</v>
      </c>
      <c r="E179" s="522">
        <v>416.79</v>
      </c>
      <c r="F179" s="449">
        <f>VLOOKUP(B179,'Relatório de Composições'!A:I,9,0)</f>
        <v>361.75</v>
      </c>
      <c r="G179" s="523">
        <f>$J$1</f>
        <v>0.2026</v>
      </c>
      <c r="H179" s="524">
        <f>F179*(1+G179)</f>
        <v>435.04054999999994</v>
      </c>
      <c r="I179" s="524">
        <f>ROUND((E179*H179),2)</f>
        <v>181320.55</v>
      </c>
      <c r="J179" s="448"/>
    </row>
    <row r="180" spans="1:10" s="387" customFormat="1" x14ac:dyDescent="0.25">
      <c r="A180" s="404" t="s">
        <v>14980</v>
      </c>
      <c r="B180" s="429" t="s">
        <v>12047</v>
      </c>
      <c r="C180" s="405" t="s">
        <v>14981</v>
      </c>
      <c r="D180" s="406"/>
      <c r="E180" s="407"/>
      <c r="F180" s="408" t="s">
        <v>12047</v>
      </c>
      <c r="G180" s="430"/>
      <c r="H180" s="499"/>
      <c r="I180" s="499"/>
      <c r="J180" s="410"/>
    </row>
    <row r="181" spans="1:10" s="387" customFormat="1" x14ac:dyDescent="0.25">
      <c r="A181" s="417" t="s">
        <v>14982</v>
      </c>
      <c r="B181" s="432" t="s">
        <v>12047</v>
      </c>
      <c r="C181" s="418" t="s">
        <v>12459</v>
      </c>
      <c r="D181" s="419"/>
      <c r="E181" s="420"/>
      <c r="F181" s="421" t="s">
        <v>12047</v>
      </c>
      <c r="G181" s="427"/>
      <c r="H181" s="500"/>
      <c r="I181" s="500"/>
      <c r="J181" s="423"/>
    </row>
    <row r="182" spans="1:10" s="387" customFormat="1" ht="45" x14ac:dyDescent="0.25">
      <c r="A182" s="448" t="s">
        <v>159</v>
      </c>
      <c r="B182" s="520">
        <v>91005</v>
      </c>
      <c r="C182" s="521" t="s">
        <v>1164</v>
      </c>
      <c r="D182" s="447" t="s">
        <v>913</v>
      </c>
      <c r="E182" s="522">
        <v>281.52999999999997</v>
      </c>
      <c r="F182" s="449">
        <f>VLOOKUP(B182,'Relatório de Composições'!A:I,9,0)</f>
        <v>18.309999999999995</v>
      </c>
      <c r="G182" s="523">
        <f>$J$1</f>
        <v>0.2026</v>
      </c>
      <c r="H182" s="524">
        <f>F182*(1+G182)</f>
        <v>22.019605999999992</v>
      </c>
      <c r="I182" s="524">
        <f>ROUND((E182*H182),2)</f>
        <v>6199.18</v>
      </c>
      <c r="J182" s="448"/>
    </row>
    <row r="183" spans="1:10" s="387" customFormat="1" x14ac:dyDescent="0.25">
      <c r="A183" s="525" t="s">
        <v>14983</v>
      </c>
      <c r="B183" s="526" t="s">
        <v>12047</v>
      </c>
      <c r="C183" s="527" t="s">
        <v>12456</v>
      </c>
      <c r="D183" s="425"/>
      <c r="E183" s="528"/>
      <c r="F183" s="426" t="s">
        <v>12047</v>
      </c>
      <c r="G183" s="529"/>
      <c r="H183" s="530"/>
      <c r="I183" s="530"/>
      <c r="J183" s="531"/>
    </row>
    <row r="184" spans="1:10" s="387" customFormat="1" ht="45" x14ac:dyDescent="0.25">
      <c r="A184" s="399" t="s">
        <v>160</v>
      </c>
      <c r="B184" s="515">
        <v>92916</v>
      </c>
      <c r="C184" s="516" t="s">
        <v>3865</v>
      </c>
      <c r="D184" s="400" t="s">
        <v>997</v>
      </c>
      <c r="E184" s="517">
        <v>420.5</v>
      </c>
      <c r="F184" s="453">
        <f>VLOOKUP(B184,'Relatório de Composições'!A:I,9,0)</f>
        <v>18.84</v>
      </c>
      <c r="G184" s="518">
        <f t="shared" ref="G184:G188" si="78">$J$1</f>
        <v>0.2026</v>
      </c>
      <c r="H184" s="519">
        <f t="shared" ref="H184:H188" si="79">F184*(1+G184)</f>
        <v>22.656983999999998</v>
      </c>
      <c r="I184" s="519">
        <f t="shared" ref="I184:I188" si="80">ROUND((E184*H184),2)</f>
        <v>9527.26</v>
      </c>
      <c r="J184" s="399"/>
    </row>
    <row r="185" spans="1:10" s="387" customFormat="1" ht="45" x14ac:dyDescent="0.25">
      <c r="A185" s="393" t="s">
        <v>161</v>
      </c>
      <c r="B185" s="401">
        <v>92917</v>
      </c>
      <c r="C185" s="395" t="s">
        <v>3866</v>
      </c>
      <c r="D185" s="392" t="s">
        <v>997</v>
      </c>
      <c r="E185" s="509">
        <v>506.2</v>
      </c>
      <c r="F185" s="394">
        <f>VLOOKUP(B185,'Relatório de Composições'!A:I,9,0)</f>
        <v>17.959999999999997</v>
      </c>
      <c r="G185" s="396">
        <f t="shared" si="78"/>
        <v>0.2026</v>
      </c>
      <c r="H185" s="402">
        <f t="shared" si="79"/>
        <v>21.598695999999993</v>
      </c>
      <c r="I185" s="402">
        <f t="shared" si="80"/>
        <v>10933.26</v>
      </c>
      <c r="J185" s="393"/>
    </row>
    <row r="186" spans="1:10" s="387" customFormat="1" ht="45" x14ac:dyDescent="0.25">
      <c r="A186" s="393" t="s">
        <v>162</v>
      </c>
      <c r="B186" s="401">
        <v>92919</v>
      </c>
      <c r="C186" s="395" t="s">
        <v>3867</v>
      </c>
      <c r="D186" s="392" t="s">
        <v>997</v>
      </c>
      <c r="E186" s="509">
        <v>1685.9</v>
      </c>
      <c r="F186" s="394">
        <f>VLOOKUP(B186,'Relatório de Composições'!A:I,9,0)</f>
        <v>16.18</v>
      </c>
      <c r="G186" s="396">
        <f t="shared" si="78"/>
        <v>0.2026</v>
      </c>
      <c r="H186" s="402">
        <f t="shared" si="79"/>
        <v>19.458067999999997</v>
      </c>
      <c r="I186" s="402">
        <f t="shared" si="80"/>
        <v>32804.36</v>
      </c>
      <c r="J186" s="393"/>
    </row>
    <row r="187" spans="1:10" s="387" customFormat="1" ht="45" x14ac:dyDescent="0.25">
      <c r="A187" s="393" t="s">
        <v>163</v>
      </c>
      <c r="B187" s="401">
        <v>92921</v>
      </c>
      <c r="C187" s="395" t="s">
        <v>3868</v>
      </c>
      <c r="D187" s="392" t="s">
        <v>997</v>
      </c>
      <c r="E187" s="509">
        <v>1051.9000000000001</v>
      </c>
      <c r="F187" s="394">
        <f>VLOOKUP(B187,'Relatório de Composições'!A:I,9,0)</f>
        <v>13.69</v>
      </c>
      <c r="G187" s="396">
        <f t="shared" si="78"/>
        <v>0.2026</v>
      </c>
      <c r="H187" s="402">
        <f t="shared" si="79"/>
        <v>16.463593999999997</v>
      </c>
      <c r="I187" s="402">
        <f t="shared" si="80"/>
        <v>17318.05</v>
      </c>
      <c r="J187" s="393"/>
    </row>
    <row r="188" spans="1:10" s="387" customFormat="1" ht="45" x14ac:dyDescent="0.25">
      <c r="A188" s="397" t="s">
        <v>164</v>
      </c>
      <c r="B188" s="510">
        <v>92922</v>
      </c>
      <c r="C188" s="511" t="s">
        <v>3869</v>
      </c>
      <c r="D188" s="398" t="s">
        <v>997</v>
      </c>
      <c r="E188" s="512">
        <v>10698.8</v>
      </c>
      <c r="F188" s="443">
        <f>VLOOKUP(B188,'Relatório de Composições'!A:I,9,0)</f>
        <v>13.109999999999998</v>
      </c>
      <c r="G188" s="513">
        <f t="shared" si="78"/>
        <v>0.2026</v>
      </c>
      <c r="H188" s="514">
        <f t="shared" si="79"/>
        <v>15.766085999999996</v>
      </c>
      <c r="I188" s="514">
        <f t="shared" si="80"/>
        <v>168678.2</v>
      </c>
      <c r="J188" s="397"/>
    </row>
    <row r="189" spans="1:10" s="387" customFormat="1" x14ac:dyDescent="0.25">
      <c r="A189" s="525" t="s">
        <v>14984</v>
      </c>
      <c r="B189" s="526" t="s">
        <v>12047</v>
      </c>
      <c r="C189" s="527" t="s">
        <v>12457</v>
      </c>
      <c r="D189" s="425"/>
      <c r="E189" s="528"/>
      <c r="F189" s="426" t="s">
        <v>12047</v>
      </c>
      <c r="G189" s="529"/>
      <c r="H189" s="530"/>
      <c r="I189" s="530"/>
      <c r="J189" s="531"/>
    </row>
    <row r="190" spans="1:10" s="387" customFormat="1" ht="30" x14ac:dyDescent="0.25">
      <c r="A190" s="448" t="s">
        <v>165</v>
      </c>
      <c r="B190" s="520" t="s">
        <v>1131</v>
      </c>
      <c r="C190" s="521" t="s">
        <v>1132</v>
      </c>
      <c r="D190" s="447" t="s">
        <v>932</v>
      </c>
      <c r="E190" s="522">
        <v>35.979999999999997</v>
      </c>
      <c r="F190" s="449">
        <f>VLOOKUP(B190,'Relatório de Composições'!A:I,9,0)</f>
        <v>361.75</v>
      </c>
      <c r="G190" s="523">
        <f>$J$1</f>
        <v>0.2026</v>
      </c>
      <c r="H190" s="524">
        <f>F190*(1+G190)</f>
        <v>435.04054999999994</v>
      </c>
      <c r="I190" s="524">
        <f>ROUND((E190*H190),2)</f>
        <v>15652.76</v>
      </c>
      <c r="J190" s="448"/>
    </row>
    <row r="191" spans="1:10" s="387" customFormat="1" x14ac:dyDescent="0.25">
      <c r="A191" s="525" t="s">
        <v>14985</v>
      </c>
      <c r="B191" s="526" t="s">
        <v>12047</v>
      </c>
      <c r="C191" s="527" t="s">
        <v>13356</v>
      </c>
      <c r="D191" s="425"/>
      <c r="E191" s="528"/>
      <c r="F191" s="426" t="s">
        <v>12047</v>
      </c>
      <c r="G191" s="529"/>
      <c r="H191" s="530"/>
      <c r="I191" s="530"/>
      <c r="J191" s="531"/>
    </row>
    <row r="192" spans="1:10" s="387" customFormat="1" ht="45" x14ac:dyDescent="0.25">
      <c r="A192" s="448" t="s">
        <v>167</v>
      </c>
      <c r="B192" s="520" t="s">
        <v>1166</v>
      </c>
      <c r="C192" s="521" t="s">
        <v>1167</v>
      </c>
      <c r="D192" s="447" t="s">
        <v>913</v>
      </c>
      <c r="E192" s="522">
        <v>157.86000000000001</v>
      </c>
      <c r="F192" s="449">
        <f>VLOOKUP(B192,'Relatório de Composições'!A:I,9,0)</f>
        <v>47.86</v>
      </c>
      <c r="G192" s="523">
        <f>$J$1</f>
        <v>0.2026</v>
      </c>
      <c r="H192" s="524">
        <f>F192*(1+G192)</f>
        <v>57.556435999999991</v>
      </c>
      <c r="I192" s="524">
        <f>ROUND((E192*H192),2)</f>
        <v>9085.86</v>
      </c>
      <c r="J192" s="448"/>
    </row>
    <row r="193" spans="1:10" s="387" customFormat="1" x14ac:dyDescent="0.25">
      <c r="A193" s="404" t="s">
        <v>14986</v>
      </c>
      <c r="B193" s="429" t="s">
        <v>12047</v>
      </c>
      <c r="C193" s="405" t="s">
        <v>14987</v>
      </c>
      <c r="D193" s="406"/>
      <c r="E193" s="407"/>
      <c r="F193" s="408" t="s">
        <v>12047</v>
      </c>
      <c r="G193" s="430"/>
      <c r="H193" s="499"/>
      <c r="I193" s="499"/>
      <c r="J193" s="410"/>
    </row>
    <row r="194" spans="1:10" s="387" customFormat="1" x14ac:dyDescent="0.25">
      <c r="A194" s="417" t="s">
        <v>14988</v>
      </c>
      <c r="B194" s="432" t="s">
        <v>12047</v>
      </c>
      <c r="C194" s="418" t="s">
        <v>12459</v>
      </c>
      <c r="D194" s="419"/>
      <c r="E194" s="420"/>
      <c r="F194" s="421" t="s">
        <v>12047</v>
      </c>
      <c r="G194" s="427"/>
      <c r="H194" s="500"/>
      <c r="I194" s="500"/>
      <c r="J194" s="423"/>
    </row>
    <row r="195" spans="1:10" s="387" customFormat="1" ht="30" x14ac:dyDescent="0.25">
      <c r="A195" s="448" t="s">
        <v>169</v>
      </c>
      <c r="B195" s="520">
        <v>95935</v>
      </c>
      <c r="C195" s="521" t="s">
        <v>1169</v>
      </c>
      <c r="D195" s="447" t="s">
        <v>913</v>
      </c>
      <c r="E195" s="522">
        <v>30.65</v>
      </c>
      <c r="F195" s="449">
        <f>VLOOKUP(B195,'Relatório de Composições'!A:I,9,0)</f>
        <v>162.99</v>
      </c>
      <c r="G195" s="523">
        <f>$J$1</f>
        <v>0.2026</v>
      </c>
      <c r="H195" s="524">
        <f>F195*(1+G195)</f>
        <v>196.011774</v>
      </c>
      <c r="I195" s="524">
        <f>ROUND((E195*H195),2)</f>
        <v>6007.76</v>
      </c>
      <c r="J195" s="448"/>
    </row>
    <row r="196" spans="1:10" s="387" customFormat="1" x14ac:dyDescent="0.25">
      <c r="A196" s="525" t="s">
        <v>14989</v>
      </c>
      <c r="B196" s="526" t="s">
        <v>12047</v>
      </c>
      <c r="C196" s="527" t="s">
        <v>12456</v>
      </c>
      <c r="D196" s="425"/>
      <c r="E196" s="528"/>
      <c r="F196" s="426" t="s">
        <v>12047</v>
      </c>
      <c r="G196" s="529"/>
      <c r="H196" s="530"/>
      <c r="I196" s="530"/>
      <c r="J196" s="531"/>
    </row>
    <row r="197" spans="1:10" s="387" customFormat="1" ht="45" x14ac:dyDescent="0.25">
      <c r="A197" s="399" t="s">
        <v>170</v>
      </c>
      <c r="B197" s="515">
        <v>95944</v>
      </c>
      <c r="C197" s="516" t="s">
        <v>16910</v>
      </c>
      <c r="D197" s="400" t="s">
        <v>997</v>
      </c>
      <c r="E197" s="517">
        <v>11.1</v>
      </c>
      <c r="F197" s="453">
        <f>VLOOKUP(B197,'Relatório de Composições'!A:I,9,0)</f>
        <v>22.89</v>
      </c>
      <c r="G197" s="518">
        <f t="shared" ref="G197:G199" si="81">$J$1</f>
        <v>0.2026</v>
      </c>
      <c r="H197" s="519">
        <f t="shared" ref="H197:H199" si="82">F197*(1+G197)</f>
        <v>27.527513999999996</v>
      </c>
      <c r="I197" s="519">
        <f t="shared" ref="I197:I199" si="83">ROUND((E197*H197),2)</f>
        <v>305.56</v>
      </c>
      <c r="J197" s="399"/>
    </row>
    <row r="198" spans="1:10" s="387" customFormat="1" ht="45" x14ac:dyDescent="0.25">
      <c r="A198" s="393" t="s">
        <v>171</v>
      </c>
      <c r="B198" s="401">
        <v>95945</v>
      </c>
      <c r="C198" s="395" t="s">
        <v>16911</v>
      </c>
      <c r="D198" s="392" t="s">
        <v>997</v>
      </c>
      <c r="E198" s="509">
        <v>108.8</v>
      </c>
      <c r="F198" s="394">
        <f>VLOOKUP(B198,'Relatório de Composições'!A:I,9,0)</f>
        <v>19.79</v>
      </c>
      <c r="G198" s="396">
        <f t="shared" si="81"/>
        <v>0.2026</v>
      </c>
      <c r="H198" s="402">
        <f t="shared" si="82"/>
        <v>23.799453999999997</v>
      </c>
      <c r="I198" s="402">
        <f t="shared" si="83"/>
        <v>2589.38</v>
      </c>
      <c r="J198" s="393"/>
    </row>
    <row r="199" spans="1:10" s="387" customFormat="1" ht="45" x14ac:dyDescent="0.25">
      <c r="A199" s="397" t="s">
        <v>172</v>
      </c>
      <c r="B199" s="510">
        <v>95946</v>
      </c>
      <c r="C199" s="511" t="s">
        <v>16912</v>
      </c>
      <c r="D199" s="398" t="s">
        <v>997</v>
      </c>
      <c r="E199" s="512">
        <v>107.9</v>
      </c>
      <c r="F199" s="443">
        <f>VLOOKUP(B199,'Relatório de Composições'!A:I,9,0)</f>
        <v>16.579999999999998</v>
      </c>
      <c r="G199" s="513">
        <f t="shared" si="81"/>
        <v>0.2026</v>
      </c>
      <c r="H199" s="514">
        <f t="shared" si="82"/>
        <v>19.939107999999997</v>
      </c>
      <c r="I199" s="514">
        <f t="shared" si="83"/>
        <v>2151.4299999999998</v>
      </c>
      <c r="J199" s="397"/>
    </row>
    <row r="200" spans="1:10" s="387" customFormat="1" x14ac:dyDescent="0.25">
      <c r="A200" s="525" t="s">
        <v>14990</v>
      </c>
      <c r="B200" s="526" t="s">
        <v>12047</v>
      </c>
      <c r="C200" s="527" t="s">
        <v>12457</v>
      </c>
      <c r="D200" s="425"/>
      <c r="E200" s="528"/>
      <c r="F200" s="426" t="s">
        <v>12047</v>
      </c>
      <c r="G200" s="529"/>
      <c r="H200" s="530"/>
      <c r="I200" s="530"/>
      <c r="J200" s="531"/>
    </row>
    <row r="201" spans="1:10" s="387" customFormat="1" ht="30" x14ac:dyDescent="0.25">
      <c r="A201" s="448" t="s">
        <v>173</v>
      </c>
      <c r="B201" s="520" t="s">
        <v>1131</v>
      </c>
      <c r="C201" s="521" t="s">
        <v>1132</v>
      </c>
      <c r="D201" s="447" t="s">
        <v>932</v>
      </c>
      <c r="E201" s="522">
        <v>4.22</v>
      </c>
      <c r="F201" s="449">
        <f>VLOOKUP(B201,'Relatório de Composições'!A:I,9,0)</f>
        <v>361.75</v>
      </c>
      <c r="G201" s="523">
        <f>$J$1</f>
        <v>0.2026</v>
      </c>
      <c r="H201" s="524">
        <f>F201*(1+G201)</f>
        <v>435.04054999999994</v>
      </c>
      <c r="I201" s="524">
        <f>ROUND((E201*H201),2)</f>
        <v>1835.87</v>
      </c>
      <c r="J201" s="448"/>
    </row>
    <row r="202" spans="1:10" s="387" customFormat="1" x14ac:dyDescent="0.25">
      <c r="A202" s="404" t="s">
        <v>14991</v>
      </c>
      <c r="B202" s="429" t="s">
        <v>12047</v>
      </c>
      <c r="C202" s="405" t="s">
        <v>14916</v>
      </c>
      <c r="D202" s="406"/>
      <c r="E202" s="407"/>
      <c r="F202" s="408" t="s">
        <v>12047</v>
      </c>
      <c r="G202" s="430"/>
      <c r="H202" s="499"/>
      <c r="I202" s="499"/>
      <c r="J202" s="410"/>
    </row>
    <row r="203" spans="1:10" s="387" customFormat="1" x14ac:dyDescent="0.25">
      <c r="A203" s="411" t="s">
        <v>14992</v>
      </c>
      <c r="B203" s="433" t="s">
        <v>12047</v>
      </c>
      <c r="C203" s="412" t="s">
        <v>13358</v>
      </c>
      <c r="D203" s="413"/>
      <c r="E203" s="414"/>
      <c r="F203" s="415" t="s">
        <v>12047</v>
      </c>
      <c r="G203" s="431"/>
      <c r="H203" s="501"/>
      <c r="I203" s="501"/>
      <c r="J203" s="416"/>
    </row>
    <row r="204" spans="1:10" s="387" customFormat="1" x14ac:dyDescent="0.25">
      <c r="A204" s="417" t="s">
        <v>14993</v>
      </c>
      <c r="B204" s="432" t="s">
        <v>12047</v>
      </c>
      <c r="C204" s="418" t="s">
        <v>12459</v>
      </c>
      <c r="D204" s="419"/>
      <c r="E204" s="420"/>
      <c r="F204" s="421" t="s">
        <v>12047</v>
      </c>
      <c r="G204" s="427"/>
      <c r="H204" s="500"/>
      <c r="I204" s="500"/>
      <c r="J204" s="423"/>
    </row>
    <row r="205" spans="1:10" s="387" customFormat="1" ht="45" x14ac:dyDescent="0.25">
      <c r="A205" s="448" t="s">
        <v>174</v>
      </c>
      <c r="B205" s="520">
        <v>92263</v>
      </c>
      <c r="C205" s="521" t="s">
        <v>1148</v>
      </c>
      <c r="D205" s="447" t="s">
        <v>913</v>
      </c>
      <c r="E205" s="522">
        <v>12.36</v>
      </c>
      <c r="F205" s="449">
        <f>VLOOKUP(B205,'Relatório de Composições'!A:I,9,0)</f>
        <v>161.93</v>
      </c>
      <c r="G205" s="523">
        <f>$J$1</f>
        <v>0.2026</v>
      </c>
      <c r="H205" s="524">
        <f>F205*(1+G205)</f>
        <v>194.73701799999998</v>
      </c>
      <c r="I205" s="524">
        <f>ROUND((E205*H205),2)</f>
        <v>2406.9499999999998</v>
      </c>
      <c r="J205" s="448"/>
    </row>
    <row r="206" spans="1:10" s="387" customFormat="1" x14ac:dyDescent="0.25">
      <c r="A206" s="525" t="s">
        <v>14994</v>
      </c>
      <c r="B206" s="526" t="s">
        <v>12047</v>
      </c>
      <c r="C206" s="527" t="s">
        <v>12456</v>
      </c>
      <c r="D206" s="425"/>
      <c r="E206" s="528"/>
      <c r="F206" s="426" t="s">
        <v>12047</v>
      </c>
      <c r="G206" s="529"/>
      <c r="H206" s="530"/>
      <c r="I206" s="530"/>
      <c r="J206" s="531"/>
    </row>
    <row r="207" spans="1:10" s="387" customFormat="1" ht="60" x14ac:dyDescent="0.25">
      <c r="A207" s="399" t="s">
        <v>175</v>
      </c>
      <c r="B207" s="515">
        <v>92775</v>
      </c>
      <c r="C207" s="516" t="s">
        <v>1173</v>
      </c>
      <c r="D207" s="400" t="s">
        <v>997</v>
      </c>
      <c r="E207" s="517">
        <v>20.100000000000001</v>
      </c>
      <c r="F207" s="453">
        <f>VLOOKUP(B207,'Relatório de Composições'!A:I,9,0)</f>
        <v>20.859999999999996</v>
      </c>
      <c r="G207" s="518">
        <f t="shared" ref="G207:G208" si="84">$J$1</f>
        <v>0.2026</v>
      </c>
      <c r="H207" s="519">
        <f t="shared" ref="H207:H208" si="85">F207*(1+G207)</f>
        <v>25.086235999999992</v>
      </c>
      <c r="I207" s="519">
        <f t="shared" ref="I207:I208" si="86">ROUND((E207*H207),2)</f>
        <v>504.23</v>
      </c>
      <c r="J207" s="399"/>
    </row>
    <row r="208" spans="1:10" s="387" customFormat="1" ht="60" x14ac:dyDescent="0.25">
      <c r="A208" s="397" t="s">
        <v>176</v>
      </c>
      <c r="B208" s="510">
        <v>92778</v>
      </c>
      <c r="C208" s="511" t="s">
        <v>1174</v>
      </c>
      <c r="D208" s="398" t="s">
        <v>997</v>
      </c>
      <c r="E208" s="512">
        <v>45.8</v>
      </c>
      <c r="F208" s="443">
        <f>VLOOKUP(B208,'Relatório de Composições'!A:I,9,0)</f>
        <v>16.749999999999996</v>
      </c>
      <c r="G208" s="513">
        <f t="shared" si="84"/>
        <v>0.2026</v>
      </c>
      <c r="H208" s="514">
        <f t="shared" si="85"/>
        <v>20.143549999999994</v>
      </c>
      <c r="I208" s="514">
        <f t="shared" si="86"/>
        <v>922.57</v>
      </c>
      <c r="J208" s="397"/>
    </row>
    <row r="209" spans="1:10" s="387" customFormat="1" x14ac:dyDescent="0.25">
      <c r="A209" s="525" t="s">
        <v>14995</v>
      </c>
      <c r="B209" s="526" t="s">
        <v>12047</v>
      </c>
      <c r="C209" s="527" t="s">
        <v>12457</v>
      </c>
      <c r="D209" s="425"/>
      <c r="E209" s="528"/>
      <c r="F209" s="426" t="s">
        <v>12047</v>
      </c>
      <c r="G209" s="529"/>
      <c r="H209" s="530"/>
      <c r="I209" s="530"/>
      <c r="J209" s="531"/>
    </row>
    <row r="210" spans="1:10" s="387" customFormat="1" x14ac:dyDescent="0.25">
      <c r="A210" s="399" t="s">
        <v>177</v>
      </c>
      <c r="B210" s="515" t="s">
        <v>1111</v>
      </c>
      <c r="C210" s="516" t="s">
        <v>1112</v>
      </c>
      <c r="D210" s="400" t="s">
        <v>932</v>
      </c>
      <c r="E210" s="517">
        <v>0.82</v>
      </c>
      <c r="F210" s="453">
        <f>VLOOKUP(B210,'Relatório de Composições'!A:I,9,0)</f>
        <v>305.91000000000003</v>
      </c>
      <c r="G210" s="518">
        <f t="shared" ref="G210:G211" si="87">$J$1</f>
        <v>0.2026</v>
      </c>
      <c r="H210" s="519">
        <f t="shared" ref="H210:H211" si="88">F210*(1+G210)</f>
        <v>367.88736599999999</v>
      </c>
      <c r="I210" s="519">
        <f t="shared" ref="I210:I211" si="89">ROUND((E210*H210),2)</f>
        <v>301.67</v>
      </c>
      <c r="J210" s="399"/>
    </row>
    <row r="211" spans="1:10" s="387" customFormat="1" ht="30" x14ac:dyDescent="0.25">
      <c r="A211" s="397" t="s">
        <v>178</v>
      </c>
      <c r="B211" s="510">
        <v>92874</v>
      </c>
      <c r="C211" s="511" t="s">
        <v>1113</v>
      </c>
      <c r="D211" s="398" t="s">
        <v>932</v>
      </c>
      <c r="E211" s="512">
        <v>0.82</v>
      </c>
      <c r="F211" s="443">
        <f>VLOOKUP(B211,'Relatório de Composições'!A:I,9,0)</f>
        <v>30.59</v>
      </c>
      <c r="G211" s="513">
        <f t="shared" si="87"/>
        <v>0.2026</v>
      </c>
      <c r="H211" s="514">
        <f t="shared" si="88"/>
        <v>36.787533999999994</v>
      </c>
      <c r="I211" s="514">
        <f t="shared" si="89"/>
        <v>30.17</v>
      </c>
      <c r="J211" s="397"/>
    </row>
    <row r="212" spans="1:10" s="387" customFormat="1" x14ac:dyDescent="0.25">
      <c r="A212" s="404" t="s">
        <v>14996</v>
      </c>
      <c r="B212" s="429" t="s">
        <v>12047</v>
      </c>
      <c r="C212" s="405" t="s">
        <v>12458</v>
      </c>
      <c r="D212" s="406"/>
      <c r="E212" s="407"/>
      <c r="F212" s="408" t="s">
        <v>12047</v>
      </c>
      <c r="G212" s="430"/>
      <c r="H212" s="499"/>
      <c r="I212" s="499"/>
      <c r="J212" s="410"/>
    </row>
    <row r="213" spans="1:10" s="387" customFormat="1" x14ac:dyDescent="0.25">
      <c r="A213" s="417" t="s">
        <v>14997</v>
      </c>
      <c r="B213" s="432" t="s">
        <v>12047</v>
      </c>
      <c r="C213" s="418" t="s">
        <v>12459</v>
      </c>
      <c r="D213" s="419"/>
      <c r="E213" s="420"/>
      <c r="F213" s="421" t="s">
        <v>12047</v>
      </c>
      <c r="G213" s="427"/>
      <c r="H213" s="500"/>
      <c r="I213" s="500"/>
      <c r="J213" s="423"/>
    </row>
    <row r="214" spans="1:10" s="387" customFormat="1" ht="30" x14ac:dyDescent="0.25">
      <c r="A214" s="448" t="s">
        <v>179</v>
      </c>
      <c r="B214" s="520">
        <v>92265</v>
      </c>
      <c r="C214" s="521" t="s">
        <v>1133</v>
      </c>
      <c r="D214" s="447" t="s">
        <v>913</v>
      </c>
      <c r="E214" s="522">
        <v>34.630000000000003</v>
      </c>
      <c r="F214" s="449">
        <f>VLOOKUP(B214,'Relatório de Composições'!A:I,9,0)</f>
        <v>118.63</v>
      </c>
      <c r="G214" s="523">
        <f>$J$1</f>
        <v>0.2026</v>
      </c>
      <c r="H214" s="524">
        <f>F214*(1+G214)</f>
        <v>142.66443799999999</v>
      </c>
      <c r="I214" s="524">
        <f>ROUND((E214*H214),2)</f>
        <v>4940.47</v>
      </c>
      <c r="J214" s="448"/>
    </row>
    <row r="215" spans="1:10" s="387" customFormat="1" x14ac:dyDescent="0.25">
      <c r="A215" s="525" t="s">
        <v>14998</v>
      </c>
      <c r="B215" s="526" t="s">
        <v>12047</v>
      </c>
      <c r="C215" s="527" t="s">
        <v>12456</v>
      </c>
      <c r="D215" s="425"/>
      <c r="E215" s="528"/>
      <c r="F215" s="426" t="s">
        <v>12047</v>
      </c>
      <c r="G215" s="529"/>
      <c r="H215" s="530"/>
      <c r="I215" s="530"/>
      <c r="J215" s="531"/>
    </row>
    <row r="216" spans="1:10" s="387" customFormat="1" ht="60" x14ac:dyDescent="0.25">
      <c r="A216" s="399" t="s">
        <v>180</v>
      </c>
      <c r="B216" s="515">
        <v>92775</v>
      </c>
      <c r="C216" s="516" t="s">
        <v>1173</v>
      </c>
      <c r="D216" s="400" t="s">
        <v>997</v>
      </c>
      <c r="E216" s="517">
        <v>57.1</v>
      </c>
      <c r="F216" s="453">
        <f>VLOOKUP(B216,'Relatório de Composições'!A:I,9,0)</f>
        <v>20.859999999999996</v>
      </c>
      <c r="G216" s="518">
        <f t="shared" ref="G216:G219" si="90">$J$1</f>
        <v>0.2026</v>
      </c>
      <c r="H216" s="519">
        <f t="shared" ref="H216:H219" si="91">F216*(1+G216)</f>
        <v>25.086235999999992</v>
      </c>
      <c r="I216" s="519">
        <f t="shared" ref="I216:I219" si="92">ROUND((E216*H216),2)</f>
        <v>1432.42</v>
      </c>
      <c r="J216" s="399"/>
    </row>
    <row r="217" spans="1:10" s="387" customFormat="1" ht="60" x14ac:dyDescent="0.25">
      <c r="A217" s="393" t="s">
        <v>181</v>
      </c>
      <c r="B217" s="401">
        <v>92778</v>
      </c>
      <c r="C217" s="395" t="s">
        <v>1174</v>
      </c>
      <c r="D217" s="392" t="s">
        <v>997</v>
      </c>
      <c r="E217" s="509">
        <v>72</v>
      </c>
      <c r="F217" s="394">
        <f>VLOOKUP(B217,'Relatório de Composições'!A:I,9,0)</f>
        <v>16.749999999999996</v>
      </c>
      <c r="G217" s="396">
        <f t="shared" si="90"/>
        <v>0.2026</v>
      </c>
      <c r="H217" s="402">
        <f t="shared" si="91"/>
        <v>20.143549999999994</v>
      </c>
      <c r="I217" s="402">
        <f t="shared" si="92"/>
        <v>1450.34</v>
      </c>
      <c r="J217" s="393"/>
    </row>
    <row r="218" spans="1:10" s="387" customFormat="1" ht="60" x14ac:dyDescent="0.25">
      <c r="A218" s="393" t="s">
        <v>182</v>
      </c>
      <c r="B218" s="401">
        <v>92779</v>
      </c>
      <c r="C218" s="395" t="s">
        <v>3838</v>
      </c>
      <c r="D218" s="392" t="s">
        <v>997</v>
      </c>
      <c r="E218" s="509">
        <v>44.7</v>
      </c>
      <c r="F218" s="394">
        <f>VLOOKUP(B218,'Relatório de Composições'!A:I,9,0)</f>
        <v>14.110000000000001</v>
      </c>
      <c r="G218" s="396">
        <f t="shared" si="90"/>
        <v>0.2026</v>
      </c>
      <c r="H218" s="402">
        <f t="shared" si="91"/>
        <v>16.968685999999998</v>
      </c>
      <c r="I218" s="402">
        <f t="shared" si="92"/>
        <v>758.5</v>
      </c>
      <c r="J218" s="393"/>
    </row>
    <row r="219" spans="1:10" s="387" customFormat="1" ht="60" x14ac:dyDescent="0.25">
      <c r="A219" s="397" t="s">
        <v>183</v>
      </c>
      <c r="B219" s="510">
        <v>92780</v>
      </c>
      <c r="C219" s="511" t="s">
        <v>3839</v>
      </c>
      <c r="D219" s="398" t="s">
        <v>997</v>
      </c>
      <c r="E219" s="512">
        <v>37.4</v>
      </c>
      <c r="F219" s="443">
        <f>VLOOKUP(B219,'Relatório de Composições'!A:I,9,0)</f>
        <v>13.389999999999999</v>
      </c>
      <c r="G219" s="513">
        <f t="shared" si="90"/>
        <v>0.2026</v>
      </c>
      <c r="H219" s="514">
        <f t="shared" si="91"/>
        <v>16.102813999999999</v>
      </c>
      <c r="I219" s="514">
        <f t="shared" si="92"/>
        <v>602.25</v>
      </c>
      <c r="J219" s="397"/>
    </row>
    <row r="220" spans="1:10" s="387" customFormat="1" x14ac:dyDescent="0.25">
      <c r="A220" s="525" t="s">
        <v>14999</v>
      </c>
      <c r="B220" s="526" t="s">
        <v>12047</v>
      </c>
      <c r="C220" s="527" t="s">
        <v>12457</v>
      </c>
      <c r="D220" s="425"/>
      <c r="E220" s="528"/>
      <c r="F220" s="426" t="s">
        <v>12047</v>
      </c>
      <c r="G220" s="529"/>
      <c r="H220" s="530"/>
      <c r="I220" s="530"/>
      <c r="J220" s="531"/>
    </row>
    <row r="221" spans="1:10" s="387" customFormat="1" x14ac:dyDescent="0.25">
      <c r="A221" s="399" t="s">
        <v>184</v>
      </c>
      <c r="B221" s="515" t="s">
        <v>1111</v>
      </c>
      <c r="C221" s="516" t="s">
        <v>1112</v>
      </c>
      <c r="D221" s="400" t="s">
        <v>932</v>
      </c>
      <c r="E221" s="517">
        <v>3.59</v>
      </c>
      <c r="F221" s="453">
        <f>VLOOKUP(B221,'Relatório de Composições'!A:I,9,0)</f>
        <v>305.91000000000003</v>
      </c>
      <c r="G221" s="518">
        <f t="shared" ref="G221:G222" si="93">$J$1</f>
        <v>0.2026</v>
      </c>
      <c r="H221" s="519">
        <f t="shared" ref="H221:H222" si="94">F221*(1+G221)</f>
        <v>367.88736599999999</v>
      </c>
      <c r="I221" s="519">
        <f t="shared" ref="I221:I222" si="95">ROUND((E221*H221),2)</f>
        <v>1320.72</v>
      </c>
      <c r="J221" s="399"/>
    </row>
    <row r="222" spans="1:10" s="387" customFormat="1" ht="30" x14ac:dyDescent="0.25">
      <c r="A222" s="397" t="s">
        <v>185</v>
      </c>
      <c r="B222" s="510">
        <v>92874</v>
      </c>
      <c r="C222" s="511" t="s">
        <v>1113</v>
      </c>
      <c r="D222" s="398" t="s">
        <v>932</v>
      </c>
      <c r="E222" s="512">
        <v>3.59</v>
      </c>
      <c r="F222" s="443">
        <f>VLOOKUP(B222,'Relatório de Composições'!A:I,9,0)</f>
        <v>30.59</v>
      </c>
      <c r="G222" s="513">
        <f t="shared" si="93"/>
        <v>0.2026</v>
      </c>
      <c r="H222" s="514">
        <f t="shared" si="94"/>
        <v>36.787533999999994</v>
      </c>
      <c r="I222" s="514">
        <f t="shared" si="95"/>
        <v>132.07</v>
      </c>
      <c r="J222" s="397"/>
    </row>
    <row r="223" spans="1:10" s="387" customFormat="1" x14ac:dyDescent="0.25">
      <c r="A223" s="404" t="s">
        <v>15000</v>
      </c>
      <c r="B223" s="429" t="s">
        <v>12047</v>
      </c>
      <c r="C223" s="405" t="s">
        <v>14981</v>
      </c>
      <c r="D223" s="406"/>
      <c r="E223" s="407"/>
      <c r="F223" s="408" t="s">
        <v>12047</v>
      </c>
      <c r="G223" s="430"/>
      <c r="H223" s="499"/>
      <c r="I223" s="499"/>
      <c r="J223" s="410"/>
    </row>
    <row r="224" spans="1:10" s="387" customFormat="1" x14ac:dyDescent="0.25">
      <c r="A224" s="417" t="s">
        <v>15001</v>
      </c>
      <c r="B224" s="432" t="s">
        <v>12047</v>
      </c>
      <c r="C224" s="418" t="s">
        <v>12459</v>
      </c>
      <c r="D224" s="419"/>
      <c r="E224" s="420"/>
      <c r="F224" s="421" t="s">
        <v>12047</v>
      </c>
      <c r="G224" s="427"/>
      <c r="H224" s="500"/>
      <c r="I224" s="500"/>
      <c r="J224" s="423"/>
    </row>
    <row r="225" spans="1:10" s="387" customFormat="1" ht="45" x14ac:dyDescent="0.25">
      <c r="A225" s="448" t="s">
        <v>186</v>
      </c>
      <c r="B225" s="520">
        <v>91005</v>
      </c>
      <c r="C225" s="521" t="s">
        <v>1164</v>
      </c>
      <c r="D225" s="447" t="s">
        <v>913</v>
      </c>
      <c r="E225" s="522">
        <v>372.8</v>
      </c>
      <c r="F225" s="449">
        <f>VLOOKUP(B225,'Relatório de Composições'!A:I,9,0)</f>
        <v>18.309999999999995</v>
      </c>
      <c r="G225" s="523">
        <f>$J$1</f>
        <v>0.2026</v>
      </c>
      <c r="H225" s="524">
        <f>F225*(1+G225)</f>
        <v>22.019605999999992</v>
      </c>
      <c r="I225" s="524">
        <f>ROUND((E225*H225),2)</f>
        <v>8208.91</v>
      </c>
      <c r="J225" s="448"/>
    </row>
    <row r="226" spans="1:10" s="387" customFormat="1" x14ac:dyDescent="0.25">
      <c r="A226" s="525" t="s">
        <v>15002</v>
      </c>
      <c r="B226" s="526" t="s">
        <v>12047</v>
      </c>
      <c r="C226" s="527" t="s">
        <v>12456</v>
      </c>
      <c r="D226" s="425"/>
      <c r="E226" s="528"/>
      <c r="F226" s="426" t="s">
        <v>12047</v>
      </c>
      <c r="G226" s="529"/>
      <c r="H226" s="530"/>
      <c r="I226" s="530"/>
      <c r="J226" s="531"/>
    </row>
    <row r="227" spans="1:10" s="387" customFormat="1" ht="45" x14ac:dyDescent="0.25">
      <c r="A227" s="399" t="s">
        <v>187</v>
      </c>
      <c r="B227" s="515">
        <v>92916</v>
      </c>
      <c r="C227" s="516" t="s">
        <v>3865</v>
      </c>
      <c r="D227" s="400" t="s">
        <v>997</v>
      </c>
      <c r="E227" s="517">
        <v>280.7</v>
      </c>
      <c r="F227" s="453">
        <f>VLOOKUP(B227,'Relatório de Composições'!A:I,9,0)</f>
        <v>18.84</v>
      </c>
      <c r="G227" s="518">
        <f t="shared" ref="G227:G231" si="96">$J$1</f>
        <v>0.2026</v>
      </c>
      <c r="H227" s="519">
        <f t="shared" ref="H227:H231" si="97">F227*(1+G227)</f>
        <v>22.656983999999998</v>
      </c>
      <c r="I227" s="519">
        <f t="shared" ref="I227:I231" si="98">ROUND((E227*H227),2)</f>
        <v>6359.82</v>
      </c>
      <c r="J227" s="399"/>
    </row>
    <row r="228" spans="1:10" s="387" customFormat="1" ht="45" x14ac:dyDescent="0.25">
      <c r="A228" s="393" t="s">
        <v>188</v>
      </c>
      <c r="B228" s="401">
        <v>92917</v>
      </c>
      <c r="C228" s="395" t="s">
        <v>3866</v>
      </c>
      <c r="D228" s="392" t="s">
        <v>997</v>
      </c>
      <c r="E228" s="509">
        <v>490</v>
      </c>
      <c r="F228" s="394">
        <f>VLOOKUP(B228,'Relatório de Composições'!A:I,9,0)</f>
        <v>17.959999999999997</v>
      </c>
      <c r="G228" s="396">
        <f t="shared" si="96"/>
        <v>0.2026</v>
      </c>
      <c r="H228" s="402">
        <f t="shared" si="97"/>
        <v>21.598695999999993</v>
      </c>
      <c r="I228" s="402">
        <f t="shared" si="98"/>
        <v>10583.36</v>
      </c>
      <c r="J228" s="393"/>
    </row>
    <row r="229" spans="1:10" s="387" customFormat="1" ht="45" x14ac:dyDescent="0.25">
      <c r="A229" s="393" t="s">
        <v>189</v>
      </c>
      <c r="B229" s="401">
        <v>92919</v>
      </c>
      <c r="C229" s="395" t="s">
        <v>3867</v>
      </c>
      <c r="D229" s="392" t="s">
        <v>997</v>
      </c>
      <c r="E229" s="509">
        <v>2349.9</v>
      </c>
      <c r="F229" s="394">
        <f>VLOOKUP(B229,'Relatório de Composições'!A:I,9,0)</f>
        <v>16.18</v>
      </c>
      <c r="G229" s="396">
        <f t="shared" si="96"/>
        <v>0.2026</v>
      </c>
      <c r="H229" s="402">
        <f t="shared" si="97"/>
        <v>19.458067999999997</v>
      </c>
      <c r="I229" s="402">
        <f t="shared" si="98"/>
        <v>45724.51</v>
      </c>
      <c r="J229" s="393"/>
    </row>
    <row r="230" spans="1:10" s="387" customFormat="1" ht="45" x14ac:dyDescent="0.25">
      <c r="A230" s="393" t="s">
        <v>190</v>
      </c>
      <c r="B230" s="401">
        <v>92921</v>
      </c>
      <c r="C230" s="395" t="s">
        <v>3868</v>
      </c>
      <c r="D230" s="392" t="s">
        <v>997</v>
      </c>
      <c r="E230" s="509">
        <v>1320.1</v>
      </c>
      <c r="F230" s="394">
        <f>VLOOKUP(B230,'Relatório de Composições'!A:I,9,0)</f>
        <v>13.69</v>
      </c>
      <c r="G230" s="396">
        <f t="shared" si="96"/>
        <v>0.2026</v>
      </c>
      <c r="H230" s="402">
        <f t="shared" si="97"/>
        <v>16.463593999999997</v>
      </c>
      <c r="I230" s="402">
        <f t="shared" si="98"/>
        <v>21733.59</v>
      </c>
      <c r="J230" s="393"/>
    </row>
    <row r="231" spans="1:10" s="387" customFormat="1" ht="45" x14ac:dyDescent="0.25">
      <c r="A231" s="397" t="s">
        <v>191</v>
      </c>
      <c r="B231" s="510">
        <v>92922</v>
      </c>
      <c r="C231" s="511" t="s">
        <v>3869</v>
      </c>
      <c r="D231" s="398" t="s">
        <v>997</v>
      </c>
      <c r="E231" s="512">
        <v>4315.3999999999996</v>
      </c>
      <c r="F231" s="443">
        <f>VLOOKUP(B231,'Relatório de Composições'!A:I,9,0)</f>
        <v>13.109999999999998</v>
      </c>
      <c r="G231" s="513">
        <f t="shared" si="96"/>
        <v>0.2026</v>
      </c>
      <c r="H231" s="514">
        <f t="shared" si="97"/>
        <v>15.766085999999996</v>
      </c>
      <c r="I231" s="514">
        <f t="shared" si="98"/>
        <v>68036.97</v>
      </c>
      <c r="J231" s="397"/>
    </row>
    <row r="232" spans="1:10" s="387" customFormat="1" x14ac:dyDescent="0.25">
      <c r="A232" s="525" t="s">
        <v>15003</v>
      </c>
      <c r="B232" s="526" t="s">
        <v>12047</v>
      </c>
      <c r="C232" s="527" t="s">
        <v>12457</v>
      </c>
      <c r="D232" s="425"/>
      <c r="E232" s="528"/>
      <c r="F232" s="426" t="s">
        <v>12047</v>
      </c>
      <c r="G232" s="529"/>
      <c r="H232" s="530"/>
      <c r="I232" s="530"/>
      <c r="J232" s="531"/>
    </row>
    <row r="233" spans="1:10" s="387" customFormat="1" x14ac:dyDescent="0.25">
      <c r="A233" s="399" t="s">
        <v>192</v>
      </c>
      <c r="B233" s="515" t="s">
        <v>1111</v>
      </c>
      <c r="C233" s="516" t="s">
        <v>1112</v>
      </c>
      <c r="D233" s="400" t="s">
        <v>932</v>
      </c>
      <c r="E233" s="517">
        <v>50.58</v>
      </c>
      <c r="F233" s="453">
        <f>VLOOKUP(B233,'Relatório de Composições'!A:I,9,0)</f>
        <v>305.91000000000003</v>
      </c>
      <c r="G233" s="518">
        <f t="shared" ref="G233:G234" si="99">$J$1</f>
        <v>0.2026</v>
      </c>
      <c r="H233" s="519">
        <f t="shared" ref="H233:H234" si="100">F233*(1+G233)</f>
        <v>367.88736599999999</v>
      </c>
      <c r="I233" s="519">
        <f t="shared" ref="I233:I234" si="101">ROUND((E233*H233),2)</f>
        <v>18607.740000000002</v>
      </c>
      <c r="J233" s="399"/>
    </row>
    <row r="234" spans="1:10" s="387" customFormat="1" ht="30" x14ac:dyDescent="0.25">
      <c r="A234" s="397" t="s">
        <v>193</v>
      </c>
      <c r="B234" s="510">
        <v>92874</v>
      </c>
      <c r="C234" s="511" t="s">
        <v>1113</v>
      </c>
      <c r="D234" s="398" t="s">
        <v>932</v>
      </c>
      <c r="E234" s="512">
        <v>50.58</v>
      </c>
      <c r="F234" s="443">
        <f>VLOOKUP(B234,'Relatório de Composições'!A:I,9,0)</f>
        <v>30.59</v>
      </c>
      <c r="G234" s="513">
        <f t="shared" si="99"/>
        <v>0.2026</v>
      </c>
      <c r="H234" s="514">
        <f t="shared" si="100"/>
        <v>36.787533999999994</v>
      </c>
      <c r="I234" s="514">
        <f t="shared" si="101"/>
        <v>1860.71</v>
      </c>
      <c r="J234" s="397"/>
    </row>
    <row r="235" spans="1:10" s="387" customFormat="1" x14ac:dyDescent="0.25">
      <c r="A235" s="525" t="s">
        <v>15004</v>
      </c>
      <c r="B235" s="526" t="s">
        <v>12047</v>
      </c>
      <c r="C235" s="527" t="s">
        <v>13356</v>
      </c>
      <c r="D235" s="425"/>
      <c r="E235" s="528"/>
      <c r="F235" s="426" t="s">
        <v>12047</v>
      </c>
      <c r="G235" s="529"/>
      <c r="H235" s="530"/>
      <c r="I235" s="530"/>
      <c r="J235" s="531"/>
    </row>
    <row r="236" spans="1:10" s="387" customFormat="1" ht="45" x14ac:dyDescent="0.25">
      <c r="A236" s="399" t="s">
        <v>194</v>
      </c>
      <c r="B236" s="515" t="s">
        <v>1166</v>
      </c>
      <c r="C236" s="516" t="s">
        <v>1167</v>
      </c>
      <c r="D236" s="400" t="s">
        <v>913</v>
      </c>
      <c r="E236" s="517">
        <v>232.36</v>
      </c>
      <c r="F236" s="453">
        <f>VLOOKUP(B236,'Relatório de Composições'!A:I,9,0)</f>
        <v>47.86</v>
      </c>
      <c r="G236" s="518">
        <f t="shared" ref="G236:G237" si="102">$J$1</f>
        <v>0.2026</v>
      </c>
      <c r="H236" s="519">
        <f t="shared" ref="H236:H237" si="103">F236*(1+G236)</f>
        <v>57.556435999999991</v>
      </c>
      <c r="I236" s="519">
        <f t="shared" ref="I236:I237" si="104">ROUND((E236*H236),2)</f>
        <v>13373.81</v>
      </c>
      <c r="J236" s="399"/>
    </row>
    <row r="237" spans="1:10" s="387" customFormat="1" ht="30" x14ac:dyDescent="0.25">
      <c r="A237" s="397" t="s">
        <v>195</v>
      </c>
      <c r="B237" s="510">
        <v>98557</v>
      </c>
      <c r="C237" s="511" t="s">
        <v>1116</v>
      </c>
      <c r="D237" s="398" t="s">
        <v>913</v>
      </c>
      <c r="E237" s="512">
        <v>205.36</v>
      </c>
      <c r="F237" s="443">
        <f>VLOOKUP(B237,'Relatório de Composições'!A:I,9,0)</f>
        <v>36.019999999999996</v>
      </c>
      <c r="G237" s="513">
        <f t="shared" si="102"/>
        <v>0.2026</v>
      </c>
      <c r="H237" s="514">
        <f t="shared" si="103"/>
        <v>43.317651999999988</v>
      </c>
      <c r="I237" s="514">
        <f t="shared" si="104"/>
        <v>8895.7099999999991</v>
      </c>
      <c r="J237" s="397"/>
    </row>
    <row r="238" spans="1:10" s="387" customFormat="1" x14ac:dyDescent="0.25">
      <c r="A238" s="404" t="s">
        <v>16915</v>
      </c>
      <c r="B238" s="429" t="s">
        <v>12047</v>
      </c>
      <c r="C238" s="405" t="s">
        <v>14949</v>
      </c>
      <c r="D238" s="406"/>
      <c r="E238" s="407"/>
      <c r="F238" s="408" t="s">
        <v>12047</v>
      </c>
      <c r="G238" s="430"/>
      <c r="H238" s="499"/>
      <c r="I238" s="499"/>
      <c r="J238" s="410"/>
    </row>
    <row r="239" spans="1:10" s="387" customFormat="1" x14ac:dyDescent="0.25">
      <c r="A239" s="411" t="s">
        <v>16916</v>
      </c>
      <c r="B239" s="433" t="s">
        <v>12047</v>
      </c>
      <c r="C239" s="412" t="s">
        <v>13358</v>
      </c>
      <c r="D239" s="413"/>
      <c r="E239" s="414"/>
      <c r="F239" s="415" t="s">
        <v>12047</v>
      </c>
      <c r="G239" s="431"/>
      <c r="H239" s="501"/>
      <c r="I239" s="501"/>
      <c r="J239" s="416"/>
    </row>
    <row r="240" spans="1:10" s="387" customFormat="1" x14ac:dyDescent="0.25">
      <c r="A240" s="417" t="s">
        <v>16917</v>
      </c>
      <c r="B240" s="432" t="s">
        <v>12047</v>
      </c>
      <c r="C240" s="418" t="s">
        <v>12459</v>
      </c>
      <c r="D240" s="419"/>
      <c r="E240" s="420"/>
      <c r="F240" s="421" t="s">
        <v>12047</v>
      </c>
      <c r="G240" s="427"/>
      <c r="H240" s="500"/>
      <c r="I240" s="500"/>
      <c r="J240" s="423"/>
    </row>
    <row r="241" spans="1:10" s="387" customFormat="1" ht="75" x14ac:dyDescent="0.25">
      <c r="A241" s="448" t="s">
        <v>207</v>
      </c>
      <c r="B241" s="520">
        <v>92430</v>
      </c>
      <c r="C241" s="521" t="s">
        <v>16918</v>
      </c>
      <c r="D241" s="447" t="s">
        <v>913</v>
      </c>
      <c r="E241" s="522">
        <v>5.92</v>
      </c>
      <c r="F241" s="449">
        <f>VLOOKUP(B241,'Relatório de Composições'!A:I,9,0)</f>
        <v>56.52000000000001</v>
      </c>
      <c r="G241" s="523">
        <f>$J$1</f>
        <v>0.2026</v>
      </c>
      <c r="H241" s="524">
        <f>F241*(1+G241)</f>
        <v>67.970952000000011</v>
      </c>
      <c r="I241" s="524">
        <f>ROUND((E241*H241),2)</f>
        <v>402.39</v>
      </c>
      <c r="J241" s="448"/>
    </row>
    <row r="242" spans="1:10" s="387" customFormat="1" x14ac:dyDescent="0.25">
      <c r="A242" s="525" t="s">
        <v>16919</v>
      </c>
      <c r="B242" s="526" t="s">
        <v>12047</v>
      </c>
      <c r="C242" s="527" t="s">
        <v>12456</v>
      </c>
      <c r="D242" s="425"/>
      <c r="E242" s="528"/>
      <c r="F242" s="426" t="s">
        <v>12047</v>
      </c>
      <c r="G242" s="529"/>
      <c r="H242" s="530"/>
      <c r="I242" s="530"/>
      <c r="J242" s="531"/>
    </row>
    <row r="243" spans="1:10" s="387" customFormat="1" ht="60" x14ac:dyDescent="0.25">
      <c r="A243" s="399" t="s">
        <v>209</v>
      </c>
      <c r="B243" s="515">
        <v>92775</v>
      </c>
      <c r="C243" s="516" t="s">
        <v>1173</v>
      </c>
      <c r="D243" s="400" t="s">
        <v>997</v>
      </c>
      <c r="E243" s="517">
        <v>6.7</v>
      </c>
      <c r="F243" s="453">
        <f>VLOOKUP(B243,'Relatório de Composições'!A:I,9,0)</f>
        <v>20.859999999999996</v>
      </c>
      <c r="G243" s="518">
        <f t="shared" ref="G243:G244" si="105">$J$1</f>
        <v>0.2026</v>
      </c>
      <c r="H243" s="519">
        <f t="shared" ref="H243:H244" si="106">F243*(1+G243)</f>
        <v>25.086235999999992</v>
      </c>
      <c r="I243" s="519">
        <f t="shared" ref="I243:I244" si="107">ROUND((E243*H243),2)</f>
        <v>168.08</v>
      </c>
      <c r="J243" s="399"/>
    </row>
    <row r="244" spans="1:10" s="387" customFormat="1" ht="60" x14ac:dyDescent="0.25">
      <c r="A244" s="397" t="s">
        <v>211</v>
      </c>
      <c r="B244" s="510">
        <v>92778</v>
      </c>
      <c r="C244" s="511" t="s">
        <v>1174</v>
      </c>
      <c r="D244" s="398" t="s">
        <v>997</v>
      </c>
      <c r="E244" s="512">
        <v>19.399999999999999</v>
      </c>
      <c r="F244" s="443">
        <f>VLOOKUP(B244,'Relatório de Composições'!A:I,9,0)</f>
        <v>16.749999999999996</v>
      </c>
      <c r="G244" s="513">
        <f t="shared" si="105"/>
        <v>0.2026</v>
      </c>
      <c r="H244" s="514">
        <f t="shared" si="106"/>
        <v>20.143549999999994</v>
      </c>
      <c r="I244" s="514">
        <f t="shared" si="107"/>
        <v>390.78</v>
      </c>
      <c r="J244" s="397"/>
    </row>
    <row r="245" spans="1:10" s="387" customFormat="1" x14ac:dyDescent="0.25">
      <c r="A245" s="525" t="s">
        <v>16920</v>
      </c>
      <c r="B245" s="526" t="s">
        <v>12047</v>
      </c>
      <c r="C245" s="527" t="s">
        <v>12457</v>
      </c>
      <c r="D245" s="425"/>
      <c r="E245" s="528"/>
      <c r="F245" s="426" t="s">
        <v>12047</v>
      </c>
      <c r="G245" s="529"/>
      <c r="H245" s="530"/>
      <c r="I245" s="530"/>
      <c r="J245" s="531"/>
    </row>
    <row r="246" spans="1:10" s="387" customFormat="1" ht="30" x14ac:dyDescent="0.25">
      <c r="A246" s="448" t="s">
        <v>212</v>
      </c>
      <c r="B246" s="520" t="s">
        <v>16078</v>
      </c>
      <c r="C246" s="521" t="s">
        <v>16921</v>
      </c>
      <c r="D246" s="447" t="s">
        <v>932</v>
      </c>
      <c r="E246" s="522">
        <v>0.24</v>
      </c>
      <c r="F246" s="449">
        <f>VLOOKUP(B246,'Relatório de Composições'!A:I,9,0)</f>
        <v>341.34</v>
      </c>
      <c r="G246" s="523">
        <f>$J$1</f>
        <v>0.2026</v>
      </c>
      <c r="H246" s="524">
        <f>F246*(1+G246)</f>
        <v>410.49548399999992</v>
      </c>
      <c r="I246" s="524">
        <f>ROUND((E246*H246),2)</f>
        <v>98.52</v>
      </c>
      <c r="J246" s="448"/>
    </row>
    <row r="247" spans="1:10" s="387" customFormat="1" x14ac:dyDescent="0.25">
      <c r="A247" s="404" t="s">
        <v>12461</v>
      </c>
      <c r="B247" s="429" t="s">
        <v>12047</v>
      </c>
      <c r="C247" s="405" t="s">
        <v>12458</v>
      </c>
      <c r="D247" s="406"/>
      <c r="E247" s="407"/>
      <c r="F247" s="408" t="s">
        <v>12047</v>
      </c>
      <c r="G247" s="430"/>
      <c r="H247" s="499"/>
      <c r="I247" s="499"/>
      <c r="J247" s="410"/>
    </row>
    <row r="248" spans="1:10" s="387" customFormat="1" x14ac:dyDescent="0.25">
      <c r="A248" s="417" t="s">
        <v>12462</v>
      </c>
      <c r="B248" s="432" t="s">
        <v>12047</v>
      </c>
      <c r="C248" s="418" t="s">
        <v>12459</v>
      </c>
      <c r="D248" s="419"/>
      <c r="E248" s="420"/>
      <c r="F248" s="421" t="s">
        <v>12047</v>
      </c>
      <c r="G248" s="427"/>
      <c r="H248" s="500"/>
      <c r="I248" s="500"/>
      <c r="J248" s="423"/>
    </row>
    <row r="249" spans="1:10" s="387" customFormat="1" ht="30" x14ac:dyDescent="0.25">
      <c r="A249" s="448" t="s">
        <v>12463</v>
      </c>
      <c r="B249" s="520">
        <v>92265</v>
      </c>
      <c r="C249" s="521" t="s">
        <v>1133</v>
      </c>
      <c r="D249" s="447" t="s">
        <v>913</v>
      </c>
      <c r="E249" s="522">
        <v>8.52</v>
      </c>
      <c r="F249" s="449">
        <f>VLOOKUP(B249,'Relatório de Composições'!A:I,9,0)</f>
        <v>118.63</v>
      </c>
      <c r="G249" s="523">
        <f>$J$1</f>
        <v>0.2026</v>
      </c>
      <c r="H249" s="524">
        <f>F249*(1+G249)</f>
        <v>142.66443799999999</v>
      </c>
      <c r="I249" s="524">
        <f>ROUND((E249*H249),2)</f>
        <v>1215.5</v>
      </c>
      <c r="J249" s="448"/>
    </row>
    <row r="250" spans="1:10" s="387" customFormat="1" x14ac:dyDescent="0.25">
      <c r="A250" s="525" t="s">
        <v>12464</v>
      </c>
      <c r="B250" s="526" t="s">
        <v>12047</v>
      </c>
      <c r="C250" s="527" t="s">
        <v>12456</v>
      </c>
      <c r="D250" s="425"/>
      <c r="E250" s="528"/>
      <c r="F250" s="426" t="s">
        <v>12047</v>
      </c>
      <c r="G250" s="529"/>
      <c r="H250" s="530"/>
      <c r="I250" s="530"/>
      <c r="J250" s="531"/>
    </row>
    <row r="251" spans="1:10" s="387" customFormat="1" ht="60" x14ac:dyDescent="0.25">
      <c r="A251" s="399" t="s">
        <v>12465</v>
      </c>
      <c r="B251" s="515">
        <v>92775</v>
      </c>
      <c r="C251" s="516" t="s">
        <v>1173</v>
      </c>
      <c r="D251" s="400" t="s">
        <v>997</v>
      </c>
      <c r="E251" s="517">
        <v>16.399999999999999</v>
      </c>
      <c r="F251" s="453">
        <f>VLOOKUP(B251,'Relatório de Composições'!A:I,9,0)</f>
        <v>20.859999999999996</v>
      </c>
      <c r="G251" s="518">
        <f t="shared" ref="G251:G253" si="108">$J$1</f>
        <v>0.2026</v>
      </c>
      <c r="H251" s="519">
        <f t="shared" ref="H251:H253" si="109">F251*(1+G251)</f>
        <v>25.086235999999992</v>
      </c>
      <c r="I251" s="519">
        <f t="shared" ref="I251:I253" si="110">ROUND((E251*H251),2)</f>
        <v>411.41</v>
      </c>
      <c r="J251" s="399"/>
    </row>
    <row r="252" spans="1:10" s="387" customFormat="1" ht="60" x14ac:dyDescent="0.25">
      <c r="A252" s="393" t="s">
        <v>12466</v>
      </c>
      <c r="B252" s="401">
        <v>92777</v>
      </c>
      <c r="C252" s="395" t="s">
        <v>3837</v>
      </c>
      <c r="D252" s="392" t="s">
        <v>997</v>
      </c>
      <c r="E252" s="509">
        <v>21.7</v>
      </c>
      <c r="F252" s="394">
        <f>VLOOKUP(B252,'Relatório de Composições'!A:I,9,0)</f>
        <v>18.72</v>
      </c>
      <c r="G252" s="396">
        <f t="shared" si="108"/>
        <v>0.2026</v>
      </c>
      <c r="H252" s="402">
        <f t="shared" si="109"/>
        <v>22.512671999999995</v>
      </c>
      <c r="I252" s="402">
        <f t="shared" si="110"/>
        <v>488.52</v>
      </c>
      <c r="J252" s="393"/>
    </row>
    <row r="253" spans="1:10" s="387" customFormat="1" ht="60" x14ac:dyDescent="0.25">
      <c r="A253" s="397" t="s">
        <v>12467</v>
      </c>
      <c r="B253" s="510">
        <v>92778</v>
      </c>
      <c r="C253" s="511" t="s">
        <v>1174</v>
      </c>
      <c r="D253" s="398" t="s">
        <v>997</v>
      </c>
      <c r="E253" s="512">
        <v>8.4</v>
      </c>
      <c r="F253" s="443">
        <f>VLOOKUP(B253,'Relatório de Composições'!A:I,9,0)</f>
        <v>16.749999999999996</v>
      </c>
      <c r="G253" s="513">
        <f t="shared" si="108"/>
        <v>0.2026</v>
      </c>
      <c r="H253" s="514">
        <f t="shared" si="109"/>
        <v>20.143549999999994</v>
      </c>
      <c r="I253" s="514">
        <f t="shared" si="110"/>
        <v>169.21</v>
      </c>
      <c r="J253" s="397"/>
    </row>
    <row r="254" spans="1:10" s="387" customFormat="1" x14ac:dyDescent="0.25">
      <c r="A254" s="525" t="s">
        <v>12468</v>
      </c>
      <c r="B254" s="526" t="s">
        <v>12047</v>
      </c>
      <c r="C254" s="527" t="s">
        <v>12457</v>
      </c>
      <c r="D254" s="425"/>
      <c r="E254" s="528"/>
      <c r="F254" s="426" t="s">
        <v>12047</v>
      </c>
      <c r="G254" s="529"/>
      <c r="H254" s="530"/>
      <c r="I254" s="530"/>
      <c r="J254" s="531"/>
    </row>
    <row r="255" spans="1:10" s="387" customFormat="1" ht="30" x14ac:dyDescent="0.25">
      <c r="A255" s="448" t="s">
        <v>12469</v>
      </c>
      <c r="B255" s="520" t="s">
        <v>16078</v>
      </c>
      <c r="C255" s="521" t="s">
        <v>16921</v>
      </c>
      <c r="D255" s="447" t="s">
        <v>932</v>
      </c>
      <c r="E255" s="522">
        <v>0.4</v>
      </c>
      <c r="F255" s="449">
        <f>VLOOKUP(B255,'Relatório de Composições'!A:I,9,0)</f>
        <v>341.34</v>
      </c>
      <c r="G255" s="523">
        <f>$J$1</f>
        <v>0.2026</v>
      </c>
      <c r="H255" s="524">
        <f>F255*(1+G255)</f>
        <v>410.49548399999992</v>
      </c>
      <c r="I255" s="524">
        <f>ROUND((E255*H255),2)</f>
        <v>164.2</v>
      </c>
      <c r="J255" s="448"/>
    </row>
    <row r="256" spans="1:10" s="387" customFormat="1" x14ac:dyDescent="0.25">
      <c r="A256" s="404" t="s">
        <v>16922</v>
      </c>
      <c r="B256" s="429" t="s">
        <v>12047</v>
      </c>
      <c r="C256" s="405" t="s">
        <v>12460</v>
      </c>
      <c r="D256" s="406"/>
      <c r="E256" s="407"/>
      <c r="F256" s="408" t="s">
        <v>12047</v>
      </c>
      <c r="G256" s="430"/>
      <c r="H256" s="499"/>
      <c r="I256" s="499"/>
      <c r="J256" s="410"/>
    </row>
    <row r="257" spans="1:10" s="387" customFormat="1" x14ac:dyDescent="0.25">
      <c r="A257" s="417" t="s">
        <v>16923</v>
      </c>
      <c r="B257" s="432" t="s">
        <v>12047</v>
      </c>
      <c r="C257" s="418" t="s">
        <v>12459</v>
      </c>
      <c r="D257" s="419"/>
      <c r="E257" s="420"/>
      <c r="F257" s="421" t="s">
        <v>12047</v>
      </c>
      <c r="G257" s="427"/>
      <c r="H257" s="500"/>
      <c r="I257" s="500"/>
      <c r="J257" s="423"/>
    </row>
    <row r="258" spans="1:10" s="387" customFormat="1" ht="60" x14ac:dyDescent="0.25">
      <c r="A258" s="448" t="s">
        <v>214</v>
      </c>
      <c r="B258" s="520">
        <v>92525</v>
      </c>
      <c r="C258" s="521" t="s">
        <v>16924</v>
      </c>
      <c r="D258" s="447" t="s">
        <v>913</v>
      </c>
      <c r="E258" s="522">
        <v>4.05</v>
      </c>
      <c r="F258" s="449">
        <f>VLOOKUP(B258,'Relatório de Composições'!A:I,9,0)</f>
        <v>31.069999999999997</v>
      </c>
      <c r="G258" s="523">
        <f>$J$1</f>
        <v>0.2026</v>
      </c>
      <c r="H258" s="524">
        <f>F258*(1+G258)</f>
        <v>37.364781999999991</v>
      </c>
      <c r="I258" s="524">
        <f>ROUND((E258*H258),2)</f>
        <v>151.33000000000001</v>
      </c>
      <c r="J258" s="448"/>
    </row>
    <row r="259" spans="1:10" s="387" customFormat="1" x14ac:dyDescent="0.25">
      <c r="A259" s="525" t="s">
        <v>16925</v>
      </c>
      <c r="B259" s="526" t="s">
        <v>12047</v>
      </c>
      <c r="C259" s="527" t="s">
        <v>12456</v>
      </c>
      <c r="D259" s="425"/>
      <c r="E259" s="528"/>
      <c r="F259" s="426" t="s">
        <v>12047</v>
      </c>
      <c r="G259" s="529"/>
      <c r="H259" s="530"/>
      <c r="I259" s="530"/>
      <c r="J259" s="531"/>
    </row>
    <row r="260" spans="1:10" s="387" customFormat="1" ht="45" x14ac:dyDescent="0.25">
      <c r="A260" s="399" t="s">
        <v>216</v>
      </c>
      <c r="B260" s="515">
        <v>92785</v>
      </c>
      <c r="C260" s="516" t="s">
        <v>1175</v>
      </c>
      <c r="D260" s="400" t="s">
        <v>997</v>
      </c>
      <c r="E260" s="517">
        <v>27.4</v>
      </c>
      <c r="F260" s="453">
        <f>VLOOKUP(B260,'Relatório de Composições'!A:I,9,0)</f>
        <v>18.189999999999998</v>
      </c>
      <c r="G260" s="518">
        <f t="shared" ref="G260:G262" si="111">$J$1</f>
        <v>0.2026</v>
      </c>
      <c r="H260" s="519">
        <f t="shared" ref="H260:H262" si="112">F260*(1+G260)</f>
        <v>21.875293999999997</v>
      </c>
      <c r="I260" s="519">
        <f t="shared" ref="I260:I262" si="113">ROUND((E260*H260),2)</f>
        <v>599.38</v>
      </c>
      <c r="J260" s="399"/>
    </row>
    <row r="261" spans="1:10" s="387" customFormat="1" ht="45" x14ac:dyDescent="0.25">
      <c r="A261" s="393" t="s">
        <v>218</v>
      </c>
      <c r="B261" s="401">
        <v>92786</v>
      </c>
      <c r="C261" s="395" t="s">
        <v>1177</v>
      </c>
      <c r="D261" s="392" t="s">
        <v>997</v>
      </c>
      <c r="E261" s="509">
        <v>33.4</v>
      </c>
      <c r="F261" s="394">
        <f>VLOOKUP(B261,'Relatório de Composições'!A:I,9,0)</f>
        <v>17.439999999999998</v>
      </c>
      <c r="G261" s="396">
        <f t="shared" si="111"/>
        <v>0.2026</v>
      </c>
      <c r="H261" s="402">
        <f t="shared" si="112"/>
        <v>20.973343999999994</v>
      </c>
      <c r="I261" s="402">
        <f t="shared" si="113"/>
        <v>700.51</v>
      </c>
      <c r="J261" s="393"/>
    </row>
    <row r="262" spans="1:10" s="387" customFormat="1" ht="45" x14ac:dyDescent="0.25">
      <c r="A262" s="397" t="s">
        <v>220</v>
      </c>
      <c r="B262" s="510">
        <v>92787</v>
      </c>
      <c r="C262" s="511" t="s">
        <v>1179</v>
      </c>
      <c r="D262" s="398" t="s">
        <v>997</v>
      </c>
      <c r="E262" s="512">
        <v>25.8</v>
      </c>
      <c r="F262" s="443">
        <f>VLOOKUP(B262,'Relatório de Composições'!A:I,9,0)</f>
        <v>15.73</v>
      </c>
      <c r="G262" s="513">
        <f t="shared" si="111"/>
        <v>0.2026</v>
      </c>
      <c r="H262" s="514">
        <f t="shared" si="112"/>
        <v>18.916898</v>
      </c>
      <c r="I262" s="514">
        <f t="shared" si="113"/>
        <v>488.06</v>
      </c>
      <c r="J262" s="397"/>
    </row>
    <row r="263" spans="1:10" s="387" customFormat="1" x14ac:dyDescent="0.25">
      <c r="A263" s="525" t="s">
        <v>16926</v>
      </c>
      <c r="B263" s="526" t="s">
        <v>12047</v>
      </c>
      <c r="C263" s="527" t="s">
        <v>12457</v>
      </c>
      <c r="D263" s="425"/>
      <c r="E263" s="528"/>
      <c r="F263" s="426" t="s">
        <v>12047</v>
      </c>
      <c r="G263" s="529"/>
      <c r="H263" s="530"/>
      <c r="I263" s="530"/>
      <c r="J263" s="531"/>
    </row>
    <row r="264" spans="1:10" s="387" customFormat="1" x14ac:dyDescent="0.25">
      <c r="A264" s="399" t="s">
        <v>221</v>
      </c>
      <c r="B264" s="515" t="s">
        <v>1111</v>
      </c>
      <c r="C264" s="516" t="s">
        <v>1112</v>
      </c>
      <c r="D264" s="400" t="s">
        <v>932</v>
      </c>
      <c r="E264" s="517">
        <v>0.7</v>
      </c>
      <c r="F264" s="453">
        <f>VLOOKUP(B264,'Relatório de Composições'!A:I,9,0)</f>
        <v>305.91000000000003</v>
      </c>
      <c r="G264" s="518">
        <f t="shared" ref="G264:G265" si="114">$J$1</f>
        <v>0.2026</v>
      </c>
      <c r="H264" s="519">
        <f t="shared" ref="H264:H265" si="115">F264*(1+G264)</f>
        <v>367.88736599999999</v>
      </c>
      <c r="I264" s="519">
        <f t="shared" ref="I264:I265" si="116">ROUND((E264*H264),2)</f>
        <v>257.52</v>
      </c>
      <c r="J264" s="399"/>
    </row>
    <row r="265" spans="1:10" s="387" customFormat="1" ht="30" x14ac:dyDescent="0.25">
      <c r="A265" s="397" t="s">
        <v>12470</v>
      </c>
      <c r="B265" s="510">
        <v>92874</v>
      </c>
      <c r="C265" s="511" t="s">
        <v>1113</v>
      </c>
      <c r="D265" s="398" t="s">
        <v>932</v>
      </c>
      <c r="E265" s="512">
        <v>0.7</v>
      </c>
      <c r="F265" s="443">
        <f>VLOOKUP(B265,'Relatório de Composições'!A:I,9,0)</f>
        <v>30.59</v>
      </c>
      <c r="G265" s="513">
        <f t="shared" si="114"/>
        <v>0.2026</v>
      </c>
      <c r="H265" s="514">
        <f t="shared" si="115"/>
        <v>36.787533999999994</v>
      </c>
      <c r="I265" s="514">
        <f t="shared" si="116"/>
        <v>25.75</v>
      </c>
      <c r="J265" s="397"/>
    </row>
    <row r="266" spans="1:10" s="387" customFormat="1" x14ac:dyDescent="0.25">
      <c r="A266" s="525" t="s">
        <v>15014</v>
      </c>
      <c r="B266" s="526" t="s">
        <v>12047</v>
      </c>
      <c r="C266" s="527" t="s">
        <v>13356</v>
      </c>
      <c r="D266" s="425"/>
      <c r="E266" s="528"/>
      <c r="F266" s="426" t="s">
        <v>12047</v>
      </c>
      <c r="G266" s="529"/>
      <c r="H266" s="530"/>
      <c r="I266" s="530"/>
      <c r="J266" s="531"/>
    </row>
    <row r="267" spans="1:10" s="387" customFormat="1" ht="45" x14ac:dyDescent="0.25">
      <c r="A267" s="448" t="s">
        <v>13350</v>
      </c>
      <c r="B267" s="520">
        <v>98546</v>
      </c>
      <c r="C267" s="521" t="s">
        <v>1181</v>
      </c>
      <c r="D267" s="447" t="s">
        <v>913</v>
      </c>
      <c r="E267" s="522">
        <v>469</v>
      </c>
      <c r="F267" s="449">
        <f>VLOOKUP(B267,'Relatório de Composições'!A:I,9,0)</f>
        <v>84.57</v>
      </c>
      <c r="G267" s="523">
        <f>$J$1</f>
        <v>0.2026</v>
      </c>
      <c r="H267" s="524">
        <f>F267*(1+G267)</f>
        <v>101.70388199999998</v>
      </c>
      <c r="I267" s="524">
        <f>ROUND((E267*H267),2)</f>
        <v>47699.12</v>
      </c>
      <c r="J267" s="448"/>
    </row>
    <row r="268" spans="1:10" s="387" customFormat="1" x14ac:dyDescent="0.25">
      <c r="A268" s="404" t="s">
        <v>15015</v>
      </c>
      <c r="B268" s="429" t="s">
        <v>12047</v>
      </c>
      <c r="C268" s="405" t="s">
        <v>15016</v>
      </c>
      <c r="D268" s="406"/>
      <c r="E268" s="407"/>
      <c r="F268" s="408" t="s">
        <v>12047</v>
      </c>
      <c r="G268" s="430"/>
      <c r="H268" s="499"/>
      <c r="I268" s="499"/>
      <c r="J268" s="410"/>
    </row>
    <row r="269" spans="1:10" s="387" customFormat="1" x14ac:dyDescent="0.25">
      <c r="A269" s="417" t="s">
        <v>15017</v>
      </c>
      <c r="B269" s="432" t="s">
        <v>12047</v>
      </c>
      <c r="C269" s="418" t="s">
        <v>15018</v>
      </c>
      <c r="D269" s="419"/>
      <c r="E269" s="420"/>
      <c r="F269" s="421" t="s">
        <v>12047</v>
      </c>
      <c r="G269" s="427"/>
      <c r="H269" s="500"/>
      <c r="I269" s="500"/>
      <c r="J269" s="423"/>
    </row>
    <row r="270" spans="1:10" s="387" customFormat="1" ht="45" x14ac:dyDescent="0.25">
      <c r="A270" s="448" t="s">
        <v>15019</v>
      </c>
      <c r="B270" s="520" t="s">
        <v>1185</v>
      </c>
      <c r="C270" s="521" t="s">
        <v>1186</v>
      </c>
      <c r="D270" s="447" t="s">
        <v>997</v>
      </c>
      <c r="E270" s="522">
        <v>17242.84</v>
      </c>
      <c r="F270" s="449">
        <f>VLOOKUP(B270,'Relatório de Composições'!A:I,9,0)</f>
        <v>13.420000000000002</v>
      </c>
      <c r="G270" s="523">
        <f>$J$1</f>
        <v>0.2026</v>
      </c>
      <c r="H270" s="524">
        <f>F270*(1+G270)</f>
        <v>16.138892000000002</v>
      </c>
      <c r="I270" s="524">
        <f>ROUND((E270*H270),2)</f>
        <v>278280.33</v>
      </c>
      <c r="J270" s="448"/>
    </row>
    <row r="271" spans="1:10" s="387" customFormat="1" x14ac:dyDescent="0.25">
      <c r="A271" s="525" t="s">
        <v>15020</v>
      </c>
      <c r="B271" s="526" t="s">
        <v>12047</v>
      </c>
      <c r="C271" s="527" t="s">
        <v>15021</v>
      </c>
      <c r="D271" s="425"/>
      <c r="E271" s="528"/>
      <c r="F271" s="426" t="s">
        <v>12047</v>
      </c>
      <c r="G271" s="529"/>
      <c r="H271" s="530"/>
      <c r="I271" s="530"/>
      <c r="J271" s="531"/>
    </row>
    <row r="272" spans="1:10" s="387" customFormat="1" ht="45" x14ac:dyDescent="0.25">
      <c r="A272" s="399" t="s">
        <v>15022</v>
      </c>
      <c r="B272" s="515">
        <v>100761</v>
      </c>
      <c r="C272" s="516" t="s">
        <v>1190</v>
      </c>
      <c r="D272" s="400" t="s">
        <v>913</v>
      </c>
      <c r="E272" s="517">
        <v>1607.65</v>
      </c>
      <c r="F272" s="453">
        <f>VLOOKUP(B272,'Relatório de Composições'!A:I,9,0)</f>
        <v>41.010000000000005</v>
      </c>
      <c r="G272" s="518">
        <f>$J$1</f>
        <v>0.2026</v>
      </c>
      <c r="H272" s="519">
        <f>F272*(1+G272)</f>
        <v>49.318626000000002</v>
      </c>
      <c r="I272" s="519">
        <f>ROUND((E272*H272),2)</f>
        <v>79287.09</v>
      </c>
      <c r="J272" s="399"/>
    </row>
    <row r="273" spans="1:10" s="387" customFormat="1" x14ac:dyDescent="0.25">
      <c r="A273" s="458"/>
      <c r="B273" s="482"/>
      <c r="C273" s="483"/>
      <c r="D273" s="457"/>
      <c r="E273" s="484"/>
      <c r="F273" s="459"/>
      <c r="G273" s="485"/>
      <c r="H273" s="486"/>
      <c r="I273" s="486"/>
      <c r="J273" s="458"/>
    </row>
    <row r="274" spans="1:10" s="387" customFormat="1" x14ac:dyDescent="0.25">
      <c r="A274" s="502"/>
      <c r="B274" s="503"/>
      <c r="C274" s="437" t="s">
        <v>15334</v>
      </c>
      <c r="D274" s="504"/>
      <c r="E274" s="505"/>
      <c r="F274" s="506"/>
      <c r="G274" s="507"/>
      <c r="H274" s="508"/>
      <c r="I274" s="508"/>
      <c r="J274" s="436">
        <f>SUM(I13:I272)</f>
        <v>4645528.8299999963</v>
      </c>
    </row>
    <row r="275" spans="1:10" s="387" customFormat="1" x14ac:dyDescent="0.25">
      <c r="A275" s="458"/>
      <c r="B275" s="482"/>
      <c r="C275" s="483"/>
      <c r="D275" s="457"/>
      <c r="E275" s="484"/>
      <c r="F275" s="459"/>
      <c r="G275" s="485"/>
      <c r="H275" s="486"/>
      <c r="I275" s="486"/>
      <c r="J275" s="458"/>
    </row>
    <row r="276" spans="1:10" s="387" customFormat="1" x14ac:dyDescent="0.25">
      <c r="A276" s="404" t="s">
        <v>15023</v>
      </c>
      <c r="B276" s="429" t="s">
        <v>12047</v>
      </c>
      <c r="C276" s="405" t="s">
        <v>15024</v>
      </c>
      <c r="D276" s="406"/>
      <c r="E276" s="407"/>
      <c r="F276" s="408" t="s">
        <v>12047</v>
      </c>
      <c r="G276" s="430"/>
      <c r="H276" s="499"/>
      <c r="I276" s="499"/>
      <c r="J276" s="410"/>
    </row>
    <row r="277" spans="1:10" s="387" customFormat="1" x14ac:dyDescent="0.25">
      <c r="A277" s="411" t="s">
        <v>15025</v>
      </c>
      <c r="B277" s="433" t="s">
        <v>12047</v>
      </c>
      <c r="C277" s="412" t="s">
        <v>15026</v>
      </c>
      <c r="D277" s="413"/>
      <c r="E277" s="414"/>
      <c r="F277" s="415" t="s">
        <v>12047</v>
      </c>
      <c r="G277" s="431"/>
      <c r="H277" s="501"/>
      <c r="I277" s="501"/>
      <c r="J277" s="416"/>
    </row>
    <row r="278" spans="1:10" s="387" customFormat="1" x14ac:dyDescent="0.25">
      <c r="A278" s="411" t="s">
        <v>15027</v>
      </c>
      <c r="B278" s="433" t="s">
        <v>12047</v>
      </c>
      <c r="C278" s="412" t="s">
        <v>15028</v>
      </c>
      <c r="D278" s="413"/>
      <c r="E278" s="414"/>
      <c r="F278" s="415" t="s">
        <v>12047</v>
      </c>
      <c r="G278" s="431"/>
      <c r="H278" s="501"/>
      <c r="I278" s="501"/>
      <c r="J278" s="416"/>
    </row>
    <row r="279" spans="1:10" s="387" customFormat="1" x14ac:dyDescent="0.25">
      <c r="A279" s="417" t="s">
        <v>15029</v>
      </c>
      <c r="B279" s="432" t="s">
        <v>12047</v>
      </c>
      <c r="C279" s="418" t="s">
        <v>15030</v>
      </c>
      <c r="D279" s="419"/>
      <c r="E279" s="420"/>
      <c r="F279" s="421" t="s">
        <v>12047</v>
      </c>
      <c r="G279" s="427"/>
      <c r="H279" s="500"/>
      <c r="I279" s="500"/>
      <c r="J279" s="423"/>
    </row>
    <row r="280" spans="1:10" s="387" customFormat="1" ht="60" x14ac:dyDescent="0.25">
      <c r="A280" s="448" t="s">
        <v>15031</v>
      </c>
      <c r="B280" s="520">
        <v>89168</v>
      </c>
      <c r="C280" s="521" t="s">
        <v>975</v>
      </c>
      <c r="D280" s="447" t="s">
        <v>913</v>
      </c>
      <c r="E280" s="522">
        <v>2709.87</v>
      </c>
      <c r="F280" s="449">
        <f>VLOOKUP(B280,'Relatório de Composições'!A:I,9,0)</f>
        <v>86.759999999999991</v>
      </c>
      <c r="G280" s="523">
        <f>$J$1</f>
        <v>0.2026</v>
      </c>
      <c r="H280" s="524">
        <f>F280*(1+G280)</f>
        <v>104.33757599999998</v>
      </c>
      <c r="I280" s="524">
        <f>ROUND((E280*H280),2)</f>
        <v>282741.27</v>
      </c>
      <c r="J280" s="448"/>
    </row>
    <row r="281" spans="1:10" s="387" customFormat="1" x14ac:dyDescent="0.25">
      <c r="A281" s="525" t="s">
        <v>15032</v>
      </c>
      <c r="B281" s="526" t="s">
        <v>12047</v>
      </c>
      <c r="C281" s="527" t="s">
        <v>16927</v>
      </c>
      <c r="D281" s="425"/>
      <c r="E281" s="528"/>
      <c r="F281" s="426" t="s">
        <v>12047</v>
      </c>
      <c r="G281" s="529"/>
      <c r="H281" s="530"/>
      <c r="I281" s="530"/>
      <c r="J281" s="531"/>
    </row>
    <row r="282" spans="1:10" s="387" customFormat="1" ht="45" x14ac:dyDescent="0.25">
      <c r="A282" s="448" t="s">
        <v>15033</v>
      </c>
      <c r="B282" s="520">
        <v>101159</v>
      </c>
      <c r="C282" s="521" t="s">
        <v>1197</v>
      </c>
      <c r="D282" s="447" t="s">
        <v>913</v>
      </c>
      <c r="E282" s="522">
        <v>3.4</v>
      </c>
      <c r="F282" s="449">
        <f>VLOOKUP(B282,'Relatório de Composições'!A:I,9,0)</f>
        <v>133.64999999999998</v>
      </c>
      <c r="G282" s="523">
        <f>$J$1</f>
        <v>0.2026</v>
      </c>
      <c r="H282" s="524">
        <f>F282*(1+G282)</f>
        <v>160.72748999999996</v>
      </c>
      <c r="I282" s="524">
        <f>ROUND((E282*H282),2)</f>
        <v>546.47</v>
      </c>
      <c r="J282" s="448"/>
    </row>
    <row r="283" spans="1:10" s="387" customFormat="1" x14ac:dyDescent="0.25">
      <c r="A283" s="525" t="s">
        <v>15034</v>
      </c>
      <c r="B283" s="526" t="s">
        <v>12047</v>
      </c>
      <c r="C283" s="527" t="s">
        <v>15035</v>
      </c>
      <c r="D283" s="425"/>
      <c r="E283" s="528"/>
      <c r="F283" s="426" t="s">
        <v>12047</v>
      </c>
      <c r="G283" s="529"/>
      <c r="H283" s="530"/>
      <c r="I283" s="530"/>
      <c r="J283" s="531"/>
    </row>
    <row r="284" spans="1:10" s="387" customFormat="1" ht="30" x14ac:dyDescent="0.25">
      <c r="A284" s="448" t="s">
        <v>15036</v>
      </c>
      <c r="B284" s="520" t="s">
        <v>15037</v>
      </c>
      <c r="C284" s="521" t="s">
        <v>1199</v>
      </c>
      <c r="D284" s="447" t="s">
        <v>913</v>
      </c>
      <c r="E284" s="522">
        <v>149.16</v>
      </c>
      <c r="F284" s="449">
        <f>VLOOKUP(B284,'Relatório de Composições'!A:I,9,0)</f>
        <v>297.32000000000005</v>
      </c>
      <c r="G284" s="523">
        <f>$J$1</f>
        <v>0.2026</v>
      </c>
      <c r="H284" s="524">
        <f>F284*(1+G284)</f>
        <v>357.55703200000005</v>
      </c>
      <c r="I284" s="524">
        <f>ROUND((E284*H284),2)</f>
        <v>53333.21</v>
      </c>
      <c r="J284" s="448"/>
    </row>
    <row r="285" spans="1:10" s="387" customFormat="1" x14ac:dyDescent="0.25">
      <c r="A285" s="525" t="s">
        <v>15038</v>
      </c>
      <c r="B285" s="526" t="s">
        <v>12047</v>
      </c>
      <c r="C285" s="527" t="s">
        <v>15039</v>
      </c>
      <c r="D285" s="425"/>
      <c r="E285" s="528"/>
      <c r="F285" s="426" t="s">
        <v>12047</v>
      </c>
      <c r="G285" s="529"/>
      <c r="H285" s="530"/>
      <c r="I285" s="530"/>
      <c r="J285" s="531"/>
    </row>
    <row r="286" spans="1:10" s="387" customFormat="1" ht="45" x14ac:dyDescent="0.25">
      <c r="A286" s="448" t="s">
        <v>15040</v>
      </c>
      <c r="B286" s="520">
        <v>79627</v>
      </c>
      <c r="C286" s="521" t="s">
        <v>1200</v>
      </c>
      <c r="D286" s="447" t="s">
        <v>913</v>
      </c>
      <c r="E286" s="522">
        <v>75.47</v>
      </c>
      <c r="F286" s="449">
        <f>VLOOKUP(B286,'Relatório de Composições'!A:I,9,0)</f>
        <v>774.7</v>
      </c>
      <c r="G286" s="523">
        <f>$J$1</f>
        <v>0.2026</v>
      </c>
      <c r="H286" s="524">
        <f>F286*(1+G286)</f>
        <v>931.65422000000001</v>
      </c>
      <c r="I286" s="524">
        <f>ROUND((E286*H286),2)</f>
        <v>70311.94</v>
      </c>
      <c r="J286" s="448"/>
    </row>
    <row r="287" spans="1:10" s="387" customFormat="1" x14ac:dyDescent="0.25">
      <c r="A287" s="404" t="s">
        <v>15041</v>
      </c>
      <c r="B287" s="429" t="s">
        <v>12047</v>
      </c>
      <c r="C287" s="405" t="s">
        <v>15042</v>
      </c>
      <c r="D287" s="406"/>
      <c r="E287" s="407"/>
      <c r="F287" s="408" t="s">
        <v>12047</v>
      </c>
      <c r="G287" s="430"/>
      <c r="H287" s="499"/>
      <c r="I287" s="499"/>
      <c r="J287" s="410"/>
    </row>
    <row r="288" spans="1:10" s="387" customFormat="1" x14ac:dyDescent="0.25">
      <c r="A288" s="417" t="s">
        <v>15043</v>
      </c>
      <c r="B288" s="432" t="s">
        <v>12047</v>
      </c>
      <c r="C288" s="418" t="s">
        <v>15044</v>
      </c>
      <c r="D288" s="419"/>
      <c r="E288" s="420"/>
      <c r="F288" s="421" t="s">
        <v>12047</v>
      </c>
      <c r="G288" s="427"/>
      <c r="H288" s="500"/>
      <c r="I288" s="500"/>
      <c r="J288" s="423"/>
    </row>
    <row r="289" spans="1:10" s="387" customFormat="1" ht="30" x14ac:dyDescent="0.25">
      <c r="A289" s="448" t="s">
        <v>15045</v>
      </c>
      <c r="B289" s="520" t="s">
        <v>1205</v>
      </c>
      <c r="C289" s="521" t="s">
        <v>1206</v>
      </c>
      <c r="D289" s="447" t="s">
        <v>913</v>
      </c>
      <c r="E289" s="522">
        <v>21.1</v>
      </c>
      <c r="F289" s="449">
        <f>VLOOKUP(B289,'Relatório de Composições'!A:I,9,0)</f>
        <v>296.21000000000004</v>
      </c>
      <c r="G289" s="523">
        <f>$J$1</f>
        <v>0.2026</v>
      </c>
      <c r="H289" s="524">
        <f>F289*(1+G289)</f>
        <v>356.22214600000001</v>
      </c>
      <c r="I289" s="524">
        <f>ROUND((E289*H289),2)</f>
        <v>7516.29</v>
      </c>
      <c r="J289" s="448"/>
    </row>
    <row r="290" spans="1:10" s="387" customFormat="1" x14ac:dyDescent="0.25">
      <c r="A290" s="525" t="s">
        <v>15046</v>
      </c>
      <c r="B290" s="526" t="s">
        <v>12047</v>
      </c>
      <c r="C290" s="527" t="s">
        <v>15047</v>
      </c>
      <c r="D290" s="425"/>
      <c r="E290" s="528"/>
      <c r="F290" s="426" t="s">
        <v>12047</v>
      </c>
      <c r="G290" s="529"/>
      <c r="H290" s="530"/>
      <c r="I290" s="530"/>
      <c r="J290" s="531"/>
    </row>
    <row r="291" spans="1:10" s="387" customFormat="1" ht="30" x14ac:dyDescent="0.25">
      <c r="A291" s="448" t="s">
        <v>15048</v>
      </c>
      <c r="B291" s="520">
        <v>90838</v>
      </c>
      <c r="C291" s="521" t="s">
        <v>1208</v>
      </c>
      <c r="D291" s="447" t="s">
        <v>925</v>
      </c>
      <c r="E291" s="522">
        <v>4</v>
      </c>
      <c r="F291" s="449">
        <f>VLOOKUP(B291,'Relatório de Composições'!A:I,9,0)</f>
        <v>1105.28</v>
      </c>
      <c r="G291" s="523">
        <f>$J$1</f>
        <v>0.2026</v>
      </c>
      <c r="H291" s="524">
        <f>F291*(1+G291)</f>
        <v>1329.2097279999998</v>
      </c>
      <c r="I291" s="524">
        <f>ROUND((E291*H291),2)</f>
        <v>5316.84</v>
      </c>
      <c r="J291" s="448"/>
    </row>
    <row r="292" spans="1:10" s="387" customFormat="1" x14ac:dyDescent="0.25">
      <c r="A292" s="404" t="s">
        <v>15049</v>
      </c>
      <c r="B292" s="429" t="s">
        <v>12047</v>
      </c>
      <c r="C292" s="405" t="s">
        <v>15050</v>
      </c>
      <c r="D292" s="406"/>
      <c r="E292" s="407"/>
      <c r="F292" s="408" t="s">
        <v>12047</v>
      </c>
      <c r="G292" s="430"/>
      <c r="H292" s="499"/>
      <c r="I292" s="499"/>
      <c r="J292" s="410"/>
    </row>
    <row r="293" spans="1:10" s="387" customFormat="1" x14ac:dyDescent="0.25">
      <c r="A293" s="417" t="s">
        <v>15051</v>
      </c>
      <c r="B293" s="432" t="s">
        <v>12047</v>
      </c>
      <c r="C293" s="418" t="s">
        <v>15052</v>
      </c>
      <c r="D293" s="419"/>
      <c r="E293" s="420"/>
      <c r="F293" s="421" t="s">
        <v>12047</v>
      </c>
      <c r="G293" s="427"/>
      <c r="H293" s="500"/>
      <c r="I293" s="500"/>
      <c r="J293" s="423"/>
    </row>
    <row r="294" spans="1:10" s="387" customFormat="1" ht="45" x14ac:dyDescent="0.25">
      <c r="A294" s="399" t="s">
        <v>15053</v>
      </c>
      <c r="B294" s="515">
        <v>94806</v>
      </c>
      <c r="C294" s="516" t="s">
        <v>1211</v>
      </c>
      <c r="D294" s="400" t="s">
        <v>925</v>
      </c>
      <c r="E294" s="517">
        <v>3</v>
      </c>
      <c r="F294" s="453">
        <f>VLOOKUP(B294,'Relatório de Composições'!A:I,9,0)</f>
        <v>531.24</v>
      </c>
      <c r="G294" s="518">
        <f t="shared" ref="G294:G299" si="117">$J$1</f>
        <v>0.2026</v>
      </c>
      <c r="H294" s="519">
        <f t="shared" ref="H294:H299" si="118">F294*(1+G294)</f>
        <v>638.86922399999992</v>
      </c>
      <c r="I294" s="519">
        <f t="shared" ref="I294:I299" si="119">ROUND((E294*H294),2)</f>
        <v>1916.61</v>
      </c>
      <c r="J294" s="399"/>
    </row>
    <row r="295" spans="1:10" s="387" customFormat="1" ht="30" x14ac:dyDescent="0.25">
      <c r="A295" s="393" t="s">
        <v>15054</v>
      </c>
      <c r="B295" s="401" t="s">
        <v>1215</v>
      </c>
      <c r="C295" s="395" t="s">
        <v>1216</v>
      </c>
      <c r="D295" s="392" t="s">
        <v>913</v>
      </c>
      <c r="E295" s="509">
        <v>16.25</v>
      </c>
      <c r="F295" s="394">
        <f>VLOOKUP(B295,'Relatório de Composições'!A:I,9,0)</f>
        <v>751.26</v>
      </c>
      <c r="G295" s="396">
        <f t="shared" si="117"/>
        <v>0.2026</v>
      </c>
      <c r="H295" s="402">
        <f t="shared" si="118"/>
        <v>903.4652759999999</v>
      </c>
      <c r="I295" s="402">
        <f t="shared" si="119"/>
        <v>14681.31</v>
      </c>
      <c r="J295" s="393"/>
    </row>
    <row r="296" spans="1:10" s="387" customFormat="1" ht="75" x14ac:dyDescent="0.25">
      <c r="A296" s="393" t="s">
        <v>15055</v>
      </c>
      <c r="B296" s="401" t="s">
        <v>15056</v>
      </c>
      <c r="C296" s="395" t="s">
        <v>1218</v>
      </c>
      <c r="D296" s="392" t="s">
        <v>925</v>
      </c>
      <c r="E296" s="509">
        <v>8</v>
      </c>
      <c r="F296" s="394">
        <f>VLOOKUP(B296,'Relatório de Composições'!A:I,9,0)</f>
        <v>1095.54</v>
      </c>
      <c r="G296" s="396">
        <f t="shared" si="117"/>
        <v>0.2026</v>
      </c>
      <c r="H296" s="402">
        <f t="shared" si="118"/>
        <v>1317.4964039999998</v>
      </c>
      <c r="I296" s="402">
        <f t="shared" si="119"/>
        <v>10539.97</v>
      </c>
      <c r="J296" s="393"/>
    </row>
    <row r="297" spans="1:10" s="387" customFormat="1" x14ac:dyDescent="0.25">
      <c r="A297" s="393" t="s">
        <v>15057</v>
      </c>
      <c r="B297" s="401" t="s">
        <v>1219</v>
      </c>
      <c r="C297" s="395" t="s">
        <v>1220</v>
      </c>
      <c r="D297" s="392" t="s">
        <v>925</v>
      </c>
      <c r="E297" s="509">
        <v>1</v>
      </c>
      <c r="F297" s="394">
        <f>VLOOKUP(B297,'Relatório de Composições'!A:I,9,0)</f>
        <v>1804.25</v>
      </c>
      <c r="G297" s="396">
        <f t="shared" si="117"/>
        <v>0.2026</v>
      </c>
      <c r="H297" s="402">
        <f t="shared" si="118"/>
        <v>2169.7910499999998</v>
      </c>
      <c r="I297" s="402">
        <f t="shared" si="119"/>
        <v>2169.79</v>
      </c>
      <c r="J297" s="393"/>
    </row>
    <row r="298" spans="1:10" s="387" customFormat="1" ht="45" x14ac:dyDescent="0.25">
      <c r="A298" s="393" t="s">
        <v>15058</v>
      </c>
      <c r="B298" s="401" t="s">
        <v>1222</v>
      </c>
      <c r="C298" s="395" t="s">
        <v>1223</v>
      </c>
      <c r="D298" s="392" t="s">
        <v>913</v>
      </c>
      <c r="E298" s="509">
        <v>8</v>
      </c>
      <c r="F298" s="394">
        <f>VLOOKUP(B298,'Relatório de Composições'!A:I,9,0)</f>
        <v>381.09999999999997</v>
      </c>
      <c r="G298" s="396">
        <f t="shared" si="117"/>
        <v>0.2026</v>
      </c>
      <c r="H298" s="402">
        <f t="shared" si="118"/>
        <v>458.31085999999993</v>
      </c>
      <c r="I298" s="402">
        <f t="shared" si="119"/>
        <v>3666.49</v>
      </c>
      <c r="J298" s="393"/>
    </row>
    <row r="299" spans="1:10" s="387" customFormat="1" ht="30" x14ac:dyDescent="0.25">
      <c r="A299" s="397" t="s">
        <v>15059</v>
      </c>
      <c r="B299" s="510" t="s">
        <v>1224</v>
      </c>
      <c r="C299" s="511" t="s">
        <v>1225</v>
      </c>
      <c r="D299" s="398" t="s">
        <v>925</v>
      </c>
      <c r="E299" s="512">
        <v>1</v>
      </c>
      <c r="F299" s="443">
        <f>VLOOKUP(B299,'Relatório de Composições'!A:I,9,0)</f>
        <v>74.010000000000005</v>
      </c>
      <c r="G299" s="513">
        <f t="shared" si="117"/>
        <v>0.2026</v>
      </c>
      <c r="H299" s="514">
        <f t="shared" si="118"/>
        <v>89.004425999999995</v>
      </c>
      <c r="I299" s="514">
        <f t="shared" si="119"/>
        <v>89</v>
      </c>
      <c r="J299" s="397"/>
    </row>
    <row r="300" spans="1:10" s="387" customFormat="1" x14ac:dyDescent="0.25">
      <c r="A300" s="525" t="s">
        <v>15060</v>
      </c>
      <c r="B300" s="526" t="s">
        <v>12047</v>
      </c>
      <c r="C300" s="527" t="s">
        <v>15061</v>
      </c>
      <c r="D300" s="425"/>
      <c r="E300" s="528"/>
      <c r="F300" s="426" t="s">
        <v>12047</v>
      </c>
      <c r="G300" s="529"/>
      <c r="H300" s="530"/>
      <c r="I300" s="530"/>
      <c r="J300" s="531"/>
    </row>
    <row r="301" spans="1:10" s="387" customFormat="1" ht="30" x14ac:dyDescent="0.25">
      <c r="A301" s="448" t="s">
        <v>15062</v>
      </c>
      <c r="B301" s="520" t="s">
        <v>1228</v>
      </c>
      <c r="C301" s="521" t="s">
        <v>1229</v>
      </c>
      <c r="D301" s="447" t="s">
        <v>913</v>
      </c>
      <c r="E301" s="522">
        <v>8.2799999999999994</v>
      </c>
      <c r="F301" s="449">
        <f>VLOOKUP(B301,'Relatório de Composições'!A:I,9,0)</f>
        <v>191.12</v>
      </c>
      <c r="G301" s="523">
        <f>$J$1</f>
        <v>0.2026</v>
      </c>
      <c r="H301" s="524">
        <f>F301*(1+G301)</f>
        <v>229.84091199999997</v>
      </c>
      <c r="I301" s="524">
        <f>ROUND((E301*H301),2)</f>
        <v>1903.08</v>
      </c>
      <c r="J301" s="448"/>
    </row>
    <row r="302" spans="1:10" s="387" customFormat="1" ht="30" x14ac:dyDescent="0.25">
      <c r="A302" s="525" t="s">
        <v>15063</v>
      </c>
      <c r="B302" s="526" t="s">
        <v>12047</v>
      </c>
      <c r="C302" s="527" t="s">
        <v>15064</v>
      </c>
      <c r="D302" s="425"/>
      <c r="E302" s="528"/>
      <c r="F302" s="426" t="s">
        <v>12047</v>
      </c>
      <c r="G302" s="529"/>
      <c r="H302" s="530"/>
      <c r="I302" s="530"/>
      <c r="J302" s="531"/>
    </row>
    <row r="303" spans="1:10" s="387" customFormat="1" ht="60" x14ac:dyDescent="0.25">
      <c r="A303" s="399" t="s">
        <v>15065</v>
      </c>
      <c r="B303" s="515">
        <v>94573</v>
      </c>
      <c r="C303" s="516" t="s">
        <v>1230</v>
      </c>
      <c r="D303" s="400" t="s">
        <v>913</v>
      </c>
      <c r="E303" s="517">
        <v>167.89</v>
      </c>
      <c r="F303" s="453">
        <f>VLOOKUP(B303,'Relatório de Composições'!A:I,9,0)</f>
        <v>356.73999999999995</v>
      </c>
      <c r="G303" s="518">
        <f t="shared" ref="G303:G305" si="120">$J$1</f>
        <v>0.2026</v>
      </c>
      <c r="H303" s="519">
        <f t="shared" ref="H303:H305" si="121">F303*(1+G303)</f>
        <v>429.01552399999991</v>
      </c>
      <c r="I303" s="519">
        <f t="shared" ref="I303:I305" si="122">ROUND((E303*H303),2)</f>
        <v>72027.42</v>
      </c>
      <c r="J303" s="399"/>
    </row>
    <row r="304" spans="1:10" s="387" customFormat="1" ht="60" x14ac:dyDescent="0.25">
      <c r="A304" s="393" t="s">
        <v>15066</v>
      </c>
      <c r="B304" s="401">
        <v>94559</v>
      </c>
      <c r="C304" s="395" t="s">
        <v>928</v>
      </c>
      <c r="D304" s="392" t="s">
        <v>913</v>
      </c>
      <c r="E304" s="509">
        <v>149.94999999999999</v>
      </c>
      <c r="F304" s="394">
        <f>VLOOKUP(B304,'Relatório de Composições'!A:I,9,0)</f>
        <v>752.76</v>
      </c>
      <c r="G304" s="396">
        <f t="shared" si="120"/>
        <v>0.2026</v>
      </c>
      <c r="H304" s="402">
        <f t="shared" si="121"/>
        <v>905.2691759999999</v>
      </c>
      <c r="I304" s="402">
        <f t="shared" si="122"/>
        <v>135745.10999999999</v>
      </c>
      <c r="J304" s="393"/>
    </row>
    <row r="305" spans="1:10" s="387" customFormat="1" ht="30" x14ac:dyDescent="0.25">
      <c r="A305" s="397" t="s">
        <v>15067</v>
      </c>
      <c r="B305" s="510" t="s">
        <v>15068</v>
      </c>
      <c r="C305" s="511" t="s">
        <v>1234</v>
      </c>
      <c r="D305" s="398" t="s">
        <v>913</v>
      </c>
      <c r="E305" s="512">
        <v>24.7</v>
      </c>
      <c r="F305" s="443">
        <f>VLOOKUP(B305,'Relatório de Composições'!A:I,9,0)</f>
        <v>474.15999999999997</v>
      </c>
      <c r="G305" s="513">
        <f t="shared" si="120"/>
        <v>0.2026</v>
      </c>
      <c r="H305" s="514">
        <f t="shared" si="121"/>
        <v>570.22481599999992</v>
      </c>
      <c r="I305" s="514">
        <f t="shared" si="122"/>
        <v>14084.55</v>
      </c>
      <c r="J305" s="397"/>
    </row>
    <row r="306" spans="1:10" s="387" customFormat="1" x14ac:dyDescent="0.25">
      <c r="A306" s="525" t="s">
        <v>15069</v>
      </c>
      <c r="B306" s="526" t="s">
        <v>12047</v>
      </c>
      <c r="C306" s="527" t="s">
        <v>15070</v>
      </c>
      <c r="D306" s="425"/>
      <c r="E306" s="528"/>
      <c r="F306" s="426" t="s">
        <v>12047</v>
      </c>
      <c r="G306" s="529"/>
      <c r="H306" s="530"/>
      <c r="I306" s="530"/>
      <c r="J306" s="531"/>
    </row>
    <row r="307" spans="1:10" s="387" customFormat="1" ht="30" x14ac:dyDescent="0.25">
      <c r="A307" s="448" t="s">
        <v>15071</v>
      </c>
      <c r="B307" s="520">
        <v>100705</v>
      </c>
      <c r="C307" s="521" t="s">
        <v>1235</v>
      </c>
      <c r="D307" s="447" t="s">
        <v>925</v>
      </c>
      <c r="E307" s="522">
        <v>31</v>
      </c>
      <c r="F307" s="449">
        <f>VLOOKUP(B307,'Relatório de Composições'!A:I,9,0)</f>
        <v>72.990000000000009</v>
      </c>
      <c r="G307" s="523">
        <f>$J$1</f>
        <v>0.2026</v>
      </c>
      <c r="H307" s="524">
        <f>F307*(1+G307)</f>
        <v>87.777774000000008</v>
      </c>
      <c r="I307" s="524">
        <f>ROUND((E307*H307),2)</f>
        <v>2721.11</v>
      </c>
      <c r="J307" s="448"/>
    </row>
    <row r="308" spans="1:10" s="387" customFormat="1" x14ac:dyDescent="0.25">
      <c r="A308" s="525" t="s">
        <v>15072</v>
      </c>
      <c r="B308" s="526" t="s">
        <v>12047</v>
      </c>
      <c r="C308" s="527" t="s">
        <v>15073</v>
      </c>
      <c r="D308" s="425"/>
      <c r="E308" s="528"/>
      <c r="F308" s="426" t="s">
        <v>12047</v>
      </c>
      <c r="G308" s="529"/>
      <c r="H308" s="530"/>
      <c r="I308" s="530"/>
      <c r="J308" s="531"/>
    </row>
    <row r="309" spans="1:10" s="387" customFormat="1" x14ac:dyDescent="0.25">
      <c r="A309" s="448" t="s">
        <v>15074</v>
      </c>
      <c r="B309" s="520">
        <v>100703</v>
      </c>
      <c r="C309" s="521" t="s">
        <v>1236</v>
      </c>
      <c r="D309" s="447" t="s">
        <v>925</v>
      </c>
      <c r="E309" s="522">
        <v>142</v>
      </c>
      <c r="F309" s="449">
        <f>VLOOKUP(B309,'Relatório de Composições'!A:I,9,0)</f>
        <v>29.96</v>
      </c>
      <c r="G309" s="523">
        <f>$J$1</f>
        <v>0.2026</v>
      </c>
      <c r="H309" s="524">
        <f>F309*(1+G309)</f>
        <v>36.029896000000001</v>
      </c>
      <c r="I309" s="524">
        <f>ROUND((E309*H309),2)</f>
        <v>5116.25</v>
      </c>
      <c r="J309" s="448"/>
    </row>
    <row r="310" spans="1:10" s="387" customFormat="1" x14ac:dyDescent="0.25">
      <c r="A310" s="525" t="s">
        <v>15075</v>
      </c>
      <c r="B310" s="526" t="s">
        <v>12047</v>
      </c>
      <c r="C310" s="527" t="s">
        <v>15076</v>
      </c>
      <c r="D310" s="425"/>
      <c r="E310" s="528"/>
      <c r="F310" s="426" t="s">
        <v>12047</v>
      </c>
      <c r="G310" s="529"/>
      <c r="H310" s="530"/>
      <c r="I310" s="530"/>
      <c r="J310" s="531"/>
    </row>
    <row r="311" spans="1:10" s="387" customFormat="1" ht="60" x14ac:dyDescent="0.25">
      <c r="A311" s="448" t="s">
        <v>15077</v>
      </c>
      <c r="B311" s="520" t="s">
        <v>15078</v>
      </c>
      <c r="C311" s="521" t="s">
        <v>1237</v>
      </c>
      <c r="D311" s="447" t="s">
        <v>925</v>
      </c>
      <c r="E311" s="522">
        <v>3</v>
      </c>
      <c r="F311" s="449">
        <f>VLOOKUP(B311,'Relatório de Composições'!A:I,9,0)</f>
        <v>126.63</v>
      </c>
      <c r="G311" s="523">
        <f>$J$1</f>
        <v>0.2026</v>
      </c>
      <c r="H311" s="524">
        <f>F311*(1+G311)</f>
        <v>152.28523799999999</v>
      </c>
      <c r="I311" s="524">
        <f>ROUND((E311*H311),2)</f>
        <v>456.86</v>
      </c>
      <c r="J311" s="448"/>
    </row>
    <row r="312" spans="1:10" s="387" customFormat="1" x14ac:dyDescent="0.25">
      <c r="A312" s="525" t="s">
        <v>15079</v>
      </c>
      <c r="B312" s="526" t="s">
        <v>12047</v>
      </c>
      <c r="C312" s="527" t="s">
        <v>15080</v>
      </c>
      <c r="D312" s="425"/>
      <c r="E312" s="528"/>
      <c r="F312" s="426" t="s">
        <v>12047</v>
      </c>
      <c r="G312" s="529"/>
      <c r="H312" s="530"/>
      <c r="I312" s="530"/>
      <c r="J312" s="531"/>
    </row>
    <row r="313" spans="1:10" s="387" customFormat="1" ht="60" x14ac:dyDescent="0.25">
      <c r="A313" s="448" t="s">
        <v>15081</v>
      </c>
      <c r="B313" s="520">
        <v>100759</v>
      </c>
      <c r="C313" s="521" t="s">
        <v>1238</v>
      </c>
      <c r="D313" s="447" t="s">
        <v>913</v>
      </c>
      <c r="E313" s="522">
        <v>168.13200000000001</v>
      </c>
      <c r="F313" s="449">
        <f>VLOOKUP(B313,'Relatório de Composições'!A:I,9,0)</f>
        <v>40.840000000000003</v>
      </c>
      <c r="G313" s="523">
        <f>$J$1</f>
        <v>0.2026</v>
      </c>
      <c r="H313" s="524">
        <f>F313*(1+G313)</f>
        <v>49.114184000000002</v>
      </c>
      <c r="I313" s="524">
        <f>ROUND((E313*H313),2)</f>
        <v>8257.67</v>
      </c>
      <c r="J313" s="448"/>
    </row>
    <row r="314" spans="1:10" s="387" customFormat="1" x14ac:dyDescent="0.25">
      <c r="A314" s="525" t="s">
        <v>15082</v>
      </c>
      <c r="B314" s="526" t="s">
        <v>12047</v>
      </c>
      <c r="C314" s="527" t="s">
        <v>15083</v>
      </c>
      <c r="D314" s="425"/>
      <c r="E314" s="528"/>
      <c r="F314" s="426" t="s">
        <v>12047</v>
      </c>
      <c r="G314" s="529"/>
      <c r="H314" s="530"/>
      <c r="I314" s="530"/>
      <c r="J314" s="531"/>
    </row>
    <row r="315" spans="1:10" s="387" customFormat="1" ht="30" x14ac:dyDescent="0.25">
      <c r="A315" s="399" t="s">
        <v>15084</v>
      </c>
      <c r="B315" s="515">
        <v>72118</v>
      </c>
      <c r="C315" s="516" t="s">
        <v>1240</v>
      </c>
      <c r="D315" s="400" t="s">
        <v>913</v>
      </c>
      <c r="E315" s="517">
        <v>113.68</v>
      </c>
      <c r="F315" s="453">
        <f>VLOOKUP(B315,'Relatório de Composições'!A:I,9,0)</f>
        <v>149.64000000000001</v>
      </c>
      <c r="G315" s="518">
        <f t="shared" ref="G315:G317" si="123">$J$1</f>
        <v>0.2026</v>
      </c>
      <c r="H315" s="519">
        <f t="shared" ref="H315:H317" si="124">F315*(1+G315)</f>
        <v>179.957064</v>
      </c>
      <c r="I315" s="519">
        <f t="shared" ref="I315:I317" si="125">ROUND((E315*H315),2)</f>
        <v>20457.52</v>
      </c>
      <c r="J315" s="399"/>
    </row>
    <row r="316" spans="1:10" s="387" customFormat="1" x14ac:dyDescent="0.25">
      <c r="A316" s="393" t="s">
        <v>15085</v>
      </c>
      <c r="B316" s="401">
        <v>85004</v>
      </c>
      <c r="C316" s="395" t="s">
        <v>1244</v>
      </c>
      <c r="D316" s="392" t="s">
        <v>913</v>
      </c>
      <c r="E316" s="509">
        <v>35.159999999999997</v>
      </c>
      <c r="F316" s="394">
        <f>VLOOKUP(B316,'Relatório de Composições'!A:I,9,0)</f>
        <v>119.18</v>
      </c>
      <c r="G316" s="396">
        <f t="shared" si="123"/>
        <v>0.2026</v>
      </c>
      <c r="H316" s="402">
        <f t="shared" si="124"/>
        <v>143.32586799999999</v>
      </c>
      <c r="I316" s="402">
        <f t="shared" si="125"/>
        <v>5039.34</v>
      </c>
      <c r="J316" s="393"/>
    </row>
    <row r="317" spans="1:10" s="387" customFormat="1" ht="30" x14ac:dyDescent="0.25">
      <c r="A317" s="397" t="s">
        <v>15086</v>
      </c>
      <c r="B317" s="510">
        <v>72119</v>
      </c>
      <c r="C317" s="511" t="s">
        <v>1246</v>
      </c>
      <c r="D317" s="398" t="s">
        <v>913</v>
      </c>
      <c r="E317" s="512">
        <v>9.7200000000000006</v>
      </c>
      <c r="F317" s="443">
        <f>VLOOKUP(B317,'Relatório de Composições'!A:I,9,0)</f>
        <v>186.44</v>
      </c>
      <c r="G317" s="513">
        <f t="shared" si="123"/>
        <v>0.2026</v>
      </c>
      <c r="H317" s="514">
        <f t="shared" si="124"/>
        <v>224.21274399999999</v>
      </c>
      <c r="I317" s="514">
        <f t="shared" si="125"/>
        <v>2179.35</v>
      </c>
      <c r="J317" s="397"/>
    </row>
    <row r="318" spans="1:10" s="387" customFormat="1" x14ac:dyDescent="0.25">
      <c r="A318" s="525" t="s">
        <v>15087</v>
      </c>
      <c r="B318" s="526" t="s">
        <v>12047</v>
      </c>
      <c r="C318" s="527" t="s">
        <v>15088</v>
      </c>
      <c r="D318" s="425"/>
      <c r="E318" s="528"/>
      <c r="F318" s="426" t="s">
        <v>12047</v>
      </c>
      <c r="G318" s="529"/>
      <c r="H318" s="530"/>
      <c r="I318" s="530"/>
      <c r="J318" s="531"/>
    </row>
    <row r="319" spans="1:10" s="387" customFormat="1" ht="30" x14ac:dyDescent="0.25">
      <c r="A319" s="448" t="s">
        <v>15089</v>
      </c>
      <c r="B319" s="520" t="s">
        <v>1248</v>
      </c>
      <c r="C319" s="521" t="s">
        <v>1249</v>
      </c>
      <c r="D319" s="447" t="s">
        <v>913</v>
      </c>
      <c r="E319" s="522">
        <v>43.14</v>
      </c>
      <c r="F319" s="449">
        <f>VLOOKUP(B319,'Relatório de Composições'!A:I,9,0)</f>
        <v>444.21999999999997</v>
      </c>
      <c r="G319" s="523">
        <f>$J$1</f>
        <v>0.2026</v>
      </c>
      <c r="H319" s="524">
        <f>F319*(1+G319)</f>
        <v>534.21897199999989</v>
      </c>
      <c r="I319" s="524">
        <f>ROUND((E319*H319),2)</f>
        <v>23046.21</v>
      </c>
      <c r="J319" s="448"/>
    </row>
    <row r="320" spans="1:10" s="387" customFormat="1" x14ac:dyDescent="0.25">
      <c r="A320" s="404" t="s">
        <v>15090</v>
      </c>
      <c r="B320" s="429" t="s">
        <v>12047</v>
      </c>
      <c r="C320" s="405" t="s">
        <v>15091</v>
      </c>
      <c r="D320" s="406"/>
      <c r="E320" s="407"/>
      <c r="F320" s="408" t="s">
        <v>12047</v>
      </c>
      <c r="G320" s="430"/>
      <c r="H320" s="499"/>
      <c r="I320" s="499"/>
      <c r="J320" s="410"/>
    </row>
    <row r="321" spans="1:10" s="387" customFormat="1" x14ac:dyDescent="0.25">
      <c r="A321" s="417" t="s">
        <v>15092</v>
      </c>
      <c r="B321" s="432" t="s">
        <v>12047</v>
      </c>
      <c r="C321" s="418" t="s">
        <v>15093</v>
      </c>
      <c r="D321" s="419"/>
      <c r="E321" s="420"/>
      <c r="F321" s="421" t="s">
        <v>12047</v>
      </c>
      <c r="G321" s="427"/>
      <c r="H321" s="500"/>
      <c r="I321" s="500"/>
      <c r="J321" s="423"/>
    </row>
    <row r="322" spans="1:10" s="387" customFormat="1" ht="45" x14ac:dyDescent="0.25">
      <c r="A322" s="399" t="s">
        <v>15094</v>
      </c>
      <c r="B322" s="515">
        <v>94449</v>
      </c>
      <c r="C322" s="516" t="s">
        <v>1254</v>
      </c>
      <c r="D322" s="400" t="s">
        <v>913</v>
      </c>
      <c r="E322" s="517">
        <v>60.25</v>
      </c>
      <c r="F322" s="453">
        <f>VLOOKUP(B322,'Relatório de Composições'!A:I,9,0)</f>
        <v>58.53</v>
      </c>
      <c r="G322" s="518">
        <f t="shared" ref="G322:G323" si="126">$J$1</f>
        <v>0.2026</v>
      </c>
      <c r="H322" s="519">
        <f t="shared" ref="H322:H323" si="127">F322*(1+G322)</f>
        <v>70.388177999999996</v>
      </c>
      <c r="I322" s="519">
        <f t="shared" ref="I322:I323" si="128">ROUND((E322*H322),2)</f>
        <v>4240.8900000000003</v>
      </c>
      <c r="J322" s="399"/>
    </row>
    <row r="323" spans="1:10" s="387" customFormat="1" ht="30" x14ac:dyDescent="0.25">
      <c r="A323" s="397" t="s">
        <v>15095</v>
      </c>
      <c r="B323" s="510">
        <v>94213</v>
      </c>
      <c r="C323" s="511" t="s">
        <v>1261</v>
      </c>
      <c r="D323" s="398" t="s">
        <v>913</v>
      </c>
      <c r="E323" s="512">
        <v>1316.06</v>
      </c>
      <c r="F323" s="443">
        <f>VLOOKUP(B323,'Relatório de Composições'!A:I,9,0)</f>
        <v>95.61</v>
      </c>
      <c r="G323" s="513">
        <f t="shared" si="126"/>
        <v>0.2026</v>
      </c>
      <c r="H323" s="514">
        <f t="shared" si="127"/>
        <v>114.98058599999999</v>
      </c>
      <c r="I323" s="514">
        <f t="shared" si="128"/>
        <v>151321.35</v>
      </c>
      <c r="J323" s="397"/>
    </row>
    <row r="324" spans="1:10" s="387" customFormat="1" x14ac:dyDescent="0.25">
      <c r="A324" s="404" t="s">
        <v>15096</v>
      </c>
      <c r="B324" s="429" t="s">
        <v>12047</v>
      </c>
      <c r="C324" s="405" t="s">
        <v>15097</v>
      </c>
      <c r="D324" s="406"/>
      <c r="E324" s="407"/>
      <c r="F324" s="408" t="s">
        <v>12047</v>
      </c>
      <c r="G324" s="430"/>
      <c r="H324" s="499"/>
      <c r="I324" s="499"/>
      <c r="J324" s="410"/>
    </row>
    <row r="325" spans="1:10" s="387" customFormat="1" x14ac:dyDescent="0.25">
      <c r="A325" s="411" t="s">
        <v>15098</v>
      </c>
      <c r="B325" s="433" t="s">
        <v>12047</v>
      </c>
      <c r="C325" s="412" t="s">
        <v>15099</v>
      </c>
      <c r="D325" s="413"/>
      <c r="E325" s="414"/>
      <c r="F325" s="415" t="s">
        <v>12047</v>
      </c>
      <c r="G325" s="431"/>
      <c r="H325" s="501"/>
      <c r="I325" s="501"/>
      <c r="J325" s="416"/>
    </row>
    <row r="326" spans="1:10" s="387" customFormat="1" x14ac:dyDescent="0.25">
      <c r="A326" s="417" t="s">
        <v>15100</v>
      </c>
      <c r="B326" s="432" t="s">
        <v>12047</v>
      </c>
      <c r="C326" s="418" t="s">
        <v>15101</v>
      </c>
      <c r="D326" s="419"/>
      <c r="E326" s="420"/>
      <c r="F326" s="421" t="s">
        <v>12047</v>
      </c>
      <c r="G326" s="427"/>
      <c r="H326" s="500"/>
      <c r="I326" s="500"/>
      <c r="J326" s="423"/>
    </row>
    <row r="327" spans="1:10" s="387" customFormat="1" ht="45" x14ac:dyDescent="0.25">
      <c r="A327" s="399" t="s">
        <v>15102</v>
      </c>
      <c r="B327" s="515">
        <v>94992</v>
      </c>
      <c r="C327" s="516" t="s">
        <v>1266</v>
      </c>
      <c r="D327" s="400" t="s">
        <v>913</v>
      </c>
      <c r="E327" s="517">
        <v>693.35</v>
      </c>
      <c r="F327" s="453">
        <f>VLOOKUP(B327,'Relatório de Composições'!A:I,9,0)</f>
        <v>101.46000000000001</v>
      </c>
      <c r="G327" s="518">
        <f t="shared" ref="G327:G329" si="129">$J$1</f>
        <v>0.2026</v>
      </c>
      <c r="H327" s="519">
        <f t="shared" ref="H327:H329" si="130">F327*(1+G327)</f>
        <v>122.01579599999999</v>
      </c>
      <c r="I327" s="519">
        <f t="shared" ref="I327:I329" si="131">ROUND((E327*H327),2)</f>
        <v>84599.65</v>
      </c>
      <c r="J327" s="399"/>
    </row>
    <row r="328" spans="1:10" s="387" customFormat="1" ht="30" x14ac:dyDescent="0.25">
      <c r="A328" s="393" t="s">
        <v>15103</v>
      </c>
      <c r="B328" s="401">
        <v>84191</v>
      </c>
      <c r="C328" s="395" t="s">
        <v>1268</v>
      </c>
      <c r="D328" s="392" t="s">
        <v>913</v>
      </c>
      <c r="E328" s="509">
        <v>1859.83</v>
      </c>
      <c r="F328" s="394">
        <f>VLOOKUP(B328,'Relatório de Composições'!A:I,9,0)</f>
        <v>121</v>
      </c>
      <c r="G328" s="396">
        <f t="shared" si="129"/>
        <v>0.2026</v>
      </c>
      <c r="H328" s="402">
        <f t="shared" si="130"/>
        <v>145.51459999999997</v>
      </c>
      <c r="I328" s="402">
        <f t="shared" si="131"/>
        <v>270632.42</v>
      </c>
      <c r="J328" s="393"/>
    </row>
    <row r="329" spans="1:10" s="387" customFormat="1" ht="30" x14ac:dyDescent="0.25">
      <c r="A329" s="397" t="s">
        <v>15104</v>
      </c>
      <c r="B329" s="510">
        <v>97083</v>
      </c>
      <c r="C329" s="511" t="s">
        <v>1272</v>
      </c>
      <c r="D329" s="398" t="s">
        <v>913</v>
      </c>
      <c r="E329" s="512">
        <v>693.35</v>
      </c>
      <c r="F329" s="443">
        <f>VLOOKUP(B329,'Relatório de Composições'!A:I,9,0)</f>
        <v>2.82</v>
      </c>
      <c r="G329" s="513">
        <f t="shared" si="129"/>
        <v>0.2026</v>
      </c>
      <c r="H329" s="514">
        <f t="shared" si="130"/>
        <v>3.3913319999999993</v>
      </c>
      <c r="I329" s="514">
        <f t="shared" si="131"/>
        <v>2351.38</v>
      </c>
      <c r="J329" s="397"/>
    </row>
    <row r="330" spans="1:10" s="387" customFormat="1" x14ac:dyDescent="0.25">
      <c r="A330" s="525" t="s">
        <v>15105</v>
      </c>
      <c r="B330" s="526" t="s">
        <v>12047</v>
      </c>
      <c r="C330" s="527" t="s">
        <v>15106</v>
      </c>
      <c r="D330" s="425"/>
      <c r="E330" s="528"/>
      <c r="F330" s="426" t="s">
        <v>12047</v>
      </c>
      <c r="G330" s="529"/>
      <c r="H330" s="530"/>
      <c r="I330" s="530"/>
      <c r="J330" s="531"/>
    </row>
    <row r="331" spans="1:10" s="387" customFormat="1" ht="45" x14ac:dyDescent="0.25">
      <c r="A331" s="448" t="s">
        <v>15107</v>
      </c>
      <c r="B331" s="520">
        <v>87251</v>
      </c>
      <c r="C331" s="521" t="s">
        <v>1275</v>
      </c>
      <c r="D331" s="447" t="s">
        <v>913</v>
      </c>
      <c r="E331" s="522">
        <v>265.29000000000002</v>
      </c>
      <c r="F331" s="449">
        <f>VLOOKUP(B331,'Relatório de Composições'!A:I,9,0)</f>
        <v>37.779999999999994</v>
      </c>
      <c r="G331" s="523">
        <f>$J$1</f>
        <v>0.2026</v>
      </c>
      <c r="H331" s="524">
        <f>F331*(1+G331)</f>
        <v>45.43422799999999</v>
      </c>
      <c r="I331" s="524">
        <f>ROUND((E331*H331),2)</f>
        <v>12053.25</v>
      </c>
      <c r="J331" s="448"/>
    </row>
    <row r="332" spans="1:10" s="387" customFormat="1" x14ac:dyDescent="0.25">
      <c r="A332" s="525" t="s">
        <v>15108</v>
      </c>
      <c r="B332" s="526" t="s">
        <v>12047</v>
      </c>
      <c r="C332" s="527" t="s">
        <v>15109</v>
      </c>
      <c r="D332" s="425"/>
      <c r="E332" s="528"/>
      <c r="F332" s="426" t="s">
        <v>12047</v>
      </c>
      <c r="G332" s="529"/>
      <c r="H332" s="530"/>
      <c r="I332" s="530"/>
      <c r="J332" s="531"/>
    </row>
    <row r="333" spans="1:10" s="387" customFormat="1" ht="30" x14ac:dyDescent="0.25">
      <c r="A333" s="448" t="s">
        <v>15110</v>
      </c>
      <c r="B333" s="520">
        <v>98671</v>
      </c>
      <c r="C333" s="521" t="s">
        <v>1279</v>
      </c>
      <c r="D333" s="447" t="s">
        <v>913</v>
      </c>
      <c r="E333" s="522">
        <v>236.66</v>
      </c>
      <c r="F333" s="449">
        <f>VLOOKUP(B333,'Relatório de Composições'!A:I,9,0)</f>
        <v>380.37000000000006</v>
      </c>
      <c r="G333" s="523">
        <f>$J$1</f>
        <v>0.2026</v>
      </c>
      <c r="H333" s="524">
        <f>F333*(1+G333)</f>
        <v>457.43296200000003</v>
      </c>
      <c r="I333" s="524">
        <f>ROUND((E333*H333),2)</f>
        <v>108256.08</v>
      </c>
      <c r="J333" s="448"/>
    </row>
    <row r="334" spans="1:10" s="387" customFormat="1" x14ac:dyDescent="0.25">
      <c r="A334" s="525" t="s">
        <v>15111</v>
      </c>
      <c r="B334" s="526" t="s">
        <v>12047</v>
      </c>
      <c r="C334" s="527" t="s">
        <v>15112</v>
      </c>
      <c r="D334" s="425"/>
      <c r="E334" s="528"/>
      <c r="F334" s="426" t="s">
        <v>12047</v>
      </c>
      <c r="G334" s="529"/>
      <c r="H334" s="530"/>
      <c r="I334" s="530"/>
      <c r="J334" s="531"/>
    </row>
    <row r="335" spans="1:10" s="387" customFormat="1" ht="30" x14ac:dyDescent="0.25">
      <c r="A335" s="448" t="s">
        <v>15113</v>
      </c>
      <c r="B335" s="520">
        <v>72188</v>
      </c>
      <c r="C335" s="521" t="s">
        <v>1281</v>
      </c>
      <c r="D335" s="447" t="s">
        <v>913</v>
      </c>
      <c r="E335" s="522">
        <v>50</v>
      </c>
      <c r="F335" s="449">
        <f>VLOOKUP(B335,'Relatório de Composições'!A:I,9,0)</f>
        <v>285.25</v>
      </c>
      <c r="G335" s="523">
        <f>$J$1</f>
        <v>0.2026</v>
      </c>
      <c r="H335" s="524">
        <f>F335*(1+G335)</f>
        <v>343.04164999999995</v>
      </c>
      <c r="I335" s="524">
        <f>ROUND((E335*H335),2)</f>
        <v>17152.080000000002</v>
      </c>
      <c r="J335" s="448"/>
    </row>
    <row r="336" spans="1:10" s="387" customFormat="1" x14ac:dyDescent="0.25">
      <c r="A336" s="525" t="s">
        <v>15114</v>
      </c>
      <c r="B336" s="526" t="s">
        <v>12047</v>
      </c>
      <c r="C336" s="527" t="s">
        <v>15115</v>
      </c>
      <c r="D336" s="425"/>
      <c r="E336" s="528"/>
      <c r="F336" s="426" t="s">
        <v>12047</v>
      </c>
      <c r="G336" s="529"/>
      <c r="H336" s="530"/>
      <c r="I336" s="530"/>
      <c r="J336" s="531"/>
    </row>
    <row r="337" spans="1:10" s="387" customFormat="1" ht="30" x14ac:dyDescent="0.25">
      <c r="A337" s="448" t="s">
        <v>15116</v>
      </c>
      <c r="B337" s="520">
        <v>98670</v>
      </c>
      <c r="C337" s="521" t="s">
        <v>1284</v>
      </c>
      <c r="D337" s="447" t="s">
        <v>913</v>
      </c>
      <c r="E337" s="522">
        <v>39.51</v>
      </c>
      <c r="F337" s="449">
        <f>VLOOKUP(B337,'Relatório de Composições'!A:I,9,0)</f>
        <v>149.91999999999999</v>
      </c>
      <c r="G337" s="523">
        <f>$J$1</f>
        <v>0.2026</v>
      </c>
      <c r="H337" s="524">
        <f>F337*(1+G337)</f>
        <v>180.29379199999997</v>
      </c>
      <c r="I337" s="524">
        <f>ROUND((E337*H337),2)</f>
        <v>7123.41</v>
      </c>
      <c r="J337" s="448"/>
    </row>
    <row r="338" spans="1:10" s="387" customFormat="1" x14ac:dyDescent="0.25">
      <c r="A338" s="525" t="s">
        <v>15117</v>
      </c>
      <c r="B338" s="526" t="s">
        <v>12047</v>
      </c>
      <c r="C338" s="527" t="s">
        <v>15118</v>
      </c>
      <c r="D338" s="425"/>
      <c r="E338" s="528"/>
      <c r="F338" s="426" t="s">
        <v>12047</v>
      </c>
      <c r="G338" s="529"/>
      <c r="H338" s="530"/>
      <c r="I338" s="530"/>
      <c r="J338" s="531"/>
    </row>
    <row r="339" spans="1:10" s="387" customFormat="1" ht="60" x14ac:dyDescent="0.25">
      <c r="A339" s="399" t="s">
        <v>15119</v>
      </c>
      <c r="B339" s="515">
        <v>94779</v>
      </c>
      <c r="C339" s="516" t="s">
        <v>1287</v>
      </c>
      <c r="D339" s="400" t="s">
        <v>913</v>
      </c>
      <c r="E339" s="517">
        <v>1363.59</v>
      </c>
      <c r="F339" s="453">
        <f>VLOOKUP(B339,'Relatório de Composições'!A:I,9,0)</f>
        <v>34.840000000000003</v>
      </c>
      <c r="G339" s="518">
        <f t="shared" ref="G339:G341" si="132">$J$1</f>
        <v>0.2026</v>
      </c>
      <c r="H339" s="519">
        <f t="shared" ref="H339:H341" si="133">F339*(1+G339)</f>
        <v>41.898584</v>
      </c>
      <c r="I339" s="519">
        <f t="shared" ref="I339:I341" si="134">ROUND((E339*H339),2)</f>
        <v>57132.49</v>
      </c>
      <c r="J339" s="399"/>
    </row>
    <row r="340" spans="1:10" s="387" customFormat="1" ht="30" x14ac:dyDescent="0.25">
      <c r="A340" s="393" t="s">
        <v>15120</v>
      </c>
      <c r="B340" s="401">
        <v>97083</v>
      </c>
      <c r="C340" s="395" t="s">
        <v>1272</v>
      </c>
      <c r="D340" s="392" t="s">
        <v>913</v>
      </c>
      <c r="E340" s="509">
        <v>1363.59</v>
      </c>
      <c r="F340" s="394">
        <f>VLOOKUP(B340,'Relatório de Composições'!A:I,9,0)</f>
        <v>2.82</v>
      </c>
      <c r="G340" s="396">
        <f t="shared" si="132"/>
        <v>0.2026</v>
      </c>
      <c r="H340" s="402">
        <f t="shared" si="133"/>
        <v>3.3913319999999993</v>
      </c>
      <c r="I340" s="402">
        <f t="shared" si="134"/>
        <v>4624.3900000000003</v>
      </c>
      <c r="J340" s="393"/>
    </row>
    <row r="341" spans="1:10" s="387" customFormat="1" ht="30" x14ac:dyDescent="0.25">
      <c r="A341" s="397" t="s">
        <v>15121</v>
      </c>
      <c r="B341" s="510">
        <v>96622</v>
      </c>
      <c r="C341" s="511" t="s">
        <v>1288</v>
      </c>
      <c r="D341" s="398" t="s">
        <v>932</v>
      </c>
      <c r="E341" s="512">
        <v>68.180000000000007</v>
      </c>
      <c r="F341" s="443">
        <f>VLOOKUP(B341,'Relatório de Composições'!A:I,9,0)</f>
        <v>190.18</v>
      </c>
      <c r="G341" s="513">
        <f t="shared" si="132"/>
        <v>0.2026</v>
      </c>
      <c r="H341" s="514">
        <f t="shared" si="133"/>
        <v>228.71046799999999</v>
      </c>
      <c r="I341" s="514">
        <f t="shared" si="134"/>
        <v>15593.48</v>
      </c>
      <c r="J341" s="397"/>
    </row>
    <row r="342" spans="1:10" s="387" customFormat="1" x14ac:dyDescent="0.25">
      <c r="A342" s="404" t="s">
        <v>15122</v>
      </c>
      <c r="B342" s="429" t="s">
        <v>12047</v>
      </c>
      <c r="C342" s="405" t="s">
        <v>15123</v>
      </c>
      <c r="D342" s="406"/>
      <c r="E342" s="407"/>
      <c r="F342" s="408" t="s">
        <v>12047</v>
      </c>
      <c r="G342" s="430"/>
      <c r="H342" s="499"/>
      <c r="I342" s="499"/>
      <c r="J342" s="410"/>
    </row>
    <row r="343" spans="1:10" s="387" customFormat="1" x14ac:dyDescent="0.25">
      <c r="A343" s="417" t="s">
        <v>15124</v>
      </c>
      <c r="B343" s="432" t="s">
        <v>12047</v>
      </c>
      <c r="C343" s="418" t="s">
        <v>15125</v>
      </c>
      <c r="D343" s="419"/>
      <c r="E343" s="420"/>
      <c r="F343" s="421" t="s">
        <v>12047</v>
      </c>
      <c r="G343" s="427"/>
      <c r="H343" s="500"/>
      <c r="I343" s="500"/>
      <c r="J343" s="423"/>
    </row>
    <row r="344" spans="1:10" s="387" customFormat="1" ht="60" x14ac:dyDescent="0.25">
      <c r="A344" s="399" t="s">
        <v>15126</v>
      </c>
      <c r="B344" s="515">
        <v>87905</v>
      </c>
      <c r="C344" s="516" t="s">
        <v>1292</v>
      </c>
      <c r="D344" s="400" t="s">
        <v>913</v>
      </c>
      <c r="E344" s="517">
        <v>5419.75</v>
      </c>
      <c r="F344" s="453">
        <f>VLOOKUP(B344,'Relatório de Composições'!A:I,9,0)</f>
        <v>7.85</v>
      </c>
      <c r="G344" s="518">
        <f t="shared" ref="G344:G345" si="135">$J$1</f>
        <v>0.2026</v>
      </c>
      <c r="H344" s="519">
        <f t="shared" ref="H344:H345" si="136">F344*(1+G344)</f>
        <v>9.4404099999999982</v>
      </c>
      <c r="I344" s="519">
        <f t="shared" ref="I344:I345" si="137">ROUND((E344*H344),2)</f>
        <v>51164.66</v>
      </c>
      <c r="J344" s="399"/>
    </row>
    <row r="345" spans="1:10" s="387" customFormat="1" ht="45" x14ac:dyDescent="0.25">
      <c r="A345" s="397" t="s">
        <v>15127</v>
      </c>
      <c r="B345" s="510">
        <v>87882</v>
      </c>
      <c r="C345" s="511" t="s">
        <v>1294</v>
      </c>
      <c r="D345" s="398" t="s">
        <v>913</v>
      </c>
      <c r="E345" s="512">
        <v>1455.64</v>
      </c>
      <c r="F345" s="443">
        <f>VLOOKUP(B345,'Relatório de Composições'!A:I,9,0)</f>
        <v>5.17</v>
      </c>
      <c r="G345" s="513">
        <f t="shared" si="135"/>
        <v>0.2026</v>
      </c>
      <c r="H345" s="514">
        <f t="shared" si="136"/>
        <v>6.2174419999999992</v>
      </c>
      <c r="I345" s="514">
        <f t="shared" si="137"/>
        <v>9050.36</v>
      </c>
      <c r="J345" s="397"/>
    </row>
    <row r="346" spans="1:10" s="387" customFormat="1" x14ac:dyDescent="0.25">
      <c r="A346" s="525" t="s">
        <v>15128</v>
      </c>
      <c r="B346" s="526" t="s">
        <v>12047</v>
      </c>
      <c r="C346" s="527" t="s">
        <v>15129</v>
      </c>
      <c r="D346" s="425"/>
      <c r="E346" s="528"/>
      <c r="F346" s="426" t="s">
        <v>12047</v>
      </c>
      <c r="G346" s="529"/>
      <c r="H346" s="530"/>
      <c r="I346" s="530"/>
      <c r="J346" s="531"/>
    </row>
    <row r="347" spans="1:10" s="387" customFormat="1" ht="60" x14ac:dyDescent="0.25">
      <c r="A347" s="399" t="s">
        <v>15130</v>
      </c>
      <c r="B347" s="515">
        <v>87792</v>
      </c>
      <c r="C347" s="516" t="s">
        <v>1296</v>
      </c>
      <c r="D347" s="400" t="s">
        <v>913</v>
      </c>
      <c r="E347" s="517">
        <v>4548.37</v>
      </c>
      <c r="F347" s="453">
        <f>VLOOKUP(B347,'Relatório de Composições'!A:I,9,0)</f>
        <v>35.76</v>
      </c>
      <c r="G347" s="518">
        <f t="shared" ref="G347:G348" si="138">$J$1</f>
        <v>0.2026</v>
      </c>
      <c r="H347" s="519">
        <f t="shared" ref="H347:H348" si="139">F347*(1+G347)</f>
        <v>43.004975999999992</v>
      </c>
      <c r="I347" s="519">
        <f t="shared" ref="I347:I348" si="140">ROUND((E347*H347),2)</f>
        <v>195602.54</v>
      </c>
      <c r="J347" s="399"/>
    </row>
    <row r="348" spans="1:10" s="387" customFormat="1" ht="75" x14ac:dyDescent="0.25">
      <c r="A348" s="397" t="s">
        <v>15131</v>
      </c>
      <c r="B348" s="510">
        <v>87545</v>
      </c>
      <c r="C348" s="511" t="s">
        <v>1298</v>
      </c>
      <c r="D348" s="398" t="s">
        <v>913</v>
      </c>
      <c r="E348" s="512">
        <v>871.38</v>
      </c>
      <c r="F348" s="443">
        <f>VLOOKUP(B348,'Relatório de Composições'!A:I,9,0)</f>
        <v>24.310000000000002</v>
      </c>
      <c r="G348" s="513">
        <f t="shared" si="138"/>
        <v>0.2026</v>
      </c>
      <c r="H348" s="514">
        <f t="shared" si="139"/>
        <v>29.235206000000002</v>
      </c>
      <c r="I348" s="514">
        <f t="shared" si="140"/>
        <v>25474.97</v>
      </c>
      <c r="J348" s="397"/>
    </row>
    <row r="349" spans="1:10" s="387" customFormat="1" x14ac:dyDescent="0.25">
      <c r="A349" s="525" t="s">
        <v>15132</v>
      </c>
      <c r="B349" s="526" t="s">
        <v>12047</v>
      </c>
      <c r="C349" s="527" t="s">
        <v>15133</v>
      </c>
      <c r="D349" s="425"/>
      <c r="E349" s="528"/>
      <c r="F349" s="426" t="s">
        <v>12047</v>
      </c>
      <c r="G349" s="529"/>
      <c r="H349" s="530"/>
      <c r="I349" s="530"/>
      <c r="J349" s="531"/>
    </row>
    <row r="350" spans="1:10" s="387" customFormat="1" ht="45" x14ac:dyDescent="0.25">
      <c r="A350" s="399" t="s">
        <v>15134</v>
      </c>
      <c r="B350" s="515">
        <v>87246</v>
      </c>
      <c r="C350" s="516" t="s">
        <v>1299</v>
      </c>
      <c r="D350" s="400" t="s">
        <v>913</v>
      </c>
      <c r="E350" s="517">
        <v>762.15</v>
      </c>
      <c r="F350" s="453">
        <f>VLOOKUP(B350,'Relatório de Composições'!A:I,9,0)</f>
        <v>48.75</v>
      </c>
      <c r="G350" s="518">
        <f t="shared" ref="G350:G352" si="141">$J$1</f>
        <v>0.2026</v>
      </c>
      <c r="H350" s="519">
        <f t="shared" ref="H350:H352" si="142">F350*(1+G350)</f>
        <v>58.626749999999994</v>
      </c>
      <c r="I350" s="519">
        <f t="shared" ref="I350:I352" si="143">ROUND((E350*H350),2)</f>
        <v>44682.38</v>
      </c>
      <c r="J350" s="399"/>
    </row>
    <row r="351" spans="1:10" s="387" customFormat="1" ht="60" x14ac:dyDescent="0.25">
      <c r="A351" s="393" t="s">
        <v>15135</v>
      </c>
      <c r="B351" s="401">
        <v>87243</v>
      </c>
      <c r="C351" s="395" t="s">
        <v>1300</v>
      </c>
      <c r="D351" s="392" t="s">
        <v>913</v>
      </c>
      <c r="E351" s="509">
        <v>122.43</v>
      </c>
      <c r="F351" s="394">
        <f>VLOOKUP(B351,'Relatório de Composições'!A:I,9,0)</f>
        <v>169.97000000000003</v>
      </c>
      <c r="G351" s="396">
        <f t="shared" si="141"/>
        <v>0.2026</v>
      </c>
      <c r="H351" s="402">
        <f t="shared" si="142"/>
        <v>204.405922</v>
      </c>
      <c r="I351" s="402">
        <f t="shared" si="143"/>
        <v>25025.42</v>
      </c>
      <c r="J351" s="393"/>
    </row>
    <row r="352" spans="1:10" s="387" customFormat="1" ht="45" x14ac:dyDescent="0.25">
      <c r="A352" s="397" t="s">
        <v>15136</v>
      </c>
      <c r="B352" s="510" t="s">
        <v>1301</v>
      </c>
      <c r="C352" s="511" t="s">
        <v>1302</v>
      </c>
      <c r="D352" s="398" t="s">
        <v>913</v>
      </c>
      <c r="E352" s="512">
        <v>171</v>
      </c>
      <c r="F352" s="443">
        <f>VLOOKUP(B352,'Relatório de Composições'!A:I,9,0)</f>
        <v>52.79</v>
      </c>
      <c r="G352" s="513">
        <f t="shared" si="141"/>
        <v>0.2026</v>
      </c>
      <c r="H352" s="514">
        <f t="shared" si="142"/>
        <v>63.485253999999991</v>
      </c>
      <c r="I352" s="514">
        <f t="shared" si="143"/>
        <v>10855.98</v>
      </c>
      <c r="J352" s="397"/>
    </row>
    <row r="353" spans="1:10" s="387" customFormat="1" x14ac:dyDescent="0.25">
      <c r="A353" s="525" t="s">
        <v>15137</v>
      </c>
      <c r="B353" s="526" t="s">
        <v>12047</v>
      </c>
      <c r="C353" s="527" t="s">
        <v>15138</v>
      </c>
      <c r="D353" s="425"/>
      <c r="E353" s="528"/>
      <c r="F353" s="426" t="s">
        <v>12047</v>
      </c>
      <c r="G353" s="529"/>
      <c r="H353" s="530"/>
      <c r="I353" s="530"/>
      <c r="J353" s="531"/>
    </row>
    <row r="354" spans="1:10" s="387" customFormat="1" ht="30" x14ac:dyDescent="0.25">
      <c r="A354" s="399" t="s">
        <v>15139</v>
      </c>
      <c r="B354" s="515">
        <v>88496</v>
      </c>
      <c r="C354" s="516" t="s">
        <v>1303</v>
      </c>
      <c r="D354" s="400" t="s">
        <v>913</v>
      </c>
      <c r="E354" s="517">
        <v>1785</v>
      </c>
      <c r="F354" s="453">
        <f>VLOOKUP(B354,'Relatório de Composições'!A:I,9,0)</f>
        <v>25.629999999999995</v>
      </c>
      <c r="G354" s="518">
        <f t="shared" ref="G354:G356" si="144">$J$1</f>
        <v>0.2026</v>
      </c>
      <c r="H354" s="519">
        <f t="shared" ref="H354:H356" si="145">F354*(1+G354)</f>
        <v>30.822637999999991</v>
      </c>
      <c r="I354" s="519">
        <f t="shared" ref="I354:I356" si="146">ROUND((E354*H354),2)</f>
        <v>55018.41</v>
      </c>
      <c r="J354" s="399"/>
    </row>
    <row r="355" spans="1:10" s="387" customFormat="1" ht="30" x14ac:dyDescent="0.25">
      <c r="A355" s="393" t="s">
        <v>15140</v>
      </c>
      <c r="B355" s="401">
        <v>88497</v>
      </c>
      <c r="C355" s="395" t="s">
        <v>1305</v>
      </c>
      <c r="D355" s="392" t="s">
        <v>913</v>
      </c>
      <c r="E355" s="509">
        <v>2860.14</v>
      </c>
      <c r="F355" s="394">
        <f>VLOOKUP(B355,'Relatório de Composições'!A:I,9,0)</f>
        <v>14.33</v>
      </c>
      <c r="G355" s="396">
        <f t="shared" si="144"/>
        <v>0.2026</v>
      </c>
      <c r="H355" s="402">
        <f t="shared" si="145"/>
        <v>17.233257999999999</v>
      </c>
      <c r="I355" s="402">
        <f t="shared" si="146"/>
        <v>49289.53</v>
      </c>
      <c r="J355" s="393"/>
    </row>
    <row r="356" spans="1:10" s="387" customFormat="1" ht="45" x14ac:dyDescent="0.25">
      <c r="A356" s="397" t="s">
        <v>15141</v>
      </c>
      <c r="B356" s="510">
        <v>96131</v>
      </c>
      <c r="C356" s="511" t="s">
        <v>1306</v>
      </c>
      <c r="D356" s="398" t="s">
        <v>913</v>
      </c>
      <c r="E356" s="512">
        <v>1688.22</v>
      </c>
      <c r="F356" s="443">
        <f>VLOOKUP(B356,'Relatório de Composições'!A:I,9,0)</f>
        <v>24.1</v>
      </c>
      <c r="G356" s="513">
        <f t="shared" si="144"/>
        <v>0.2026</v>
      </c>
      <c r="H356" s="514">
        <f t="shared" si="145"/>
        <v>28.982659999999999</v>
      </c>
      <c r="I356" s="514">
        <f t="shared" si="146"/>
        <v>48929.11</v>
      </c>
      <c r="J356" s="397"/>
    </row>
    <row r="357" spans="1:10" s="387" customFormat="1" x14ac:dyDescent="0.25">
      <c r="A357" s="404" t="s">
        <v>15142</v>
      </c>
      <c r="B357" s="429" t="s">
        <v>12047</v>
      </c>
      <c r="C357" s="405" t="s">
        <v>15143</v>
      </c>
      <c r="D357" s="406"/>
      <c r="E357" s="407"/>
      <c r="F357" s="408" t="s">
        <v>12047</v>
      </c>
      <c r="G357" s="430"/>
      <c r="H357" s="499"/>
      <c r="I357" s="499"/>
      <c r="J357" s="410"/>
    </row>
    <row r="358" spans="1:10" s="387" customFormat="1" x14ac:dyDescent="0.25">
      <c r="A358" s="417" t="s">
        <v>15144</v>
      </c>
      <c r="B358" s="432" t="s">
        <v>12047</v>
      </c>
      <c r="C358" s="418" t="s">
        <v>15145</v>
      </c>
      <c r="D358" s="419"/>
      <c r="E358" s="420"/>
      <c r="F358" s="421" t="s">
        <v>12047</v>
      </c>
      <c r="G358" s="427"/>
      <c r="H358" s="500"/>
      <c r="I358" s="500"/>
      <c r="J358" s="423"/>
    </row>
    <row r="359" spans="1:10" s="387" customFormat="1" ht="45" x14ac:dyDescent="0.25">
      <c r="A359" s="448" t="s">
        <v>15146</v>
      </c>
      <c r="B359" s="520" t="s">
        <v>1307</v>
      </c>
      <c r="C359" s="521" t="s">
        <v>1308</v>
      </c>
      <c r="D359" s="447" t="s">
        <v>913</v>
      </c>
      <c r="E359" s="522">
        <v>149.44</v>
      </c>
      <c r="F359" s="449">
        <f>VLOOKUP(B359,'Relatório de Composições'!A:I,9,0)</f>
        <v>110</v>
      </c>
      <c r="G359" s="523">
        <f>$J$1</f>
        <v>0.2026</v>
      </c>
      <c r="H359" s="524">
        <f>F359*(1+G359)</f>
        <v>132.286</v>
      </c>
      <c r="I359" s="524">
        <f>ROUND((E359*H359),2)</f>
        <v>19768.82</v>
      </c>
      <c r="J359" s="448"/>
    </row>
    <row r="360" spans="1:10" s="387" customFormat="1" x14ac:dyDescent="0.25">
      <c r="A360" s="525" t="s">
        <v>15147</v>
      </c>
      <c r="B360" s="526" t="s">
        <v>12047</v>
      </c>
      <c r="C360" s="527" t="s">
        <v>15148</v>
      </c>
      <c r="D360" s="425"/>
      <c r="E360" s="528"/>
      <c r="F360" s="426" t="s">
        <v>12047</v>
      </c>
      <c r="G360" s="529"/>
      <c r="H360" s="530"/>
      <c r="I360" s="530"/>
      <c r="J360" s="531"/>
    </row>
    <row r="361" spans="1:10" s="387" customFormat="1" ht="30" x14ac:dyDescent="0.25">
      <c r="A361" s="448" t="s">
        <v>15149</v>
      </c>
      <c r="B361" s="520">
        <v>96110</v>
      </c>
      <c r="C361" s="521" t="s">
        <v>1309</v>
      </c>
      <c r="D361" s="447" t="s">
        <v>913</v>
      </c>
      <c r="E361" s="522">
        <v>335.76</v>
      </c>
      <c r="F361" s="449">
        <f>VLOOKUP(B361,'Relatório de Composições'!A:I,9,0)</f>
        <v>58.239999999999995</v>
      </c>
      <c r="G361" s="523">
        <f>$J$1</f>
        <v>0.2026</v>
      </c>
      <c r="H361" s="524">
        <f>F361*(1+G361)</f>
        <v>70.039423999999983</v>
      </c>
      <c r="I361" s="524">
        <f>ROUND((E361*H361),2)</f>
        <v>23516.44</v>
      </c>
      <c r="J361" s="448"/>
    </row>
    <row r="362" spans="1:10" s="387" customFormat="1" x14ac:dyDescent="0.25">
      <c r="A362" s="404" t="s">
        <v>15150</v>
      </c>
      <c r="B362" s="429" t="s">
        <v>12047</v>
      </c>
      <c r="C362" s="405" t="s">
        <v>15151</v>
      </c>
      <c r="D362" s="406"/>
      <c r="E362" s="407"/>
      <c r="F362" s="408" t="s">
        <v>12047</v>
      </c>
      <c r="G362" s="430"/>
      <c r="H362" s="499"/>
      <c r="I362" s="499"/>
      <c r="J362" s="410"/>
    </row>
    <row r="363" spans="1:10" s="387" customFormat="1" x14ac:dyDescent="0.25">
      <c r="A363" s="411" t="s">
        <v>15152</v>
      </c>
      <c r="B363" s="433" t="s">
        <v>12047</v>
      </c>
      <c r="C363" s="412" t="s">
        <v>15153</v>
      </c>
      <c r="D363" s="413"/>
      <c r="E363" s="414"/>
      <c r="F363" s="415" t="s">
        <v>12047</v>
      </c>
      <c r="G363" s="431"/>
      <c r="H363" s="501"/>
      <c r="I363" s="501"/>
      <c r="J363" s="416"/>
    </row>
    <row r="364" spans="1:10" s="387" customFormat="1" x14ac:dyDescent="0.25">
      <c r="A364" s="417" t="s">
        <v>15154</v>
      </c>
      <c r="B364" s="432" t="s">
        <v>12047</v>
      </c>
      <c r="C364" s="418" t="s">
        <v>15155</v>
      </c>
      <c r="D364" s="419"/>
      <c r="E364" s="420"/>
      <c r="F364" s="421" t="s">
        <v>12047</v>
      </c>
      <c r="G364" s="427"/>
      <c r="H364" s="500"/>
      <c r="I364" s="500"/>
      <c r="J364" s="423"/>
    </row>
    <row r="365" spans="1:10" s="387" customFormat="1" ht="30" x14ac:dyDescent="0.25">
      <c r="A365" s="399" t="s">
        <v>274</v>
      </c>
      <c r="B365" s="515">
        <v>88490</v>
      </c>
      <c r="C365" s="516" t="s">
        <v>1317</v>
      </c>
      <c r="D365" s="400" t="s">
        <v>913</v>
      </c>
      <c r="E365" s="517">
        <v>1785</v>
      </c>
      <c r="F365" s="453">
        <f>VLOOKUP(B365,'Relatório de Composições'!A:I,9,0)</f>
        <v>10.7</v>
      </c>
      <c r="G365" s="518">
        <f t="shared" ref="G365:G366" si="147">$J$1</f>
        <v>0.2026</v>
      </c>
      <c r="H365" s="519">
        <f t="shared" ref="H365:H366" si="148">F365*(1+G365)</f>
        <v>12.867819999999998</v>
      </c>
      <c r="I365" s="519">
        <f t="shared" ref="I365:I366" si="149">ROUND((E365*H365),2)</f>
        <v>22969.06</v>
      </c>
      <c r="J365" s="399"/>
    </row>
    <row r="366" spans="1:10" s="387" customFormat="1" ht="45" x14ac:dyDescent="0.25">
      <c r="A366" s="397" t="s">
        <v>276</v>
      </c>
      <c r="B366" s="510" t="s">
        <v>1318</v>
      </c>
      <c r="C366" s="511" t="s">
        <v>1319</v>
      </c>
      <c r="D366" s="398" t="s">
        <v>913</v>
      </c>
      <c r="E366" s="512">
        <v>366.14</v>
      </c>
      <c r="F366" s="443">
        <f>VLOOKUP(B366,'Relatório de Composições'!A:I,9,0)</f>
        <v>16</v>
      </c>
      <c r="G366" s="513">
        <f t="shared" si="147"/>
        <v>0.2026</v>
      </c>
      <c r="H366" s="514">
        <f t="shared" si="148"/>
        <v>19.241599999999998</v>
      </c>
      <c r="I366" s="514">
        <f t="shared" si="149"/>
        <v>7045.12</v>
      </c>
      <c r="J366" s="397"/>
    </row>
    <row r="367" spans="1:10" s="387" customFormat="1" x14ac:dyDescent="0.25">
      <c r="A367" s="525" t="s">
        <v>15156</v>
      </c>
      <c r="B367" s="526" t="s">
        <v>12047</v>
      </c>
      <c r="C367" s="527" t="s">
        <v>15157</v>
      </c>
      <c r="D367" s="425"/>
      <c r="E367" s="528"/>
      <c r="F367" s="426" t="s">
        <v>12047</v>
      </c>
      <c r="G367" s="529"/>
      <c r="H367" s="530"/>
      <c r="I367" s="530"/>
      <c r="J367" s="531"/>
    </row>
    <row r="368" spans="1:10" s="387" customFormat="1" ht="30" x14ac:dyDescent="0.25">
      <c r="A368" s="448" t="s">
        <v>15158</v>
      </c>
      <c r="B368" s="520">
        <v>88489</v>
      </c>
      <c r="C368" s="521" t="s">
        <v>1320</v>
      </c>
      <c r="D368" s="447" t="s">
        <v>913</v>
      </c>
      <c r="E368" s="522">
        <v>2860.14</v>
      </c>
      <c r="F368" s="449">
        <f>VLOOKUP(B368,'Relatório de Composições'!A:I,9,0)</f>
        <v>14.34</v>
      </c>
      <c r="G368" s="523">
        <f>$J$1</f>
        <v>0.2026</v>
      </c>
      <c r="H368" s="524">
        <f>F368*(1+G368)</f>
        <v>17.245283999999998</v>
      </c>
      <c r="I368" s="524">
        <f>ROUND((E368*H368),2)</f>
        <v>49323.93</v>
      </c>
      <c r="J368" s="448"/>
    </row>
    <row r="369" spans="1:10" s="387" customFormat="1" x14ac:dyDescent="0.25">
      <c r="A369" s="525" t="s">
        <v>15159</v>
      </c>
      <c r="B369" s="526" t="s">
        <v>12047</v>
      </c>
      <c r="C369" s="527" t="s">
        <v>15160</v>
      </c>
      <c r="D369" s="425"/>
      <c r="E369" s="528"/>
      <c r="F369" s="426" t="s">
        <v>12047</v>
      </c>
      <c r="G369" s="529"/>
      <c r="H369" s="530"/>
      <c r="I369" s="530"/>
      <c r="J369" s="531"/>
    </row>
    <row r="370" spans="1:10" s="387" customFormat="1" ht="45" x14ac:dyDescent="0.25">
      <c r="A370" s="448" t="s">
        <v>15161</v>
      </c>
      <c r="B370" s="520">
        <v>88416</v>
      </c>
      <c r="C370" s="521" t="s">
        <v>1322</v>
      </c>
      <c r="D370" s="447" t="s">
        <v>913</v>
      </c>
      <c r="E370" s="522">
        <v>1688.22</v>
      </c>
      <c r="F370" s="449">
        <f>VLOOKUP(B370,'Relatório de Composições'!A:I,9,0)</f>
        <v>19.75</v>
      </c>
      <c r="G370" s="523">
        <f>$J$1</f>
        <v>0.2026</v>
      </c>
      <c r="H370" s="524">
        <f>F370*(1+G370)</f>
        <v>23.751349999999999</v>
      </c>
      <c r="I370" s="524">
        <f>ROUND((E370*H370),2)</f>
        <v>40097.5</v>
      </c>
      <c r="J370" s="448"/>
    </row>
    <row r="371" spans="1:10" s="387" customFormat="1" x14ac:dyDescent="0.25">
      <c r="A371" s="525" t="s">
        <v>15162</v>
      </c>
      <c r="B371" s="526" t="s">
        <v>12047</v>
      </c>
      <c r="C371" s="527" t="s">
        <v>15163</v>
      </c>
      <c r="D371" s="425"/>
      <c r="E371" s="528"/>
      <c r="F371" s="426" t="s">
        <v>12047</v>
      </c>
      <c r="G371" s="529"/>
      <c r="H371" s="530"/>
      <c r="I371" s="530"/>
      <c r="J371" s="531"/>
    </row>
    <row r="372" spans="1:10" s="387" customFormat="1" ht="60" x14ac:dyDescent="0.25">
      <c r="A372" s="448" t="s">
        <v>15164</v>
      </c>
      <c r="B372" s="520">
        <v>100759</v>
      </c>
      <c r="C372" s="521" t="s">
        <v>1238</v>
      </c>
      <c r="D372" s="447" t="s">
        <v>913</v>
      </c>
      <c r="E372" s="522">
        <v>1135.3800000000001</v>
      </c>
      <c r="F372" s="449">
        <f>VLOOKUP(B372,'Relatório de Composições'!A:I,9,0)</f>
        <v>40.840000000000003</v>
      </c>
      <c r="G372" s="523">
        <f>$J$1</f>
        <v>0.2026</v>
      </c>
      <c r="H372" s="524">
        <f>F372*(1+G372)</f>
        <v>49.114184000000002</v>
      </c>
      <c r="I372" s="524">
        <f>ROUND((E372*H372),2)</f>
        <v>55763.26</v>
      </c>
      <c r="J372" s="448"/>
    </row>
    <row r="373" spans="1:10" s="387" customFormat="1" x14ac:dyDescent="0.25">
      <c r="A373" s="525" t="s">
        <v>15165</v>
      </c>
      <c r="B373" s="526" t="s">
        <v>12047</v>
      </c>
      <c r="C373" s="527" t="s">
        <v>15166</v>
      </c>
      <c r="D373" s="425"/>
      <c r="E373" s="528"/>
      <c r="F373" s="426" t="s">
        <v>12047</v>
      </c>
      <c r="G373" s="529"/>
      <c r="H373" s="530"/>
      <c r="I373" s="530"/>
      <c r="J373" s="531"/>
    </row>
    <row r="374" spans="1:10" s="387" customFormat="1" x14ac:dyDescent="0.25">
      <c r="A374" s="448" t="s">
        <v>15167</v>
      </c>
      <c r="B374" s="520">
        <v>79466</v>
      </c>
      <c r="C374" s="521" t="s">
        <v>1324</v>
      </c>
      <c r="D374" s="447" t="s">
        <v>913</v>
      </c>
      <c r="E374" s="522">
        <v>51.78</v>
      </c>
      <c r="F374" s="449">
        <f>VLOOKUP(B374,'Relatório de Composições'!A:I,9,0)</f>
        <v>21.42</v>
      </c>
      <c r="G374" s="523">
        <f>$J$1</f>
        <v>0.2026</v>
      </c>
      <c r="H374" s="524">
        <f>F374*(1+G374)</f>
        <v>25.759692000000001</v>
      </c>
      <c r="I374" s="524">
        <f>ROUND((E374*H374),2)</f>
        <v>1333.84</v>
      </c>
      <c r="J374" s="448"/>
    </row>
    <row r="375" spans="1:10" s="387" customFormat="1" x14ac:dyDescent="0.25">
      <c r="A375" s="404" t="s">
        <v>15172</v>
      </c>
      <c r="B375" s="429" t="s">
        <v>12047</v>
      </c>
      <c r="C375" s="405" t="s">
        <v>15173</v>
      </c>
      <c r="D375" s="406"/>
      <c r="E375" s="407"/>
      <c r="F375" s="408" t="s">
        <v>12047</v>
      </c>
      <c r="G375" s="430"/>
      <c r="H375" s="499"/>
      <c r="I375" s="499"/>
      <c r="J375" s="410"/>
    </row>
    <row r="376" spans="1:10" s="387" customFormat="1" x14ac:dyDescent="0.25">
      <c r="A376" s="417" t="s">
        <v>15174</v>
      </c>
      <c r="B376" s="432" t="s">
        <v>12047</v>
      </c>
      <c r="C376" s="418" t="s">
        <v>15175</v>
      </c>
      <c r="D376" s="419"/>
      <c r="E376" s="420"/>
      <c r="F376" s="421" t="s">
        <v>12047</v>
      </c>
      <c r="G376" s="427"/>
      <c r="H376" s="500"/>
      <c r="I376" s="500"/>
      <c r="J376" s="423"/>
    </row>
    <row r="377" spans="1:10" s="387" customFormat="1" x14ac:dyDescent="0.25">
      <c r="A377" s="399" t="s">
        <v>15176</v>
      </c>
      <c r="B377" s="515">
        <v>98685</v>
      </c>
      <c r="C377" s="516" t="s">
        <v>1331</v>
      </c>
      <c r="D377" s="400" t="s">
        <v>934</v>
      </c>
      <c r="E377" s="517">
        <v>223.03</v>
      </c>
      <c r="F377" s="453">
        <f>VLOOKUP(B377,'Relatório de Composições'!A:I,9,0)</f>
        <v>69.069999999999993</v>
      </c>
      <c r="G377" s="518">
        <f t="shared" ref="G377:G379" si="150">$J$1</f>
        <v>0.2026</v>
      </c>
      <c r="H377" s="519">
        <f t="shared" ref="H377:H379" si="151">F377*(1+G377)</f>
        <v>83.063581999999982</v>
      </c>
      <c r="I377" s="519">
        <f t="shared" ref="I377:I379" si="152">ROUND((E377*H377),2)</f>
        <v>18525.669999999998</v>
      </c>
      <c r="J377" s="399"/>
    </row>
    <row r="378" spans="1:10" s="387" customFormat="1" x14ac:dyDescent="0.25">
      <c r="A378" s="393" t="s">
        <v>15177</v>
      </c>
      <c r="B378" s="401" t="s">
        <v>13332</v>
      </c>
      <c r="C378" s="395" t="s">
        <v>1333</v>
      </c>
      <c r="D378" s="392" t="s">
        <v>934</v>
      </c>
      <c r="E378" s="509">
        <v>1227.3800000000001</v>
      </c>
      <c r="F378" s="394">
        <f>VLOOKUP(B378,'Relatório de Composições'!A:I,9,0)</f>
        <v>28</v>
      </c>
      <c r="G378" s="396">
        <f t="shared" si="150"/>
        <v>0.2026</v>
      </c>
      <c r="H378" s="402">
        <f t="shared" si="151"/>
        <v>33.672799999999995</v>
      </c>
      <c r="I378" s="402">
        <f t="shared" si="152"/>
        <v>41329.32</v>
      </c>
      <c r="J378" s="393"/>
    </row>
    <row r="379" spans="1:10" s="387" customFormat="1" ht="30" x14ac:dyDescent="0.25">
      <c r="A379" s="397" t="s">
        <v>15178</v>
      </c>
      <c r="B379" s="510" t="s">
        <v>1335</v>
      </c>
      <c r="C379" s="511" t="s">
        <v>1336</v>
      </c>
      <c r="D379" s="398" t="s">
        <v>934</v>
      </c>
      <c r="E379" s="512">
        <v>21.97</v>
      </c>
      <c r="F379" s="443">
        <f>VLOOKUP(B379,'Relatório de Composições'!A:I,9,0)</f>
        <v>21.4</v>
      </c>
      <c r="G379" s="513">
        <f t="shared" si="150"/>
        <v>0.2026</v>
      </c>
      <c r="H379" s="514">
        <f t="shared" si="151"/>
        <v>25.735639999999997</v>
      </c>
      <c r="I379" s="514">
        <f t="shared" si="152"/>
        <v>565.41</v>
      </c>
      <c r="J379" s="397"/>
    </row>
    <row r="380" spans="1:10" s="387" customFormat="1" x14ac:dyDescent="0.25">
      <c r="A380" s="525" t="s">
        <v>15179</v>
      </c>
      <c r="B380" s="526" t="s">
        <v>12047</v>
      </c>
      <c r="C380" s="527" t="s">
        <v>15180</v>
      </c>
      <c r="D380" s="425"/>
      <c r="E380" s="528"/>
      <c r="F380" s="426" t="s">
        <v>12047</v>
      </c>
      <c r="G380" s="529"/>
      <c r="H380" s="530"/>
      <c r="I380" s="530"/>
      <c r="J380" s="531"/>
    </row>
    <row r="381" spans="1:10" s="387" customFormat="1" ht="30" x14ac:dyDescent="0.25">
      <c r="A381" s="448" t="s">
        <v>15181</v>
      </c>
      <c r="B381" s="520">
        <v>98689</v>
      </c>
      <c r="C381" s="521" t="s">
        <v>1338</v>
      </c>
      <c r="D381" s="447" t="s">
        <v>934</v>
      </c>
      <c r="E381" s="522">
        <v>15.2</v>
      </c>
      <c r="F381" s="449">
        <f>VLOOKUP(B381,'Relatório de Composições'!A:I,9,0)</f>
        <v>97.72</v>
      </c>
      <c r="G381" s="523">
        <f>$J$1</f>
        <v>0.2026</v>
      </c>
      <c r="H381" s="524">
        <f>F381*(1+G381)</f>
        <v>117.51807199999999</v>
      </c>
      <c r="I381" s="524">
        <f>ROUND((E381*H381),2)</f>
        <v>1786.27</v>
      </c>
      <c r="J381" s="448"/>
    </row>
    <row r="382" spans="1:10" s="387" customFormat="1" x14ac:dyDescent="0.25">
      <c r="A382" s="525" t="s">
        <v>15182</v>
      </c>
      <c r="B382" s="526" t="s">
        <v>12047</v>
      </c>
      <c r="C382" s="527" t="s">
        <v>15183</v>
      </c>
      <c r="D382" s="425"/>
      <c r="E382" s="528"/>
      <c r="F382" s="426" t="s">
        <v>12047</v>
      </c>
      <c r="G382" s="529"/>
      <c r="H382" s="530"/>
      <c r="I382" s="530"/>
      <c r="J382" s="531"/>
    </row>
    <row r="383" spans="1:10" s="387" customFormat="1" ht="30" x14ac:dyDescent="0.25">
      <c r="A383" s="448" t="s">
        <v>15184</v>
      </c>
      <c r="B383" s="520">
        <v>94231</v>
      </c>
      <c r="C383" s="521" t="s">
        <v>1340</v>
      </c>
      <c r="D383" s="447" t="s">
        <v>934</v>
      </c>
      <c r="E383" s="522">
        <v>208.97</v>
      </c>
      <c r="F383" s="449">
        <f>VLOOKUP(B383,'Relatório de Composições'!A:I,9,0)</f>
        <v>69.86</v>
      </c>
      <c r="G383" s="523">
        <f>$J$1</f>
        <v>0.2026</v>
      </c>
      <c r="H383" s="524">
        <f>F383*(1+G383)</f>
        <v>84.013635999999991</v>
      </c>
      <c r="I383" s="524">
        <f>ROUND((E383*H383),2)</f>
        <v>17556.330000000002</v>
      </c>
      <c r="J383" s="448"/>
    </row>
    <row r="384" spans="1:10" s="387" customFormat="1" x14ac:dyDescent="0.25">
      <c r="A384" s="525" t="s">
        <v>15185</v>
      </c>
      <c r="B384" s="526" t="s">
        <v>12047</v>
      </c>
      <c r="C384" s="527" t="s">
        <v>15186</v>
      </c>
      <c r="D384" s="425"/>
      <c r="E384" s="528"/>
      <c r="F384" s="426" t="s">
        <v>12047</v>
      </c>
      <c r="G384" s="529"/>
      <c r="H384" s="530"/>
      <c r="I384" s="530"/>
      <c r="J384" s="531"/>
    </row>
    <row r="385" spans="1:10" s="387" customFormat="1" x14ac:dyDescent="0.25">
      <c r="A385" s="399" t="s">
        <v>15187</v>
      </c>
      <c r="B385" s="515" t="s">
        <v>1344</v>
      </c>
      <c r="C385" s="516" t="s">
        <v>1345</v>
      </c>
      <c r="D385" s="400" t="s">
        <v>934</v>
      </c>
      <c r="E385" s="517">
        <v>35.840000000000003</v>
      </c>
      <c r="F385" s="453">
        <f>VLOOKUP(B385,'Relatório de Composições'!A:I,9,0)</f>
        <v>45.81</v>
      </c>
      <c r="G385" s="518">
        <f t="shared" ref="G385:G386" si="153">$J$1</f>
        <v>0.2026</v>
      </c>
      <c r="H385" s="519">
        <f t="shared" ref="H385:H386" si="154">F385*(1+G385)</f>
        <v>55.091105999999996</v>
      </c>
      <c r="I385" s="519">
        <f t="shared" ref="I385:I386" si="155">ROUND((E385*H385),2)</f>
        <v>1974.47</v>
      </c>
      <c r="J385" s="399"/>
    </row>
    <row r="386" spans="1:10" s="387" customFormat="1" ht="45" x14ac:dyDescent="0.25">
      <c r="A386" s="397" t="s">
        <v>15188</v>
      </c>
      <c r="B386" s="510" t="s">
        <v>1346</v>
      </c>
      <c r="C386" s="511" t="s">
        <v>1347</v>
      </c>
      <c r="D386" s="398" t="s">
        <v>925</v>
      </c>
      <c r="E386" s="512">
        <v>36</v>
      </c>
      <c r="F386" s="443">
        <f>VLOOKUP(B386,'Relatório de Composições'!A:I,9,0)</f>
        <v>516.78</v>
      </c>
      <c r="G386" s="513">
        <f t="shared" si="153"/>
        <v>0.2026</v>
      </c>
      <c r="H386" s="514">
        <f t="shared" si="154"/>
        <v>621.47962799999993</v>
      </c>
      <c r="I386" s="514">
        <f t="shared" si="155"/>
        <v>22373.27</v>
      </c>
      <c r="J386" s="397"/>
    </row>
    <row r="387" spans="1:10" s="387" customFormat="1" x14ac:dyDescent="0.25">
      <c r="A387" s="525" t="s">
        <v>15189</v>
      </c>
      <c r="B387" s="526" t="s">
        <v>12047</v>
      </c>
      <c r="C387" s="527" t="s">
        <v>15190</v>
      </c>
      <c r="D387" s="425"/>
      <c r="E387" s="528"/>
      <c r="F387" s="426" t="s">
        <v>12047</v>
      </c>
      <c r="G387" s="529"/>
      <c r="H387" s="530"/>
      <c r="I387" s="530"/>
      <c r="J387" s="531"/>
    </row>
    <row r="388" spans="1:10" s="387" customFormat="1" ht="45" x14ac:dyDescent="0.25">
      <c r="A388" s="448" t="s">
        <v>15191</v>
      </c>
      <c r="B388" s="520" t="s">
        <v>15192</v>
      </c>
      <c r="C388" s="521" t="s">
        <v>1350</v>
      </c>
      <c r="D388" s="447" t="s">
        <v>934</v>
      </c>
      <c r="E388" s="522">
        <v>54.31</v>
      </c>
      <c r="F388" s="449">
        <f>VLOOKUP(B388,'Relatório de Composições'!A:I,9,0)</f>
        <v>50.09</v>
      </c>
      <c r="G388" s="523">
        <f>$J$1</f>
        <v>0.2026</v>
      </c>
      <c r="H388" s="524">
        <f>F388*(1+G388)</f>
        <v>60.238233999999999</v>
      </c>
      <c r="I388" s="524">
        <f>ROUND((E388*H388),2)</f>
        <v>3271.54</v>
      </c>
      <c r="J388" s="448"/>
    </row>
    <row r="389" spans="1:10" s="387" customFormat="1" x14ac:dyDescent="0.25">
      <c r="A389" s="525" t="s">
        <v>15193</v>
      </c>
      <c r="B389" s="526" t="s">
        <v>12047</v>
      </c>
      <c r="C389" s="527" t="s">
        <v>15194</v>
      </c>
      <c r="D389" s="425"/>
      <c r="E389" s="528"/>
      <c r="F389" s="426" t="s">
        <v>12047</v>
      </c>
      <c r="G389" s="529"/>
      <c r="H389" s="530"/>
      <c r="I389" s="530"/>
      <c r="J389" s="531"/>
    </row>
    <row r="390" spans="1:10" s="387" customFormat="1" ht="30" x14ac:dyDescent="0.25">
      <c r="A390" s="448" t="s">
        <v>15195</v>
      </c>
      <c r="B390" s="520" t="s">
        <v>1351</v>
      </c>
      <c r="C390" s="521" t="s">
        <v>1352</v>
      </c>
      <c r="D390" s="447" t="s">
        <v>934</v>
      </c>
      <c r="E390" s="522">
        <v>541</v>
      </c>
      <c r="F390" s="449">
        <f>VLOOKUP(B390,'Relatório de Composições'!A:I,9,0)</f>
        <v>42.21</v>
      </c>
      <c r="G390" s="523">
        <f>$J$1</f>
        <v>0.2026</v>
      </c>
      <c r="H390" s="524">
        <f>F390*(1+G390)</f>
        <v>50.761745999999995</v>
      </c>
      <c r="I390" s="524">
        <f>ROUND((E390*H390),2)</f>
        <v>27462.1</v>
      </c>
      <c r="J390" s="448"/>
    </row>
    <row r="391" spans="1:10" s="387" customFormat="1" x14ac:dyDescent="0.25">
      <c r="A391" s="525" t="s">
        <v>15196</v>
      </c>
      <c r="B391" s="526" t="s">
        <v>12047</v>
      </c>
      <c r="C391" s="527" t="s">
        <v>15197</v>
      </c>
      <c r="D391" s="425"/>
      <c r="E391" s="528"/>
      <c r="F391" s="426" t="s">
        <v>12047</v>
      </c>
      <c r="G391" s="529"/>
      <c r="H391" s="530"/>
      <c r="I391" s="530"/>
      <c r="J391" s="531"/>
    </row>
    <row r="392" spans="1:10" s="387" customFormat="1" x14ac:dyDescent="0.25">
      <c r="A392" s="399" t="s">
        <v>15198</v>
      </c>
      <c r="B392" s="515" t="s">
        <v>1354</v>
      </c>
      <c r="C392" s="516" t="s">
        <v>1355</v>
      </c>
      <c r="D392" s="400" t="s">
        <v>913</v>
      </c>
      <c r="E392" s="517">
        <v>11.29</v>
      </c>
      <c r="F392" s="453">
        <f>VLOOKUP(B392,'Relatório de Composições'!A:I,9,0)</f>
        <v>277.97000000000003</v>
      </c>
      <c r="G392" s="518">
        <f t="shared" ref="G392:G393" si="156">$J$1</f>
        <v>0.2026</v>
      </c>
      <c r="H392" s="519">
        <f t="shared" ref="H392:H393" si="157">F392*(1+G392)</f>
        <v>334.286722</v>
      </c>
      <c r="I392" s="519">
        <f t="shared" ref="I392:I393" si="158">ROUND((E392*H392),2)</f>
        <v>3774.1</v>
      </c>
      <c r="J392" s="399"/>
    </row>
    <row r="393" spans="1:10" s="387" customFormat="1" x14ac:dyDescent="0.25">
      <c r="A393" s="397" t="s">
        <v>15199</v>
      </c>
      <c r="B393" s="510" t="s">
        <v>1356</v>
      </c>
      <c r="C393" s="511" t="s">
        <v>1357</v>
      </c>
      <c r="D393" s="398" t="s">
        <v>913</v>
      </c>
      <c r="E393" s="512">
        <v>10.24</v>
      </c>
      <c r="F393" s="443">
        <f>VLOOKUP(B393,'Relatório de Composições'!A:I,9,0)</f>
        <v>912.02</v>
      </c>
      <c r="G393" s="513">
        <f t="shared" si="156"/>
        <v>0.2026</v>
      </c>
      <c r="H393" s="514">
        <f t="shared" si="157"/>
        <v>1096.7952519999999</v>
      </c>
      <c r="I393" s="514">
        <f t="shared" si="158"/>
        <v>11231.18</v>
      </c>
      <c r="J393" s="397"/>
    </row>
    <row r="394" spans="1:10" s="387" customFormat="1" x14ac:dyDescent="0.25">
      <c r="A394" s="404" t="s">
        <v>15204</v>
      </c>
      <c r="B394" s="429" t="s">
        <v>12047</v>
      </c>
      <c r="C394" s="405" t="s">
        <v>15205</v>
      </c>
      <c r="D394" s="406"/>
      <c r="E394" s="407"/>
      <c r="F394" s="408" t="s">
        <v>12047</v>
      </c>
      <c r="G394" s="430"/>
      <c r="H394" s="499"/>
      <c r="I394" s="499"/>
      <c r="J394" s="410"/>
    </row>
    <row r="395" spans="1:10" s="387" customFormat="1" x14ac:dyDescent="0.25">
      <c r="A395" s="417" t="s">
        <v>15206</v>
      </c>
      <c r="B395" s="432" t="s">
        <v>12047</v>
      </c>
      <c r="C395" s="418" t="s">
        <v>15207</v>
      </c>
      <c r="D395" s="419"/>
      <c r="E395" s="420"/>
      <c r="F395" s="421" t="s">
        <v>12047</v>
      </c>
      <c r="G395" s="427"/>
      <c r="H395" s="500"/>
      <c r="I395" s="500"/>
      <c r="J395" s="423"/>
    </row>
    <row r="396" spans="1:10" s="387" customFormat="1" ht="30" x14ac:dyDescent="0.25">
      <c r="A396" s="399" t="s">
        <v>15208</v>
      </c>
      <c r="B396" s="515" t="s">
        <v>1364</v>
      </c>
      <c r="C396" s="516" t="s">
        <v>1365</v>
      </c>
      <c r="D396" s="400" t="s">
        <v>913</v>
      </c>
      <c r="E396" s="517">
        <v>799.78</v>
      </c>
      <c r="F396" s="453">
        <f>VLOOKUP(B396,'Relatório de Composições'!A:I,9,0)</f>
        <v>221.27999999999997</v>
      </c>
      <c r="G396" s="518">
        <f t="shared" ref="G396:G399" si="159">$J$1</f>
        <v>0.2026</v>
      </c>
      <c r="H396" s="519">
        <f t="shared" ref="H396:H399" si="160">F396*(1+G396)</f>
        <v>266.11132799999996</v>
      </c>
      <c r="I396" s="519">
        <f t="shared" ref="I396:I399" si="161">ROUND((E396*H396),2)</f>
        <v>212830.52</v>
      </c>
      <c r="J396" s="399"/>
    </row>
    <row r="397" spans="1:10" s="387" customFormat="1" x14ac:dyDescent="0.25">
      <c r="A397" s="393" t="s">
        <v>15209</v>
      </c>
      <c r="B397" s="401" t="s">
        <v>1373</v>
      </c>
      <c r="C397" s="395" t="s">
        <v>1374</v>
      </c>
      <c r="D397" s="392" t="s">
        <v>913</v>
      </c>
      <c r="E397" s="509">
        <v>799.78</v>
      </c>
      <c r="F397" s="394">
        <f>VLOOKUP(B397,'Relatório de Composições'!A:I,9,0)</f>
        <v>32.53</v>
      </c>
      <c r="G397" s="396">
        <f t="shared" si="159"/>
        <v>0.2026</v>
      </c>
      <c r="H397" s="402">
        <f t="shared" si="160"/>
        <v>39.120577999999995</v>
      </c>
      <c r="I397" s="402">
        <f t="shared" si="161"/>
        <v>31287.86</v>
      </c>
      <c r="J397" s="393"/>
    </row>
    <row r="398" spans="1:10" s="387" customFormat="1" ht="60" x14ac:dyDescent="0.25">
      <c r="A398" s="393" t="s">
        <v>15210</v>
      </c>
      <c r="B398" s="401">
        <v>100757</v>
      </c>
      <c r="C398" s="395" t="s">
        <v>1376</v>
      </c>
      <c r="D398" s="392" t="s">
        <v>913</v>
      </c>
      <c r="E398" s="509">
        <v>799.78</v>
      </c>
      <c r="F398" s="394">
        <f>VLOOKUP(B398,'Relatório de Composições'!A:I,9,0)</f>
        <v>41.260000000000005</v>
      </c>
      <c r="G398" s="396">
        <f t="shared" si="159"/>
        <v>0.2026</v>
      </c>
      <c r="H398" s="402">
        <f t="shared" si="160"/>
        <v>49.619275999999999</v>
      </c>
      <c r="I398" s="402">
        <f t="shared" si="161"/>
        <v>39684.5</v>
      </c>
      <c r="J398" s="393"/>
    </row>
    <row r="399" spans="1:10" s="387" customFormat="1" ht="45" x14ac:dyDescent="0.25">
      <c r="A399" s="397" t="s">
        <v>15211</v>
      </c>
      <c r="B399" s="510">
        <v>100721</v>
      </c>
      <c r="C399" s="511" t="s">
        <v>1378</v>
      </c>
      <c r="D399" s="398" t="s">
        <v>913</v>
      </c>
      <c r="E399" s="512">
        <v>799.78</v>
      </c>
      <c r="F399" s="443">
        <f>VLOOKUP(B399,'Relatório de Composições'!A:I,9,0)</f>
        <v>20.919999999999998</v>
      </c>
      <c r="G399" s="513">
        <f t="shared" si="159"/>
        <v>0.2026</v>
      </c>
      <c r="H399" s="514">
        <f t="shared" si="160"/>
        <v>25.158391999999996</v>
      </c>
      <c r="I399" s="514">
        <f t="shared" si="161"/>
        <v>20121.18</v>
      </c>
      <c r="J399" s="397"/>
    </row>
    <row r="400" spans="1:10" s="387" customFormat="1" x14ac:dyDescent="0.25">
      <c r="A400" s="525" t="s">
        <v>15212</v>
      </c>
      <c r="B400" s="526" t="s">
        <v>12047</v>
      </c>
      <c r="C400" s="527" t="s">
        <v>15213</v>
      </c>
      <c r="D400" s="425"/>
      <c r="E400" s="528"/>
      <c r="F400" s="426" t="s">
        <v>12047</v>
      </c>
      <c r="G400" s="529"/>
      <c r="H400" s="530"/>
      <c r="I400" s="530"/>
      <c r="J400" s="531"/>
    </row>
    <row r="401" spans="1:10" s="387" customFormat="1" ht="30" x14ac:dyDescent="0.25">
      <c r="A401" s="399" t="s">
        <v>15214</v>
      </c>
      <c r="B401" s="515" t="s">
        <v>1379</v>
      </c>
      <c r="C401" s="516" t="s">
        <v>1380</v>
      </c>
      <c r="D401" s="400" t="s">
        <v>934</v>
      </c>
      <c r="E401" s="517">
        <v>115.22</v>
      </c>
      <c r="F401" s="453">
        <f>VLOOKUP(B401,'Relatório de Composições'!A:I,9,0)</f>
        <v>241.34</v>
      </c>
      <c r="G401" s="518">
        <f t="shared" ref="G401:G402" si="162">$J$1</f>
        <v>0.2026</v>
      </c>
      <c r="H401" s="519">
        <f t="shared" ref="H401:H402" si="163">F401*(1+G401)</f>
        <v>290.23548399999999</v>
      </c>
      <c r="I401" s="519">
        <f t="shared" ref="I401:I402" si="164">ROUND((E401*H401),2)</f>
        <v>33440.93</v>
      </c>
      <c r="J401" s="399"/>
    </row>
    <row r="402" spans="1:10" s="387" customFormat="1" ht="60" x14ac:dyDescent="0.25">
      <c r="A402" s="397" t="s">
        <v>15215</v>
      </c>
      <c r="B402" s="510" t="s">
        <v>15216</v>
      </c>
      <c r="C402" s="511" t="s">
        <v>1383</v>
      </c>
      <c r="D402" s="398" t="s">
        <v>934</v>
      </c>
      <c r="E402" s="512">
        <v>32.923000000000002</v>
      </c>
      <c r="F402" s="443">
        <f>VLOOKUP(B402,'Relatório de Composições'!A:I,9,0)</f>
        <v>42.74</v>
      </c>
      <c r="G402" s="513">
        <f t="shared" si="162"/>
        <v>0.2026</v>
      </c>
      <c r="H402" s="514">
        <f t="shared" si="163"/>
        <v>51.399124</v>
      </c>
      <c r="I402" s="514">
        <f t="shared" si="164"/>
        <v>1692.21</v>
      </c>
      <c r="J402" s="397"/>
    </row>
    <row r="403" spans="1:10" s="387" customFormat="1" x14ac:dyDescent="0.25">
      <c r="A403" s="525" t="s">
        <v>15217</v>
      </c>
      <c r="B403" s="526" t="s">
        <v>12047</v>
      </c>
      <c r="C403" s="527" t="s">
        <v>15218</v>
      </c>
      <c r="D403" s="425"/>
      <c r="E403" s="528"/>
      <c r="F403" s="426" t="s">
        <v>12047</v>
      </c>
      <c r="G403" s="529"/>
      <c r="H403" s="530"/>
      <c r="I403" s="530"/>
      <c r="J403" s="531"/>
    </row>
    <row r="404" spans="1:10" s="387" customFormat="1" ht="45" x14ac:dyDescent="0.25">
      <c r="A404" s="448" t="s">
        <v>15219</v>
      </c>
      <c r="B404" s="520" t="s">
        <v>1384</v>
      </c>
      <c r="C404" s="521" t="s">
        <v>1385</v>
      </c>
      <c r="D404" s="447" t="s">
        <v>925</v>
      </c>
      <c r="E404" s="522">
        <v>5</v>
      </c>
      <c r="F404" s="449">
        <f>VLOOKUP(B404,'Relatório de Composições'!A:I,9,0)</f>
        <v>144.04000000000002</v>
      </c>
      <c r="G404" s="523">
        <f>$J$1</f>
        <v>0.2026</v>
      </c>
      <c r="H404" s="524">
        <f>F404*(1+G404)</f>
        <v>173.22250400000001</v>
      </c>
      <c r="I404" s="524">
        <f>ROUND((E404*H404),2)</f>
        <v>866.11</v>
      </c>
      <c r="J404" s="448"/>
    </row>
    <row r="405" spans="1:10" s="387" customFormat="1" x14ac:dyDescent="0.25">
      <c r="A405" s="525" t="s">
        <v>15220</v>
      </c>
      <c r="B405" s="526" t="s">
        <v>12047</v>
      </c>
      <c r="C405" s="527" t="s">
        <v>15221</v>
      </c>
      <c r="D405" s="425"/>
      <c r="E405" s="528"/>
      <c r="F405" s="426" t="s">
        <v>12047</v>
      </c>
      <c r="G405" s="529"/>
      <c r="H405" s="530"/>
      <c r="I405" s="530"/>
      <c r="J405" s="531"/>
    </row>
    <row r="406" spans="1:10" s="387" customFormat="1" ht="30" x14ac:dyDescent="0.25">
      <c r="A406" s="448" t="s">
        <v>15222</v>
      </c>
      <c r="B406" s="520" t="s">
        <v>1389</v>
      </c>
      <c r="C406" s="521" t="s">
        <v>1390</v>
      </c>
      <c r="D406" s="447" t="s">
        <v>934</v>
      </c>
      <c r="E406" s="522">
        <v>22.69</v>
      </c>
      <c r="F406" s="449">
        <f>VLOOKUP(B406,'Relatório de Composições'!A:I,9,0)</f>
        <v>428.01</v>
      </c>
      <c r="G406" s="523">
        <f>$J$1</f>
        <v>0.2026</v>
      </c>
      <c r="H406" s="524">
        <f>F406*(1+G406)</f>
        <v>514.72482599999989</v>
      </c>
      <c r="I406" s="524">
        <f>ROUND((E406*H406),2)</f>
        <v>11679.11</v>
      </c>
      <c r="J406" s="448"/>
    </row>
    <row r="407" spans="1:10" s="387" customFormat="1" ht="30" x14ac:dyDescent="0.25">
      <c r="A407" s="525" t="s">
        <v>15223</v>
      </c>
      <c r="B407" s="526" t="s">
        <v>12047</v>
      </c>
      <c r="C407" s="527" t="s">
        <v>15224</v>
      </c>
      <c r="D407" s="425"/>
      <c r="E407" s="528"/>
      <c r="F407" s="426" t="s">
        <v>12047</v>
      </c>
      <c r="G407" s="529"/>
      <c r="H407" s="530"/>
      <c r="I407" s="530"/>
      <c r="J407" s="531"/>
    </row>
    <row r="408" spans="1:10" s="387" customFormat="1" ht="60" x14ac:dyDescent="0.25">
      <c r="A408" s="448" t="s">
        <v>15225</v>
      </c>
      <c r="B408" s="520">
        <v>100757</v>
      </c>
      <c r="C408" s="521" t="s">
        <v>1376</v>
      </c>
      <c r="D408" s="447" t="s">
        <v>913</v>
      </c>
      <c r="E408" s="522">
        <v>5.2</v>
      </c>
      <c r="F408" s="449">
        <f>VLOOKUP(B408,'Relatório de Composições'!A:I,9,0)</f>
        <v>41.260000000000005</v>
      </c>
      <c r="G408" s="523">
        <f>$J$1</f>
        <v>0.2026</v>
      </c>
      <c r="H408" s="524">
        <f>F408*(1+G408)</f>
        <v>49.619275999999999</v>
      </c>
      <c r="I408" s="524">
        <f>ROUND((E408*H408),2)</f>
        <v>258.02</v>
      </c>
      <c r="J408" s="448"/>
    </row>
    <row r="409" spans="1:10" s="387" customFormat="1" x14ac:dyDescent="0.25">
      <c r="A409" s="404" t="s">
        <v>15226</v>
      </c>
      <c r="B409" s="429" t="s">
        <v>12047</v>
      </c>
      <c r="C409" s="405" t="s">
        <v>15227</v>
      </c>
      <c r="D409" s="406"/>
      <c r="E409" s="407"/>
      <c r="F409" s="408" t="s">
        <v>12047</v>
      </c>
      <c r="G409" s="430"/>
      <c r="H409" s="499"/>
      <c r="I409" s="499"/>
      <c r="J409" s="410"/>
    </row>
    <row r="410" spans="1:10" s="387" customFormat="1" x14ac:dyDescent="0.25">
      <c r="A410" s="417" t="s">
        <v>15228</v>
      </c>
      <c r="B410" s="432" t="s">
        <v>12047</v>
      </c>
      <c r="C410" s="418" t="s">
        <v>15229</v>
      </c>
      <c r="D410" s="419"/>
      <c r="E410" s="420"/>
      <c r="F410" s="421" t="s">
        <v>12047</v>
      </c>
      <c r="G410" s="427"/>
      <c r="H410" s="500"/>
      <c r="I410" s="500"/>
      <c r="J410" s="423"/>
    </row>
    <row r="411" spans="1:10" s="387" customFormat="1" ht="45" x14ac:dyDescent="0.25">
      <c r="A411" s="399" t="s">
        <v>304</v>
      </c>
      <c r="B411" s="515">
        <v>95470</v>
      </c>
      <c r="C411" s="516" t="s">
        <v>1392</v>
      </c>
      <c r="D411" s="400" t="s">
        <v>925</v>
      </c>
      <c r="E411" s="517">
        <v>21</v>
      </c>
      <c r="F411" s="453">
        <f>VLOOKUP(B411,'Relatório de Composições'!A:I,9,0)</f>
        <v>234.93</v>
      </c>
      <c r="G411" s="518">
        <f t="shared" ref="G411:G416" si="165">$J$1</f>
        <v>0.2026</v>
      </c>
      <c r="H411" s="519">
        <f t="shared" ref="H411:H416" si="166">F411*(1+G411)</f>
        <v>282.52681799999999</v>
      </c>
      <c r="I411" s="519">
        <f t="shared" ref="I411:I416" si="167">ROUND((E411*H411),2)</f>
        <v>5933.06</v>
      </c>
      <c r="J411" s="399"/>
    </row>
    <row r="412" spans="1:10" s="387" customFormat="1" ht="45" x14ac:dyDescent="0.25">
      <c r="A412" s="393" t="s">
        <v>306</v>
      </c>
      <c r="B412" s="401">
        <v>86937</v>
      </c>
      <c r="C412" s="395" t="s">
        <v>1395</v>
      </c>
      <c r="D412" s="392" t="s">
        <v>925</v>
      </c>
      <c r="E412" s="509">
        <v>23</v>
      </c>
      <c r="F412" s="394">
        <f>VLOOKUP(B412,'Relatório de Composições'!A:I,9,0)</f>
        <v>182.51999999999998</v>
      </c>
      <c r="G412" s="396">
        <f t="shared" si="165"/>
        <v>0.2026</v>
      </c>
      <c r="H412" s="402">
        <f t="shared" si="166"/>
        <v>219.49855199999996</v>
      </c>
      <c r="I412" s="402">
        <f t="shared" si="167"/>
        <v>5048.47</v>
      </c>
      <c r="J412" s="393"/>
    </row>
    <row r="413" spans="1:10" s="387" customFormat="1" ht="45" x14ac:dyDescent="0.25">
      <c r="A413" s="393" t="s">
        <v>308</v>
      </c>
      <c r="B413" s="401">
        <v>95471</v>
      </c>
      <c r="C413" s="395" t="s">
        <v>1398</v>
      </c>
      <c r="D413" s="392" t="s">
        <v>925</v>
      </c>
      <c r="E413" s="509">
        <v>10</v>
      </c>
      <c r="F413" s="394">
        <f>VLOOKUP(B413,'Relatório de Composições'!A:I,9,0)</f>
        <v>586.68000000000006</v>
      </c>
      <c r="G413" s="396">
        <f t="shared" si="165"/>
        <v>0.2026</v>
      </c>
      <c r="H413" s="402">
        <f t="shared" si="166"/>
        <v>705.54136800000003</v>
      </c>
      <c r="I413" s="402">
        <f t="shared" si="167"/>
        <v>7055.41</v>
      </c>
      <c r="J413" s="393"/>
    </row>
    <row r="414" spans="1:10" s="387" customFormat="1" x14ac:dyDescent="0.25">
      <c r="A414" s="393" t="s">
        <v>310</v>
      </c>
      <c r="B414" s="401" t="s">
        <v>1400</v>
      </c>
      <c r="C414" s="395" t="s">
        <v>1401</v>
      </c>
      <c r="D414" s="392" t="s">
        <v>925</v>
      </c>
      <c r="E414" s="509">
        <v>10</v>
      </c>
      <c r="F414" s="394">
        <f>VLOOKUP(B414,'Relatório de Composições'!A:I,9,0)</f>
        <v>135.53</v>
      </c>
      <c r="G414" s="396">
        <f t="shared" si="165"/>
        <v>0.2026</v>
      </c>
      <c r="H414" s="402">
        <f t="shared" si="166"/>
        <v>162.98837799999998</v>
      </c>
      <c r="I414" s="402">
        <f t="shared" si="167"/>
        <v>1629.88</v>
      </c>
      <c r="J414" s="393"/>
    </row>
    <row r="415" spans="1:10" s="387" customFormat="1" ht="30" x14ac:dyDescent="0.25">
      <c r="A415" s="393" t="s">
        <v>312</v>
      </c>
      <c r="B415" s="401">
        <v>100858</v>
      </c>
      <c r="C415" s="395" t="s">
        <v>1402</v>
      </c>
      <c r="D415" s="392" t="s">
        <v>925</v>
      </c>
      <c r="E415" s="509">
        <v>6</v>
      </c>
      <c r="F415" s="394">
        <f>VLOOKUP(B415,'Relatório de Composições'!A:I,9,0)</f>
        <v>550.06999999999994</v>
      </c>
      <c r="G415" s="396">
        <f t="shared" si="165"/>
        <v>0.2026</v>
      </c>
      <c r="H415" s="402">
        <f t="shared" si="166"/>
        <v>661.51418199999989</v>
      </c>
      <c r="I415" s="402">
        <f t="shared" si="167"/>
        <v>3969.09</v>
      </c>
      <c r="J415" s="393"/>
    </row>
    <row r="416" spans="1:10" s="387" customFormat="1" ht="30" x14ac:dyDescent="0.25">
      <c r="A416" s="397" t="s">
        <v>314</v>
      </c>
      <c r="B416" s="510" t="s">
        <v>1404</v>
      </c>
      <c r="C416" s="511" t="s">
        <v>1405</v>
      </c>
      <c r="D416" s="398" t="s">
        <v>925</v>
      </c>
      <c r="E416" s="512">
        <v>21</v>
      </c>
      <c r="F416" s="443">
        <f>VLOOKUP(B416,'Relatório de Composições'!A:I,9,0)</f>
        <v>10.39</v>
      </c>
      <c r="G416" s="513">
        <f t="shared" si="165"/>
        <v>0.2026</v>
      </c>
      <c r="H416" s="514">
        <f t="shared" si="166"/>
        <v>12.495013999999999</v>
      </c>
      <c r="I416" s="514">
        <f t="shared" si="167"/>
        <v>262.39999999999998</v>
      </c>
      <c r="J416" s="397"/>
    </row>
    <row r="417" spans="1:10" s="387" customFormat="1" x14ac:dyDescent="0.25">
      <c r="A417" s="525" t="s">
        <v>15230</v>
      </c>
      <c r="B417" s="526" t="s">
        <v>12047</v>
      </c>
      <c r="C417" s="527" t="s">
        <v>15231</v>
      </c>
      <c r="D417" s="425"/>
      <c r="E417" s="528"/>
      <c r="F417" s="426" t="s">
        <v>12047</v>
      </c>
      <c r="G417" s="529"/>
      <c r="H417" s="530"/>
      <c r="I417" s="530"/>
      <c r="J417" s="531"/>
    </row>
    <row r="418" spans="1:10" s="387" customFormat="1" ht="30" x14ac:dyDescent="0.25">
      <c r="A418" s="399" t="s">
        <v>316</v>
      </c>
      <c r="B418" s="515">
        <v>86915</v>
      </c>
      <c r="C418" s="516" t="s">
        <v>1406</v>
      </c>
      <c r="D418" s="400" t="s">
        <v>925</v>
      </c>
      <c r="E418" s="517">
        <v>23</v>
      </c>
      <c r="F418" s="453">
        <f>VLOOKUP(B418,'Relatório de Composições'!A:I,9,0)</f>
        <v>110.27000000000001</v>
      </c>
      <c r="G418" s="518">
        <f t="shared" ref="G418:G421" si="168">$J$1</f>
        <v>0.2026</v>
      </c>
      <c r="H418" s="519">
        <f t="shared" ref="H418:H421" si="169">F418*(1+G418)</f>
        <v>132.610702</v>
      </c>
      <c r="I418" s="519">
        <f t="shared" ref="I418:I421" si="170">ROUND((E418*H418),2)</f>
        <v>3050.05</v>
      </c>
      <c r="J418" s="399"/>
    </row>
    <row r="419" spans="1:10" s="387" customFormat="1" ht="30" x14ac:dyDescent="0.25">
      <c r="A419" s="393" t="s">
        <v>318</v>
      </c>
      <c r="B419" s="401" t="s">
        <v>1407</v>
      </c>
      <c r="C419" s="395" t="s">
        <v>1408</v>
      </c>
      <c r="D419" s="392" t="s">
        <v>925</v>
      </c>
      <c r="E419" s="509">
        <v>10</v>
      </c>
      <c r="F419" s="394">
        <f>VLOOKUP(B419,'Relatório de Composições'!A:I,9,0)</f>
        <v>272.75</v>
      </c>
      <c r="G419" s="396">
        <f t="shared" si="168"/>
        <v>0.2026</v>
      </c>
      <c r="H419" s="402">
        <f t="shared" si="169"/>
        <v>328.00914999999998</v>
      </c>
      <c r="I419" s="402">
        <f t="shared" si="170"/>
        <v>3280.09</v>
      </c>
      <c r="J419" s="393"/>
    </row>
    <row r="420" spans="1:10" s="387" customFormat="1" ht="30" x14ac:dyDescent="0.25">
      <c r="A420" s="393" t="s">
        <v>320</v>
      </c>
      <c r="B420" s="401" t="s">
        <v>1409</v>
      </c>
      <c r="C420" s="395" t="s">
        <v>1410</v>
      </c>
      <c r="D420" s="392" t="s">
        <v>925</v>
      </c>
      <c r="E420" s="509">
        <v>21</v>
      </c>
      <c r="F420" s="394">
        <f>VLOOKUP(B420,'Relatório de Composições'!A:I,9,0)</f>
        <v>186.85</v>
      </c>
      <c r="G420" s="396">
        <f t="shared" si="168"/>
        <v>0.2026</v>
      </c>
      <c r="H420" s="402">
        <f t="shared" si="169"/>
        <v>224.70580999999999</v>
      </c>
      <c r="I420" s="402">
        <f t="shared" si="170"/>
        <v>4718.82</v>
      </c>
      <c r="J420" s="393"/>
    </row>
    <row r="421" spans="1:10" s="387" customFormat="1" ht="30" x14ac:dyDescent="0.25">
      <c r="A421" s="397" t="s">
        <v>322</v>
      </c>
      <c r="B421" s="510" t="s">
        <v>1411</v>
      </c>
      <c r="C421" s="511" t="s">
        <v>1412</v>
      </c>
      <c r="D421" s="398" t="s">
        <v>925</v>
      </c>
      <c r="E421" s="512">
        <v>10</v>
      </c>
      <c r="F421" s="443">
        <f>VLOOKUP(B421,'Relatório de Composições'!A:I,9,0)</f>
        <v>420.66999999999996</v>
      </c>
      <c r="G421" s="513">
        <f t="shared" si="168"/>
        <v>0.2026</v>
      </c>
      <c r="H421" s="514">
        <f t="shared" si="169"/>
        <v>505.89774199999988</v>
      </c>
      <c r="I421" s="514">
        <f t="shared" si="170"/>
        <v>5058.9799999999996</v>
      </c>
      <c r="J421" s="397"/>
    </row>
    <row r="422" spans="1:10" s="387" customFormat="1" x14ac:dyDescent="0.25">
      <c r="A422" s="525" t="s">
        <v>15232</v>
      </c>
      <c r="B422" s="526" t="s">
        <v>12047</v>
      </c>
      <c r="C422" s="527" t="s">
        <v>15233</v>
      </c>
      <c r="D422" s="425"/>
      <c r="E422" s="528"/>
      <c r="F422" s="426" t="s">
        <v>12047</v>
      </c>
      <c r="G422" s="529"/>
      <c r="H422" s="530"/>
      <c r="I422" s="530"/>
      <c r="J422" s="531"/>
    </row>
    <row r="423" spans="1:10" s="387" customFormat="1" ht="45" x14ac:dyDescent="0.25">
      <c r="A423" s="399" t="s">
        <v>324</v>
      </c>
      <c r="B423" s="515">
        <v>100868</v>
      </c>
      <c r="C423" s="516" t="s">
        <v>1413</v>
      </c>
      <c r="D423" s="400" t="s">
        <v>925</v>
      </c>
      <c r="E423" s="517">
        <v>20</v>
      </c>
      <c r="F423" s="453">
        <f>VLOOKUP(B423,'Relatório de Composições'!A:I,9,0)</f>
        <v>271.54999999999995</v>
      </c>
      <c r="G423" s="518">
        <f t="shared" ref="G423:G427" si="171">$J$1</f>
        <v>0.2026</v>
      </c>
      <c r="H423" s="519">
        <f t="shared" ref="H423:H427" si="172">F423*(1+G423)</f>
        <v>326.5660299999999</v>
      </c>
      <c r="I423" s="519">
        <f t="shared" ref="I423:I427" si="173">ROUND((E423*H423),2)</f>
        <v>6531.32</v>
      </c>
      <c r="J423" s="399"/>
    </row>
    <row r="424" spans="1:10" s="387" customFormat="1" ht="45" x14ac:dyDescent="0.25">
      <c r="A424" s="393" t="s">
        <v>326</v>
      </c>
      <c r="B424" s="401">
        <v>100867</v>
      </c>
      <c r="C424" s="395" t="s">
        <v>1415</v>
      </c>
      <c r="D424" s="392" t="s">
        <v>925</v>
      </c>
      <c r="E424" s="509">
        <v>10</v>
      </c>
      <c r="F424" s="394">
        <f>VLOOKUP(B424,'Relatório de Composições'!A:I,9,0)</f>
        <v>260.83</v>
      </c>
      <c r="G424" s="396">
        <f t="shared" si="171"/>
        <v>0.2026</v>
      </c>
      <c r="H424" s="402">
        <f t="shared" si="172"/>
        <v>313.67415799999998</v>
      </c>
      <c r="I424" s="402">
        <f t="shared" si="173"/>
        <v>3136.74</v>
      </c>
      <c r="J424" s="393"/>
    </row>
    <row r="425" spans="1:10" s="387" customFormat="1" ht="45" x14ac:dyDescent="0.25">
      <c r="A425" s="393" t="s">
        <v>328</v>
      </c>
      <c r="B425" s="401">
        <v>100866</v>
      </c>
      <c r="C425" s="395" t="s">
        <v>1417</v>
      </c>
      <c r="D425" s="392" t="s">
        <v>925</v>
      </c>
      <c r="E425" s="509">
        <v>10</v>
      </c>
      <c r="F425" s="394">
        <f>VLOOKUP(B425,'Relatório de Composições'!A:I,9,0)</f>
        <v>244.73</v>
      </c>
      <c r="G425" s="396">
        <f t="shared" si="171"/>
        <v>0.2026</v>
      </c>
      <c r="H425" s="402">
        <f t="shared" si="172"/>
        <v>294.31229799999994</v>
      </c>
      <c r="I425" s="402">
        <f t="shared" si="173"/>
        <v>2943.12</v>
      </c>
      <c r="J425" s="393"/>
    </row>
    <row r="426" spans="1:10" s="387" customFormat="1" ht="30" x14ac:dyDescent="0.25">
      <c r="A426" s="393" t="s">
        <v>330</v>
      </c>
      <c r="B426" s="401" t="s">
        <v>1419</v>
      </c>
      <c r="C426" s="395" t="s">
        <v>1420</v>
      </c>
      <c r="D426" s="392" t="s">
        <v>925</v>
      </c>
      <c r="E426" s="509">
        <v>20</v>
      </c>
      <c r="F426" s="394">
        <f>VLOOKUP(B426,'Relatório de Composições'!A:I,9,0)</f>
        <v>351.38</v>
      </c>
      <c r="G426" s="396">
        <f t="shared" si="171"/>
        <v>0.2026</v>
      </c>
      <c r="H426" s="402">
        <f t="shared" si="172"/>
        <v>422.56958799999995</v>
      </c>
      <c r="I426" s="402">
        <f t="shared" si="173"/>
        <v>8451.39</v>
      </c>
      <c r="J426" s="393"/>
    </row>
    <row r="427" spans="1:10" s="387" customFormat="1" ht="30" x14ac:dyDescent="0.25">
      <c r="A427" s="397" t="s">
        <v>332</v>
      </c>
      <c r="B427" s="510">
        <v>100864</v>
      </c>
      <c r="C427" s="511" t="s">
        <v>1421</v>
      </c>
      <c r="D427" s="398" t="s">
        <v>925</v>
      </c>
      <c r="E427" s="512">
        <v>2</v>
      </c>
      <c r="F427" s="443">
        <f>VLOOKUP(B427,'Relatório de Composições'!A:I,9,0)</f>
        <v>528.26</v>
      </c>
      <c r="G427" s="513">
        <f t="shared" si="171"/>
        <v>0.2026</v>
      </c>
      <c r="H427" s="514">
        <f t="shared" si="172"/>
        <v>635.2854759999999</v>
      </c>
      <c r="I427" s="514">
        <f t="shared" si="173"/>
        <v>1270.57</v>
      </c>
      <c r="J427" s="397"/>
    </row>
    <row r="428" spans="1:10" s="387" customFormat="1" x14ac:dyDescent="0.25">
      <c r="A428" s="525" t="s">
        <v>15234</v>
      </c>
      <c r="B428" s="526" t="s">
        <v>12047</v>
      </c>
      <c r="C428" s="527" t="s">
        <v>15235</v>
      </c>
      <c r="D428" s="425"/>
      <c r="E428" s="528"/>
      <c r="F428" s="426" t="s">
        <v>12047</v>
      </c>
      <c r="G428" s="529"/>
      <c r="H428" s="530"/>
      <c r="I428" s="530"/>
      <c r="J428" s="531"/>
    </row>
    <row r="429" spans="1:10" s="387" customFormat="1" ht="30" x14ac:dyDescent="0.25">
      <c r="A429" s="399" t="s">
        <v>334</v>
      </c>
      <c r="B429" s="515">
        <v>95547</v>
      </c>
      <c r="C429" s="516" t="s">
        <v>1423</v>
      </c>
      <c r="D429" s="400" t="s">
        <v>925</v>
      </c>
      <c r="E429" s="517">
        <v>25</v>
      </c>
      <c r="F429" s="453">
        <f>VLOOKUP(B429,'Relatório de Composições'!A:I,9,0)</f>
        <v>62.05</v>
      </c>
      <c r="G429" s="518">
        <f t="shared" ref="G429:G433" si="174">$J$1</f>
        <v>0.2026</v>
      </c>
      <c r="H429" s="519">
        <f t="shared" ref="H429:H433" si="175">F429*(1+G429)</f>
        <v>74.621329999999986</v>
      </c>
      <c r="I429" s="519">
        <f t="shared" ref="I429:I433" si="176">ROUND((E429*H429),2)</f>
        <v>1865.53</v>
      </c>
      <c r="J429" s="399"/>
    </row>
    <row r="430" spans="1:10" s="387" customFormat="1" x14ac:dyDescent="0.25">
      <c r="A430" s="393" t="s">
        <v>336</v>
      </c>
      <c r="B430" s="401" t="s">
        <v>1425</v>
      </c>
      <c r="C430" s="395" t="s">
        <v>1426</v>
      </c>
      <c r="D430" s="392" t="s">
        <v>925</v>
      </c>
      <c r="E430" s="509">
        <v>21</v>
      </c>
      <c r="F430" s="394">
        <f>VLOOKUP(B430,'Relatório de Composições'!A:I,9,0)</f>
        <v>88.36</v>
      </c>
      <c r="G430" s="396">
        <f t="shared" si="174"/>
        <v>0.2026</v>
      </c>
      <c r="H430" s="402">
        <f t="shared" si="175"/>
        <v>106.26173599999998</v>
      </c>
      <c r="I430" s="402">
        <f t="shared" si="176"/>
        <v>2231.5</v>
      </c>
      <c r="J430" s="393"/>
    </row>
    <row r="431" spans="1:10" s="387" customFormat="1" x14ac:dyDescent="0.25">
      <c r="A431" s="393" t="s">
        <v>338</v>
      </c>
      <c r="B431" s="401" t="s">
        <v>1427</v>
      </c>
      <c r="C431" s="395" t="s">
        <v>1428</v>
      </c>
      <c r="D431" s="392" t="s">
        <v>925</v>
      </c>
      <c r="E431" s="509">
        <v>31</v>
      </c>
      <c r="F431" s="394">
        <f>VLOOKUP(B431,'Relatório de Composições'!A:I,9,0)</f>
        <v>57.269999999999996</v>
      </c>
      <c r="G431" s="396">
        <f t="shared" si="174"/>
        <v>0.2026</v>
      </c>
      <c r="H431" s="402">
        <f t="shared" si="175"/>
        <v>68.872901999999982</v>
      </c>
      <c r="I431" s="402">
        <f t="shared" si="176"/>
        <v>2135.06</v>
      </c>
      <c r="J431" s="393"/>
    </row>
    <row r="432" spans="1:10" s="387" customFormat="1" x14ac:dyDescent="0.25">
      <c r="A432" s="393" t="s">
        <v>340</v>
      </c>
      <c r="B432" s="401" t="s">
        <v>1430</v>
      </c>
      <c r="C432" s="395" t="s">
        <v>1431</v>
      </c>
      <c r="D432" s="392" t="s">
        <v>925</v>
      </c>
      <c r="E432" s="509">
        <v>6</v>
      </c>
      <c r="F432" s="394">
        <f>VLOOKUP(B432,'Relatório de Composições'!A:I,9,0)</f>
        <v>38.549999999999997</v>
      </c>
      <c r="G432" s="396">
        <f t="shared" si="174"/>
        <v>0.2026</v>
      </c>
      <c r="H432" s="402">
        <f t="shared" si="175"/>
        <v>46.360229999999994</v>
      </c>
      <c r="I432" s="402">
        <f t="shared" si="176"/>
        <v>278.16000000000003</v>
      </c>
      <c r="J432" s="393"/>
    </row>
    <row r="433" spans="1:10" s="387" customFormat="1" x14ac:dyDescent="0.25">
      <c r="A433" s="397" t="s">
        <v>342</v>
      </c>
      <c r="B433" s="510" t="s">
        <v>1432</v>
      </c>
      <c r="C433" s="511" t="s">
        <v>1433</v>
      </c>
      <c r="D433" s="398" t="s">
        <v>925</v>
      </c>
      <c r="E433" s="512">
        <v>6</v>
      </c>
      <c r="F433" s="443">
        <f>VLOOKUP(B433,'Relatório de Composições'!A:I,9,0)</f>
        <v>27.08</v>
      </c>
      <c r="G433" s="513">
        <f t="shared" si="174"/>
        <v>0.2026</v>
      </c>
      <c r="H433" s="514">
        <f t="shared" si="175"/>
        <v>32.566407999999996</v>
      </c>
      <c r="I433" s="514">
        <f t="shared" si="176"/>
        <v>195.4</v>
      </c>
      <c r="J433" s="397"/>
    </row>
    <row r="434" spans="1:10" s="387" customFormat="1" x14ac:dyDescent="0.25">
      <c r="A434" s="525" t="s">
        <v>15236</v>
      </c>
      <c r="B434" s="526" t="s">
        <v>12047</v>
      </c>
      <c r="C434" s="527" t="s">
        <v>15237</v>
      </c>
      <c r="D434" s="425"/>
      <c r="E434" s="528"/>
      <c r="F434" s="426" t="s">
        <v>12047</v>
      </c>
      <c r="G434" s="529"/>
      <c r="H434" s="530"/>
      <c r="I434" s="530"/>
      <c r="J434" s="531"/>
    </row>
    <row r="435" spans="1:10" s="387" customFormat="1" ht="75" x14ac:dyDescent="0.25">
      <c r="A435" s="448" t="s">
        <v>344</v>
      </c>
      <c r="B435" s="520" t="s">
        <v>1434</v>
      </c>
      <c r="C435" s="521" t="s">
        <v>1435</v>
      </c>
      <c r="D435" s="447" t="s">
        <v>925</v>
      </c>
      <c r="E435" s="522">
        <v>2</v>
      </c>
      <c r="F435" s="449">
        <f>VLOOKUP(B435,'Relatório de Composições'!A:I,9,0)</f>
        <v>542.91999999999996</v>
      </c>
      <c r="G435" s="523">
        <f>$J$1</f>
        <v>0.2026</v>
      </c>
      <c r="H435" s="524">
        <f>F435*(1+G435)</f>
        <v>652.91559199999995</v>
      </c>
      <c r="I435" s="524">
        <f>ROUND((E435*H435),2)</f>
        <v>1305.83</v>
      </c>
      <c r="J435" s="448"/>
    </row>
    <row r="436" spans="1:10" s="387" customFormat="1" x14ac:dyDescent="0.25">
      <c r="A436" s="525" t="s">
        <v>15238</v>
      </c>
      <c r="B436" s="526" t="s">
        <v>12047</v>
      </c>
      <c r="C436" s="527" t="s">
        <v>15239</v>
      </c>
      <c r="D436" s="425"/>
      <c r="E436" s="528"/>
      <c r="F436" s="426" t="s">
        <v>12047</v>
      </c>
      <c r="G436" s="529"/>
      <c r="H436" s="530"/>
      <c r="I436" s="530"/>
      <c r="J436" s="531"/>
    </row>
    <row r="437" spans="1:10" s="387" customFormat="1" ht="30" x14ac:dyDescent="0.25">
      <c r="A437" s="399" t="s">
        <v>346</v>
      </c>
      <c r="B437" s="515">
        <v>100860</v>
      </c>
      <c r="C437" s="516" t="s">
        <v>1014</v>
      </c>
      <c r="D437" s="400" t="s">
        <v>925</v>
      </c>
      <c r="E437" s="517">
        <v>6</v>
      </c>
      <c r="F437" s="453">
        <f>VLOOKUP(B437,'Relatório de Composições'!A:I,9,0)</f>
        <v>74.239999999999995</v>
      </c>
      <c r="G437" s="518">
        <f t="shared" ref="G437:G438" si="177">$J$1</f>
        <v>0.2026</v>
      </c>
      <c r="H437" s="519">
        <f t="shared" ref="H437:H438" si="178">F437*(1+G437)</f>
        <v>89.281023999999988</v>
      </c>
      <c r="I437" s="519">
        <f t="shared" ref="I437:I438" si="179">ROUND((E437*H437),2)</f>
        <v>535.69000000000005</v>
      </c>
      <c r="J437" s="399"/>
    </row>
    <row r="438" spans="1:10" s="387" customFormat="1" ht="30" x14ac:dyDescent="0.25">
      <c r="A438" s="397" t="s">
        <v>348</v>
      </c>
      <c r="B438" s="510" t="s">
        <v>1437</v>
      </c>
      <c r="C438" s="511" t="s">
        <v>1438</v>
      </c>
      <c r="D438" s="398" t="s">
        <v>925</v>
      </c>
      <c r="E438" s="512">
        <v>14</v>
      </c>
      <c r="F438" s="443">
        <f>VLOOKUP(B438,'Relatório de Composições'!A:I,9,0)</f>
        <v>240.43</v>
      </c>
      <c r="G438" s="513">
        <f t="shared" si="177"/>
        <v>0.2026</v>
      </c>
      <c r="H438" s="514">
        <f t="shared" si="178"/>
        <v>289.14111800000001</v>
      </c>
      <c r="I438" s="514">
        <f t="shared" si="179"/>
        <v>4047.98</v>
      </c>
      <c r="J438" s="397"/>
    </row>
    <row r="439" spans="1:10" s="387" customFormat="1" x14ac:dyDescent="0.25">
      <c r="A439" s="404" t="s">
        <v>15240</v>
      </c>
      <c r="B439" s="429" t="s">
        <v>12047</v>
      </c>
      <c r="C439" s="405" t="s">
        <v>15241</v>
      </c>
      <c r="D439" s="406"/>
      <c r="E439" s="407"/>
      <c r="F439" s="408" t="s">
        <v>12047</v>
      </c>
      <c r="G439" s="430"/>
      <c r="H439" s="499"/>
      <c r="I439" s="499"/>
      <c r="J439" s="410"/>
    </row>
    <row r="440" spans="1:10" s="387" customFormat="1" x14ac:dyDescent="0.25">
      <c r="A440" s="417" t="s">
        <v>15242</v>
      </c>
      <c r="B440" s="432" t="s">
        <v>12047</v>
      </c>
      <c r="C440" s="418" t="s">
        <v>15243</v>
      </c>
      <c r="D440" s="419"/>
      <c r="E440" s="420"/>
      <c r="F440" s="421" t="s">
        <v>12047</v>
      </c>
      <c r="G440" s="427"/>
      <c r="H440" s="500"/>
      <c r="I440" s="500"/>
      <c r="J440" s="423"/>
    </row>
    <row r="441" spans="1:10" s="387" customFormat="1" ht="45" x14ac:dyDescent="0.25">
      <c r="A441" s="399" t="s">
        <v>350</v>
      </c>
      <c r="B441" s="515">
        <v>86935</v>
      </c>
      <c r="C441" s="516" t="s">
        <v>1439</v>
      </c>
      <c r="D441" s="400" t="s">
        <v>925</v>
      </c>
      <c r="E441" s="517">
        <v>4</v>
      </c>
      <c r="F441" s="453">
        <f>VLOOKUP(B441,'Relatório de Composições'!A:I,9,0)</f>
        <v>239.10000000000002</v>
      </c>
      <c r="G441" s="518">
        <f t="shared" ref="G441:G442" si="180">$J$1</f>
        <v>0.2026</v>
      </c>
      <c r="H441" s="519">
        <f t="shared" ref="H441:H442" si="181">F441*(1+G441)</f>
        <v>287.54165999999998</v>
      </c>
      <c r="I441" s="519">
        <f t="shared" ref="I441:I442" si="182">ROUND((E441*H441),2)</f>
        <v>1150.17</v>
      </c>
      <c r="J441" s="399"/>
    </row>
    <row r="442" spans="1:10" s="387" customFormat="1" ht="45" x14ac:dyDescent="0.25">
      <c r="A442" s="397" t="s">
        <v>352</v>
      </c>
      <c r="B442" s="510">
        <v>86936</v>
      </c>
      <c r="C442" s="511" t="s">
        <v>1441</v>
      </c>
      <c r="D442" s="398" t="s">
        <v>925</v>
      </c>
      <c r="E442" s="512">
        <v>3</v>
      </c>
      <c r="F442" s="443">
        <f>VLOOKUP(B442,'Relatório de Composições'!A:I,9,0)</f>
        <v>398.58000000000004</v>
      </c>
      <c r="G442" s="513">
        <f t="shared" si="180"/>
        <v>0.2026</v>
      </c>
      <c r="H442" s="514">
        <f t="shared" si="181"/>
        <v>479.33230800000001</v>
      </c>
      <c r="I442" s="514">
        <f t="shared" si="182"/>
        <v>1438</v>
      </c>
      <c r="J442" s="397"/>
    </row>
    <row r="443" spans="1:10" s="387" customFormat="1" x14ac:dyDescent="0.25">
      <c r="A443" s="525" t="s">
        <v>15244</v>
      </c>
      <c r="B443" s="526" t="s">
        <v>12047</v>
      </c>
      <c r="C443" s="527" t="s">
        <v>15245</v>
      </c>
      <c r="D443" s="425"/>
      <c r="E443" s="528"/>
      <c r="F443" s="426" t="s">
        <v>12047</v>
      </c>
      <c r="G443" s="529"/>
      <c r="H443" s="530"/>
      <c r="I443" s="530"/>
      <c r="J443" s="531"/>
    </row>
    <row r="444" spans="1:10" s="387" customFormat="1" ht="75" x14ac:dyDescent="0.25">
      <c r="A444" s="448" t="s">
        <v>354</v>
      </c>
      <c r="B444" s="520">
        <v>86943</v>
      </c>
      <c r="C444" s="521" t="s">
        <v>958</v>
      </c>
      <c r="D444" s="447" t="s">
        <v>925</v>
      </c>
      <c r="E444" s="522">
        <v>1</v>
      </c>
      <c r="F444" s="449">
        <f>VLOOKUP(B444,'Relatório de Composições'!A:I,9,0)</f>
        <v>194.87</v>
      </c>
      <c r="G444" s="523">
        <f>$J$1</f>
        <v>0.2026</v>
      </c>
      <c r="H444" s="524">
        <f>F444*(1+G444)</f>
        <v>234.35066199999997</v>
      </c>
      <c r="I444" s="524">
        <f>ROUND((E444*H444),2)</f>
        <v>234.35</v>
      </c>
      <c r="J444" s="448"/>
    </row>
    <row r="445" spans="1:10" s="387" customFormat="1" x14ac:dyDescent="0.25">
      <c r="A445" s="525" t="s">
        <v>15246</v>
      </c>
      <c r="B445" s="526" t="s">
        <v>12047</v>
      </c>
      <c r="C445" s="527" t="s">
        <v>15247</v>
      </c>
      <c r="D445" s="425"/>
      <c r="E445" s="528"/>
      <c r="F445" s="426" t="s">
        <v>12047</v>
      </c>
      <c r="G445" s="529"/>
      <c r="H445" s="530"/>
      <c r="I445" s="530"/>
      <c r="J445" s="531"/>
    </row>
    <row r="446" spans="1:10" s="387" customFormat="1" ht="45" x14ac:dyDescent="0.25">
      <c r="A446" s="399" t="s">
        <v>356</v>
      </c>
      <c r="B446" s="515">
        <v>86911</v>
      </c>
      <c r="C446" s="516" t="s">
        <v>1443</v>
      </c>
      <c r="D446" s="400" t="s">
        <v>925</v>
      </c>
      <c r="E446" s="517">
        <v>9</v>
      </c>
      <c r="F446" s="453">
        <f>VLOOKUP(B446,'Relatório de Composições'!A:I,9,0)</f>
        <v>67.650000000000006</v>
      </c>
      <c r="G446" s="518">
        <f t="shared" ref="G446:G447" si="183">$J$1</f>
        <v>0.2026</v>
      </c>
      <c r="H446" s="519">
        <f t="shared" ref="H446:H447" si="184">F446*(1+G446)</f>
        <v>81.355890000000002</v>
      </c>
      <c r="I446" s="519">
        <f t="shared" ref="I446:I447" si="185">ROUND((E446*H446),2)</f>
        <v>732.2</v>
      </c>
      <c r="J446" s="399"/>
    </row>
    <row r="447" spans="1:10" s="387" customFormat="1" ht="30" x14ac:dyDescent="0.25">
      <c r="A447" s="397" t="s">
        <v>358</v>
      </c>
      <c r="B447" s="510">
        <v>86913</v>
      </c>
      <c r="C447" s="511" t="s">
        <v>1444</v>
      </c>
      <c r="D447" s="398" t="s">
        <v>925</v>
      </c>
      <c r="E447" s="512">
        <v>5</v>
      </c>
      <c r="F447" s="443">
        <f>VLOOKUP(B447,'Relatório de Composições'!A:I,9,0)</f>
        <v>42.7</v>
      </c>
      <c r="G447" s="513">
        <f t="shared" si="183"/>
        <v>0.2026</v>
      </c>
      <c r="H447" s="514">
        <f t="shared" si="184"/>
        <v>51.351019999999998</v>
      </c>
      <c r="I447" s="514">
        <f t="shared" si="185"/>
        <v>256.76</v>
      </c>
      <c r="J447" s="397"/>
    </row>
    <row r="448" spans="1:10" s="387" customFormat="1" x14ac:dyDescent="0.25">
      <c r="A448" s="525" t="s">
        <v>15248</v>
      </c>
      <c r="B448" s="526" t="s">
        <v>12047</v>
      </c>
      <c r="C448" s="527" t="s">
        <v>15249</v>
      </c>
      <c r="D448" s="425"/>
      <c r="E448" s="528"/>
      <c r="F448" s="426" t="s">
        <v>12047</v>
      </c>
      <c r="G448" s="529"/>
      <c r="H448" s="530"/>
      <c r="I448" s="530"/>
      <c r="J448" s="531"/>
    </row>
    <row r="449" spans="1:10" s="387" customFormat="1" ht="30" x14ac:dyDescent="0.25">
      <c r="A449" s="448" t="s">
        <v>360</v>
      </c>
      <c r="B449" s="520">
        <v>86872</v>
      </c>
      <c r="C449" s="521" t="s">
        <v>1445</v>
      </c>
      <c r="D449" s="447" t="s">
        <v>925</v>
      </c>
      <c r="E449" s="522">
        <v>5</v>
      </c>
      <c r="F449" s="449">
        <f>VLOOKUP(B449,'Relatório de Composições'!A:I,9,0)</f>
        <v>545.14</v>
      </c>
      <c r="G449" s="523">
        <f>$J$1</f>
        <v>0.2026</v>
      </c>
      <c r="H449" s="524">
        <f>F449*(1+G449)</f>
        <v>655.58536399999991</v>
      </c>
      <c r="I449" s="524">
        <f>ROUND((E449*H449),2)</f>
        <v>3277.93</v>
      </c>
      <c r="J449" s="448"/>
    </row>
    <row r="450" spans="1:10" s="387" customFormat="1" x14ac:dyDescent="0.25">
      <c r="A450" s="525" t="s">
        <v>15250</v>
      </c>
      <c r="B450" s="526" t="s">
        <v>12047</v>
      </c>
      <c r="C450" s="527" t="s">
        <v>15251</v>
      </c>
      <c r="D450" s="425"/>
      <c r="E450" s="528"/>
      <c r="F450" s="426" t="s">
        <v>12047</v>
      </c>
      <c r="G450" s="529"/>
      <c r="H450" s="530"/>
      <c r="I450" s="530"/>
      <c r="J450" s="531"/>
    </row>
    <row r="451" spans="1:10" s="387" customFormat="1" ht="30" x14ac:dyDescent="0.25">
      <c r="A451" s="448" t="s">
        <v>15252</v>
      </c>
      <c r="B451" s="520" t="s">
        <v>1446</v>
      </c>
      <c r="C451" s="521" t="s">
        <v>1447</v>
      </c>
      <c r="D451" s="447" t="s">
        <v>913</v>
      </c>
      <c r="E451" s="522">
        <v>6.97</v>
      </c>
      <c r="F451" s="449">
        <f>VLOOKUP(B451,'Relatório de Composições'!A:I,9,0)</f>
        <v>75.829999999999984</v>
      </c>
      <c r="G451" s="523">
        <f>$J$1</f>
        <v>0.2026</v>
      </c>
      <c r="H451" s="524">
        <f>F451*(1+G451)</f>
        <v>91.193157999999968</v>
      </c>
      <c r="I451" s="524">
        <f>ROUND((E451*H451),2)</f>
        <v>635.62</v>
      </c>
      <c r="J451" s="448"/>
    </row>
    <row r="452" spans="1:10" s="387" customFormat="1" x14ac:dyDescent="0.25">
      <c r="A452" s="404" t="s">
        <v>15253</v>
      </c>
      <c r="B452" s="429" t="s">
        <v>12047</v>
      </c>
      <c r="C452" s="405" t="s">
        <v>15254</v>
      </c>
      <c r="D452" s="406"/>
      <c r="E452" s="407"/>
      <c r="F452" s="408" t="s">
        <v>12047</v>
      </c>
      <c r="G452" s="430"/>
      <c r="H452" s="499"/>
      <c r="I452" s="499"/>
      <c r="J452" s="410"/>
    </row>
    <row r="453" spans="1:10" s="387" customFormat="1" x14ac:dyDescent="0.25">
      <c r="A453" s="411" t="s">
        <v>15255</v>
      </c>
      <c r="B453" s="433" t="s">
        <v>12047</v>
      </c>
      <c r="C453" s="412" t="s">
        <v>15256</v>
      </c>
      <c r="D453" s="413"/>
      <c r="E453" s="414"/>
      <c r="F453" s="415" t="s">
        <v>12047</v>
      </c>
      <c r="G453" s="431"/>
      <c r="H453" s="501"/>
      <c r="I453" s="501"/>
      <c r="J453" s="416"/>
    </row>
    <row r="454" spans="1:10" s="387" customFormat="1" x14ac:dyDescent="0.25">
      <c r="A454" s="417" t="s">
        <v>15257</v>
      </c>
      <c r="B454" s="432" t="s">
        <v>12047</v>
      </c>
      <c r="C454" s="418" t="s">
        <v>15258</v>
      </c>
      <c r="D454" s="419"/>
      <c r="E454" s="420"/>
      <c r="F454" s="421" t="s">
        <v>12047</v>
      </c>
      <c r="G454" s="427"/>
      <c r="H454" s="500"/>
      <c r="I454" s="500"/>
      <c r="J454" s="423"/>
    </row>
    <row r="455" spans="1:10" s="387" customFormat="1" ht="45" x14ac:dyDescent="0.25">
      <c r="A455" s="448" t="s">
        <v>15259</v>
      </c>
      <c r="B455" s="520" t="s">
        <v>1448</v>
      </c>
      <c r="C455" s="521" t="s">
        <v>1449</v>
      </c>
      <c r="D455" s="447" t="s">
        <v>925</v>
      </c>
      <c r="E455" s="522">
        <v>1</v>
      </c>
      <c r="F455" s="449">
        <f>VLOOKUP(B455,'Relatório de Composições'!A:I,9,0)</f>
        <v>1862.6599999999999</v>
      </c>
      <c r="G455" s="523">
        <f>$J$1</f>
        <v>0.2026</v>
      </c>
      <c r="H455" s="524">
        <f>F455*(1+G455)</f>
        <v>2240.0349159999996</v>
      </c>
      <c r="I455" s="524">
        <f>ROUND((E455*H455),2)</f>
        <v>2240.0300000000002</v>
      </c>
      <c r="J455" s="448"/>
    </row>
    <row r="456" spans="1:10" s="387" customFormat="1" x14ac:dyDescent="0.25">
      <c r="A456" s="404" t="s">
        <v>15260</v>
      </c>
      <c r="B456" s="429" t="s">
        <v>12047</v>
      </c>
      <c r="C456" s="405" t="s">
        <v>15256</v>
      </c>
      <c r="D456" s="406"/>
      <c r="E456" s="407"/>
      <c r="F456" s="408" t="s">
        <v>12047</v>
      </c>
      <c r="G456" s="430"/>
      <c r="H456" s="499"/>
      <c r="I456" s="499"/>
      <c r="J456" s="410"/>
    </row>
    <row r="457" spans="1:10" s="387" customFormat="1" x14ac:dyDescent="0.25">
      <c r="A457" s="417" t="s">
        <v>15261</v>
      </c>
      <c r="B457" s="432" t="s">
        <v>12047</v>
      </c>
      <c r="C457" s="418" t="s">
        <v>15262</v>
      </c>
      <c r="D457" s="419"/>
      <c r="E457" s="420"/>
      <c r="F457" s="421" t="s">
        <v>12047</v>
      </c>
      <c r="G457" s="427"/>
      <c r="H457" s="500"/>
      <c r="I457" s="500"/>
      <c r="J457" s="423"/>
    </row>
    <row r="458" spans="1:10" s="387" customFormat="1" ht="30" x14ac:dyDescent="0.25">
      <c r="A458" s="448" t="s">
        <v>364</v>
      </c>
      <c r="B458" s="520" t="s">
        <v>1459</v>
      </c>
      <c r="C458" s="521" t="s">
        <v>1460</v>
      </c>
      <c r="D458" s="447" t="s">
        <v>925</v>
      </c>
      <c r="E458" s="522">
        <v>22</v>
      </c>
      <c r="F458" s="449">
        <f>VLOOKUP(B458,'Relatório de Composições'!A:I,9,0)</f>
        <v>153.36000000000001</v>
      </c>
      <c r="G458" s="523">
        <f>$J$1</f>
        <v>0.2026</v>
      </c>
      <c r="H458" s="524">
        <f>F458*(1+G458)</f>
        <v>184.430736</v>
      </c>
      <c r="I458" s="524">
        <f>ROUND((E458*H458),2)</f>
        <v>4057.48</v>
      </c>
      <c r="J458" s="448"/>
    </row>
    <row r="459" spans="1:10" s="387" customFormat="1" x14ac:dyDescent="0.25">
      <c r="A459" s="525" t="s">
        <v>15263</v>
      </c>
      <c r="B459" s="526" t="s">
        <v>12047</v>
      </c>
      <c r="C459" s="527" t="s">
        <v>15264</v>
      </c>
      <c r="D459" s="425"/>
      <c r="E459" s="528"/>
      <c r="F459" s="426" t="s">
        <v>12047</v>
      </c>
      <c r="G459" s="529"/>
      <c r="H459" s="530"/>
      <c r="I459" s="530"/>
      <c r="J459" s="531"/>
    </row>
    <row r="460" spans="1:10" s="387" customFormat="1" ht="45" x14ac:dyDescent="0.25">
      <c r="A460" s="399" t="s">
        <v>366</v>
      </c>
      <c r="B460" s="515" t="s">
        <v>1461</v>
      </c>
      <c r="C460" s="516" t="s">
        <v>1462</v>
      </c>
      <c r="D460" s="400" t="s">
        <v>925</v>
      </c>
      <c r="E460" s="517">
        <v>50</v>
      </c>
      <c r="F460" s="453">
        <f>VLOOKUP(B460,'Relatório de Composições'!A:I,9,0)</f>
        <v>49.65</v>
      </c>
      <c r="G460" s="518">
        <f t="shared" ref="G460:G462" si="186">$J$1</f>
        <v>0.2026</v>
      </c>
      <c r="H460" s="519">
        <f t="shared" ref="H460:H462" si="187">F460*(1+G460)</f>
        <v>59.709089999999996</v>
      </c>
      <c r="I460" s="519">
        <f t="shared" ref="I460:I462" si="188">ROUND((E460*H460),2)</f>
        <v>2985.45</v>
      </c>
      <c r="J460" s="399"/>
    </row>
    <row r="461" spans="1:10" s="387" customFormat="1" ht="45" x14ac:dyDescent="0.25">
      <c r="A461" s="393" t="s">
        <v>368</v>
      </c>
      <c r="B461" s="401" t="s">
        <v>1466</v>
      </c>
      <c r="C461" s="395" t="s">
        <v>1467</v>
      </c>
      <c r="D461" s="392" t="s">
        <v>925</v>
      </c>
      <c r="E461" s="509">
        <v>4</v>
      </c>
      <c r="F461" s="394">
        <f>VLOOKUP(B461,'Relatório de Composições'!A:I,9,0)</f>
        <v>174.75</v>
      </c>
      <c r="G461" s="396">
        <f t="shared" si="186"/>
        <v>0.2026</v>
      </c>
      <c r="H461" s="402">
        <f t="shared" si="187"/>
        <v>210.15434999999999</v>
      </c>
      <c r="I461" s="402">
        <f t="shared" si="188"/>
        <v>840.62</v>
      </c>
      <c r="J461" s="393"/>
    </row>
    <row r="462" spans="1:10" s="387" customFormat="1" ht="30" x14ac:dyDescent="0.25">
      <c r="A462" s="397" t="s">
        <v>370</v>
      </c>
      <c r="B462" s="510" t="s">
        <v>1468</v>
      </c>
      <c r="C462" s="511" t="s">
        <v>1469</v>
      </c>
      <c r="D462" s="398" t="s">
        <v>925</v>
      </c>
      <c r="E462" s="512">
        <v>16</v>
      </c>
      <c r="F462" s="443">
        <f>VLOOKUP(B462,'Relatório de Composições'!A:I,9,0)</f>
        <v>23.96</v>
      </c>
      <c r="G462" s="513">
        <f t="shared" si="186"/>
        <v>0.2026</v>
      </c>
      <c r="H462" s="514">
        <f t="shared" si="187"/>
        <v>28.814295999999999</v>
      </c>
      <c r="I462" s="514">
        <f t="shared" si="188"/>
        <v>461.03</v>
      </c>
      <c r="J462" s="397"/>
    </row>
    <row r="463" spans="1:10" s="387" customFormat="1" x14ac:dyDescent="0.25">
      <c r="A463" s="525" t="s">
        <v>15265</v>
      </c>
      <c r="B463" s="526" t="s">
        <v>12047</v>
      </c>
      <c r="C463" s="527" t="s">
        <v>15266</v>
      </c>
      <c r="D463" s="425"/>
      <c r="E463" s="528"/>
      <c r="F463" s="426" t="s">
        <v>12047</v>
      </c>
      <c r="G463" s="529"/>
      <c r="H463" s="530"/>
      <c r="I463" s="530"/>
      <c r="J463" s="531"/>
    </row>
    <row r="464" spans="1:10" s="387" customFormat="1" x14ac:dyDescent="0.25">
      <c r="A464" s="448" t="s">
        <v>373</v>
      </c>
      <c r="B464" s="520" t="s">
        <v>1470</v>
      </c>
      <c r="C464" s="521" t="s">
        <v>1471</v>
      </c>
      <c r="D464" s="447" t="s">
        <v>925</v>
      </c>
      <c r="E464" s="522">
        <v>1</v>
      </c>
      <c r="F464" s="449">
        <f>VLOOKUP(B464,'Relatório de Composições'!A:I,9,0)</f>
        <v>566.57000000000005</v>
      </c>
      <c r="G464" s="523">
        <f>$J$1</f>
        <v>0.2026</v>
      </c>
      <c r="H464" s="524">
        <f>F464*(1+G464)</f>
        <v>681.35708199999999</v>
      </c>
      <c r="I464" s="524">
        <f>ROUND((E464*H464),2)</f>
        <v>681.36</v>
      </c>
      <c r="J464" s="448"/>
    </row>
    <row r="465" spans="1:10" s="387" customFormat="1" x14ac:dyDescent="0.25">
      <c r="A465" s="525" t="s">
        <v>15267</v>
      </c>
      <c r="B465" s="526" t="s">
        <v>12047</v>
      </c>
      <c r="C465" s="527" t="s">
        <v>15268</v>
      </c>
      <c r="D465" s="425"/>
      <c r="E465" s="528"/>
      <c r="F465" s="426" t="s">
        <v>12047</v>
      </c>
      <c r="G465" s="529"/>
      <c r="H465" s="530"/>
      <c r="I465" s="530"/>
      <c r="J465" s="531"/>
    </row>
    <row r="466" spans="1:10" s="387" customFormat="1" ht="45" x14ac:dyDescent="0.25">
      <c r="A466" s="448" t="s">
        <v>375</v>
      </c>
      <c r="B466" s="520" t="s">
        <v>1472</v>
      </c>
      <c r="C466" s="521" t="s">
        <v>1473</v>
      </c>
      <c r="D466" s="447" t="s">
        <v>913</v>
      </c>
      <c r="E466" s="522">
        <v>72</v>
      </c>
      <c r="F466" s="449">
        <f>VLOOKUP(B466,'Relatório de Composições'!A:I,9,0)</f>
        <v>310.48000000000008</v>
      </c>
      <c r="G466" s="523">
        <f>$J$1</f>
        <v>0.2026</v>
      </c>
      <c r="H466" s="524">
        <f>F466*(1+G466)</f>
        <v>373.38324800000004</v>
      </c>
      <c r="I466" s="524">
        <f>ROUND((E466*H466),2)</f>
        <v>26883.59</v>
      </c>
      <c r="J466" s="448"/>
    </row>
    <row r="467" spans="1:10" s="387" customFormat="1" x14ac:dyDescent="0.25">
      <c r="A467" s="404" t="s">
        <v>15283</v>
      </c>
      <c r="B467" s="429" t="s">
        <v>12047</v>
      </c>
      <c r="C467" s="405" t="s">
        <v>15284</v>
      </c>
      <c r="D467" s="406"/>
      <c r="E467" s="407"/>
      <c r="F467" s="408" t="s">
        <v>12047</v>
      </c>
      <c r="G467" s="430"/>
      <c r="H467" s="499"/>
      <c r="I467" s="499"/>
      <c r="J467" s="410"/>
    </row>
    <row r="468" spans="1:10" s="387" customFormat="1" x14ac:dyDescent="0.25">
      <c r="A468" s="417" t="s">
        <v>15285</v>
      </c>
      <c r="B468" s="432" t="s">
        <v>12047</v>
      </c>
      <c r="C468" s="418" t="s">
        <v>15286</v>
      </c>
      <c r="D468" s="419"/>
      <c r="E468" s="420"/>
      <c r="F468" s="421" t="s">
        <v>12047</v>
      </c>
      <c r="G468" s="427"/>
      <c r="H468" s="500"/>
      <c r="I468" s="500"/>
      <c r="J468" s="423"/>
    </row>
    <row r="469" spans="1:10" s="387" customFormat="1" ht="30" x14ac:dyDescent="0.25">
      <c r="A469" s="399" t="s">
        <v>383</v>
      </c>
      <c r="B469" s="515">
        <v>94213</v>
      </c>
      <c r="C469" s="516" t="s">
        <v>15287</v>
      </c>
      <c r="D469" s="400" t="s">
        <v>913</v>
      </c>
      <c r="E469" s="517">
        <v>18.02</v>
      </c>
      <c r="F469" s="453">
        <f>VLOOKUP(B469,'Relatório de Composições'!A:I,9,0)</f>
        <v>95.61</v>
      </c>
      <c r="G469" s="518">
        <f t="shared" ref="G469:G475" si="189">$J$1</f>
        <v>0.2026</v>
      </c>
      <c r="H469" s="519">
        <f t="shared" ref="H469:H475" si="190">F469*(1+G469)</f>
        <v>114.98058599999999</v>
      </c>
      <c r="I469" s="519">
        <f t="shared" ref="I469:I475" si="191">ROUND((E469*H469),2)</f>
        <v>2071.9499999999998</v>
      </c>
      <c r="J469" s="399"/>
    </row>
    <row r="470" spans="1:10" s="387" customFormat="1" ht="30" x14ac:dyDescent="0.25">
      <c r="A470" s="393" t="s">
        <v>384</v>
      </c>
      <c r="B470" s="401">
        <v>88490</v>
      </c>
      <c r="C470" s="395" t="s">
        <v>1317</v>
      </c>
      <c r="D470" s="392" t="s">
        <v>913</v>
      </c>
      <c r="E470" s="509">
        <v>20.66</v>
      </c>
      <c r="F470" s="394">
        <f>VLOOKUP(B470,'Relatório de Composições'!A:I,9,0)</f>
        <v>10.7</v>
      </c>
      <c r="G470" s="396">
        <f t="shared" si="189"/>
        <v>0.2026</v>
      </c>
      <c r="H470" s="402">
        <f t="shared" si="190"/>
        <v>12.867819999999998</v>
      </c>
      <c r="I470" s="402">
        <f t="shared" si="191"/>
        <v>265.85000000000002</v>
      </c>
      <c r="J470" s="393"/>
    </row>
    <row r="471" spans="1:10" s="387" customFormat="1" ht="30" x14ac:dyDescent="0.25">
      <c r="A471" s="393" t="s">
        <v>385</v>
      </c>
      <c r="B471" s="401">
        <v>88496</v>
      </c>
      <c r="C471" s="395" t="s">
        <v>1303</v>
      </c>
      <c r="D471" s="392" t="s">
        <v>913</v>
      </c>
      <c r="E471" s="509">
        <v>20.66</v>
      </c>
      <c r="F471" s="394">
        <f>VLOOKUP(B471,'Relatório de Composições'!A:I,9,0)</f>
        <v>25.629999999999995</v>
      </c>
      <c r="G471" s="396">
        <f t="shared" si="189"/>
        <v>0.2026</v>
      </c>
      <c r="H471" s="402">
        <f t="shared" si="190"/>
        <v>30.822637999999991</v>
      </c>
      <c r="I471" s="402">
        <f t="shared" si="191"/>
        <v>636.79999999999995</v>
      </c>
      <c r="J471" s="393"/>
    </row>
    <row r="472" spans="1:10" s="387" customFormat="1" ht="45" x14ac:dyDescent="0.25">
      <c r="A472" s="393" t="s">
        <v>387</v>
      </c>
      <c r="B472" s="401">
        <v>87881</v>
      </c>
      <c r="C472" s="395" t="s">
        <v>1493</v>
      </c>
      <c r="D472" s="392" t="s">
        <v>913</v>
      </c>
      <c r="E472" s="509">
        <v>20.66</v>
      </c>
      <c r="F472" s="394">
        <f>VLOOKUP(B472,'Relatório de Composições'!A:I,9,0)</f>
        <v>5.31</v>
      </c>
      <c r="G472" s="396">
        <f t="shared" si="189"/>
        <v>0.2026</v>
      </c>
      <c r="H472" s="402">
        <f t="shared" si="190"/>
        <v>6.3858059999999988</v>
      </c>
      <c r="I472" s="402">
        <f t="shared" si="191"/>
        <v>131.93</v>
      </c>
      <c r="J472" s="393"/>
    </row>
    <row r="473" spans="1:10" s="387" customFormat="1" ht="75" x14ac:dyDescent="0.25">
      <c r="A473" s="393" t="s">
        <v>389</v>
      </c>
      <c r="B473" s="401">
        <v>89173</v>
      </c>
      <c r="C473" s="395" t="s">
        <v>977</v>
      </c>
      <c r="D473" s="392" t="s">
        <v>913</v>
      </c>
      <c r="E473" s="509">
        <v>20.66</v>
      </c>
      <c r="F473" s="394">
        <f>VLOOKUP(B473,'Relatório de Composições'!A:I,9,0)</f>
        <v>32.75</v>
      </c>
      <c r="G473" s="396">
        <f t="shared" si="189"/>
        <v>0.2026</v>
      </c>
      <c r="H473" s="402">
        <f t="shared" si="190"/>
        <v>39.385149999999996</v>
      </c>
      <c r="I473" s="402">
        <f t="shared" si="191"/>
        <v>813.7</v>
      </c>
      <c r="J473" s="393"/>
    </row>
    <row r="474" spans="1:10" s="387" customFormat="1" ht="60" x14ac:dyDescent="0.25">
      <c r="A474" s="393" t="s">
        <v>391</v>
      </c>
      <c r="B474" s="401" t="s">
        <v>1498</v>
      </c>
      <c r="C474" s="395" t="s">
        <v>1499</v>
      </c>
      <c r="D474" s="392" t="s">
        <v>934</v>
      </c>
      <c r="E474" s="509">
        <v>18.2</v>
      </c>
      <c r="F474" s="394">
        <f>VLOOKUP(B474,'Relatório de Composições'!A:I,9,0)</f>
        <v>27.550000000000004</v>
      </c>
      <c r="G474" s="396">
        <f t="shared" si="189"/>
        <v>0.2026</v>
      </c>
      <c r="H474" s="402">
        <f t="shared" si="190"/>
        <v>33.131630000000001</v>
      </c>
      <c r="I474" s="402">
        <f t="shared" si="191"/>
        <v>603</v>
      </c>
      <c r="J474" s="393"/>
    </row>
    <row r="475" spans="1:10" s="387" customFormat="1" ht="30" x14ac:dyDescent="0.25">
      <c r="A475" s="397" t="s">
        <v>392</v>
      </c>
      <c r="B475" s="510">
        <v>94231</v>
      </c>
      <c r="C475" s="511" t="s">
        <v>1340</v>
      </c>
      <c r="D475" s="398" t="s">
        <v>934</v>
      </c>
      <c r="E475" s="512">
        <v>12.95</v>
      </c>
      <c r="F475" s="443">
        <f>VLOOKUP(B475,'Relatório de Composições'!A:I,9,0)</f>
        <v>69.86</v>
      </c>
      <c r="G475" s="513">
        <f t="shared" si="189"/>
        <v>0.2026</v>
      </c>
      <c r="H475" s="514">
        <f t="shared" si="190"/>
        <v>84.013635999999991</v>
      </c>
      <c r="I475" s="514">
        <f t="shared" si="191"/>
        <v>1087.98</v>
      </c>
      <c r="J475" s="397"/>
    </row>
    <row r="476" spans="1:10" s="387" customFormat="1" x14ac:dyDescent="0.25">
      <c r="A476" s="525" t="s">
        <v>15288</v>
      </c>
      <c r="B476" s="526" t="s">
        <v>12047</v>
      </c>
      <c r="C476" s="527" t="s">
        <v>15289</v>
      </c>
      <c r="D476" s="425"/>
      <c r="E476" s="528"/>
      <c r="F476" s="426" t="s">
        <v>12047</v>
      </c>
      <c r="G476" s="529"/>
      <c r="H476" s="530"/>
      <c r="I476" s="530"/>
      <c r="J476" s="531"/>
    </row>
    <row r="477" spans="1:10" s="387" customFormat="1" ht="75" x14ac:dyDescent="0.25">
      <c r="A477" s="399" t="s">
        <v>393</v>
      </c>
      <c r="B477" s="515">
        <v>87545</v>
      </c>
      <c r="C477" s="516" t="s">
        <v>1298</v>
      </c>
      <c r="D477" s="400" t="s">
        <v>913</v>
      </c>
      <c r="E477" s="517">
        <v>9.5399999999999991</v>
      </c>
      <c r="F477" s="453">
        <f>VLOOKUP(B477,'Relatório de Composições'!A:I,9,0)</f>
        <v>24.310000000000002</v>
      </c>
      <c r="G477" s="518">
        <f t="shared" ref="G477:G483" si="192">$J$1</f>
        <v>0.2026</v>
      </c>
      <c r="H477" s="519">
        <f t="shared" ref="H477:H483" si="193">F477*(1+G477)</f>
        <v>29.235206000000002</v>
      </c>
      <c r="I477" s="519">
        <f t="shared" ref="I477:I483" si="194">ROUND((E477*H477),2)</f>
        <v>278.89999999999998</v>
      </c>
      <c r="J477" s="399"/>
    </row>
    <row r="478" spans="1:10" s="387" customFormat="1" ht="60" x14ac:dyDescent="0.25">
      <c r="A478" s="393" t="s">
        <v>394</v>
      </c>
      <c r="B478" s="401">
        <v>87905</v>
      </c>
      <c r="C478" s="395" t="s">
        <v>1292</v>
      </c>
      <c r="D478" s="392" t="s">
        <v>913</v>
      </c>
      <c r="E478" s="509">
        <v>55.28</v>
      </c>
      <c r="F478" s="394">
        <f>VLOOKUP(B478,'Relatório de Composições'!A:I,9,0)</f>
        <v>7.85</v>
      </c>
      <c r="G478" s="396">
        <f t="shared" si="192"/>
        <v>0.2026</v>
      </c>
      <c r="H478" s="402">
        <f t="shared" si="193"/>
        <v>9.4404099999999982</v>
      </c>
      <c r="I478" s="402">
        <f t="shared" si="194"/>
        <v>521.87</v>
      </c>
      <c r="J478" s="393"/>
    </row>
    <row r="479" spans="1:10" s="387" customFormat="1" ht="60" x14ac:dyDescent="0.25">
      <c r="A479" s="393" t="s">
        <v>395</v>
      </c>
      <c r="B479" s="401">
        <v>89168</v>
      </c>
      <c r="C479" s="395" t="s">
        <v>975</v>
      </c>
      <c r="D479" s="392" t="s">
        <v>913</v>
      </c>
      <c r="E479" s="509">
        <v>27.64</v>
      </c>
      <c r="F479" s="394">
        <f>VLOOKUP(B479,'Relatório de Composições'!A:I,9,0)</f>
        <v>86.759999999999991</v>
      </c>
      <c r="G479" s="396">
        <f t="shared" si="192"/>
        <v>0.2026</v>
      </c>
      <c r="H479" s="402">
        <f t="shared" si="193"/>
        <v>104.33757599999998</v>
      </c>
      <c r="I479" s="402">
        <f t="shared" si="194"/>
        <v>2883.89</v>
      </c>
      <c r="J479" s="393"/>
    </row>
    <row r="480" spans="1:10" s="387" customFormat="1" ht="75" x14ac:dyDescent="0.25">
      <c r="A480" s="393" t="s">
        <v>396</v>
      </c>
      <c r="B480" s="401">
        <v>89173</v>
      </c>
      <c r="C480" s="395" t="s">
        <v>977</v>
      </c>
      <c r="D480" s="392" t="s">
        <v>913</v>
      </c>
      <c r="E480" s="509">
        <v>45.74</v>
      </c>
      <c r="F480" s="394">
        <f>VLOOKUP(B480,'Relatório de Composições'!A:I,9,0)</f>
        <v>32.75</v>
      </c>
      <c r="G480" s="396">
        <f t="shared" si="192"/>
        <v>0.2026</v>
      </c>
      <c r="H480" s="402">
        <f t="shared" si="193"/>
        <v>39.385149999999996</v>
      </c>
      <c r="I480" s="402">
        <f t="shared" si="194"/>
        <v>1801.48</v>
      </c>
      <c r="J480" s="393"/>
    </row>
    <row r="481" spans="1:10" s="387" customFormat="1" ht="30" x14ac:dyDescent="0.25">
      <c r="A481" s="393" t="s">
        <v>397</v>
      </c>
      <c r="B481" s="401">
        <v>88497</v>
      </c>
      <c r="C481" s="395" t="s">
        <v>1305</v>
      </c>
      <c r="D481" s="392" t="s">
        <v>913</v>
      </c>
      <c r="E481" s="509">
        <v>45.74</v>
      </c>
      <c r="F481" s="394">
        <f>VLOOKUP(B481,'Relatório de Composições'!A:I,9,0)</f>
        <v>14.33</v>
      </c>
      <c r="G481" s="396">
        <f t="shared" si="192"/>
        <v>0.2026</v>
      </c>
      <c r="H481" s="402">
        <f t="shared" si="193"/>
        <v>17.233257999999999</v>
      </c>
      <c r="I481" s="402">
        <f t="shared" si="194"/>
        <v>788.25</v>
      </c>
      <c r="J481" s="393"/>
    </row>
    <row r="482" spans="1:10" s="387" customFormat="1" ht="30" x14ac:dyDescent="0.25">
      <c r="A482" s="393" t="s">
        <v>398</v>
      </c>
      <c r="B482" s="401">
        <v>88489</v>
      </c>
      <c r="C482" s="395" t="s">
        <v>1320</v>
      </c>
      <c r="D482" s="392" t="s">
        <v>913</v>
      </c>
      <c r="E482" s="509">
        <v>45.74</v>
      </c>
      <c r="F482" s="394">
        <f>VLOOKUP(B482,'Relatório de Composições'!A:I,9,0)</f>
        <v>14.34</v>
      </c>
      <c r="G482" s="396">
        <f t="shared" si="192"/>
        <v>0.2026</v>
      </c>
      <c r="H482" s="402">
        <f t="shared" si="193"/>
        <v>17.245283999999998</v>
      </c>
      <c r="I482" s="402">
        <f t="shared" si="194"/>
        <v>788.8</v>
      </c>
      <c r="J482" s="393"/>
    </row>
    <row r="483" spans="1:10" s="387" customFormat="1" ht="60" x14ac:dyDescent="0.25">
      <c r="A483" s="397" t="s">
        <v>400</v>
      </c>
      <c r="B483" s="510">
        <v>87264</v>
      </c>
      <c r="C483" s="511" t="s">
        <v>1500</v>
      </c>
      <c r="D483" s="398" t="s">
        <v>913</v>
      </c>
      <c r="E483" s="512">
        <v>9.5399999999999991</v>
      </c>
      <c r="F483" s="443">
        <f>VLOOKUP(B483,'Relatório de Composições'!A:I,9,0)</f>
        <v>57.71</v>
      </c>
      <c r="G483" s="513">
        <f t="shared" si="192"/>
        <v>0.2026</v>
      </c>
      <c r="H483" s="514">
        <f t="shared" si="193"/>
        <v>69.402045999999999</v>
      </c>
      <c r="I483" s="514">
        <f t="shared" si="194"/>
        <v>662.1</v>
      </c>
      <c r="J483" s="397"/>
    </row>
    <row r="484" spans="1:10" s="387" customFormat="1" x14ac:dyDescent="0.25">
      <c r="A484" s="525" t="s">
        <v>15290</v>
      </c>
      <c r="B484" s="526" t="s">
        <v>12047</v>
      </c>
      <c r="C484" s="527" t="s">
        <v>15291</v>
      </c>
      <c r="D484" s="425"/>
      <c r="E484" s="528"/>
      <c r="F484" s="426" t="s">
        <v>12047</v>
      </c>
      <c r="G484" s="529"/>
      <c r="H484" s="530"/>
      <c r="I484" s="530"/>
      <c r="J484" s="531"/>
    </row>
    <row r="485" spans="1:10" s="387" customFormat="1" ht="45" x14ac:dyDescent="0.25">
      <c r="A485" s="399" t="s">
        <v>402</v>
      </c>
      <c r="B485" s="515">
        <v>87249</v>
      </c>
      <c r="C485" s="516" t="s">
        <v>1502</v>
      </c>
      <c r="D485" s="400" t="s">
        <v>913</v>
      </c>
      <c r="E485" s="517">
        <v>1.38</v>
      </c>
      <c r="F485" s="453">
        <f>VLOOKUP(B485,'Relatório de Composições'!A:I,9,0)</f>
        <v>54.89</v>
      </c>
      <c r="G485" s="518">
        <f t="shared" ref="G485:G492" si="195">$J$1</f>
        <v>0.2026</v>
      </c>
      <c r="H485" s="519">
        <f t="shared" ref="H485:H492" si="196">F485*(1+G485)</f>
        <v>66.010713999999993</v>
      </c>
      <c r="I485" s="519">
        <f t="shared" ref="I485:I492" si="197">ROUND((E485*H485),2)</f>
        <v>91.09</v>
      </c>
      <c r="J485" s="399"/>
    </row>
    <row r="486" spans="1:10" s="387" customFormat="1" ht="45" x14ac:dyDescent="0.25">
      <c r="A486" s="393" t="s">
        <v>404</v>
      </c>
      <c r="B486" s="401">
        <v>87700</v>
      </c>
      <c r="C486" s="395" t="s">
        <v>1503</v>
      </c>
      <c r="D486" s="392" t="s">
        <v>913</v>
      </c>
      <c r="E486" s="509">
        <v>4.3</v>
      </c>
      <c r="F486" s="394">
        <f>VLOOKUP(B486,'Relatório de Composições'!A:I,9,0)</f>
        <v>43.05</v>
      </c>
      <c r="G486" s="396">
        <f t="shared" si="195"/>
        <v>0.2026</v>
      </c>
      <c r="H486" s="402">
        <f t="shared" si="196"/>
        <v>51.77192999999999</v>
      </c>
      <c r="I486" s="402">
        <f t="shared" si="197"/>
        <v>222.62</v>
      </c>
      <c r="J486" s="393"/>
    </row>
    <row r="487" spans="1:10" s="387" customFormat="1" ht="30" x14ac:dyDescent="0.25">
      <c r="A487" s="393" t="s">
        <v>405</v>
      </c>
      <c r="B487" s="401">
        <v>98689</v>
      </c>
      <c r="C487" s="395" t="s">
        <v>1338</v>
      </c>
      <c r="D487" s="392" t="s">
        <v>934</v>
      </c>
      <c r="E487" s="509">
        <v>0.23</v>
      </c>
      <c r="F487" s="394">
        <f>VLOOKUP(B487,'Relatório de Composições'!A:I,9,0)</f>
        <v>97.72</v>
      </c>
      <c r="G487" s="396">
        <f t="shared" si="195"/>
        <v>0.2026</v>
      </c>
      <c r="H487" s="402">
        <f t="shared" si="196"/>
        <v>117.51807199999999</v>
      </c>
      <c r="I487" s="402">
        <f t="shared" si="197"/>
        <v>27.03</v>
      </c>
      <c r="J487" s="393"/>
    </row>
    <row r="488" spans="1:10" s="387" customFormat="1" x14ac:dyDescent="0.25">
      <c r="A488" s="393" t="s">
        <v>406</v>
      </c>
      <c r="B488" s="401" t="s">
        <v>13332</v>
      </c>
      <c r="C488" s="395" t="s">
        <v>1333</v>
      </c>
      <c r="D488" s="392" t="s">
        <v>934</v>
      </c>
      <c r="E488" s="509">
        <v>15.72</v>
      </c>
      <c r="F488" s="394">
        <f>VLOOKUP(B488,'Relatório de Composições'!A:I,9,0)</f>
        <v>28</v>
      </c>
      <c r="G488" s="396">
        <f t="shared" si="195"/>
        <v>0.2026</v>
      </c>
      <c r="H488" s="402">
        <f t="shared" si="196"/>
        <v>33.672799999999995</v>
      </c>
      <c r="I488" s="402">
        <f t="shared" si="197"/>
        <v>529.34</v>
      </c>
      <c r="J488" s="393"/>
    </row>
    <row r="489" spans="1:10" s="387" customFormat="1" ht="30" x14ac:dyDescent="0.25">
      <c r="A489" s="393" t="s">
        <v>407</v>
      </c>
      <c r="B489" s="401">
        <v>84191</v>
      </c>
      <c r="C489" s="395" t="s">
        <v>1268</v>
      </c>
      <c r="D489" s="392" t="s">
        <v>913</v>
      </c>
      <c r="E489" s="509">
        <v>2.92</v>
      </c>
      <c r="F489" s="394">
        <f>VLOOKUP(B489,'Relatório de Composições'!A:I,9,0)</f>
        <v>121</v>
      </c>
      <c r="G489" s="396">
        <f t="shared" si="195"/>
        <v>0.2026</v>
      </c>
      <c r="H489" s="402">
        <f t="shared" si="196"/>
        <v>145.51459999999997</v>
      </c>
      <c r="I489" s="402">
        <f t="shared" si="197"/>
        <v>424.9</v>
      </c>
      <c r="J489" s="393"/>
    </row>
    <row r="490" spans="1:10" s="387" customFormat="1" ht="45" x14ac:dyDescent="0.25">
      <c r="A490" s="393" t="s">
        <v>408</v>
      </c>
      <c r="B490" s="401">
        <v>87700</v>
      </c>
      <c r="C490" s="395" t="s">
        <v>1503</v>
      </c>
      <c r="D490" s="392" t="s">
        <v>913</v>
      </c>
      <c r="E490" s="509">
        <v>20.66</v>
      </c>
      <c r="F490" s="394">
        <f>VLOOKUP(B490,'Relatório de Composições'!A:I,9,0)</f>
        <v>43.05</v>
      </c>
      <c r="G490" s="396">
        <f t="shared" si="195"/>
        <v>0.2026</v>
      </c>
      <c r="H490" s="402">
        <f t="shared" si="196"/>
        <v>51.77192999999999</v>
      </c>
      <c r="I490" s="402">
        <f t="shared" si="197"/>
        <v>1069.6099999999999</v>
      </c>
      <c r="J490" s="393"/>
    </row>
    <row r="491" spans="1:10" s="387" customFormat="1" ht="45" x14ac:dyDescent="0.25">
      <c r="A491" s="393" t="s">
        <v>410</v>
      </c>
      <c r="B491" s="401">
        <v>100324</v>
      </c>
      <c r="C491" s="395" t="s">
        <v>1505</v>
      </c>
      <c r="D491" s="392" t="s">
        <v>932</v>
      </c>
      <c r="E491" s="509">
        <v>2.0699999999999998</v>
      </c>
      <c r="F491" s="394">
        <f>VLOOKUP(B491,'Relatório de Composições'!A:I,9,0)</f>
        <v>184.41000000000003</v>
      </c>
      <c r="G491" s="396">
        <f t="shared" si="195"/>
        <v>0.2026</v>
      </c>
      <c r="H491" s="402">
        <f t="shared" si="196"/>
        <v>221.771466</v>
      </c>
      <c r="I491" s="402">
        <f t="shared" si="197"/>
        <v>459.07</v>
      </c>
      <c r="J491" s="393"/>
    </row>
    <row r="492" spans="1:10" s="387" customFormat="1" ht="30" x14ac:dyDescent="0.25">
      <c r="A492" s="397" t="s">
        <v>411</v>
      </c>
      <c r="B492" s="510">
        <v>97083</v>
      </c>
      <c r="C492" s="511" t="s">
        <v>1272</v>
      </c>
      <c r="D492" s="398" t="s">
        <v>913</v>
      </c>
      <c r="E492" s="512">
        <v>20.66</v>
      </c>
      <c r="F492" s="443">
        <f>VLOOKUP(B492,'Relatório de Composições'!A:I,9,0)</f>
        <v>2.82</v>
      </c>
      <c r="G492" s="513">
        <f t="shared" si="195"/>
        <v>0.2026</v>
      </c>
      <c r="H492" s="514">
        <f t="shared" si="196"/>
        <v>3.3913319999999993</v>
      </c>
      <c r="I492" s="514">
        <f t="shared" si="197"/>
        <v>70.06</v>
      </c>
      <c r="J492" s="397"/>
    </row>
    <row r="493" spans="1:10" s="387" customFormat="1" x14ac:dyDescent="0.25">
      <c r="A493" s="525" t="s">
        <v>15292</v>
      </c>
      <c r="B493" s="526" t="s">
        <v>12047</v>
      </c>
      <c r="C493" s="527" t="s">
        <v>15293</v>
      </c>
      <c r="D493" s="425"/>
      <c r="E493" s="528"/>
      <c r="F493" s="426" t="s">
        <v>12047</v>
      </c>
      <c r="G493" s="529"/>
      <c r="H493" s="530"/>
      <c r="I493" s="530"/>
      <c r="J493" s="531"/>
    </row>
    <row r="494" spans="1:10" s="387" customFormat="1" ht="45" x14ac:dyDescent="0.25">
      <c r="A494" s="399" t="s">
        <v>412</v>
      </c>
      <c r="B494" s="515">
        <v>95470</v>
      </c>
      <c r="C494" s="516" t="s">
        <v>1392</v>
      </c>
      <c r="D494" s="400" t="s">
        <v>925</v>
      </c>
      <c r="E494" s="517">
        <v>1</v>
      </c>
      <c r="F494" s="453">
        <f>VLOOKUP(B494,'Relatório de Composições'!A:I,9,0)</f>
        <v>234.93</v>
      </c>
      <c r="G494" s="518">
        <f t="shared" ref="G494:G502" si="198">$J$1</f>
        <v>0.2026</v>
      </c>
      <c r="H494" s="519">
        <f t="shared" ref="H494:H502" si="199">F494*(1+G494)</f>
        <v>282.52681799999999</v>
      </c>
      <c r="I494" s="519">
        <f t="shared" ref="I494:I502" si="200">ROUND((E494*H494),2)</f>
        <v>282.52999999999997</v>
      </c>
      <c r="J494" s="399"/>
    </row>
    <row r="495" spans="1:10" s="387" customFormat="1" ht="45" x14ac:dyDescent="0.25">
      <c r="A495" s="393" t="s">
        <v>413</v>
      </c>
      <c r="B495" s="401">
        <v>86937</v>
      </c>
      <c r="C495" s="395" t="s">
        <v>1395</v>
      </c>
      <c r="D495" s="392" t="s">
        <v>925</v>
      </c>
      <c r="E495" s="509">
        <v>1</v>
      </c>
      <c r="F495" s="394">
        <f>VLOOKUP(B495,'Relatório de Composições'!A:I,9,0)</f>
        <v>182.51999999999998</v>
      </c>
      <c r="G495" s="396">
        <f t="shared" si="198"/>
        <v>0.2026</v>
      </c>
      <c r="H495" s="402">
        <f t="shared" si="199"/>
        <v>219.49855199999996</v>
      </c>
      <c r="I495" s="402">
        <f t="shared" si="200"/>
        <v>219.5</v>
      </c>
      <c r="J495" s="393"/>
    </row>
    <row r="496" spans="1:10" s="387" customFormat="1" ht="30" x14ac:dyDescent="0.25">
      <c r="A496" s="393" t="s">
        <v>414</v>
      </c>
      <c r="B496" s="401">
        <v>86915</v>
      </c>
      <c r="C496" s="395" t="s">
        <v>1406</v>
      </c>
      <c r="D496" s="392" t="s">
        <v>925</v>
      </c>
      <c r="E496" s="509">
        <v>1</v>
      </c>
      <c r="F496" s="394">
        <f>VLOOKUP(B496,'Relatório de Composições'!A:I,9,0)</f>
        <v>110.27000000000001</v>
      </c>
      <c r="G496" s="396">
        <f t="shared" si="198"/>
        <v>0.2026</v>
      </c>
      <c r="H496" s="402">
        <f t="shared" si="199"/>
        <v>132.610702</v>
      </c>
      <c r="I496" s="402">
        <f t="shared" si="200"/>
        <v>132.61000000000001</v>
      </c>
      <c r="J496" s="393"/>
    </row>
    <row r="497" spans="1:10" s="387" customFormat="1" x14ac:dyDescent="0.25">
      <c r="A497" s="393" t="s">
        <v>416</v>
      </c>
      <c r="B497" s="401" t="s">
        <v>1506</v>
      </c>
      <c r="C497" s="395" t="s">
        <v>1507</v>
      </c>
      <c r="D497" s="392" t="s">
        <v>913</v>
      </c>
      <c r="E497" s="509">
        <v>0.9</v>
      </c>
      <c r="F497" s="394">
        <f>VLOOKUP(B497,'Relatório de Composições'!A:I,9,0)</f>
        <v>281.51000000000005</v>
      </c>
      <c r="G497" s="396">
        <f t="shared" si="198"/>
        <v>0.2026</v>
      </c>
      <c r="H497" s="402">
        <f t="shared" si="199"/>
        <v>338.543926</v>
      </c>
      <c r="I497" s="402">
        <f t="shared" si="200"/>
        <v>304.69</v>
      </c>
      <c r="J497" s="393"/>
    </row>
    <row r="498" spans="1:10" s="387" customFormat="1" ht="30" x14ac:dyDescent="0.25">
      <c r="A498" s="393" t="s">
        <v>417</v>
      </c>
      <c r="B498" s="401">
        <v>95547</v>
      </c>
      <c r="C498" s="395" t="s">
        <v>1423</v>
      </c>
      <c r="D498" s="392" t="s">
        <v>925</v>
      </c>
      <c r="E498" s="509">
        <v>1</v>
      </c>
      <c r="F498" s="394">
        <f>VLOOKUP(B498,'Relatório de Composições'!A:I,9,0)</f>
        <v>62.05</v>
      </c>
      <c r="G498" s="396">
        <f t="shared" si="198"/>
        <v>0.2026</v>
      </c>
      <c r="H498" s="402">
        <f t="shared" si="199"/>
        <v>74.621329999999986</v>
      </c>
      <c r="I498" s="402">
        <f t="shared" si="200"/>
        <v>74.62</v>
      </c>
      <c r="J498" s="393"/>
    </row>
    <row r="499" spans="1:10" s="387" customFormat="1" x14ac:dyDescent="0.25">
      <c r="A499" s="393" t="s">
        <v>418</v>
      </c>
      <c r="B499" s="401" t="s">
        <v>1425</v>
      </c>
      <c r="C499" s="395" t="s">
        <v>1426</v>
      </c>
      <c r="D499" s="392" t="s">
        <v>925</v>
      </c>
      <c r="E499" s="509">
        <v>1</v>
      </c>
      <c r="F499" s="394">
        <f>VLOOKUP(B499,'Relatório de Composições'!A:I,9,0)</f>
        <v>88.36</v>
      </c>
      <c r="G499" s="396">
        <f t="shared" si="198"/>
        <v>0.2026</v>
      </c>
      <c r="H499" s="402">
        <f t="shared" si="199"/>
        <v>106.26173599999998</v>
      </c>
      <c r="I499" s="402">
        <f t="shared" si="200"/>
        <v>106.26</v>
      </c>
      <c r="J499" s="393"/>
    </row>
    <row r="500" spans="1:10" s="387" customFormat="1" x14ac:dyDescent="0.25">
      <c r="A500" s="393" t="s">
        <v>419</v>
      </c>
      <c r="B500" s="401" t="s">
        <v>1427</v>
      </c>
      <c r="C500" s="395" t="s">
        <v>1428</v>
      </c>
      <c r="D500" s="392" t="s">
        <v>925</v>
      </c>
      <c r="E500" s="509">
        <v>1</v>
      </c>
      <c r="F500" s="394">
        <f>VLOOKUP(B500,'Relatório de Composições'!A:I,9,0)</f>
        <v>57.269999999999996</v>
      </c>
      <c r="G500" s="396">
        <f t="shared" si="198"/>
        <v>0.2026</v>
      </c>
      <c r="H500" s="402">
        <f t="shared" si="199"/>
        <v>68.872901999999982</v>
      </c>
      <c r="I500" s="402">
        <f t="shared" si="200"/>
        <v>68.87</v>
      </c>
      <c r="J500" s="393"/>
    </row>
    <row r="501" spans="1:10" s="387" customFormat="1" ht="30" x14ac:dyDescent="0.25">
      <c r="A501" s="393" t="s">
        <v>420</v>
      </c>
      <c r="B501" s="401" t="s">
        <v>1409</v>
      </c>
      <c r="C501" s="395" t="s">
        <v>1410</v>
      </c>
      <c r="D501" s="392" t="s">
        <v>925</v>
      </c>
      <c r="E501" s="509">
        <v>1</v>
      </c>
      <c r="F501" s="394">
        <f>VLOOKUP(B501,'Relatório de Composições'!A:I,9,0)</f>
        <v>186.85</v>
      </c>
      <c r="G501" s="396">
        <f t="shared" si="198"/>
        <v>0.2026</v>
      </c>
      <c r="H501" s="402">
        <f t="shared" si="199"/>
        <v>224.70580999999999</v>
      </c>
      <c r="I501" s="402">
        <f t="shared" si="200"/>
        <v>224.71</v>
      </c>
      <c r="J501" s="393"/>
    </row>
    <row r="502" spans="1:10" s="387" customFormat="1" ht="30" x14ac:dyDescent="0.25">
      <c r="A502" s="397" t="s">
        <v>422</v>
      </c>
      <c r="B502" s="510">
        <v>85005</v>
      </c>
      <c r="C502" s="511" t="s">
        <v>1508</v>
      </c>
      <c r="D502" s="398" t="s">
        <v>913</v>
      </c>
      <c r="E502" s="512">
        <v>0.51</v>
      </c>
      <c r="F502" s="443">
        <f>VLOOKUP(B502,'Relatório de Composições'!A:I,9,0)</f>
        <v>348.04</v>
      </c>
      <c r="G502" s="513">
        <f t="shared" si="198"/>
        <v>0.2026</v>
      </c>
      <c r="H502" s="514">
        <f t="shared" si="199"/>
        <v>418.55290400000001</v>
      </c>
      <c r="I502" s="514">
        <f t="shared" si="200"/>
        <v>213.46</v>
      </c>
      <c r="J502" s="397"/>
    </row>
    <row r="503" spans="1:10" s="387" customFormat="1" x14ac:dyDescent="0.25">
      <c r="A503" s="525" t="s">
        <v>15294</v>
      </c>
      <c r="B503" s="526" t="s">
        <v>12047</v>
      </c>
      <c r="C503" s="527" t="s">
        <v>15042</v>
      </c>
      <c r="D503" s="425"/>
      <c r="E503" s="528"/>
      <c r="F503" s="426" t="s">
        <v>12047</v>
      </c>
      <c r="G503" s="529"/>
      <c r="H503" s="530"/>
      <c r="I503" s="530"/>
      <c r="J503" s="531"/>
    </row>
    <row r="504" spans="1:10" s="387" customFormat="1" ht="60" x14ac:dyDescent="0.25">
      <c r="A504" s="399" t="s">
        <v>424</v>
      </c>
      <c r="B504" s="515">
        <v>94562</v>
      </c>
      <c r="C504" s="516" t="s">
        <v>1510</v>
      </c>
      <c r="D504" s="400" t="s">
        <v>913</v>
      </c>
      <c r="E504" s="517">
        <v>5.21</v>
      </c>
      <c r="F504" s="453">
        <f>VLOOKUP(B504,'Relatório de Composições'!A:I,9,0)</f>
        <v>726.52</v>
      </c>
      <c r="G504" s="518">
        <f t="shared" ref="G504:G506" si="201">$J$1</f>
        <v>0.2026</v>
      </c>
      <c r="H504" s="519">
        <f t="shared" ref="H504:H506" si="202">F504*(1+G504)</f>
        <v>873.71295199999986</v>
      </c>
      <c r="I504" s="519">
        <f t="shared" ref="I504:I506" si="203">ROUND((E504*H504),2)</f>
        <v>4552.04</v>
      </c>
      <c r="J504" s="399"/>
    </row>
    <row r="505" spans="1:10" s="387" customFormat="1" ht="30" x14ac:dyDescent="0.25">
      <c r="A505" s="393" t="s">
        <v>425</v>
      </c>
      <c r="B505" s="401">
        <v>72118</v>
      </c>
      <c r="C505" s="395" t="s">
        <v>1240</v>
      </c>
      <c r="D505" s="392" t="s">
        <v>913</v>
      </c>
      <c r="E505" s="509">
        <v>5.21</v>
      </c>
      <c r="F505" s="394">
        <f>VLOOKUP(B505,'Relatório de Composições'!A:I,9,0)</f>
        <v>149.64000000000001</v>
      </c>
      <c r="G505" s="396">
        <f t="shared" si="201"/>
        <v>0.2026</v>
      </c>
      <c r="H505" s="402">
        <f t="shared" si="202"/>
        <v>179.957064</v>
      </c>
      <c r="I505" s="402">
        <f t="shared" si="203"/>
        <v>937.58</v>
      </c>
      <c r="J505" s="393"/>
    </row>
    <row r="506" spans="1:10" s="387" customFormat="1" ht="45" x14ac:dyDescent="0.25">
      <c r="A506" s="397" t="s">
        <v>427</v>
      </c>
      <c r="B506" s="510">
        <v>91341</v>
      </c>
      <c r="C506" s="511" t="s">
        <v>927</v>
      </c>
      <c r="D506" s="398" t="s">
        <v>913</v>
      </c>
      <c r="E506" s="512">
        <v>1.68</v>
      </c>
      <c r="F506" s="443">
        <f>VLOOKUP(B506,'Relatório de Composições'!A:I,9,0)</f>
        <v>489.64000000000004</v>
      </c>
      <c r="G506" s="513">
        <f t="shared" si="201"/>
        <v>0.2026</v>
      </c>
      <c r="H506" s="514">
        <f t="shared" si="202"/>
        <v>588.84106399999996</v>
      </c>
      <c r="I506" s="514">
        <f t="shared" si="203"/>
        <v>989.25</v>
      </c>
      <c r="J506" s="397"/>
    </row>
    <row r="507" spans="1:10" s="387" customFormat="1" x14ac:dyDescent="0.25">
      <c r="A507" s="525" t="s">
        <v>15295</v>
      </c>
      <c r="B507" s="526" t="s">
        <v>12047</v>
      </c>
      <c r="C507" s="527" t="s">
        <v>14949</v>
      </c>
      <c r="D507" s="425"/>
      <c r="E507" s="528"/>
      <c r="F507" s="426" t="s">
        <v>12047</v>
      </c>
      <c r="G507" s="529"/>
      <c r="H507" s="530"/>
      <c r="I507" s="530"/>
      <c r="J507" s="531"/>
    </row>
    <row r="508" spans="1:10" s="387" customFormat="1" x14ac:dyDescent="0.25">
      <c r="A508" s="399" t="s">
        <v>15296</v>
      </c>
      <c r="B508" s="515" t="s">
        <v>1513</v>
      </c>
      <c r="C508" s="516" t="s">
        <v>1514</v>
      </c>
      <c r="D508" s="400" t="s">
        <v>913</v>
      </c>
      <c r="E508" s="517">
        <v>0.37</v>
      </c>
      <c r="F508" s="453">
        <f>VLOOKUP(B508,'Relatório de Composições'!A:I,9,0)</f>
        <v>170.43</v>
      </c>
      <c r="G508" s="518">
        <f t="shared" ref="G508:G519" si="204">$J$1</f>
        <v>0.2026</v>
      </c>
      <c r="H508" s="519">
        <f t="shared" ref="H508:H519" si="205">F508*(1+G508)</f>
        <v>204.95911799999999</v>
      </c>
      <c r="I508" s="519">
        <f t="shared" ref="I508:I519" si="206">ROUND((E508*H508),2)</f>
        <v>75.83</v>
      </c>
      <c r="J508" s="399"/>
    </row>
    <row r="509" spans="1:10" s="387" customFormat="1" ht="60" x14ac:dyDescent="0.25">
      <c r="A509" s="393" t="s">
        <v>15297</v>
      </c>
      <c r="B509" s="401" t="s">
        <v>1498</v>
      </c>
      <c r="C509" s="395" t="s">
        <v>1499</v>
      </c>
      <c r="D509" s="392" t="s">
        <v>934</v>
      </c>
      <c r="E509" s="509">
        <v>7.7</v>
      </c>
      <c r="F509" s="394">
        <f>VLOOKUP(B509,'Relatório de Composições'!A:I,9,0)</f>
        <v>27.550000000000004</v>
      </c>
      <c r="G509" s="396">
        <f t="shared" si="204"/>
        <v>0.2026</v>
      </c>
      <c r="H509" s="402">
        <f t="shared" si="205"/>
        <v>33.131630000000001</v>
      </c>
      <c r="I509" s="402">
        <f t="shared" si="206"/>
        <v>255.11</v>
      </c>
      <c r="J509" s="393"/>
    </row>
    <row r="510" spans="1:10" s="387" customFormat="1" x14ac:dyDescent="0.25">
      <c r="A510" s="393" t="s">
        <v>15298</v>
      </c>
      <c r="B510" s="401" t="s">
        <v>1515</v>
      </c>
      <c r="C510" s="395" t="s">
        <v>1516</v>
      </c>
      <c r="D510" s="392" t="s">
        <v>913</v>
      </c>
      <c r="E510" s="509">
        <v>5.04</v>
      </c>
      <c r="F510" s="394">
        <f>VLOOKUP(B510,'Relatório de Composições'!A:I,9,0)</f>
        <v>277.46999999999997</v>
      </c>
      <c r="G510" s="396">
        <f t="shared" si="204"/>
        <v>0.2026</v>
      </c>
      <c r="H510" s="402">
        <f t="shared" si="205"/>
        <v>333.68542199999996</v>
      </c>
      <c r="I510" s="402">
        <f t="shared" si="206"/>
        <v>1681.77</v>
      </c>
      <c r="J510" s="393"/>
    </row>
    <row r="511" spans="1:10" s="387" customFormat="1" ht="60" x14ac:dyDescent="0.25">
      <c r="A511" s="393" t="s">
        <v>15299</v>
      </c>
      <c r="B511" s="401">
        <v>89168</v>
      </c>
      <c r="C511" s="395" t="s">
        <v>975</v>
      </c>
      <c r="D511" s="392" t="s">
        <v>913</v>
      </c>
      <c r="E511" s="509">
        <v>9.68</v>
      </c>
      <c r="F511" s="394">
        <f>VLOOKUP(B511,'Relatório de Composições'!A:I,9,0)</f>
        <v>86.759999999999991</v>
      </c>
      <c r="G511" s="396">
        <f t="shared" si="204"/>
        <v>0.2026</v>
      </c>
      <c r="H511" s="402">
        <f t="shared" si="205"/>
        <v>104.33757599999998</v>
      </c>
      <c r="I511" s="402">
        <f t="shared" si="206"/>
        <v>1009.99</v>
      </c>
      <c r="J511" s="393"/>
    </row>
    <row r="512" spans="1:10" s="387" customFormat="1" ht="30" x14ac:dyDescent="0.25">
      <c r="A512" s="393" t="s">
        <v>15300</v>
      </c>
      <c r="B512" s="401" t="s">
        <v>1205</v>
      </c>
      <c r="C512" s="395" t="s">
        <v>1206</v>
      </c>
      <c r="D512" s="392" t="s">
        <v>913</v>
      </c>
      <c r="E512" s="509">
        <v>5.14</v>
      </c>
      <c r="F512" s="394">
        <f>VLOOKUP(B512,'Relatório de Composições'!A:I,9,0)</f>
        <v>296.21000000000004</v>
      </c>
      <c r="G512" s="396">
        <f t="shared" si="204"/>
        <v>0.2026</v>
      </c>
      <c r="H512" s="402">
        <f t="shared" si="205"/>
        <v>356.22214600000001</v>
      </c>
      <c r="I512" s="402">
        <f t="shared" si="206"/>
        <v>1830.98</v>
      </c>
      <c r="J512" s="393"/>
    </row>
    <row r="513" spans="1:10" s="387" customFormat="1" ht="45" x14ac:dyDescent="0.25">
      <c r="A513" s="393" t="s">
        <v>15301</v>
      </c>
      <c r="B513" s="401">
        <v>98680</v>
      </c>
      <c r="C513" s="395" t="s">
        <v>1517</v>
      </c>
      <c r="D513" s="392" t="s">
        <v>913</v>
      </c>
      <c r="E513" s="509">
        <v>3.18</v>
      </c>
      <c r="F513" s="394">
        <f>VLOOKUP(B513,'Relatório de Composições'!A:I,9,0)</f>
        <v>39.019999999999996</v>
      </c>
      <c r="G513" s="396">
        <f t="shared" si="204"/>
        <v>0.2026</v>
      </c>
      <c r="H513" s="402">
        <f t="shared" si="205"/>
        <v>46.925451999999993</v>
      </c>
      <c r="I513" s="402">
        <f t="shared" si="206"/>
        <v>149.22</v>
      </c>
      <c r="J513" s="393"/>
    </row>
    <row r="514" spans="1:10" s="387" customFormat="1" ht="45" x14ac:dyDescent="0.25">
      <c r="A514" s="393" t="s">
        <v>15302</v>
      </c>
      <c r="B514" s="401">
        <v>87879</v>
      </c>
      <c r="C514" s="395" t="s">
        <v>1518</v>
      </c>
      <c r="D514" s="392" t="s">
        <v>913</v>
      </c>
      <c r="E514" s="509">
        <v>22.94</v>
      </c>
      <c r="F514" s="394">
        <f>VLOOKUP(B514,'Relatório de Composições'!A:I,9,0)</f>
        <v>3.67</v>
      </c>
      <c r="G514" s="396">
        <f t="shared" si="204"/>
        <v>0.2026</v>
      </c>
      <c r="H514" s="402">
        <f t="shared" si="205"/>
        <v>4.4135419999999996</v>
      </c>
      <c r="I514" s="402">
        <f t="shared" si="206"/>
        <v>101.25</v>
      </c>
      <c r="J514" s="393"/>
    </row>
    <row r="515" spans="1:10" s="387" customFormat="1" ht="60" x14ac:dyDescent="0.25">
      <c r="A515" s="393" t="s">
        <v>15303</v>
      </c>
      <c r="B515" s="401">
        <v>87792</v>
      </c>
      <c r="C515" s="395" t="s">
        <v>1296</v>
      </c>
      <c r="D515" s="392" t="s">
        <v>913</v>
      </c>
      <c r="E515" s="509">
        <v>22.94</v>
      </c>
      <c r="F515" s="394">
        <f>VLOOKUP(B515,'Relatório de Composições'!A:I,9,0)</f>
        <v>35.76</v>
      </c>
      <c r="G515" s="396">
        <f t="shared" si="204"/>
        <v>0.2026</v>
      </c>
      <c r="H515" s="402">
        <f t="shared" si="205"/>
        <v>43.004975999999992</v>
      </c>
      <c r="I515" s="402">
        <f t="shared" si="206"/>
        <v>986.53</v>
      </c>
      <c r="J515" s="393"/>
    </row>
    <row r="516" spans="1:10" s="387" customFormat="1" ht="30" x14ac:dyDescent="0.25">
      <c r="A516" s="393" t="s">
        <v>15304</v>
      </c>
      <c r="B516" s="401">
        <v>88497</v>
      </c>
      <c r="C516" s="395" t="s">
        <v>1305</v>
      </c>
      <c r="D516" s="392" t="s">
        <v>913</v>
      </c>
      <c r="E516" s="509">
        <v>19.760000000000002</v>
      </c>
      <c r="F516" s="394">
        <f>VLOOKUP(B516,'Relatório de Composições'!A:I,9,0)</f>
        <v>14.33</v>
      </c>
      <c r="G516" s="396">
        <f t="shared" si="204"/>
        <v>0.2026</v>
      </c>
      <c r="H516" s="402">
        <f t="shared" si="205"/>
        <v>17.233257999999999</v>
      </c>
      <c r="I516" s="402">
        <f t="shared" si="206"/>
        <v>340.53</v>
      </c>
      <c r="J516" s="393"/>
    </row>
    <row r="517" spans="1:10" s="387" customFormat="1" ht="30" x14ac:dyDescent="0.25">
      <c r="A517" s="393" t="s">
        <v>15305</v>
      </c>
      <c r="B517" s="401">
        <v>88489</v>
      </c>
      <c r="C517" s="395" t="s">
        <v>1320</v>
      </c>
      <c r="D517" s="392" t="s">
        <v>913</v>
      </c>
      <c r="E517" s="509">
        <v>19.760000000000002</v>
      </c>
      <c r="F517" s="394">
        <f>VLOOKUP(B517,'Relatório de Composições'!A:I,9,0)</f>
        <v>14.34</v>
      </c>
      <c r="G517" s="396">
        <f t="shared" si="204"/>
        <v>0.2026</v>
      </c>
      <c r="H517" s="402">
        <f t="shared" si="205"/>
        <v>17.245283999999998</v>
      </c>
      <c r="I517" s="402">
        <f t="shared" si="206"/>
        <v>340.77</v>
      </c>
      <c r="J517" s="393"/>
    </row>
    <row r="518" spans="1:10" s="387" customFormat="1" ht="30" x14ac:dyDescent="0.25">
      <c r="A518" s="393" t="s">
        <v>15306</v>
      </c>
      <c r="B518" s="401">
        <v>88496</v>
      </c>
      <c r="C518" s="395" t="s">
        <v>1303</v>
      </c>
      <c r="D518" s="392" t="s">
        <v>913</v>
      </c>
      <c r="E518" s="509">
        <v>3.18</v>
      </c>
      <c r="F518" s="394">
        <f>VLOOKUP(B518,'Relatório de Composições'!A:I,9,0)</f>
        <v>25.629999999999995</v>
      </c>
      <c r="G518" s="396">
        <f t="shared" si="204"/>
        <v>0.2026</v>
      </c>
      <c r="H518" s="402">
        <f t="shared" si="205"/>
        <v>30.822637999999991</v>
      </c>
      <c r="I518" s="402">
        <f t="shared" si="206"/>
        <v>98.02</v>
      </c>
      <c r="J518" s="393"/>
    </row>
    <row r="519" spans="1:10" s="387" customFormat="1" ht="30" x14ac:dyDescent="0.25">
      <c r="A519" s="393" t="s">
        <v>15307</v>
      </c>
      <c r="B519" s="401">
        <v>88490</v>
      </c>
      <c r="C519" s="395" t="s">
        <v>1317</v>
      </c>
      <c r="D519" s="392" t="s">
        <v>913</v>
      </c>
      <c r="E519" s="509">
        <v>3.18</v>
      </c>
      <c r="F519" s="394">
        <f>VLOOKUP(B519,'Relatório de Composições'!A:I,9,0)</f>
        <v>10.7</v>
      </c>
      <c r="G519" s="396">
        <f t="shared" si="204"/>
        <v>0.2026</v>
      </c>
      <c r="H519" s="402">
        <f t="shared" si="205"/>
        <v>12.867819999999998</v>
      </c>
      <c r="I519" s="402">
        <f t="shared" si="206"/>
        <v>40.92</v>
      </c>
      <c r="J519" s="393"/>
    </row>
    <row r="520" spans="1:10" s="387" customFormat="1" x14ac:dyDescent="0.25">
      <c r="A520" s="458"/>
      <c r="B520" s="482"/>
      <c r="C520" s="483"/>
      <c r="D520" s="457"/>
      <c r="E520" s="484"/>
      <c r="F520" s="459"/>
      <c r="G520" s="485"/>
      <c r="H520" s="486"/>
      <c r="I520" s="486"/>
      <c r="J520" s="458"/>
    </row>
    <row r="521" spans="1:10" s="387" customFormat="1" x14ac:dyDescent="0.25">
      <c r="A521" s="502"/>
      <c r="B521" s="503"/>
      <c r="C521" s="437" t="s">
        <v>15335</v>
      </c>
      <c r="D521" s="504"/>
      <c r="E521" s="505"/>
      <c r="F521" s="506"/>
      <c r="G521" s="507"/>
      <c r="H521" s="508"/>
      <c r="I521" s="508"/>
      <c r="J521" s="438">
        <f>SUM(I276:I519)</f>
        <v>2867622.3499999987</v>
      </c>
    </row>
    <row r="522" spans="1:10" s="387" customFormat="1" x14ac:dyDescent="0.25">
      <c r="A522" s="458"/>
      <c r="B522" s="482"/>
      <c r="C522" s="483"/>
      <c r="D522" s="457"/>
      <c r="E522" s="484"/>
      <c r="F522" s="459"/>
      <c r="G522" s="485"/>
      <c r="H522" s="486"/>
      <c r="I522" s="486"/>
      <c r="J522" s="458"/>
    </row>
    <row r="523" spans="1:10" s="387" customFormat="1" x14ac:dyDescent="0.25">
      <c r="A523" s="404" t="s">
        <v>15336</v>
      </c>
      <c r="B523" s="429" t="s">
        <v>12047</v>
      </c>
      <c r="C523" s="405" t="s">
        <v>12221</v>
      </c>
      <c r="D523" s="406"/>
      <c r="E523" s="407"/>
      <c r="F523" s="408" t="s">
        <v>12047</v>
      </c>
      <c r="G523" s="430"/>
      <c r="H523" s="499"/>
      <c r="I523" s="499"/>
      <c r="J523" s="410"/>
    </row>
    <row r="524" spans="1:10" s="387" customFormat="1" x14ac:dyDescent="0.25">
      <c r="A524" s="411" t="s">
        <v>15337</v>
      </c>
      <c r="B524" s="433" t="s">
        <v>12047</v>
      </c>
      <c r="C524" s="412" t="s">
        <v>15338</v>
      </c>
      <c r="D524" s="413"/>
      <c r="E524" s="414"/>
      <c r="F524" s="415" t="s">
        <v>12047</v>
      </c>
      <c r="G524" s="431"/>
      <c r="H524" s="501"/>
      <c r="I524" s="501"/>
      <c r="J524" s="416"/>
    </row>
    <row r="525" spans="1:10" s="387" customFormat="1" x14ac:dyDescent="0.25">
      <c r="A525" s="411" t="s">
        <v>15339</v>
      </c>
      <c r="B525" s="433" t="s">
        <v>12047</v>
      </c>
      <c r="C525" s="412" t="s">
        <v>15340</v>
      </c>
      <c r="D525" s="413"/>
      <c r="E525" s="414"/>
      <c r="F525" s="415" t="s">
        <v>12047</v>
      </c>
      <c r="G525" s="431"/>
      <c r="H525" s="501"/>
      <c r="I525" s="501"/>
      <c r="J525" s="416"/>
    </row>
    <row r="526" spans="1:10" s="387" customFormat="1" x14ac:dyDescent="0.25">
      <c r="A526" s="417" t="s">
        <v>15341</v>
      </c>
      <c r="B526" s="432" t="s">
        <v>12047</v>
      </c>
      <c r="C526" s="418" t="s">
        <v>15342</v>
      </c>
      <c r="D526" s="419"/>
      <c r="E526" s="420"/>
      <c r="F526" s="421" t="s">
        <v>12047</v>
      </c>
      <c r="G526" s="427"/>
      <c r="H526" s="500"/>
      <c r="I526" s="500"/>
      <c r="J526" s="423"/>
    </row>
    <row r="527" spans="1:10" s="387" customFormat="1" ht="30" x14ac:dyDescent="0.25">
      <c r="A527" s="399" t="s">
        <v>15343</v>
      </c>
      <c r="B527" s="515">
        <v>89356</v>
      </c>
      <c r="C527" s="516" t="s">
        <v>1551</v>
      </c>
      <c r="D527" s="400" t="s">
        <v>934</v>
      </c>
      <c r="E527" s="517">
        <v>426.4</v>
      </c>
      <c r="F527" s="453">
        <f>VLOOKUP(B527,'Relatório de Composições'!A:I,9,0)</f>
        <v>19.870000000000005</v>
      </c>
      <c r="G527" s="518">
        <f t="shared" ref="G527:G533" si="207">$J$1</f>
        <v>0.2026</v>
      </c>
      <c r="H527" s="519">
        <f t="shared" ref="H527:H533" si="208">F527*(1+G527)</f>
        <v>23.895662000000005</v>
      </c>
      <c r="I527" s="519">
        <f t="shared" ref="I527:I533" si="209">ROUND((E527*H527),2)</f>
        <v>10189.11</v>
      </c>
      <c r="J527" s="399"/>
    </row>
    <row r="528" spans="1:10" s="387" customFormat="1" ht="30" x14ac:dyDescent="0.25">
      <c r="A528" s="393" t="s">
        <v>15344</v>
      </c>
      <c r="B528" s="401">
        <v>89357</v>
      </c>
      <c r="C528" s="395" t="s">
        <v>1553</v>
      </c>
      <c r="D528" s="392" t="s">
        <v>934</v>
      </c>
      <c r="E528" s="509">
        <v>146.9</v>
      </c>
      <c r="F528" s="394">
        <f>VLOOKUP(B528,'Relatório de Composições'!A:I,9,0)</f>
        <v>28.18</v>
      </c>
      <c r="G528" s="396">
        <f t="shared" si="207"/>
        <v>0.2026</v>
      </c>
      <c r="H528" s="402">
        <f t="shared" si="208"/>
        <v>33.889267999999994</v>
      </c>
      <c r="I528" s="402">
        <f t="shared" si="209"/>
        <v>4978.33</v>
      </c>
      <c r="J528" s="393"/>
    </row>
    <row r="529" spans="1:10" s="387" customFormat="1" ht="30" x14ac:dyDescent="0.25">
      <c r="A529" s="393" t="s">
        <v>15345</v>
      </c>
      <c r="B529" s="401">
        <v>89448</v>
      </c>
      <c r="C529" s="395" t="s">
        <v>1554</v>
      </c>
      <c r="D529" s="392" t="s">
        <v>934</v>
      </c>
      <c r="E529" s="509">
        <v>16.7</v>
      </c>
      <c r="F529" s="394">
        <f>VLOOKUP(B529,'Relatório de Composições'!A:I,9,0)</f>
        <v>14.86</v>
      </c>
      <c r="G529" s="396">
        <f t="shared" si="207"/>
        <v>0.2026</v>
      </c>
      <c r="H529" s="402">
        <f t="shared" si="208"/>
        <v>17.870635999999998</v>
      </c>
      <c r="I529" s="402">
        <f t="shared" si="209"/>
        <v>298.44</v>
      </c>
      <c r="J529" s="393"/>
    </row>
    <row r="530" spans="1:10" s="387" customFormat="1" ht="30" x14ac:dyDescent="0.25">
      <c r="A530" s="393" t="s">
        <v>15346</v>
      </c>
      <c r="B530" s="401">
        <v>89449</v>
      </c>
      <c r="C530" s="395" t="s">
        <v>1556</v>
      </c>
      <c r="D530" s="392" t="s">
        <v>934</v>
      </c>
      <c r="E530" s="509">
        <v>238.75</v>
      </c>
      <c r="F530" s="394">
        <f>VLOOKUP(B530,'Relatório de Composições'!A:I,9,0)</f>
        <v>17.100000000000001</v>
      </c>
      <c r="G530" s="396">
        <f t="shared" si="207"/>
        <v>0.2026</v>
      </c>
      <c r="H530" s="402">
        <f t="shared" si="208"/>
        <v>20.56446</v>
      </c>
      <c r="I530" s="402">
        <f t="shared" si="209"/>
        <v>4909.76</v>
      </c>
      <c r="J530" s="393"/>
    </row>
    <row r="531" spans="1:10" s="387" customFormat="1" ht="30" x14ac:dyDescent="0.25">
      <c r="A531" s="393" t="s">
        <v>15347</v>
      </c>
      <c r="B531" s="401">
        <v>89450</v>
      </c>
      <c r="C531" s="395" t="s">
        <v>1558</v>
      </c>
      <c r="D531" s="392" t="s">
        <v>934</v>
      </c>
      <c r="E531" s="509">
        <v>132.63</v>
      </c>
      <c r="F531" s="394">
        <f>VLOOKUP(B531,'Relatório de Composições'!A:I,9,0)</f>
        <v>28.229999999999997</v>
      </c>
      <c r="G531" s="396">
        <f t="shared" si="207"/>
        <v>0.2026</v>
      </c>
      <c r="H531" s="402">
        <f t="shared" si="208"/>
        <v>33.949397999999995</v>
      </c>
      <c r="I531" s="402">
        <f t="shared" si="209"/>
        <v>4502.71</v>
      </c>
      <c r="J531" s="393"/>
    </row>
    <row r="532" spans="1:10" s="387" customFormat="1" ht="30" x14ac:dyDescent="0.25">
      <c r="A532" s="393" t="s">
        <v>15348</v>
      </c>
      <c r="B532" s="401">
        <v>89451</v>
      </c>
      <c r="C532" s="395" t="s">
        <v>1560</v>
      </c>
      <c r="D532" s="392" t="s">
        <v>934</v>
      </c>
      <c r="E532" s="509">
        <v>23.83</v>
      </c>
      <c r="F532" s="394">
        <f>VLOOKUP(B532,'Relatório de Composições'!A:I,9,0)</f>
        <v>46.68</v>
      </c>
      <c r="G532" s="396">
        <f t="shared" si="207"/>
        <v>0.2026</v>
      </c>
      <c r="H532" s="402">
        <f t="shared" si="208"/>
        <v>56.137367999999995</v>
      </c>
      <c r="I532" s="402">
        <f t="shared" si="209"/>
        <v>1337.75</v>
      </c>
      <c r="J532" s="393"/>
    </row>
    <row r="533" spans="1:10" s="387" customFormat="1" ht="30" x14ac:dyDescent="0.25">
      <c r="A533" s="397" t="s">
        <v>15349</v>
      </c>
      <c r="B533" s="510">
        <v>89452</v>
      </c>
      <c r="C533" s="511" t="s">
        <v>1562</v>
      </c>
      <c r="D533" s="398" t="s">
        <v>934</v>
      </c>
      <c r="E533" s="512">
        <v>0.77</v>
      </c>
      <c r="F533" s="443">
        <f>VLOOKUP(B533,'Relatório de Composições'!A:I,9,0)</f>
        <v>58.09</v>
      </c>
      <c r="G533" s="513">
        <f t="shared" si="207"/>
        <v>0.2026</v>
      </c>
      <c r="H533" s="514">
        <f t="shared" si="208"/>
        <v>69.859033999999994</v>
      </c>
      <c r="I533" s="514">
        <f t="shared" si="209"/>
        <v>53.79</v>
      </c>
      <c r="J533" s="397"/>
    </row>
    <row r="534" spans="1:10" s="387" customFormat="1" x14ac:dyDescent="0.25">
      <c r="A534" s="525" t="s">
        <v>15350</v>
      </c>
      <c r="B534" s="526" t="s">
        <v>12047</v>
      </c>
      <c r="C534" s="527" t="s">
        <v>15351</v>
      </c>
      <c r="D534" s="425"/>
      <c r="E534" s="528"/>
      <c r="F534" s="426" t="s">
        <v>12047</v>
      </c>
      <c r="G534" s="529"/>
      <c r="H534" s="530"/>
      <c r="I534" s="530"/>
      <c r="J534" s="531"/>
    </row>
    <row r="535" spans="1:10" s="387" customFormat="1" ht="45" x14ac:dyDescent="0.25">
      <c r="A535" s="399" t="s">
        <v>15352</v>
      </c>
      <c r="B535" s="515">
        <v>89383</v>
      </c>
      <c r="C535" s="516" t="s">
        <v>1564</v>
      </c>
      <c r="D535" s="400" t="s">
        <v>925</v>
      </c>
      <c r="E535" s="517">
        <v>100</v>
      </c>
      <c r="F535" s="453">
        <f>VLOOKUP(B535,'Relatório de Composições'!A:I,9,0)</f>
        <v>6.28</v>
      </c>
      <c r="G535" s="518">
        <f t="shared" ref="G535:G537" si="210">$J$1</f>
        <v>0.2026</v>
      </c>
      <c r="H535" s="519">
        <f t="shared" ref="H535:H537" si="211">F535*(1+G535)</f>
        <v>7.5523279999999993</v>
      </c>
      <c r="I535" s="519">
        <f t="shared" ref="I535:I537" si="212">ROUND((E535*H535),2)</f>
        <v>755.23</v>
      </c>
      <c r="J535" s="399"/>
    </row>
    <row r="536" spans="1:10" s="387" customFormat="1" ht="45" x14ac:dyDescent="0.25">
      <c r="A536" s="393" t="s">
        <v>15353</v>
      </c>
      <c r="B536" s="401">
        <v>89391</v>
      </c>
      <c r="C536" s="395" t="s">
        <v>1566</v>
      </c>
      <c r="D536" s="392" t="s">
        <v>925</v>
      </c>
      <c r="E536" s="509">
        <v>15</v>
      </c>
      <c r="F536" s="394">
        <f>VLOOKUP(B536,'Relatório de Composições'!A:I,9,0)</f>
        <v>8.4699999999999989</v>
      </c>
      <c r="G536" s="396">
        <f t="shared" si="210"/>
        <v>0.2026</v>
      </c>
      <c r="H536" s="402">
        <f t="shared" si="211"/>
        <v>10.186021999999998</v>
      </c>
      <c r="I536" s="402">
        <f t="shared" si="212"/>
        <v>152.79</v>
      </c>
      <c r="J536" s="393"/>
    </row>
    <row r="537" spans="1:10" s="387" customFormat="1" ht="45" x14ac:dyDescent="0.25">
      <c r="A537" s="397" t="s">
        <v>15354</v>
      </c>
      <c r="B537" s="510">
        <v>89596</v>
      </c>
      <c r="C537" s="511" t="s">
        <v>1568</v>
      </c>
      <c r="D537" s="398" t="s">
        <v>925</v>
      </c>
      <c r="E537" s="512">
        <v>3</v>
      </c>
      <c r="F537" s="443">
        <f>VLOOKUP(B537,'Relatório de Composições'!A:I,9,0)</f>
        <v>10.66</v>
      </c>
      <c r="G537" s="513">
        <f t="shared" si="210"/>
        <v>0.2026</v>
      </c>
      <c r="H537" s="514">
        <f t="shared" si="211"/>
        <v>12.819716</v>
      </c>
      <c r="I537" s="514">
        <f t="shared" si="212"/>
        <v>38.46</v>
      </c>
      <c r="J537" s="397"/>
    </row>
    <row r="538" spans="1:10" s="387" customFormat="1" x14ac:dyDescent="0.25">
      <c r="A538" s="525" t="s">
        <v>15355</v>
      </c>
      <c r="B538" s="526" t="s">
        <v>12047</v>
      </c>
      <c r="C538" s="527" t="s">
        <v>15356</v>
      </c>
      <c r="D538" s="425"/>
      <c r="E538" s="528"/>
      <c r="F538" s="426" t="s">
        <v>12047</v>
      </c>
      <c r="G538" s="529"/>
      <c r="H538" s="530"/>
      <c r="I538" s="530"/>
      <c r="J538" s="531"/>
    </row>
    <row r="539" spans="1:10" s="387" customFormat="1" x14ac:dyDescent="0.25">
      <c r="A539" s="399" t="s">
        <v>15357</v>
      </c>
      <c r="B539" s="515" t="s">
        <v>1570</v>
      </c>
      <c r="C539" s="516" t="s">
        <v>1571</v>
      </c>
      <c r="D539" s="400" t="s">
        <v>925</v>
      </c>
      <c r="E539" s="517">
        <v>2</v>
      </c>
      <c r="F539" s="453">
        <f>VLOOKUP(B539,'Relatório de Composições'!A:I,9,0)</f>
        <v>4.1000000000000005</v>
      </c>
      <c r="G539" s="518">
        <f t="shared" ref="G539:G547" si="213">$J$1</f>
        <v>0.2026</v>
      </c>
      <c r="H539" s="519">
        <f t="shared" ref="H539:H547" si="214">F539*(1+G539)</f>
        <v>4.9306600000000005</v>
      </c>
      <c r="I539" s="519">
        <f t="shared" ref="I539:I547" si="215">ROUND((E539*H539),2)</f>
        <v>9.86</v>
      </c>
      <c r="J539" s="399"/>
    </row>
    <row r="540" spans="1:10" s="387" customFormat="1" x14ac:dyDescent="0.25">
      <c r="A540" s="393" t="s">
        <v>15358</v>
      </c>
      <c r="B540" s="401" t="s">
        <v>1572</v>
      </c>
      <c r="C540" s="395" t="s">
        <v>1573</v>
      </c>
      <c r="D540" s="392" t="s">
        <v>925</v>
      </c>
      <c r="E540" s="509">
        <v>13</v>
      </c>
      <c r="F540" s="394">
        <f>VLOOKUP(B540,'Relatório de Composições'!A:I,9,0)</f>
        <v>9.11</v>
      </c>
      <c r="G540" s="396">
        <f t="shared" si="213"/>
        <v>0.2026</v>
      </c>
      <c r="H540" s="402">
        <f t="shared" si="214"/>
        <v>10.955685999999998</v>
      </c>
      <c r="I540" s="402">
        <f t="shared" si="215"/>
        <v>142.41999999999999</v>
      </c>
      <c r="J540" s="393"/>
    </row>
    <row r="541" spans="1:10" s="387" customFormat="1" x14ac:dyDescent="0.25">
      <c r="A541" s="393" t="s">
        <v>15359</v>
      </c>
      <c r="B541" s="401" t="s">
        <v>1574</v>
      </c>
      <c r="C541" s="395" t="s">
        <v>1575</v>
      </c>
      <c r="D541" s="392" t="s">
        <v>925</v>
      </c>
      <c r="E541" s="509">
        <v>7</v>
      </c>
      <c r="F541" s="394">
        <f>VLOOKUP(B541,'Relatório de Composições'!A:I,9,0)</f>
        <v>10.170000000000002</v>
      </c>
      <c r="G541" s="396">
        <f t="shared" si="213"/>
        <v>0.2026</v>
      </c>
      <c r="H541" s="402">
        <f t="shared" si="214"/>
        <v>12.230442000000002</v>
      </c>
      <c r="I541" s="402">
        <f t="shared" si="215"/>
        <v>85.61</v>
      </c>
      <c r="J541" s="393"/>
    </row>
    <row r="542" spans="1:10" s="387" customFormat="1" x14ac:dyDescent="0.25">
      <c r="A542" s="393" t="s">
        <v>15360</v>
      </c>
      <c r="B542" s="401" t="s">
        <v>1576</v>
      </c>
      <c r="C542" s="395" t="s">
        <v>1577</v>
      </c>
      <c r="D542" s="392" t="s">
        <v>925</v>
      </c>
      <c r="E542" s="509">
        <v>7</v>
      </c>
      <c r="F542" s="394">
        <f>VLOOKUP(B542,'Relatório de Composições'!A:I,9,0)</f>
        <v>12.02</v>
      </c>
      <c r="G542" s="396">
        <f t="shared" si="213"/>
        <v>0.2026</v>
      </c>
      <c r="H542" s="402">
        <f t="shared" si="214"/>
        <v>14.455251999999998</v>
      </c>
      <c r="I542" s="402">
        <f t="shared" si="215"/>
        <v>101.19</v>
      </c>
      <c r="J542" s="393"/>
    </row>
    <row r="543" spans="1:10" s="387" customFormat="1" x14ac:dyDescent="0.25">
      <c r="A543" s="393" t="s">
        <v>15361</v>
      </c>
      <c r="B543" s="401" t="s">
        <v>1578</v>
      </c>
      <c r="C543" s="395" t="s">
        <v>1579</v>
      </c>
      <c r="D543" s="392" t="s">
        <v>925</v>
      </c>
      <c r="E543" s="509">
        <v>8</v>
      </c>
      <c r="F543" s="394">
        <f>VLOOKUP(B543,'Relatório de Composições'!A:I,9,0)</f>
        <v>15.21</v>
      </c>
      <c r="G543" s="396">
        <f t="shared" si="213"/>
        <v>0.2026</v>
      </c>
      <c r="H543" s="402">
        <f t="shared" si="214"/>
        <v>18.291546</v>
      </c>
      <c r="I543" s="402">
        <f t="shared" si="215"/>
        <v>146.33000000000001</v>
      </c>
      <c r="J543" s="393"/>
    </row>
    <row r="544" spans="1:10" s="387" customFormat="1" x14ac:dyDescent="0.25">
      <c r="A544" s="393" t="s">
        <v>15362</v>
      </c>
      <c r="B544" s="401" t="s">
        <v>1580</v>
      </c>
      <c r="C544" s="395" t="s">
        <v>1581</v>
      </c>
      <c r="D544" s="392" t="s">
        <v>925</v>
      </c>
      <c r="E544" s="509">
        <v>16</v>
      </c>
      <c r="F544" s="394">
        <f>VLOOKUP(B544,'Relatório de Composições'!A:I,9,0)</f>
        <v>13.67</v>
      </c>
      <c r="G544" s="396">
        <f t="shared" si="213"/>
        <v>0.2026</v>
      </c>
      <c r="H544" s="402">
        <f t="shared" si="214"/>
        <v>16.439541999999999</v>
      </c>
      <c r="I544" s="402">
        <f t="shared" si="215"/>
        <v>263.02999999999997</v>
      </c>
      <c r="J544" s="393"/>
    </row>
    <row r="545" spans="1:10" s="387" customFormat="1" x14ac:dyDescent="0.25">
      <c r="A545" s="393" t="s">
        <v>15363</v>
      </c>
      <c r="B545" s="401" t="s">
        <v>1582</v>
      </c>
      <c r="C545" s="395" t="s">
        <v>1583</v>
      </c>
      <c r="D545" s="392" t="s">
        <v>925</v>
      </c>
      <c r="E545" s="509">
        <v>4</v>
      </c>
      <c r="F545" s="394">
        <f>VLOOKUP(B545,'Relatório de Composições'!A:I,9,0)</f>
        <v>24.33</v>
      </c>
      <c r="G545" s="396">
        <f t="shared" si="213"/>
        <v>0.2026</v>
      </c>
      <c r="H545" s="402">
        <f t="shared" si="214"/>
        <v>29.259257999999996</v>
      </c>
      <c r="I545" s="402">
        <f t="shared" si="215"/>
        <v>117.04</v>
      </c>
      <c r="J545" s="393"/>
    </row>
    <row r="546" spans="1:10" s="387" customFormat="1" x14ac:dyDescent="0.25">
      <c r="A546" s="393" t="s">
        <v>15364</v>
      </c>
      <c r="B546" s="401" t="s">
        <v>1584</v>
      </c>
      <c r="C546" s="395" t="s">
        <v>1585</v>
      </c>
      <c r="D546" s="392" t="s">
        <v>925</v>
      </c>
      <c r="E546" s="509">
        <v>3</v>
      </c>
      <c r="F546" s="394">
        <f>VLOOKUP(B546,'Relatório de Composições'!A:I,9,0)</f>
        <v>22.41</v>
      </c>
      <c r="G546" s="396">
        <f t="shared" si="213"/>
        <v>0.2026</v>
      </c>
      <c r="H546" s="402">
        <f t="shared" si="214"/>
        <v>26.950265999999999</v>
      </c>
      <c r="I546" s="402">
        <f t="shared" si="215"/>
        <v>80.849999999999994</v>
      </c>
      <c r="J546" s="393"/>
    </row>
    <row r="547" spans="1:10" s="387" customFormat="1" x14ac:dyDescent="0.25">
      <c r="A547" s="397" t="s">
        <v>15365</v>
      </c>
      <c r="B547" s="510" t="s">
        <v>1586</v>
      </c>
      <c r="C547" s="511" t="s">
        <v>1587</v>
      </c>
      <c r="D547" s="398" t="s">
        <v>925</v>
      </c>
      <c r="E547" s="512">
        <v>3</v>
      </c>
      <c r="F547" s="443">
        <f>VLOOKUP(B547,'Relatório de Composições'!A:I,9,0)</f>
        <v>23.23</v>
      </c>
      <c r="G547" s="513">
        <f t="shared" si="213"/>
        <v>0.2026</v>
      </c>
      <c r="H547" s="514">
        <f t="shared" si="214"/>
        <v>27.936397999999997</v>
      </c>
      <c r="I547" s="514">
        <f t="shared" si="215"/>
        <v>83.81</v>
      </c>
      <c r="J547" s="397"/>
    </row>
    <row r="548" spans="1:10" s="387" customFormat="1" x14ac:dyDescent="0.25">
      <c r="A548" s="525" t="s">
        <v>15366</v>
      </c>
      <c r="B548" s="526" t="s">
        <v>12047</v>
      </c>
      <c r="C548" s="527" t="s">
        <v>15367</v>
      </c>
      <c r="D548" s="425"/>
      <c r="E548" s="528"/>
      <c r="F548" s="426" t="s">
        <v>12047</v>
      </c>
      <c r="G548" s="529"/>
      <c r="H548" s="530"/>
      <c r="I548" s="530"/>
      <c r="J548" s="531"/>
    </row>
    <row r="549" spans="1:10" s="387" customFormat="1" ht="30" x14ac:dyDescent="0.25">
      <c r="A549" s="399" t="s">
        <v>15368</v>
      </c>
      <c r="B549" s="515">
        <v>89577</v>
      </c>
      <c r="C549" s="516" t="s">
        <v>1588</v>
      </c>
      <c r="D549" s="400" t="s">
        <v>925</v>
      </c>
      <c r="E549" s="517">
        <v>5</v>
      </c>
      <c r="F549" s="453">
        <f>VLOOKUP(B549,'Relatório de Composições'!A:I,9,0)</f>
        <v>35.759999999999991</v>
      </c>
      <c r="G549" s="518">
        <f t="shared" ref="G549:G553" si="216">$J$1</f>
        <v>0.2026</v>
      </c>
      <c r="H549" s="519">
        <f t="shared" ref="H549:H553" si="217">F549*(1+G549)</f>
        <v>43.004975999999985</v>
      </c>
      <c r="I549" s="519">
        <f t="shared" ref="I549:I553" si="218">ROUND((E549*H549),2)</f>
        <v>215.02</v>
      </c>
      <c r="J549" s="399"/>
    </row>
    <row r="550" spans="1:10" s="387" customFormat="1" ht="45" x14ac:dyDescent="0.25">
      <c r="A550" s="393" t="s">
        <v>15369</v>
      </c>
      <c r="B550" s="401">
        <v>89379</v>
      </c>
      <c r="C550" s="395" t="s">
        <v>1590</v>
      </c>
      <c r="D550" s="392" t="s">
        <v>925</v>
      </c>
      <c r="E550" s="509">
        <v>4</v>
      </c>
      <c r="F550" s="394">
        <f>VLOOKUP(B550,'Relatório de Composições'!A:I,9,0)</f>
        <v>16.330000000000002</v>
      </c>
      <c r="G550" s="396">
        <f t="shared" si="216"/>
        <v>0.2026</v>
      </c>
      <c r="H550" s="402">
        <f t="shared" si="217"/>
        <v>19.638458</v>
      </c>
      <c r="I550" s="402">
        <f t="shared" si="218"/>
        <v>78.55</v>
      </c>
      <c r="J550" s="393"/>
    </row>
    <row r="551" spans="1:10" s="387" customFormat="1" ht="45" x14ac:dyDescent="0.25">
      <c r="A551" s="393" t="s">
        <v>15370</v>
      </c>
      <c r="B551" s="401">
        <v>89387</v>
      </c>
      <c r="C551" s="395" t="s">
        <v>1592</v>
      </c>
      <c r="D551" s="392" t="s">
        <v>925</v>
      </c>
      <c r="E551" s="509">
        <v>3</v>
      </c>
      <c r="F551" s="394">
        <f>VLOOKUP(B551,'Relatório de Composições'!A:I,9,0)</f>
        <v>32.82</v>
      </c>
      <c r="G551" s="396">
        <f t="shared" si="216"/>
        <v>0.2026</v>
      </c>
      <c r="H551" s="402">
        <f t="shared" si="217"/>
        <v>39.469331999999994</v>
      </c>
      <c r="I551" s="402">
        <f t="shared" si="218"/>
        <v>118.41</v>
      </c>
      <c r="J551" s="393"/>
    </row>
    <row r="552" spans="1:10" s="387" customFormat="1" ht="30" x14ac:dyDescent="0.25">
      <c r="A552" s="393" t="s">
        <v>15371</v>
      </c>
      <c r="B552" s="401">
        <v>89598</v>
      </c>
      <c r="C552" s="395" t="s">
        <v>1594</v>
      </c>
      <c r="D552" s="392" t="s">
        <v>925</v>
      </c>
      <c r="E552" s="509">
        <v>4</v>
      </c>
      <c r="F552" s="394">
        <f>VLOOKUP(B552,'Relatório de Composições'!A:I,9,0)</f>
        <v>54.09</v>
      </c>
      <c r="G552" s="396">
        <f t="shared" si="216"/>
        <v>0.2026</v>
      </c>
      <c r="H552" s="402">
        <f t="shared" si="217"/>
        <v>65.048633999999993</v>
      </c>
      <c r="I552" s="402">
        <f t="shared" si="218"/>
        <v>260.19</v>
      </c>
      <c r="J552" s="393"/>
    </row>
    <row r="553" spans="1:10" s="387" customFormat="1" ht="30" x14ac:dyDescent="0.25">
      <c r="A553" s="397" t="s">
        <v>15372</v>
      </c>
      <c r="B553" s="510">
        <v>89386</v>
      </c>
      <c r="C553" s="511" t="s">
        <v>1596</v>
      </c>
      <c r="D553" s="398" t="s">
        <v>925</v>
      </c>
      <c r="E553" s="512">
        <v>2</v>
      </c>
      <c r="F553" s="443">
        <f>VLOOKUP(B553,'Relatório de Composições'!A:I,9,0)</f>
        <v>8.58</v>
      </c>
      <c r="G553" s="513">
        <f t="shared" si="216"/>
        <v>0.2026</v>
      </c>
      <c r="H553" s="514">
        <f t="shared" si="217"/>
        <v>10.318308</v>
      </c>
      <c r="I553" s="514">
        <f t="shared" si="218"/>
        <v>20.64</v>
      </c>
      <c r="J553" s="397"/>
    </row>
    <row r="554" spans="1:10" s="387" customFormat="1" x14ac:dyDescent="0.25">
      <c r="A554" s="525" t="s">
        <v>15373</v>
      </c>
      <c r="B554" s="526" t="s">
        <v>12047</v>
      </c>
      <c r="C554" s="527" t="s">
        <v>15374</v>
      </c>
      <c r="D554" s="425"/>
      <c r="E554" s="528"/>
      <c r="F554" s="426" t="s">
        <v>12047</v>
      </c>
      <c r="G554" s="529"/>
      <c r="H554" s="530"/>
      <c r="I554" s="530"/>
      <c r="J554" s="531"/>
    </row>
    <row r="555" spans="1:10" s="387" customFormat="1" ht="45" x14ac:dyDescent="0.25">
      <c r="A555" s="399" t="s">
        <v>15375</v>
      </c>
      <c r="B555" s="515">
        <v>89365</v>
      </c>
      <c r="C555" s="516" t="s">
        <v>1598</v>
      </c>
      <c r="D555" s="400" t="s">
        <v>925</v>
      </c>
      <c r="E555" s="517">
        <v>2</v>
      </c>
      <c r="F555" s="453">
        <f>VLOOKUP(B555,'Relatório de Composições'!A:I,9,0)</f>
        <v>9.9599999999999991</v>
      </c>
      <c r="G555" s="518">
        <f t="shared" ref="G555:G556" si="219">$J$1</f>
        <v>0.2026</v>
      </c>
      <c r="H555" s="519">
        <f t="shared" ref="H555:H556" si="220">F555*(1+G555)</f>
        <v>11.977895999999998</v>
      </c>
      <c r="I555" s="519">
        <f t="shared" ref="I555:I556" si="221">ROUND((E555*H555),2)</f>
        <v>23.96</v>
      </c>
      <c r="J555" s="399"/>
    </row>
    <row r="556" spans="1:10" s="387" customFormat="1" ht="30" x14ac:dyDescent="0.25">
      <c r="A556" s="397" t="s">
        <v>15376</v>
      </c>
      <c r="B556" s="510">
        <v>89503</v>
      </c>
      <c r="C556" s="511" t="s">
        <v>1600</v>
      </c>
      <c r="D556" s="398" t="s">
        <v>925</v>
      </c>
      <c r="E556" s="512">
        <v>8</v>
      </c>
      <c r="F556" s="443">
        <f>VLOOKUP(B556,'Relatório de Composições'!A:I,9,0)</f>
        <v>23.68</v>
      </c>
      <c r="G556" s="513">
        <f t="shared" si="219"/>
        <v>0.2026</v>
      </c>
      <c r="H556" s="514">
        <f t="shared" si="220"/>
        <v>28.477567999999998</v>
      </c>
      <c r="I556" s="514">
        <f t="shared" si="221"/>
        <v>227.82</v>
      </c>
      <c r="J556" s="397"/>
    </row>
    <row r="557" spans="1:10" s="387" customFormat="1" x14ac:dyDescent="0.25">
      <c r="A557" s="525" t="s">
        <v>15377</v>
      </c>
      <c r="B557" s="526" t="s">
        <v>12047</v>
      </c>
      <c r="C557" s="527" t="s">
        <v>15378</v>
      </c>
      <c r="D557" s="425"/>
      <c r="E557" s="528"/>
      <c r="F557" s="426" t="s">
        <v>12047</v>
      </c>
      <c r="G557" s="529"/>
      <c r="H557" s="530"/>
      <c r="I557" s="530"/>
      <c r="J557" s="531"/>
    </row>
    <row r="558" spans="1:10" s="387" customFormat="1" ht="45" x14ac:dyDescent="0.25">
      <c r="A558" s="399" t="s">
        <v>15379</v>
      </c>
      <c r="B558" s="515">
        <v>89362</v>
      </c>
      <c r="C558" s="516" t="s">
        <v>1602</v>
      </c>
      <c r="D558" s="400" t="s">
        <v>925</v>
      </c>
      <c r="E558" s="517">
        <v>254</v>
      </c>
      <c r="F558" s="453">
        <f>VLOOKUP(B558,'Relatório de Composições'!A:I,9,0)</f>
        <v>8.1999999999999993</v>
      </c>
      <c r="G558" s="518">
        <f t="shared" ref="G558:G568" si="222">$J$1</f>
        <v>0.2026</v>
      </c>
      <c r="H558" s="519">
        <f t="shared" ref="H558:H568" si="223">F558*(1+G558)</f>
        <v>9.8613199999999974</v>
      </c>
      <c r="I558" s="519">
        <f t="shared" ref="I558:I568" si="224">ROUND((E558*H558),2)</f>
        <v>2504.7800000000002</v>
      </c>
      <c r="J558" s="399"/>
    </row>
    <row r="559" spans="1:10" s="387" customFormat="1" ht="45" x14ac:dyDescent="0.25">
      <c r="A559" s="393" t="s">
        <v>15380</v>
      </c>
      <c r="B559" s="401">
        <v>89413</v>
      </c>
      <c r="C559" s="395" t="s">
        <v>1604</v>
      </c>
      <c r="D559" s="392" t="s">
        <v>925</v>
      </c>
      <c r="E559" s="509">
        <v>30</v>
      </c>
      <c r="F559" s="394">
        <f>VLOOKUP(B559,'Relatório de Composições'!A:I,9,0)</f>
        <v>8.31</v>
      </c>
      <c r="G559" s="396">
        <f t="shared" si="222"/>
        <v>0.2026</v>
      </c>
      <c r="H559" s="402">
        <f t="shared" si="223"/>
        <v>9.9936059999999998</v>
      </c>
      <c r="I559" s="402">
        <f t="shared" si="224"/>
        <v>299.81</v>
      </c>
      <c r="J559" s="393"/>
    </row>
    <row r="560" spans="1:10" s="387" customFormat="1" ht="30" x14ac:dyDescent="0.25">
      <c r="A560" s="393" t="s">
        <v>15381</v>
      </c>
      <c r="B560" s="401">
        <v>89502</v>
      </c>
      <c r="C560" s="395" t="s">
        <v>1605</v>
      </c>
      <c r="D560" s="392" t="s">
        <v>925</v>
      </c>
      <c r="E560" s="509">
        <v>3</v>
      </c>
      <c r="F560" s="394">
        <f>VLOOKUP(B560,'Relatório de Composições'!A:I,9,0)</f>
        <v>15.340000000000002</v>
      </c>
      <c r="G560" s="396">
        <f t="shared" si="222"/>
        <v>0.2026</v>
      </c>
      <c r="H560" s="402">
        <f t="shared" si="223"/>
        <v>18.447884000000002</v>
      </c>
      <c r="I560" s="402">
        <f t="shared" si="224"/>
        <v>55.34</v>
      </c>
      <c r="J560" s="393"/>
    </row>
    <row r="561" spans="1:10" s="387" customFormat="1" ht="30" x14ac:dyDescent="0.25">
      <c r="A561" s="393" t="s">
        <v>15382</v>
      </c>
      <c r="B561" s="401">
        <v>89501</v>
      </c>
      <c r="C561" s="395" t="s">
        <v>1607</v>
      </c>
      <c r="D561" s="392" t="s">
        <v>925</v>
      </c>
      <c r="E561" s="509">
        <v>8</v>
      </c>
      <c r="F561" s="394">
        <f>VLOOKUP(B561,'Relatório de Composições'!A:I,9,0)</f>
        <v>13.430000000000001</v>
      </c>
      <c r="G561" s="396">
        <f t="shared" si="222"/>
        <v>0.2026</v>
      </c>
      <c r="H561" s="402">
        <f t="shared" si="223"/>
        <v>16.150918000000001</v>
      </c>
      <c r="I561" s="402">
        <f t="shared" si="224"/>
        <v>129.21</v>
      </c>
      <c r="J561" s="393"/>
    </row>
    <row r="562" spans="1:10" s="387" customFormat="1" ht="30" x14ac:dyDescent="0.25">
      <c r="A562" s="393" t="s">
        <v>15383</v>
      </c>
      <c r="B562" s="401">
        <v>89505</v>
      </c>
      <c r="C562" s="395" t="s">
        <v>1609</v>
      </c>
      <c r="D562" s="392" t="s">
        <v>925</v>
      </c>
      <c r="E562" s="509">
        <v>8</v>
      </c>
      <c r="F562" s="394">
        <f>VLOOKUP(B562,'Relatório de Composições'!A:I,9,0)</f>
        <v>35.480000000000004</v>
      </c>
      <c r="G562" s="396">
        <f t="shared" si="222"/>
        <v>0.2026</v>
      </c>
      <c r="H562" s="402">
        <f t="shared" si="223"/>
        <v>42.668247999999998</v>
      </c>
      <c r="I562" s="402">
        <f t="shared" si="224"/>
        <v>341.35</v>
      </c>
      <c r="J562" s="393"/>
    </row>
    <row r="563" spans="1:10" s="387" customFormat="1" ht="30" x14ac:dyDescent="0.25">
      <c r="A563" s="393" t="s">
        <v>15384</v>
      </c>
      <c r="B563" s="401">
        <v>89513</v>
      </c>
      <c r="C563" s="395" t="s">
        <v>1611</v>
      </c>
      <c r="D563" s="392" t="s">
        <v>925</v>
      </c>
      <c r="E563" s="509">
        <v>1</v>
      </c>
      <c r="F563" s="394">
        <f>VLOOKUP(B563,'Relatório de Composições'!A:I,9,0)</f>
        <v>111.7</v>
      </c>
      <c r="G563" s="396">
        <f t="shared" si="222"/>
        <v>0.2026</v>
      </c>
      <c r="H563" s="402">
        <f t="shared" si="223"/>
        <v>134.33042</v>
      </c>
      <c r="I563" s="402">
        <f t="shared" si="224"/>
        <v>134.33000000000001</v>
      </c>
      <c r="J563" s="393"/>
    </row>
    <row r="564" spans="1:10" s="387" customFormat="1" ht="45" x14ac:dyDescent="0.25">
      <c r="A564" s="393" t="s">
        <v>15385</v>
      </c>
      <c r="B564" s="401">
        <v>89368</v>
      </c>
      <c r="C564" s="395" t="s">
        <v>1613</v>
      </c>
      <c r="D564" s="392" t="s">
        <v>925</v>
      </c>
      <c r="E564" s="509">
        <v>2</v>
      </c>
      <c r="F564" s="394">
        <f>VLOOKUP(B564,'Relatório de Composições'!A:I,9,0)</f>
        <v>13.680000000000001</v>
      </c>
      <c r="G564" s="396">
        <f t="shared" si="222"/>
        <v>0.2026</v>
      </c>
      <c r="H564" s="402">
        <f t="shared" si="223"/>
        <v>16.451568000000002</v>
      </c>
      <c r="I564" s="402">
        <f t="shared" si="224"/>
        <v>32.9</v>
      </c>
      <c r="J564" s="393"/>
    </row>
    <row r="565" spans="1:10" s="387" customFormat="1" ht="45" x14ac:dyDescent="0.25">
      <c r="A565" s="393" t="s">
        <v>15386</v>
      </c>
      <c r="B565" s="401">
        <v>89363</v>
      </c>
      <c r="C565" s="395" t="s">
        <v>1615</v>
      </c>
      <c r="D565" s="392" t="s">
        <v>925</v>
      </c>
      <c r="E565" s="509">
        <v>1</v>
      </c>
      <c r="F565" s="394">
        <f>VLOOKUP(B565,'Relatório de Composições'!A:I,9,0)</f>
        <v>9.02</v>
      </c>
      <c r="G565" s="396">
        <f t="shared" si="222"/>
        <v>0.2026</v>
      </c>
      <c r="H565" s="402">
        <f t="shared" si="223"/>
        <v>10.847451999999999</v>
      </c>
      <c r="I565" s="402">
        <f t="shared" si="224"/>
        <v>10.85</v>
      </c>
      <c r="J565" s="393"/>
    </row>
    <row r="566" spans="1:10" s="387" customFormat="1" x14ac:dyDescent="0.25">
      <c r="A566" s="393" t="s">
        <v>15387</v>
      </c>
      <c r="B566" s="401" t="s">
        <v>1617</v>
      </c>
      <c r="C566" s="395" t="s">
        <v>1618</v>
      </c>
      <c r="D566" s="392" t="s">
        <v>925</v>
      </c>
      <c r="E566" s="509">
        <v>15</v>
      </c>
      <c r="F566" s="394">
        <f>VLOOKUP(B566,'Relatório de Composições'!A:I,9,0)</f>
        <v>10.45</v>
      </c>
      <c r="G566" s="396">
        <f t="shared" si="222"/>
        <v>0.2026</v>
      </c>
      <c r="H566" s="402">
        <f t="shared" si="223"/>
        <v>12.567169999999997</v>
      </c>
      <c r="I566" s="402">
        <f t="shared" si="224"/>
        <v>188.51</v>
      </c>
      <c r="J566" s="393"/>
    </row>
    <row r="567" spans="1:10" s="387" customFormat="1" ht="45" x14ac:dyDescent="0.25">
      <c r="A567" s="393" t="s">
        <v>15388</v>
      </c>
      <c r="B567" s="401">
        <v>89366</v>
      </c>
      <c r="C567" s="395" t="s">
        <v>1619</v>
      </c>
      <c r="D567" s="392" t="s">
        <v>925</v>
      </c>
      <c r="E567" s="509">
        <v>4</v>
      </c>
      <c r="F567" s="394">
        <f>VLOOKUP(B567,'Relatório de Composições'!A:I,9,0)</f>
        <v>15.219999999999999</v>
      </c>
      <c r="G567" s="396">
        <f t="shared" si="222"/>
        <v>0.2026</v>
      </c>
      <c r="H567" s="402">
        <f t="shared" si="223"/>
        <v>18.303571999999996</v>
      </c>
      <c r="I567" s="402">
        <f t="shared" si="224"/>
        <v>73.209999999999994</v>
      </c>
      <c r="J567" s="393"/>
    </row>
    <row r="568" spans="1:10" s="387" customFormat="1" ht="45" x14ac:dyDescent="0.25">
      <c r="A568" s="397" t="s">
        <v>15389</v>
      </c>
      <c r="B568" s="510">
        <v>90373</v>
      </c>
      <c r="C568" s="511" t="s">
        <v>1621</v>
      </c>
      <c r="D568" s="398" t="s">
        <v>925</v>
      </c>
      <c r="E568" s="512">
        <v>90</v>
      </c>
      <c r="F568" s="443">
        <f>VLOOKUP(B568,'Relatório de Composições'!A:I,9,0)</f>
        <v>13.99</v>
      </c>
      <c r="G568" s="513">
        <f t="shared" si="222"/>
        <v>0.2026</v>
      </c>
      <c r="H568" s="514">
        <f t="shared" si="223"/>
        <v>16.824373999999999</v>
      </c>
      <c r="I568" s="514">
        <f t="shared" si="224"/>
        <v>1514.19</v>
      </c>
      <c r="J568" s="397"/>
    </row>
    <row r="569" spans="1:10" s="387" customFormat="1" x14ac:dyDescent="0.25">
      <c r="A569" s="525" t="s">
        <v>15390</v>
      </c>
      <c r="B569" s="526" t="s">
        <v>12047</v>
      </c>
      <c r="C569" s="527" t="s">
        <v>15391</v>
      </c>
      <c r="D569" s="425"/>
      <c r="E569" s="528"/>
      <c r="F569" s="426" t="s">
        <v>12047</v>
      </c>
      <c r="G569" s="529"/>
      <c r="H569" s="530"/>
      <c r="I569" s="530"/>
      <c r="J569" s="531"/>
    </row>
    <row r="570" spans="1:10" s="387" customFormat="1" ht="45" x14ac:dyDescent="0.25">
      <c r="A570" s="448" t="s">
        <v>15392</v>
      </c>
      <c r="B570" s="520">
        <v>89384</v>
      </c>
      <c r="C570" s="521" t="s">
        <v>1623</v>
      </c>
      <c r="D570" s="447" t="s">
        <v>925</v>
      </c>
      <c r="E570" s="522">
        <v>15</v>
      </c>
      <c r="F570" s="449">
        <f>VLOOKUP(B570,'Relatório de Composições'!A:I,9,0)</f>
        <v>12.759999999999998</v>
      </c>
      <c r="G570" s="523">
        <f>$J$1</f>
        <v>0.2026</v>
      </c>
      <c r="H570" s="524">
        <f>F570*(1+G570)</f>
        <v>15.345175999999997</v>
      </c>
      <c r="I570" s="524">
        <f>ROUND((E570*H570),2)</f>
        <v>230.18</v>
      </c>
      <c r="J570" s="448"/>
    </row>
    <row r="571" spans="1:10" s="387" customFormat="1" x14ac:dyDescent="0.25">
      <c r="A571" s="525" t="s">
        <v>15393</v>
      </c>
      <c r="B571" s="526" t="s">
        <v>12047</v>
      </c>
      <c r="C571" s="527" t="s">
        <v>15394</v>
      </c>
      <c r="D571" s="425"/>
      <c r="E571" s="528"/>
      <c r="F571" s="426" t="s">
        <v>12047</v>
      </c>
      <c r="G571" s="529"/>
      <c r="H571" s="530"/>
      <c r="I571" s="530"/>
      <c r="J571" s="531"/>
    </row>
    <row r="572" spans="1:10" s="387" customFormat="1" ht="30" x14ac:dyDescent="0.25">
      <c r="A572" s="399" t="s">
        <v>15395</v>
      </c>
      <c r="B572" s="515">
        <v>89395</v>
      </c>
      <c r="C572" s="516" t="s">
        <v>1625</v>
      </c>
      <c r="D572" s="400" t="s">
        <v>925</v>
      </c>
      <c r="E572" s="517">
        <v>48</v>
      </c>
      <c r="F572" s="453">
        <f>VLOOKUP(B572,'Relatório de Composições'!A:I,9,0)</f>
        <v>11.47</v>
      </c>
      <c r="G572" s="518">
        <f t="shared" ref="G572:G581" si="225">$J$1</f>
        <v>0.2026</v>
      </c>
      <c r="H572" s="519">
        <f t="shared" ref="H572:H581" si="226">F572*(1+G572)</f>
        <v>13.793821999999999</v>
      </c>
      <c r="I572" s="519">
        <f t="shared" ref="I572:I581" si="227">ROUND((E572*H572),2)</f>
        <v>662.1</v>
      </c>
      <c r="J572" s="399"/>
    </row>
    <row r="573" spans="1:10" s="387" customFormat="1" ht="30" x14ac:dyDescent="0.25">
      <c r="A573" s="393" t="s">
        <v>15396</v>
      </c>
      <c r="B573" s="401">
        <v>89398</v>
      </c>
      <c r="C573" s="395" t="s">
        <v>1627</v>
      </c>
      <c r="D573" s="392" t="s">
        <v>925</v>
      </c>
      <c r="E573" s="509">
        <v>1</v>
      </c>
      <c r="F573" s="394">
        <f>VLOOKUP(B573,'Relatório de Composições'!A:I,9,0)</f>
        <v>16.759999999999998</v>
      </c>
      <c r="G573" s="396">
        <f t="shared" si="225"/>
        <v>0.2026</v>
      </c>
      <c r="H573" s="402">
        <f t="shared" si="226"/>
        <v>20.155575999999996</v>
      </c>
      <c r="I573" s="402">
        <f t="shared" si="227"/>
        <v>20.16</v>
      </c>
      <c r="J573" s="393"/>
    </row>
    <row r="574" spans="1:10" s="387" customFormat="1" ht="30" x14ac:dyDescent="0.25">
      <c r="A574" s="393" t="s">
        <v>15397</v>
      </c>
      <c r="B574" s="401">
        <v>89629</v>
      </c>
      <c r="C574" s="395" t="s">
        <v>1628</v>
      </c>
      <c r="D574" s="392" t="s">
        <v>925</v>
      </c>
      <c r="E574" s="509">
        <v>5</v>
      </c>
      <c r="F574" s="394">
        <f>VLOOKUP(B574,'Relatório de Composições'!A:I,9,0)</f>
        <v>83.62</v>
      </c>
      <c r="G574" s="396">
        <f t="shared" si="225"/>
        <v>0.2026</v>
      </c>
      <c r="H574" s="402">
        <f t="shared" si="226"/>
        <v>100.56141199999999</v>
      </c>
      <c r="I574" s="402">
        <f t="shared" si="227"/>
        <v>502.81</v>
      </c>
      <c r="J574" s="393"/>
    </row>
    <row r="575" spans="1:10" s="387" customFormat="1" ht="30" x14ac:dyDescent="0.25">
      <c r="A575" s="393" t="s">
        <v>15398</v>
      </c>
      <c r="B575" s="401">
        <v>89625</v>
      </c>
      <c r="C575" s="395" t="s">
        <v>1630</v>
      </c>
      <c r="D575" s="392" t="s">
        <v>925</v>
      </c>
      <c r="E575" s="509">
        <v>9</v>
      </c>
      <c r="F575" s="394">
        <f>VLOOKUP(B575,'Relatório de Composições'!A:I,9,0)</f>
        <v>21.189999999999998</v>
      </c>
      <c r="G575" s="396">
        <f t="shared" si="225"/>
        <v>0.2026</v>
      </c>
      <c r="H575" s="402">
        <f t="shared" si="226"/>
        <v>25.483093999999994</v>
      </c>
      <c r="I575" s="402">
        <f t="shared" si="227"/>
        <v>229.35</v>
      </c>
      <c r="J575" s="393"/>
    </row>
    <row r="576" spans="1:10" s="387" customFormat="1" ht="30" x14ac:dyDescent="0.25">
      <c r="A576" s="393" t="s">
        <v>15399</v>
      </c>
      <c r="B576" s="401">
        <v>89628</v>
      </c>
      <c r="C576" s="395" t="s">
        <v>1632</v>
      </c>
      <c r="D576" s="392" t="s">
        <v>925</v>
      </c>
      <c r="E576" s="509">
        <v>18</v>
      </c>
      <c r="F576" s="394">
        <f>VLOOKUP(B576,'Relatório de Composições'!A:I,9,0)</f>
        <v>45.34</v>
      </c>
      <c r="G576" s="396">
        <f t="shared" si="225"/>
        <v>0.2026</v>
      </c>
      <c r="H576" s="402">
        <f t="shared" si="226"/>
        <v>54.525883999999998</v>
      </c>
      <c r="I576" s="402">
        <f t="shared" si="227"/>
        <v>981.47</v>
      </c>
      <c r="J576" s="393"/>
    </row>
    <row r="577" spans="1:10" s="387" customFormat="1" ht="45" x14ac:dyDescent="0.25">
      <c r="A577" s="393" t="s">
        <v>15400</v>
      </c>
      <c r="B577" s="401">
        <v>89400</v>
      </c>
      <c r="C577" s="395" t="s">
        <v>1634</v>
      </c>
      <c r="D577" s="392" t="s">
        <v>925</v>
      </c>
      <c r="E577" s="509">
        <v>2</v>
      </c>
      <c r="F577" s="394">
        <f>VLOOKUP(B577,'Relatório de Composições'!A:I,9,0)</f>
        <v>18.91</v>
      </c>
      <c r="G577" s="396">
        <f t="shared" si="225"/>
        <v>0.2026</v>
      </c>
      <c r="H577" s="402">
        <f t="shared" si="226"/>
        <v>22.741166</v>
      </c>
      <c r="I577" s="402">
        <f t="shared" si="227"/>
        <v>45.48</v>
      </c>
      <c r="J577" s="393"/>
    </row>
    <row r="578" spans="1:10" s="387" customFormat="1" ht="45" x14ac:dyDescent="0.25">
      <c r="A578" s="393" t="s">
        <v>15401</v>
      </c>
      <c r="B578" s="401">
        <v>89627</v>
      </c>
      <c r="C578" s="395" t="s">
        <v>1636</v>
      </c>
      <c r="D578" s="392" t="s">
        <v>925</v>
      </c>
      <c r="E578" s="509">
        <v>10</v>
      </c>
      <c r="F578" s="394">
        <f>VLOOKUP(B578,'Relatório de Composições'!A:I,9,0)</f>
        <v>19.939999999999998</v>
      </c>
      <c r="G578" s="396">
        <f t="shared" si="225"/>
        <v>0.2026</v>
      </c>
      <c r="H578" s="402">
        <f t="shared" si="226"/>
        <v>23.979843999999996</v>
      </c>
      <c r="I578" s="402">
        <f t="shared" si="227"/>
        <v>239.8</v>
      </c>
      <c r="J578" s="393"/>
    </row>
    <row r="579" spans="1:10" s="387" customFormat="1" ht="45" x14ac:dyDescent="0.25">
      <c r="A579" s="393" t="s">
        <v>15402</v>
      </c>
      <c r="B579" s="401">
        <v>89630</v>
      </c>
      <c r="C579" s="395" t="s">
        <v>1638</v>
      </c>
      <c r="D579" s="392" t="s">
        <v>925</v>
      </c>
      <c r="E579" s="509">
        <v>1</v>
      </c>
      <c r="F579" s="394">
        <f>VLOOKUP(B579,'Relatório de Composições'!A:I,9,0)</f>
        <v>72.210000000000008</v>
      </c>
      <c r="G579" s="396">
        <f t="shared" si="225"/>
        <v>0.2026</v>
      </c>
      <c r="H579" s="402">
        <f t="shared" si="226"/>
        <v>86.839746000000005</v>
      </c>
      <c r="I579" s="402">
        <f t="shared" si="227"/>
        <v>86.84</v>
      </c>
      <c r="J579" s="393"/>
    </row>
    <row r="580" spans="1:10" s="387" customFormat="1" ht="45" x14ac:dyDescent="0.25">
      <c r="A580" s="393" t="s">
        <v>15403</v>
      </c>
      <c r="B580" s="401">
        <v>89632</v>
      </c>
      <c r="C580" s="395" t="s">
        <v>1640</v>
      </c>
      <c r="D580" s="392" t="s">
        <v>925</v>
      </c>
      <c r="E580" s="509">
        <v>5</v>
      </c>
      <c r="F580" s="394">
        <f>VLOOKUP(B580,'Relatório de Composições'!A:I,9,0)</f>
        <v>104.53</v>
      </c>
      <c r="G580" s="396">
        <f t="shared" si="225"/>
        <v>0.2026</v>
      </c>
      <c r="H580" s="402">
        <f t="shared" si="226"/>
        <v>125.70777799999999</v>
      </c>
      <c r="I580" s="402">
        <f t="shared" si="227"/>
        <v>628.54</v>
      </c>
      <c r="J580" s="393"/>
    </row>
    <row r="581" spans="1:10" s="387" customFormat="1" ht="45" x14ac:dyDescent="0.25">
      <c r="A581" s="397" t="s">
        <v>15404</v>
      </c>
      <c r="B581" s="510">
        <v>89396</v>
      </c>
      <c r="C581" s="511" t="s">
        <v>1642</v>
      </c>
      <c r="D581" s="398" t="s">
        <v>925</v>
      </c>
      <c r="E581" s="512">
        <v>2</v>
      </c>
      <c r="F581" s="443">
        <f>VLOOKUP(B581,'Relatório de Composições'!A:I,9,0)</f>
        <v>19.610000000000003</v>
      </c>
      <c r="G581" s="513">
        <f t="shared" si="225"/>
        <v>0.2026</v>
      </c>
      <c r="H581" s="514">
        <f t="shared" si="226"/>
        <v>23.582986000000002</v>
      </c>
      <c r="I581" s="514">
        <f t="shared" si="227"/>
        <v>47.17</v>
      </c>
      <c r="J581" s="397"/>
    </row>
    <row r="582" spans="1:10" s="387" customFormat="1" x14ac:dyDescent="0.25">
      <c r="A582" s="525" t="s">
        <v>15405</v>
      </c>
      <c r="B582" s="526" t="s">
        <v>12047</v>
      </c>
      <c r="C582" s="527" t="s">
        <v>15406</v>
      </c>
      <c r="D582" s="425"/>
      <c r="E582" s="528"/>
      <c r="F582" s="426" t="s">
        <v>12047</v>
      </c>
      <c r="G582" s="529"/>
      <c r="H582" s="530"/>
      <c r="I582" s="530"/>
      <c r="J582" s="531"/>
    </row>
    <row r="583" spans="1:10" s="387" customFormat="1" ht="30" x14ac:dyDescent="0.25">
      <c r="A583" s="448" t="s">
        <v>15407</v>
      </c>
      <c r="B583" s="520">
        <v>89382</v>
      </c>
      <c r="C583" s="521" t="s">
        <v>1644</v>
      </c>
      <c r="D583" s="447" t="s">
        <v>925</v>
      </c>
      <c r="E583" s="522">
        <v>4</v>
      </c>
      <c r="F583" s="449">
        <f>VLOOKUP(B583,'Relatório de Composições'!A:I,9,0)</f>
        <v>14.919999999999998</v>
      </c>
      <c r="G583" s="523">
        <f>$J$1</f>
        <v>0.2026</v>
      </c>
      <c r="H583" s="524">
        <f>F583*(1+G583)</f>
        <v>17.942791999999997</v>
      </c>
      <c r="I583" s="524">
        <f>ROUND((E583*H583),2)</f>
        <v>71.77</v>
      </c>
      <c r="J583" s="448"/>
    </row>
    <row r="584" spans="1:10" s="387" customFormat="1" x14ac:dyDescent="0.25">
      <c r="A584" s="404" t="s">
        <v>15408</v>
      </c>
      <c r="B584" s="429" t="s">
        <v>12047</v>
      </c>
      <c r="C584" s="405" t="s">
        <v>15409</v>
      </c>
      <c r="D584" s="406"/>
      <c r="E584" s="407"/>
      <c r="F584" s="408" t="s">
        <v>12047</v>
      </c>
      <c r="G584" s="430"/>
      <c r="H584" s="499"/>
      <c r="I584" s="499"/>
      <c r="J584" s="410"/>
    </row>
    <row r="585" spans="1:10" s="387" customFormat="1" x14ac:dyDescent="0.25">
      <c r="A585" s="417" t="s">
        <v>15410</v>
      </c>
      <c r="B585" s="432" t="s">
        <v>12047</v>
      </c>
      <c r="C585" s="418" t="s">
        <v>15411</v>
      </c>
      <c r="D585" s="419"/>
      <c r="E585" s="420"/>
      <c r="F585" s="421" t="s">
        <v>12047</v>
      </c>
      <c r="G585" s="427"/>
      <c r="H585" s="500"/>
      <c r="I585" s="500"/>
      <c r="J585" s="423"/>
    </row>
    <row r="586" spans="1:10" s="387" customFormat="1" ht="60" x14ac:dyDescent="0.25">
      <c r="A586" s="399" t="s">
        <v>15412</v>
      </c>
      <c r="B586" s="515">
        <v>94490</v>
      </c>
      <c r="C586" s="516" t="s">
        <v>1645</v>
      </c>
      <c r="D586" s="400" t="s">
        <v>925</v>
      </c>
      <c r="E586" s="517">
        <v>6</v>
      </c>
      <c r="F586" s="453">
        <f>VLOOKUP(B586,'Relatório de Composições'!A:I,9,0)</f>
        <v>57.51</v>
      </c>
      <c r="G586" s="518">
        <f t="shared" ref="G586:G588" si="228">$J$1</f>
        <v>0.2026</v>
      </c>
      <c r="H586" s="519">
        <f t="shared" ref="H586:H588" si="229">F586*(1+G586)</f>
        <v>69.161525999999995</v>
      </c>
      <c r="I586" s="519">
        <f t="shared" ref="I586:I588" si="230">ROUND((E586*H586),2)</f>
        <v>414.97</v>
      </c>
      <c r="J586" s="399"/>
    </row>
    <row r="587" spans="1:10" s="387" customFormat="1" ht="30" x14ac:dyDescent="0.25">
      <c r="A587" s="393" t="s">
        <v>15413</v>
      </c>
      <c r="B587" s="401" t="s">
        <v>1647</v>
      </c>
      <c r="C587" s="395" t="s">
        <v>1648</v>
      </c>
      <c r="D587" s="392" t="s">
        <v>925</v>
      </c>
      <c r="E587" s="509">
        <v>2</v>
      </c>
      <c r="F587" s="394">
        <f>VLOOKUP(B587,'Relatório de Composições'!A:I,9,0)</f>
        <v>96.41</v>
      </c>
      <c r="G587" s="396">
        <f t="shared" si="228"/>
        <v>0.2026</v>
      </c>
      <c r="H587" s="402">
        <f t="shared" si="229"/>
        <v>115.94266599999999</v>
      </c>
      <c r="I587" s="402">
        <f t="shared" si="230"/>
        <v>231.89</v>
      </c>
      <c r="J587" s="393"/>
    </row>
    <row r="588" spans="1:10" s="387" customFormat="1" ht="30" x14ac:dyDescent="0.25">
      <c r="A588" s="397" t="s">
        <v>15414</v>
      </c>
      <c r="B588" s="510">
        <v>99630</v>
      </c>
      <c r="C588" s="511" t="s">
        <v>1650</v>
      </c>
      <c r="D588" s="398" t="s">
        <v>925</v>
      </c>
      <c r="E588" s="512">
        <v>2</v>
      </c>
      <c r="F588" s="443">
        <f>VLOOKUP(B588,'Relatório de Composições'!A:I,9,0)</f>
        <v>107.24000000000001</v>
      </c>
      <c r="G588" s="513">
        <f t="shared" si="228"/>
        <v>0.2026</v>
      </c>
      <c r="H588" s="514">
        <f t="shared" si="229"/>
        <v>128.966824</v>
      </c>
      <c r="I588" s="514">
        <f t="shared" si="230"/>
        <v>257.93</v>
      </c>
      <c r="J588" s="397"/>
    </row>
    <row r="589" spans="1:10" s="387" customFormat="1" x14ac:dyDescent="0.25">
      <c r="A589" s="525" t="s">
        <v>15415</v>
      </c>
      <c r="B589" s="526" t="s">
        <v>12047</v>
      </c>
      <c r="C589" s="527" t="s">
        <v>15416</v>
      </c>
      <c r="D589" s="425"/>
      <c r="E589" s="528"/>
      <c r="F589" s="426" t="s">
        <v>12047</v>
      </c>
      <c r="G589" s="529"/>
      <c r="H589" s="530"/>
      <c r="I589" s="530"/>
      <c r="J589" s="531"/>
    </row>
    <row r="590" spans="1:10" s="387" customFormat="1" ht="45" x14ac:dyDescent="0.25">
      <c r="A590" s="448" t="s">
        <v>15417</v>
      </c>
      <c r="B590" s="520">
        <v>89985</v>
      </c>
      <c r="C590" s="521" t="s">
        <v>1653</v>
      </c>
      <c r="D590" s="447" t="s">
        <v>925</v>
      </c>
      <c r="E590" s="522">
        <v>14</v>
      </c>
      <c r="F590" s="449">
        <f>VLOOKUP(B590,'Relatório de Composições'!A:I,9,0)</f>
        <v>75.25</v>
      </c>
      <c r="G590" s="523">
        <f>$J$1</f>
        <v>0.2026</v>
      </c>
      <c r="H590" s="524">
        <f>F590*(1+G590)</f>
        <v>90.495649999999998</v>
      </c>
      <c r="I590" s="524">
        <f>ROUND((E590*H590),2)</f>
        <v>1266.94</v>
      </c>
      <c r="J590" s="448"/>
    </row>
    <row r="591" spans="1:10" s="387" customFormat="1" x14ac:dyDescent="0.25">
      <c r="A591" s="525" t="s">
        <v>15418</v>
      </c>
      <c r="B591" s="526" t="s">
        <v>12047</v>
      </c>
      <c r="C591" s="527" t="s">
        <v>15419</v>
      </c>
      <c r="D591" s="425"/>
      <c r="E591" s="528"/>
      <c r="F591" s="426" t="s">
        <v>12047</v>
      </c>
      <c r="G591" s="529"/>
      <c r="H591" s="530"/>
      <c r="I591" s="530"/>
      <c r="J591" s="531"/>
    </row>
    <row r="592" spans="1:10" s="387" customFormat="1" ht="45" x14ac:dyDescent="0.25">
      <c r="A592" s="399" t="s">
        <v>15420</v>
      </c>
      <c r="B592" s="515">
        <v>89987</v>
      </c>
      <c r="C592" s="516" t="s">
        <v>1655</v>
      </c>
      <c r="D592" s="400" t="s">
        <v>925</v>
      </c>
      <c r="E592" s="517">
        <v>50</v>
      </c>
      <c r="F592" s="453">
        <f>VLOOKUP(B592,'Relatório de Composições'!A:I,9,0)</f>
        <v>79.23</v>
      </c>
      <c r="G592" s="518">
        <f t="shared" ref="G592:G596" si="231">$J$1</f>
        <v>0.2026</v>
      </c>
      <c r="H592" s="519">
        <f t="shared" ref="H592:H596" si="232">F592*(1+G592)</f>
        <v>95.281998000000002</v>
      </c>
      <c r="I592" s="519">
        <f t="shared" ref="I592:I596" si="233">ROUND((E592*H592),2)</f>
        <v>4764.1000000000004</v>
      </c>
      <c r="J592" s="399"/>
    </row>
    <row r="593" spans="1:10" s="387" customFormat="1" ht="75" x14ac:dyDescent="0.25">
      <c r="A593" s="393" t="s">
        <v>15421</v>
      </c>
      <c r="B593" s="401">
        <v>94792</v>
      </c>
      <c r="C593" s="395" t="s">
        <v>1657</v>
      </c>
      <c r="D593" s="392" t="s">
        <v>925</v>
      </c>
      <c r="E593" s="509">
        <v>6</v>
      </c>
      <c r="F593" s="394">
        <f>VLOOKUP(B593,'Relatório de Composições'!A:I,9,0)</f>
        <v>96.539999999999992</v>
      </c>
      <c r="G593" s="396">
        <f t="shared" si="231"/>
        <v>0.2026</v>
      </c>
      <c r="H593" s="402">
        <f t="shared" si="232"/>
        <v>116.09900399999998</v>
      </c>
      <c r="I593" s="402">
        <f t="shared" si="233"/>
        <v>696.59</v>
      </c>
      <c r="J593" s="393"/>
    </row>
    <row r="594" spans="1:10" s="387" customFormat="1" ht="75" x14ac:dyDescent="0.25">
      <c r="A594" s="393" t="s">
        <v>15422</v>
      </c>
      <c r="B594" s="401">
        <v>94794</v>
      </c>
      <c r="C594" s="395" t="s">
        <v>1659</v>
      </c>
      <c r="D594" s="392" t="s">
        <v>925</v>
      </c>
      <c r="E594" s="509">
        <v>1</v>
      </c>
      <c r="F594" s="394">
        <f>VLOOKUP(B594,'Relatório de Composições'!A:I,9,0)</f>
        <v>140.25</v>
      </c>
      <c r="G594" s="396">
        <f t="shared" si="231"/>
        <v>0.2026</v>
      </c>
      <c r="H594" s="402">
        <f t="shared" si="232"/>
        <v>168.66464999999999</v>
      </c>
      <c r="I594" s="402">
        <f t="shared" si="233"/>
        <v>168.66</v>
      </c>
      <c r="J594" s="393"/>
    </row>
    <row r="595" spans="1:10" s="387" customFormat="1" ht="60" x14ac:dyDescent="0.25">
      <c r="A595" s="393" t="s">
        <v>15423</v>
      </c>
      <c r="B595" s="401">
        <v>94497</v>
      </c>
      <c r="C595" s="395" t="s">
        <v>1661</v>
      </c>
      <c r="D595" s="392" t="s">
        <v>925</v>
      </c>
      <c r="E595" s="509">
        <v>1</v>
      </c>
      <c r="F595" s="394">
        <f>VLOOKUP(B595,'Relatório de Composições'!A:I,9,0)</f>
        <v>89.009999999999991</v>
      </c>
      <c r="G595" s="396">
        <f t="shared" si="231"/>
        <v>0.2026</v>
      </c>
      <c r="H595" s="402">
        <f t="shared" si="232"/>
        <v>107.04342599999998</v>
      </c>
      <c r="I595" s="402">
        <f t="shared" si="233"/>
        <v>107.04</v>
      </c>
      <c r="J595" s="393"/>
    </row>
    <row r="596" spans="1:10" s="387" customFormat="1" ht="60" x14ac:dyDescent="0.25">
      <c r="A596" s="397" t="s">
        <v>15424</v>
      </c>
      <c r="B596" s="510">
        <v>94495</v>
      </c>
      <c r="C596" s="511" t="s">
        <v>1663</v>
      </c>
      <c r="D596" s="398" t="s">
        <v>925</v>
      </c>
      <c r="E596" s="512">
        <v>1</v>
      </c>
      <c r="F596" s="443">
        <f>VLOOKUP(B596,'Relatório de Composições'!A:I,9,0)</f>
        <v>51.56</v>
      </c>
      <c r="G596" s="513">
        <f t="shared" si="231"/>
        <v>0.2026</v>
      </c>
      <c r="H596" s="514">
        <f t="shared" si="232"/>
        <v>62.006055999999994</v>
      </c>
      <c r="I596" s="514">
        <f t="shared" si="233"/>
        <v>62.01</v>
      </c>
      <c r="J596" s="397"/>
    </row>
    <row r="597" spans="1:10" s="387" customFormat="1" x14ac:dyDescent="0.25">
      <c r="A597" s="404" t="s">
        <v>15425</v>
      </c>
      <c r="B597" s="429" t="s">
        <v>12047</v>
      </c>
      <c r="C597" s="405" t="s">
        <v>12198</v>
      </c>
      <c r="D597" s="406"/>
      <c r="E597" s="407"/>
      <c r="F597" s="408" t="s">
        <v>12047</v>
      </c>
      <c r="G597" s="430"/>
      <c r="H597" s="499"/>
      <c r="I597" s="499"/>
      <c r="J597" s="410"/>
    </row>
    <row r="598" spans="1:10" s="387" customFormat="1" x14ac:dyDescent="0.25">
      <c r="A598" s="417" t="s">
        <v>15426</v>
      </c>
      <c r="B598" s="432" t="s">
        <v>12047</v>
      </c>
      <c r="C598" s="418" t="s">
        <v>15427</v>
      </c>
      <c r="D598" s="419"/>
      <c r="E598" s="420"/>
      <c r="F598" s="421" t="s">
        <v>12047</v>
      </c>
      <c r="G598" s="427"/>
      <c r="H598" s="500"/>
      <c r="I598" s="500"/>
      <c r="J598" s="423"/>
    </row>
    <row r="599" spans="1:10" s="387" customFormat="1" ht="45" x14ac:dyDescent="0.25">
      <c r="A599" s="399" t="s">
        <v>15428</v>
      </c>
      <c r="B599" s="515">
        <v>95676</v>
      </c>
      <c r="C599" s="516" t="s">
        <v>1665</v>
      </c>
      <c r="D599" s="400" t="s">
        <v>925</v>
      </c>
      <c r="E599" s="517">
        <v>1</v>
      </c>
      <c r="F599" s="453">
        <f>VLOOKUP(B599,'Relatório de Composições'!A:I,9,0)</f>
        <v>116.58999999999999</v>
      </c>
      <c r="G599" s="518">
        <f t="shared" ref="G599:G600" si="234">$J$1</f>
        <v>0.2026</v>
      </c>
      <c r="H599" s="519">
        <f t="shared" ref="H599:H600" si="235">F599*(1+G599)</f>
        <v>140.21113399999999</v>
      </c>
      <c r="I599" s="519">
        <f t="shared" ref="I599:I600" si="236">ROUND((E599*H599),2)</f>
        <v>140.21</v>
      </c>
      <c r="J599" s="399"/>
    </row>
    <row r="600" spans="1:10" s="387" customFormat="1" x14ac:dyDescent="0.25">
      <c r="A600" s="397" t="s">
        <v>15429</v>
      </c>
      <c r="B600" s="510" t="s">
        <v>15430</v>
      </c>
      <c r="C600" s="511" t="s">
        <v>1666</v>
      </c>
      <c r="D600" s="398" t="s">
        <v>925</v>
      </c>
      <c r="E600" s="512">
        <v>1</v>
      </c>
      <c r="F600" s="443">
        <f>VLOOKUP(B600,'Relatório de Composições'!A:I,9,0)</f>
        <v>371.5</v>
      </c>
      <c r="G600" s="513">
        <f t="shared" si="234"/>
        <v>0.2026</v>
      </c>
      <c r="H600" s="514">
        <f t="shared" si="235"/>
        <v>446.76589999999999</v>
      </c>
      <c r="I600" s="514">
        <f t="shared" si="236"/>
        <v>446.77</v>
      </c>
      <c r="J600" s="397"/>
    </row>
    <row r="601" spans="1:10" s="387" customFormat="1" x14ac:dyDescent="0.25">
      <c r="A601" s="404" t="s">
        <v>15441</v>
      </c>
      <c r="B601" s="429" t="s">
        <v>12047</v>
      </c>
      <c r="C601" s="405" t="s">
        <v>15442</v>
      </c>
      <c r="D601" s="406"/>
      <c r="E601" s="407"/>
      <c r="F601" s="408" t="s">
        <v>12047</v>
      </c>
      <c r="G601" s="430"/>
      <c r="H601" s="499"/>
      <c r="I601" s="499"/>
      <c r="J601" s="410"/>
    </row>
    <row r="602" spans="1:10" s="387" customFormat="1" x14ac:dyDescent="0.25">
      <c r="A602" s="411" t="s">
        <v>15443</v>
      </c>
      <c r="B602" s="433" t="s">
        <v>12047</v>
      </c>
      <c r="C602" s="412" t="s">
        <v>15444</v>
      </c>
      <c r="D602" s="413"/>
      <c r="E602" s="414"/>
      <c r="F602" s="415" t="s">
        <v>12047</v>
      </c>
      <c r="G602" s="431"/>
      <c r="H602" s="501"/>
      <c r="I602" s="501"/>
      <c r="J602" s="416"/>
    </row>
    <row r="603" spans="1:10" s="387" customFormat="1" x14ac:dyDescent="0.25">
      <c r="A603" s="417" t="s">
        <v>15445</v>
      </c>
      <c r="B603" s="432" t="s">
        <v>12047</v>
      </c>
      <c r="C603" s="418" t="s">
        <v>15446</v>
      </c>
      <c r="D603" s="419"/>
      <c r="E603" s="420"/>
      <c r="F603" s="421" t="s">
        <v>12047</v>
      </c>
      <c r="G603" s="427"/>
      <c r="H603" s="500"/>
      <c r="I603" s="500"/>
      <c r="J603" s="423"/>
    </row>
    <row r="604" spans="1:10" s="387" customFormat="1" ht="30" x14ac:dyDescent="0.25">
      <c r="A604" s="399" t="s">
        <v>512</v>
      </c>
      <c r="B604" s="515">
        <v>89449</v>
      </c>
      <c r="C604" s="516" t="s">
        <v>1556</v>
      </c>
      <c r="D604" s="400" t="s">
        <v>934</v>
      </c>
      <c r="E604" s="517">
        <v>33.9</v>
      </c>
      <c r="F604" s="453">
        <f>VLOOKUP(B604,'Relatório de Composições'!A:I,9,0)</f>
        <v>17.100000000000001</v>
      </c>
      <c r="G604" s="518">
        <f t="shared" ref="G604:G608" si="237">$J$1</f>
        <v>0.2026</v>
      </c>
      <c r="H604" s="519">
        <f t="shared" ref="H604:H608" si="238">F604*(1+G604)</f>
        <v>20.56446</v>
      </c>
      <c r="I604" s="519">
        <f t="shared" ref="I604:I608" si="239">ROUND((E604*H604),2)</f>
        <v>697.14</v>
      </c>
      <c r="J604" s="399"/>
    </row>
    <row r="605" spans="1:10" s="387" customFormat="1" ht="30" x14ac:dyDescent="0.25">
      <c r="A605" s="393" t="s">
        <v>513</v>
      </c>
      <c r="B605" s="401">
        <v>89450</v>
      </c>
      <c r="C605" s="395" t="s">
        <v>1558</v>
      </c>
      <c r="D605" s="392" t="s">
        <v>934</v>
      </c>
      <c r="E605" s="509">
        <v>20.2</v>
      </c>
      <c r="F605" s="394">
        <f>VLOOKUP(B605,'Relatório de Composições'!A:I,9,0)</f>
        <v>28.229999999999997</v>
      </c>
      <c r="G605" s="396">
        <f t="shared" si="237"/>
        <v>0.2026</v>
      </c>
      <c r="H605" s="402">
        <f t="shared" si="238"/>
        <v>33.949397999999995</v>
      </c>
      <c r="I605" s="402">
        <f t="shared" si="239"/>
        <v>685.78</v>
      </c>
      <c r="J605" s="393"/>
    </row>
    <row r="606" spans="1:10" s="387" customFormat="1" ht="45" x14ac:dyDescent="0.25">
      <c r="A606" s="393" t="s">
        <v>515</v>
      </c>
      <c r="B606" s="401">
        <v>94649</v>
      </c>
      <c r="C606" s="395" t="s">
        <v>1667</v>
      </c>
      <c r="D606" s="392" t="s">
        <v>934</v>
      </c>
      <c r="E606" s="509">
        <v>19.100000000000001</v>
      </c>
      <c r="F606" s="394">
        <f>VLOOKUP(B606,'Relatório de Composições'!A:I,9,0)</f>
        <v>14.889999999999999</v>
      </c>
      <c r="G606" s="396">
        <f t="shared" si="237"/>
        <v>0.2026</v>
      </c>
      <c r="H606" s="402">
        <f t="shared" si="238"/>
        <v>17.906713999999997</v>
      </c>
      <c r="I606" s="402">
        <f t="shared" si="239"/>
        <v>342.02</v>
      </c>
      <c r="J606" s="393"/>
    </row>
    <row r="607" spans="1:10" s="387" customFormat="1" ht="45" x14ac:dyDescent="0.25">
      <c r="A607" s="393" t="s">
        <v>517</v>
      </c>
      <c r="B607" s="401">
        <v>94654</v>
      </c>
      <c r="C607" s="395" t="s">
        <v>1668</v>
      </c>
      <c r="D607" s="392" t="s">
        <v>934</v>
      </c>
      <c r="E607" s="509">
        <v>9.4</v>
      </c>
      <c r="F607" s="394">
        <f>VLOOKUP(B607,'Relatório de Composições'!A:I,9,0)</f>
        <v>72.28</v>
      </c>
      <c r="G607" s="396">
        <f t="shared" si="237"/>
        <v>0.2026</v>
      </c>
      <c r="H607" s="402">
        <f t="shared" si="238"/>
        <v>86.923927999999989</v>
      </c>
      <c r="I607" s="402">
        <f t="shared" si="239"/>
        <v>817.08</v>
      </c>
      <c r="J607" s="393"/>
    </row>
    <row r="608" spans="1:10" s="387" customFormat="1" ht="30" x14ac:dyDescent="0.25">
      <c r="A608" s="397" t="s">
        <v>518</v>
      </c>
      <c r="B608" s="510">
        <v>89356</v>
      </c>
      <c r="C608" s="511" t="s">
        <v>1551</v>
      </c>
      <c r="D608" s="398" t="s">
        <v>934</v>
      </c>
      <c r="E608" s="512">
        <v>0.8</v>
      </c>
      <c r="F608" s="443">
        <f>VLOOKUP(B608,'Relatório de Composições'!A:I,9,0)</f>
        <v>19.870000000000005</v>
      </c>
      <c r="G608" s="513">
        <f t="shared" si="237"/>
        <v>0.2026</v>
      </c>
      <c r="H608" s="514">
        <f t="shared" si="238"/>
        <v>23.895662000000005</v>
      </c>
      <c r="I608" s="514">
        <f t="shared" si="239"/>
        <v>19.12</v>
      </c>
      <c r="J608" s="397"/>
    </row>
    <row r="609" spans="1:10" s="387" customFormat="1" x14ac:dyDescent="0.25">
      <c r="A609" s="525" t="s">
        <v>15447</v>
      </c>
      <c r="B609" s="526" t="s">
        <v>12047</v>
      </c>
      <c r="C609" s="527" t="s">
        <v>15351</v>
      </c>
      <c r="D609" s="425"/>
      <c r="E609" s="528"/>
      <c r="F609" s="426" t="s">
        <v>12047</v>
      </c>
      <c r="G609" s="529"/>
      <c r="H609" s="530"/>
      <c r="I609" s="530"/>
      <c r="J609" s="531"/>
    </row>
    <row r="610" spans="1:10" s="387" customFormat="1" ht="60" x14ac:dyDescent="0.25">
      <c r="A610" s="399" t="s">
        <v>520</v>
      </c>
      <c r="B610" s="515">
        <v>94709</v>
      </c>
      <c r="C610" s="516" t="s">
        <v>1669</v>
      </c>
      <c r="D610" s="400" t="s">
        <v>925</v>
      </c>
      <c r="E610" s="517">
        <v>2</v>
      </c>
      <c r="F610" s="453">
        <f>VLOOKUP(B610,'Relatório de Composições'!A:I,9,0)</f>
        <v>32.139999999999993</v>
      </c>
      <c r="G610" s="518">
        <f t="shared" ref="G610:G614" si="240">$J$1</f>
        <v>0.2026</v>
      </c>
      <c r="H610" s="519">
        <f t="shared" ref="H610:H614" si="241">F610*(1+G610)</f>
        <v>38.651563999999986</v>
      </c>
      <c r="I610" s="519">
        <f t="shared" ref="I610:I614" si="242">ROUND((E610*H610),2)</f>
        <v>77.3</v>
      </c>
      <c r="J610" s="399"/>
    </row>
    <row r="611" spans="1:10" s="387" customFormat="1" ht="60" x14ac:dyDescent="0.25">
      <c r="A611" s="393" t="s">
        <v>522</v>
      </c>
      <c r="B611" s="401">
        <v>94668</v>
      </c>
      <c r="C611" s="395" t="s">
        <v>1670</v>
      </c>
      <c r="D611" s="392" t="s">
        <v>925</v>
      </c>
      <c r="E611" s="509">
        <v>4</v>
      </c>
      <c r="F611" s="394">
        <f>VLOOKUP(B611,'Relatório de Composições'!A:I,9,0)</f>
        <v>56.42</v>
      </c>
      <c r="G611" s="396">
        <f t="shared" si="240"/>
        <v>0.2026</v>
      </c>
      <c r="H611" s="402">
        <f t="shared" si="241"/>
        <v>67.850691999999995</v>
      </c>
      <c r="I611" s="402">
        <f t="shared" si="242"/>
        <v>271.39999999999998</v>
      </c>
      <c r="J611" s="393"/>
    </row>
    <row r="612" spans="1:10" s="387" customFormat="1" ht="60" x14ac:dyDescent="0.25">
      <c r="A612" s="393" t="s">
        <v>524</v>
      </c>
      <c r="B612" s="401">
        <v>94662</v>
      </c>
      <c r="C612" s="395" t="s">
        <v>1672</v>
      </c>
      <c r="D612" s="392" t="s">
        <v>925</v>
      </c>
      <c r="E612" s="509">
        <v>8</v>
      </c>
      <c r="F612" s="394">
        <f>VLOOKUP(B612,'Relatório de Composições'!A:I,9,0)</f>
        <v>12.42</v>
      </c>
      <c r="G612" s="396">
        <f t="shared" si="240"/>
        <v>0.2026</v>
      </c>
      <c r="H612" s="402">
        <f t="shared" si="241"/>
        <v>14.936291999999998</v>
      </c>
      <c r="I612" s="402">
        <f t="shared" si="242"/>
        <v>119.49</v>
      </c>
      <c r="J612" s="393"/>
    </row>
    <row r="613" spans="1:10" s="387" customFormat="1" ht="60" x14ac:dyDescent="0.25">
      <c r="A613" s="393" t="s">
        <v>526</v>
      </c>
      <c r="B613" s="401">
        <v>94711</v>
      </c>
      <c r="C613" s="395" t="s">
        <v>1673</v>
      </c>
      <c r="D613" s="392" t="s">
        <v>925</v>
      </c>
      <c r="E613" s="509">
        <v>2</v>
      </c>
      <c r="F613" s="394">
        <f>VLOOKUP(B613,'Relatório de Composições'!A:I,9,0)</f>
        <v>59.580000000000005</v>
      </c>
      <c r="G613" s="396">
        <f t="shared" si="240"/>
        <v>0.2026</v>
      </c>
      <c r="H613" s="402">
        <f t="shared" si="241"/>
        <v>71.650908000000001</v>
      </c>
      <c r="I613" s="402">
        <f t="shared" si="242"/>
        <v>143.30000000000001</v>
      </c>
      <c r="J613" s="393"/>
    </row>
    <row r="614" spans="1:10" s="387" customFormat="1" ht="45" x14ac:dyDescent="0.25">
      <c r="A614" s="397" t="s">
        <v>527</v>
      </c>
      <c r="B614" s="510">
        <v>89391</v>
      </c>
      <c r="C614" s="511" t="s">
        <v>1566</v>
      </c>
      <c r="D614" s="398" t="s">
        <v>925</v>
      </c>
      <c r="E614" s="512">
        <v>4</v>
      </c>
      <c r="F614" s="443">
        <f>VLOOKUP(B614,'Relatório de Composições'!A:I,9,0)</f>
        <v>8.4699999999999989</v>
      </c>
      <c r="G614" s="513">
        <f t="shared" si="240"/>
        <v>0.2026</v>
      </c>
      <c r="H614" s="514">
        <f t="shared" si="241"/>
        <v>10.186021999999998</v>
      </c>
      <c r="I614" s="514">
        <f t="shared" si="242"/>
        <v>40.74</v>
      </c>
      <c r="J614" s="397"/>
    </row>
    <row r="615" spans="1:10" s="387" customFormat="1" x14ac:dyDescent="0.25">
      <c r="A615" s="525" t="s">
        <v>15448</v>
      </c>
      <c r="B615" s="526" t="s">
        <v>12047</v>
      </c>
      <c r="C615" s="527" t="s">
        <v>15394</v>
      </c>
      <c r="D615" s="425"/>
      <c r="E615" s="528"/>
      <c r="F615" s="426" t="s">
        <v>12047</v>
      </c>
      <c r="G615" s="529"/>
      <c r="H615" s="530"/>
      <c r="I615" s="530"/>
      <c r="J615" s="531"/>
    </row>
    <row r="616" spans="1:10" s="387" customFormat="1" ht="30" x14ac:dyDescent="0.25">
      <c r="A616" s="399" t="s">
        <v>529</v>
      </c>
      <c r="B616" s="515">
        <v>89620</v>
      </c>
      <c r="C616" s="516" t="s">
        <v>1674</v>
      </c>
      <c r="D616" s="400" t="s">
        <v>925</v>
      </c>
      <c r="E616" s="517">
        <v>1</v>
      </c>
      <c r="F616" s="453">
        <f>VLOOKUP(B616,'Relatório de Composições'!A:I,9,0)</f>
        <v>10.780000000000001</v>
      </c>
      <c r="G616" s="518">
        <f t="shared" ref="G616:G619" si="243">$J$1</f>
        <v>0.2026</v>
      </c>
      <c r="H616" s="519">
        <f t="shared" ref="H616:H619" si="244">F616*(1+G616)</f>
        <v>12.964028000000001</v>
      </c>
      <c r="I616" s="519">
        <f t="shared" ref="I616:I619" si="245">ROUND((E616*H616),2)</f>
        <v>12.96</v>
      </c>
      <c r="J616" s="399"/>
    </row>
    <row r="617" spans="1:10" s="387" customFormat="1" ht="30" x14ac:dyDescent="0.25">
      <c r="A617" s="393" t="s">
        <v>530</v>
      </c>
      <c r="B617" s="401">
        <v>89625</v>
      </c>
      <c r="C617" s="395" t="s">
        <v>1630</v>
      </c>
      <c r="D617" s="392" t="s">
        <v>925</v>
      </c>
      <c r="E617" s="509">
        <v>3</v>
      </c>
      <c r="F617" s="394">
        <f>VLOOKUP(B617,'Relatório de Composições'!A:I,9,0)</f>
        <v>21.189999999999998</v>
      </c>
      <c r="G617" s="396">
        <f t="shared" si="243"/>
        <v>0.2026</v>
      </c>
      <c r="H617" s="402">
        <f t="shared" si="244"/>
        <v>25.483093999999994</v>
      </c>
      <c r="I617" s="402">
        <f t="shared" si="245"/>
        <v>76.45</v>
      </c>
      <c r="J617" s="393"/>
    </row>
    <row r="618" spans="1:10" s="387" customFormat="1" ht="30" x14ac:dyDescent="0.25">
      <c r="A618" s="393" t="s">
        <v>531</v>
      </c>
      <c r="B618" s="401">
        <v>89628</v>
      </c>
      <c r="C618" s="395" t="s">
        <v>1632</v>
      </c>
      <c r="D618" s="392" t="s">
        <v>925</v>
      </c>
      <c r="E618" s="509">
        <v>1</v>
      </c>
      <c r="F618" s="394">
        <f>VLOOKUP(B618,'Relatório de Composições'!A:I,9,0)</f>
        <v>45.34</v>
      </c>
      <c r="G618" s="396">
        <f t="shared" si="243"/>
        <v>0.2026</v>
      </c>
      <c r="H618" s="402">
        <f t="shared" si="244"/>
        <v>54.525883999999998</v>
      </c>
      <c r="I618" s="402">
        <f t="shared" si="245"/>
        <v>54.53</v>
      </c>
      <c r="J618" s="393"/>
    </row>
    <row r="619" spans="1:10" s="387" customFormat="1" ht="45" x14ac:dyDescent="0.25">
      <c r="A619" s="397" t="s">
        <v>533</v>
      </c>
      <c r="B619" s="510">
        <v>94699</v>
      </c>
      <c r="C619" s="511" t="s">
        <v>1675</v>
      </c>
      <c r="D619" s="398" t="s">
        <v>925</v>
      </c>
      <c r="E619" s="512">
        <v>1</v>
      </c>
      <c r="F619" s="443">
        <f>VLOOKUP(B619,'Relatório de Composições'!A:I,9,0)</f>
        <v>151.61000000000001</v>
      </c>
      <c r="G619" s="513">
        <f t="shared" si="243"/>
        <v>0.2026</v>
      </c>
      <c r="H619" s="514">
        <f t="shared" si="244"/>
        <v>182.32618600000001</v>
      </c>
      <c r="I619" s="514">
        <f t="shared" si="245"/>
        <v>182.33</v>
      </c>
      <c r="J619" s="397"/>
    </row>
    <row r="620" spans="1:10" s="387" customFormat="1" x14ac:dyDescent="0.25">
      <c r="A620" s="525" t="s">
        <v>15449</v>
      </c>
      <c r="B620" s="526" t="s">
        <v>12047</v>
      </c>
      <c r="C620" s="527" t="s">
        <v>15378</v>
      </c>
      <c r="D620" s="425"/>
      <c r="E620" s="528"/>
      <c r="F620" s="426" t="s">
        <v>12047</v>
      </c>
      <c r="G620" s="529"/>
      <c r="H620" s="530"/>
      <c r="I620" s="530"/>
      <c r="J620" s="531"/>
    </row>
    <row r="621" spans="1:10" s="387" customFormat="1" ht="30" x14ac:dyDescent="0.25">
      <c r="A621" s="399" t="s">
        <v>534</v>
      </c>
      <c r="B621" s="515">
        <v>89501</v>
      </c>
      <c r="C621" s="516" t="s">
        <v>1607</v>
      </c>
      <c r="D621" s="400" t="s">
        <v>925</v>
      </c>
      <c r="E621" s="517">
        <v>9</v>
      </c>
      <c r="F621" s="453">
        <f>VLOOKUP(B621,'Relatório de Composições'!A:I,9,0)</f>
        <v>13.430000000000001</v>
      </c>
      <c r="G621" s="518">
        <f t="shared" ref="G621:G624" si="246">$J$1</f>
        <v>0.2026</v>
      </c>
      <c r="H621" s="519">
        <f t="shared" ref="H621:H624" si="247">F621*(1+G621)</f>
        <v>16.150918000000001</v>
      </c>
      <c r="I621" s="519">
        <f t="shared" ref="I621:I624" si="248">ROUND((E621*H621),2)</f>
        <v>145.36000000000001</v>
      </c>
      <c r="J621" s="399"/>
    </row>
    <row r="622" spans="1:10" s="387" customFormat="1" ht="30" x14ac:dyDescent="0.25">
      <c r="A622" s="393" t="s">
        <v>535</v>
      </c>
      <c r="B622" s="401">
        <v>89505</v>
      </c>
      <c r="C622" s="395" t="s">
        <v>1609</v>
      </c>
      <c r="D622" s="392" t="s">
        <v>925</v>
      </c>
      <c r="E622" s="509">
        <v>1</v>
      </c>
      <c r="F622" s="394">
        <f>VLOOKUP(B622,'Relatório de Composições'!A:I,9,0)</f>
        <v>35.480000000000004</v>
      </c>
      <c r="G622" s="396">
        <f t="shared" si="246"/>
        <v>0.2026</v>
      </c>
      <c r="H622" s="402">
        <f t="shared" si="247"/>
        <v>42.668247999999998</v>
      </c>
      <c r="I622" s="402">
        <f t="shared" si="248"/>
        <v>42.67</v>
      </c>
      <c r="J622" s="393"/>
    </row>
    <row r="623" spans="1:10" s="387" customFormat="1" ht="45" x14ac:dyDescent="0.25">
      <c r="A623" s="393" t="s">
        <v>537</v>
      </c>
      <c r="B623" s="401">
        <v>89367</v>
      </c>
      <c r="C623" s="395" t="s">
        <v>1677</v>
      </c>
      <c r="D623" s="392" t="s">
        <v>925</v>
      </c>
      <c r="E623" s="509">
        <v>5</v>
      </c>
      <c r="F623" s="394">
        <f>VLOOKUP(B623,'Relatório de Composições'!A:I,9,0)</f>
        <v>11.370000000000001</v>
      </c>
      <c r="G623" s="396">
        <f t="shared" si="246"/>
        <v>0.2026</v>
      </c>
      <c r="H623" s="402">
        <f t="shared" si="247"/>
        <v>13.673562</v>
      </c>
      <c r="I623" s="402">
        <f t="shared" si="248"/>
        <v>68.37</v>
      </c>
      <c r="J623" s="393"/>
    </row>
    <row r="624" spans="1:10" s="387" customFormat="1" ht="30" x14ac:dyDescent="0.25">
      <c r="A624" s="397" t="s">
        <v>539</v>
      </c>
      <c r="B624" s="510">
        <v>89521</v>
      </c>
      <c r="C624" s="511" t="s">
        <v>1678</v>
      </c>
      <c r="D624" s="398" t="s">
        <v>925</v>
      </c>
      <c r="E624" s="512">
        <v>2</v>
      </c>
      <c r="F624" s="443">
        <f>VLOOKUP(B624,'Relatório de Composições'!A:I,9,0)</f>
        <v>131.69000000000003</v>
      </c>
      <c r="G624" s="513">
        <f t="shared" si="246"/>
        <v>0.2026</v>
      </c>
      <c r="H624" s="514">
        <f t="shared" si="247"/>
        <v>158.370394</v>
      </c>
      <c r="I624" s="514">
        <f t="shared" si="248"/>
        <v>316.74</v>
      </c>
      <c r="J624" s="397"/>
    </row>
    <row r="625" spans="1:10" s="387" customFormat="1" x14ac:dyDescent="0.25">
      <c r="A625" s="404" t="s">
        <v>15450</v>
      </c>
      <c r="B625" s="429" t="s">
        <v>12047</v>
      </c>
      <c r="C625" s="405" t="s">
        <v>15451</v>
      </c>
      <c r="D625" s="406"/>
      <c r="E625" s="407"/>
      <c r="F625" s="408" t="s">
        <v>12047</v>
      </c>
      <c r="G625" s="430"/>
      <c r="H625" s="499"/>
      <c r="I625" s="499"/>
      <c r="J625" s="410"/>
    </row>
    <row r="626" spans="1:10" s="387" customFormat="1" x14ac:dyDescent="0.25">
      <c r="A626" s="417" t="s">
        <v>15452</v>
      </c>
      <c r="B626" s="432" t="s">
        <v>12047</v>
      </c>
      <c r="C626" s="418" t="s">
        <v>15453</v>
      </c>
      <c r="D626" s="419"/>
      <c r="E626" s="420"/>
      <c r="F626" s="421" t="s">
        <v>12047</v>
      </c>
      <c r="G626" s="427"/>
      <c r="H626" s="500"/>
      <c r="I626" s="500"/>
      <c r="J626" s="423"/>
    </row>
    <row r="627" spans="1:10" s="387" customFormat="1" ht="30" x14ac:dyDescent="0.25">
      <c r="A627" s="448" t="s">
        <v>541</v>
      </c>
      <c r="B627" s="520">
        <v>94797</v>
      </c>
      <c r="C627" s="521" t="s">
        <v>1680</v>
      </c>
      <c r="D627" s="447" t="s">
        <v>925</v>
      </c>
      <c r="E627" s="522">
        <v>4</v>
      </c>
      <c r="F627" s="449">
        <f>VLOOKUP(B627,'Relatório de Composições'!A:I,9,0)</f>
        <v>193.85</v>
      </c>
      <c r="G627" s="523">
        <f>$J$1</f>
        <v>0.2026</v>
      </c>
      <c r="H627" s="524">
        <f>F627*(1+G627)</f>
        <v>233.12400999999997</v>
      </c>
      <c r="I627" s="524">
        <f>ROUND((E627*H627),2)</f>
        <v>932.5</v>
      </c>
      <c r="J627" s="448"/>
    </row>
    <row r="628" spans="1:10" s="387" customFormat="1" x14ac:dyDescent="0.25">
      <c r="A628" s="525" t="s">
        <v>15454</v>
      </c>
      <c r="B628" s="526" t="s">
        <v>12047</v>
      </c>
      <c r="C628" s="527" t="s">
        <v>15419</v>
      </c>
      <c r="D628" s="425"/>
      <c r="E628" s="528"/>
      <c r="F628" s="426" t="s">
        <v>12047</v>
      </c>
      <c r="G628" s="529"/>
      <c r="H628" s="530"/>
      <c r="I628" s="530"/>
      <c r="J628" s="531"/>
    </row>
    <row r="629" spans="1:10" s="387" customFormat="1" ht="60" x14ac:dyDescent="0.25">
      <c r="A629" s="399" t="s">
        <v>542</v>
      </c>
      <c r="B629" s="515">
        <v>94497</v>
      </c>
      <c r="C629" s="516" t="s">
        <v>1661</v>
      </c>
      <c r="D629" s="400" t="s">
        <v>925</v>
      </c>
      <c r="E629" s="517">
        <v>4</v>
      </c>
      <c r="F629" s="453">
        <f>VLOOKUP(B629,'Relatório de Composições'!A:I,9,0)</f>
        <v>89.009999999999991</v>
      </c>
      <c r="G629" s="518">
        <f t="shared" ref="G629:G631" si="249">$J$1</f>
        <v>0.2026</v>
      </c>
      <c r="H629" s="519">
        <f t="shared" ref="H629:H631" si="250">F629*(1+G629)</f>
        <v>107.04342599999998</v>
      </c>
      <c r="I629" s="519">
        <f t="shared" ref="I629:I631" si="251">ROUND((E629*H629),2)</f>
        <v>428.17</v>
      </c>
      <c r="J629" s="399"/>
    </row>
    <row r="630" spans="1:10" s="387" customFormat="1" ht="60" x14ac:dyDescent="0.25">
      <c r="A630" s="393" t="s">
        <v>544</v>
      </c>
      <c r="B630" s="401">
        <v>94500</v>
      </c>
      <c r="C630" s="395" t="s">
        <v>1681</v>
      </c>
      <c r="D630" s="392" t="s">
        <v>925</v>
      </c>
      <c r="E630" s="509">
        <v>2</v>
      </c>
      <c r="F630" s="394">
        <f>VLOOKUP(B630,'Relatório de Composições'!A:I,9,0)</f>
        <v>296.3</v>
      </c>
      <c r="G630" s="396">
        <f t="shared" si="249"/>
        <v>0.2026</v>
      </c>
      <c r="H630" s="402">
        <f t="shared" si="250"/>
        <v>356.33037999999999</v>
      </c>
      <c r="I630" s="402">
        <f t="shared" si="251"/>
        <v>712.66</v>
      </c>
      <c r="J630" s="393"/>
    </row>
    <row r="631" spans="1:10" s="387" customFormat="1" ht="60" x14ac:dyDescent="0.25">
      <c r="A631" s="397" t="s">
        <v>545</v>
      </c>
      <c r="B631" s="510">
        <v>94495</v>
      </c>
      <c r="C631" s="511" t="s">
        <v>1663</v>
      </c>
      <c r="D631" s="398" t="s">
        <v>925</v>
      </c>
      <c r="E631" s="512">
        <v>2</v>
      </c>
      <c r="F631" s="443">
        <f>VLOOKUP(B631,'Relatório de Composições'!A:I,9,0)</f>
        <v>51.56</v>
      </c>
      <c r="G631" s="513">
        <f t="shared" si="249"/>
        <v>0.2026</v>
      </c>
      <c r="H631" s="514">
        <f t="shared" si="250"/>
        <v>62.006055999999994</v>
      </c>
      <c r="I631" s="514">
        <f t="shared" si="251"/>
        <v>124.01</v>
      </c>
      <c r="J631" s="397"/>
    </row>
    <row r="632" spans="1:10" s="387" customFormat="1" x14ac:dyDescent="0.25">
      <c r="A632" s="525" t="s">
        <v>15455</v>
      </c>
      <c r="B632" s="526" t="s">
        <v>12047</v>
      </c>
      <c r="C632" s="527" t="s">
        <v>15456</v>
      </c>
      <c r="D632" s="425"/>
      <c r="E632" s="528"/>
      <c r="F632" s="426" t="s">
        <v>12047</v>
      </c>
      <c r="G632" s="529"/>
      <c r="H632" s="530"/>
      <c r="I632" s="530"/>
      <c r="J632" s="531"/>
    </row>
    <row r="633" spans="1:10" s="387" customFormat="1" ht="30" x14ac:dyDescent="0.25">
      <c r="A633" s="448" t="s">
        <v>547</v>
      </c>
      <c r="B633" s="520">
        <v>99631</v>
      </c>
      <c r="C633" s="521" t="s">
        <v>1683</v>
      </c>
      <c r="D633" s="447" t="s">
        <v>925</v>
      </c>
      <c r="E633" s="522">
        <v>2</v>
      </c>
      <c r="F633" s="449">
        <f>VLOOKUP(B633,'Relatório de Composições'!A:I,9,0)</f>
        <v>124.8</v>
      </c>
      <c r="G633" s="523">
        <f>$J$1</f>
        <v>0.2026</v>
      </c>
      <c r="H633" s="524">
        <f>F633*(1+G633)</f>
        <v>150.08447999999999</v>
      </c>
      <c r="I633" s="524">
        <f>ROUND((E633*H633),2)</f>
        <v>300.17</v>
      </c>
      <c r="J633" s="448"/>
    </row>
    <row r="634" spans="1:10" s="387" customFormat="1" x14ac:dyDescent="0.25">
      <c r="A634" s="404" t="s">
        <v>15464</v>
      </c>
      <c r="B634" s="429" t="s">
        <v>12047</v>
      </c>
      <c r="C634" s="405" t="s">
        <v>15465</v>
      </c>
      <c r="D634" s="406"/>
      <c r="E634" s="407"/>
      <c r="F634" s="408" t="s">
        <v>12047</v>
      </c>
      <c r="G634" s="430"/>
      <c r="H634" s="499"/>
      <c r="I634" s="499"/>
      <c r="J634" s="410"/>
    </row>
    <row r="635" spans="1:10" s="387" customFormat="1" x14ac:dyDescent="0.25">
      <c r="A635" s="411" t="s">
        <v>15466</v>
      </c>
      <c r="B635" s="433" t="s">
        <v>12047</v>
      </c>
      <c r="C635" s="412" t="s">
        <v>15467</v>
      </c>
      <c r="D635" s="413"/>
      <c r="E635" s="414"/>
      <c r="F635" s="415" t="s">
        <v>12047</v>
      </c>
      <c r="G635" s="431"/>
      <c r="H635" s="501"/>
      <c r="I635" s="501"/>
      <c r="J635" s="416"/>
    </row>
    <row r="636" spans="1:10" s="387" customFormat="1" x14ac:dyDescent="0.25">
      <c r="A636" s="417" t="s">
        <v>15468</v>
      </c>
      <c r="B636" s="432" t="s">
        <v>12047</v>
      </c>
      <c r="C636" s="418" t="s">
        <v>15342</v>
      </c>
      <c r="D636" s="419"/>
      <c r="E636" s="420"/>
      <c r="F636" s="421" t="s">
        <v>12047</v>
      </c>
      <c r="G636" s="427"/>
      <c r="H636" s="500"/>
      <c r="I636" s="500"/>
      <c r="J636" s="423"/>
    </row>
    <row r="637" spans="1:10" s="387" customFormat="1" ht="30" x14ac:dyDescent="0.25">
      <c r="A637" s="399" t="s">
        <v>15469</v>
      </c>
      <c r="B637" s="515">
        <v>89356</v>
      </c>
      <c r="C637" s="516" t="s">
        <v>1551</v>
      </c>
      <c r="D637" s="400" t="s">
        <v>934</v>
      </c>
      <c r="E637" s="517">
        <v>145.5</v>
      </c>
      <c r="F637" s="453">
        <f>VLOOKUP(B637,'Relatório de Composições'!A:I,9,0)</f>
        <v>19.870000000000005</v>
      </c>
      <c r="G637" s="518">
        <f t="shared" ref="G637:G642" si="252">$J$1</f>
        <v>0.2026</v>
      </c>
      <c r="H637" s="519">
        <f t="shared" ref="H637:H642" si="253">F637*(1+G637)</f>
        <v>23.895662000000005</v>
      </c>
      <c r="I637" s="519">
        <f t="shared" ref="I637:I642" si="254">ROUND((E637*H637),2)</f>
        <v>3476.82</v>
      </c>
      <c r="J637" s="399"/>
    </row>
    <row r="638" spans="1:10" s="387" customFormat="1" ht="30" x14ac:dyDescent="0.25">
      <c r="A638" s="393" t="s">
        <v>15470</v>
      </c>
      <c r="B638" s="401">
        <v>89357</v>
      </c>
      <c r="C638" s="395" t="s">
        <v>1553</v>
      </c>
      <c r="D638" s="392" t="s">
        <v>934</v>
      </c>
      <c r="E638" s="509">
        <v>22.4</v>
      </c>
      <c r="F638" s="394">
        <f>VLOOKUP(B638,'Relatório de Composições'!A:I,9,0)</f>
        <v>28.18</v>
      </c>
      <c r="G638" s="396">
        <f t="shared" si="252"/>
        <v>0.2026</v>
      </c>
      <c r="H638" s="402">
        <f t="shared" si="253"/>
        <v>33.889267999999994</v>
      </c>
      <c r="I638" s="402">
        <f t="shared" si="254"/>
        <v>759.12</v>
      </c>
      <c r="J638" s="393"/>
    </row>
    <row r="639" spans="1:10" s="387" customFormat="1" ht="30" x14ac:dyDescent="0.25">
      <c r="A639" s="393" t="s">
        <v>15471</v>
      </c>
      <c r="B639" s="401">
        <v>89449</v>
      </c>
      <c r="C639" s="395" t="s">
        <v>1556</v>
      </c>
      <c r="D639" s="392" t="s">
        <v>934</v>
      </c>
      <c r="E639" s="509">
        <v>151.30000000000001</v>
      </c>
      <c r="F639" s="394">
        <f>VLOOKUP(B639,'Relatório de Composições'!A:I,9,0)</f>
        <v>17.100000000000001</v>
      </c>
      <c r="G639" s="396">
        <f t="shared" si="252"/>
        <v>0.2026</v>
      </c>
      <c r="H639" s="402">
        <f t="shared" si="253"/>
        <v>20.56446</v>
      </c>
      <c r="I639" s="402">
        <f t="shared" si="254"/>
        <v>3111.4</v>
      </c>
      <c r="J639" s="393"/>
    </row>
    <row r="640" spans="1:10" s="387" customFormat="1" ht="30" x14ac:dyDescent="0.25">
      <c r="A640" s="393" t="s">
        <v>15472</v>
      </c>
      <c r="B640" s="401">
        <v>89450</v>
      </c>
      <c r="C640" s="395" t="s">
        <v>1558</v>
      </c>
      <c r="D640" s="392" t="s">
        <v>934</v>
      </c>
      <c r="E640" s="509">
        <v>90.3</v>
      </c>
      <c r="F640" s="394">
        <f>VLOOKUP(B640,'Relatório de Composições'!A:I,9,0)</f>
        <v>28.229999999999997</v>
      </c>
      <c r="G640" s="396">
        <f t="shared" si="252"/>
        <v>0.2026</v>
      </c>
      <c r="H640" s="402">
        <f t="shared" si="253"/>
        <v>33.949397999999995</v>
      </c>
      <c r="I640" s="402">
        <f t="shared" si="254"/>
        <v>3065.63</v>
      </c>
      <c r="J640" s="393"/>
    </row>
    <row r="641" spans="1:10" s="387" customFormat="1" ht="30" x14ac:dyDescent="0.25">
      <c r="A641" s="393" t="s">
        <v>15473</v>
      </c>
      <c r="B641" s="401">
        <v>89451</v>
      </c>
      <c r="C641" s="395" t="s">
        <v>1560</v>
      </c>
      <c r="D641" s="392" t="s">
        <v>934</v>
      </c>
      <c r="E641" s="509">
        <v>39.1</v>
      </c>
      <c r="F641" s="394">
        <f>VLOOKUP(B641,'Relatório de Composições'!A:I,9,0)</f>
        <v>46.68</v>
      </c>
      <c r="G641" s="396">
        <f t="shared" si="252"/>
        <v>0.2026</v>
      </c>
      <c r="H641" s="402">
        <f t="shared" si="253"/>
        <v>56.137367999999995</v>
      </c>
      <c r="I641" s="402">
        <f t="shared" si="254"/>
        <v>2194.9699999999998</v>
      </c>
      <c r="J641" s="393"/>
    </row>
    <row r="642" spans="1:10" s="387" customFormat="1" ht="45" x14ac:dyDescent="0.25">
      <c r="A642" s="397" t="s">
        <v>15474</v>
      </c>
      <c r="B642" s="510">
        <v>94654</v>
      </c>
      <c r="C642" s="511" t="s">
        <v>1668</v>
      </c>
      <c r="D642" s="398" t="s">
        <v>934</v>
      </c>
      <c r="E642" s="512">
        <v>3</v>
      </c>
      <c r="F642" s="443">
        <f>VLOOKUP(B642,'Relatório de Composições'!A:I,9,0)</f>
        <v>72.28</v>
      </c>
      <c r="G642" s="513">
        <f t="shared" si="252"/>
        <v>0.2026</v>
      </c>
      <c r="H642" s="514">
        <f t="shared" si="253"/>
        <v>86.923927999999989</v>
      </c>
      <c r="I642" s="514">
        <f t="shared" si="254"/>
        <v>260.77</v>
      </c>
      <c r="J642" s="397"/>
    </row>
    <row r="643" spans="1:10" s="387" customFormat="1" x14ac:dyDescent="0.25">
      <c r="A643" s="525" t="s">
        <v>15475</v>
      </c>
      <c r="B643" s="526" t="s">
        <v>12047</v>
      </c>
      <c r="C643" s="527" t="s">
        <v>15351</v>
      </c>
      <c r="D643" s="425"/>
      <c r="E643" s="528"/>
      <c r="F643" s="426" t="s">
        <v>12047</v>
      </c>
      <c r="G643" s="529"/>
      <c r="H643" s="530"/>
      <c r="I643" s="530"/>
      <c r="J643" s="531"/>
    </row>
    <row r="644" spans="1:10" s="387" customFormat="1" ht="60" x14ac:dyDescent="0.25">
      <c r="A644" s="399" t="s">
        <v>15476</v>
      </c>
      <c r="B644" s="515">
        <v>94706</v>
      </c>
      <c r="C644" s="516" t="s">
        <v>1692</v>
      </c>
      <c r="D644" s="400" t="s">
        <v>925</v>
      </c>
      <c r="E644" s="517">
        <v>3</v>
      </c>
      <c r="F644" s="453">
        <f>VLOOKUP(B644,'Relatório de Composições'!A:I,9,0)</f>
        <v>41.219999999999992</v>
      </c>
      <c r="G644" s="518">
        <f t="shared" ref="G644:G649" si="255">$J$1</f>
        <v>0.2026</v>
      </c>
      <c r="H644" s="519">
        <f t="shared" ref="H644:H649" si="256">F644*(1+G644)</f>
        <v>49.571171999999983</v>
      </c>
      <c r="I644" s="519">
        <f t="shared" ref="I644:I649" si="257">ROUND((E644*H644),2)</f>
        <v>148.71</v>
      </c>
      <c r="J644" s="399"/>
    </row>
    <row r="645" spans="1:10" s="387" customFormat="1" ht="60" x14ac:dyDescent="0.25">
      <c r="A645" s="393" t="s">
        <v>15477</v>
      </c>
      <c r="B645" s="401">
        <v>94714</v>
      </c>
      <c r="C645" s="395" t="s">
        <v>1694</v>
      </c>
      <c r="D645" s="392" t="s">
        <v>925</v>
      </c>
      <c r="E645" s="509">
        <v>2</v>
      </c>
      <c r="F645" s="394">
        <f>VLOOKUP(B645,'Relatório de Composições'!A:I,9,0)</f>
        <v>283.62</v>
      </c>
      <c r="G645" s="396">
        <f t="shared" si="255"/>
        <v>0.2026</v>
      </c>
      <c r="H645" s="402">
        <f t="shared" si="256"/>
        <v>341.081412</v>
      </c>
      <c r="I645" s="402">
        <f t="shared" si="257"/>
        <v>682.16</v>
      </c>
      <c r="J645" s="393"/>
    </row>
    <row r="646" spans="1:10" s="387" customFormat="1" ht="45" x14ac:dyDescent="0.25">
      <c r="A646" s="393" t="s">
        <v>15478</v>
      </c>
      <c r="B646" s="401">
        <v>89383</v>
      </c>
      <c r="C646" s="395" t="s">
        <v>1564</v>
      </c>
      <c r="D646" s="392" t="s">
        <v>925</v>
      </c>
      <c r="E646" s="509">
        <v>8</v>
      </c>
      <c r="F646" s="394">
        <f>VLOOKUP(B646,'Relatório de Composições'!A:I,9,0)</f>
        <v>6.28</v>
      </c>
      <c r="G646" s="396">
        <f t="shared" si="255"/>
        <v>0.2026</v>
      </c>
      <c r="H646" s="402">
        <f t="shared" si="256"/>
        <v>7.5523279999999993</v>
      </c>
      <c r="I646" s="402">
        <f t="shared" si="257"/>
        <v>60.42</v>
      </c>
      <c r="J646" s="393"/>
    </row>
    <row r="647" spans="1:10" s="387" customFormat="1" ht="45" x14ac:dyDescent="0.25">
      <c r="A647" s="393" t="s">
        <v>15479</v>
      </c>
      <c r="B647" s="401">
        <v>89596</v>
      </c>
      <c r="C647" s="395" t="s">
        <v>1568</v>
      </c>
      <c r="D647" s="392" t="s">
        <v>925</v>
      </c>
      <c r="E647" s="509">
        <v>58</v>
      </c>
      <c r="F647" s="394">
        <f>VLOOKUP(B647,'Relatório de Composições'!A:I,9,0)</f>
        <v>10.66</v>
      </c>
      <c r="G647" s="396">
        <f t="shared" si="255"/>
        <v>0.2026</v>
      </c>
      <c r="H647" s="402">
        <f t="shared" si="256"/>
        <v>12.819716</v>
      </c>
      <c r="I647" s="402">
        <f t="shared" si="257"/>
        <v>743.54</v>
      </c>
      <c r="J647" s="393"/>
    </row>
    <row r="648" spans="1:10" s="387" customFormat="1" ht="45" x14ac:dyDescent="0.25">
      <c r="A648" s="393" t="s">
        <v>15480</v>
      </c>
      <c r="B648" s="401">
        <v>89610</v>
      </c>
      <c r="C648" s="395" t="s">
        <v>1696</v>
      </c>
      <c r="D648" s="392" t="s">
        <v>925</v>
      </c>
      <c r="E648" s="509">
        <v>12</v>
      </c>
      <c r="F648" s="394">
        <f>VLOOKUP(B648,'Relatório de Composições'!A:I,9,0)</f>
        <v>20.37</v>
      </c>
      <c r="G648" s="396">
        <f t="shared" si="255"/>
        <v>0.2026</v>
      </c>
      <c r="H648" s="402">
        <f t="shared" si="256"/>
        <v>24.496962</v>
      </c>
      <c r="I648" s="402">
        <f t="shared" si="257"/>
        <v>293.95999999999998</v>
      </c>
      <c r="J648" s="393"/>
    </row>
    <row r="649" spans="1:10" s="387" customFormat="1" ht="45" x14ac:dyDescent="0.25">
      <c r="A649" s="397" t="s">
        <v>15481</v>
      </c>
      <c r="B649" s="510">
        <v>89616</v>
      </c>
      <c r="C649" s="511" t="s">
        <v>1698</v>
      </c>
      <c r="D649" s="398" t="s">
        <v>925</v>
      </c>
      <c r="E649" s="512">
        <v>4</v>
      </c>
      <c r="F649" s="443">
        <f>VLOOKUP(B649,'Relatório de Composições'!A:I,9,0)</f>
        <v>43.480000000000004</v>
      </c>
      <c r="G649" s="513">
        <f t="shared" si="255"/>
        <v>0.2026</v>
      </c>
      <c r="H649" s="514">
        <f t="shared" si="256"/>
        <v>52.289048000000001</v>
      </c>
      <c r="I649" s="514">
        <f t="shared" si="257"/>
        <v>209.16</v>
      </c>
      <c r="J649" s="397"/>
    </row>
    <row r="650" spans="1:10" s="387" customFormat="1" x14ac:dyDescent="0.25">
      <c r="A650" s="525" t="s">
        <v>15482</v>
      </c>
      <c r="B650" s="526" t="s">
        <v>12047</v>
      </c>
      <c r="C650" s="527" t="s">
        <v>15356</v>
      </c>
      <c r="D650" s="425"/>
      <c r="E650" s="528"/>
      <c r="F650" s="426" t="s">
        <v>12047</v>
      </c>
      <c r="G650" s="529"/>
      <c r="H650" s="530"/>
      <c r="I650" s="530"/>
      <c r="J650" s="531"/>
    </row>
    <row r="651" spans="1:10" s="387" customFormat="1" ht="30" x14ac:dyDescent="0.25">
      <c r="A651" s="399" t="s">
        <v>15483</v>
      </c>
      <c r="B651" s="515" t="s">
        <v>1699</v>
      </c>
      <c r="C651" s="516" t="s">
        <v>1700</v>
      </c>
      <c r="D651" s="400" t="s">
        <v>925</v>
      </c>
      <c r="E651" s="517">
        <v>1</v>
      </c>
      <c r="F651" s="453">
        <f>VLOOKUP(B651,'Relatório de Composições'!A:I,9,0)</f>
        <v>5</v>
      </c>
      <c r="G651" s="518">
        <f t="shared" ref="G651:G659" si="258">$J$1</f>
        <v>0.2026</v>
      </c>
      <c r="H651" s="519">
        <f t="shared" ref="H651:H659" si="259">F651*(1+G651)</f>
        <v>6.0129999999999999</v>
      </c>
      <c r="I651" s="519">
        <f t="shared" ref="I651:I659" si="260">ROUND((E651*H651),2)</f>
        <v>6.01</v>
      </c>
      <c r="J651" s="399"/>
    </row>
    <row r="652" spans="1:10" s="387" customFormat="1" ht="30" x14ac:dyDescent="0.25">
      <c r="A652" s="393" t="s">
        <v>15484</v>
      </c>
      <c r="B652" s="401" t="s">
        <v>1701</v>
      </c>
      <c r="C652" s="395" t="s">
        <v>1702</v>
      </c>
      <c r="D652" s="392" t="s">
        <v>925</v>
      </c>
      <c r="E652" s="509">
        <v>18</v>
      </c>
      <c r="F652" s="394">
        <f>VLOOKUP(B652,'Relatório de Composições'!A:I,9,0)</f>
        <v>10.91</v>
      </c>
      <c r="G652" s="396">
        <f t="shared" si="258"/>
        <v>0.2026</v>
      </c>
      <c r="H652" s="402">
        <f t="shared" si="259"/>
        <v>13.120365999999999</v>
      </c>
      <c r="I652" s="402">
        <f t="shared" si="260"/>
        <v>236.17</v>
      </c>
      <c r="J652" s="393"/>
    </row>
    <row r="653" spans="1:10" s="387" customFormat="1" ht="30" x14ac:dyDescent="0.25">
      <c r="A653" s="393" t="s">
        <v>15485</v>
      </c>
      <c r="B653" s="401" t="s">
        <v>1703</v>
      </c>
      <c r="C653" s="395" t="s">
        <v>1704</v>
      </c>
      <c r="D653" s="392" t="s">
        <v>925</v>
      </c>
      <c r="E653" s="509">
        <v>6</v>
      </c>
      <c r="F653" s="394">
        <f>VLOOKUP(B653,'Relatório de Composições'!A:I,9,0)</f>
        <v>21.8</v>
      </c>
      <c r="G653" s="396">
        <f t="shared" si="258"/>
        <v>0.2026</v>
      </c>
      <c r="H653" s="402">
        <f t="shared" si="259"/>
        <v>26.21668</v>
      </c>
      <c r="I653" s="402">
        <f t="shared" si="260"/>
        <v>157.30000000000001</v>
      </c>
      <c r="J653" s="393"/>
    </row>
    <row r="654" spans="1:10" s="387" customFormat="1" ht="30" x14ac:dyDescent="0.25">
      <c r="A654" s="393" t="s">
        <v>15486</v>
      </c>
      <c r="B654" s="401" t="s">
        <v>1705</v>
      </c>
      <c r="C654" s="395" t="s">
        <v>1706</v>
      </c>
      <c r="D654" s="392" t="s">
        <v>925</v>
      </c>
      <c r="E654" s="509">
        <v>1</v>
      </c>
      <c r="F654" s="394">
        <f>VLOOKUP(B654,'Relatório de Composições'!A:I,9,0)</f>
        <v>21.04</v>
      </c>
      <c r="G654" s="396">
        <f t="shared" si="258"/>
        <v>0.2026</v>
      </c>
      <c r="H654" s="402">
        <f t="shared" si="259"/>
        <v>25.302703999999995</v>
      </c>
      <c r="I654" s="402">
        <f t="shared" si="260"/>
        <v>25.3</v>
      </c>
      <c r="J654" s="393"/>
    </row>
    <row r="655" spans="1:10" s="387" customFormat="1" ht="30" x14ac:dyDescent="0.25">
      <c r="A655" s="393" t="s">
        <v>15487</v>
      </c>
      <c r="B655" s="401" t="s">
        <v>1707</v>
      </c>
      <c r="C655" s="395" t="s">
        <v>1708</v>
      </c>
      <c r="D655" s="392" t="s">
        <v>925</v>
      </c>
      <c r="E655" s="509">
        <v>3</v>
      </c>
      <c r="F655" s="394">
        <f>VLOOKUP(B655,'Relatório de Composições'!A:I,9,0)</f>
        <v>14.62</v>
      </c>
      <c r="G655" s="396">
        <f t="shared" si="258"/>
        <v>0.2026</v>
      </c>
      <c r="H655" s="402">
        <f t="shared" si="259"/>
        <v>17.582011999999999</v>
      </c>
      <c r="I655" s="402">
        <f t="shared" si="260"/>
        <v>52.75</v>
      </c>
      <c r="J655" s="393"/>
    </row>
    <row r="656" spans="1:10" s="387" customFormat="1" x14ac:dyDescent="0.25">
      <c r="A656" s="393" t="s">
        <v>15488</v>
      </c>
      <c r="B656" s="401" t="s">
        <v>1574</v>
      </c>
      <c r="C656" s="395" t="s">
        <v>1575</v>
      </c>
      <c r="D656" s="392" t="s">
        <v>925</v>
      </c>
      <c r="E656" s="509">
        <v>1</v>
      </c>
      <c r="F656" s="394">
        <f>VLOOKUP(B656,'Relatório de Composições'!A:I,9,0)</f>
        <v>10.170000000000002</v>
      </c>
      <c r="G656" s="396">
        <f t="shared" si="258"/>
        <v>0.2026</v>
      </c>
      <c r="H656" s="402">
        <f t="shared" si="259"/>
        <v>12.230442000000002</v>
      </c>
      <c r="I656" s="402">
        <f t="shared" si="260"/>
        <v>12.23</v>
      </c>
      <c r="J656" s="393"/>
    </row>
    <row r="657" spans="1:10" s="387" customFormat="1" ht="30" x14ac:dyDescent="0.25">
      <c r="A657" s="393" t="s">
        <v>15489</v>
      </c>
      <c r="B657" s="401" t="s">
        <v>1709</v>
      </c>
      <c r="C657" s="395" t="s">
        <v>1710</v>
      </c>
      <c r="D657" s="392" t="s">
        <v>925</v>
      </c>
      <c r="E657" s="509">
        <v>3</v>
      </c>
      <c r="F657" s="394">
        <f>VLOOKUP(B657,'Relatório de Composições'!A:I,9,0)</f>
        <v>18.93</v>
      </c>
      <c r="G657" s="396">
        <f t="shared" si="258"/>
        <v>0.2026</v>
      </c>
      <c r="H657" s="402">
        <f t="shared" si="259"/>
        <v>22.765217999999997</v>
      </c>
      <c r="I657" s="402">
        <f t="shared" si="260"/>
        <v>68.3</v>
      </c>
      <c r="J657" s="393"/>
    </row>
    <row r="658" spans="1:10" s="387" customFormat="1" ht="30" x14ac:dyDescent="0.25">
      <c r="A658" s="393" t="s">
        <v>15490</v>
      </c>
      <c r="B658" s="401" t="s">
        <v>1711</v>
      </c>
      <c r="C658" s="395" t="s">
        <v>1712</v>
      </c>
      <c r="D658" s="392" t="s">
        <v>925</v>
      </c>
      <c r="E658" s="509">
        <v>4</v>
      </c>
      <c r="F658" s="394">
        <f>VLOOKUP(B658,'Relatório de Composições'!A:I,9,0)</f>
        <v>24.79</v>
      </c>
      <c r="G658" s="396">
        <f t="shared" si="258"/>
        <v>0.2026</v>
      </c>
      <c r="H658" s="402">
        <f t="shared" si="259"/>
        <v>29.812453999999995</v>
      </c>
      <c r="I658" s="402">
        <f t="shared" si="260"/>
        <v>119.25</v>
      </c>
      <c r="J658" s="393"/>
    </row>
    <row r="659" spans="1:10" s="387" customFormat="1" ht="30" x14ac:dyDescent="0.25">
      <c r="A659" s="397" t="s">
        <v>15491</v>
      </c>
      <c r="B659" s="510" t="s">
        <v>1713</v>
      </c>
      <c r="C659" s="511" t="s">
        <v>1714</v>
      </c>
      <c r="D659" s="398" t="s">
        <v>925</v>
      </c>
      <c r="E659" s="512">
        <v>2</v>
      </c>
      <c r="F659" s="443">
        <f>VLOOKUP(B659,'Relatório de Composições'!A:I,9,0)</f>
        <v>27.41</v>
      </c>
      <c r="G659" s="513">
        <f t="shared" si="258"/>
        <v>0.2026</v>
      </c>
      <c r="H659" s="514">
        <f t="shared" si="259"/>
        <v>32.963265999999997</v>
      </c>
      <c r="I659" s="514">
        <f t="shared" si="260"/>
        <v>65.930000000000007</v>
      </c>
      <c r="J659" s="397"/>
    </row>
    <row r="660" spans="1:10" s="387" customFormat="1" x14ac:dyDescent="0.25">
      <c r="A660" s="525" t="s">
        <v>15492</v>
      </c>
      <c r="B660" s="526" t="s">
        <v>12047</v>
      </c>
      <c r="C660" s="527" t="s">
        <v>15367</v>
      </c>
      <c r="D660" s="425"/>
      <c r="E660" s="528"/>
      <c r="F660" s="426" t="s">
        <v>12047</v>
      </c>
      <c r="G660" s="529"/>
      <c r="H660" s="530"/>
      <c r="I660" s="530"/>
      <c r="J660" s="531"/>
    </row>
    <row r="661" spans="1:10" s="387" customFormat="1" ht="30" x14ac:dyDescent="0.25">
      <c r="A661" s="399" t="s">
        <v>15493</v>
      </c>
      <c r="B661" s="515">
        <v>89577</v>
      </c>
      <c r="C661" s="516" t="s">
        <v>1588</v>
      </c>
      <c r="D661" s="400" t="s">
        <v>925</v>
      </c>
      <c r="E661" s="517">
        <v>3</v>
      </c>
      <c r="F661" s="453">
        <f>VLOOKUP(B661,'Relatório de Composições'!A:I,9,0)</f>
        <v>35.759999999999991</v>
      </c>
      <c r="G661" s="518">
        <f t="shared" ref="G661:G662" si="261">$J$1</f>
        <v>0.2026</v>
      </c>
      <c r="H661" s="519">
        <f t="shared" ref="H661:H662" si="262">F661*(1+G661)</f>
        <v>43.004975999999985</v>
      </c>
      <c r="I661" s="519">
        <f t="shared" ref="I661:I662" si="263">ROUND((E661*H661),2)</f>
        <v>129.01</v>
      </c>
      <c r="J661" s="399"/>
    </row>
    <row r="662" spans="1:10" s="387" customFormat="1" ht="30" x14ac:dyDescent="0.25">
      <c r="A662" s="397" t="s">
        <v>15494</v>
      </c>
      <c r="B662" s="510">
        <v>89598</v>
      </c>
      <c r="C662" s="511" t="s">
        <v>1594</v>
      </c>
      <c r="D662" s="398" t="s">
        <v>925</v>
      </c>
      <c r="E662" s="512">
        <v>3</v>
      </c>
      <c r="F662" s="443">
        <f>VLOOKUP(B662,'Relatório de Composições'!A:I,9,0)</f>
        <v>54.09</v>
      </c>
      <c r="G662" s="513">
        <f t="shared" si="261"/>
        <v>0.2026</v>
      </c>
      <c r="H662" s="514">
        <f t="shared" si="262"/>
        <v>65.048633999999993</v>
      </c>
      <c r="I662" s="514">
        <f t="shared" si="263"/>
        <v>195.15</v>
      </c>
      <c r="J662" s="397"/>
    </row>
    <row r="663" spans="1:10" s="387" customFormat="1" x14ac:dyDescent="0.25">
      <c r="A663" s="525" t="s">
        <v>15495</v>
      </c>
      <c r="B663" s="526" t="s">
        <v>12047</v>
      </c>
      <c r="C663" s="527" t="s">
        <v>15378</v>
      </c>
      <c r="D663" s="425"/>
      <c r="E663" s="528"/>
      <c r="F663" s="426" t="s">
        <v>12047</v>
      </c>
      <c r="G663" s="529"/>
      <c r="H663" s="530"/>
      <c r="I663" s="530"/>
      <c r="J663" s="531"/>
    </row>
    <row r="664" spans="1:10" s="387" customFormat="1" ht="45" x14ac:dyDescent="0.25">
      <c r="A664" s="399" t="s">
        <v>15496</v>
      </c>
      <c r="B664" s="515">
        <v>89363</v>
      </c>
      <c r="C664" s="516" t="s">
        <v>1615</v>
      </c>
      <c r="D664" s="400" t="s">
        <v>925</v>
      </c>
      <c r="E664" s="517">
        <v>4</v>
      </c>
      <c r="F664" s="453">
        <f>VLOOKUP(B664,'Relatório de Composições'!A:I,9,0)</f>
        <v>9.02</v>
      </c>
      <c r="G664" s="518">
        <f t="shared" ref="G664:G672" si="264">$J$1</f>
        <v>0.2026</v>
      </c>
      <c r="H664" s="519">
        <f t="shared" ref="H664:H672" si="265">F664*(1+G664)</f>
        <v>10.847451999999999</v>
      </c>
      <c r="I664" s="519">
        <f t="shared" ref="I664:I672" si="266">ROUND((E664*H664),2)</f>
        <v>43.39</v>
      </c>
      <c r="J664" s="399"/>
    </row>
    <row r="665" spans="1:10" s="387" customFormat="1" ht="30" x14ac:dyDescent="0.25">
      <c r="A665" s="393" t="s">
        <v>15497</v>
      </c>
      <c r="B665" s="401">
        <v>89502</v>
      </c>
      <c r="C665" s="395" t="s">
        <v>1605</v>
      </c>
      <c r="D665" s="392" t="s">
        <v>925</v>
      </c>
      <c r="E665" s="509">
        <v>1</v>
      </c>
      <c r="F665" s="394">
        <f>VLOOKUP(B665,'Relatório de Composições'!A:I,9,0)</f>
        <v>15.340000000000002</v>
      </c>
      <c r="G665" s="396">
        <f t="shared" si="264"/>
        <v>0.2026</v>
      </c>
      <c r="H665" s="402">
        <f t="shared" si="265"/>
        <v>18.447884000000002</v>
      </c>
      <c r="I665" s="402">
        <f t="shared" si="266"/>
        <v>18.45</v>
      </c>
      <c r="J665" s="393"/>
    </row>
    <row r="666" spans="1:10" s="387" customFormat="1" ht="30" x14ac:dyDescent="0.25">
      <c r="A666" s="393" t="s">
        <v>15498</v>
      </c>
      <c r="B666" s="401">
        <v>89506</v>
      </c>
      <c r="C666" s="395" t="s">
        <v>1715</v>
      </c>
      <c r="D666" s="392" t="s">
        <v>925</v>
      </c>
      <c r="E666" s="509">
        <v>2</v>
      </c>
      <c r="F666" s="394">
        <f>VLOOKUP(B666,'Relatório de Composições'!A:I,9,0)</f>
        <v>40.040000000000006</v>
      </c>
      <c r="G666" s="396">
        <f t="shared" si="264"/>
        <v>0.2026</v>
      </c>
      <c r="H666" s="402">
        <f t="shared" si="265"/>
        <v>48.152104000000001</v>
      </c>
      <c r="I666" s="402">
        <f t="shared" si="266"/>
        <v>96.3</v>
      </c>
      <c r="J666" s="393"/>
    </row>
    <row r="667" spans="1:10" s="387" customFormat="1" ht="30" x14ac:dyDescent="0.25">
      <c r="A667" s="393" t="s">
        <v>15499</v>
      </c>
      <c r="B667" s="401">
        <v>89481</v>
      </c>
      <c r="C667" s="395" t="s">
        <v>1717</v>
      </c>
      <c r="D667" s="392" t="s">
        <v>925</v>
      </c>
      <c r="E667" s="509">
        <v>26</v>
      </c>
      <c r="F667" s="394">
        <f>VLOOKUP(B667,'Relatório de Composições'!A:I,9,0)</f>
        <v>4.37</v>
      </c>
      <c r="G667" s="396">
        <f t="shared" si="264"/>
        <v>0.2026</v>
      </c>
      <c r="H667" s="402">
        <f t="shared" si="265"/>
        <v>5.2553619999999999</v>
      </c>
      <c r="I667" s="402">
        <f t="shared" si="266"/>
        <v>136.63999999999999</v>
      </c>
      <c r="J667" s="393"/>
    </row>
    <row r="668" spans="1:10" s="387" customFormat="1" ht="30" x14ac:dyDescent="0.25">
      <c r="A668" s="393" t="s">
        <v>15500</v>
      </c>
      <c r="B668" s="401">
        <v>89492</v>
      </c>
      <c r="C668" s="395" t="s">
        <v>1718</v>
      </c>
      <c r="D668" s="392" t="s">
        <v>925</v>
      </c>
      <c r="E668" s="509">
        <v>1</v>
      </c>
      <c r="F668" s="394">
        <f>VLOOKUP(B668,'Relatório de Composições'!A:I,9,0)</f>
        <v>6.8400000000000007</v>
      </c>
      <c r="G668" s="396">
        <f t="shared" si="264"/>
        <v>0.2026</v>
      </c>
      <c r="H668" s="402">
        <f t="shared" si="265"/>
        <v>8.2257840000000009</v>
      </c>
      <c r="I668" s="402">
        <f t="shared" si="266"/>
        <v>8.23</v>
      </c>
      <c r="J668" s="393"/>
    </row>
    <row r="669" spans="1:10" s="387" customFormat="1" ht="30" x14ac:dyDescent="0.25">
      <c r="A669" s="393" t="s">
        <v>15501</v>
      </c>
      <c r="B669" s="401">
        <v>89501</v>
      </c>
      <c r="C669" s="395" t="s">
        <v>1607</v>
      </c>
      <c r="D669" s="392" t="s">
        <v>925</v>
      </c>
      <c r="E669" s="509">
        <v>44</v>
      </c>
      <c r="F669" s="394">
        <f>VLOOKUP(B669,'Relatório de Composições'!A:I,9,0)</f>
        <v>13.430000000000001</v>
      </c>
      <c r="G669" s="396">
        <f t="shared" si="264"/>
        <v>0.2026</v>
      </c>
      <c r="H669" s="402">
        <f t="shared" si="265"/>
        <v>16.150918000000001</v>
      </c>
      <c r="I669" s="402">
        <f t="shared" si="266"/>
        <v>710.64</v>
      </c>
      <c r="J669" s="393"/>
    </row>
    <row r="670" spans="1:10" s="387" customFormat="1" ht="30" x14ac:dyDescent="0.25">
      <c r="A670" s="393" t="s">
        <v>15502</v>
      </c>
      <c r="B670" s="401">
        <v>89505</v>
      </c>
      <c r="C670" s="395" t="s">
        <v>1609</v>
      </c>
      <c r="D670" s="392" t="s">
        <v>925</v>
      </c>
      <c r="E670" s="509">
        <v>26</v>
      </c>
      <c r="F670" s="394">
        <f>VLOOKUP(B670,'Relatório de Composições'!A:I,9,0)</f>
        <v>35.480000000000004</v>
      </c>
      <c r="G670" s="396">
        <f t="shared" si="264"/>
        <v>0.2026</v>
      </c>
      <c r="H670" s="402">
        <f t="shared" si="265"/>
        <v>42.668247999999998</v>
      </c>
      <c r="I670" s="402">
        <f t="shared" si="266"/>
        <v>1109.3699999999999</v>
      </c>
      <c r="J670" s="393"/>
    </row>
    <row r="671" spans="1:10" s="387" customFormat="1" ht="30" x14ac:dyDescent="0.25">
      <c r="A671" s="393" t="s">
        <v>15503</v>
      </c>
      <c r="B671" s="401">
        <v>89513</v>
      </c>
      <c r="C671" s="395" t="s">
        <v>1611</v>
      </c>
      <c r="D671" s="392" t="s">
        <v>925</v>
      </c>
      <c r="E671" s="509">
        <v>4</v>
      </c>
      <c r="F671" s="394">
        <f>VLOOKUP(B671,'Relatório de Composições'!A:I,9,0)</f>
        <v>111.7</v>
      </c>
      <c r="G671" s="396">
        <f t="shared" si="264"/>
        <v>0.2026</v>
      </c>
      <c r="H671" s="402">
        <f t="shared" si="265"/>
        <v>134.33042</v>
      </c>
      <c r="I671" s="402">
        <f t="shared" si="266"/>
        <v>537.32000000000005</v>
      </c>
      <c r="J671" s="393"/>
    </row>
    <row r="672" spans="1:10" s="387" customFormat="1" ht="30" x14ac:dyDescent="0.25">
      <c r="A672" s="397" t="s">
        <v>15504</v>
      </c>
      <c r="B672" s="510">
        <v>89521</v>
      </c>
      <c r="C672" s="511" t="s">
        <v>1678</v>
      </c>
      <c r="D672" s="398" t="s">
        <v>925</v>
      </c>
      <c r="E672" s="512">
        <v>2</v>
      </c>
      <c r="F672" s="443">
        <f>VLOOKUP(B672,'Relatório de Composições'!A:I,9,0)</f>
        <v>131.69000000000003</v>
      </c>
      <c r="G672" s="513">
        <f t="shared" si="264"/>
        <v>0.2026</v>
      </c>
      <c r="H672" s="514">
        <f t="shared" si="265"/>
        <v>158.370394</v>
      </c>
      <c r="I672" s="514">
        <f t="shared" si="266"/>
        <v>316.74</v>
      </c>
      <c r="J672" s="397"/>
    </row>
    <row r="673" spans="1:10" s="387" customFormat="1" x14ac:dyDescent="0.25">
      <c r="A673" s="525" t="s">
        <v>15505</v>
      </c>
      <c r="B673" s="526" t="s">
        <v>12047</v>
      </c>
      <c r="C673" s="527" t="s">
        <v>15394</v>
      </c>
      <c r="D673" s="425"/>
      <c r="E673" s="528"/>
      <c r="F673" s="426" t="s">
        <v>12047</v>
      </c>
      <c r="G673" s="529"/>
      <c r="H673" s="530"/>
      <c r="I673" s="530"/>
      <c r="J673" s="531"/>
    </row>
    <row r="674" spans="1:10" s="387" customFormat="1" ht="30" x14ac:dyDescent="0.25">
      <c r="A674" s="399" t="s">
        <v>15506</v>
      </c>
      <c r="B674" s="515">
        <v>89617</v>
      </c>
      <c r="C674" s="516" t="s">
        <v>1719</v>
      </c>
      <c r="D674" s="400" t="s">
        <v>925</v>
      </c>
      <c r="E674" s="517">
        <v>10</v>
      </c>
      <c r="F674" s="453">
        <f>VLOOKUP(B674,'Relatório de Composições'!A:I,9,0)</f>
        <v>6.3400000000000007</v>
      </c>
      <c r="G674" s="518">
        <f t="shared" ref="G674:G682" si="267">$J$1</f>
        <v>0.2026</v>
      </c>
      <c r="H674" s="519">
        <f t="shared" ref="H674:H682" si="268">F674*(1+G674)</f>
        <v>7.6244839999999998</v>
      </c>
      <c r="I674" s="519">
        <f t="shared" ref="I674:I682" si="269">ROUND((E674*H674),2)</f>
        <v>76.239999999999995</v>
      </c>
      <c r="J674" s="399"/>
    </row>
    <row r="675" spans="1:10" s="387" customFormat="1" ht="30" x14ac:dyDescent="0.25">
      <c r="A675" s="393" t="s">
        <v>15507</v>
      </c>
      <c r="B675" s="401">
        <v>89625</v>
      </c>
      <c r="C675" s="395" t="s">
        <v>1630</v>
      </c>
      <c r="D675" s="392" t="s">
        <v>925</v>
      </c>
      <c r="E675" s="509">
        <v>19</v>
      </c>
      <c r="F675" s="394">
        <f>VLOOKUP(B675,'Relatório de Composições'!A:I,9,0)</f>
        <v>21.189999999999998</v>
      </c>
      <c r="G675" s="396">
        <f t="shared" si="267"/>
        <v>0.2026</v>
      </c>
      <c r="H675" s="402">
        <f t="shared" si="268"/>
        <v>25.483093999999994</v>
      </c>
      <c r="I675" s="402">
        <f t="shared" si="269"/>
        <v>484.18</v>
      </c>
      <c r="J675" s="393"/>
    </row>
    <row r="676" spans="1:10" s="387" customFormat="1" ht="30" x14ac:dyDescent="0.25">
      <c r="A676" s="393" t="s">
        <v>15508</v>
      </c>
      <c r="B676" s="401">
        <v>89628</v>
      </c>
      <c r="C676" s="395" t="s">
        <v>1632</v>
      </c>
      <c r="D676" s="392" t="s">
        <v>925</v>
      </c>
      <c r="E676" s="509">
        <v>13</v>
      </c>
      <c r="F676" s="394">
        <f>VLOOKUP(B676,'Relatório de Composições'!A:I,9,0)</f>
        <v>45.34</v>
      </c>
      <c r="G676" s="396">
        <f t="shared" si="267"/>
        <v>0.2026</v>
      </c>
      <c r="H676" s="402">
        <f t="shared" si="268"/>
        <v>54.525883999999998</v>
      </c>
      <c r="I676" s="402">
        <f t="shared" si="269"/>
        <v>708.84</v>
      </c>
      <c r="J676" s="393"/>
    </row>
    <row r="677" spans="1:10" s="387" customFormat="1" ht="30" x14ac:dyDescent="0.25">
      <c r="A677" s="393" t="s">
        <v>15509</v>
      </c>
      <c r="B677" s="401">
        <v>89629</v>
      </c>
      <c r="C677" s="395" t="s">
        <v>1628</v>
      </c>
      <c r="D677" s="392" t="s">
        <v>925</v>
      </c>
      <c r="E677" s="509">
        <v>5</v>
      </c>
      <c r="F677" s="394">
        <f>VLOOKUP(B677,'Relatório de Composições'!A:I,9,0)</f>
        <v>83.62</v>
      </c>
      <c r="G677" s="396">
        <f t="shared" si="267"/>
        <v>0.2026</v>
      </c>
      <c r="H677" s="402">
        <f t="shared" si="268"/>
        <v>100.56141199999999</v>
      </c>
      <c r="I677" s="402">
        <f t="shared" si="269"/>
        <v>502.81</v>
      </c>
      <c r="J677" s="393"/>
    </row>
    <row r="678" spans="1:10" s="387" customFormat="1" ht="30" x14ac:dyDescent="0.25">
      <c r="A678" s="393" t="s">
        <v>15510</v>
      </c>
      <c r="B678" s="401">
        <v>89631</v>
      </c>
      <c r="C678" s="395" t="s">
        <v>1720</v>
      </c>
      <c r="D678" s="392" t="s">
        <v>925</v>
      </c>
      <c r="E678" s="509">
        <v>1</v>
      </c>
      <c r="F678" s="394">
        <f>VLOOKUP(B678,'Relatório de Composições'!A:I,9,0)</f>
        <v>127.88</v>
      </c>
      <c r="G678" s="396">
        <f t="shared" si="267"/>
        <v>0.2026</v>
      </c>
      <c r="H678" s="402">
        <f t="shared" si="268"/>
        <v>153.78848799999997</v>
      </c>
      <c r="I678" s="402">
        <f t="shared" si="269"/>
        <v>153.79</v>
      </c>
      <c r="J678" s="393"/>
    </row>
    <row r="679" spans="1:10" s="387" customFormat="1" ht="45" x14ac:dyDescent="0.25">
      <c r="A679" s="393" t="s">
        <v>15511</v>
      </c>
      <c r="B679" s="401">
        <v>89400</v>
      </c>
      <c r="C679" s="395" t="s">
        <v>1634</v>
      </c>
      <c r="D679" s="392" t="s">
        <v>925</v>
      </c>
      <c r="E679" s="509">
        <v>1</v>
      </c>
      <c r="F679" s="394">
        <f>VLOOKUP(B679,'Relatório de Composições'!A:I,9,0)</f>
        <v>18.91</v>
      </c>
      <c r="G679" s="396">
        <f t="shared" si="267"/>
        <v>0.2026</v>
      </c>
      <c r="H679" s="402">
        <f t="shared" si="268"/>
        <v>22.741166</v>
      </c>
      <c r="I679" s="402">
        <f t="shared" si="269"/>
        <v>22.74</v>
      </c>
      <c r="J679" s="393"/>
    </row>
    <row r="680" spans="1:10" s="387" customFormat="1" ht="45" x14ac:dyDescent="0.25">
      <c r="A680" s="393" t="s">
        <v>15512</v>
      </c>
      <c r="B680" s="401">
        <v>89627</v>
      </c>
      <c r="C680" s="395" t="s">
        <v>1636</v>
      </c>
      <c r="D680" s="392" t="s">
        <v>925</v>
      </c>
      <c r="E680" s="509">
        <v>3</v>
      </c>
      <c r="F680" s="394">
        <f>VLOOKUP(B680,'Relatório de Composições'!A:I,9,0)</f>
        <v>19.939999999999998</v>
      </c>
      <c r="G680" s="396">
        <f t="shared" si="267"/>
        <v>0.2026</v>
      </c>
      <c r="H680" s="402">
        <f t="shared" si="268"/>
        <v>23.979843999999996</v>
      </c>
      <c r="I680" s="402">
        <f t="shared" si="269"/>
        <v>71.94</v>
      </c>
      <c r="J680" s="393"/>
    </row>
    <row r="681" spans="1:10" s="387" customFormat="1" ht="30" x14ac:dyDescent="0.25">
      <c r="A681" s="393" t="s">
        <v>15513</v>
      </c>
      <c r="B681" s="401" t="s">
        <v>1721</v>
      </c>
      <c r="C681" s="395" t="s">
        <v>1722</v>
      </c>
      <c r="D681" s="392" t="s">
        <v>925</v>
      </c>
      <c r="E681" s="509">
        <v>2</v>
      </c>
      <c r="F681" s="394">
        <f>VLOOKUP(B681,'Relatório de Composições'!A:I,9,0)</f>
        <v>83.88</v>
      </c>
      <c r="G681" s="396">
        <f t="shared" si="267"/>
        <v>0.2026</v>
      </c>
      <c r="H681" s="402">
        <f t="shared" si="268"/>
        <v>100.87408799999999</v>
      </c>
      <c r="I681" s="402">
        <f t="shared" si="269"/>
        <v>201.75</v>
      </c>
      <c r="J681" s="393"/>
    </row>
    <row r="682" spans="1:10" s="387" customFormat="1" ht="30" x14ac:dyDescent="0.25">
      <c r="A682" s="397" t="s">
        <v>15514</v>
      </c>
      <c r="B682" s="510" t="s">
        <v>1723</v>
      </c>
      <c r="C682" s="511" t="s">
        <v>1724</v>
      </c>
      <c r="D682" s="398" t="s">
        <v>925</v>
      </c>
      <c r="E682" s="512">
        <v>2</v>
      </c>
      <c r="F682" s="443">
        <f>VLOOKUP(B682,'Relatório de Composições'!A:I,9,0)</f>
        <v>58.75</v>
      </c>
      <c r="G682" s="513">
        <f t="shared" si="267"/>
        <v>0.2026</v>
      </c>
      <c r="H682" s="514">
        <f t="shared" si="268"/>
        <v>70.652749999999997</v>
      </c>
      <c r="I682" s="514">
        <f t="shared" si="269"/>
        <v>141.31</v>
      </c>
      <c r="J682" s="397"/>
    </row>
    <row r="683" spans="1:10" s="387" customFormat="1" x14ac:dyDescent="0.25">
      <c r="A683" s="525" t="s">
        <v>15515</v>
      </c>
      <c r="B683" s="526" t="s">
        <v>12047</v>
      </c>
      <c r="C683" s="527" t="s">
        <v>15406</v>
      </c>
      <c r="D683" s="425"/>
      <c r="E683" s="528"/>
      <c r="F683" s="426" t="s">
        <v>12047</v>
      </c>
      <c r="G683" s="529"/>
      <c r="H683" s="530"/>
      <c r="I683" s="530"/>
      <c r="J683" s="531"/>
    </row>
    <row r="684" spans="1:10" s="387" customFormat="1" ht="30" x14ac:dyDescent="0.25">
      <c r="A684" s="448" t="s">
        <v>15516</v>
      </c>
      <c r="B684" s="520">
        <v>89594</v>
      </c>
      <c r="C684" s="521" t="s">
        <v>1725</v>
      </c>
      <c r="D684" s="447" t="s">
        <v>925</v>
      </c>
      <c r="E684" s="522">
        <v>1</v>
      </c>
      <c r="F684" s="449">
        <f>VLOOKUP(B684,'Relatório de Composições'!A:I,9,0)</f>
        <v>39.1</v>
      </c>
      <c r="G684" s="523">
        <f>$J$1</f>
        <v>0.2026</v>
      </c>
      <c r="H684" s="524">
        <f>F684*(1+G684)</f>
        <v>47.021659999999997</v>
      </c>
      <c r="I684" s="524">
        <f>ROUND((E684*H684),2)</f>
        <v>47.02</v>
      </c>
      <c r="J684" s="448"/>
    </row>
    <row r="685" spans="1:10" s="387" customFormat="1" x14ac:dyDescent="0.25">
      <c r="A685" s="404" t="s">
        <v>15517</v>
      </c>
      <c r="B685" s="429" t="s">
        <v>12047</v>
      </c>
      <c r="C685" s="405" t="s">
        <v>15518</v>
      </c>
      <c r="D685" s="406"/>
      <c r="E685" s="407"/>
      <c r="F685" s="408" t="s">
        <v>12047</v>
      </c>
      <c r="G685" s="430"/>
      <c r="H685" s="499"/>
      <c r="I685" s="499"/>
      <c r="J685" s="410"/>
    </row>
    <row r="686" spans="1:10" s="387" customFormat="1" x14ac:dyDescent="0.25">
      <c r="A686" s="411" t="s">
        <v>15519</v>
      </c>
      <c r="B686" s="433" t="s">
        <v>12047</v>
      </c>
      <c r="C686" s="412" t="s">
        <v>15520</v>
      </c>
      <c r="D686" s="413"/>
      <c r="E686" s="414"/>
      <c r="F686" s="415" t="s">
        <v>12047</v>
      </c>
      <c r="G686" s="431"/>
      <c r="H686" s="501"/>
      <c r="I686" s="501"/>
      <c r="J686" s="416"/>
    </row>
    <row r="687" spans="1:10" s="387" customFormat="1" x14ac:dyDescent="0.25">
      <c r="A687" s="417" t="s">
        <v>15521</v>
      </c>
      <c r="B687" s="432" t="s">
        <v>12047</v>
      </c>
      <c r="C687" s="418" t="s">
        <v>15446</v>
      </c>
      <c r="D687" s="419"/>
      <c r="E687" s="420"/>
      <c r="F687" s="421" t="s">
        <v>12047</v>
      </c>
      <c r="G687" s="427"/>
      <c r="H687" s="500"/>
      <c r="I687" s="500"/>
      <c r="J687" s="423"/>
    </row>
    <row r="688" spans="1:10" s="387" customFormat="1" ht="45" x14ac:dyDescent="0.25">
      <c r="A688" s="399" t="s">
        <v>15522</v>
      </c>
      <c r="B688" s="515">
        <v>89713</v>
      </c>
      <c r="C688" s="516" t="s">
        <v>1726</v>
      </c>
      <c r="D688" s="400" t="s">
        <v>934</v>
      </c>
      <c r="E688" s="517">
        <v>14.1</v>
      </c>
      <c r="F688" s="453">
        <f>VLOOKUP(B688,'Relatório de Composições'!A:I,9,0)</f>
        <v>41.15</v>
      </c>
      <c r="G688" s="518">
        <f t="shared" ref="G688:G693" si="270">$J$1</f>
        <v>0.2026</v>
      </c>
      <c r="H688" s="519">
        <f t="shared" ref="H688:H693" si="271">F688*(1+G688)</f>
        <v>49.486989999999992</v>
      </c>
      <c r="I688" s="519">
        <f t="shared" ref="I688:I693" si="272">ROUND((E688*H688),2)</f>
        <v>697.77</v>
      </c>
      <c r="J688" s="399"/>
    </row>
    <row r="689" spans="1:10" s="387" customFormat="1" ht="45" x14ac:dyDescent="0.25">
      <c r="A689" s="393" t="s">
        <v>15523</v>
      </c>
      <c r="B689" s="401">
        <v>89714</v>
      </c>
      <c r="C689" s="395" t="s">
        <v>961</v>
      </c>
      <c r="D689" s="392" t="s">
        <v>934</v>
      </c>
      <c r="E689" s="509">
        <v>372.9</v>
      </c>
      <c r="F689" s="394">
        <f>VLOOKUP(B689,'Relatório de Composições'!A:I,9,0)</f>
        <v>52.800000000000004</v>
      </c>
      <c r="G689" s="396">
        <f t="shared" si="270"/>
        <v>0.2026</v>
      </c>
      <c r="H689" s="402">
        <f t="shared" si="271"/>
        <v>63.497279999999996</v>
      </c>
      <c r="I689" s="402">
        <f t="shared" si="272"/>
        <v>23678.14</v>
      </c>
      <c r="J689" s="393"/>
    </row>
    <row r="690" spans="1:10" s="387" customFormat="1" ht="30" x14ac:dyDescent="0.25">
      <c r="A690" s="393" t="s">
        <v>15524</v>
      </c>
      <c r="B690" s="401" t="s">
        <v>1729</v>
      </c>
      <c r="C690" s="395" t="s">
        <v>1730</v>
      </c>
      <c r="D690" s="392" t="s">
        <v>934</v>
      </c>
      <c r="E690" s="509">
        <v>47.7</v>
      </c>
      <c r="F690" s="394">
        <f>VLOOKUP(B690,'Relatório de Composições'!A:I,9,0)</f>
        <v>111.19999999999999</v>
      </c>
      <c r="G690" s="396">
        <f t="shared" si="270"/>
        <v>0.2026</v>
      </c>
      <c r="H690" s="402">
        <f t="shared" si="271"/>
        <v>133.72911999999997</v>
      </c>
      <c r="I690" s="402">
        <f t="shared" si="272"/>
        <v>6378.88</v>
      </c>
      <c r="J690" s="393"/>
    </row>
    <row r="691" spans="1:10" s="387" customFormat="1" ht="45" x14ac:dyDescent="0.25">
      <c r="A691" s="393" t="s">
        <v>15525</v>
      </c>
      <c r="B691" s="401" t="s">
        <v>1733</v>
      </c>
      <c r="C691" s="395" t="s">
        <v>1734</v>
      </c>
      <c r="D691" s="392" t="s">
        <v>934</v>
      </c>
      <c r="E691" s="509">
        <v>95.5</v>
      </c>
      <c r="F691" s="394">
        <f>VLOOKUP(B691,'Relatório de Composições'!A:I,9,0)</f>
        <v>5.78</v>
      </c>
      <c r="G691" s="396">
        <f t="shared" si="270"/>
        <v>0.2026</v>
      </c>
      <c r="H691" s="402">
        <f t="shared" si="271"/>
        <v>6.951028</v>
      </c>
      <c r="I691" s="402">
        <f t="shared" si="272"/>
        <v>663.82</v>
      </c>
      <c r="J691" s="393"/>
    </row>
    <row r="692" spans="1:10" s="387" customFormat="1" ht="45" x14ac:dyDescent="0.25">
      <c r="A692" s="393" t="s">
        <v>15526</v>
      </c>
      <c r="B692" s="401" t="s">
        <v>1735</v>
      </c>
      <c r="C692" s="395" t="s">
        <v>1736</v>
      </c>
      <c r="D692" s="392" t="s">
        <v>934</v>
      </c>
      <c r="E692" s="509">
        <v>56.3</v>
      </c>
      <c r="F692" s="394">
        <f>VLOOKUP(B692,'Relatório de Composições'!A:I,9,0)</f>
        <v>6.35</v>
      </c>
      <c r="G692" s="396">
        <f t="shared" si="270"/>
        <v>0.2026</v>
      </c>
      <c r="H692" s="402">
        <f t="shared" si="271"/>
        <v>7.6365099999999986</v>
      </c>
      <c r="I692" s="402">
        <f t="shared" si="272"/>
        <v>429.94</v>
      </c>
      <c r="J692" s="393"/>
    </row>
    <row r="693" spans="1:10" s="387" customFormat="1" ht="30" x14ac:dyDescent="0.25">
      <c r="A693" s="397" t="s">
        <v>15527</v>
      </c>
      <c r="B693" s="510" t="s">
        <v>1737</v>
      </c>
      <c r="C693" s="511" t="s">
        <v>1738</v>
      </c>
      <c r="D693" s="398" t="s">
        <v>934</v>
      </c>
      <c r="E693" s="512">
        <v>12.6</v>
      </c>
      <c r="F693" s="443">
        <f>VLOOKUP(B693,'Relatório de Composições'!A:I,9,0)</f>
        <v>313.90999999999997</v>
      </c>
      <c r="G693" s="513">
        <f t="shared" si="270"/>
        <v>0.2026</v>
      </c>
      <c r="H693" s="514">
        <f t="shared" si="271"/>
        <v>377.5081659999999</v>
      </c>
      <c r="I693" s="514">
        <f t="shared" si="272"/>
        <v>4756.6000000000004</v>
      </c>
      <c r="J693" s="397"/>
    </row>
    <row r="694" spans="1:10" s="387" customFormat="1" x14ac:dyDescent="0.25">
      <c r="A694" s="525" t="s">
        <v>15528</v>
      </c>
      <c r="B694" s="526" t="s">
        <v>12047</v>
      </c>
      <c r="C694" s="527" t="s">
        <v>15374</v>
      </c>
      <c r="D694" s="425"/>
      <c r="E694" s="528"/>
      <c r="F694" s="426" t="s">
        <v>12047</v>
      </c>
      <c r="G694" s="529"/>
      <c r="H694" s="530"/>
      <c r="I694" s="530"/>
      <c r="J694" s="531"/>
    </row>
    <row r="695" spans="1:10" s="387" customFormat="1" x14ac:dyDescent="0.25">
      <c r="A695" s="399" t="s">
        <v>15529</v>
      </c>
      <c r="B695" s="515" t="s">
        <v>1740</v>
      </c>
      <c r="C695" s="516" t="s">
        <v>1741</v>
      </c>
      <c r="D695" s="400" t="s">
        <v>925</v>
      </c>
      <c r="E695" s="517">
        <v>3</v>
      </c>
      <c r="F695" s="453">
        <f>VLOOKUP(B695,'Relatório de Composições'!A:I,9,0)</f>
        <v>45.36</v>
      </c>
      <c r="G695" s="518">
        <f t="shared" ref="G695:G696" si="273">$J$1</f>
        <v>0.2026</v>
      </c>
      <c r="H695" s="519">
        <f t="shared" ref="H695:H696" si="274">F695*(1+G695)</f>
        <v>54.549935999999995</v>
      </c>
      <c r="I695" s="519">
        <f t="shared" ref="I695:I696" si="275">ROUND((E695*H695),2)</f>
        <v>163.65</v>
      </c>
      <c r="J695" s="399"/>
    </row>
    <row r="696" spans="1:10" s="387" customFormat="1" ht="45" x14ac:dyDescent="0.25">
      <c r="A696" s="397" t="s">
        <v>15530</v>
      </c>
      <c r="B696" s="510">
        <v>89807</v>
      </c>
      <c r="C696" s="511" t="s">
        <v>1742</v>
      </c>
      <c r="D696" s="398" t="s">
        <v>925</v>
      </c>
      <c r="E696" s="512">
        <v>1</v>
      </c>
      <c r="F696" s="443">
        <f>VLOOKUP(B696,'Relatório de Composições'!A:I,9,0)</f>
        <v>25.09</v>
      </c>
      <c r="G696" s="513">
        <f t="shared" si="273"/>
        <v>0.2026</v>
      </c>
      <c r="H696" s="514">
        <f t="shared" si="274"/>
        <v>30.173233999999997</v>
      </c>
      <c r="I696" s="514">
        <f t="shared" si="275"/>
        <v>30.17</v>
      </c>
      <c r="J696" s="397"/>
    </row>
    <row r="697" spans="1:10" s="387" customFormat="1" x14ac:dyDescent="0.25">
      <c r="A697" s="525" t="s">
        <v>15531</v>
      </c>
      <c r="B697" s="526" t="s">
        <v>12047</v>
      </c>
      <c r="C697" s="527" t="s">
        <v>15378</v>
      </c>
      <c r="D697" s="425"/>
      <c r="E697" s="528"/>
      <c r="F697" s="426" t="s">
        <v>12047</v>
      </c>
      <c r="G697" s="529"/>
      <c r="H697" s="530"/>
      <c r="I697" s="530"/>
      <c r="J697" s="531"/>
    </row>
    <row r="698" spans="1:10" s="387" customFormat="1" ht="45" x14ac:dyDescent="0.25">
      <c r="A698" s="399" t="s">
        <v>15532</v>
      </c>
      <c r="B698" s="515">
        <v>89529</v>
      </c>
      <c r="C698" s="516" t="s">
        <v>1745</v>
      </c>
      <c r="D698" s="400" t="s">
        <v>925</v>
      </c>
      <c r="E698" s="517">
        <v>23</v>
      </c>
      <c r="F698" s="453">
        <f>VLOOKUP(B698,'Relatório de Composições'!A:I,9,0)</f>
        <v>40.1</v>
      </c>
      <c r="G698" s="518">
        <f t="shared" ref="G698:G700" si="276">$J$1</f>
        <v>0.2026</v>
      </c>
      <c r="H698" s="519">
        <f t="shared" ref="H698:H700" si="277">F698*(1+G698)</f>
        <v>48.224259999999994</v>
      </c>
      <c r="I698" s="519">
        <f t="shared" ref="I698:I700" si="278">ROUND((E698*H698),2)</f>
        <v>1109.1600000000001</v>
      </c>
      <c r="J698" s="399"/>
    </row>
    <row r="699" spans="1:10" s="387" customFormat="1" ht="45" x14ac:dyDescent="0.25">
      <c r="A699" s="393" t="s">
        <v>15533</v>
      </c>
      <c r="B699" s="401">
        <v>89531</v>
      </c>
      <c r="C699" s="395" t="s">
        <v>1747</v>
      </c>
      <c r="D699" s="392" t="s">
        <v>925</v>
      </c>
      <c r="E699" s="509">
        <v>6</v>
      </c>
      <c r="F699" s="394">
        <f>VLOOKUP(B699,'Relatório de Composições'!A:I,9,0)</f>
        <v>32.49</v>
      </c>
      <c r="G699" s="396">
        <f t="shared" si="276"/>
        <v>0.2026</v>
      </c>
      <c r="H699" s="402">
        <f t="shared" si="277"/>
        <v>39.072474</v>
      </c>
      <c r="I699" s="402">
        <f t="shared" si="278"/>
        <v>234.43</v>
      </c>
      <c r="J699" s="393"/>
    </row>
    <row r="700" spans="1:10" s="387" customFormat="1" ht="45" x14ac:dyDescent="0.25">
      <c r="A700" s="397" t="s">
        <v>15534</v>
      </c>
      <c r="B700" s="510">
        <v>89581</v>
      </c>
      <c r="C700" s="511" t="s">
        <v>1748</v>
      </c>
      <c r="D700" s="398" t="s">
        <v>925</v>
      </c>
      <c r="E700" s="512">
        <v>2</v>
      </c>
      <c r="F700" s="443">
        <f>VLOOKUP(B700,'Relatório de Composições'!A:I,9,0)</f>
        <v>25.380000000000003</v>
      </c>
      <c r="G700" s="513">
        <f t="shared" si="276"/>
        <v>0.2026</v>
      </c>
      <c r="H700" s="514">
        <f t="shared" si="277"/>
        <v>30.521988</v>
      </c>
      <c r="I700" s="514">
        <f t="shared" si="278"/>
        <v>61.04</v>
      </c>
      <c r="J700" s="397"/>
    </row>
    <row r="701" spans="1:10" s="387" customFormat="1" x14ac:dyDescent="0.25">
      <c r="A701" s="525" t="s">
        <v>15535</v>
      </c>
      <c r="B701" s="526" t="s">
        <v>12047</v>
      </c>
      <c r="C701" s="527" t="s">
        <v>15536</v>
      </c>
      <c r="D701" s="425"/>
      <c r="E701" s="528"/>
      <c r="F701" s="426" t="s">
        <v>12047</v>
      </c>
      <c r="G701" s="529"/>
      <c r="H701" s="530"/>
      <c r="I701" s="530"/>
      <c r="J701" s="531"/>
    </row>
    <row r="702" spans="1:10" s="387" customFormat="1" x14ac:dyDescent="0.25">
      <c r="A702" s="399" t="s">
        <v>15537</v>
      </c>
      <c r="B702" s="515" t="s">
        <v>1750</v>
      </c>
      <c r="C702" s="516" t="s">
        <v>1751</v>
      </c>
      <c r="D702" s="400" t="s">
        <v>925</v>
      </c>
      <c r="E702" s="517">
        <v>1</v>
      </c>
      <c r="F702" s="453">
        <f>VLOOKUP(B702,'Relatório de Composições'!A:I,9,0)</f>
        <v>32.28</v>
      </c>
      <c r="G702" s="518">
        <f t="shared" ref="G702:G703" si="279">$J$1</f>
        <v>0.2026</v>
      </c>
      <c r="H702" s="519">
        <f t="shared" ref="H702:H703" si="280">F702*(1+G702)</f>
        <v>38.819927999999997</v>
      </c>
      <c r="I702" s="519">
        <f t="shared" ref="I702:I703" si="281">ROUND((E702*H702),2)</f>
        <v>38.82</v>
      </c>
      <c r="J702" s="399"/>
    </row>
    <row r="703" spans="1:10" s="387" customFormat="1" x14ac:dyDescent="0.25">
      <c r="A703" s="397" t="s">
        <v>15538</v>
      </c>
      <c r="B703" s="510" t="s">
        <v>1752</v>
      </c>
      <c r="C703" s="511" t="s">
        <v>1753</v>
      </c>
      <c r="D703" s="398" t="s">
        <v>925</v>
      </c>
      <c r="E703" s="512">
        <v>27</v>
      </c>
      <c r="F703" s="443">
        <f>VLOOKUP(B703,'Relatório de Composições'!A:I,9,0)</f>
        <v>15.73</v>
      </c>
      <c r="G703" s="513">
        <f t="shared" si="279"/>
        <v>0.2026</v>
      </c>
      <c r="H703" s="514">
        <f t="shared" si="280"/>
        <v>18.916898</v>
      </c>
      <c r="I703" s="514">
        <f t="shared" si="281"/>
        <v>510.76</v>
      </c>
      <c r="J703" s="397"/>
    </row>
    <row r="704" spans="1:10" s="387" customFormat="1" x14ac:dyDescent="0.25">
      <c r="A704" s="404" t="s">
        <v>15539</v>
      </c>
      <c r="B704" s="429" t="s">
        <v>12047</v>
      </c>
      <c r="C704" s="405" t="s">
        <v>15540</v>
      </c>
      <c r="D704" s="406"/>
      <c r="E704" s="407"/>
      <c r="F704" s="408" t="s">
        <v>12047</v>
      </c>
      <c r="G704" s="430"/>
      <c r="H704" s="499"/>
      <c r="I704" s="499"/>
      <c r="J704" s="410"/>
    </row>
    <row r="705" spans="1:10" s="387" customFormat="1" x14ac:dyDescent="0.25">
      <c r="A705" s="417" t="s">
        <v>15541</v>
      </c>
      <c r="B705" s="432" t="s">
        <v>12047</v>
      </c>
      <c r="C705" s="418" t="s">
        <v>15186</v>
      </c>
      <c r="D705" s="419"/>
      <c r="E705" s="420"/>
      <c r="F705" s="421" t="s">
        <v>12047</v>
      </c>
      <c r="G705" s="427"/>
      <c r="H705" s="500"/>
      <c r="I705" s="500"/>
      <c r="J705" s="423"/>
    </row>
    <row r="706" spans="1:10" s="387" customFormat="1" ht="30" x14ac:dyDescent="0.25">
      <c r="A706" s="399" t="s">
        <v>15542</v>
      </c>
      <c r="B706" s="515" t="s">
        <v>1754</v>
      </c>
      <c r="C706" s="516" t="s">
        <v>1755</v>
      </c>
      <c r="D706" s="400" t="s">
        <v>913</v>
      </c>
      <c r="E706" s="517">
        <v>121.3</v>
      </c>
      <c r="F706" s="453">
        <f>VLOOKUP(B706,'Relatório de Composições'!A:I,9,0)</f>
        <v>184.28000000000003</v>
      </c>
      <c r="G706" s="518">
        <f t="shared" ref="G706:G707" si="282">$J$1</f>
        <v>0.2026</v>
      </c>
      <c r="H706" s="519">
        <f t="shared" ref="H706:H707" si="283">F706*(1+G706)</f>
        <v>221.61512800000003</v>
      </c>
      <c r="I706" s="519">
        <f t="shared" ref="I706:I707" si="284">ROUND((E706*H706),2)</f>
        <v>26881.919999999998</v>
      </c>
      <c r="J706" s="399"/>
    </row>
    <row r="707" spans="1:10" s="387" customFormat="1" ht="60" x14ac:dyDescent="0.25">
      <c r="A707" s="397" t="s">
        <v>15543</v>
      </c>
      <c r="B707" s="510">
        <v>95568</v>
      </c>
      <c r="C707" s="511" t="s">
        <v>1759</v>
      </c>
      <c r="D707" s="398" t="s">
        <v>934</v>
      </c>
      <c r="E707" s="512">
        <v>32</v>
      </c>
      <c r="F707" s="443">
        <f>VLOOKUP(B707,'Relatório de Composições'!A:I,9,0)</f>
        <v>94.670000000000016</v>
      </c>
      <c r="G707" s="513">
        <f t="shared" si="282"/>
        <v>0.2026</v>
      </c>
      <c r="H707" s="514">
        <f t="shared" si="283"/>
        <v>113.85014200000001</v>
      </c>
      <c r="I707" s="514">
        <f t="shared" si="284"/>
        <v>3643.2</v>
      </c>
      <c r="J707" s="397"/>
    </row>
    <row r="708" spans="1:10" s="387" customFormat="1" x14ac:dyDescent="0.25">
      <c r="A708" s="525" t="s">
        <v>15544</v>
      </c>
      <c r="B708" s="526" t="s">
        <v>12047</v>
      </c>
      <c r="C708" s="527" t="s">
        <v>15545</v>
      </c>
      <c r="D708" s="425"/>
      <c r="E708" s="528"/>
      <c r="F708" s="426" t="s">
        <v>12047</v>
      </c>
      <c r="G708" s="529"/>
      <c r="H708" s="530"/>
      <c r="I708" s="530"/>
      <c r="J708" s="531"/>
    </row>
    <row r="709" spans="1:10" s="387" customFormat="1" ht="30" x14ac:dyDescent="0.25">
      <c r="A709" s="399" t="s">
        <v>15546</v>
      </c>
      <c r="B709" s="515" t="s">
        <v>1761</v>
      </c>
      <c r="C709" s="516" t="s">
        <v>1762</v>
      </c>
      <c r="D709" s="400" t="s">
        <v>934</v>
      </c>
      <c r="E709" s="517">
        <v>7</v>
      </c>
      <c r="F709" s="453">
        <f>VLOOKUP(B709,'Relatório de Composições'!A:I,9,0)</f>
        <v>33.83</v>
      </c>
      <c r="G709" s="518">
        <f t="shared" ref="G709:G719" si="285">$J$1</f>
        <v>0.2026</v>
      </c>
      <c r="H709" s="519">
        <f t="shared" ref="H709:H719" si="286">F709*(1+G709)</f>
        <v>40.683957999999997</v>
      </c>
      <c r="I709" s="519">
        <f t="shared" ref="I709:I719" si="287">ROUND((E709*H709),2)</f>
        <v>284.79000000000002</v>
      </c>
      <c r="J709" s="399"/>
    </row>
    <row r="710" spans="1:10" s="387" customFormat="1" ht="45" x14ac:dyDescent="0.25">
      <c r="A710" s="393" t="s">
        <v>15547</v>
      </c>
      <c r="B710" s="401" t="s">
        <v>15548</v>
      </c>
      <c r="C710" s="395" t="s">
        <v>1764</v>
      </c>
      <c r="D710" s="392" t="s">
        <v>925</v>
      </c>
      <c r="E710" s="509">
        <v>12</v>
      </c>
      <c r="F710" s="394">
        <f>VLOOKUP(B710,'Relatório de Composições'!A:I,9,0)</f>
        <v>8.57</v>
      </c>
      <c r="G710" s="396">
        <f t="shared" si="285"/>
        <v>0.2026</v>
      </c>
      <c r="H710" s="402">
        <f t="shared" si="286"/>
        <v>10.306281999999999</v>
      </c>
      <c r="I710" s="402">
        <f t="shared" si="287"/>
        <v>123.68</v>
      </c>
      <c r="J710" s="393"/>
    </row>
    <row r="711" spans="1:10" s="387" customFormat="1" ht="45" x14ac:dyDescent="0.25">
      <c r="A711" s="393" t="s">
        <v>15549</v>
      </c>
      <c r="B711" s="401">
        <v>89610</v>
      </c>
      <c r="C711" s="395" t="s">
        <v>1696</v>
      </c>
      <c r="D711" s="392" t="s">
        <v>925</v>
      </c>
      <c r="E711" s="509">
        <v>8</v>
      </c>
      <c r="F711" s="394">
        <f>VLOOKUP(B711,'Relatório de Composições'!A:I,9,0)</f>
        <v>20.37</v>
      </c>
      <c r="G711" s="396">
        <f t="shared" si="285"/>
        <v>0.2026</v>
      </c>
      <c r="H711" s="402">
        <f t="shared" si="286"/>
        <v>24.496962</v>
      </c>
      <c r="I711" s="402">
        <f t="shared" si="287"/>
        <v>195.98</v>
      </c>
      <c r="J711" s="393"/>
    </row>
    <row r="712" spans="1:10" s="387" customFormat="1" ht="30" x14ac:dyDescent="0.25">
      <c r="A712" s="393" t="s">
        <v>15550</v>
      </c>
      <c r="B712" s="401">
        <v>99632</v>
      </c>
      <c r="C712" s="395" t="s">
        <v>1765</v>
      </c>
      <c r="D712" s="392" t="s">
        <v>925</v>
      </c>
      <c r="E712" s="509">
        <v>2</v>
      </c>
      <c r="F712" s="394">
        <f>VLOOKUP(B712,'Relatório de Composições'!A:I,9,0)</f>
        <v>179.98</v>
      </c>
      <c r="G712" s="396">
        <f t="shared" si="285"/>
        <v>0.2026</v>
      </c>
      <c r="H712" s="402">
        <f t="shared" si="286"/>
        <v>216.44394799999998</v>
      </c>
      <c r="I712" s="402">
        <f t="shared" si="287"/>
        <v>432.89</v>
      </c>
      <c r="J712" s="393"/>
    </row>
    <row r="713" spans="1:10" s="387" customFormat="1" ht="60" x14ac:dyDescent="0.25">
      <c r="A713" s="393" t="s">
        <v>15551</v>
      </c>
      <c r="B713" s="401">
        <v>94498</v>
      </c>
      <c r="C713" s="395" t="s">
        <v>1767</v>
      </c>
      <c r="D713" s="392" t="s">
        <v>925</v>
      </c>
      <c r="E713" s="509">
        <v>2</v>
      </c>
      <c r="F713" s="394">
        <f>VLOOKUP(B713,'Relatório de Composições'!A:I,9,0)</f>
        <v>122.83</v>
      </c>
      <c r="G713" s="396">
        <f t="shared" si="285"/>
        <v>0.2026</v>
      </c>
      <c r="H713" s="402">
        <f t="shared" si="286"/>
        <v>147.71535799999998</v>
      </c>
      <c r="I713" s="402">
        <f t="shared" si="287"/>
        <v>295.43</v>
      </c>
      <c r="J713" s="393"/>
    </row>
    <row r="714" spans="1:10" s="387" customFormat="1" ht="30" x14ac:dyDescent="0.25">
      <c r="A714" s="393" t="s">
        <v>15552</v>
      </c>
      <c r="B714" s="401">
        <v>89609</v>
      </c>
      <c r="C714" s="395" t="s">
        <v>1769</v>
      </c>
      <c r="D714" s="392" t="s">
        <v>925</v>
      </c>
      <c r="E714" s="509">
        <v>4</v>
      </c>
      <c r="F714" s="394">
        <f>VLOOKUP(B714,'Relatório de Composições'!A:I,9,0)</f>
        <v>91.02</v>
      </c>
      <c r="G714" s="396">
        <f t="shared" si="285"/>
        <v>0.2026</v>
      </c>
      <c r="H714" s="402">
        <f t="shared" si="286"/>
        <v>109.46065199999998</v>
      </c>
      <c r="I714" s="402">
        <f t="shared" si="287"/>
        <v>437.84</v>
      </c>
      <c r="J714" s="393"/>
    </row>
    <row r="715" spans="1:10" s="387" customFormat="1" ht="30" x14ac:dyDescent="0.25">
      <c r="A715" s="393" t="s">
        <v>15553</v>
      </c>
      <c r="B715" s="401">
        <v>89450</v>
      </c>
      <c r="C715" s="395" t="s">
        <v>1558</v>
      </c>
      <c r="D715" s="392" t="s">
        <v>934</v>
      </c>
      <c r="E715" s="509">
        <v>8</v>
      </c>
      <c r="F715" s="394">
        <f>VLOOKUP(B715,'Relatório de Composições'!A:I,9,0)</f>
        <v>28.229999999999997</v>
      </c>
      <c r="G715" s="396">
        <f t="shared" si="285"/>
        <v>0.2026</v>
      </c>
      <c r="H715" s="402">
        <f t="shared" si="286"/>
        <v>33.949397999999995</v>
      </c>
      <c r="I715" s="402">
        <f t="shared" si="287"/>
        <v>271.60000000000002</v>
      </c>
      <c r="J715" s="393"/>
    </row>
    <row r="716" spans="1:10" s="387" customFormat="1" ht="30" x14ac:dyDescent="0.25">
      <c r="A716" s="393" t="s">
        <v>15554</v>
      </c>
      <c r="B716" s="401" t="s">
        <v>15555</v>
      </c>
      <c r="C716" s="395" t="s">
        <v>1770</v>
      </c>
      <c r="D716" s="392" t="s">
        <v>925</v>
      </c>
      <c r="E716" s="509">
        <v>2</v>
      </c>
      <c r="F716" s="394">
        <f>VLOOKUP(B716,'Relatório de Composições'!A:I,9,0)</f>
        <v>2767.66</v>
      </c>
      <c r="G716" s="396">
        <f t="shared" si="285"/>
        <v>0.2026</v>
      </c>
      <c r="H716" s="402">
        <f t="shared" si="286"/>
        <v>3328.3879159999997</v>
      </c>
      <c r="I716" s="402">
        <f t="shared" si="287"/>
        <v>6656.78</v>
      </c>
      <c r="J716" s="393"/>
    </row>
    <row r="717" spans="1:10" s="387" customFormat="1" ht="30" x14ac:dyDescent="0.25">
      <c r="A717" s="393" t="s">
        <v>15556</v>
      </c>
      <c r="B717" s="401">
        <v>89507</v>
      </c>
      <c r="C717" s="395" t="s">
        <v>1771</v>
      </c>
      <c r="D717" s="392" t="s">
        <v>925</v>
      </c>
      <c r="E717" s="509">
        <v>2</v>
      </c>
      <c r="F717" s="394">
        <f>VLOOKUP(B717,'Relatório de Composições'!A:I,9,0)</f>
        <v>49.52000000000001</v>
      </c>
      <c r="G717" s="396">
        <f t="shared" si="285"/>
        <v>0.2026</v>
      </c>
      <c r="H717" s="402">
        <f t="shared" si="286"/>
        <v>59.552752000000005</v>
      </c>
      <c r="I717" s="402">
        <f t="shared" si="287"/>
        <v>119.11</v>
      </c>
      <c r="J717" s="393"/>
    </row>
    <row r="718" spans="1:10" s="387" customFormat="1" ht="30" x14ac:dyDescent="0.25">
      <c r="A718" s="393" t="s">
        <v>15557</v>
      </c>
      <c r="B718" s="401" t="s">
        <v>15558</v>
      </c>
      <c r="C718" s="395" t="s">
        <v>1773</v>
      </c>
      <c r="D718" s="392" t="s">
        <v>925</v>
      </c>
      <c r="E718" s="509">
        <v>1</v>
      </c>
      <c r="F718" s="394">
        <f>VLOOKUP(B718,'Relatório de Composições'!A:I,9,0)</f>
        <v>9.5</v>
      </c>
      <c r="G718" s="396">
        <f t="shared" si="285"/>
        <v>0.2026</v>
      </c>
      <c r="H718" s="402">
        <f t="shared" si="286"/>
        <v>11.4247</v>
      </c>
      <c r="I718" s="402">
        <f t="shared" si="287"/>
        <v>11.42</v>
      </c>
      <c r="J718" s="393"/>
    </row>
    <row r="719" spans="1:10" s="387" customFormat="1" ht="30" x14ac:dyDescent="0.25">
      <c r="A719" s="397" t="s">
        <v>15559</v>
      </c>
      <c r="B719" s="510">
        <v>89506</v>
      </c>
      <c r="C719" s="511" t="s">
        <v>1715</v>
      </c>
      <c r="D719" s="398" t="s">
        <v>925</v>
      </c>
      <c r="E719" s="512">
        <v>2</v>
      </c>
      <c r="F719" s="443">
        <f>VLOOKUP(B719,'Relatório de Composições'!A:I,9,0)</f>
        <v>40.040000000000006</v>
      </c>
      <c r="G719" s="513">
        <f t="shared" si="285"/>
        <v>0.2026</v>
      </c>
      <c r="H719" s="514">
        <f t="shared" si="286"/>
        <v>48.152104000000001</v>
      </c>
      <c r="I719" s="514">
        <f t="shared" si="287"/>
        <v>96.3</v>
      </c>
      <c r="J719" s="397"/>
    </row>
    <row r="720" spans="1:10" s="387" customFormat="1" x14ac:dyDescent="0.25">
      <c r="A720" s="525" t="s">
        <v>15560</v>
      </c>
      <c r="B720" s="526" t="s">
        <v>12047</v>
      </c>
      <c r="C720" s="527" t="s">
        <v>15561</v>
      </c>
      <c r="D720" s="425"/>
      <c r="E720" s="528"/>
      <c r="F720" s="426" t="s">
        <v>12047</v>
      </c>
      <c r="G720" s="529"/>
      <c r="H720" s="530"/>
      <c r="I720" s="530"/>
      <c r="J720" s="531"/>
    </row>
    <row r="721" spans="1:10" s="387" customFormat="1" ht="30" x14ac:dyDescent="0.25">
      <c r="A721" s="399" t="s">
        <v>15562</v>
      </c>
      <c r="B721" s="515">
        <v>89450</v>
      </c>
      <c r="C721" s="516" t="s">
        <v>1558</v>
      </c>
      <c r="D721" s="400" t="s">
        <v>934</v>
      </c>
      <c r="E721" s="517">
        <v>1.85</v>
      </c>
      <c r="F721" s="453">
        <f>VLOOKUP(B721,'Relatório de Composições'!A:I,9,0)</f>
        <v>28.229999999999997</v>
      </c>
      <c r="G721" s="518">
        <f t="shared" ref="G721:G729" si="288">$J$1</f>
        <v>0.2026</v>
      </c>
      <c r="H721" s="519">
        <f t="shared" ref="H721:H729" si="289">F721*(1+G721)</f>
        <v>33.949397999999995</v>
      </c>
      <c r="I721" s="519">
        <f t="shared" ref="I721:I729" si="290">ROUND((E721*H721),2)</f>
        <v>62.81</v>
      </c>
      <c r="J721" s="399"/>
    </row>
    <row r="722" spans="1:10" s="387" customFormat="1" ht="30" x14ac:dyDescent="0.25">
      <c r="A722" s="393" t="s">
        <v>15563</v>
      </c>
      <c r="B722" s="401">
        <v>89609</v>
      </c>
      <c r="C722" s="395" t="s">
        <v>1769</v>
      </c>
      <c r="D722" s="392" t="s">
        <v>925</v>
      </c>
      <c r="E722" s="509">
        <v>4</v>
      </c>
      <c r="F722" s="394">
        <f>VLOOKUP(B722,'Relatório de Composições'!A:I,9,0)</f>
        <v>91.02</v>
      </c>
      <c r="G722" s="396">
        <f t="shared" si="288"/>
        <v>0.2026</v>
      </c>
      <c r="H722" s="402">
        <f t="shared" si="289"/>
        <v>109.46065199999998</v>
      </c>
      <c r="I722" s="402">
        <f t="shared" si="290"/>
        <v>437.84</v>
      </c>
      <c r="J722" s="393"/>
    </row>
    <row r="723" spans="1:10" s="387" customFormat="1" ht="45" x14ac:dyDescent="0.25">
      <c r="A723" s="393" t="s">
        <v>15564</v>
      </c>
      <c r="B723" s="401">
        <v>89610</v>
      </c>
      <c r="C723" s="395" t="s">
        <v>1696</v>
      </c>
      <c r="D723" s="392" t="s">
        <v>925</v>
      </c>
      <c r="E723" s="509">
        <v>8</v>
      </c>
      <c r="F723" s="394">
        <f>VLOOKUP(B723,'Relatório de Composições'!A:I,9,0)</f>
        <v>20.37</v>
      </c>
      <c r="G723" s="396">
        <f t="shared" si="288"/>
        <v>0.2026</v>
      </c>
      <c r="H723" s="402">
        <f t="shared" si="289"/>
        <v>24.496962</v>
      </c>
      <c r="I723" s="402">
        <f t="shared" si="290"/>
        <v>195.98</v>
      </c>
      <c r="J723" s="393"/>
    </row>
    <row r="724" spans="1:10" s="387" customFormat="1" ht="30" x14ac:dyDescent="0.25">
      <c r="A724" s="393" t="s">
        <v>15565</v>
      </c>
      <c r="B724" s="401">
        <v>89507</v>
      </c>
      <c r="C724" s="395" t="s">
        <v>1771</v>
      </c>
      <c r="D724" s="392" t="s">
        <v>925</v>
      </c>
      <c r="E724" s="509">
        <v>3</v>
      </c>
      <c r="F724" s="394">
        <f>VLOOKUP(B724,'Relatório de Composições'!A:I,9,0)</f>
        <v>49.52000000000001</v>
      </c>
      <c r="G724" s="396">
        <f t="shared" si="288"/>
        <v>0.2026</v>
      </c>
      <c r="H724" s="402">
        <f t="shared" si="289"/>
        <v>59.552752000000005</v>
      </c>
      <c r="I724" s="402">
        <f t="shared" si="290"/>
        <v>178.66</v>
      </c>
      <c r="J724" s="393"/>
    </row>
    <row r="725" spans="1:10" s="387" customFormat="1" ht="60" x14ac:dyDescent="0.25">
      <c r="A725" s="393" t="s">
        <v>15566</v>
      </c>
      <c r="B725" s="401">
        <v>94498</v>
      </c>
      <c r="C725" s="395" t="s">
        <v>1767</v>
      </c>
      <c r="D725" s="392" t="s">
        <v>925</v>
      </c>
      <c r="E725" s="509">
        <v>2</v>
      </c>
      <c r="F725" s="394">
        <f>VLOOKUP(B725,'Relatório de Composições'!A:I,9,0)</f>
        <v>122.83</v>
      </c>
      <c r="G725" s="396">
        <f t="shared" si="288"/>
        <v>0.2026</v>
      </c>
      <c r="H725" s="402">
        <f t="shared" si="289"/>
        <v>147.71535799999998</v>
      </c>
      <c r="I725" s="402">
        <f t="shared" si="290"/>
        <v>295.43</v>
      </c>
      <c r="J725" s="393"/>
    </row>
    <row r="726" spans="1:10" s="387" customFormat="1" ht="30" x14ac:dyDescent="0.25">
      <c r="A726" s="393" t="s">
        <v>15567</v>
      </c>
      <c r="B726" s="401" t="s">
        <v>15568</v>
      </c>
      <c r="C726" s="395" t="s">
        <v>1774</v>
      </c>
      <c r="D726" s="392" t="s">
        <v>925</v>
      </c>
      <c r="E726" s="509">
        <v>2</v>
      </c>
      <c r="F726" s="394">
        <f>VLOOKUP(B726,'Relatório de Composições'!A:I,9,0)</f>
        <v>2976.85</v>
      </c>
      <c r="G726" s="396">
        <f t="shared" si="288"/>
        <v>0.2026</v>
      </c>
      <c r="H726" s="402">
        <f t="shared" si="289"/>
        <v>3579.9598099999994</v>
      </c>
      <c r="I726" s="402">
        <f t="shared" si="290"/>
        <v>7159.92</v>
      </c>
      <c r="J726" s="393"/>
    </row>
    <row r="727" spans="1:10" s="387" customFormat="1" ht="30" x14ac:dyDescent="0.25">
      <c r="A727" s="393" t="s">
        <v>15569</v>
      </c>
      <c r="B727" s="401" t="s">
        <v>1761</v>
      </c>
      <c r="C727" s="395" t="s">
        <v>1762</v>
      </c>
      <c r="D727" s="392" t="s">
        <v>934</v>
      </c>
      <c r="E727" s="509">
        <v>5.5</v>
      </c>
      <c r="F727" s="394">
        <f>VLOOKUP(B727,'Relatório de Composições'!A:I,9,0)</f>
        <v>33.83</v>
      </c>
      <c r="G727" s="396">
        <f t="shared" si="288"/>
        <v>0.2026</v>
      </c>
      <c r="H727" s="402">
        <f t="shared" si="289"/>
        <v>40.683957999999997</v>
      </c>
      <c r="I727" s="402">
        <f t="shared" si="290"/>
        <v>223.76</v>
      </c>
      <c r="J727" s="393"/>
    </row>
    <row r="728" spans="1:10" s="387" customFormat="1" ht="30" x14ac:dyDescent="0.25">
      <c r="A728" s="393" t="s">
        <v>15570</v>
      </c>
      <c r="B728" s="401">
        <v>99632</v>
      </c>
      <c r="C728" s="395" t="s">
        <v>1765</v>
      </c>
      <c r="D728" s="392" t="s">
        <v>925</v>
      </c>
      <c r="E728" s="509">
        <v>2</v>
      </c>
      <c r="F728" s="394">
        <f>VLOOKUP(B728,'Relatório de Composições'!A:I,9,0)</f>
        <v>179.98</v>
      </c>
      <c r="G728" s="396">
        <f t="shared" si="288"/>
        <v>0.2026</v>
      </c>
      <c r="H728" s="402">
        <f t="shared" si="289"/>
        <v>216.44394799999998</v>
      </c>
      <c r="I728" s="402">
        <f t="shared" si="290"/>
        <v>432.89</v>
      </c>
      <c r="J728" s="393"/>
    </row>
    <row r="729" spans="1:10" s="387" customFormat="1" ht="45" x14ac:dyDescent="0.25">
      <c r="A729" s="397" t="s">
        <v>15571</v>
      </c>
      <c r="B729" s="510" t="s">
        <v>15548</v>
      </c>
      <c r="C729" s="511" t="s">
        <v>1764</v>
      </c>
      <c r="D729" s="398" t="s">
        <v>925</v>
      </c>
      <c r="E729" s="512">
        <v>12</v>
      </c>
      <c r="F729" s="443">
        <f>VLOOKUP(B729,'Relatório de Composições'!A:I,9,0)</f>
        <v>8.57</v>
      </c>
      <c r="G729" s="513">
        <f t="shared" si="288"/>
        <v>0.2026</v>
      </c>
      <c r="H729" s="514">
        <f t="shared" si="289"/>
        <v>10.306281999999999</v>
      </c>
      <c r="I729" s="514">
        <f t="shared" si="290"/>
        <v>123.68</v>
      </c>
      <c r="J729" s="397"/>
    </row>
    <row r="730" spans="1:10" s="387" customFormat="1" x14ac:dyDescent="0.25">
      <c r="A730" s="404" t="s">
        <v>15574</v>
      </c>
      <c r="B730" s="429" t="s">
        <v>12047</v>
      </c>
      <c r="C730" s="405" t="s">
        <v>15575</v>
      </c>
      <c r="D730" s="406"/>
      <c r="E730" s="407"/>
      <c r="F730" s="408" t="s">
        <v>12047</v>
      </c>
      <c r="G730" s="430"/>
      <c r="H730" s="499"/>
      <c r="I730" s="499"/>
      <c r="J730" s="410"/>
    </row>
    <row r="731" spans="1:10" s="387" customFormat="1" x14ac:dyDescent="0.25">
      <c r="A731" s="417" t="s">
        <v>15576</v>
      </c>
      <c r="B731" s="432" t="s">
        <v>12047</v>
      </c>
      <c r="C731" s="418" t="s">
        <v>15577</v>
      </c>
      <c r="D731" s="419"/>
      <c r="E731" s="420"/>
      <c r="F731" s="421" t="s">
        <v>12047</v>
      </c>
      <c r="G731" s="427"/>
      <c r="H731" s="500"/>
      <c r="I731" s="500"/>
      <c r="J731" s="423"/>
    </row>
    <row r="732" spans="1:10" s="387" customFormat="1" ht="45" x14ac:dyDescent="0.25">
      <c r="A732" s="399" t="s">
        <v>15578</v>
      </c>
      <c r="B732" s="515">
        <v>99253</v>
      </c>
      <c r="C732" s="516" t="s">
        <v>1777</v>
      </c>
      <c r="D732" s="400" t="s">
        <v>925</v>
      </c>
      <c r="E732" s="517">
        <v>15</v>
      </c>
      <c r="F732" s="453">
        <f>VLOOKUP(B732,'Relatório de Composições'!A:I,9,0)</f>
        <v>575.02</v>
      </c>
      <c r="G732" s="518">
        <f t="shared" ref="G732:G735" si="291">$J$1</f>
        <v>0.2026</v>
      </c>
      <c r="H732" s="519">
        <f t="shared" ref="H732:H735" si="292">F732*(1+G732)</f>
        <v>691.51905199999987</v>
      </c>
      <c r="I732" s="519">
        <f t="shared" ref="I732:I735" si="293">ROUND((E732*H732),2)</f>
        <v>10372.790000000001</v>
      </c>
      <c r="J732" s="399"/>
    </row>
    <row r="733" spans="1:10" s="387" customFormat="1" ht="45" x14ac:dyDescent="0.25">
      <c r="A733" s="393" t="s">
        <v>15579</v>
      </c>
      <c r="B733" s="401">
        <v>99255</v>
      </c>
      <c r="C733" s="395" t="s">
        <v>1781</v>
      </c>
      <c r="D733" s="392" t="s">
        <v>925</v>
      </c>
      <c r="E733" s="509">
        <v>3</v>
      </c>
      <c r="F733" s="394">
        <f>VLOOKUP(B733,'Relatório de Composições'!A:I,9,0)</f>
        <v>790.61999999999989</v>
      </c>
      <c r="G733" s="396">
        <f t="shared" si="291"/>
        <v>0.2026</v>
      </c>
      <c r="H733" s="402">
        <f t="shared" si="292"/>
        <v>950.7996119999998</v>
      </c>
      <c r="I733" s="402">
        <f t="shared" si="293"/>
        <v>2852.4</v>
      </c>
      <c r="J733" s="393"/>
    </row>
    <row r="734" spans="1:10" s="387" customFormat="1" ht="45" x14ac:dyDescent="0.25">
      <c r="A734" s="393" t="s">
        <v>15580</v>
      </c>
      <c r="B734" s="401">
        <v>97994</v>
      </c>
      <c r="C734" s="395" t="s">
        <v>1783</v>
      </c>
      <c r="D734" s="392" t="s">
        <v>925</v>
      </c>
      <c r="E734" s="509">
        <v>1</v>
      </c>
      <c r="F734" s="394">
        <f>VLOOKUP(B734,'Relatório de Composições'!A:I,9,0)</f>
        <v>2426.2900000000004</v>
      </c>
      <c r="G734" s="396">
        <f t="shared" si="291"/>
        <v>0.2026</v>
      </c>
      <c r="H734" s="402">
        <f t="shared" si="292"/>
        <v>2917.8563540000005</v>
      </c>
      <c r="I734" s="402">
        <f t="shared" si="293"/>
        <v>2917.86</v>
      </c>
      <c r="J734" s="393"/>
    </row>
    <row r="735" spans="1:10" s="387" customFormat="1" ht="30" x14ac:dyDescent="0.25">
      <c r="A735" s="397" t="s">
        <v>15581</v>
      </c>
      <c r="B735" s="510" t="s">
        <v>1787</v>
      </c>
      <c r="C735" s="511" t="s">
        <v>1788</v>
      </c>
      <c r="D735" s="398" t="s">
        <v>925</v>
      </c>
      <c r="E735" s="512">
        <v>1</v>
      </c>
      <c r="F735" s="443">
        <f>VLOOKUP(B735,'Relatório de Composições'!A:I,9,0)</f>
        <v>150.10999999999999</v>
      </c>
      <c r="G735" s="513">
        <f t="shared" si="291"/>
        <v>0.2026</v>
      </c>
      <c r="H735" s="514">
        <f t="shared" si="292"/>
        <v>180.52228599999998</v>
      </c>
      <c r="I735" s="514">
        <f t="shared" si="293"/>
        <v>180.52</v>
      </c>
      <c r="J735" s="397"/>
    </row>
    <row r="736" spans="1:10" s="387" customFormat="1" x14ac:dyDescent="0.25">
      <c r="A736" s="404" t="s">
        <v>15593</v>
      </c>
      <c r="B736" s="429" t="s">
        <v>12047</v>
      </c>
      <c r="C736" s="405" t="s">
        <v>15594</v>
      </c>
      <c r="D736" s="406"/>
      <c r="E736" s="407"/>
      <c r="F736" s="408" t="s">
        <v>12047</v>
      </c>
      <c r="G736" s="430"/>
      <c r="H736" s="499"/>
      <c r="I736" s="499"/>
      <c r="J736" s="410"/>
    </row>
    <row r="737" spans="1:10" s="387" customFormat="1" x14ac:dyDescent="0.25">
      <c r="A737" s="411" t="s">
        <v>15595</v>
      </c>
      <c r="B737" s="433" t="s">
        <v>12047</v>
      </c>
      <c r="C737" s="412" t="s">
        <v>15520</v>
      </c>
      <c r="D737" s="413"/>
      <c r="E737" s="414"/>
      <c r="F737" s="415" t="s">
        <v>12047</v>
      </c>
      <c r="G737" s="431"/>
      <c r="H737" s="501"/>
      <c r="I737" s="501"/>
      <c r="J737" s="416"/>
    </row>
    <row r="738" spans="1:10" s="387" customFormat="1" x14ac:dyDescent="0.25">
      <c r="A738" s="417" t="s">
        <v>15596</v>
      </c>
      <c r="B738" s="432" t="s">
        <v>12047</v>
      </c>
      <c r="C738" s="418" t="s">
        <v>15446</v>
      </c>
      <c r="D738" s="419"/>
      <c r="E738" s="420"/>
      <c r="F738" s="421" t="s">
        <v>12047</v>
      </c>
      <c r="G738" s="427"/>
      <c r="H738" s="500"/>
      <c r="I738" s="500"/>
      <c r="J738" s="423"/>
    </row>
    <row r="739" spans="1:10" s="387" customFormat="1" ht="45" x14ac:dyDescent="0.25">
      <c r="A739" s="399" t="s">
        <v>15597</v>
      </c>
      <c r="B739" s="515">
        <v>89711</v>
      </c>
      <c r="C739" s="516" t="s">
        <v>959</v>
      </c>
      <c r="D739" s="400" t="s">
        <v>934</v>
      </c>
      <c r="E739" s="517">
        <v>218.26</v>
      </c>
      <c r="F739" s="453">
        <f>VLOOKUP(B739,'Relatório de Composições'!A:I,9,0)</f>
        <v>17.93</v>
      </c>
      <c r="G739" s="518">
        <f t="shared" ref="G739:G743" si="294">$J$1</f>
        <v>0.2026</v>
      </c>
      <c r="H739" s="519">
        <f t="shared" ref="H739:H743" si="295">F739*(1+G739)</f>
        <v>21.562617999999997</v>
      </c>
      <c r="I739" s="519">
        <f t="shared" ref="I739:I743" si="296">ROUND((E739*H739),2)</f>
        <v>4706.26</v>
      </c>
      <c r="J739" s="399"/>
    </row>
    <row r="740" spans="1:10" s="387" customFormat="1" ht="45" x14ac:dyDescent="0.25">
      <c r="A740" s="393" t="s">
        <v>15598</v>
      </c>
      <c r="B740" s="401">
        <v>89712</v>
      </c>
      <c r="C740" s="395" t="s">
        <v>960</v>
      </c>
      <c r="D740" s="392" t="s">
        <v>934</v>
      </c>
      <c r="E740" s="509">
        <v>83.3</v>
      </c>
      <c r="F740" s="394">
        <f>VLOOKUP(B740,'Relatório de Composições'!A:I,9,0)</f>
        <v>26.950000000000003</v>
      </c>
      <c r="G740" s="396">
        <f t="shared" si="294"/>
        <v>0.2026</v>
      </c>
      <c r="H740" s="402">
        <f t="shared" si="295"/>
        <v>32.410069999999997</v>
      </c>
      <c r="I740" s="402">
        <f t="shared" si="296"/>
        <v>2699.76</v>
      </c>
      <c r="J740" s="393"/>
    </row>
    <row r="741" spans="1:10" s="387" customFormat="1" ht="45" x14ac:dyDescent="0.25">
      <c r="A741" s="393" t="s">
        <v>15599</v>
      </c>
      <c r="B741" s="401">
        <v>89713</v>
      </c>
      <c r="C741" s="395" t="s">
        <v>1726</v>
      </c>
      <c r="D741" s="392" t="s">
        <v>934</v>
      </c>
      <c r="E741" s="509">
        <v>422.35</v>
      </c>
      <c r="F741" s="394">
        <f>VLOOKUP(B741,'Relatório de Composições'!A:I,9,0)</f>
        <v>41.15</v>
      </c>
      <c r="G741" s="396">
        <f t="shared" si="294"/>
        <v>0.2026</v>
      </c>
      <c r="H741" s="402">
        <f t="shared" si="295"/>
        <v>49.486989999999992</v>
      </c>
      <c r="I741" s="402">
        <f t="shared" si="296"/>
        <v>20900.830000000002</v>
      </c>
      <c r="J741" s="393"/>
    </row>
    <row r="742" spans="1:10" s="387" customFormat="1" ht="45" x14ac:dyDescent="0.25">
      <c r="A742" s="393" t="s">
        <v>15600</v>
      </c>
      <c r="B742" s="401">
        <v>89714</v>
      </c>
      <c r="C742" s="395" t="s">
        <v>961</v>
      </c>
      <c r="D742" s="392" t="s">
        <v>934</v>
      </c>
      <c r="E742" s="509">
        <v>290.20999999999998</v>
      </c>
      <c r="F742" s="394">
        <f>VLOOKUP(B742,'Relatório de Composições'!A:I,9,0)</f>
        <v>52.800000000000004</v>
      </c>
      <c r="G742" s="396">
        <f t="shared" si="294"/>
        <v>0.2026</v>
      </c>
      <c r="H742" s="402">
        <f t="shared" si="295"/>
        <v>63.497279999999996</v>
      </c>
      <c r="I742" s="402">
        <f t="shared" si="296"/>
        <v>18427.55</v>
      </c>
      <c r="J742" s="393"/>
    </row>
    <row r="743" spans="1:10" s="387" customFormat="1" ht="45" x14ac:dyDescent="0.25">
      <c r="A743" s="397" t="s">
        <v>15601</v>
      </c>
      <c r="B743" s="510">
        <v>89849</v>
      </c>
      <c r="C743" s="511" t="s">
        <v>1794</v>
      </c>
      <c r="D743" s="398" t="s">
        <v>934</v>
      </c>
      <c r="E743" s="512">
        <v>328.24</v>
      </c>
      <c r="F743" s="443">
        <f>VLOOKUP(B743,'Relatório de Composições'!A:I,9,0)</f>
        <v>56.07</v>
      </c>
      <c r="G743" s="513">
        <f t="shared" si="294"/>
        <v>0.2026</v>
      </c>
      <c r="H743" s="514">
        <f t="shared" si="295"/>
        <v>67.429781999999989</v>
      </c>
      <c r="I743" s="514">
        <f t="shared" si="296"/>
        <v>22133.15</v>
      </c>
      <c r="J743" s="397"/>
    </row>
    <row r="744" spans="1:10" s="387" customFormat="1" x14ac:dyDescent="0.25">
      <c r="A744" s="525" t="s">
        <v>15602</v>
      </c>
      <c r="B744" s="526" t="s">
        <v>12047</v>
      </c>
      <c r="C744" s="527" t="s">
        <v>15603</v>
      </c>
      <c r="D744" s="425"/>
      <c r="E744" s="528"/>
      <c r="F744" s="426" t="s">
        <v>12047</v>
      </c>
      <c r="G744" s="529"/>
      <c r="H744" s="530"/>
      <c r="I744" s="530"/>
      <c r="J744" s="531"/>
    </row>
    <row r="745" spans="1:10" s="387" customFormat="1" x14ac:dyDescent="0.25">
      <c r="A745" s="399" t="s">
        <v>15604</v>
      </c>
      <c r="B745" s="515" t="s">
        <v>15605</v>
      </c>
      <c r="C745" s="516" t="s">
        <v>15606</v>
      </c>
      <c r="D745" s="400" t="s">
        <v>925</v>
      </c>
      <c r="E745" s="517">
        <v>9</v>
      </c>
      <c r="F745" s="453">
        <f>VLOOKUP(B745,'Relatório de Composições'!A:I,9,0)</f>
        <v>20.25</v>
      </c>
      <c r="G745" s="518">
        <f t="shared" ref="G745:G746" si="297">$J$1</f>
        <v>0.2026</v>
      </c>
      <c r="H745" s="519">
        <f t="shared" ref="H745:H746" si="298">F745*(1+G745)</f>
        <v>24.352649999999997</v>
      </c>
      <c r="I745" s="519">
        <f t="shared" ref="I745:I746" si="299">ROUND((E745*H745),2)</f>
        <v>219.17</v>
      </c>
      <c r="J745" s="399"/>
    </row>
    <row r="746" spans="1:10" s="387" customFormat="1" x14ac:dyDescent="0.25">
      <c r="A746" s="397" t="s">
        <v>15607</v>
      </c>
      <c r="B746" s="510" t="s">
        <v>15608</v>
      </c>
      <c r="C746" s="511" t="s">
        <v>15609</v>
      </c>
      <c r="D746" s="398" t="s">
        <v>925</v>
      </c>
      <c r="E746" s="512">
        <v>1</v>
      </c>
      <c r="F746" s="443">
        <f>VLOOKUP(B746,'Relatório de Composições'!A:I,9,0)</f>
        <v>22.25</v>
      </c>
      <c r="G746" s="513">
        <f t="shared" si="297"/>
        <v>0.2026</v>
      </c>
      <c r="H746" s="514">
        <f t="shared" si="298"/>
        <v>26.757849999999998</v>
      </c>
      <c r="I746" s="514">
        <f t="shared" si="299"/>
        <v>26.76</v>
      </c>
      <c r="J746" s="397"/>
    </row>
    <row r="747" spans="1:10" s="387" customFormat="1" x14ac:dyDescent="0.25">
      <c r="A747" s="525" t="s">
        <v>15610</v>
      </c>
      <c r="B747" s="526" t="s">
        <v>12047</v>
      </c>
      <c r="C747" s="527" t="s">
        <v>15374</v>
      </c>
      <c r="D747" s="425"/>
      <c r="E747" s="528"/>
      <c r="F747" s="426" t="s">
        <v>12047</v>
      </c>
      <c r="G747" s="529"/>
      <c r="H747" s="530"/>
      <c r="I747" s="530"/>
      <c r="J747" s="531"/>
    </row>
    <row r="748" spans="1:10" s="387" customFormat="1" x14ac:dyDescent="0.25">
      <c r="A748" s="399" t="s">
        <v>15611</v>
      </c>
      <c r="B748" s="515" t="s">
        <v>15612</v>
      </c>
      <c r="C748" s="516" t="s">
        <v>15613</v>
      </c>
      <c r="D748" s="400" t="s">
        <v>925</v>
      </c>
      <c r="E748" s="517">
        <v>3</v>
      </c>
      <c r="F748" s="453">
        <f>VLOOKUP(B748,'Relatório de Composições'!A:I,9,0)</f>
        <v>40.200000000000003</v>
      </c>
      <c r="G748" s="518">
        <f t="shared" ref="G748:G757" si="300">$J$1</f>
        <v>0.2026</v>
      </c>
      <c r="H748" s="519">
        <f t="shared" ref="H748:H757" si="301">F748*(1+G748)</f>
        <v>48.344519999999996</v>
      </c>
      <c r="I748" s="519">
        <f t="shared" ref="I748:I757" si="302">ROUND((E748*H748),2)</f>
        <v>145.03</v>
      </c>
      <c r="J748" s="399"/>
    </row>
    <row r="749" spans="1:10" s="387" customFormat="1" x14ac:dyDescent="0.25">
      <c r="A749" s="393" t="s">
        <v>15614</v>
      </c>
      <c r="B749" s="401" t="s">
        <v>15615</v>
      </c>
      <c r="C749" s="395" t="s">
        <v>15616</v>
      </c>
      <c r="D749" s="392" t="s">
        <v>925</v>
      </c>
      <c r="E749" s="509">
        <v>6</v>
      </c>
      <c r="F749" s="394">
        <f>VLOOKUP(B749,'Relatório de Composições'!A:I,9,0)</f>
        <v>29.7</v>
      </c>
      <c r="G749" s="396">
        <f t="shared" si="300"/>
        <v>0.2026</v>
      </c>
      <c r="H749" s="402">
        <f t="shared" si="301"/>
        <v>35.717219999999998</v>
      </c>
      <c r="I749" s="402">
        <f t="shared" si="302"/>
        <v>214.3</v>
      </c>
      <c r="J749" s="393"/>
    </row>
    <row r="750" spans="1:10" s="387" customFormat="1" x14ac:dyDescent="0.25">
      <c r="A750" s="393" t="s">
        <v>15617</v>
      </c>
      <c r="B750" s="401" t="s">
        <v>15618</v>
      </c>
      <c r="C750" s="395" t="s">
        <v>15619</v>
      </c>
      <c r="D750" s="392" t="s">
        <v>925</v>
      </c>
      <c r="E750" s="509">
        <v>37</v>
      </c>
      <c r="F750" s="394">
        <f>VLOOKUP(B750,'Relatório de Composições'!A:I,9,0)</f>
        <v>12.81</v>
      </c>
      <c r="G750" s="396">
        <f t="shared" si="300"/>
        <v>0.2026</v>
      </c>
      <c r="H750" s="402">
        <f t="shared" si="301"/>
        <v>15.405306</v>
      </c>
      <c r="I750" s="402">
        <f t="shared" si="302"/>
        <v>570</v>
      </c>
      <c r="J750" s="393"/>
    </row>
    <row r="751" spans="1:10" s="387" customFormat="1" x14ac:dyDescent="0.25">
      <c r="A751" s="393" t="s">
        <v>15620</v>
      </c>
      <c r="B751" s="401" t="s">
        <v>15621</v>
      </c>
      <c r="C751" s="395" t="s">
        <v>15622</v>
      </c>
      <c r="D751" s="392" t="s">
        <v>925</v>
      </c>
      <c r="E751" s="509">
        <v>40</v>
      </c>
      <c r="F751" s="394">
        <f>VLOOKUP(B751,'Relatório de Composições'!A:I,9,0)</f>
        <v>14.260000000000002</v>
      </c>
      <c r="G751" s="396">
        <f t="shared" si="300"/>
        <v>0.2026</v>
      </c>
      <c r="H751" s="402">
        <f t="shared" si="301"/>
        <v>17.149076000000001</v>
      </c>
      <c r="I751" s="402">
        <f t="shared" si="302"/>
        <v>685.96</v>
      </c>
      <c r="J751" s="393"/>
    </row>
    <row r="752" spans="1:10" s="387" customFormat="1" x14ac:dyDescent="0.25">
      <c r="A752" s="393" t="s">
        <v>15623</v>
      </c>
      <c r="B752" s="401" t="s">
        <v>15624</v>
      </c>
      <c r="C752" s="395" t="s">
        <v>15625</v>
      </c>
      <c r="D752" s="392" t="s">
        <v>925</v>
      </c>
      <c r="E752" s="509">
        <v>5</v>
      </c>
      <c r="F752" s="394">
        <f>VLOOKUP(B752,'Relatório de Composições'!A:I,9,0)</f>
        <v>33.840000000000003</v>
      </c>
      <c r="G752" s="396">
        <f t="shared" si="300"/>
        <v>0.2026</v>
      </c>
      <c r="H752" s="402">
        <f t="shared" si="301"/>
        <v>40.695984000000003</v>
      </c>
      <c r="I752" s="402">
        <f t="shared" si="302"/>
        <v>203.48</v>
      </c>
      <c r="J752" s="393"/>
    </row>
    <row r="753" spans="1:10" s="387" customFormat="1" x14ac:dyDescent="0.25">
      <c r="A753" s="393" t="s">
        <v>15626</v>
      </c>
      <c r="B753" s="401" t="s">
        <v>15627</v>
      </c>
      <c r="C753" s="395" t="s">
        <v>15628</v>
      </c>
      <c r="D753" s="392" t="s">
        <v>925</v>
      </c>
      <c r="E753" s="509">
        <v>25</v>
      </c>
      <c r="F753" s="394">
        <f>VLOOKUP(B753,'Relatório de Composições'!A:I,9,0)</f>
        <v>42.58</v>
      </c>
      <c r="G753" s="396">
        <f t="shared" si="300"/>
        <v>0.2026</v>
      </c>
      <c r="H753" s="402">
        <f t="shared" si="301"/>
        <v>51.206707999999992</v>
      </c>
      <c r="I753" s="402">
        <f t="shared" si="302"/>
        <v>1280.17</v>
      </c>
      <c r="J753" s="393"/>
    </row>
    <row r="754" spans="1:10" s="387" customFormat="1" ht="45" x14ac:dyDescent="0.25">
      <c r="A754" s="393" t="s">
        <v>15629</v>
      </c>
      <c r="B754" s="401">
        <v>89728</v>
      </c>
      <c r="C754" s="395" t="s">
        <v>5054</v>
      </c>
      <c r="D754" s="392" t="s">
        <v>925</v>
      </c>
      <c r="E754" s="509">
        <v>70</v>
      </c>
      <c r="F754" s="394">
        <f>VLOOKUP(B754,'Relatório de Composições'!A:I,9,0)</f>
        <v>10.049999999999997</v>
      </c>
      <c r="G754" s="396">
        <f t="shared" si="300"/>
        <v>0.2026</v>
      </c>
      <c r="H754" s="402">
        <f t="shared" si="301"/>
        <v>12.086129999999995</v>
      </c>
      <c r="I754" s="402">
        <f t="shared" si="302"/>
        <v>846.03</v>
      </c>
      <c r="J754" s="393"/>
    </row>
    <row r="755" spans="1:10" s="387" customFormat="1" ht="45" x14ac:dyDescent="0.25">
      <c r="A755" s="393" t="s">
        <v>15630</v>
      </c>
      <c r="B755" s="401">
        <v>89733</v>
      </c>
      <c r="C755" s="395" t="s">
        <v>5057</v>
      </c>
      <c r="D755" s="392" t="s">
        <v>925</v>
      </c>
      <c r="E755" s="509">
        <v>11</v>
      </c>
      <c r="F755" s="394">
        <f>VLOOKUP(B755,'Relatório de Composições'!A:I,9,0)</f>
        <v>17.220000000000002</v>
      </c>
      <c r="G755" s="396">
        <f t="shared" si="300"/>
        <v>0.2026</v>
      </c>
      <c r="H755" s="402">
        <f t="shared" si="301"/>
        <v>20.708772</v>
      </c>
      <c r="I755" s="402">
        <f t="shared" si="302"/>
        <v>227.8</v>
      </c>
      <c r="J755" s="393"/>
    </row>
    <row r="756" spans="1:10" s="387" customFormat="1" ht="45" x14ac:dyDescent="0.25">
      <c r="A756" s="393" t="s">
        <v>15631</v>
      </c>
      <c r="B756" s="401">
        <v>89742</v>
      </c>
      <c r="C756" s="395" t="s">
        <v>5064</v>
      </c>
      <c r="D756" s="392" t="s">
        <v>925</v>
      </c>
      <c r="E756" s="509">
        <v>12</v>
      </c>
      <c r="F756" s="394">
        <f>VLOOKUP(B756,'Relatório de Composições'!A:I,9,0)</f>
        <v>29.669999999999998</v>
      </c>
      <c r="G756" s="396">
        <f t="shared" si="300"/>
        <v>0.2026</v>
      </c>
      <c r="H756" s="402">
        <f t="shared" si="301"/>
        <v>35.681141999999994</v>
      </c>
      <c r="I756" s="402">
        <f t="shared" si="302"/>
        <v>428.17</v>
      </c>
      <c r="J756" s="393"/>
    </row>
    <row r="757" spans="1:10" s="387" customFormat="1" ht="45" x14ac:dyDescent="0.25">
      <c r="A757" s="397" t="s">
        <v>15632</v>
      </c>
      <c r="B757" s="510">
        <v>89748</v>
      </c>
      <c r="C757" s="511" t="s">
        <v>965</v>
      </c>
      <c r="D757" s="398" t="s">
        <v>925</v>
      </c>
      <c r="E757" s="512">
        <v>51</v>
      </c>
      <c r="F757" s="443">
        <f>VLOOKUP(B757,'Relatório de Composições'!A:I,9,0)</f>
        <v>36.07</v>
      </c>
      <c r="G757" s="513">
        <f t="shared" si="300"/>
        <v>0.2026</v>
      </c>
      <c r="H757" s="514">
        <f t="shared" si="301"/>
        <v>43.377781999999996</v>
      </c>
      <c r="I757" s="514">
        <f t="shared" si="302"/>
        <v>2212.27</v>
      </c>
      <c r="J757" s="397"/>
    </row>
    <row r="758" spans="1:10" s="387" customFormat="1" x14ac:dyDescent="0.25">
      <c r="A758" s="525" t="s">
        <v>15633</v>
      </c>
      <c r="B758" s="526" t="s">
        <v>12047</v>
      </c>
      <c r="C758" s="527" t="s">
        <v>15378</v>
      </c>
      <c r="D758" s="425"/>
      <c r="E758" s="528"/>
      <c r="F758" s="426" t="s">
        <v>12047</v>
      </c>
      <c r="G758" s="529"/>
      <c r="H758" s="530"/>
      <c r="I758" s="530"/>
      <c r="J758" s="531"/>
    </row>
    <row r="759" spans="1:10" s="387" customFormat="1" ht="45" x14ac:dyDescent="0.25">
      <c r="A759" s="399" t="s">
        <v>15634</v>
      </c>
      <c r="B759" s="515">
        <v>89724</v>
      </c>
      <c r="C759" s="516" t="s">
        <v>962</v>
      </c>
      <c r="D759" s="400" t="s">
        <v>925</v>
      </c>
      <c r="E759" s="517">
        <v>3</v>
      </c>
      <c r="F759" s="453">
        <f>VLOOKUP(B759,'Relatório de Composições'!A:I,9,0)</f>
        <v>9.4399999999999977</v>
      </c>
      <c r="G759" s="518">
        <f t="shared" ref="G759:G765" si="303">$J$1</f>
        <v>0.2026</v>
      </c>
      <c r="H759" s="519">
        <f t="shared" ref="H759:H765" si="304">F759*(1+G759)</f>
        <v>11.352543999999996</v>
      </c>
      <c r="I759" s="519">
        <f t="shared" ref="I759:I765" si="305">ROUND((E759*H759),2)</f>
        <v>34.06</v>
      </c>
      <c r="J759" s="399"/>
    </row>
    <row r="760" spans="1:10" s="387" customFormat="1" ht="45" x14ac:dyDescent="0.25">
      <c r="A760" s="393" t="s">
        <v>15635</v>
      </c>
      <c r="B760" s="401">
        <v>89731</v>
      </c>
      <c r="C760" s="395" t="s">
        <v>964</v>
      </c>
      <c r="D760" s="392" t="s">
        <v>925</v>
      </c>
      <c r="E760" s="509">
        <v>66</v>
      </c>
      <c r="F760" s="394">
        <f>VLOOKUP(B760,'Relatório de Composições'!A:I,9,0)</f>
        <v>10.36</v>
      </c>
      <c r="G760" s="396">
        <f t="shared" si="303"/>
        <v>0.2026</v>
      </c>
      <c r="H760" s="402">
        <f t="shared" si="304"/>
        <v>12.458935999999998</v>
      </c>
      <c r="I760" s="402">
        <f t="shared" si="305"/>
        <v>822.29</v>
      </c>
      <c r="J760" s="393"/>
    </row>
    <row r="761" spans="1:10" s="387" customFormat="1" ht="45" x14ac:dyDescent="0.25">
      <c r="A761" s="393" t="s">
        <v>15636</v>
      </c>
      <c r="B761" s="401">
        <v>89737</v>
      </c>
      <c r="C761" s="395" t="s">
        <v>1803</v>
      </c>
      <c r="D761" s="392" t="s">
        <v>925</v>
      </c>
      <c r="E761" s="509">
        <v>1</v>
      </c>
      <c r="F761" s="394">
        <f>VLOOKUP(B761,'Relatório de Composições'!A:I,9,0)</f>
        <v>17.77</v>
      </c>
      <c r="G761" s="396">
        <f t="shared" si="303"/>
        <v>0.2026</v>
      </c>
      <c r="H761" s="402">
        <f t="shared" si="304"/>
        <v>21.370201999999999</v>
      </c>
      <c r="I761" s="402">
        <f t="shared" si="305"/>
        <v>21.37</v>
      </c>
      <c r="J761" s="393"/>
    </row>
    <row r="762" spans="1:10" s="387" customFormat="1" ht="45" x14ac:dyDescent="0.25">
      <c r="A762" s="393" t="s">
        <v>15637</v>
      </c>
      <c r="B762" s="401">
        <v>89744</v>
      </c>
      <c r="C762" s="395" t="s">
        <v>1798</v>
      </c>
      <c r="D762" s="392" t="s">
        <v>925</v>
      </c>
      <c r="E762" s="509">
        <v>1</v>
      </c>
      <c r="F762" s="394">
        <f>VLOOKUP(B762,'Relatório de Composições'!A:I,9,0)</f>
        <v>23.119999999999997</v>
      </c>
      <c r="G762" s="396">
        <f t="shared" si="303"/>
        <v>0.2026</v>
      </c>
      <c r="H762" s="402">
        <f t="shared" si="304"/>
        <v>27.804111999999993</v>
      </c>
      <c r="I762" s="402">
        <f t="shared" si="305"/>
        <v>27.8</v>
      </c>
      <c r="J762" s="393"/>
    </row>
    <row r="763" spans="1:10" s="387" customFormat="1" ht="45" x14ac:dyDescent="0.25">
      <c r="A763" s="393" t="s">
        <v>15638</v>
      </c>
      <c r="B763" s="401">
        <v>89726</v>
      </c>
      <c r="C763" s="395" t="s">
        <v>963</v>
      </c>
      <c r="D763" s="392" t="s">
        <v>925</v>
      </c>
      <c r="E763" s="509">
        <v>19</v>
      </c>
      <c r="F763" s="394">
        <f>VLOOKUP(B763,'Relatório de Composições'!A:I,9,0)</f>
        <v>6.98</v>
      </c>
      <c r="G763" s="396">
        <f t="shared" si="303"/>
        <v>0.2026</v>
      </c>
      <c r="H763" s="402">
        <f t="shared" si="304"/>
        <v>8.3941479999999995</v>
      </c>
      <c r="I763" s="402">
        <f t="shared" si="305"/>
        <v>159.49</v>
      </c>
      <c r="J763" s="393"/>
    </row>
    <row r="764" spans="1:10" s="387" customFormat="1" ht="45" x14ac:dyDescent="0.25">
      <c r="A764" s="393" t="s">
        <v>15639</v>
      </c>
      <c r="B764" s="401">
        <v>89732</v>
      </c>
      <c r="C764" s="395" t="s">
        <v>1806</v>
      </c>
      <c r="D764" s="392" t="s">
        <v>925</v>
      </c>
      <c r="E764" s="509">
        <v>7</v>
      </c>
      <c r="F764" s="394">
        <f>VLOOKUP(B764,'Relatório de Composições'!A:I,9,0)</f>
        <v>10.940000000000001</v>
      </c>
      <c r="G764" s="396">
        <f t="shared" si="303"/>
        <v>0.2026</v>
      </c>
      <c r="H764" s="402">
        <f t="shared" si="304"/>
        <v>13.156444</v>
      </c>
      <c r="I764" s="402">
        <f t="shared" si="305"/>
        <v>92.1</v>
      </c>
      <c r="J764" s="393"/>
    </row>
    <row r="765" spans="1:10" s="387" customFormat="1" x14ac:dyDescent="0.25">
      <c r="A765" s="397" t="s">
        <v>15640</v>
      </c>
      <c r="B765" s="510" t="s">
        <v>15641</v>
      </c>
      <c r="C765" s="511" t="s">
        <v>15642</v>
      </c>
      <c r="D765" s="398" t="s">
        <v>925</v>
      </c>
      <c r="E765" s="512">
        <v>59</v>
      </c>
      <c r="F765" s="443">
        <f>VLOOKUP(B765,'Relatório de Composições'!A:I,9,0)</f>
        <v>13.97</v>
      </c>
      <c r="G765" s="513">
        <f t="shared" si="303"/>
        <v>0.2026</v>
      </c>
      <c r="H765" s="514">
        <f t="shared" si="304"/>
        <v>16.800321999999998</v>
      </c>
      <c r="I765" s="514">
        <f t="shared" si="305"/>
        <v>991.22</v>
      </c>
      <c r="J765" s="397"/>
    </row>
    <row r="766" spans="1:10" s="387" customFormat="1" x14ac:dyDescent="0.25">
      <c r="A766" s="525" t="s">
        <v>15643</v>
      </c>
      <c r="B766" s="526" t="s">
        <v>12047</v>
      </c>
      <c r="C766" s="527" t="s">
        <v>15644</v>
      </c>
      <c r="D766" s="425"/>
      <c r="E766" s="528"/>
      <c r="F766" s="426" t="s">
        <v>12047</v>
      </c>
      <c r="G766" s="529"/>
      <c r="H766" s="530"/>
      <c r="I766" s="530"/>
      <c r="J766" s="531"/>
    </row>
    <row r="767" spans="1:10" s="387" customFormat="1" ht="45" x14ac:dyDescent="0.25">
      <c r="A767" s="399" t="s">
        <v>15645</v>
      </c>
      <c r="B767" s="515">
        <v>89797</v>
      </c>
      <c r="C767" s="516" t="s">
        <v>1812</v>
      </c>
      <c r="D767" s="400" t="s">
        <v>925</v>
      </c>
      <c r="E767" s="517">
        <v>12</v>
      </c>
      <c r="F767" s="453">
        <f>VLOOKUP(B767,'Relatório de Composições'!A:I,9,0)</f>
        <v>43.910000000000004</v>
      </c>
      <c r="G767" s="518">
        <f t="shared" ref="G767:G770" si="306">$J$1</f>
        <v>0.2026</v>
      </c>
      <c r="H767" s="519">
        <f t="shared" ref="H767:H770" si="307">F767*(1+G767)</f>
        <v>52.806165999999997</v>
      </c>
      <c r="I767" s="519">
        <f t="shared" ref="I767:I770" si="308">ROUND((E767*H767),2)</f>
        <v>633.66999999999996</v>
      </c>
      <c r="J767" s="399"/>
    </row>
    <row r="768" spans="1:10" s="387" customFormat="1" ht="30" x14ac:dyDescent="0.25">
      <c r="A768" s="393" t="s">
        <v>15646</v>
      </c>
      <c r="B768" s="401" t="s">
        <v>1813</v>
      </c>
      <c r="C768" s="395" t="s">
        <v>1814</v>
      </c>
      <c r="D768" s="392" t="s">
        <v>925</v>
      </c>
      <c r="E768" s="509">
        <v>22</v>
      </c>
      <c r="F768" s="394">
        <f>VLOOKUP(B768,'Relatório de Composições'!A:I,9,0)</f>
        <v>27.93</v>
      </c>
      <c r="G768" s="396">
        <f t="shared" si="306"/>
        <v>0.2026</v>
      </c>
      <c r="H768" s="402">
        <f t="shared" si="307"/>
        <v>33.588617999999997</v>
      </c>
      <c r="I768" s="402">
        <f t="shared" si="308"/>
        <v>738.95</v>
      </c>
      <c r="J768" s="393"/>
    </row>
    <row r="769" spans="1:10" s="387" customFormat="1" ht="45" x14ac:dyDescent="0.25">
      <c r="A769" s="393" t="s">
        <v>15647</v>
      </c>
      <c r="B769" s="401">
        <v>89785</v>
      </c>
      <c r="C769" s="395" t="s">
        <v>5094</v>
      </c>
      <c r="D769" s="392" t="s">
        <v>925</v>
      </c>
      <c r="E769" s="509">
        <v>7</v>
      </c>
      <c r="F769" s="394">
        <f>VLOOKUP(B769,'Relatório de Composições'!A:I,9,0)</f>
        <v>20.580000000000002</v>
      </c>
      <c r="G769" s="396">
        <f t="shared" si="306"/>
        <v>0.2026</v>
      </c>
      <c r="H769" s="402">
        <f t="shared" si="307"/>
        <v>24.749507999999999</v>
      </c>
      <c r="I769" s="402">
        <f t="shared" si="308"/>
        <v>173.25</v>
      </c>
      <c r="J769" s="393"/>
    </row>
    <row r="770" spans="1:10" s="387" customFormat="1" ht="30" x14ac:dyDescent="0.25">
      <c r="A770" s="397" t="s">
        <v>15648</v>
      </c>
      <c r="B770" s="510" t="s">
        <v>15649</v>
      </c>
      <c r="C770" s="511" t="s">
        <v>15650</v>
      </c>
      <c r="D770" s="398" t="s">
        <v>925</v>
      </c>
      <c r="E770" s="512">
        <v>4</v>
      </c>
      <c r="F770" s="443">
        <f>VLOOKUP(B770,'Relatório de Composições'!A:I,9,0)</f>
        <v>34.580000000000005</v>
      </c>
      <c r="G770" s="513">
        <f t="shared" si="306"/>
        <v>0.2026</v>
      </c>
      <c r="H770" s="514">
        <f t="shared" si="307"/>
        <v>41.585908000000003</v>
      </c>
      <c r="I770" s="514">
        <f t="shared" si="308"/>
        <v>166.34</v>
      </c>
      <c r="J770" s="397"/>
    </row>
    <row r="771" spans="1:10" s="387" customFormat="1" x14ac:dyDescent="0.25">
      <c r="A771" s="525" t="s">
        <v>15651</v>
      </c>
      <c r="B771" s="526" t="s">
        <v>12047</v>
      </c>
      <c r="C771" s="527" t="s">
        <v>15367</v>
      </c>
      <c r="D771" s="425"/>
      <c r="E771" s="528"/>
      <c r="F771" s="426" t="s">
        <v>12047</v>
      </c>
      <c r="G771" s="529"/>
      <c r="H771" s="530"/>
      <c r="I771" s="530"/>
      <c r="J771" s="531"/>
    </row>
    <row r="772" spans="1:10" s="387" customFormat="1" ht="45" x14ac:dyDescent="0.25">
      <c r="A772" s="399" t="s">
        <v>15652</v>
      </c>
      <c r="B772" s="515">
        <v>89753</v>
      </c>
      <c r="C772" s="516" t="s">
        <v>1819</v>
      </c>
      <c r="D772" s="400" t="s">
        <v>925</v>
      </c>
      <c r="E772" s="517">
        <v>3</v>
      </c>
      <c r="F772" s="453">
        <f>VLOOKUP(B772,'Relatório de Composições'!A:I,9,0)</f>
        <v>8.6300000000000008</v>
      </c>
      <c r="G772" s="518">
        <f t="shared" ref="G772:G773" si="309">$J$1</f>
        <v>0.2026</v>
      </c>
      <c r="H772" s="519">
        <f t="shared" ref="H772:H773" si="310">F772*(1+G772)</f>
        <v>10.378437999999999</v>
      </c>
      <c r="I772" s="519">
        <f t="shared" ref="I772:I773" si="311">ROUND((E772*H772),2)</f>
        <v>31.14</v>
      </c>
      <c r="J772" s="399"/>
    </row>
    <row r="773" spans="1:10" s="387" customFormat="1" ht="45" x14ac:dyDescent="0.25">
      <c r="A773" s="397" t="s">
        <v>15653</v>
      </c>
      <c r="B773" s="510">
        <v>89774</v>
      </c>
      <c r="C773" s="511" t="s">
        <v>1821</v>
      </c>
      <c r="D773" s="398" t="s">
        <v>925</v>
      </c>
      <c r="E773" s="512">
        <v>5</v>
      </c>
      <c r="F773" s="443">
        <f>VLOOKUP(B773,'Relatório de Composições'!A:I,9,0)</f>
        <v>14.25</v>
      </c>
      <c r="G773" s="513">
        <f t="shared" si="309"/>
        <v>0.2026</v>
      </c>
      <c r="H773" s="514">
        <f t="shared" si="310"/>
        <v>17.137049999999999</v>
      </c>
      <c r="I773" s="514">
        <f t="shared" si="311"/>
        <v>85.69</v>
      </c>
      <c r="J773" s="397"/>
    </row>
    <row r="774" spans="1:10" s="387" customFormat="1" x14ac:dyDescent="0.25">
      <c r="A774" s="525" t="s">
        <v>15654</v>
      </c>
      <c r="B774" s="526" t="s">
        <v>12047</v>
      </c>
      <c r="C774" s="527" t="s">
        <v>15394</v>
      </c>
      <c r="D774" s="425"/>
      <c r="E774" s="528"/>
      <c r="F774" s="426" t="s">
        <v>12047</v>
      </c>
      <c r="G774" s="529"/>
      <c r="H774" s="530"/>
      <c r="I774" s="530"/>
      <c r="J774" s="531"/>
    </row>
    <row r="775" spans="1:10" s="387" customFormat="1" ht="45" x14ac:dyDescent="0.25">
      <c r="A775" s="399" t="s">
        <v>15655</v>
      </c>
      <c r="B775" s="515">
        <v>89784</v>
      </c>
      <c r="C775" s="516" t="s">
        <v>966</v>
      </c>
      <c r="D775" s="400" t="s">
        <v>925</v>
      </c>
      <c r="E775" s="517">
        <v>54</v>
      </c>
      <c r="F775" s="453">
        <f>VLOOKUP(B775,'Relatório de Composições'!A:I,9,0)</f>
        <v>18.920000000000002</v>
      </c>
      <c r="G775" s="518">
        <f t="shared" ref="G775:G779" si="312">$J$1</f>
        <v>0.2026</v>
      </c>
      <c r="H775" s="519">
        <f t="shared" ref="H775:H779" si="313">F775*(1+G775)</f>
        <v>22.753191999999999</v>
      </c>
      <c r="I775" s="519">
        <f t="shared" ref="I775:I779" si="314">ROUND((E775*H775),2)</f>
        <v>1228.67</v>
      </c>
      <c r="J775" s="399"/>
    </row>
    <row r="776" spans="1:10" s="387" customFormat="1" ht="30" x14ac:dyDescent="0.25">
      <c r="A776" s="393" t="s">
        <v>15656</v>
      </c>
      <c r="B776" s="401" t="s">
        <v>1828</v>
      </c>
      <c r="C776" s="395" t="s">
        <v>1829</v>
      </c>
      <c r="D776" s="392" t="s">
        <v>925</v>
      </c>
      <c r="E776" s="509">
        <v>3</v>
      </c>
      <c r="F776" s="394">
        <f>VLOOKUP(B776,'Relatório de Composições'!A:I,9,0)</f>
        <v>29.58</v>
      </c>
      <c r="G776" s="396">
        <f t="shared" si="312"/>
        <v>0.2026</v>
      </c>
      <c r="H776" s="402">
        <f t="shared" si="313"/>
        <v>35.572907999999998</v>
      </c>
      <c r="I776" s="402">
        <f t="shared" si="314"/>
        <v>106.72</v>
      </c>
      <c r="J776" s="393"/>
    </row>
    <row r="777" spans="1:10" s="387" customFormat="1" ht="30" x14ac:dyDescent="0.25">
      <c r="A777" s="393" t="s">
        <v>15657</v>
      </c>
      <c r="B777" s="401" t="s">
        <v>1830</v>
      </c>
      <c r="C777" s="395" t="s">
        <v>1831</v>
      </c>
      <c r="D777" s="392" t="s">
        <v>925</v>
      </c>
      <c r="E777" s="509">
        <v>1</v>
      </c>
      <c r="F777" s="394">
        <f>VLOOKUP(B777,'Relatório de Composições'!A:I,9,0)</f>
        <v>37.520000000000003</v>
      </c>
      <c r="G777" s="396">
        <f t="shared" si="312"/>
        <v>0.2026</v>
      </c>
      <c r="H777" s="402">
        <f t="shared" si="313"/>
        <v>45.121552000000001</v>
      </c>
      <c r="I777" s="402">
        <f t="shared" si="314"/>
        <v>45.12</v>
      </c>
      <c r="J777" s="393"/>
    </row>
    <row r="778" spans="1:10" s="387" customFormat="1" ht="30" x14ac:dyDescent="0.25">
      <c r="A778" s="393" t="s">
        <v>15658</v>
      </c>
      <c r="B778" s="401" t="s">
        <v>1832</v>
      </c>
      <c r="C778" s="395" t="s">
        <v>1833</v>
      </c>
      <c r="D778" s="392" t="s">
        <v>925</v>
      </c>
      <c r="E778" s="509">
        <v>35</v>
      </c>
      <c r="F778" s="394">
        <f>VLOOKUP(B778,'Relatório de Composições'!A:I,9,0)</f>
        <v>37.090000000000003</v>
      </c>
      <c r="G778" s="396">
        <f t="shared" si="312"/>
        <v>0.2026</v>
      </c>
      <c r="H778" s="402">
        <f t="shared" si="313"/>
        <v>44.604433999999998</v>
      </c>
      <c r="I778" s="402">
        <f t="shared" si="314"/>
        <v>1561.16</v>
      </c>
      <c r="J778" s="393"/>
    </row>
    <row r="779" spans="1:10" s="387" customFormat="1" ht="45" x14ac:dyDescent="0.25">
      <c r="A779" s="397" t="s">
        <v>15659</v>
      </c>
      <c r="B779" s="510">
        <v>89796</v>
      </c>
      <c r="C779" s="511" t="s">
        <v>967</v>
      </c>
      <c r="D779" s="398" t="s">
        <v>925</v>
      </c>
      <c r="E779" s="512">
        <v>4</v>
      </c>
      <c r="F779" s="443">
        <f>VLOOKUP(B779,'Relatório de Composições'!A:I,9,0)</f>
        <v>38.56</v>
      </c>
      <c r="G779" s="513">
        <f t="shared" si="312"/>
        <v>0.2026</v>
      </c>
      <c r="H779" s="514">
        <f t="shared" si="313"/>
        <v>46.372256</v>
      </c>
      <c r="I779" s="514">
        <f t="shared" si="314"/>
        <v>185.49</v>
      </c>
      <c r="J779" s="397"/>
    </row>
    <row r="780" spans="1:10" s="387" customFormat="1" x14ac:dyDescent="0.25">
      <c r="A780" s="525" t="s">
        <v>15660</v>
      </c>
      <c r="B780" s="526" t="s">
        <v>12047</v>
      </c>
      <c r="C780" s="527" t="s">
        <v>15356</v>
      </c>
      <c r="D780" s="425"/>
      <c r="E780" s="528"/>
      <c r="F780" s="426" t="s">
        <v>12047</v>
      </c>
      <c r="G780" s="529"/>
      <c r="H780" s="530"/>
      <c r="I780" s="530"/>
      <c r="J780" s="531"/>
    </row>
    <row r="781" spans="1:10" s="387" customFormat="1" ht="45" x14ac:dyDescent="0.25">
      <c r="A781" s="448" t="s">
        <v>15661</v>
      </c>
      <c r="B781" s="520">
        <v>89546</v>
      </c>
      <c r="C781" s="521" t="s">
        <v>1837</v>
      </c>
      <c r="D781" s="447" t="s">
        <v>925</v>
      </c>
      <c r="E781" s="522">
        <v>3</v>
      </c>
      <c r="F781" s="449">
        <f>VLOOKUP(B781,'Relatório de Composições'!A:I,9,0)</f>
        <v>10.57</v>
      </c>
      <c r="G781" s="523">
        <f>$J$1</f>
        <v>0.2026</v>
      </c>
      <c r="H781" s="524">
        <f>F781*(1+G781)</f>
        <v>12.711481999999998</v>
      </c>
      <c r="I781" s="524">
        <f>ROUND((E781*H781),2)</f>
        <v>38.130000000000003</v>
      </c>
      <c r="J781" s="448"/>
    </row>
    <row r="782" spans="1:10" s="387" customFormat="1" x14ac:dyDescent="0.25">
      <c r="A782" s="404" t="s">
        <v>15662</v>
      </c>
      <c r="B782" s="429" t="s">
        <v>12047</v>
      </c>
      <c r="C782" s="405" t="s">
        <v>15575</v>
      </c>
      <c r="D782" s="406"/>
      <c r="E782" s="407"/>
      <c r="F782" s="408" t="s">
        <v>12047</v>
      </c>
      <c r="G782" s="430"/>
      <c r="H782" s="499"/>
      <c r="I782" s="499"/>
      <c r="J782" s="410"/>
    </row>
    <row r="783" spans="1:10" s="387" customFormat="1" x14ac:dyDescent="0.25">
      <c r="A783" s="417" t="s">
        <v>15663</v>
      </c>
      <c r="B783" s="432" t="s">
        <v>12047</v>
      </c>
      <c r="C783" s="418" t="s">
        <v>15664</v>
      </c>
      <c r="D783" s="419"/>
      <c r="E783" s="420"/>
      <c r="F783" s="421" t="s">
        <v>12047</v>
      </c>
      <c r="G783" s="427"/>
      <c r="H783" s="500"/>
      <c r="I783" s="500"/>
      <c r="J783" s="423"/>
    </row>
    <row r="784" spans="1:10" s="387" customFormat="1" ht="45" x14ac:dyDescent="0.25">
      <c r="A784" s="399" t="s">
        <v>15665</v>
      </c>
      <c r="B784" s="515">
        <v>89495</v>
      </c>
      <c r="C784" s="516" t="s">
        <v>1839</v>
      </c>
      <c r="D784" s="400" t="s">
        <v>925</v>
      </c>
      <c r="E784" s="517">
        <v>8</v>
      </c>
      <c r="F784" s="453">
        <f>VLOOKUP(B784,'Relatório de Composições'!A:I,9,0)</f>
        <v>14.28</v>
      </c>
      <c r="G784" s="518">
        <f t="shared" ref="G784:G786" si="315">$J$1</f>
        <v>0.2026</v>
      </c>
      <c r="H784" s="519">
        <f t="shared" ref="H784:H786" si="316">F784*(1+G784)</f>
        <v>17.173127999999998</v>
      </c>
      <c r="I784" s="519">
        <f t="shared" ref="I784:I786" si="317">ROUND((E784*H784),2)</f>
        <v>137.38999999999999</v>
      </c>
      <c r="J784" s="399"/>
    </row>
    <row r="785" spans="1:10" s="387" customFormat="1" ht="45" x14ac:dyDescent="0.25">
      <c r="A785" s="393" t="s">
        <v>15666</v>
      </c>
      <c r="B785" s="401">
        <v>89708</v>
      </c>
      <c r="C785" s="395" t="s">
        <v>1840</v>
      </c>
      <c r="D785" s="392" t="s">
        <v>925</v>
      </c>
      <c r="E785" s="509">
        <v>2</v>
      </c>
      <c r="F785" s="394">
        <f>VLOOKUP(B785,'Relatório de Composições'!A:I,9,0)</f>
        <v>90.539999999999992</v>
      </c>
      <c r="G785" s="396">
        <f t="shared" si="315"/>
        <v>0.2026</v>
      </c>
      <c r="H785" s="402">
        <f t="shared" si="316"/>
        <v>108.88340399999998</v>
      </c>
      <c r="I785" s="402">
        <f t="shared" si="317"/>
        <v>217.77</v>
      </c>
      <c r="J785" s="393"/>
    </row>
    <row r="786" spans="1:10" s="387" customFormat="1" ht="30" x14ac:dyDescent="0.25">
      <c r="A786" s="397" t="s">
        <v>15667</v>
      </c>
      <c r="B786" s="510" t="s">
        <v>1841</v>
      </c>
      <c r="C786" s="511" t="s">
        <v>1842</v>
      </c>
      <c r="D786" s="398" t="s">
        <v>925</v>
      </c>
      <c r="E786" s="512">
        <v>29</v>
      </c>
      <c r="F786" s="443">
        <f>VLOOKUP(B786,'Relatório de Composições'!A:I,9,0)</f>
        <v>44.75</v>
      </c>
      <c r="G786" s="513">
        <f t="shared" si="315"/>
        <v>0.2026</v>
      </c>
      <c r="H786" s="514">
        <f t="shared" si="316"/>
        <v>53.816349999999993</v>
      </c>
      <c r="I786" s="514">
        <f t="shared" si="317"/>
        <v>1560.67</v>
      </c>
      <c r="J786" s="397"/>
    </row>
    <row r="787" spans="1:10" s="387" customFormat="1" x14ac:dyDescent="0.25">
      <c r="A787" s="525" t="s">
        <v>15668</v>
      </c>
      <c r="B787" s="526" t="s">
        <v>12047</v>
      </c>
      <c r="C787" s="527" t="s">
        <v>15669</v>
      </c>
      <c r="D787" s="425"/>
      <c r="E787" s="528"/>
      <c r="F787" s="426" t="s">
        <v>12047</v>
      </c>
      <c r="G787" s="529"/>
      <c r="H787" s="530"/>
      <c r="I787" s="530"/>
      <c r="J787" s="531"/>
    </row>
    <row r="788" spans="1:10" s="387" customFormat="1" x14ac:dyDescent="0.25">
      <c r="A788" s="448" t="s">
        <v>15670</v>
      </c>
      <c r="B788" s="520" t="s">
        <v>1843</v>
      </c>
      <c r="C788" s="521" t="s">
        <v>1844</v>
      </c>
      <c r="D788" s="447" t="s">
        <v>925</v>
      </c>
      <c r="E788" s="522">
        <v>1</v>
      </c>
      <c r="F788" s="449">
        <f>VLOOKUP(B788,'Relatório de Composições'!A:I,9,0)</f>
        <v>284.07</v>
      </c>
      <c r="G788" s="523">
        <f>$J$1</f>
        <v>0.2026</v>
      </c>
      <c r="H788" s="524">
        <f>F788*(1+G788)</f>
        <v>341.62258199999997</v>
      </c>
      <c r="I788" s="524">
        <f>ROUND((E788*H788),2)</f>
        <v>341.62</v>
      </c>
      <c r="J788" s="448"/>
    </row>
    <row r="789" spans="1:10" s="387" customFormat="1" x14ac:dyDescent="0.25">
      <c r="A789" s="525" t="s">
        <v>15671</v>
      </c>
      <c r="B789" s="526" t="s">
        <v>12047</v>
      </c>
      <c r="C789" s="527" t="s">
        <v>15672</v>
      </c>
      <c r="D789" s="425"/>
      <c r="E789" s="528"/>
      <c r="F789" s="426" t="s">
        <v>12047</v>
      </c>
      <c r="G789" s="529"/>
      <c r="H789" s="530"/>
      <c r="I789" s="530"/>
      <c r="J789" s="531"/>
    </row>
    <row r="790" spans="1:10" s="387" customFormat="1" ht="30" x14ac:dyDescent="0.25">
      <c r="A790" s="399" t="s">
        <v>15673</v>
      </c>
      <c r="B790" s="515" t="s">
        <v>1845</v>
      </c>
      <c r="C790" s="516" t="s">
        <v>1846</v>
      </c>
      <c r="D790" s="400" t="s">
        <v>925</v>
      </c>
      <c r="E790" s="517">
        <v>13</v>
      </c>
      <c r="F790" s="453">
        <f>VLOOKUP(B790,'Relatório de Composições'!A:I,9,0)</f>
        <v>439.87999999999988</v>
      </c>
      <c r="G790" s="518">
        <f t="shared" ref="G790:G792" si="318">$J$1</f>
        <v>0.2026</v>
      </c>
      <c r="H790" s="519">
        <f t="shared" ref="H790:H792" si="319">F790*(1+G790)</f>
        <v>528.99968799999976</v>
      </c>
      <c r="I790" s="519">
        <f t="shared" ref="I790:I792" si="320">ROUND((E790*H790),2)</f>
        <v>6877</v>
      </c>
      <c r="J790" s="399"/>
    </row>
    <row r="791" spans="1:10" s="387" customFormat="1" ht="30" x14ac:dyDescent="0.25">
      <c r="A791" s="393" t="s">
        <v>15674</v>
      </c>
      <c r="B791" s="401" t="s">
        <v>15675</v>
      </c>
      <c r="C791" s="395" t="s">
        <v>15676</v>
      </c>
      <c r="D791" s="392" t="s">
        <v>925</v>
      </c>
      <c r="E791" s="509">
        <v>7</v>
      </c>
      <c r="F791" s="394">
        <f>VLOOKUP(B791,'Relatório de Composições'!A:I,9,0)</f>
        <v>1164.7399999999998</v>
      </c>
      <c r="G791" s="396">
        <f t="shared" si="318"/>
        <v>0.2026</v>
      </c>
      <c r="H791" s="402">
        <f t="shared" si="319"/>
        <v>1400.7163239999995</v>
      </c>
      <c r="I791" s="402">
        <f t="shared" si="320"/>
        <v>9805.01</v>
      </c>
      <c r="J791" s="393"/>
    </row>
    <row r="792" spans="1:10" s="387" customFormat="1" ht="30" x14ac:dyDescent="0.25">
      <c r="A792" s="397" t="s">
        <v>15677</v>
      </c>
      <c r="B792" s="510" t="s">
        <v>1787</v>
      </c>
      <c r="C792" s="511" t="s">
        <v>1788</v>
      </c>
      <c r="D792" s="398" t="s">
        <v>925</v>
      </c>
      <c r="E792" s="512">
        <v>13</v>
      </c>
      <c r="F792" s="443">
        <f>VLOOKUP(B792,'Relatório de Composições'!A:I,9,0)</f>
        <v>150.10999999999999</v>
      </c>
      <c r="G792" s="513">
        <f t="shared" si="318"/>
        <v>0.2026</v>
      </c>
      <c r="H792" s="514">
        <f t="shared" si="319"/>
        <v>180.52228599999998</v>
      </c>
      <c r="I792" s="514">
        <f t="shared" si="320"/>
        <v>2346.79</v>
      </c>
      <c r="J792" s="397"/>
    </row>
    <row r="793" spans="1:10" s="387" customFormat="1" x14ac:dyDescent="0.25">
      <c r="A793" s="525" t="s">
        <v>15678</v>
      </c>
      <c r="B793" s="526" t="s">
        <v>12047</v>
      </c>
      <c r="C793" s="527" t="s">
        <v>15679</v>
      </c>
      <c r="D793" s="425"/>
      <c r="E793" s="528"/>
      <c r="F793" s="426" t="s">
        <v>12047</v>
      </c>
      <c r="G793" s="529"/>
      <c r="H793" s="530"/>
      <c r="I793" s="530"/>
      <c r="J793" s="531"/>
    </row>
    <row r="794" spans="1:10" s="387" customFormat="1" ht="45" x14ac:dyDescent="0.25">
      <c r="A794" s="393" t="s">
        <v>15680</v>
      </c>
      <c r="B794" s="401">
        <v>97994</v>
      </c>
      <c r="C794" s="395" t="s">
        <v>1783</v>
      </c>
      <c r="D794" s="392" t="s">
        <v>925</v>
      </c>
      <c r="E794" s="509">
        <v>3</v>
      </c>
      <c r="F794" s="394">
        <f>VLOOKUP(B794,'Relatório de Composições'!A:I,9,0)</f>
        <v>2426.2900000000004</v>
      </c>
      <c r="G794" s="396">
        <f t="shared" ref="G794:G795" si="321">$J$1</f>
        <v>0.2026</v>
      </c>
      <c r="H794" s="402">
        <f t="shared" ref="H794:H795" si="322">F794*(1+G794)</f>
        <v>2917.8563540000005</v>
      </c>
      <c r="I794" s="402">
        <f t="shared" ref="I794:I795" si="323">ROUND((E794*H794),2)</f>
        <v>8753.57</v>
      </c>
      <c r="J794" s="393"/>
    </row>
    <row r="795" spans="1:10" s="387" customFormat="1" ht="30" x14ac:dyDescent="0.25">
      <c r="A795" s="393" t="s">
        <v>15681</v>
      </c>
      <c r="B795" s="401" t="s">
        <v>1787</v>
      </c>
      <c r="C795" s="395" t="s">
        <v>1788</v>
      </c>
      <c r="D795" s="392" t="s">
        <v>925</v>
      </c>
      <c r="E795" s="509">
        <v>3</v>
      </c>
      <c r="F795" s="394">
        <f>VLOOKUP(B795,'Relatório de Composições'!A:I,9,0)</f>
        <v>150.10999999999999</v>
      </c>
      <c r="G795" s="396">
        <f t="shared" si="321"/>
        <v>0.2026</v>
      </c>
      <c r="H795" s="402">
        <f t="shared" si="322"/>
        <v>180.52228599999998</v>
      </c>
      <c r="I795" s="402">
        <f t="shared" si="323"/>
        <v>541.57000000000005</v>
      </c>
      <c r="J795" s="393"/>
    </row>
    <row r="796" spans="1:10" s="387" customFormat="1" x14ac:dyDescent="0.25">
      <c r="A796" s="458"/>
      <c r="B796" s="482"/>
      <c r="C796" s="483"/>
      <c r="D796" s="457"/>
      <c r="E796" s="484"/>
      <c r="F796" s="459"/>
      <c r="G796" s="485"/>
      <c r="H796" s="486"/>
      <c r="I796" s="486"/>
      <c r="J796" s="458"/>
    </row>
    <row r="797" spans="1:10" s="387" customFormat="1" x14ac:dyDescent="0.25">
      <c r="A797" s="502"/>
      <c r="B797" s="503"/>
      <c r="C797" s="437" t="s">
        <v>15690</v>
      </c>
      <c r="D797" s="504"/>
      <c r="E797" s="505"/>
      <c r="F797" s="506"/>
      <c r="G797" s="507"/>
      <c r="H797" s="508"/>
      <c r="I797" s="508"/>
      <c r="J797" s="438">
        <f>SUM(I523:I795)</f>
        <v>292139.81000000006</v>
      </c>
    </row>
    <row r="798" spans="1:10" s="387" customFormat="1" x14ac:dyDescent="0.25">
      <c r="A798" s="458"/>
      <c r="B798" s="482"/>
      <c r="C798" s="483"/>
      <c r="D798" s="457"/>
      <c r="E798" s="484"/>
      <c r="F798" s="459"/>
      <c r="G798" s="485"/>
      <c r="H798" s="486"/>
      <c r="I798" s="486"/>
      <c r="J798" s="458"/>
    </row>
    <row r="799" spans="1:10" s="387" customFormat="1" x14ac:dyDescent="0.25">
      <c r="A799" s="404" t="s">
        <v>15691</v>
      </c>
      <c r="B799" s="429" t="s">
        <v>12047</v>
      </c>
      <c r="C799" s="405" t="s">
        <v>12223</v>
      </c>
      <c r="D799" s="406"/>
      <c r="E799" s="407"/>
      <c r="F799" s="408" t="s">
        <v>12047</v>
      </c>
      <c r="G799" s="430"/>
      <c r="H799" s="499"/>
      <c r="I799" s="499"/>
      <c r="J799" s="410"/>
    </row>
    <row r="800" spans="1:10" s="387" customFormat="1" x14ac:dyDescent="0.25">
      <c r="A800" s="411" t="s">
        <v>15692</v>
      </c>
      <c r="B800" s="433" t="s">
        <v>12047</v>
      </c>
      <c r="C800" s="412" t="s">
        <v>15693</v>
      </c>
      <c r="D800" s="413"/>
      <c r="E800" s="414"/>
      <c r="F800" s="415" t="s">
        <v>12047</v>
      </c>
      <c r="G800" s="431"/>
      <c r="H800" s="501"/>
      <c r="I800" s="501"/>
      <c r="J800" s="416"/>
    </row>
    <row r="801" spans="1:10" s="387" customFormat="1" x14ac:dyDescent="0.25">
      <c r="A801" s="417" t="s">
        <v>15694</v>
      </c>
      <c r="B801" s="432" t="s">
        <v>12047</v>
      </c>
      <c r="C801" s="418" t="s">
        <v>15695</v>
      </c>
      <c r="D801" s="419"/>
      <c r="E801" s="420"/>
      <c r="F801" s="421" t="s">
        <v>12047</v>
      </c>
      <c r="G801" s="427"/>
      <c r="H801" s="500"/>
      <c r="I801" s="500"/>
      <c r="J801" s="423"/>
    </row>
    <row r="802" spans="1:10" s="387" customFormat="1" ht="45" x14ac:dyDescent="0.25">
      <c r="A802" s="448" t="s">
        <v>15696</v>
      </c>
      <c r="B802" s="520" t="s">
        <v>1848</v>
      </c>
      <c r="C802" s="521" t="s">
        <v>1849</v>
      </c>
      <c r="D802" s="447" t="s">
        <v>925</v>
      </c>
      <c r="E802" s="522">
        <v>1</v>
      </c>
      <c r="F802" s="449">
        <f>VLOOKUP(B802,'Relatório de Composições'!A:I,9,0)</f>
        <v>24997.47</v>
      </c>
      <c r="G802" s="523">
        <f>$J$1</f>
        <v>0.2026</v>
      </c>
      <c r="H802" s="524">
        <f>F802*(1+G802)</f>
        <v>30061.957421999999</v>
      </c>
      <c r="I802" s="524">
        <f>ROUND((E802*H802),2)</f>
        <v>30061.96</v>
      </c>
      <c r="J802" s="448"/>
    </row>
    <row r="803" spans="1:10" s="387" customFormat="1" x14ac:dyDescent="0.25">
      <c r="A803" s="404" t="s">
        <v>15697</v>
      </c>
      <c r="B803" s="429" t="s">
        <v>12047</v>
      </c>
      <c r="C803" s="405" t="s">
        <v>15698</v>
      </c>
      <c r="D803" s="406"/>
      <c r="E803" s="407"/>
      <c r="F803" s="408" t="s">
        <v>12047</v>
      </c>
      <c r="G803" s="430"/>
      <c r="H803" s="499"/>
      <c r="I803" s="499"/>
      <c r="J803" s="410"/>
    </row>
    <row r="804" spans="1:10" s="387" customFormat="1" x14ac:dyDescent="0.25">
      <c r="A804" s="417" t="s">
        <v>15699</v>
      </c>
      <c r="B804" s="432" t="s">
        <v>12047</v>
      </c>
      <c r="C804" s="418" t="s">
        <v>15700</v>
      </c>
      <c r="D804" s="419"/>
      <c r="E804" s="420"/>
      <c r="F804" s="421" t="s">
        <v>12047</v>
      </c>
      <c r="G804" s="427"/>
      <c r="H804" s="500"/>
      <c r="I804" s="500"/>
      <c r="J804" s="423"/>
    </row>
    <row r="805" spans="1:10" s="387" customFormat="1" ht="45" x14ac:dyDescent="0.25">
      <c r="A805" s="399" t="s">
        <v>15701</v>
      </c>
      <c r="B805" s="515" t="s">
        <v>1852</v>
      </c>
      <c r="C805" s="516" t="s">
        <v>15702</v>
      </c>
      <c r="D805" s="400" t="s">
        <v>925</v>
      </c>
      <c r="E805" s="517">
        <v>1</v>
      </c>
      <c r="F805" s="453">
        <f>VLOOKUP(B805,'Relatório de Composições'!A:I,9,0)</f>
        <v>4368.03</v>
      </c>
      <c r="G805" s="518">
        <f t="shared" ref="G805:G813" si="324">$J$1</f>
        <v>0.2026</v>
      </c>
      <c r="H805" s="519">
        <f t="shared" ref="H805:H813" si="325">F805*(1+G805)</f>
        <v>5252.9928779999991</v>
      </c>
      <c r="I805" s="519">
        <f t="shared" ref="I805:I813" si="326">ROUND((E805*H805),2)</f>
        <v>5252.99</v>
      </c>
      <c r="J805" s="399"/>
    </row>
    <row r="806" spans="1:10" s="387" customFormat="1" ht="45" x14ac:dyDescent="0.25">
      <c r="A806" s="393" t="s">
        <v>15703</v>
      </c>
      <c r="B806" s="401" t="s">
        <v>1857</v>
      </c>
      <c r="C806" s="395" t="s">
        <v>15704</v>
      </c>
      <c r="D806" s="392" t="s">
        <v>925</v>
      </c>
      <c r="E806" s="509">
        <v>1</v>
      </c>
      <c r="F806" s="394">
        <f>VLOOKUP(B806,'Relatório de Composições'!A:I,9,0)</f>
        <v>2812.82</v>
      </c>
      <c r="G806" s="396">
        <f t="shared" si="324"/>
        <v>0.2026</v>
      </c>
      <c r="H806" s="402">
        <f t="shared" si="325"/>
        <v>3382.6973319999997</v>
      </c>
      <c r="I806" s="402">
        <f t="shared" si="326"/>
        <v>3382.7</v>
      </c>
      <c r="J806" s="393"/>
    </row>
    <row r="807" spans="1:10" s="387" customFormat="1" ht="45" x14ac:dyDescent="0.25">
      <c r="A807" s="393" t="s">
        <v>15705</v>
      </c>
      <c r="B807" s="401" t="s">
        <v>1859</v>
      </c>
      <c r="C807" s="395" t="s">
        <v>15706</v>
      </c>
      <c r="D807" s="392" t="s">
        <v>925</v>
      </c>
      <c r="E807" s="509">
        <v>1</v>
      </c>
      <c r="F807" s="394">
        <f>VLOOKUP(B807,'Relatório de Composições'!A:I,9,0)</f>
        <v>1536.97</v>
      </c>
      <c r="G807" s="396">
        <f t="shared" si="324"/>
        <v>0.2026</v>
      </c>
      <c r="H807" s="402">
        <f t="shared" si="325"/>
        <v>1848.3601219999998</v>
      </c>
      <c r="I807" s="402">
        <f t="shared" si="326"/>
        <v>1848.36</v>
      </c>
      <c r="J807" s="393"/>
    </row>
    <row r="808" spans="1:10" s="387" customFormat="1" ht="45" x14ac:dyDescent="0.25">
      <c r="A808" s="393" t="s">
        <v>15707</v>
      </c>
      <c r="B808" s="401" t="s">
        <v>1862</v>
      </c>
      <c r="C808" s="395" t="s">
        <v>15708</v>
      </c>
      <c r="D808" s="392" t="s">
        <v>925</v>
      </c>
      <c r="E808" s="509">
        <v>1</v>
      </c>
      <c r="F808" s="394">
        <f>VLOOKUP(B808,'Relatório de Composições'!A:I,9,0)</f>
        <v>1758.09</v>
      </c>
      <c r="G808" s="396">
        <f t="shared" si="324"/>
        <v>0.2026</v>
      </c>
      <c r="H808" s="402">
        <f t="shared" si="325"/>
        <v>2114.2790339999997</v>
      </c>
      <c r="I808" s="402">
        <f t="shared" si="326"/>
        <v>2114.2800000000002</v>
      </c>
      <c r="J808" s="393"/>
    </row>
    <row r="809" spans="1:10" s="387" customFormat="1" ht="45" x14ac:dyDescent="0.25">
      <c r="A809" s="393" t="s">
        <v>15709</v>
      </c>
      <c r="B809" s="401" t="s">
        <v>1864</v>
      </c>
      <c r="C809" s="395" t="s">
        <v>15710</v>
      </c>
      <c r="D809" s="392" t="s">
        <v>925</v>
      </c>
      <c r="E809" s="509">
        <v>1</v>
      </c>
      <c r="F809" s="394">
        <f>VLOOKUP(B809,'Relatório de Composições'!A:I,9,0)</f>
        <v>1361.56</v>
      </c>
      <c r="G809" s="396">
        <f t="shared" si="324"/>
        <v>0.2026</v>
      </c>
      <c r="H809" s="402">
        <f t="shared" si="325"/>
        <v>1637.4120559999999</v>
      </c>
      <c r="I809" s="402">
        <f t="shared" si="326"/>
        <v>1637.41</v>
      </c>
      <c r="J809" s="393"/>
    </row>
    <row r="810" spans="1:10" s="387" customFormat="1" ht="45" x14ac:dyDescent="0.25">
      <c r="A810" s="393" t="s">
        <v>15711</v>
      </c>
      <c r="B810" s="401" t="s">
        <v>1865</v>
      </c>
      <c r="C810" s="395" t="s">
        <v>15712</v>
      </c>
      <c r="D810" s="392" t="s">
        <v>925</v>
      </c>
      <c r="E810" s="509">
        <v>1</v>
      </c>
      <c r="F810" s="394">
        <f>VLOOKUP(B810,'Relatório de Composições'!A:I,9,0)</f>
        <v>1190.8599999999999</v>
      </c>
      <c r="G810" s="396">
        <f t="shared" si="324"/>
        <v>0.2026</v>
      </c>
      <c r="H810" s="402">
        <f t="shared" si="325"/>
        <v>1432.1282359999998</v>
      </c>
      <c r="I810" s="402">
        <f t="shared" si="326"/>
        <v>1432.13</v>
      </c>
      <c r="J810" s="393"/>
    </row>
    <row r="811" spans="1:10" s="387" customFormat="1" ht="45" x14ac:dyDescent="0.25">
      <c r="A811" s="393" t="s">
        <v>15713</v>
      </c>
      <c r="B811" s="401" t="s">
        <v>1866</v>
      </c>
      <c r="C811" s="395" t="s">
        <v>15714</v>
      </c>
      <c r="D811" s="392" t="s">
        <v>925</v>
      </c>
      <c r="E811" s="509">
        <v>1</v>
      </c>
      <c r="F811" s="394">
        <f>VLOOKUP(B811,'Relatório de Composições'!A:I,9,0)</f>
        <v>1123.8900000000001</v>
      </c>
      <c r="G811" s="396">
        <f t="shared" si="324"/>
        <v>0.2026</v>
      </c>
      <c r="H811" s="402">
        <f t="shared" si="325"/>
        <v>1351.5901140000001</v>
      </c>
      <c r="I811" s="402">
        <f t="shared" si="326"/>
        <v>1351.59</v>
      </c>
      <c r="J811" s="393"/>
    </row>
    <row r="812" spans="1:10" s="387" customFormat="1" ht="45" x14ac:dyDescent="0.25">
      <c r="A812" s="393" t="s">
        <v>15715</v>
      </c>
      <c r="B812" s="401" t="s">
        <v>1867</v>
      </c>
      <c r="C812" s="395" t="s">
        <v>15716</v>
      </c>
      <c r="D812" s="392" t="s">
        <v>925</v>
      </c>
      <c r="E812" s="509">
        <v>1</v>
      </c>
      <c r="F812" s="394">
        <f>VLOOKUP(B812,'Relatório de Composições'!A:I,9,0)</f>
        <v>1123.8900000000001</v>
      </c>
      <c r="G812" s="396">
        <f t="shared" si="324"/>
        <v>0.2026</v>
      </c>
      <c r="H812" s="402">
        <f t="shared" si="325"/>
        <v>1351.5901140000001</v>
      </c>
      <c r="I812" s="402">
        <f t="shared" si="326"/>
        <v>1351.59</v>
      </c>
      <c r="J812" s="393"/>
    </row>
    <row r="813" spans="1:10" s="387" customFormat="1" ht="45" x14ac:dyDescent="0.25">
      <c r="A813" s="397" t="s">
        <v>15717</v>
      </c>
      <c r="B813" s="510" t="s">
        <v>1868</v>
      </c>
      <c r="C813" s="511" t="s">
        <v>15718</v>
      </c>
      <c r="D813" s="398" t="s">
        <v>925</v>
      </c>
      <c r="E813" s="512">
        <v>1</v>
      </c>
      <c r="F813" s="443">
        <f>VLOOKUP(B813,'Relatório de Composições'!A:I,9,0)</f>
        <v>2115.2099999999996</v>
      </c>
      <c r="G813" s="513">
        <f t="shared" si="324"/>
        <v>0.2026</v>
      </c>
      <c r="H813" s="514">
        <f t="shared" si="325"/>
        <v>2543.7515459999991</v>
      </c>
      <c r="I813" s="514">
        <f t="shared" si="326"/>
        <v>2543.75</v>
      </c>
      <c r="J813" s="397"/>
    </row>
    <row r="814" spans="1:10" s="387" customFormat="1" x14ac:dyDescent="0.25">
      <c r="A814" s="404" t="s">
        <v>15719</v>
      </c>
      <c r="B814" s="429" t="s">
        <v>12047</v>
      </c>
      <c r="C814" s="405" t="s">
        <v>15720</v>
      </c>
      <c r="D814" s="406"/>
      <c r="E814" s="407"/>
      <c r="F814" s="408" t="s">
        <v>12047</v>
      </c>
      <c r="G814" s="430"/>
      <c r="H814" s="499"/>
      <c r="I814" s="499"/>
      <c r="J814" s="410"/>
    </row>
    <row r="815" spans="1:10" s="387" customFormat="1" x14ac:dyDescent="0.25">
      <c r="A815" s="417" t="s">
        <v>15721</v>
      </c>
      <c r="B815" s="432" t="s">
        <v>12047</v>
      </c>
      <c r="C815" s="418" t="s">
        <v>15722</v>
      </c>
      <c r="D815" s="419"/>
      <c r="E815" s="420"/>
      <c r="F815" s="421" t="s">
        <v>12047</v>
      </c>
      <c r="G815" s="427"/>
      <c r="H815" s="500"/>
      <c r="I815" s="500"/>
      <c r="J815" s="423"/>
    </row>
    <row r="816" spans="1:10" s="387" customFormat="1" ht="45" x14ac:dyDescent="0.25">
      <c r="A816" s="399" t="s">
        <v>633</v>
      </c>
      <c r="B816" s="515">
        <v>91834</v>
      </c>
      <c r="C816" s="516" t="s">
        <v>1869</v>
      </c>
      <c r="D816" s="400" t="s">
        <v>934</v>
      </c>
      <c r="E816" s="517">
        <v>433.4</v>
      </c>
      <c r="F816" s="453">
        <f>VLOOKUP(B816,'Relatório de Composições'!A:I,9,0)</f>
        <v>8.5400000000000009</v>
      </c>
      <c r="G816" s="518">
        <f t="shared" ref="G816:G819" si="327">$J$1</f>
        <v>0.2026</v>
      </c>
      <c r="H816" s="519">
        <f t="shared" ref="H816:H819" si="328">F816*(1+G816)</f>
        <v>10.270204</v>
      </c>
      <c r="I816" s="519">
        <f t="shared" ref="I816:I819" si="329">ROUND((E816*H816),2)</f>
        <v>4451.1099999999997</v>
      </c>
      <c r="J816" s="399"/>
    </row>
    <row r="817" spans="1:10" s="387" customFormat="1" ht="45" x14ac:dyDescent="0.25">
      <c r="A817" s="393" t="s">
        <v>635</v>
      </c>
      <c r="B817" s="401">
        <v>91836</v>
      </c>
      <c r="C817" s="395" t="s">
        <v>1871</v>
      </c>
      <c r="D817" s="392" t="s">
        <v>934</v>
      </c>
      <c r="E817" s="509">
        <v>20.7</v>
      </c>
      <c r="F817" s="394">
        <f>VLOOKUP(B817,'Relatório de Composições'!A:I,9,0)</f>
        <v>11.39</v>
      </c>
      <c r="G817" s="396">
        <f t="shared" si="327"/>
        <v>0.2026</v>
      </c>
      <c r="H817" s="402">
        <f t="shared" si="328"/>
        <v>13.697614</v>
      </c>
      <c r="I817" s="402">
        <f t="shared" si="329"/>
        <v>283.54000000000002</v>
      </c>
      <c r="J817" s="393"/>
    </row>
    <row r="818" spans="1:10" s="387" customFormat="1" ht="45" x14ac:dyDescent="0.25">
      <c r="A818" s="393" t="s">
        <v>636</v>
      </c>
      <c r="B818" s="401">
        <v>91860</v>
      </c>
      <c r="C818" s="395" t="s">
        <v>1873</v>
      </c>
      <c r="D818" s="392" t="s">
        <v>934</v>
      </c>
      <c r="E818" s="509">
        <v>554.70000000000005</v>
      </c>
      <c r="F818" s="394">
        <f>VLOOKUP(B818,'Relatório de Composições'!A:I,9,0)</f>
        <v>12.22</v>
      </c>
      <c r="G818" s="396">
        <f t="shared" si="327"/>
        <v>0.2026</v>
      </c>
      <c r="H818" s="402">
        <f t="shared" si="328"/>
        <v>14.695772</v>
      </c>
      <c r="I818" s="402">
        <f t="shared" si="329"/>
        <v>8151.74</v>
      </c>
      <c r="J818" s="393"/>
    </row>
    <row r="819" spans="1:10" s="387" customFormat="1" ht="30" x14ac:dyDescent="0.25">
      <c r="A819" s="397" t="s">
        <v>15723</v>
      </c>
      <c r="B819" s="510">
        <v>97668</v>
      </c>
      <c r="C819" s="511" t="s">
        <v>1875</v>
      </c>
      <c r="D819" s="398" t="s">
        <v>934</v>
      </c>
      <c r="E819" s="512">
        <v>35.700000000000003</v>
      </c>
      <c r="F819" s="443">
        <f>VLOOKUP(B819,'Relatório de Composições'!A:I,9,0)</f>
        <v>11.940000000000001</v>
      </c>
      <c r="G819" s="513">
        <f t="shared" si="327"/>
        <v>0.2026</v>
      </c>
      <c r="H819" s="514">
        <f t="shared" si="328"/>
        <v>14.359044000000001</v>
      </c>
      <c r="I819" s="514">
        <f t="shared" si="329"/>
        <v>512.62</v>
      </c>
      <c r="J819" s="397"/>
    </row>
    <row r="820" spans="1:10" s="387" customFormat="1" x14ac:dyDescent="0.25">
      <c r="A820" s="525" t="s">
        <v>15724</v>
      </c>
      <c r="B820" s="526" t="s">
        <v>12047</v>
      </c>
      <c r="C820" s="527" t="s">
        <v>15725</v>
      </c>
      <c r="D820" s="425"/>
      <c r="E820" s="528"/>
      <c r="F820" s="426" t="s">
        <v>12047</v>
      </c>
      <c r="G820" s="529"/>
      <c r="H820" s="530"/>
      <c r="I820" s="530"/>
      <c r="J820" s="531"/>
    </row>
    <row r="821" spans="1:10" s="387" customFormat="1" ht="45" x14ac:dyDescent="0.25">
      <c r="A821" s="448" t="s">
        <v>638</v>
      </c>
      <c r="B821" s="520">
        <v>91862</v>
      </c>
      <c r="C821" s="521" t="s">
        <v>933</v>
      </c>
      <c r="D821" s="447" t="s">
        <v>934</v>
      </c>
      <c r="E821" s="522">
        <v>2</v>
      </c>
      <c r="F821" s="449">
        <f>VLOOKUP(B821,'Relatório de Composições'!A:I,9,0)</f>
        <v>9.48</v>
      </c>
      <c r="G821" s="523">
        <f>$J$1</f>
        <v>0.2026</v>
      </c>
      <c r="H821" s="524">
        <f>F821*(1+G821)</f>
        <v>11.400648</v>
      </c>
      <c r="I821" s="524">
        <f>ROUND((E821*H821),2)</f>
        <v>22.8</v>
      </c>
      <c r="J821" s="448"/>
    </row>
    <row r="822" spans="1:10" s="387" customFormat="1" x14ac:dyDescent="0.25">
      <c r="A822" s="525" t="s">
        <v>15726</v>
      </c>
      <c r="B822" s="526" t="s">
        <v>12047</v>
      </c>
      <c r="C822" s="527" t="s">
        <v>15727</v>
      </c>
      <c r="D822" s="425"/>
      <c r="E822" s="528"/>
      <c r="F822" s="426" t="s">
        <v>12047</v>
      </c>
      <c r="G822" s="529"/>
      <c r="H822" s="530"/>
      <c r="I822" s="530"/>
      <c r="J822" s="531"/>
    </row>
    <row r="823" spans="1:10" s="387" customFormat="1" ht="45" x14ac:dyDescent="0.25">
      <c r="A823" s="399" t="s">
        <v>640</v>
      </c>
      <c r="B823" s="515">
        <v>95745</v>
      </c>
      <c r="C823" s="516" t="s">
        <v>1878</v>
      </c>
      <c r="D823" s="400" t="s">
        <v>934</v>
      </c>
      <c r="E823" s="517">
        <v>620.6</v>
      </c>
      <c r="F823" s="453">
        <f>VLOOKUP(B823,'Relatório de Composições'!A:I,9,0)</f>
        <v>19.350000000000001</v>
      </c>
      <c r="G823" s="518">
        <f t="shared" ref="G823:G826" si="330">$J$1</f>
        <v>0.2026</v>
      </c>
      <c r="H823" s="519">
        <f t="shared" ref="H823:H826" si="331">F823*(1+G823)</f>
        <v>23.270309999999998</v>
      </c>
      <c r="I823" s="519">
        <f t="shared" ref="I823:I826" si="332">ROUND((E823*H823),2)</f>
        <v>14441.55</v>
      </c>
      <c r="J823" s="399"/>
    </row>
    <row r="824" spans="1:10" s="387" customFormat="1" ht="45" x14ac:dyDescent="0.25">
      <c r="A824" s="393" t="s">
        <v>642</v>
      </c>
      <c r="B824" s="401">
        <v>95746</v>
      </c>
      <c r="C824" s="395" t="s">
        <v>1880</v>
      </c>
      <c r="D824" s="392" t="s">
        <v>934</v>
      </c>
      <c r="E824" s="509">
        <v>63.7</v>
      </c>
      <c r="F824" s="394">
        <f>VLOOKUP(B824,'Relatório de Composições'!A:I,9,0)</f>
        <v>24.020000000000003</v>
      </c>
      <c r="G824" s="396">
        <f t="shared" si="330"/>
        <v>0.2026</v>
      </c>
      <c r="H824" s="402">
        <f t="shared" si="331"/>
        <v>28.886452000000002</v>
      </c>
      <c r="I824" s="402">
        <f t="shared" si="332"/>
        <v>1840.07</v>
      </c>
      <c r="J824" s="393"/>
    </row>
    <row r="825" spans="1:10" s="387" customFormat="1" x14ac:dyDescent="0.25">
      <c r="A825" s="393" t="s">
        <v>644</v>
      </c>
      <c r="B825" s="401" t="s">
        <v>1882</v>
      </c>
      <c r="C825" s="395" t="s">
        <v>1883</v>
      </c>
      <c r="D825" s="392" t="s">
        <v>925</v>
      </c>
      <c r="E825" s="509">
        <v>828</v>
      </c>
      <c r="F825" s="394">
        <f>VLOOKUP(B825,'Relatório de Composições'!A:I,9,0)</f>
        <v>4.88</v>
      </c>
      <c r="G825" s="396">
        <f t="shared" si="330"/>
        <v>0.2026</v>
      </c>
      <c r="H825" s="402">
        <f t="shared" si="331"/>
        <v>5.8686879999999997</v>
      </c>
      <c r="I825" s="402">
        <f t="shared" si="332"/>
        <v>4859.2700000000004</v>
      </c>
      <c r="J825" s="393"/>
    </row>
    <row r="826" spans="1:10" s="387" customFormat="1" x14ac:dyDescent="0.25">
      <c r="A826" s="397" t="s">
        <v>646</v>
      </c>
      <c r="B826" s="510" t="s">
        <v>1884</v>
      </c>
      <c r="C826" s="511" t="s">
        <v>1885</v>
      </c>
      <c r="D826" s="398" t="s">
        <v>925</v>
      </c>
      <c r="E826" s="512">
        <v>70</v>
      </c>
      <c r="F826" s="443">
        <f>VLOOKUP(B826,'Relatório de Composições'!A:I,9,0)</f>
        <v>0.9</v>
      </c>
      <c r="G826" s="513">
        <f t="shared" si="330"/>
        <v>0.2026</v>
      </c>
      <c r="H826" s="514">
        <f t="shared" si="331"/>
        <v>1.0823399999999999</v>
      </c>
      <c r="I826" s="514">
        <f t="shared" si="332"/>
        <v>75.760000000000005</v>
      </c>
      <c r="J826" s="397"/>
    </row>
    <row r="827" spans="1:10" s="387" customFormat="1" x14ac:dyDescent="0.25">
      <c r="A827" s="525" t="s">
        <v>15728</v>
      </c>
      <c r="B827" s="526" t="s">
        <v>12047</v>
      </c>
      <c r="C827" s="527" t="s">
        <v>15729</v>
      </c>
      <c r="D827" s="425"/>
      <c r="E827" s="528"/>
      <c r="F827" s="426" t="s">
        <v>12047</v>
      </c>
      <c r="G827" s="529"/>
      <c r="H827" s="530"/>
      <c r="I827" s="530"/>
      <c r="J827" s="531"/>
    </row>
    <row r="828" spans="1:10" s="387" customFormat="1" ht="45" x14ac:dyDescent="0.25">
      <c r="A828" s="399" t="s">
        <v>15730</v>
      </c>
      <c r="B828" s="515">
        <v>91926</v>
      </c>
      <c r="C828" s="516" t="s">
        <v>938</v>
      </c>
      <c r="D828" s="400" t="s">
        <v>934</v>
      </c>
      <c r="E828" s="517">
        <v>9946.2999999999993</v>
      </c>
      <c r="F828" s="453">
        <f>VLOOKUP(B828,'Relatório de Composições'!A:I,9,0)</f>
        <v>4.2600000000000007</v>
      </c>
      <c r="G828" s="518">
        <f t="shared" ref="G828:G837" si="333">$J$1</f>
        <v>0.2026</v>
      </c>
      <c r="H828" s="519">
        <f t="shared" ref="H828:H837" si="334">F828*(1+G828)</f>
        <v>5.1230760000000002</v>
      </c>
      <c r="I828" s="519">
        <f t="shared" ref="I828:I837" si="335">ROUND((E828*H828),2)</f>
        <v>50955.65</v>
      </c>
      <c r="J828" s="399"/>
    </row>
    <row r="829" spans="1:10" s="387" customFormat="1" ht="45" x14ac:dyDescent="0.25">
      <c r="A829" s="393" t="s">
        <v>15731</v>
      </c>
      <c r="B829" s="401">
        <v>91928</v>
      </c>
      <c r="C829" s="395" t="s">
        <v>939</v>
      </c>
      <c r="D829" s="392" t="s">
        <v>934</v>
      </c>
      <c r="E829" s="509">
        <v>1060.7</v>
      </c>
      <c r="F829" s="394">
        <f>VLOOKUP(B829,'Relatório de Composições'!A:I,9,0)</f>
        <v>7</v>
      </c>
      <c r="G829" s="396">
        <f t="shared" si="333"/>
        <v>0.2026</v>
      </c>
      <c r="H829" s="402">
        <f t="shared" si="334"/>
        <v>8.4181999999999988</v>
      </c>
      <c r="I829" s="402">
        <f t="shared" si="335"/>
        <v>8929.18</v>
      </c>
      <c r="J829" s="393"/>
    </row>
    <row r="830" spans="1:10" s="387" customFormat="1" ht="45" x14ac:dyDescent="0.25">
      <c r="A830" s="393" t="s">
        <v>15732</v>
      </c>
      <c r="B830" s="401">
        <v>91930</v>
      </c>
      <c r="C830" s="395" t="s">
        <v>1889</v>
      </c>
      <c r="D830" s="392" t="s">
        <v>934</v>
      </c>
      <c r="E830" s="509">
        <v>1130.5</v>
      </c>
      <c r="F830" s="394">
        <f>VLOOKUP(B830,'Relatório de Composições'!A:I,9,0)</f>
        <v>9.6199999999999992</v>
      </c>
      <c r="G830" s="396">
        <f t="shared" si="333"/>
        <v>0.2026</v>
      </c>
      <c r="H830" s="402">
        <f t="shared" si="334"/>
        <v>11.569011999999997</v>
      </c>
      <c r="I830" s="402">
        <f t="shared" si="335"/>
        <v>13078.77</v>
      </c>
      <c r="J830" s="393"/>
    </row>
    <row r="831" spans="1:10" s="387" customFormat="1" ht="45" x14ac:dyDescent="0.25">
      <c r="A831" s="393" t="s">
        <v>15733</v>
      </c>
      <c r="B831" s="401">
        <v>91932</v>
      </c>
      <c r="C831" s="395" t="s">
        <v>1891</v>
      </c>
      <c r="D831" s="392" t="s">
        <v>934</v>
      </c>
      <c r="E831" s="509">
        <v>1723.6</v>
      </c>
      <c r="F831" s="394">
        <f>VLOOKUP(B831,'Relatório de Composições'!A:I,9,0)</f>
        <v>15.92</v>
      </c>
      <c r="G831" s="396">
        <f t="shared" si="333"/>
        <v>0.2026</v>
      </c>
      <c r="H831" s="402">
        <f t="shared" si="334"/>
        <v>19.145391999999998</v>
      </c>
      <c r="I831" s="402">
        <f t="shared" si="335"/>
        <v>32999</v>
      </c>
      <c r="J831" s="393"/>
    </row>
    <row r="832" spans="1:10" s="387" customFormat="1" ht="45" x14ac:dyDescent="0.25">
      <c r="A832" s="393" t="s">
        <v>15734</v>
      </c>
      <c r="B832" s="401">
        <v>91934</v>
      </c>
      <c r="C832" s="395" t="s">
        <v>1893</v>
      </c>
      <c r="D832" s="392" t="s">
        <v>934</v>
      </c>
      <c r="E832" s="509">
        <v>30</v>
      </c>
      <c r="F832" s="394">
        <f>VLOOKUP(B832,'Relatório de Composições'!A:I,9,0)</f>
        <v>24.370000000000005</v>
      </c>
      <c r="G832" s="396">
        <f t="shared" si="333"/>
        <v>0.2026</v>
      </c>
      <c r="H832" s="402">
        <f t="shared" si="334"/>
        <v>29.307362000000001</v>
      </c>
      <c r="I832" s="402">
        <f t="shared" si="335"/>
        <v>879.22</v>
      </c>
      <c r="J832" s="393"/>
    </row>
    <row r="833" spans="1:10" s="387" customFormat="1" ht="45" x14ac:dyDescent="0.25">
      <c r="A833" s="393" t="s">
        <v>15735</v>
      </c>
      <c r="B833" s="401">
        <v>91931</v>
      </c>
      <c r="C833" s="395" t="s">
        <v>1895</v>
      </c>
      <c r="D833" s="392" t="s">
        <v>934</v>
      </c>
      <c r="E833" s="509">
        <v>63.5</v>
      </c>
      <c r="F833" s="394">
        <f>VLOOKUP(B833,'Relatório de Composições'!A:I,9,0)</f>
        <v>10.819999999999999</v>
      </c>
      <c r="G833" s="396">
        <f t="shared" si="333"/>
        <v>0.2026</v>
      </c>
      <c r="H833" s="402">
        <f t="shared" si="334"/>
        <v>13.012131999999998</v>
      </c>
      <c r="I833" s="402">
        <f t="shared" si="335"/>
        <v>826.27</v>
      </c>
      <c r="J833" s="393"/>
    </row>
    <row r="834" spans="1:10" s="387" customFormat="1" ht="45" x14ac:dyDescent="0.25">
      <c r="A834" s="393" t="s">
        <v>15736</v>
      </c>
      <c r="B834" s="401">
        <v>92984</v>
      </c>
      <c r="C834" s="395" t="s">
        <v>1897</v>
      </c>
      <c r="D834" s="392" t="s">
        <v>934</v>
      </c>
      <c r="E834" s="509">
        <v>18</v>
      </c>
      <c r="F834" s="394">
        <f>VLOOKUP(B834,'Relatório de Composições'!A:I,9,0)</f>
        <v>30.12</v>
      </c>
      <c r="G834" s="396">
        <f t="shared" si="333"/>
        <v>0.2026</v>
      </c>
      <c r="H834" s="402">
        <f t="shared" si="334"/>
        <v>36.222311999999995</v>
      </c>
      <c r="I834" s="402">
        <f t="shared" si="335"/>
        <v>652</v>
      </c>
      <c r="J834" s="393"/>
    </row>
    <row r="835" spans="1:10" s="387" customFormat="1" ht="45" x14ac:dyDescent="0.25">
      <c r="A835" s="393" t="s">
        <v>15737</v>
      </c>
      <c r="B835" s="401">
        <v>92986</v>
      </c>
      <c r="C835" s="395" t="s">
        <v>1899</v>
      </c>
      <c r="D835" s="392" t="s">
        <v>934</v>
      </c>
      <c r="E835" s="509">
        <v>25.1</v>
      </c>
      <c r="F835" s="394">
        <f>VLOOKUP(B835,'Relatório de Composições'!A:I,9,0)</f>
        <v>40.86</v>
      </c>
      <c r="G835" s="396">
        <f t="shared" si="333"/>
        <v>0.2026</v>
      </c>
      <c r="H835" s="402">
        <f t="shared" si="334"/>
        <v>49.138235999999992</v>
      </c>
      <c r="I835" s="402">
        <f t="shared" si="335"/>
        <v>1233.3699999999999</v>
      </c>
      <c r="J835" s="393"/>
    </row>
    <row r="836" spans="1:10" s="387" customFormat="1" ht="45" x14ac:dyDescent="0.25">
      <c r="A836" s="393" t="s">
        <v>15738</v>
      </c>
      <c r="B836" s="401">
        <v>92990</v>
      </c>
      <c r="C836" s="395" t="s">
        <v>1901</v>
      </c>
      <c r="D836" s="392" t="s">
        <v>934</v>
      </c>
      <c r="E836" s="509">
        <v>110.5</v>
      </c>
      <c r="F836" s="394">
        <f>VLOOKUP(B836,'Relatório de Composições'!A:I,9,0)</f>
        <v>79.009999999999991</v>
      </c>
      <c r="G836" s="396">
        <f t="shared" si="333"/>
        <v>0.2026</v>
      </c>
      <c r="H836" s="402">
        <f t="shared" si="334"/>
        <v>95.017425999999986</v>
      </c>
      <c r="I836" s="402">
        <f t="shared" si="335"/>
        <v>10499.43</v>
      </c>
      <c r="J836" s="393"/>
    </row>
    <row r="837" spans="1:10" s="387" customFormat="1" ht="45" x14ac:dyDescent="0.25">
      <c r="A837" s="397" t="s">
        <v>15739</v>
      </c>
      <c r="B837" s="510">
        <v>92994</v>
      </c>
      <c r="C837" s="511" t="s">
        <v>1903</v>
      </c>
      <c r="D837" s="398" t="s">
        <v>934</v>
      </c>
      <c r="E837" s="512">
        <v>40.4</v>
      </c>
      <c r="F837" s="443">
        <f>VLOOKUP(B837,'Relatório de Composições'!A:I,9,0)</f>
        <v>135.33000000000001</v>
      </c>
      <c r="G837" s="513">
        <f t="shared" si="333"/>
        <v>0.2026</v>
      </c>
      <c r="H837" s="514">
        <f t="shared" si="334"/>
        <v>162.74785800000001</v>
      </c>
      <c r="I837" s="514">
        <f t="shared" si="335"/>
        <v>6575.01</v>
      </c>
      <c r="J837" s="397"/>
    </row>
    <row r="838" spans="1:10" s="387" customFormat="1" x14ac:dyDescent="0.25">
      <c r="A838" s="404" t="s">
        <v>15740</v>
      </c>
      <c r="B838" s="429" t="s">
        <v>12047</v>
      </c>
      <c r="C838" s="405" t="s">
        <v>15741</v>
      </c>
      <c r="D838" s="406"/>
      <c r="E838" s="407"/>
      <c r="F838" s="408" t="s">
        <v>12047</v>
      </c>
      <c r="G838" s="430"/>
      <c r="H838" s="499"/>
      <c r="I838" s="499"/>
      <c r="J838" s="410"/>
    </row>
    <row r="839" spans="1:10" s="387" customFormat="1" x14ac:dyDescent="0.25">
      <c r="A839" s="417" t="s">
        <v>15742</v>
      </c>
      <c r="B839" s="432" t="s">
        <v>12047</v>
      </c>
      <c r="C839" s="418" t="s">
        <v>15743</v>
      </c>
      <c r="D839" s="419"/>
      <c r="E839" s="420"/>
      <c r="F839" s="421" t="s">
        <v>12047</v>
      </c>
      <c r="G839" s="427"/>
      <c r="H839" s="500"/>
      <c r="I839" s="500"/>
      <c r="J839" s="423"/>
    </row>
    <row r="840" spans="1:10" s="387" customFormat="1" ht="45" x14ac:dyDescent="0.25">
      <c r="A840" s="448" t="s">
        <v>658</v>
      </c>
      <c r="B840" s="520">
        <v>91940</v>
      </c>
      <c r="C840" s="521" t="s">
        <v>1905</v>
      </c>
      <c r="D840" s="447" t="s">
        <v>925</v>
      </c>
      <c r="E840" s="522">
        <v>264</v>
      </c>
      <c r="F840" s="449">
        <f>VLOOKUP(B840,'Relatório de Composições'!A:I,9,0)</f>
        <v>13.46</v>
      </c>
      <c r="G840" s="523">
        <f>$J$1</f>
        <v>0.2026</v>
      </c>
      <c r="H840" s="524">
        <f>F840*(1+G840)</f>
        <v>16.186996000000001</v>
      </c>
      <c r="I840" s="524">
        <f>ROUND((E840*H840),2)</f>
        <v>4273.37</v>
      </c>
      <c r="J840" s="448"/>
    </row>
    <row r="841" spans="1:10" s="387" customFormat="1" x14ac:dyDescent="0.25">
      <c r="A841" s="525" t="s">
        <v>15744</v>
      </c>
      <c r="B841" s="526" t="s">
        <v>12047</v>
      </c>
      <c r="C841" s="527" t="s">
        <v>15745</v>
      </c>
      <c r="D841" s="425"/>
      <c r="E841" s="528"/>
      <c r="F841" s="426" t="s">
        <v>12047</v>
      </c>
      <c r="G841" s="529"/>
      <c r="H841" s="530"/>
      <c r="I841" s="530"/>
      <c r="J841" s="531"/>
    </row>
    <row r="842" spans="1:10" s="387" customFormat="1" ht="45" x14ac:dyDescent="0.25">
      <c r="A842" s="399" t="s">
        <v>660</v>
      </c>
      <c r="B842" s="515">
        <v>95787</v>
      </c>
      <c r="C842" s="516" t="s">
        <v>1907</v>
      </c>
      <c r="D842" s="400" t="s">
        <v>925</v>
      </c>
      <c r="E842" s="517">
        <v>134</v>
      </c>
      <c r="F842" s="453">
        <f>VLOOKUP(B842,'Relatório de Composições'!A:I,9,0)</f>
        <v>22.82</v>
      </c>
      <c r="G842" s="518">
        <f t="shared" ref="G842:G847" si="336">$J$1</f>
        <v>0.2026</v>
      </c>
      <c r="H842" s="519">
        <f t="shared" ref="H842:H847" si="337">F842*(1+G842)</f>
        <v>27.443331999999998</v>
      </c>
      <c r="I842" s="519">
        <f t="shared" ref="I842:I847" si="338">ROUND((E842*H842),2)</f>
        <v>3677.41</v>
      </c>
      <c r="J842" s="399"/>
    </row>
    <row r="843" spans="1:10" s="387" customFormat="1" ht="45" x14ac:dyDescent="0.25">
      <c r="A843" s="393" t="s">
        <v>662</v>
      </c>
      <c r="B843" s="401">
        <v>95789</v>
      </c>
      <c r="C843" s="395" t="s">
        <v>1909</v>
      </c>
      <c r="D843" s="392" t="s">
        <v>925</v>
      </c>
      <c r="E843" s="509">
        <v>12</v>
      </c>
      <c r="F843" s="394">
        <f>VLOOKUP(B843,'Relatório de Composições'!A:I,9,0)</f>
        <v>27.160000000000004</v>
      </c>
      <c r="G843" s="396">
        <f t="shared" si="336"/>
        <v>0.2026</v>
      </c>
      <c r="H843" s="402">
        <f t="shared" si="337"/>
        <v>32.662616</v>
      </c>
      <c r="I843" s="402">
        <f t="shared" si="338"/>
        <v>391.95</v>
      </c>
      <c r="J843" s="393"/>
    </row>
    <row r="844" spans="1:10" s="387" customFormat="1" ht="45" x14ac:dyDescent="0.25">
      <c r="A844" s="393" t="s">
        <v>664</v>
      </c>
      <c r="B844" s="401">
        <v>95795</v>
      </c>
      <c r="C844" s="395" t="s">
        <v>1911</v>
      </c>
      <c r="D844" s="392" t="s">
        <v>925</v>
      </c>
      <c r="E844" s="509">
        <v>102</v>
      </c>
      <c r="F844" s="394">
        <f>VLOOKUP(B844,'Relatório de Composições'!A:I,9,0)</f>
        <v>26.31</v>
      </c>
      <c r="G844" s="396">
        <f t="shared" si="336"/>
        <v>0.2026</v>
      </c>
      <c r="H844" s="402">
        <f t="shared" si="337"/>
        <v>31.640405999999995</v>
      </c>
      <c r="I844" s="402">
        <f t="shared" si="338"/>
        <v>3227.32</v>
      </c>
      <c r="J844" s="393"/>
    </row>
    <row r="845" spans="1:10" s="387" customFormat="1" ht="45" x14ac:dyDescent="0.25">
      <c r="A845" s="393" t="s">
        <v>666</v>
      </c>
      <c r="B845" s="401">
        <v>95796</v>
      </c>
      <c r="C845" s="395" t="s">
        <v>1913</v>
      </c>
      <c r="D845" s="392" t="s">
        <v>925</v>
      </c>
      <c r="E845" s="509">
        <v>7</v>
      </c>
      <c r="F845" s="394">
        <f>VLOOKUP(B845,'Relatório de Composições'!A:I,9,0)</f>
        <v>31.9</v>
      </c>
      <c r="G845" s="396">
        <f t="shared" si="336"/>
        <v>0.2026</v>
      </c>
      <c r="H845" s="402">
        <f t="shared" si="337"/>
        <v>38.362939999999995</v>
      </c>
      <c r="I845" s="402">
        <f t="shared" si="338"/>
        <v>268.54000000000002</v>
      </c>
      <c r="J845" s="393"/>
    </row>
    <row r="846" spans="1:10" s="387" customFormat="1" ht="45" x14ac:dyDescent="0.25">
      <c r="A846" s="393" t="s">
        <v>668</v>
      </c>
      <c r="B846" s="401">
        <v>95801</v>
      </c>
      <c r="C846" s="395" t="s">
        <v>1915</v>
      </c>
      <c r="D846" s="392" t="s">
        <v>925</v>
      </c>
      <c r="E846" s="509">
        <v>11</v>
      </c>
      <c r="F846" s="394">
        <f>VLOOKUP(B846,'Relatório de Composições'!A:I,9,0)</f>
        <v>31.1</v>
      </c>
      <c r="G846" s="396">
        <f t="shared" si="336"/>
        <v>0.2026</v>
      </c>
      <c r="H846" s="402">
        <f t="shared" si="337"/>
        <v>37.400860000000002</v>
      </c>
      <c r="I846" s="402">
        <f t="shared" si="338"/>
        <v>411.41</v>
      </c>
      <c r="J846" s="393"/>
    </row>
    <row r="847" spans="1:10" s="387" customFormat="1" x14ac:dyDescent="0.25">
      <c r="A847" s="397" t="s">
        <v>670</v>
      </c>
      <c r="B847" s="510" t="s">
        <v>1917</v>
      </c>
      <c r="C847" s="511" t="s">
        <v>1918</v>
      </c>
      <c r="D847" s="398" t="s">
        <v>925</v>
      </c>
      <c r="E847" s="512">
        <v>266</v>
      </c>
      <c r="F847" s="443">
        <f>VLOOKUP(B847,'Relatório de Composições'!A:I,9,0)</f>
        <v>3.19</v>
      </c>
      <c r="G847" s="513">
        <f t="shared" si="336"/>
        <v>0.2026</v>
      </c>
      <c r="H847" s="514">
        <f t="shared" si="337"/>
        <v>3.8362939999999996</v>
      </c>
      <c r="I847" s="514">
        <f t="shared" si="338"/>
        <v>1020.45</v>
      </c>
      <c r="J847" s="397"/>
    </row>
    <row r="848" spans="1:10" s="387" customFormat="1" x14ac:dyDescent="0.25">
      <c r="A848" s="525" t="s">
        <v>15746</v>
      </c>
      <c r="B848" s="526" t="s">
        <v>12047</v>
      </c>
      <c r="C848" s="527" t="s">
        <v>15747</v>
      </c>
      <c r="D848" s="425"/>
      <c r="E848" s="528"/>
      <c r="F848" s="426" t="s">
        <v>12047</v>
      </c>
      <c r="G848" s="529"/>
      <c r="H848" s="530"/>
      <c r="I848" s="530"/>
      <c r="J848" s="531"/>
    </row>
    <row r="849" spans="1:10" s="387" customFormat="1" ht="45" x14ac:dyDescent="0.25">
      <c r="A849" s="399" t="s">
        <v>672</v>
      </c>
      <c r="B849" s="515">
        <v>97886</v>
      </c>
      <c r="C849" s="516" t="s">
        <v>953</v>
      </c>
      <c r="D849" s="400" t="s">
        <v>925</v>
      </c>
      <c r="E849" s="517">
        <v>20</v>
      </c>
      <c r="F849" s="453">
        <f>VLOOKUP(B849,'Relatório de Composições'!A:I,9,0)</f>
        <v>173.12</v>
      </c>
      <c r="G849" s="518">
        <f t="shared" ref="G849:G850" si="339">$J$1</f>
        <v>0.2026</v>
      </c>
      <c r="H849" s="519">
        <f t="shared" ref="H849:H850" si="340">F849*(1+G849)</f>
        <v>208.19411199999999</v>
      </c>
      <c r="I849" s="519">
        <f t="shared" ref="I849:I850" si="341">ROUND((E849*H849),2)</f>
        <v>4163.88</v>
      </c>
      <c r="J849" s="399"/>
    </row>
    <row r="850" spans="1:10" s="387" customFormat="1" ht="45" x14ac:dyDescent="0.25">
      <c r="A850" s="397" t="s">
        <v>674</v>
      </c>
      <c r="B850" s="510">
        <v>97887</v>
      </c>
      <c r="C850" s="511" t="s">
        <v>1920</v>
      </c>
      <c r="D850" s="398" t="s">
        <v>925</v>
      </c>
      <c r="E850" s="512">
        <v>9</v>
      </c>
      <c r="F850" s="443">
        <f>VLOOKUP(B850,'Relatório de Composições'!A:I,9,0)</f>
        <v>273.44</v>
      </c>
      <c r="G850" s="513">
        <f t="shared" si="339"/>
        <v>0.2026</v>
      </c>
      <c r="H850" s="514">
        <f t="shared" si="340"/>
        <v>328.83894399999997</v>
      </c>
      <c r="I850" s="514">
        <f t="shared" si="341"/>
        <v>2959.55</v>
      </c>
      <c r="J850" s="397"/>
    </row>
    <row r="851" spans="1:10" s="387" customFormat="1" x14ac:dyDescent="0.25">
      <c r="A851" s="525" t="s">
        <v>15748</v>
      </c>
      <c r="B851" s="526" t="s">
        <v>12047</v>
      </c>
      <c r="C851" s="527" t="s">
        <v>15749</v>
      </c>
      <c r="D851" s="425"/>
      <c r="E851" s="528"/>
      <c r="F851" s="426" t="s">
        <v>12047</v>
      </c>
      <c r="G851" s="529"/>
      <c r="H851" s="530"/>
      <c r="I851" s="530"/>
      <c r="J851" s="531"/>
    </row>
    <row r="852" spans="1:10" s="387" customFormat="1" ht="60" x14ac:dyDescent="0.25">
      <c r="A852" s="448" t="s">
        <v>15750</v>
      </c>
      <c r="B852" s="520" t="s">
        <v>15751</v>
      </c>
      <c r="C852" s="521" t="s">
        <v>1921</v>
      </c>
      <c r="D852" s="447" t="s">
        <v>934</v>
      </c>
      <c r="E852" s="522">
        <v>129.9</v>
      </c>
      <c r="F852" s="449">
        <f>VLOOKUP(B852,'Relatório de Composições'!A:I,9,0)</f>
        <v>83.969999999999985</v>
      </c>
      <c r="G852" s="523">
        <f>$J$1</f>
        <v>0.2026</v>
      </c>
      <c r="H852" s="524">
        <f>F852*(1+G852)</f>
        <v>100.98232199999997</v>
      </c>
      <c r="I852" s="524">
        <f>ROUND((E852*H852),2)</f>
        <v>13117.6</v>
      </c>
      <c r="J852" s="448"/>
    </row>
    <row r="853" spans="1:10" s="387" customFormat="1" x14ac:dyDescent="0.25">
      <c r="A853" s="525" t="s">
        <v>15752</v>
      </c>
      <c r="B853" s="526" t="s">
        <v>12047</v>
      </c>
      <c r="C853" s="527" t="s">
        <v>15753</v>
      </c>
      <c r="D853" s="425"/>
      <c r="E853" s="528"/>
      <c r="F853" s="426" t="s">
        <v>12047</v>
      </c>
      <c r="G853" s="529"/>
      <c r="H853" s="530"/>
      <c r="I853" s="530"/>
      <c r="J853" s="531"/>
    </row>
    <row r="854" spans="1:10" s="387" customFormat="1" ht="45" x14ac:dyDescent="0.25">
      <c r="A854" s="399" t="s">
        <v>15754</v>
      </c>
      <c r="B854" s="515">
        <v>91887</v>
      </c>
      <c r="C854" s="516" t="s">
        <v>1922</v>
      </c>
      <c r="D854" s="400" t="s">
        <v>925</v>
      </c>
      <c r="E854" s="517">
        <v>1</v>
      </c>
      <c r="F854" s="453">
        <f>VLOOKUP(B854,'Relatório de Composições'!A:I,9,0)</f>
        <v>8.1</v>
      </c>
      <c r="G854" s="518">
        <f t="shared" ref="G854:G860" si="342">$J$1</f>
        <v>0.2026</v>
      </c>
      <c r="H854" s="519">
        <f t="shared" ref="H854:H860" si="343">F854*(1+G854)</f>
        <v>9.7410599999999992</v>
      </c>
      <c r="I854" s="519">
        <f t="shared" ref="I854:I860" si="344">ROUND((E854*H854),2)</f>
        <v>9.74</v>
      </c>
      <c r="J854" s="399"/>
    </row>
    <row r="855" spans="1:10" s="387" customFormat="1" ht="30" x14ac:dyDescent="0.25">
      <c r="A855" s="393" t="s">
        <v>15755</v>
      </c>
      <c r="B855" s="401" t="s">
        <v>1217</v>
      </c>
      <c r="C855" s="395" t="s">
        <v>1924</v>
      </c>
      <c r="D855" s="392" t="s">
        <v>925</v>
      </c>
      <c r="E855" s="509">
        <v>4</v>
      </c>
      <c r="F855" s="394">
        <f>VLOOKUP(B855,'Relatório de Composições'!A:I,9,0)</f>
        <v>6.9</v>
      </c>
      <c r="G855" s="396">
        <f t="shared" si="342"/>
        <v>0.2026</v>
      </c>
      <c r="H855" s="402">
        <f t="shared" si="343"/>
        <v>8.2979400000000005</v>
      </c>
      <c r="I855" s="402">
        <f t="shared" si="344"/>
        <v>33.19</v>
      </c>
      <c r="J855" s="393"/>
    </row>
    <row r="856" spans="1:10" s="387" customFormat="1" ht="45" x14ac:dyDescent="0.25">
      <c r="A856" s="393" t="s">
        <v>15756</v>
      </c>
      <c r="B856" s="401">
        <v>91874</v>
      </c>
      <c r="C856" s="395" t="s">
        <v>1925</v>
      </c>
      <c r="D856" s="392" t="s">
        <v>925</v>
      </c>
      <c r="E856" s="509">
        <v>2</v>
      </c>
      <c r="F856" s="394">
        <f>VLOOKUP(B856,'Relatório de Composições'!A:I,9,0)</f>
        <v>4.37</v>
      </c>
      <c r="G856" s="396">
        <f t="shared" si="342"/>
        <v>0.2026</v>
      </c>
      <c r="H856" s="402">
        <f t="shared" si="343"/>
        <v>5.2553619999999999</v>
      </c>
      <c r="I856" s="402">
        <f t="shared" si="344"/>
        <v>10.51</v>
      </c>
      <c r="J856" s="393"/>
    </row>
    <row r="857" spans="1:10" s="387" customFormat="1" ht="45" x14ac:dyDescent="0.25">
      <c r="A857" s="393" t="s">
        <v>15757</v>
      </c>
      <c r="B857" s="401">
        <v>91876</v>
      </c>
      <c r="C857" s="395" t="s">
        <v>1927</v>
      </c>
      <c r="D857" s="392" t="s">
        <v>925</v>
      </c>
      <c r="E857" s="509">
        <v>4</v>
      </c>
      <c r="F857" s="394">
        <f>VLOOKUP(B857,'Relatório de Composições'!A:I,9,0)</f>
        <v>7.6199999999999992</v>
      </c>
      <c r="G857" s="396">
        <f t="shared" si="342"/>
        <v>0.2026</v>
      </c>
      <c r="H857" s="402">
        <f t="shared" si="343"/>
        <v>9.1638119999999983</v>
      </c>
      <c r="I857" s="402">
        <f t="shared" si="344"/>
        <v>36.659999999999997</v>
      </c>
      <c r="J857" s="393"/>
    </row>
    <row r="858" spans="1:10" s="387" customFormat="1" ht="45" x14ac:dyDescent="0.25">
      <c r="A858" s="393" t="s">
        <v>15758</v>
      </c>
      <c r="B858" s="401">
        <v>95754</v>
      </c>
      <c r="C858" s="395" t="s">
        <v>1881</v>
      </c>
      <c r="D858" s="392" t="s">
        <v>925</v>
      </c>
      <c r="E858" s="509">
        <v>29</v>
      </c>
      <c r="F858" s="394">
        <f>VLOOKUP(B858,'Relatório de Composições'!A:I,9,0)</f>
        <v>8.02</v>
      </c>
      <c r="G858" s="396">
        <f t="shared" si="342"/>
        <v>0.2026</v>
      </c>
      <c r="H858" s="402">
        <f t="shared" si="343"/>
        <v>9.6448519999999984</v>
      </c>
      <c r="I858" s="402">
        <f t="shared" si="344"/>
        <v>279.7</v>
      </c>
      <c r="J858" s="393"/>
    </row>
    <row r="859" spans="1:10" s="387" customFormat="1" ht="45" x14ac:dyDescent="0.25">
      <c r="A859" s="393" t="s">
        <v>15759</v>
      </c>
      <c r="B859" s="401">
        <v>95756</v>
      </c>
      <c r="C859" s="395" t="s">
        <v>1930</v>
      </c>
      <c r="D859" s="392" t="s">
        <v>925</v>
      </c>
      <c r="E859" s="509">
        <v>3</v>
      </c>
      <c r="F859" s="394">
        <f>VLOOKUP(B859,'Relatório de Composições'!A:I,9,0)</f>
        <v>15.34</v>
      </c>
      <c r="G859" s="396">
        <f t="shared" si="342"/>
        <v>0.2026</v>
      </c>
      <c r="H859" s="402">
        <f t="shared" si="343"/>
        <v>18.447883999999998</v>
      </c>
      <c r="I859" s="402">
        <f t="shared" si="344"/>
        <v>55.34</v>
      </c>
      <c r="J859" s="393"/>
    </row>
    <row r="860" spans="1:10" s="387" customFormat="1" x14ac:dyDescent="0.25">
      <c r="A860" s="397" t="s">
        <v>15760</v>
      </c>
      <c r="B860" s="510" t="s">
        <v>1932</v>
      </c>
      <c r="C860" s="511" t="s">
        <v>1933</v>
      </c>
      <c r="D860" s="398" t="s">
        <v>925</v>
      </c>
      <c r="E860" s="512">
        <v>1</v>
      </c>
      <c r="F860" s="443">
        <f>VLOOKUP(B860,'Relatório de Composições'!A:I,9,0)</f>
        <v>30.15</v>
      </c>
      <c r="G860" s="513">
        <f t="shared" si="342"/>
        <v>0.2026</v>
      </c>
      <c r="H860" s="514">
        <f t="shared" si="343"/>
        <v>36.258389999999991</v>
      </c>
      <c r="I860" s="514">
        <f t="shared" si="344"/>
        <v>36.26</v>
      </c>
      <c r="J860" s="397"/>
    </row>
    <row r="861" spans="1:10" s="387" customFormat="1" x14ac:dyDescent="0.25">
      <c r="A861" s="525" t="s">
        <v>15761</v>
      </c>
      <c r="B861" s="526" t="s">
        <v>12047</v>
      </c>
      <c r="C861" s="527" t="s">
        <v>15762</v>
      </c>
      <c r="D861" s="425"/>
      <c r="E861" s="528"/>
      <c r="F861" s="426" t="s">
        <v>12047</v>
      </c>
      <c r="G861" s="529"/>
      <c r="H861" s="530"/>
      <c r="I861" s="530"/>
      <c r="J861" s="531"/>
    </row>
    <row r="862" spans="1:10" s="387" customFormat="1" x14ac:dyDescent="0.25">
      <c r="A862" s="399" t="s">
        <v>15763</v>
      </c>
      <c r="B862" s="515" t="s">
        <v>1934</v>
      </c>
      <c r="C862" s="516" t="s">
        <v>1935</v>
      </c>
      <c r="D862" s="400" t="s">
        <v>925</v>
      </c>
      <c r="E862" s="517">
        <v>102</v>
      </c>
      <c r="F862" s="453">
        <f>VLOOKUP(B862,'Relatório de Composições'!A:I,9,0)</f>
        <v>6.2</v>
      </c>
      <c r="G862" s="518">
        <f t="shared" ref="G862:G865" si="345">$J$1</f>
        <v>0.2026</v>
      </c>
      <c r="H862" s="519">
        <f t="shared" ref="H862:H865" si="346">F862*(1+G862)</f>
        <v>7.4561199999999994</v>
      </c>
      <c r="I862" s="519">
        <f t="shared" ref="I862:I865" si="347">ROUND((E862*H862),2)</f>
        <v>760.52</v>
      </c>
      <c r="J862" s="399"/>
    </row>
    <row r="863" spans="1:10" s="387" customFormat="1" ht="30" x14ac:dyDescent="0.25">
      <c r="A863" s="393" t="s">
        <v>15764</v>
      </c>
      <c r="B863" s="401" t="s">
        <v>15765</v>
      </c>
      <c r="C863" s="395" t="s">
        <v>1936</v>
      </c>
      <c r="D863" s="392" t="s">
        <v>925</v>
      </c>
      <c r="E863" s="509">
        <v>6</v>
      </c>
      <c r="F863" s="394">
        <f>VLOOKUP(B863,'Relatório de Composições'!A:I,9,0)</f>
        <v>47.53</v>
      </c>
      <c r="G863" s="396">
        <f t="shared" si="345"/>
        <v>0.2026</v>
      </c>
      <c r="H863" s="402">
        <f t="shared" si="346"/>
        <v>57.159577999999996</v>
      </c>
      <c r="I863" s="402">
        <f t="shared" si="347"/>
        <v>342.96</v>
      </c>
      <c r="J863" s="393"/>
    </row>
    <row r="864" spans="1:10" s="387" customFormat="1" ht="30" x14ac:dyDescent="0.25">
      <c r="A864" s="393" t="s">
        <v>15766</v>
      </c>
      <c r="B864" s="401" t="s">
        <v>1937</v>
      </c>
      <c r="C864" s="395" t="s">
        <v>1938</v>
      </c>
      <c r="D864" s="392" t="s">
        <v>925</v>
      </c>
      <c r="E864" s="509">
        <v>76</v>
      </c>
      <c r="F864" s="394">
        <f>VLOOKUP(B864,'Relatório de Composições'!A:I,9,0)</f>
        <v>5.27</v>
      </c>
      <c r="G864" s="396">
        <f t="shared" si="345"/>
        <v>0.2026</v>
      </c>
      <c r="H864" s="402">
        <f t="shared" si="346"/>
        <v>6.3377019999999993</v>
      </c>
      <c r="I864" s="402">
        <f t="shared" si="347"/>
        <v>481.67</v>
      </c>
      <c r="J864" s="393"/>
    </row>
    <row r="865" spans="1:10" s="387" customFormat="1" ht="45" x14ac:dyDescent="0.25">
      <c r="A865" s="397" t="s">
        <v>15767</v>
      </c>
      <c r="B865" s="510" t="s">
        <v>15768</v>
      </c>
      <c r="C865" s="511" t="s">
        <v>1939</v>
      </c>
      <c r="D865" s="398" t="s">
        <v>925</v>
      </c>
      <c r="E865" s="512">
        <v>5</v>
      </c>
      <c r="F865" s="443">
        <f>VLOOKUP(B865,'Relatório de Composições'!A:I,9,0)</f>
        <v>12.01</v>
      </c>
      <c r="G865" s="513">
        <f t="shared" si="345"/>
        <v>0.2026</v>
      </c>
      <c r="H865" s="514">
        <f t="shared" si="346"/>
        <v>14.443225999999999</v>
      </c>
      <c r="I865" s="514">
        <f t="shared" si="347"/>
        <v>72.22</v>
      </c>
      <c r="J865" s="397"/>
    </row>
    <row r="866" spans="1:10" s="387" customFormat="1" x14ac:dyDescent="0.25">
      <c r="A866" s="525" t="s">
        <v>15769</v>
      </c>
      <c r="B866" s="526" t="s">
        <v>12047</v>
      </c>
      <c r="C866" s="527" t="s">
        <v>15770</v>
      </c>
      <c r="D866" s="425"/>
      <c r="E866" s="528"/>
      <c r="F866" s="426" t="s">
        <v>12047</v>
      </c>
      <c r="G866" s="529"/>
      <c r="H866" s="530"/>
      <c r="I866" s="530"/>
      <c r="J866" s="531"/>
    </row>
    <row r="867" spans="1:10" s="387" customFormat="1" x14ac:dyDescent="0.25">
      <c r="A867" s="399" t="s">
        <v>15771</v>
      </c>
      <c r="B867" s="515" t="s">
        <v>1940</v>
      </c>
      <c r="C867" s="516" t="s">
        <v>1941</v>
      </c>
      <c r="D867" s="400" t="s">
        <v>925</v>
      </c>
      <c r="E867" s="517">
        <v>686</v>
      </c>
      <c r="F867" s="453">
        <f>VLOOKUP(B867,'Relatório de Composições'!A:I,9,0)</f>
        <v>0.04</v>
      </c>
      <c r="G867" s="518">
        <f t="shared" ref="G867:G874" si="348">$J$1</f>
        <v>0.2026</v>
      </c>
      <c r="H867" s="519">
        <f t="shared" ref="H867:H874" si="349">F867*(1+G867)</f>
        <v>4.8103999999999994E-2</v>
      </c>
      <c r="I867" s="519">
        <f t="shared" ref="I867:I874" si="350">ROUND((E867*H867),2)</f>
        <v>33</v>
      </c>
      <c r="J867" s="399"/>
    </row>
    <row r="868" spans="1:10" s="387" customFormat="1" x14ac:dyDescent="0.25">
      <c r="A868" s="393" t="s">
        <v>15772</v>
      </c>
      <c r="B868" s="401" t="s">
        <v>1942</v>
      </c>
      <c r="C868" s="395" t="s">
        <v>1943</v>
      </c>
      <c r="D868" s="392" t="s">
        <v>925</v>
      </c>
      <c r="E868" s="509">
        <v>5</v>
      </c>
      <c r="F868" s="394">
        <f>VLOOKUP(B868,'Relatório de Composições'!A:I,9,0)</f>
        <v>7.0000000000000007E-2</v>
      </c>
      <c r="G868" s="396">
        <f t="shared" si="348"/>
        <v>0.2026</v>
      </c>
      <c r="H868" s="402">
        <f t="shared" si="349"/>
        <v>8.4182000000000007E-2</v>
      </c>
      <c r="I868" s="402">
        <f t="shared" si="350"/>
        <v>0.42</v>
      </c>
      <c r="J868" s="393"/>
    </row>
    <row r="869" spans="1:10" s="387" customFormat="1" x14ac:dyDescent="0.25">
      <c r="A869" s="393" t="s">
        <v>15773</v>
      </c>
      <c r="B869" s="401" t="s">
        <v>1944</v>
      </c>
      <c r="C869" s="395" t="s">
        <v>1945</v>
      </c>
      <c r="D869" s="392" t="s">
        <v>925</v>
      </c>
      <c r="E869" s="509">
        <v>532</v>
      </c>
      <c r="F869" s="394">
        <f>VLOOKUP(B869,'Relatório de Composições'!A:I,9,0)</f>
        <v>0.68</v>
      </c>
      <c r="G869" s="396">
        <f t="shared" si="348"/>
        <v>0.2026</v>
      </c>
      <c r="H869" s="402">
        <f t="shared" si="349"/>
        <v>0.81776799999999994</v>
      </c>
      <c r="I869" s="402">
        <f t="shared" si="350"/>
        <v>435.05</v>
      </c>
      <c r="J869" s="393"/>
    </row>
    <row r="870" spans="1:10" s="387" customFormat="1" x14ac:dyDescent="0.25">
      <c r="A870" s="393" t="s">
        <v>15774</v>
      </c>
      <c r="B870" s="401" t="s">
        <v>1946</v>
      </c>
      <c r="C870" s="395" t="s">
        <v>1947</v>
      </c>
      <c r="D870" s="392" t="s">
        <v>925</v>
      </c>
      <c r="E870" s="509">
        <v>898</v>
      </c>
      <c r="F870" s="394">
        <f>VLOOKUP(B870,'Relatório de Composições'!A:I,9,0)</f>
        <v>0.70000000000000007</v>
      </c>
      <c r="G870" s="396">
        <f t="shared" si="348"/>
        <v>0.2026</v>
      </c>
      <c r="H870" s="402">
        <f t="shared" si="349"/>
        <v>0.84182000000000001</v>
      </c>
      <c r="I870" s="402">
        <f t="shared" si="350"/>
        <v>755.95</v>
      </c>
      <c r="J870" s="393"/>
    </row>
    <row r="871" spans="1:10" s="387" customFormat="1" x14ac:dyDescent="0.25">
      <c r="A871" s="393" t="s">
        <v>15775</v>
      </c>
      <c r="B871" s="401" t="s">
        <v>1948</v>
      </c>
      <c r="C871" s="395" t="s">
        <v>1949</v>
      </c>
      <c r="D871" s="392" t="s">
        <v>925</v>
      </c>
      <c r="E871" s="509">
        <v>132</v>
      </c>
      <c r="F871" s="394">
        <f>VLOOKUP(B871,'Relatório de Composições'!A:I,9,0)</f>
        <v>0.90999999999999992</v>
      </c>
      <c r="G871" s="396">
        <f t="shared" si="348"/>
        <v>0.2026</v>
      </c>
      <c r="H871" s="402">
        <f t="shared" si="349"/>
        <v>1.0943659999999997</v>
      </c>
      <c r="I871" s="402">
        <f t="shared" si="350"/>
        <v>144.46</v>
      </c>
      <c r="J871" s="393"/>
    </row>
    <row r="872" spans="1:10" s="387" customFormat="1" x14ac:dyDescent="0.25">
      <c r="A872" s="393" t="s">
        <v>15776</v>
      </c>
      <c r="B872" s="401" t="s">
        <v>1950</v>
      </c>
      <c r="C872" s="395" t="s">
        <v>1951</v>
      </c>
      <c r="D872" s="392" t="s">
        <v>925</v>
      </c>
      <c r="E872" s="509">
        <v>2</v>
      </c>
      <c r="F872" s="394">
        <f>VLOOKUP(B872,'Relatório de Composições'!A:I,9,0)</f>
        <v>11</v>
      </c>
      <c r="G872" s="396">
        <f t="shared" si="348"/>
        <v>0.2026</v>
      </c>
      <c r="H872" s="402">
        <f t="shared" si="349"/>
        <v>13.228599999999998</v>
      </c>
      <c r="I872" s="402">
        <f t="shared" si="350"/>
        <v>26.46</v>
      </c>
      <c r="J872" s="393"/>
    </row>
    <row r="873" spans="1:10" s="387" customFormat="1" x14ac:dyDescent="0.25">
      <c r="A873" s="393" t="s">
        <v>15777</v>
      </c>
      <c r="B873" s="401" t="s">
        <v>1952</v>
      </c>
      <c r="C873" s="395" t="s">
        <v>1953</v>
      </c>
      <c r="D873" s="392" t="s">
        <v>925</v>
      </c>
      <c r="E873" s="509">
        <v>304</v>
      </c>
      <c r="F873" s="394">
        <f>VLOOKUP(B873,'Relatório de Composições'!A:I,9,0)</f>
        <v>0.4</v>
      </c>
      <c r="G873" s="396">
        <f t="shared" si="348"/>
        <v>0.2026</v>
      </c>
      <c r="H873" s="402">
        <f t="shared" si="349"/>
        <v>0.48103999999999997</v>
      </c>
      <c r="I873" s="402">
        <f t="shared" si="350"/>
        <v>146.24</v>
      </c>
      <c r="J873" s="393"/>
    </row>
    <row r="874" spans="1:10" s="387" customFormat="1" x14ac:dyDescent="0.25">
      <c r="A874" s="397" t="s">
        <v>15778</v>
      </c>
      <c r="B874" s="510" t="s">
        <v>1954</v>
      </c>
      <c r="C874" s="511" t="s">
        <v>1955</v>
      </c>
      <c r="D874" s="398" t="s">
        <v>925</v>
      </c>
      <c r="E874" s="512">
        <v>132</v>
      </c>
      <c r="F874" s="443">
        <f>VLOOKUP(B874,'Relatório de Composições'!A:I,9,0)</f>
        <v>21.84</v>
      </c>
      <c r="G874" s="513">
        <f t="shared" si="348"/>
        <v>0.2026</v>
      </c>
      <c r="H874" s="514">
        <f t="shared" si="349"/>
        <v>26.264783999999999</v>
      </c>
      <c r="I874" s="514">
        <f t="shared" si="350"/>
        <v>3466.95</v>
      </c>
      <c r="J874" s="397"/>
    </row>
    <row r="875" spans="1:10" s="387" customFormat="1" x14ac:dyDescent="0.25">
      <c r="A875" s="404" t="s">
        <v>15779</v>
      </c>
      <c r="B875" s="429" t="s">
        <v>12047</v>
      </c>
      <c r="C875" s="405" t="s">
        <v>15780</v>
      </c>
      <c r="D875" s="406"/>
      <c r="E875" s="407"/>
      <c r="F875" s="408" t="s">
        <v>12047</v>
      </c>
      <c r="G875" s="430"/>
      <c r="H875" s="499"/>
      <c r="I875" s="499"/>
      <c r="J875" s="410"/>
    </row>
    <row r="876" spans="1:10" s="387" customFormat="1" x14ac:dyDescent="0.25">
      <c r="A876" s="417" t="s">
        <v>15781</v>
      </c>
      <c r="B876" s="432" t="s">
        <v>12047</v>
      </c>
      <c r="C876" s="418" t="s">
        <v>15782</v>
      </c>
      <c r="D876" s="419"/>
      <c r="E876" s="420"/>
      <c r="F876" s="421" t="s">
        <v>12047</v>
      </c>
      <c r="G876" s="427"/>
      <c r="H876" s="500"/>
      <c r="I876" s="500"/>
      <c r="J876" s="423"/>
    </row>
    <row r="877" spans="1:10" s="387" customFormat="1" ht="75" x14ac:dyDescent="0.25">
      <c r="A877" s="399" t="s">
        <v>15783</v>
      </c>
      <c r="B877" s="515" t="s">
        <v>15784</v>
      </c>
      <c r="C877" s="516" t="s">
        <v>1956</v>
      </c>
      <c r="D877" s="400" t="s">
        <v>925</v>
      </c>
      <c r="E877" s="517">
        <v>336</v>
      </c>
      <c r="F877" s="453">
        <f>VLOOKUP(B877,'Relatório de Composições'!A:I,9,0)</f>
        <v>215.86999999999998</v>
      </c>
      <c r="G877" s="518">
        <f t="shared" ref="G877:G881" si="351">$J$1</f>
        <v>0.2026</v>
      </c>
      <c r="H877" s="519">
        <f t="shared" ref="H877:H880" si="352">F877*(1+G877)</f>
        <v>259.60526199999993</v>
      </c>
      <c r="I877" s="519">
        <f t="shared" ref="I877:I880" si="353">ROUND((E877*H877),2)</f>
        <v>87227.37</v>
      </c>
      <c r="J877" s="399"/>
    </row>
    <row r="878" spans="1:10" s="387" customFormat="1" ht="30" x14ac:dyDescent="0.25">
      <c r="A878" s="393" t="s">
        <v>15785</v>
      </c>
      <c r="B878" s="401" t="s">
        <v>1957</v>
      </c>
      <c r="C878" s="395" t="s">
        <v>1958</v>
      </c>
      <c r="D878" s="392" t="s">
        <v>925</v>
      </c>
      <c r="E878" s="509">
        <v>1</v>
      </c>
      <c r="F878" s="394">
        <f>VLOOKUP(B878,'Relatório de Composições'!A:I,9,0)</f>
        <v>102.69</v>
      </c>
      <c r="G878" s="396">
        <f t="shared" si="351"/>
        <v>0.2026</v>
      </c>
      <c r="H878" s="402">
        <f t="shared" si="352"/>
        <v>123.49499399999999</v>
      </c>
      <c r="I878" s="402">
        <f t="shared" si="353"/>
        <v>123.49</v>
      </c>
      <c r="J878" s="393"/>
    </row>
    <row r="879" spans="1:10" s="387" customFormat="1" x14ac:dyDescent="0.25">
      <c r="A879" s="393" t="s">
        <v>15786</v>
      </c>
      <c r="B879" s="401" t="s">
        <v>1959</v>
      </c>
      <c r="C879" s="395" t="s">
        <v>1960</v>
      </c>
      <c r="D879" s="392" t="s">
        <v>925</v>
      </c>
      <c r="E879" s="509">
        <v>19</v>
      </c>
      <c r="F879" s="394">
        <f>VLOOKUP(B879,'Relatório de Composições'!A:I,9,0)</f>
        <v>89.36</v>
      </c>
      <c r="G879" s="396">
        <f t="shared" si="351"/>
        <v>0.2026</v>
      </c>
      <c r="H879" s="402">
        <f t="shared" si="352"/>
        <v>107.46433599999999</v>
      </c>
      <c r="I879" s="402">
        <f t="shared" si="353"/>
        <v>2041.82</v>
      </c>
      <c r="J879" s="393"/>
    </row>
    <row r="880" spans="1:10" s="387" customFormat="1" ht="45" x14ac:dyDescent="0.25">
      <c r="A880" s="393" t="s">
        <v>15787</v>
      </c>
      <c r="B880" s="401" t="s">
        <v>1962</v>
      </c>
      <c r="C880" s="395" t="s">
        <v>1963</v>
      </c>
      <c r="D880" s="392" t="s">
        <v>925</v>
      </c>
      <c r="E880" s="509">
        <v>35</v>
      </c>
      <c r="F880" s="394">
        <f>VLOOKUP(B880,'Relatório de Composições'!A:I,9,0)</f>
        <v>136.44</v>
      </c>
      <c r="G880" s="396">
        <f t="shared" si="351"/>
        <v>0.2026</v>
      </c>
      <c r="H880" s="402">
        <f t="shared" si="352"/>
        <v>164.08274399999999</v>
      </c>
      <c r="I880" s="402">
        <f t="shared" si="353"/>
        <v>5742.9</v>
      </c>
      <c r="J880" s="393"/>
    </row>
    <row r="881" spans="1:10" s="387" customFormat="1" ht="30" x14ac:dyDescent="0.25">
      <c r="A881" s="397" t="s">
        <v>16928</v>
      </c>
      <c r="B881" s="510">
        <v>101657</v>
      </c>
      <c r="C881" s="511" t="str">
        <f>VLOOKUP(B881,'Relatório de Composições'!A:I,3,0)</f>
        <v xml:space="preserve">LUMINÁRIA DE LED PARA ILUMINAÇÃO PÚBLICA, DE 98 W ATÉ 137 W - FORNECIMENTO E INSTALAÇÃO. AF_08/2020  </v>
      </c>
      <c r="D881" s="398" t="s">
        <v>925</v>
      </c>
      <c r="E881" s="512">
        <v>17</v>
      </c>
      <c r="F881" s="443">
        <f>VLOOKUP(B881,'Relatório de Composições'!A:I,9,0)</f>
        <v>636.99</v>
      </c>
      <c r="G881" s="513">
        <f t="shared" si="351"/>
        <v>0.2026</v>
      </c>
      <c r="H881" s="514">
        <f t="shared" ref="H881" si="354">F881*(1+G881)</f>
        <v>766.044174</v>
      </c>
      <c r="I881" s="514">
        <f t="shared" ref="I881" si="355">ROUND((E881*H881),2)</f>
        <v>13022.75</v>
      </c>
      <c r="J881" s="397"/>
    </row>
    <row r="882" spans="1:10" s="387" customFormat="1" x14ac:dyDescent="0.25">
      <c r="A882" s="525" t="s">
        <v>15788</v>
      </c>
      <c r="B882" s="526" t="s">
        <v>12047</v>
      </c>
      <c r="C882" s="527" t="s">
        <v>15789</v>
      </c>
      <c r="D882" s="425"/>
      <c r="E882" s="528"/>
      <c r="F882" s="426" t="s">
        <v>12047</v>
      </c>
      <c r="G882" s="529"/>
      <c r="H882" s="530"/>
      <c r="I882" s="530"/>
      <c r="J882" s="531"/>
    </row>
    <row r="883" spans="1:10" s="387" customFormat="1" ht="30" x14ac:dyDescent="0.25">
      <c r="A883" s="399" t="s">
        <v>15790</v>
      </c>
      <c r="B883" s="515">
        <v>91953</v>
      </c>
      <c r="C883" s="516" t="s">
        <v>1964</v>
      </c>
      <c r="D883" s="400" t="s">
        <v>925</v>
      </c>
      <c r="E883" s="517">
        <v>4</v>
      </c>
      <c r="F883" s="453">
        <f>VLOOKUP(B883,'Relatório de Composições'!A:I,9,0)</f>
        <v>23.54</v>
      </c>
      <c r="G883" s="518">
        <f t="shared" ref="G883:G886" si="356">$J$1</f>
        <v>0.2026</v>
      </c>
      <c r="H883" s="519">
        <f t="shared" ref="H883:H886" si="357">F883*(1+G883)</f>
        <v>28.309203999999998</v>
      </c>
      <c r="I883" s="519">
        <f t="shared" ref="I883:I886" si="358">ROUND((E883*H883),2)</f>
        <v>113.24</v>
      </c>
      <c r="J883" s="399"/>
    </row>
    <row r="884" spans="1:10" s="387" customFormat="1" ht="30" x14ac:dyDescent="0.25">
      <c r="A884" s="393" t="s">
        <v>15791</v>
      </c>
      <c r="B884" s="401">
        <v>91955</v>
      </c>
      <c r="C884" s="395" t="s">
        <v>1967</v>
      </c>
      <c r="D884" s="392" t="s">
        <v>925</v>
      </c>
      <c r="E884" s="509">
        <v>5</v>
      </c>
      <c r="F884" s="394">
        <f>VLOOKUP(B884,'Relatório de Composições'!A:I,9,0)</f>
        <v>29.119999999999997</v>
      </c>
      <c r="G884" s="396">
        <f t="shared" si="356"/>
        <v>0.2026</v>
      </c>
      <c r="H884" s="402">
        <f t="shared" si="357"/>
        <v>35.019711999999991</v>
      </c>
      <c r="I884" s="402">
        <f t="shared" si="358"/>
        <v>175.1</v>
      </c>
      <c r="J884" s="393"/>
    </row>
    <row r="885" spans="1:10" s="387" customFormat="1" ht="45" x14ac:dyDescent="0.25">
      <c r="A885" s="393" t="s">
        <v>15792</v>
      </c>
      <c r="B885" s="401">
        <v>92023</v>
      </c>
      <c r="C885" s="395" t="s">
        <v>944</v>
      </c>
      <c r="D885" s="392" t="s">
        <v>925</v>
      </c>
      <c r="E885" s="509">
        <v>34</v>
      </c>
      <c r="F885" s="394">
        <f>VLOOKUP(B885,'Relatório de Composições'!A:I,9,0)</f>
        <v>41.69</v>
      </c>
      <c r="G885" s="396">
        <f t="shared" si="356"/>
        <v>0.2026</v>
      </c>
      <c r="H885" s="402">
        <f t="shared" si="357"/>
        <v>50.136393999999996</v>
      </c>
      <c r="I885" s="402">
        <f t="shared" si="358"/>
        <v>1704.64</v>
      </c>
      <c r="J885" s="393"/>
    </row>
    <row r="886" spans="1:10" s="387" customFormat="1" ht="45" x14ac:dyDescent="0.25">
      <c r="A886" s="397" t="s">
        <v>15793</v>
      </c>
      <c r="B886" s="510">
        <v>92029</v>
      </c>
      <c r="C886" s="511" t="s">
        <v>1970</v>
      </c>
      <c r="D886" s="398" t="s">
        <v>925</v>
      </c>
      <c r="E886" s="512">
        <v>17</v>
      </c>
      <c r="F886" s="443">
        <f>VLOOKUP(B886,'Relatório de Composições'!A:I,9,0)</f>
        <v>47.269999999999996</v>
      </c>
      <c r="G886" s="513">
        <f t="shared" si="356"/>
        <v>0.2026</v>
      </c>
      <c r="H886" s="514">
        <f t="shared" si="357"/>
        <v>56.846901999999993</v>
      </c>
      <c r="I886" s="514">
        <f t="shared" si="358"/>
        <v>966.4</v>
      </c>
      <c r="J886" s="397"/>
    </row>
    <row r="887" spans="1:10" s="387" customFormat="1" x14ac:dyDescent="0.25">
      <c r="A887" s="525" t="s">
        <v>15794</v>
      </c>
      <c r="B887" s="526" t="s">
        <v>12047</v>
      </c>
      <c r="C887" s="527" t="s">
        <v>15795</v>
      </c>
      <c r="D887" s="425"/>
      <c r="E887" s="528"/>
      <c r="F887" s="426" t="s">
        <v>12047</v>
      </c>
      <c r="G887" s="529"/>
      <c r="H887" s="530"/>
      <c r="I887" s="530"/>
      <c r="J887" s="531"/>
    </row>
    <row r="888" spans="1:10" s="387" customFormat="1" ht="30" x14ac:dyDescent="0.25">
      <c r="A888" s="399" t="s">
        <v>15796</v>
      </c>
      <c r="B888" s="515">
        <v>91996</v>
      </c>
      <c r="C888" s="516" t="s">
        <v>1971</v>
      </c>
      <c r="D888" s="400" t="s">
        <v>925</v>
      </c>
      <c r="E888" s="517">
        <v>159</v>
      </c>
      <c r="F888" s="453">
        <f>VLOOKUP(B888,'Relatório de Composições'!A:I,9,0)</f>
        <v>28.020000000000003</v>
      </c>
      <c r="G888" s="518">
        <f t="shared" ref="G888:G890" si="359">$J$1</f>
        <v>0.2026</v>
      </c>
      <c r="H888" s="519">
        <f t="shared" ref="H888:H890" si="360">F888*(1+G888)</f>
        <v>33.696852</v>
      </c>
      <c r="I888" s="519">
        <f t="shared" ref="I888:I890" si="361">ROUND((E888*H888),2)</f>
        <v>5357.8</v>
      </c>
      <c r="J888" s="399"/>
    </row>
    <row r="889" spans="1:10" s="387" customFormat="1" ht="30" x14ac:dyDescent="0.25">
      <c r="A889" s="393" t="s">
        <v>15797</v>
      </c>
      <c r="B889" s="401">
        <v>92004</v>
      </c>
      <c r="C889" s="395" t="s">
        <v>1972</v>
      </c>
      <c r="D889" s="392" t="s">
        <v>925</v>
      </c>
      <c r="E889" s="509">
        <v>7</v>
      </c>
      <c r="F889" s="394">
        <f>VLOOKUP(B889,'Relatório de Composições'!A:I,9,0)</f>
        <v>46.169999999999995</v>
      </c>
      <c r="G889" s="396">
        <f t="shared" si="359"/>
        <v>0.2026</v>
      </c>
      <c r="H889" s="402">
        <f t="shared" si="360"/>
        <v>55.524041999999987</v>
      </c>
      <c r="I889" s="402">
        <f t="shared" si="361"/>
        <v>388.67</v>
      </c>
      <c r="J889" s="393"/>
    </row>
    <row r="890" spans="1:10" s="387" customFormat="1" ht="30" x14ac:dyDescent="0.25">
      <c r="A890" s="397" t="s">
        <v>15798</v>
      </c>
      <c r="B890" s="510" t="s">
        <v>13333</v>
      </c>
      <c r="C890" s="511" t="s">
        <v>1973</v>
      </c>
      <c r="D890" s="398" t="s">
        <v>925</v>
      </c>
      <c r="E890" s="512">
        <v>38</v>
      </c>
      <c r="F890" s="443">
        <f>VLOOKUP(B890,'Relatório de Composições'!A:I,9,0)</f>
        <v>2.6799999999999997</v>
      </c>
      <c r="G890" s="513">
        <f t="shared" si="359"/>
        <v>0.2026</v>
      </c>
      <c r="H890" s="514">
        <f t="shared" si="360"/>
        <v>3.2229679999999994</v>
      </c>
      <c r="I890" s="514">
        <f t="shared" si="361"/>
        <v>122.47</v>
      </c>
      <c r="J890" s="397"/>
    </row>
    <row r="891" spans="1:10" s="387" customFormat="1" x14ac:dyDescent="0.25">
      <c r="A891" s="525" t="s">
        <v>15799</v>
      </c>
      <c r="B891" s="526" t="s">
        <v>12047</v>
      </c>
      <c r="C891" s="527" t="s">
        <v>15800</v>
      </c>
      <c r="D891" s="425"/>
      <c r="E891" s="528"/>
      <c r="F891" s="426" t="s">
        <v>12047</v>
      </c>
      <c r="G891" s="529"/>
      <c r="H891" s="530"/>
      <c r="I891" s="530"/>
      <c r="J891" s="531"/>
    </row>
    <row r="892" spans="1:10" s="387" customFormat="1" ht="45" x14ac:dyDescent="0.25">
      <c r="A892" s="448" t="s">
        <v>15801</v>
      </c>
      <c r="B892" s="520">
        <v>100622</v>
      </c>
      <c r="C892" s="521" t="s">
        <v>1974</v>
      </c>
      <c r="D892" s="447" t="s">
        <v>925</v>
      </c>
      <c r="E892" s="522">
        <v>17</v>
      </c>
      <c r="F892" s="449">
        <f>VLOOKUP(B892,'Relatório de Composições'!A:I,9,0)</f>
        <v>2600.6799999999998</v>
      </c>
      <c r="G892" s="523">
        <f>$J$1</f>
        <v>0.2026</v>
      </c>
      <c r="H892" s="524">
        <f>F892*(1+G892)</f>
        <v>3127.5777679999997</v>
      </c>
      <c r="I892" s="524">
        <f>ROUND((E892*H892),2)</f>
        <v>53168.82</v>
      </c>
      <c r="J892" s="448"/>
    </row>
    <row r="893" spans="1:10" s="387" customFormat="1" x14ac:dyDescent="0.25">
      <c r="A893" s="404" t="s">
        <v>15802</v>
      </c>
      <c r="B893" s="429" t="s">
        <v>12047</v>
      </c>
      <c r="C893" s="405" t="s">
        <v>15803</v>
      </c>
      <c r="D893" s="406"/>
      <c r="E893" s="407"/>
      <c r="F893" s="408" t="s">
        <v>12047</v>
      </c>
      <c r="G893" s="430"/>
      <c r="H893" s="499"/>
      <c r="I893" s="499"/>
      <c r="J893" s="410"/>
    </row>
    <row r="894" spans="1:10" s="387" customFormat="1" x14ac:dyDescent="0.25">
      <c r="A894" s="417" t="s">
        <v>15804</v>
      </c>
      <c r="B894" s="432" t="s">
        <v>12047</v>
      </c>
      <c r="C894" s="418" t="s">
        <v>15805</v>
      </c>
      <c r="D894" s="419"/>
      <c r="E894" s="420"/>
      <c r="F894" s="421" t="s">
        <v>12047</v>
      </c>
      <c r="G894" s="427"/>
      <c r="H894" s="500"/>
      <c r="I894" s="500"/>
      <c r="J894" s="423"/>
    </row>
    <row r="895" spans="1:10" s="387" customFormat="1" ht="30" x14ac:dyDescent="0.25">
      <c r="A895" s="399" t="s">
        <v>15806</v>
      </c>
      <c r="B895" s="515">
        <v>96989</v>
      </c>
      <c r="C895" s="516" t="s">
        <v>1978</v>
      </c>
      <c r="D895" s="400" t="s">
        <v>925</v>
      </c>
      <c r="E895" s="517">
        <v>1</v>
      </c>
      <c r="F895" s="453">
        <f>VLOOKUP(B895,'Relatório de Composições'!A:I,9,0)</f>
        <v>108.22</v>
      </c>
      <c r="G895" s="518">
        <f t="shared" ref="G895:G897" si="362">$J$1</f>
        <v>0.2026</v>
      </c>
      <c r="H895" s="519">
        <f t="shared" ref="H895:H897" si="363">F895*(1+G895)</f>
        <v>130.14537199999998</v>
      </c>
      <c r="I895" s="519">
        <f t="shared" ref="I895:I897" si="364">ROUND((E895*H895),2)</f>
        <v>130.15</v>
      </c>
      <c r="J895" s="399"/>
    </row>
    <row r="896" spans="1:10" s="387" customFormat="1" ht="30" x14ac:dyDescent="0.25">
      <c r="A896" s="393" t="s">
        <v>15807</v>
      </c>
      <c r="B896" s="401">
        <v>96988</v>
      </c>
      <c r="C896" s="395" t="s">
        <v>1980</v>
      </c>
      <c r="D896" s="392" t="s">
        <v>925</v>
      </c>
      <c r="E896" s="509">
        <v>1</v>
      </c>
      <c r="F896" s="394">
        <f>VLOOKUP(B896,'Relatório de Composições'!A:I,9,0)</f>
        <v>129.35</v>
      </c>
      <c r="G896" s="396">
        <f t="shared" si="362"/>
        <v>0.2026</v>
      </c>
      <c r="H896" s="402">
        <f t="shared" si="363"/>
        <v>155.55630999999997</v>
      </c>
      <c r="I896" s="402">
        <f t="shared" si="364"/>
        <v>155.56</v>
      </c>
      <c r="J896" s="393"/>
    </row>
    <row r="897" spans="1:10" s="387" customFormat="1" ht="30" x14ac:dyDescent="0.25">
      <c r="A897" s="397" t="s">
        <v>15808</v>
      </c>
      <c r="B897" s="510" t="s">
        <v>1981</v>
      </c>
      <c r="C897" s="511" t="s">
        <v>1982</v>
      </c>
      <c r="D897" s="398" t="s">
        <v>925</v>
      </c>
      <c r="E897" s="512">
        <v>26</v>
      </c>
      <c r="F897" s="443">
        <f>VLOOKUP(B897,'Relatório de Composições'!A:I,9,0)</f>
        <v>9.44</v>
      </c>
      <c r="G897" s="513">
        <f t="shared" si="362"/>
        <v>0.2026</v>
      </c>
      <c r="H897" s="514">
        <f t="shared" si="363"/>
        <v>11.352543999999998</v>
      </c>
      <c r="I897" s="514">
        <f t="shared" si="364"/>
        <v>295.17</v>
      </c>
      <c r="J897" s="397"/>
    </row>
    <row r="898" spans="1:10" s="387" customFormat="1" x14ac:dyDescent="0.25">
      <c r="A898" s="525" t="s">
        <v>15809</v>
      </c>
      <c r="B898" s="526" t="s">
        <v>12047</v>
      </c>
      <c r="C898" s="527" t="s">
        <v>15810</v>
      </c>
      <c r="D898" s="425"/>
      <c r="E898" s="528"/>
      <c r="F898" s="426" t="s">
        <v>12047</v>
      </c>
      <c r="G898" s="529"/>
      <c r="H898" s="530"/>
      <c r="I898" s="530"/>
      <c r="J898" s="531"/>
    </row>
    <row r="899" spans="1:10" s="387" customFormat="1" x14ac:dyDescent="0.25">
      <c r="A899" s="399" t="s">
        <v>15811</v>
      </c>
      <c r="B899" s="515" t="s">
        <v>1983</v>
      </c>
      <c r="C899" s="516" t="s">
        <v>1984</v>
      </c>
      <c r="D899" s="400" t="s">
        <v>925</v>
      </c>
      <c r="E899" s="517">
        <v>1</v>
      </c>
      <c r="F899" s="453">
        <f>VLOOKUP(B899,'Relatório de Composições'!A:I,9,0)</f>
        <v>406.42</v>
      </c>
      <c r="G899" s="518">
        <f t="shared" ref="G899:G900" si="365">$J$1</f>
        <v>0.2026</v>
      </c>
      <c r="H899" s="519">
        <f t="shared" ref="H899:H900" si="366">F899*(1+G899)</f>
        <v>488.76069199999995</v>
      </c>
      <c r="I899" s="519">
        <f t="shared" ref="I899:I900" si="367">ROUND((E899*H899),2)</f>
        <v>488.76</v>
      </c>
      <c r="J899" s="399"/>
    </row>
    <row r="900" spans="1:10" s="387" customFormat="1" ht="30" x14ac:dyDescent="0.25">
      <c r="A900" s="397" t="s">
        <v>15812</v>
      </c>
      <c r="B900" s="510">
        <v>96985</v>
      </c>
      <c r="C900" s="511" t="s">
        <v>952</v>
      </c>
      <c r="D900" s="398" t="s">
        <v>925</v>
      </c>
      <c r="E900" s="512">
        <v>18</v>
      </c>
      <c r="F900" s="443">
        <f>VLOOKUP(B900,'Relatório de Composições'!A:I,9,0)</f>
        <v>79.77</v>
      </c>
      <c r="G900" s="513">
        <f t="shared" si="365"/>
        <v>0.2026</v>
      </c>
      <c r="H900" s="514">
        <f t="shared" si="366"/>
        <v>95.931401999999991</v>
      </c>
      <c r="I900" s="514">
        <f t="shared" si="367"/>
        <v>1726.77</v>
      </c>
      <c r="J900" s="397"/>
    </row>
    <row r="901" spans="1:10" s="387" customFormat="1" x14ac:dyDescent="0.25">
      <c r="A901" s="525" t="s">
        <v>15813</v>
      </c>
      <c r="B901" s="526" t="s">
        <v>12047</v>
      </c>
      <c r="C901" s="527" t="s">
        <v>15814</v>
      </c>
      <c r="D901" s="425"/>
      <c r="E901" s="528"/>
      <c r="F901" s="426" t="s">
        <v>12047</v>
      </c>
      <c r="G901" s="529"/>
      <c r="H901" s="530"/>
      <c r="I901" s="530"/>
      <c r="J901" s="531"/>
    </row>
    <row r="902" spans="1:10" s="387" customFormat="1" ht="30" x14ac:dyDescent="0.25">
      <c r="A902" s="399" t="s">
        <v>15815</v>
      </c>
      <c r="B902" s="515">
        <v>96973</v>
      </c>
      <c r="C902" s="516" t="s">
        <v>1985</v>
      </c>
      <c r="D902" s="400" t="s">
        <v>934</v>
      </c>
      <c r="E902" s="517">
        <v>503.7</v>
      </c>
      <c r="F902" s="453">
        <f>VLOOKUP(B902,'Relatório de Composições'!A:I,9,0)</f>
        <v>48.96</v>
      </c>
      <c r="G902" s="518">
        <f t="shared" ref="G902:G904" si="368">$J$1</f>
        <v>0.2026</v>
      </c>
      <c r="H902" s="519">
        <f t="shared" ref="H902:H904" si="369">F902*(1+G902)</f>
        <v>58.879295999999997</v>
      </c>
      <c r="I902" s="519">
        <f t="shared" ref="I902:I904" si="370">ROUND((E902*H902),2)</f>
        <v>29657.5</v>
      </c>
      <c r="J902" s="399"/>
    </row>
    <row r="903" spans="1:10" s="387" customFormat="1" ht="30" x14ac:dyDescent="0.25">
      <c r="A903" s="393" t="s">
        <v>15816</v>
      </c>
      <c r="B903" s="401">
        <v>96977</v>
      </c>
      <c r="C903" s="395" t="s">
        <v>1987</v>
      </c>
      <c r="D903" s="392" t="s">
        <v>934</v>
      </c>
      <c r="E903" s="509">
        <v>269.5</v>
      </c>
      <c r="F903" s="394">
        <f>VLOOKUP(B903,'Relatório de Composições'!A:I,9,0)</f>
        <v>42.55</v>
      </c>
      <c r="G903" s="396">
        <f t="shared" si="368"/>
        <v>0.2026</v>
      </c>
      <c r="H903" s="402">
        <f t="shared" si="369"/>
        <v>51.170629999999989</v>
      </c>
      <c r="I903" s="402">
        <f t="shared" si="370"/>
        <v>13790.48</v>
      </c>
      <c r="J903" s="393"/>
    </row>
    <row r="904" spans="1:10" s="387" customFormat="1" x14ac:dyDescent="0.25">
      <c r="A904" s="397" t="s">
        <v>15817</v>
      </c>
      <c r="B904" s="510">
        <v>92877</v>
      </c>
      <c r="C904" s="511" t="s">
        <v>1989</v>
      </c>
      <c r="D904" s="398" t="s">
        <v>997</v>
      </c>
      <c r="E904" s="512">
        <v>195</v>
      </c>
      <c r="F904" s="443">
        <f>VLOOKUP(B904,'Relatório de Composições'!A:I,9,0)</f>
        <v>14.5</v>
      </c>
      <c r="G904" s="513">
        <f t="shared" si="368"/>
        <v>0.2026</v>
      </c>
      <c r="H904" s="514">
        <f t="shared" si="369"/>
        <v>17.4377</v>
      </c>
      <c r="I904" s="514">
        <f t="shared" si="370"/>
        <v>3400.35</v>
      </c>
      <c r="J904" s="397"/>
    </row>
    <row r="905" spans="1:10" s="387" customFormat="1" x14ac:dyDescent="0.25">
      <c r="A905" s="404" t="s">
        <v>15818</v>
      </c>
      <c r="B905" s="429" t="s">
        <v>12047</v>
      </c>
      <c r="C905" s="405" t="s">
        <v>15819</v>
      </c>
      <c r="D905" s="406"/>
      <c r="E905" s="407"/>
      <c r="F905" s="408" t="s">
        <v>12047</v>
      </c>
      <c r="G905" s="430"/>
      <c r="H905" s="499"/>
      <c r="I905" s="499"/>
      <c r="J905" s="410"/>
    </row>
    <row r="906" spans="1:10" s="387" customFormat="1" x14ac:dyDescent="0.25">
      <c r="A906" s="417" t="s">
        <v>15820</v>
      </c>
      <c r="B906" s="432" t="s">
        <v>12047</v>
      </c>
      <c r="C906" s="418" t="s">
        <v>15821</v>
      </c>
      <c r="D906" s="419"/>
      <c r="E906" s="420"/>
      <c r="F906" s="421" t="s">
        <v>12047</v>
      </c>
      <c r="G906" s="427"/>
      <c r="H906" s="500"/>
      <c r="I906" s="500"/>
      <c r="J906" s="423"/>
    </row>
    <row r="907" spans="1:10" s="387" customFormat="1" ht="30" x14ac:dyDescent="0.25">
      <c r="A907" s="399" t="s">
        <v>15822</v>
      </c>
      <c r="B907" s="515" t="s">
        <v>1991</v>
      </c>
      <c r="C907" s="516" t="s">
        <v>1992</v>
      </c>
      <c r="D907" s="400" t="s">
        <v>925</v>
      </c>
      <c r="E907" s="517">
        <v>1</v>
      </c>
      <c r="F907" s="453">
        <f>VLOOKUP(B907,'Relatório de Composições'!A:I,9,0)</f>
        <v>625.21999999999991</v>
      </c>
      <c r="G907" s="518">
        <f t="shared" ref="G907:G911" si="371">$J$1</f>
        <v>0.2026</v>
      </c>
      <c r="H907" s="519">
        <f t="shared" ref="H907:H911" si="372">F907*(1+G907)</f>
        <v>751.88957199999982</v>
      </c>
      <c r="I907" s="519">
        <f t="shared" ref="I907:I911" si="373">ROUND((E907*H907),2)</f>
        <v>751.89</v>
      </c>
      <c r="J907" s="399"/>
    </row>
    <row r="908" spans="1:10" s="387" customFormat="1" ht="30" x14ac:dyDescent="0.25">
      <c r="A908" s="393" t="s">
        <v>15823</v>
      </c>
      <c r="B908" s="401">
        <v>98302</v>
      </c>
      <c r="C908" s="395" t="s">
        <v>1993</v>
      </c>
      <c r="D908" s="392" t="s">
        <v>925</v>
      </c>
      <c r="E908" s="509">
        <v>1</v>
      </c>
      <c r="F908" s="394">
        <f>VLOOKUP(B908,'Relatório de Composições'!A:I,9,0)</f>
        <v>786.53</v>
      </c>
      <c r="G908" s="396">
        <f t="shared" si="371"/>
        <v>0.2026</v>
      </c>
      <c r="H908" s="402">
        <f t="shared" si="372"/>
        <v>945.88097799999991</v>
      </c>
      <c r="I908" s="402">
        <f t="shared" si="373"/>
        <v>945.88</v>
      </c>
      <c r="J908" s="393"/>
    </row>
    <row r="909" spans="1:10" s="387" customFormat="1" x14ac:dyDescent="0.25">
      <c r="A909" s="393" t="s">
        <v>15824</v>
      </c>
      <c r="B909" s="401" t="s">
        <v>1995</v>
      </c>
      <c r="C909" s="395" t="s">
        <v>1996</v>
      </c>
      <c r="D909" s="392" t="s">
        <v>925</v>
      </c>
      <c r="E909" s="509">
        <v>1</v>
      </c>
      <c r="F909" s="394">
        <f>VLOOKUP(B909,'Relatório de Composições'!A:I,9,0)</f>
        <v>520</v>
      </c>
      <c r="G909" s="396">
        <f t="shared" si="371"/>
        <v>0.2026</v>
      </c>
      <c r="H909" s="402">
        <f t="shared" si="372"/>
        <v>625.35199999999998</v>
      </c>
      <c r="I909" s="402">
        <f t="shared" si="373"/>
        <v>625.35</v>
      </c>
      <c r="J909" s="393"/>
    </row>
    <row r="910" spans="1:10" s="387" customFormat="1" x14ac:dyDescent="0.25">
      <c r="A910" s="393" t="s">
        <v>15825</v>
      </c>
      <c r="B910" s="401" t="s">
        <v>1997</v>
      </c>
      <c r="C910" s="395" t="s">
        <v>1998</v>
      </c>
      <c r="D910" s="392" t="s">
        <v>925</v>
      </c>
      <c r="E910" s="509">
        <v>2</v>
      </c>
      <c r="F910" s="394">
        <f>VLOOKUP(B910,'Relatório de Composições'!A:I,9,0)</f>
        <v>23.65</v>
      </c>
      <c r="G910" s="396">
        <f t="shared" si="371"/>
        <v>0.2026</v>
      </c>
      <c r="H910" s="402">
        <f t="shared" si="372"/>
        <v>28.441489999999995</v>
      </c>
      <c r="I910" s="402">
        <f t="shared" si="373"/>
        <v>56.88</v>
      </c>
      <c r="J910" s="393"/>
    </row>
    <row r="911" spans="1:10" s="387" customFormat="1" ht="30" x14ac:dyDescent="0.25">
      <c r="A911" s="397" t="s">
        <v>15826</v>
      </c>
      <c r="B911" s="510" t="s">
        <v>1999</v>
      </c>
      <c r="C911" s="511" t="s">
        <v>2000</v>
      </c>
      <c r="D911" s="398" t="s">
        <v>925</v>
      </c>
      <c r="E911" s="512">
        <v>1</v>
      </c>
      <c r="F911" s="443">
        <f>VLOOKUP(B911,'Relatório de Composições'!A:I,9,0)</f>
        <v>4279.82</v>
      </c>
      <c r="G911" s="513">
        <f t="shared" si="371"/>
        <v>0.2026</v>
      </c>
      <c r="H911" s="514">
        <f t="shared" si="372"/>
        <v>5146.9115319999992</v>
      </c>
      <c r="I911" s="514">
        <f t="shared" si="373"/>
        <v>5146.91</v>
      </c>
      <c r="J911" s="397"/>
    </row>
    <row r="912" spans="1:10" s="387" customFormat="1" x14ac:dyDescent="0.25">
      <c r="A912" s="525" t="s">
        <v>15827</v>
      </c>
      <c r="B912" s="526" t="s">
        <v>12047</v>
      </c>
      <c r="C912" s="527" t="s">
        <v>15828</v>
      </c>
      <c r="D912" s="425"/>
      <c r="E912" s="528"/>
      <c r="F912" s="426" t="s">
        <v>12047</v>
      </c>
      <c r="G912" s="529"/>
      <c r="H912" s="530"/>
      <c r="I912" s="530"/>
      <c r="J912" s="531"/>
    </row>
    <row r="913" spans="1:10" s="387" customFormat="1" ht="30" x14ac:dyDescent="0.25">
      <c r="A913" s="399" t="s">
        <v>15829</v>
      </c>
      <c r="B913" s="515">
        <v>98297</v>
      </c>
      <c r="C913" s="516" t="s">
        <v>2001</v>
      </c>
      <c r="D913" s="400" t="s">
        <v>934</v>
      </c>
      <c r="E913" s="517">
        <v>825</v>
      </c>
      <c r="F913" s="453">
        <f>VLOOKUP(B913,'Relatório de Composições'!A:I,9,0)</f>
        <v>3.1</v>
      </c>
      <c r="G913" s="518">
        <f t="shared" ref="G913:G915" si="374">$J$1</f>
        <v>0.2026</v>
      </c>
      <c r="H913" s="519">
        <f t="shared" ref="H913:H915" si="375">F913*(1+G913)</f>
        <v>3.7280599999999997</v>
      </c>
      <c r="I913" s="519">
        <f t="shared" ref="I913:I915" si="376">ROUND((E913*H913),2)</f>
        <v>3075.65</v>
      </c>
      <c r="J913" s="399"/>
    </row>
    <row r="914" spans="1:10" s="387" customFormat="1" ht="45" x14ac:dyDescent="0.25">
      <c r="A914" s="393" t="s">
        <v>15830</v>
      </c>
      <c r="B914" s="401">
        <v>98281</v>
      </c>
      <c r="C914" s="395" t="s">
        <v>2003</v>
      </c>
      <c r="D914" s="392" t="s">
        <v>934</v>
      </c>
      <c r="E914" s="509">
        <v>34</v>
      </c>
      <c r="F914" s="394">
        <f>VLOOKUP(B914,'Relatório de Composições'!A:I,9,0)</f>
        <v>7.3400000000000007</v>
      </c>
      <c r="G914" s="396">
        <f t="shared" si="374"/>
        <v>0.2026</v>
      </c>
      <c r="H914" s="402">
        <f t="shared" si="375"/>
        <v>8.8270839999999993</v>
      </c>
      <c r="I914" s="402">
        <f t="shared" si="376"/>
        <v>300.12</v>
      </c>
      <c r="J914" s="393"/>
    </row>
    <row r="915" spans="1:10" s="387" customFormat="1" ht="30" x14ac:dyDescent="0.25">
      <c r="A915" s="397" t="s">
        <v>15831</v>
      </c>
      <c r="B915" s="510">
        <v>98400</v>
      </c>
      <c r="C915" s="511" t="s">
        <v>2005</v>
      </c>
      <c r="D915" s="398" t="s">
        <v>934</v>
      </c>
      <c r="E915" s="512">
        <v>40</v>
      </c>
      <c r="F915" s="443">
        <f>VLOOKUP(B915,'Relatório de Composições'!A:I,9,0)</f>
        <v>13.86</v>
      </c>
      <c r="G915" s="513">
        <f t="shared" si="374"/>
        <v>0.2026</v>
      </c>
      <c r="H915" s="514">
        <f t="shared" si="375"/>
        <v>16.668035999999997</v>
      </c>
      <c r="I915" s="514">
        <f t="shared" si="376"/>
        <v>666.72</v>
      </c>
      <c r="J915" s="397"/>
    </row>
    <row r="916" spans="1:10" s="387" customFormat="1" x14ac:dyDescent="0.25">
      <c r="A916" s="525" t="s">
        <v>15832</v>
      </c>
      <c r="B916" s="526" t="s">
        <v>12047</v>
      </c>
      <c r="C916" s="527" t="s">
        <v>15795</v>
      </c>
      <c r="D916" s="425"/>
      <c r="E916" s="528"/>
      <c r="F916" s="426" t="s">
        <v>12047</v>
      </c>
      <c r="G916" s="529"/>
      <c r="H916" s="530"/>
      <c r="I916" s="530"/>
      <c r="J916" s="531"/>
    </row>
    <row r="917" spans="1:10" s="387" customFormat="1" ht="30" x14ac:dyDescent="0.25">
      <c r="A917" s="399" t="s">
        <v>15833</v>
      </c>
      <c r="B917" s="515" t="s">
        <v>2007</v>
      </c>
      <c r="C917" s="516" t="s">
        <v>2008</v>
      </c>
      <c r="D917" s="400" t="s">
        <v>925</v>
      </c>
      <c r="E917" s="517">
        <v>5</v>
      </c>
      <c r="F917" s="453">
        <f>VLOOKUP(B917,'Relatório de Composições'!A:I,9,0)</f>
        <v>67.23</v>
      </c>
      <c r="G917" s="518">
        <f t="shared" ref="G917:G919" si="377">$J$1</f>
        <v>0.2026</v>
      </c>
      <c r="H917" s="519">
        <f t="shared" ref="H917:H919" si="378">F917*(1+G917)</f>
        <v>80.850797999999998</v>
      </c>
      <c r="I917" s="519">
        <f t="shared" ref="I917:I919" si="379">ROUND((E917*H917),2)</f>
        <v>404.25</v>
      </c>
      <c r="J917" s="399"/>
    </row>
    <row r="918" spans="1:10" s="387" customFormat="1" x14ac:dyDescent="0.25">
      <c r="A918" s="393" t="s">
        <v>15834</v>
      </c>
      <c r="B918" s="401" t="s">
        <v>2010</v>
      </c>
      <c r="C918" s="395" t="s">
        <v>2011</v>
      </c>
      <c r="D918" s="392" t="s">
        <v>925</v>
      </c>
      <c r="E918" s="509">
        <v>16</v>
      </c>
      <c r="F918" s="394">
        <f>VLOOKUP(B918,'Relatório de Composições'!A:I,9,0)</f>
        <v>114.17</v>
      </c>
      <c r="G918" s="396">
        <f t="shared" si="377"/>
        <v>0.2026</v>
      </c>
      <c r="H918" s="402">
        <f t="shared" si="378"/>
        <v>137.30084199999999</v>
      </c>
      <c r="I918" s="402">
        <f t="shared" si="379"/>
        <v>2196.81</v>
      </c>
      <c r="J918" s="393"/>
    </row>
    <row r="919" spans="1:10" s="387" customFormat="1" ht="30" x14ac:dyDescent="0.25">
      <c r="A919" s="397" t="s">
        <v>15835</v>
      </c>
      <c r="B919" s="510">
        <v>98308</v>
      </c>
      <c r="C919" s="511" t="s">
        <v>2012</v>
      </c>
      <c r="D919" s="398" t="s">
        <v>925</v>
      </c>
      <c r="E919" s="512">
        <v>1</v>
      </c>
      <c r="F919" s="443">
        <f>VLOOKUP(B919,'Relatório de Composições'!A:I,9,0)</f>
        <v>28.44</v>
      </c>
      <c r="G919" s="513">
        <f t="shared" si="377"/>
        <v>0.2026</v>
      </c>
      <c r="H919" s="514">
        <f t="shared" si="378"/>
        <v>34.201943999999997</v>
      </c>
      <c r="I919" s="514">
        <f t="shared" si="379"/>
        <v>34.200000000000003</v>
      </c>
      <c r="J919" s="397"/>
    </row>
    <row r="920" spans="1:10" s="387" customFormat="1" x14ac:dyDescent="0.25">
      <c r="A920" s="525" t="s">
        <v>15836</v>
      </c>
      <c r="B920" s="526" t="s">
        <v>12047</v>
      </c>
      <c r="C920" s="527" t="s">
        <v>15837</v>
      </c>
      <c r="D920" s="425"/>
      <c r="E920" s="528"/>
      <c r="F920" s="426" t="s">
        <v>12047</v>
      </c>
      <c r="G920" s="529"/>
      <c r="H920" s="530"/>
      <c r="I920" s="530"/>
      <c r="J920" s="531"/>
    </row>
    <row r="921" spans="1:10" s="387" customFormat="1" ht="45" x14ac:dyDescent="0.25">
      <c r="A921" s="399" t="s">
        <v>15838</v>
      </c>
      <c r="B921" s="515" t="s">
        <v>2014</v>
      </c>
      <c r="C921" s="516" t="s">
        <v>2015</v>
      </c>
      <c r="D921" s="400" t="s">
        <v>925</v>
      </c>
      <c r="E921" s="517">
        <v>1</v>
      </c>
      <c r="F921" s="453">
        <f>VLOOKUP(B921,'Relatório de Composições'!A:I,9,0)</f>
        <v>299.95</v>
      </c>
      <c r="G921" s="518">
        <f t="shared" ref="G921:G925" si="380">$J$1</f>
        <v>0.2026</v>
      </c>
      <c r="H921" s="519">
        <f t="shared" ref="H921:H925" si="381">F921*(1+G921)</f>
        <v>360.71986999999996</v>
      </c>
      <c r="I921" s="519">
        <f t="shared" ref="I921:I925" si="382">ROUND((E921*H921),2)</f>
        <v>360.72</v>
      </c>
      <c r="J921" s="399"/>
    </row>
    <row r="922" spans="1:10" s="387" customFormat="1" ht="45" x14ac:dyDescent="0.25">
      <c r="A922" s="393" t="s">
        <v>15839</v>
      </c>
      <c r="B922" s="401">
        <v>100561</v>
      </c>
      <c r="C922" s="395" t="s">
        <v>2016</v>
      </c>
      <c r="D922" s="392" t="s">
        <v>925</v>
      </c>
      <c r="E922" s="509">
        <v>1</v>
      </c>
      <c r="F922" s="394">
        <f>VLOOKUP(B922,'Relatório de Composições'!A:I,9,0)</f>
        <v>292.19</v>
      </c>
      <c r="G922" s="396">
        <f t="shared" si="380"/>
        <v>0.2026</v>
      </c>
      <c r="H922" s="402">
        <f t="shared" si="381"/>
        <v>351.38769399999995</v>
      </c>
      <c r="I922" s="402">
        <f t="shared" si="382"/>
        <v>351.39</v>
      </c>
      <c r="J922" s="393"/>
    </row>
    <row r="923" spans="1:10" s="387" customFormat="1" ht="45" x14ac:dyDescent="0.25">
      <c r="A923" s="393" t="s">
        <v>15840</v>
      </c>
      <c r="B923" s="401">
        <v>97886</v>
      </c>
      <c r="C923" s="395" t="s">
        <v>953</v>
      </c>
      <c r="D923" s="392" t="s">
        <v>925</v>
      </c>
      <c r="E923" s="509">
        <v>2</v>
      </c>
      <c r="F923" s="394">
        <f>VLOOKUP(B923,'Relatório de Composições'!A:I,9,0)</f>
        <v>173.12</v>
      </c>
      <c r="G923" s="396">
        <f t="shared" si="380"/>
        <v>0.2026</v>
      </c>
      <c r="H923" s="402">
        <f t="shared" si="381"/>
        <v>208.19411199999999</v>
      </c>
      <c r="I923" s="402">
        <f t="shared" si="382"/>
        <v>416.39</v>
      </c>
      <c r="J923" s="393"/>
    </row>
    <row r="924" spans="1:10" s="387" customFormat="1" ht="45" x14ac:dyDescent="0.25">
      <c r="A924" s="393" t="s">
        <v>15841</v>
      </c>
      <c r="B924" s="401">
        <v>91943</v>
      </c>
      <c r="C924" s="395" t="s">
        <v>2019</v>
      </c>
      <c r="D924" s="392" t="s">
        <v>925</v>
      </c>
      <c r="E924" s="509">
        <v>29</v>
      </c>
      <c r="F924" s="394">
        <f>VLOOKUP(B924,'Relatório de Composições'!A:I,9,0)</f>
        <v>17.55</v>
      </c>
      <c r="G924" s="396">
        <f t="shared" si="380"/>
        <v>0.2026</v>
      </c>
      <c r="H924" s="402">
        <f t="shared" si="381"/>
        <v>21.105629999999998</v>
      </c>
      <c r="I924" s="402">
        <f t="shared" si="382"/>
        <v>612.05999999999995</v>
      </c>
      <c r="J924" s="393"/>
    </row>
    <row r="925" spans="1:10" s="387" customFormat="1" x14ac:dyDescent="0.25">
      <c r="A925" s="397" t="s">
        <v>15842</v>
      </c>
      <c r="B925" s="510" t="s">
        <v>2021</v>
      </c>
      <c r="C925" s="511" t="s">
        <v>2022</v>
      </c>
      <c r="D925" s="398" t="s">
        <v>1360</v>
      </c>
      <c r="E925" s="512">
        <v>2</v>
      </c>
      <c r="F925" s="443">
        <f>VLOOKUP(B925,'Relatório de Composições'!A:I,9,0)</f>
        <v>68.38</v>
      </c>
      <c r="G925" s="513">
        <f t="shared" si="380"/>
        <v>0.2026</v>
      </c>
      <c r="H925" s="514">
        <f t="shared" si="381"/>
        <v>82.23378799999999</v>
      </c>
      <c r="I925" s="514">
        <f t="shared" si="382"/>
        <v>164.47</v>
      </c>
      <c r="J925" s="397"/>
    </row>
    <row r="926" spans="1:10" s="387" customFormat="1" ht="30" x14ac:dyDescent="0.25">
      <c r="A926" s="404" t="s">
        <v>15843</v>
      </c>
      <c r="B926" s="429" t="s">
        <v>12047</v>
      </c>
      <c r="C926" s="405" t="s">
        <v>15844</v>
      </c>
      <c r="D926" s="406"/>
      <c r="E926" s="407"/>
      <c r="F926" s="408" t="s">
        <v>12047</v>
      </c>
      <c r="G926" s="430"/>
      <c r="H926" s="499"/>
      <c r="I926" s="499"/>
      <c r="J926" s="410"/>
    </row>
    <row r="927" spans="1:10" s="387" customFormat="1" x14ac:dyDescent="0.25">
      <c r="A927" s="417" t="s">
        <v>15845</v>
      </c>
      <c r="B927" s="432" t="s">
        <v>12047</v>
      </c>
      <c r="C927" s="418" t="s">
        <v>15846</v>
      </c>
      <c r="D927" s="419"/>
      <c r="E927" s="420"/>
      <c r="F927" s="421" t="s">
        <v>12047</v>
      </c>
      <c r="G927" s="427"/>
      <c r="H927" s="500"/>
      <c r="I927" s="500"/>
      <c r="J927" s="423"/>
    </row>
    <row r="928" spans="1:10" s="387" customFormat="1" ht="60" x14ac:dyDescent="0.25">
      <c r="A928" s="448" t="s">
        <v>731</v>
      </c>
      <c r="B928" s="520" t="s">
        <v>15847</v>
      </c>
      <c r="C928" s="521" t="s">
        <v>2023</v>
      </c>
      <c r="D928" s="447" t="s">
        <v>934</v>
      </c>
      <c r="E928" s="522">
        <v>85</v>
      </c>
      <c r="F928" s="449">
        <f>VLOOKUP(B928,'Relatório de Composições'!A:I,9,0)</f>
        <v>74.259999999999991</v>
      </c>
      <c r="G928" s="523">
        <f>$J$1</f>
        <v>0.2026</v>
      </c>
      <c r="H928" s="524">
        <f>F928*(1+G928)</f>
        <v>89.305075999999985</v>
      </c>
      <c r="I928" s="524">
        <f>ROUND((E928*H928),2)</f>
        <v>7590.93</v>
      </c>
      <c r="J928" s="448"/>
    </row>
    <row r="929" spans="1:10" s="387" customFormat="1" x14ac:dyDescent="0.25">
      <c r="A929" s="525" t="s">
        <v>15848</v>
      </c>
      <c r="B929" s="526" t="s">
        <v>12047</v>
      </c>
      <c r="C929" s="527" t="s">
        <v>15849</v>
      </c>
      <c r="D929" s="425"/>
      <c r="E929" s="528"/>
      <c r="F929" s="426" t="s">
        <v>12047</v>
      </c>
      <c r="G929" s="529"/>
      <c r="H929" s="530"/>
      <c r="I929" s="530"/>
      <c r="J929" s="531"/>
    </row>
    <row r="930" spans="1:10" s="387" customFormat="1" ht="30" x14ac:dyDescent="0.25">
      <c r="A930" s="399" t="s">
        <v>733</v>
      </c>
      <c r="B930" s="515" t="s">
        <v>15850</v>
      </c>
      <c r="C930" s="516" t="s">
        <v>2024</v>
      </c>
      <c r="D930" s="400" t="s">
        <v>925</v>
      </c>
      <c r="E930" s="517">
        <v>4</v>
      </c>
      <c r="F930" s="453">
        <f>VLOOKUP(B930,'Relatório de Composições'!A:I,9,0)</f>
        <v>42.019999999999996</v>
      </c>
      <c r="G930" s="518">
        <f t="shared" ref="G930:G932" si="383">$J$1</f>
        <v>0.2026</v>
      </c>
      <c r="H930" s="519">
        <f t="shared" ref="H930:H932" si="384">F930*(1+G930)</f>
        <v>50.53325199999999</v>
      </c>
      <c r="I930" s="519">
        <f t="shared" ref="I930:I932" si="385">ROUND((E930*H930),2)</f>
        <v>202.13</v>
      </c>
      <c r="J930" s="399"/>
    </row>
    <row r="931" spans="1:10" s="387" customFormat="1" ht="30" x14ac:dyDescent="0.25">
      <c r="A931" s="393" t="s">
        <v>735</v>
      </c>
      <c r="B931" s="401" t="s">
        <v>15851</v>
      </c>
      <c r="C931" s="395" t="s">
        <v>2025</v>
      </c>
      <c r="D931" s="392" t="s">
        <v>925</v>
      </c>
      <c r="E931" s="509">
        <v>1</v>
      </c>
      <c r="F931" s="394">
        <f>VLOOKUP(B931,'Relatório de Composições'!A:I,9,0)</f>
        <v>33.25</v>
      </c>
      <c r="G931" s="396">
        <f t="shared" si="383"/>
        <v>0.2026</v>
      </c>
      <c r="H931" s="402">
        <f t="shared" si="384"/>
        <v>39.986449999999998</v>
      </c>
      <c r="I931" s="402">
        <f t="shared" si="385"/>
        <v>39.99</v>
      </c>
      <c r="J931" s="393"/>
    </row>
    <row r="932" spans="1:10" s="387" customFormat="1" ht="30" x14ac:dyDescent="0.25">
      <c r="A932" s="397" t="s">
        <v>737</v>
      </c>
      <c r="B932" s="510" t="s">
        <v>15852</v>
      </c>
      <c r="C932" s="511" t="s">
        <v>2026</v>
      </c>
      <c r="D932" s="398" t="s">
        <v>925</v>
      </c>
      <c r="E932" s="512">
        <v>5</v>
      </c>
      <c r="F932" s="443">
        <f>VLOOKUP(B932,'Relatório de Composições'!A:I,9,0)</f>
        <v>10.39</v>
      </c>
      <c r="G932" s="513">
        <f t="shared" si="383"/>
        <v>0.2026</v>
      </c>
      <c r="H932" s="514">
        <f t="shared" si="384"/>
        <v>12.495013999999999</v>
      </c>
      <c r="I932" s="514">
        <f t="shared" si="385"/>
        <v>62.48</v>
      </c>
      <c r="J932" s="397"/>
    </row>
    <row r="933" spans="1:10" s="387" customFormat="1" x14ac:dyDescent="0.25">
      <c r="A933" s="404" t="s">
        <v>15853</v>
      </c>
      <c r="B933" s="429" t="s">
        <v>12047</v>
      </c>
      <c r="C933" s="405" t="s">
        <v>15854</v>
      </c>
      <c r="D933" s="406"/>
      <c r="E933" s="407"/>
      <c r="F933" s="408" t="s">
        <v>12047</v>
      </c>
      <c r="G933" s="430"/>
      <c r="H933" s="499"/>
      <c r="I933" s="499"/>
      <c r="J933" s="410"/>
    </row>
    <row r="934" spans="1:10" s="387" customFormat="1" x14ac:dyDescent="0.25">
      <c r="A934" s="411" t="s">
        <v>15855</v>
      </c>
      <c r="B934" s="433" t="s">
        <v>12047</v>
      </c>
      <c r="C934" s="412" t="s">
        <v>15720</v>
      </c>
      <c r="D934" s="413"/>
      <c r="E934" s="414"/>
      <c r="F934" s="415" t="s">
        <v>12047</v>
      </c>
      <c r="G934" s="431"/>
      <c r="H934" s="501"/>
      <c r="I934" s="501"/>
      <c r="J934" s="416"/>
    </row>
    <row r="935" spans="1:10" s="387" customFormat="1" x14ac:dyDescent="0.25">
      <c r="A935" s="417" t="s">
        <v>15856</v>
      </c>
      <c r="B935" s="432" t="s">
        <v>12047</v>
      </c>
      <c r="C935" s="418" t="s">
        <v>15857</v>
      </c>
      <c r="D935" s="419"/>
      <c r="E935" s="420"/>
      <c r="F935" s="421" t="s">
        <v>12047</v>
      </c>
      <c r="G935" s="427"/>
      <c r="H935" s="500"/>
      <c r="I935" s="500"/>
      <c r="J935" s="423"/>
    </row>
    <row r="936" spans="1:10" s="387" customFormat="1" ht="30" x14ac:dyDescent="0.25">
      <c r="A936" s="399" t="s">
        <v>739</v>
      </c>
      <c r="B936" s="515">
        <v>97667</v>
      </c>
      <c r="C936" s="516" t="s">
        <v>2027</v>
      </c>
      <c r="D936" s="400" t="s">
        <v>934</v>
      </c>
      <c r="E936" s="517">
        <v>40</v>
      </c>
      <c r="F936" s="453">
        <f>VLOOKUP(B936,'Relatório de Composições'!A:I,9,0)</f>
        <v>7.84</v>
      </c>
      <c r="G936" s="518">
        <f t="shared" ref="G936:G937" si="386">$J$1</f>
        <v>0.2026</v>
      </c>
      <c r="H936" s="519">
        <f t="shared" ref="H936:H937" si="387">F936*(1+G936)</f>
        <v>9.4283839999999994</v>
      </c>
      <c r="I936" s="519">
        <f t="shared" ref="I936:I937" si="388">ROUND((E936*H936),2)</f>
        <v>377.14</v>
      </c>
      <c r="J936" s="399"/>
    </row>
    <row r="937" spans="1:10" s="387" customFormat="1" ht="45" x14ac:dyDescent="0.25">
      <c r="A937" s="397" t="s">
        <v>740</v>
      </c>
      <c r="B937" s="510">
        <v>91834</v>
      </c>
      <c r="C937" s="511" t="s">
        <v>1869</v>
      </c>
      <c r="D937" s="398" t="s">
        <v>934</v>
      </c>
      <c r="E937" s="512">
        <v>630.04999999999995</v>
      </c>
      <c r="F937" s="443">
        <f>VLOOKUP(B937,'Relatório de Composições'!A:I,9,0)</f>
        <v>8.5400000000000009</v>
      </c>
      <c r="G937" s="513">
        <f t="shared" si="386"/>
        <v>0.2026</v>
      </c>
      <c r="H937" s="514">
        <f t="shared" si="387"/>
        <v>10.270204</v>
      </c>
      <c r="I937" s="514">
        <f t="shared" si="388"/>
        <v>6470.74</v>
      </c>
      <c r="J937" s="397"/>
    </row>
    <row r="938" spans="1:10" s="387" customFormat="1" x14ac:dyDescent="0.25">
      <c r="A938" s="525" t="s">
        <v>15858</v>
      </c>
      <c r="B938" s="526" t="s">
        <v>12047</v>
      </c>
      <c r="C938" s="527" t="s">
        <v>15859</v>
      </c>
      <c r="D938" s="425"/>
      <c r="E938" s="528"/>
      <c r="F938" s="426" t="s">
        <v>12047</v>
      </c>
      <c r="G938" s="529"/>
      <c r="H938" s="530"/>
      <c r="I938" s="530"/>
      <c r="J938" s="531"/>
    </row>
    <row r="939" spans="1:10" s="387" customFormat="1" ht="45" x14ac:dyDescent="0.25">
      <c r="A939" s="448" t="s">
        <v>742</v>
      </c>
      <c r="B939" s="520">
        <v>92341</v>
      </c>
      <c r="C939" s="521" t="s">
        <v>2029</v>
      </c>
      <c r="D939" s="447" t="s">
        <v>934</v>
      </c>
      <c r="E939" s="522">
        <v>14</v>
      </c>
      <c r="F939" s="449">
        <f>VLOOKUP(B939,'Relatório de Composições'!A:I,9,0)</f>
        <v>125.76</v>
      </c>
      <c r="G939" s="523">
        <f>$J$1</f>
        <v>0.2026</v>
      </c>
      <c r="H939" s="524">
        <f>F939*(1+G939)</f>
        <v>151.23897599999998</v>
      </c>
      <c r="I939" s="524">
        <f>ROUND((E939*H939),2)</f>
        <v>2117.35</v>
      </c>
      <c r="J939" s="448"/>
    </row>
    <row r="940" spans="1:10" s="387" customFormat="1" x14ac:dyDescent="0.25">
      <c r="A940" s="525" t="s">
        <v>15860</v>
      </c>
      <c r="B940" s="526" t="s">
        <v>12047</v>
      </c>
      <c r="C940" s="527" t="s">
        <v>15849</v>
      </c>
      <c r="D940" s="425"/>
      <c r="E940" s="528"/>
      <c r="F940" s="426" t="s">
        <v>12047</v>
      </c>
      <c r="G940" s="529"/>
      <c r="H940" s="530"/>
      <c r="I940" s="530"/>
      <c r="J940" s="531"/>
    </row>
    <row r="941" spans="1:10" s="387" customFormat="1" x14ac:dyDescent="0.25">
      <c r="A941" s="399" t="s">
        <v>744</v>
      </c>
      <c r="B941" s="515" t="s">
        <v>2030</v>
      </c>
      <c r="C941" s="516" t="s">
        <v>2031</v>
      </c>
      <c r="D941" s="400" t="s">
        <v>925</v>
      </c>
      <c r="E941" s="517">
        <v>20</v>
      </c>
      <c r="F941" s="453">
        <f>VLOOKUP(B941,'Relatório de Composições'!A:I,9,0)</f>
        <v>6.02</v>
      </c>
      <c r="G941" s="518">
        <f t="shared" ref="G941:G942" si="389">$J$1</f>
        <v>0.2026</v>
      </c>
      <c r="H941" s="519">
        <f t="shared" ref="H941:H942" si="390">F941*(1+G941)</f>
        <v>7.2396519999999986</v>
      </c>
      <c r="I941" s="519">
        <f t="shared" ref="I941:I942" si="391">ROUND((E941*H941),2)</f>
        <v>144.79</v>
      </c>
      <c r="J941" s="399"/>
    </row>
    <row r="942" spans="1:10" s="387" customFormat="1" x14ac:dyDescent="0.25">
      <c r="A942" s="397" t="s">
        <v>746</v>
      </c>
      <c r="B942" s="510" t="s">
        <v>2032</v>
      </c>
      <c r="C942" s="511" t="s">
        <v>2033</v>
      </c>
      <c r="D942" s="398" t="s">
        <v>925</v>
      </c>
      <c r="E942" s="512">
        <v>20</v>
      </c>
      <c r="F942" s="443">
        <f>VLOOKUP(B942,'Relatório de Composições'!A:I,9,0)</f>
        <v>4.5199999999999996</v>
      </c>
      <c r="G942" s="513">
        <f t="shared" si="389"/>
        <v>0.2026</v>
      </c>
      <c r="H942" s="514">
        <f t="shared" si="390"/>
        <v>5.435751999999999</v>
      </c>
      <c r="I942" s="514">
        <f t="shared" si="391"/>
        <v>108.72</v>
      </c>
      <c r="J942" s="397"/>
    </row>
    <row r="943" spans="1:10" s="387" customFormat="1" x14ac:dyDescent="0.25">
      <c r="A943" s="525" t="s">
        <v>15861</v>
      </c>
      <c r="B943" s="526" t="s">
        <v>12047</v>
      </c>
      <c r="C943" s="527" t="s">
        <v>15862</v>
      </c>
      <c r="D943" s="425"/>
      <c r="E943" s="528"/>
      <c r="F943" s="426" t="s">
        <v>12047</v>
      </c>
      <c r="G943" s="529"/>
      <c r="H943" s="530"/>
      <c r="I943" s="530"/>
      <c r="J943" s="531"/>
    </row>
    <row r="944" spans="1:10" s="387" customFormat="1" x14ac:dyDescent="0.25">
      <c r="A944" s="448" t="s">
        <v>748</v>
      </c>
      <c r="B944" s="520" t="s">
        <v>2034</v>
      </c>
      <c r="C944" s="521" t="s">
        <v>2035</v>
      </c>
      <c r="D944" s="447" t="s">
        <v>925</v>
      </c>
      <c r="E944" s="522">
        <v>3</v>
      </c>
      <c r="F944" s="449">
        <f>VLOOKUP(B944,'Relatório de Composições'!A:I,9,0)</f>
        <v>71.16</v>
      </c>
      <c r="G944" s="523">
        <f>$J$1</f>
        <v>0.2026</v>
      </c>
      <c r="H944" s="524">
        <f>F944*(1+G944)</f>
        <v>85.577015999999986</v>
      </c>
      <c r="I944" s="524">
        <f>ROUND((E944*H944),2)</f>
        <v>256.73</v>
      </c>
      <c r="J944" s="448"/>
    </row>
    <row r="945" spans="1:10" s="387" customFormat="1" x14ac:dyDescent="0.25">
      <c r="A945" s="404" t="s">
        <v>15863</v>
      </c>
      <c r="B945" s="429" t="s">
        <v>12047</v>
      </c>
      <c r="C945" s="405" t="s">
        <v>15864</v>
      </c>
      <c r="D945" s="406"/>
      <c r="E945" s="407"/>
      <c r="F945" s="408" t="s">
        <v>12047</v>
      </c>
      <c r="G945" s="430"/>
      <c r="H945" s="499"/>
      <c r="I945" s="499"/>
      <c r="J945" s="410"/>
    </row>
    <row r="946" spans="1:10" s="387" customFormat="1" x14ac:dyDescent="0.25">
      <c r="A946" s="417" t="s">
        <v>15865</v>
      </c>
      <c r="B946" s="432" t="s">
        <v>12047</v>
      </c>
      <c r="C946" s="418" t="s">
        <v>15866</v>
      </c>
      <c r="D946" s="419"/>
      <c r="E946" s="420"/>
      <c r="F946" s="421" t="s">
        <v>12047</v>
      </c>
      <c r="G946" s="427"/>
      <c r="H946" s="500"/>
      <c r="I946" s="500"/>
      <c r="J946" s="423"/>
    </row>
    <row r="947" spans="1:10" s="387" customFormat="1" ht="30" x14ac:dyDescent="0.25">
      <c r="A947" s="399" t="s">
        <v>15867</v>
      </c>
      <c r="B947" s="515" t="s">
        <v>2036</v>
      </c>
      <c r="C947" s="516" t="s">
        <v>2037</v>
      </c>
      <c r="D947" s="400" t="s">
        <v>925</v>
      </c>
      <c r="E947" s="517">
        <v>2</v>
      </c>
      <c r="F947" s="453">
        <f>VLOOKUP(B947,'Relatório de Composições'!A:I,9,0)</f>
        <v>109.22999999999999</v>
      </c>
      <c r="G947" s="518">
        <f t="shared" ref="G947:G949" si="392">$J$1</f>
        <v>0.2026</v>
      </c>
      <c r="H947" s="519">
        <f t="shared" ref="H947:H949" si="393">F947*(1+G947)</f>
        <v>131.35999799999996</v>
      </c>
      <c r="I947" s="519">
        <f t="shared" ref="I947:I949" si="394">ROUND((E947*H947),2)</f>
        <v>262.72000000000003</v>
      </c>
      <c r="J947" s="399"/>
    </row>
    <row r="948" spans="1:10" s="387" customFormat="1" ht="30" x14ac:dyDescent="0.25">
      <c r="A948" s="393" t="s">
        <v>15868</v>
      </c>
      <c r="B948" s="401" t="s">
        <v>15869</v>
      </c>
      <c r="C948" s="395" t="s">
        <v>2038</v>
      </c>
      <c r="D948" s="392" t="s">
        <v>925</v>
      </c>
      <c r="E948" s="509">
        <v>2</v>
      </c>
      <c r="F948" s="394">
        <f>VLOOKUP(B948,'Relatório de Composições'!A:I,9,0)</f>
        <v>52.94</v>
      </c>
      <c r="G948" s="396">
        <f t="shared" si="392"/>
        <v>0.2026</v>
      </c>
      <c r="H948" s="402">
        <f t="shared" si="393"/>
        <v>63.665643999999993</v>
      </c>
      <c r="I948" s="402">
        <f t="shared" si="394"/>
        <v>127.33</v>
      </c>
      <c r="J948" s="393"/>
    </row>
    <row r="949" spans="1:10" s="387" customFormat="1" ht="45" x14ac:dyDescent="0.25">
      <c r="A949" s="397" t="s">
        <v>15870</v>
      </c>
      <c r="B949" s="510" t="s">
        <v>2039</v>
      </c>
      <c r="C949" s="511" t="s">
        <v>2040</v>
      </c>
      <c r="D949" s="398" t="s">
        <v>925</v>
      </c>
      <c r="E949" s="512">
        <v>1</v>
      </c>
      <c r="F949" s="443">
        <f>VLOOKUP(B949,'Relatório de Composições'!A:I,9,0)</f>
        <v>4442.6100000000006</v>
      </c>
      <c r="G949" s="513">
        <f t="shared" si="392"/>
        <v>0.2026</v>
      </c>
      <c r="H949" s="514">
        <f t="shared" si="393"/>
        <v>5342.6827860000003</v>
      </c>
      <c r="I949" s="514">
        <f t="shared" si="394"/>
        <v>5342.68</v>
      </c>
      <c r="J949" s="397"/>
    </row>
    <row r="950" spans="1:10" s="387" customFormat="1" ht="30" x14ac:dyDescent="0.25">
      <c r="A950" s="525" t="s">
        <v>15871</v>
      </c>
      <c r="B950" s="526" t="s">
        <v>12047</v>
      </c>
      <c r="C950" s="527" t="s">
        <v>15872</v>
      </c>
      <c r="D950" s="425"/>
      <c r="E950" s="528"/>
      <c r="F950" s="426" t="s">
        <v>12047</v>
      </c>
      <c r="G950" s="529"/>
      <c r="H950" s="530"/>
      <c r="I950" s="530"/>
      <c r="J950" s="531"/>
    </row>
    <row r="951" spans="1:10" s="387" customFormat="1" ht="45" x14ac:dyDescent="0.25">
      <c r="A951" s="448" t="s">
        <v>15873</v>
      </c>
      <c r="B951" s="520">
        <v>95746</v>
      </c>
      <c r="C951" s="521" t="s">
        <v>1880</v>
      </c>
      <c r="D951" s="447" t="s">
        <v>934</v>
      </c>
      <c r="E951" s="522">
        <v>20</v>
      </c>
      <c r="F951" s="449">
        <f>VLOOKUP(B951,'Relatório de Composições'!A:I,9,0)</f>
        <v>24.020000000000003</v>
      </c>
      <c r="G951" s="523">
        <f>$J$1</f>
        <v>0.2026</v>
      </c>
      <c r="H951" s="524">
        <f>F951*(1+G951)</f>
        <v>28.886452000000002</v>
      </c>
      <c r="I951" s="524">
        <f>ROUND((E951*H951),2)</f>
        <v>577.73</v>
      </c>
      <c r="J951" s="448"/>
    </row>
    <row r="952" spans="1:10" s="387" customFormat="1" x14ac:dyDescent="0.25">
      <c r="A952" s="525" t="s">
        <v>15874</v>
      </c>
      <c r="B952" s="526" t="s">
        <v>12047</v>
      </c>
      <c r="C952" s="527" t="s">
        <v>15875</v>
      </c>
      <c r="D952" s="425"/>
      <c r="E952" s="528"/>
      <c r="F952" s="426" t="s">
        <v>12047</v>
      </c>
      <c r="G952" s="529"/>
      <c r="H952" s="530"/>
      <c r="I952" s="530"/>
      <c r="J952" s="531"/>
    </row>
    <row r="953" spans="1:10" s="387" customFormat="1" ht="45" x14ac:dyDescent="0.25">
      <c r="A953" s="399" t="s">
        <v>15876</v>
      </c>
      <c r="B953" s="515">
        <v>91926</v>
      </c>
      <c r="C953" s="516" t="s">
        <v>938</v>
      </c>
      <c r="D953" s="400" t="s">
        <v>934</v>
      </c>
      <c r="E953" s="517">
        <v>180</v>
      </c>
      <c r="F953" s="453">
        <f>VLOOKUP(B953,'Relatório de Composições'!A:I,9,0)</f>
        <v>4.2600000000000007</v>
      </c>
      <c r="G953" s="518">
        <f t="shared" ref="G953:G954" si="395">$J$1</f>
        <v>0.2026</v>
      </c>
      <c r="H953" s="519">
        <f t="shared" ref="H953:H954" si="396">F953*(1+G953)</f>
        <v>5.1230760000000002</v>
      </c>
      <c r="I953" s="519">
        <f t="shared" ref="I953:I954" si="397">ROUND((E953*H953),2)</f>
        <v>922.15</v>
      </c>
      <c r="J953" s="399"/>
    </row>
    <row r="954" spans="1:10" s="387" customFormat="1" ht="30" x14ac:dyDescent="0.25">
      <c r="A954" s="397" t="s">
        <v>15877</v>
      </c>
      <c r="B954" s="510" t="s">
        <v>2041</v>
      </c>
      <c r="C954" s="511" t="s">
        <v>2042</v>
      </c>
      <c r="D954" s="398" t="s">
        <v>934</v>
      </c>
      <c r="E954" s="512">
        <v>60</v>
      </c>
      <c r="F954" s="443">
        <f>VLOOKUP(B954,'Relatório de Composições'!A:I,9,0)</f>
        <v>15.27</v>
      </c>
      <c r="G954" s="513">
        <f t="shared" si="395"/>
        <v>0.2026</v>
      </c>
      <c r="H954" s="514">
        <f t="shared" si="396"/>
        <v>18.363701999999996</v>
      </c>
      <c r="I954" s="514">
        <f t="shared" si="397"/>
        <v>1101.82</v>
      </c>
      <c r="J954" s="397"/>
    </row>
    <row r="955" spans="1:10" s="387" customFormat="1" x14ac:dyDescent="0.25">
      <c r="A955" s="404" t="s">
        <v>15878</v>
      </c>
      <c r="B955" s="429" t="s">
        <v>12047</v>
      </c>
      <c r="C955" s="405" t="s">
        <v>15741</v>
      </c>
      <c r="D955" s="406"/>
      <c r="E955" s="407"/>
      <c r="F955" s="408" t="s">
        <v>12047</v>
      </c>
      <c r="G955" s="430"/>
      <c r="H955" s="499"/>
      <c r="I955" s="499"/>
      <c r="J955" s="410"/>
    </row>
    <row r="956" spans="1:10" s="387" customFormat="1" x14ac:dyDescent="0.25">
      <c r="A956" s="417" t="s">
        <v>15879</v>
      </c>
      <c r="B956" s="432" t="s">
        <v>12047</v>
      </c>
      <c r="C956" s="418" t="s">
        <v>15880</v>
      </c>
      <c r="D956" s="419"/>
      <c r="E956" s="420"/>
      <c r="F956" s="421" t="s">
        <v>12047</v>
      </c>
      <c r="G956" s="427"/>
      <c r="H956" s="500"/>
      <c r="I956" s="500"/>
      <c r="J956" s="423"/>
    </row>
    <row r="957" spans="1:10" s="387" customFormat="1" ht="45" x14ac:dyDescent="0.25">
      <c r="A957" s="399" t="s">
        <v>753</v>
      </c>
      <c r="B957" s="515">
        <v>95789</v>
      </c>
      <c r="C957" s="516" t="s">
        <v>1909</v>
      </c>
      <c r="D957" s="400" t="s">
        <v>925</v>
      </c>
      <c r="E957" s="517">
        <v>4</v>
      </c>
      <c r="F957" s="453">
        <f>VLOOKUP(B957,'Relatório de Composições'!A:I,9,0)</f>
        <v>27.160000000000004</v>
      </c>
      <c r="G957" s="518">
        <f t="shared" ref="G957:G959" si="398">$J$1</f>
        <v>0.2026</v>
      </c>
      <c r="H957" s="519">
        <f t="shared" ref="H957:H959" si="399">F957*(1+G957)</f>
        <v>32.662616</v>
      </c>
      <c r="I957" s="519">
        <f t="shared" ref="I957:I959" si="400">ROUND((E957*H957),2)</f>
        <v>130.65</v>
      </c>
      <c r="J957" s="399"/>
    </row>
    <row r="958" spans="1:10" s="387" customFormat="1" ht="45" x14ac:dyDescent="0.25">
      <c r="A958" s="393" t="s">
        <v>754</v>
      </c>
      <c r="B958" s="401">
        <v>95796</v>
      </c>
      <c r="C958" s="395" t="s">
        <v>1913</v>
      </c>
      <c r="D958" s="392" t="s">
        <v>925</v>
      </c>
      <c r="E958" s="509">
        <v>2</v>
      </c>
      <c r="F958" s="394">
        <f>VLOOKUP(B958,'Relatório de Composições'!A:I,9,0)</f>
        <v>31.9</v>
      </c>
      <c r="G958" s="396">
        <f t="shared" si="398"/>
        <v>0.2026</v>
      </c>
      <c r="H958" s="402">
        <f t="shared" si="399"/>
        <v>38.362939999999995</v>
      </c>
      <c r="I958" s="402">
        <f t="shared" si="400"/>
        <v>76.73</v>
      </c>
      <c r="J958" s="393"/>
    </row>
    <row r="959" spans="1:10" s="387" customFormat="1" x14ac:dyDescent="0.25">
      <c r="A959" s="397" t="s">
        <v>755</v>
      </c>
      <c r="B959" s="510" t="s">
        <v>2032</v>
      </c>
      <c r="C959" s="511" t="s">
        <v>2033</v>
      </c>
      <c r="D959" s="398" t="s">
        <v>925</v>
      </c>
      <c r="E959" s="512">
        <v>2</v>
      </c>
      <c r="F959" s="443">
        <f>VLOOKUP(B959,'Relatório de Composições'!A:I,9,0)</f>
        <v>4.5199999999999996</v>
      </c>
      <c r="G959" s="513">
        <f t="shared" si="398"/>
        <v>0.2026</v>
      </c>
      <c r="H959" s="514">
        <f t="shared" si="399"/>
        <v>5.435751999999999</v>
      </c>
      <c r="I959" s="514">
        <f t="shared" si="400"/>
        <v>10.87</v>
      </c>
      <c r="J959" s="397"/>
    </row>
    <row r="960" spans="1:10" s="387" customFormat="1" x14ac:dyDescent="0.25">
      <c r="A960" s="525" t="s">
        <v>15881</v>
      </c>
      <c r="B960" s="526" t="s">
        <v>12047</v>
      </c>
      <c r="C960" s="527" t="s">
        <v>15882</v>
      </c>
      <c r="D960" s="425"/>
      <c r="E960" s="528"/>
      <c r="F960" s="426" t="s">
        <v>12047</v>
      </c>
      <c r="G960" s="529"/>
      <c r="H960" s="530"/>
      <c r="I960" s="530"/>
      <c r="J960" s="531"/>
    </row>
    <row r="961" spans="1:10" s="387" customFormat="1" ht="45" x14ac:dyDescent="0.25">
      <c r="A961" s="399" t="s">
        <v>756</v>
      </c>
      <c r="B961" s="515">
        <v>91943</v>
      </c>
      <c r="C961" s="516" t="s">
        <v>2019</v>
      </c>
      <c r="D961" s="400" t="s">
        <v>925</v>
      </c>
      <c r="E961" s="517">
        <v>2</v>
      </c>
      <c r="F961" s="453">
        <f>VLOOKUP(B961,'Relatório de Composições'!A:I,9,0)</f>
        <v>17.55</v>
      </c>
      <c r="G961" s="518">
        <f>$J$1</f>
        <v>0.2026</v>
      </c>
      <c r="H961" s="519">
        <f>F961*(1+G961)</f>
        <v>21.105629999999998</v>
      </c>
      <c r="I961" s="519">
        <f>ROUND((E961*H961),2)</f>
        <v>42.21</v>
      </c>
      <c r="J961" s="399"/>
    </row>
    <row r="962" spans="1:10" s="387" customFormat="1" x14ac:dyDescent="0.25">
      <c r="A962" s="458"/>
      <c r="B962" s="482"/>
      <c r="C962" s="483"/>
      <c r="D962" s="457"/>
      <c r="E962" s="484"/>
      <c r="F962" s="459"/>
      <c r="G962" s="485"/>
      <c r="H962" s="486"/>
      <c r="I962" s="486"/>
      <c r="J962" s="458"/>
    </row>
    <row r="963" spans="1:10" s="387" customFormat="1" x14ac:dyDescent="0.25">
      <c r="A963" s="502"/>
      <c r="B963" s="503"/>
      <c r="C963" s="437" t="s">
        <v>15883</v>
      </c>
      <c r="D963" s="504"/>
      <c r="E963" s="505"/>
      <c r="F963" s="506"/>
      <c r="G963" s="507"/>
      <c r="H963" s="508"/>
      <c r="I963" s="508"/>
      <c r="J963" s="438">
        <f>SUM(I799:I961)</f>
        <v>514757.68999999983</v>
      </c>
    </row>
    <row r="964" spans="1:10" s="387" customFormat="1" x14ac:dyDescent="0.25">
      <c r="A964" s="458"/>
      <c r="B964" s="482"/>
      <c r="C964" s="483"/>
      <c r="D964" s="457"/>
      <c r="E964" s="484"/>
      <c r="F964" s="459"/>
      <c r="G964" s="485"/>
      <c r="H964" s="486"/>
      <c r="I964" s="486"/>
      <c r="J964" s="458"/>
    </row>
    <row r="965" spans="1:10" s="387" customFormat="1" x14ac:dyDescent="0.25">
      <c r="A965" s="404" t="s">
        <v>15884</v>
      </c>
      <c r="B965" s="429" t="s">
        <v>12047</v>
      </c>
      <c r="C965" s="405" t="s">
        <v>15885</v>
      </c>
      <c r="D965" s="406"/>
      <c r="E965" s="407"/>
      <c r="F965" s="408" t="s">
        <v>12047</v>
      </c>
      <c r="G965" s="430"/>
      <c r="H965" s="499"/>
      <c r="I965" s="499"/>
      <c r="J965" s="410"/>
    </row>
    <row r="966" spans="1:10" s="387" customFormat="1" x14ac:dyDescent="0.25">
      <c r="A966" s="411" t="s">
        <v>15886</v>
      </c>
      <c r="B966" s="433" t="s">
        <v>12047</v>
      </c>
      <c r="C966" s="412" t="s">
        <v>15887</v>
      </c>
      <c r="D966" s="413"/>
      <c r="E966" s="414"/>
      <c r="F966" s="415" t="s">
        <v>12047</v>
      </c>
      <c r="G966" s="431"/>
      <c r="H966" s="501"/>
      <c r="I966" s="501"/>
      <c r="J966" s="416"/>
    </row>
    <row r="967" spans="1:10" s="387" customFormat="1" x14ac:dyDescent="0.25">
      <c r="A967" s="411" t="s">
        <v>15888</v>
      </c>
      <c r="B967" s="433" t="s">
        <v>12047</v>
      </c>
      <c r="C967" s="412" t="s">
        <v>15889</v>
      </c>
      <c r="D967" s="413"/>
      <c r="E967" s="414"/>
      <c r="F967" s="415" t="s">
        <v>12047</v>
      </c>
      <c r="G967" s="431"/>
      <c r="H967" s="501"/>
      <c r="I967" s="501"/>
      <c r="J967" s="416"/>
    </row>
    <row r="968" spans="1:10" s="387" customFormat="1" x14ac:dyDescent="0.25">
      <c r="A968" s="411" t="s">
        <v>15890</v>
      </c>
      <c r="B968" s="433" t="s">
        <v>12047</v>
      </c>
      <c r="C968" s="412" t="s">
        <v>15891</v>
      </c>
      <c r="D968" s="413"/>
      <c r="E968" s="414"/>
      <c r="F968" s="415" t="s">
        <v>12047</v>
      </c>
      <c r="G968" s="431"/>
      <c r="H968" s="501"/>
      <c r="I968" s="501"/>
      <c r="J968" s="416"/>
    </row>
    <row r="969" spans="1:10" s="387" customFormat="1" x14ac:dyDescent="0.25">
      <c r="A969" s="417" t="s">
        <v>15892</v>
      </c>
      <c r="B969" s="432" t="s">
        <v>12047</v>
      </c>
      <c r="C969" s="418" t="s">
        <v>15893</v>
      </c>
      <c r="D969" s="419"/>
      <c r="E969" s="420"/>
      <c r="F969" s="421" t="s">
        <v>12047</v>
      </c>
      <c r="G969" s="427"/>
      <c r="H969" s="500"/>
      <c r="I969" s="500"/>
      <c r="J969" s="423"/>
    </row>
    <row r="970" spans="1:10" s="387" customFormat="1" ht="60" x14ac:dyDescent="0.25">
      <c r="A970" s="399" t="s">
        <v>762</v>
      </c>
      <c r="B970" s="515">
        <v>97328</v>
      </c>
      <c r="C970" s="516" t="s">
        <v>2043</v>
      </c>
      <c r="D970" s="400" t="s">
        <v>934</v>
      </c>
      <c r="E970" s="517">
        <v>3.75</v>
      </c>
      <c r="F970" s="453">
        <f>VLOOKUP(B970,'Relatório de Composições'!A:I,9,0)</f>
        <v>51.15</v>
      </c>
      <c r="G970" s="518">
        <f t="shared" ref="G970:G972" si="401">$J$1</f>
        <v>0.2026</v>
      </c>
      <c r="H970" s="519">
        <f t="shared" ref="H970:H972" si="402">F970*(1+G970)</f>
        <v>61.512989999999995</v>
      </c>
      <c r="I970" s="519">
        <f t="shared" ref="I970:I972" si="403">ROUND((E970*H970),2)</f>
        <v>230.67</v>
      </c>
      <c r="J970" s="399"/>
    </row>
    <row r="971" spans="1:10" s="387" customFormat="1" ht="60" x14ac:dyDescent="0.25">
      <c r="A971" s="393" t="s">
        <v>764</v>
      </c>
      <c r="B971" s="401">
        <v>97330</v>
      </c>
      <c r="C971" s="395" t="s">
        <v>2046</v>
      </c>
      <c r="D971" s="392" t="s">
        <v>934</v>
      </c>
      <c r="E971" s="509">
        <v>18.399999999999999</v>
      </c>
      <c r="F971" s="394">
        <f>VLOOKUP(B971,'Relatório de Composições'!A:I,9,0)</f>
        <v>79.12</v>
      </c>
      <c r="G971" s="396">
        <f t="shared" si="401"/>
        <v>0.2026</v>
      </c>
      <c r="H971" s="402">
        <f t="shared" si="402"/>
        <v>95.149711999999994</v>
      </c>
      <c r="I971" s="402">
        <f t="shared" si="403"/>
        <v>1750.75</v>
      </c>
      <c r="J971" s="393"/>
    </row>
    <row r="972" spans="1:10" s="387" customFormat="1" ht="60" x14ac:dyDescent="0.25">
      <c r="A972" s="397" t="s">
        <v>766</v>
      </c>
      <c r="B972" s="510">
        <v>97331</v>
      </c>
      <c r="C972" s="511" t="s">
        <v>2049</v>
      </c>
      <c r="D972" s="398" t="s">
        <v>934</v>
      </c>
      <c r="E972" s="512">
        <v>14.65</v>
      </c>
      <c r="F972" s="443">
        <f>VLOOKUP(B972,'Relatório de Composições'!A:I,9,0)</f>
        <v>30.189999999999998</v>
      </c>
      <c r="G972" s="513">
        <f t="shared" si="401"/>
        <v>0.2026</v>
      </c>
      <c r="H972" s="514">
        <f t="shared" si="402"/>
        <v>36.306493999999994</v>
      </c>
      <c r="I972" s="514">
        <f t="shared" si="403"/>
        <v>531.89</v>
      </c>
      <c r="J972" s="397"/>
    </row>
    <row r="973" spans="1:10" s="387" customFormat="1" x14ac:dyDescent="0.25">
      <c r="A973" s="525" t="s">
        <v>15894</v>
      </c>
      <c r="B973" s="526" t="s">
        <v>12047</v>
      </c>
      <c r="C973" s="527" t="s">
        <v>15743</v>
      </c>
      <c r="D973" s="425"/>
      <c r="E973" s="528"/>
      <c r="F973" s="426" t="s">
        <v>12047</v>
      </c>
      <c r="G973" s="529"/>
      <c r="H973" s="530"/>
      <c r="I973" s="530"/>
      <c r="J973" s="531"/>
    </row>
    <row r="974" spans="1:10" s="387" customFormat="1" ht="30" x14ac:dyDescent="0.25">
      <c r="A974" s="448" t="s">
        <v>767</v>
      </c>
      <c r="B974" s="520">
        <v>89356</v>
      </c>
      <c r="C974" s="521" t="s">
        <v>1551</v>
      </c>
      <c r="D974" s="447" t="s">
        <v>934</v>
      </c>
      <c r="E974" s="522">
        <v>85</v>
      </c>
      <c r="F974" s="449">
        <f>VLOOKUP(B974,'Relatório de Composições'!A:I,9,0)</f>
        <v>19.870000000000005</v>
      </c>
      <c r="G974" s="523">
        <f>$J$1</f>
        <v>0.2026</v>
      </c>
      <c r="H974" s="524">
        <f>F974*(1+G974)</f>
        <v>23.895662000000005</v>
      </c>
      <c r="I974" s="524">
        <f>ROUND((E974*H974),2)</f>
        <v>2031.13</v>
      </c>
      <c r="J974" s="448"/>
    </row>
    <row r="975" spans="1:10" s="387" customFormat="1" x14ac:dyDescent="0.25">
      <c r="A975" s="525" t="s">
        <v>15895</v>
      </c>
      <c r="B975" s="526" t="s">
        <v>12047</v>
      </c>
      <c r="C975" s="527" t="s">
        <v>15849</v>
      </c>
      <c r="D975" s="425"/>
      <c r="E975" s="528"/>
      <c r="F975" s="426" t="s">
        <v>12047</v>
      </c>
      <c r="G975" s="529"/>
      <c r="H975" s="530"/>
      <c r="I975" s="530"/>
      <c r="J975" s="531"/>
    </row>
    <row r="976" spans="1:10" s="387" customFormat="1" ht="45" x14ac:dyDescent="0.25">
      <c r="A976" s="448" t="s">
        <v>768</v>
      </c>
      <c r="B976" s="520">
        <v>89362</v>
      </c>
      <c r="C976" s="521" t="s">
        <v>1602</v>
      </c>
      <c r="D976" s="447" t="s">
        <v>925</v>
      </c>
      <c r="E976" s="522">
        <v>28</v>
      </c>
      <c r="F976" s="449">
        <f>VLOOKUP(B976,'Relatório de Composições'!A:I,9,0)</f>
        <v>8.1999999999999993</v>
      </c>
      <c r="G976" s="523">
        <f>$J$1</f>
        <v>0.2026</v>
      </c>
      <c r="H976" s="524">
        <f>F976*(1+G976)</f>
        <v>9.8613199999999974</v>
      </c>
      <c r="I976" s="524">
        <f>ROUND((E976*H976),2)</f>
        <v>276.12</v>
      </c>
      <c r="J976" s="448"/>
    </row>
    <row r="977" spans="1:10" s="387" customFormat="1" x14ac:dyDescent="0.25">
      <c r="A977" s="404" t="s">
        <v>15907</v>
      </c>
      <c r="B977" s="429" t="s">
        <v>12047</v>
      </c>
      <c r="C977" s="405" t="s">
        <v>15908</v>
      </c>
      <c r="D977" s="406"/>
      <c r="E977" s="407"/>
      <c r="F977" s="408" t="s">
        <v>12047</v>
      </c>
      <c r="G977" s="430"/>
      <c r="H977" s="499"/>
      <c r="I977" s="499"/>
      <c r="J977" s="410"/>
    </row>
    <row r="978" spans="1:10" s="387" customFormat="1" x14ac:dyDescent="0.25">
      <c r="A978" s="417" t="s">
        <v>15909</v>
      </c>
      <c r="B978" s="432" t="s">
        <v>12047</v>
      </c>
      <c r="C978" s="418" t="s">
        <v>15891</v>
      </c>
      <c r="D978" s="419"/>
      <c r="E978" s="420"/>
      <c r="F978" s="421" t="s">
        <v>12047</v>
      </c>
      <c r="G978" s="427"/>
      <c r="H978" s="500"/>
      <c r="I978" s="500"/>
      <c r="J978" s="423"/>
    </row>
    <row r="979" spans="1:10" s="387" customFormat="1" ht="45" x14ac:dyDescent="0.25">
      <c r="A979" s="399" t="s">
        <v>15910</v>
      </c>
      <c r="B979" s="515">
        <v>92688</v>
      </c>
      <c r="C979" s="516" t="s">
        <v>2056</v>
      </c>
      <c r="D979" s="400" t="s">
        <v>934</v>
      </c>
      <c r="E979" s="517">
        <v>60.2</v>
      </c>
      <c r="F979" s="453">
        <f>VLOOKUP(B979,'Relatório de Composições'!A:I,9,0)</f>
        <v>46.13</v>
      </c>
      <c r="G979" s="518">
        <f t="shared" ref="G979:G980" si="404">$J$1</f>
        <v>0.2026</v>
      </c>
      <c r="H979" s="519">
        <f t="shared" ref="H979:H980" si="405">F979*(1+G979)</f>
        <v>55.475937999999999</v>
      </c>
      <c r="I979" s="519">
        <f t="shared" ref="I979:I980" si="406">ROUND((E979*H979),2)</f>
        <v>3339.65</v>
      </c>
      <c r="J979" s="399"/>
    </row>
    <row r="980" spans="1:10" s="387" customFormat="1" ht="30" x14ac:dyDescent="0.25">
      <c r="A980" s="397" t="s">
        <v>15911</v>
      </c>
      <c r="B980" s="510" t="s">
        <v>2058</v>
      </c>
      <c r="C980" s="511" t="s">
        <v>2059</v>
      </c>
      <c r="D980" s="398" t="s">
        <v>925</v>
      </c>
      <c r="E980" s="512">
        <v>6</v>
      </c>
      <c r="F980" s="443">
        <f>VLOOKUP(B980,'Relatório de Composições'!A:I,9,0)</f>
        <v>22.39</v>
      </c>
      <c r="G980" s="513">
        <f t="shared" si="404"/>
        <v>0.2026</v>
      </c>
      <c r="H980" s="514">
        <f t="shared" si="405"/>
        <v>26.926213999999998</v>
      </c>
      <c r="I980" s="514">
        <f t="shared" si="406"/>
        <v>161.56</v>
      </c>
      <c r="J980" s="397"/>
    </row>
    <row r="981" spans="1:10" s="387" customFormat="1" x14ac:dyDescent="0.25">
      <c r="A981" s="404" t="s">
        <v>15912</v>
      </c>
      <c r="B981" s="429" t="s">
        <v>12047</v>
      </c>
      <c r="C981" s="405" t="s">
        <v>15849</v>
      </c>
      <c r="D981" s="406"/>
      <c r="E981" s="407"/>
      <c r="F981" s="408" t="s">
        <v>12047</v>
      </c>
      <c r="G981" s="430"/>
      <c r="H981" s="499"/>
      <c r="I981" s="499"/>
      <c r="J981" s="410"/>
    </row>
    <row r="982" spans="1:10" s="387" customFormat="1" x14ac:dyDescent="0.25">
      <c r="A982" s="417" t="s">
        <v>15913</v>
      </c>
      <c r="B982" s="432" t="s">
        <v>12047</v>
      </c>
      <c r="C982" s="418" t="s">
        <v>15914</v>
      </c>
      <c r="D982" s="419"/>
      <c r="E982" s="420"/>
      <c r="F982" s="421" t="s">
        <v>12047</v>
      </c>
      <c r="G982" s="427"/>
      <c r="H982" s="500"/>
      <c r="I982" s="500"/>
      <c r="J982" s="423"/>
    </row>
    <row r="983" spans="1:10" s="387" customFormat="1" ht="45" x14ac:dyDescent="0.25">
      <c r="A983" s="399" t="s">
        <v>784</v>
      </c>
      <c r="B983" s="515">
        <v>92699</v>
      </c>
      <c r="C983" s="516" t="s">
        <v>2060</v>
      </c>
      <c r="D983" s="400" t="s">
        <v>925</v>
      </c>
      <c r="E983" s="517">
        <v>2</v>
      </c>
      <c r="F983" s="453">
        <f>VLOOKUP(B983,'Relatório de Composições'!A:I,9,0)</f>
        <v>17.64</v>
      </c>
      <c r="G983" s="518">
        <f t="shared" ref="G983:G984" si="407">$J$1</f>
        <v>0.2026</v>
      </c>
      <c r="H983" s="519">
        <f t="shared" ref="H983:H984" si="408">F983*(1+G983)</f>
        <v>21.213863999999997</v>
      </c>
      <c r="I983" s="519">
        <f t="shared" ref="I983:I984" si="409">ROUND((E983*H983),2)</f>
        <v>42.43</v>
      </c>
      <c r="J983" s="399"/>
    </row>
    <row r="984" spans="1:10" s="387" customFormat="1" ht="45" x14ac:dyDescent="0.25">
      <c r="A984" s="397" t="s">
        <v>786</v>
      </c>
      <c r="B984" s="510">
        <v>92701</v>
      </c>
      <c r="C984" s="511" t="s">
        <v>2063</v>
      </c>
      <c r="D984" s="398" t="s">
        <v>925</v>
      </c>
      <c r="E984" s="512">
        <v>8</v>
      </c>
      <c r="F984" s="443">
        <f>VLOOKUP(B984,'Relatório de Composições'!A:I,9,0)</f>
        <v>28.78</v>
      </c>
      <c r="G984" s="513">
        <f t="shared" si="407"/>
        <v>0.2026</v>
      </c>
      <c r="H984" s="514">
        <f t="shared" si="408"/>
        <v>34.610827999999998</v>
      </c>
      <c r="I984" s="514">
        <f t="shared" si="409"/>
        <v>276.89</v>
      </c>
      <c r="J984" s="397"/>
    </row>
    <row r="985" spans="1:10" s="387" customFormat="1" x14ac:dyDescent="0.25">
      <c r="A985" s="525" t="s">
        <v>15915</v>
      </c>
      <c r="B985" s="526" t="s">
        <v>12047</v>
      </c>
      <c r="C985" s="527" t="s">
        <v>15916</v>
      </c>
      <c r="D985" s="425"/>
      <c r="E985" s="528"/>
      <c r="F985" s="426" t="s">
        <v>12047</v>
      </c>
      <c r="G985" s="529"/>
      <c r="H985" s="530"/>
      <c r="I985" s="530"/>
      <c r="J985" s="531"/>
    </row>
    <row r="986" spans="1:10" s="387" customFormat="1" ht="45" x14ac:dyDescent="0.25">
      <c r="A986" s="399" t="s">
        <v>788</v>
      </c>
      <c r="B986" s="515">
        <v>92694</v>
      </c>
      <c r="C986" s="516" t="s">
        <v>2065</v>
      </c>
      <c r="D986" s="400" t="s">
        <v>925</v>
      </c>
      <c r="E986" s="517">
        <v>2</v>
      </c>
      <c r="F986" s="453">
        <f>VLOOKUP(B986,'Relatório de Composições'!A:I,9,0)</f>
        <v>20.170000000000002</v>
      </c>
      <c r="G986" s="518">
        <f t="shared" ref="G986:G987" si="410">$J$1</f>
        <v>0.2026</v>
      </c>
      <c r="H986" s="519">
        <f t="shared" ref="H986:H987" si="411">F986*(1+G986)</f>
        <v>24.256442</v>
      </c>
      <c r="I986" s="519">
        <f t="shared" ref="I986:I987" si="412">ROUND((E986*H986),2)</f>
        <v>48.51</v>
      </c>
      <c r="J986" s="399"/>
    </row>
    <row r="987" spans="1:10" s="387" customFormat="1" ht="45" x14ac:dyDescent="0.25">
      <c r="A987" s="397" t="s">
        <v>790</v>
      </c>
      <c r="B987" s="510">
        <v>92692</v>
      </c>
      <c r="C987" s="511" t="s">
        <v>2067</v>
      </c>
      <c r="D987" s="398" t="s">
        <v>925</v>
      </c>
      <c r="E987" s="512">
        <v>8</v>
      </c>
      <c r="F987" s="443">
        <f>VLOOKUP(B987,'Relatório de Composições'!A:I,9,0)</f>
        <v>12.809999999999999</v>
      </c>
      <c r="G987" s="513">
        <f t="shared" si="410"/>
        <v>0.2026</v>
      </c>
      <c r="H987" s="514">
        <f t="shared" si="411"/>
        <v>15.405305999999998</v>
      </c>
      <c r="I987" s="514">
        <f t="shared" si="412"/>
        <v>123.24</v>
      </c>
      <c r="J987" s="397"/>
    </row>
    <row r="988" spans="1:10" s="387" customFormat="1" x14ac:dyDescent="0.25">
      <c r="A988" s="525" t="s">
        <v>15917</v>
      </c>
      <c r="B988" s="526" t="s">
        <v>12047</v>
      </c>
      <c r="C988" s="527" t="s">
        <v>15394</v>
      </c>
      <c r="D988" s="425"/>
      <c r="E988" s="528"/>
      <c r="F988" s="426" t="s">
        <v>12047</v>
      </c>
      <c r="G988" s="529"/>
      <c r="H988" s="530"/>
      <c r="I988" s="530"/>
      <c r="J988" s="531"/>
    </row>
    <row r="989" spans="1:10" s="387" customFormat="1" ht="30" x14ac:dyDescent="0.25">
      <c r="A989" s="399" t="s">
        <v>792</v>
      </c>
      <c r="B989" s="515" t="s">
        <v>2069</v>
      </c>
      <c r="C989" s="516" t="s">
        <v>2070</v>
      </c>
      <c r="D989" s="400" t="s">
        <v>925</v>
      </c>
      <c r="E989" s="517">
        <v>7</v>
      </c>
      <c r="F989" s="453">
        <f>VLOOKUP(B989,'Relatório de Composições'!A:I,9,0)</f>
        <v>16.310000000000002</v>
      </c>
      <c r="G989" s="518">
        <f t="shared" ref="G989:G990" si="413">$J$1</f>
        <v>0.2026</v>
      </c>
      <c r="H989" s="519">
        <f t="shared" ref="H989:H990" si="414">F989*(1+G989)</f>
        <v>19.614406000000002</v>
      </c>
      <c r="I989" s="519">
        <f t="shared" ref="I989:I990" si="415">ROUND((E989*H989),2)</f>
        <v>137.30000000000001</v>
      </c>
      <c r="J989" s="399"/>
    </row>
    <row r="990" spans="1:10" s="387" customFormat="1" ht="45" x14ac:dyDescent="0.25">
      <c r="A990" s="397" t="s">
        <v>794</v>
      </c>
      <c r="B990" s="510">
        <v>92705</v>
      </c>
      <c r="C990" s="511" t="s">
        <v>2071</v>
      </c>
      <c r="D990" s="398" t="s">
        <v>925</v>
      </c>
      <c r="E990" s="512">
        <v>1</v>
      </c>
      <c r="F990" s="443">
        <f>VLOOKUP(B990,'Relatório de Composições'!A:I,9,0)</f>
        <v>37.99</v>
      </c>
      <c r="G990" s="513">
        <f t="shared" si="413"/>
        <v>0.2026</v>
      </c>
      <c r="H990" s="514">
        <f t="shared" si="414"/>
        <v>45.686774</v>
      </c>
      <c r="I990" s="514">
        <f t="shared" si="415"/>
        <v>45.69</v>
      </c>
      <c r="J990" s="397"/>
    </row>
    <row r="991" spans="1:10" s="387" customFormat="1" x14ac:dyDescent="0.25">
      <c r="A991" s="525" t="s">
        <v>15918</v>
      </c>
      <c r="B991" s="526" t="s">
        <v>12047</v>
      </c>
      <c r="C991" s="527" t="s">
        <v>15406</v>
      </c>
      <c r="D991" s="425"/>
      <c r="E991" s="528"/>
      <c r="F991" s="426" t="s">
        <v>12047</v>
      </c>
      <c r="G991" s="529"/>
      <c r="H991" s="530"/>
      <c r="I991" s="530"/>
      <c r="J991" s="531"/>
    </row>
    <row r="992" spans="1:10" s="387" customFormat="1" ht="45" x14ac:dyDescent="0.25">
      <c r="A992" s="448" t="s">
        <v>796</v>
      </c>
      <c r="B992" s="520">
        <v>92905</v>
      </c>
      <c r="C992" s="521" t="s">
        <v>2073</v>
      </c>
      <c r="D992" s="447" t="s">
        <v>925</v>
      </c>
      <c r="E992" s="522">
        <v>2</v>
      </c>
      <c r="F992" s="449">
        <f>VLOOKUP(B992,'Relatório de Composições'!A:I,9,0)</f>
        <v>43.68</v>
      </c>
      <c r="G992" s="523">
        <f>$J$1</f>
        <v>0.2026</v>
      </c>
      <c r="H992" s="524">
        <f>F992*(1+G992)</f>
        <v>52.529567999999998</v>
      </c>
      <c r="I992" s="524">
        <f>ROUND((E992*H992),2)</f>
        <v>105.06</v>
      </c>
      <c r="J992" s="448"/>
    </row>
    <row r="993" spans="1:10" s="387" customFormat="1" x14ac:dyDescent="0.25">
      <c r="A993" s="525" t="s">
        <v>15919</v>
      </c>
      <c r="B993" s="526" t="s">
        <v>12047</v>
      </c>
      <c r="C993" s="527" t="s">
        <v>15367</v>
      </c>
      <c r="D993" s="425"/>
      <c r="E993" s="528"/>
      <c r="F993" s="426" t="s">
        <v>12047</v>
      </c>
      <c r="G993" s="529"/>
      <c r="H993" s="530"/>
      <c r="I993" s="530"/>
      <c r="J993" s="531"/>
    </row>
    <row r="994" spans="1:10" s="387" customFormat="1" ht="45" x14ac:dyDescent="0.25">
      <c r="A994" s="448" t="s">
        <v>798</v>
      </c>
      <c r="B994" s="520">
        <v>92953</v>
      </c>
      <c r="C994" s="521" t="s">
        <v>2075</v>
      </c>
      <c r="D994" s="447" t="s">
        <v>925</v>
      </c>
      <c r="E994" s="522">
        <v>3</v>
      </c>
      <c r="F994" s="449">
        <f>VLOOKUP(B994,'Relatório de Composições'!A:I,9,0)</f>
        <v>21.86</v>
      </c>
      <c r="G994" s="523">
        <f>$J$1</f>
        <v>0.2026</v>
      </c>
      <c r="H994" s="524">
        <f>F994*(1+G994)</f>
        <v>26.288835999999996</v>
      </c>
      <c r="I994" s="524">
        <f>ROUND((E994*H994),2)</f>
        <v>78.87</v>
      </c>
      <c r="J994" s="448"/>
    </row>
    <row r="995" spans="1:10" s="387" customFormat="1" x14ac:dyDescent="0.25">
      <c r="A995" s="525" t="s">
        <v>15920</v>
      </c>
      <c r="B995" s="526" t="s">
        <v>12047</v>
      </c>
      <c r="C995" s="527" t="s">
        <v>15921</v>
      </c>
      <c r="D995" s="425"/>
      <c r="E995" s="528"/>
      <c r="F995" s="426" t="s">
        <v>12047</v>
      </c>
      <c r="G995" s="529"/>
      <c r="H995" s="530"/>
      <c r="I995" s="530"/>
      <c r="J995" s="531"/>
    </row>
    <row r="996" spans="1:10" s="387" customFormat="1" ht="30" x14ac:dyDescent="0.25">
      <c r="A996" s="448" t="s">
        <v>800</v>
      </c>
      <c r="B996" s="520" t="s">
        <v>2077</v>
      </c>
      <c r="C996" s="521" t="s">
        <v>2078</v>
      </c>
      <c r="D996" s="447" t="s">
        <v>925</v>
      </c>
      <c r="E996" s="522">
        <v>1</v>
      </c>
      <c r="F996" s="449">
        <f>VLOOKUP(B996,'Relatório de Composições'!A:I,9,0)</f>
        <v>12.39</v>
      </c>
      <c r="G996" s="523">
        <f>$J$1</f>
        <v>0.2026</v>
      </c>
      <c r="H996" s="524">
        <f>F996*(1+G996)</f>
        <v>14.900214</v>
      </c>
      <c r="I996" s="524">
        <f>ROUND((E996*H996),2)</f>
        <v>14.9</v>
      </c>
      <c r="J996" s="448"/>
    </row>
    <row r="997" spans="1:10" s="387" customFormat="1" x14ac:dyDescent="0.25">
      <c r="A997" s="525" t="s">
        <v>15922</v>
      </c>
      <c r="B997" s="526" t="s">
        <v>12047</v>
      </c>
      <c r="C997" s="527" t="s">
        <v>15923</v>
      </c>
      <c r="D997" s="425"/>
      <c r="E997" s="528"/>
      <c r="F997" s="426" t="s">
        <v>12047</v>
      </c>
      <c r="G997" s="529"/>
      <c r="H997" s="530"/>
      <c r="I997" s="530"/>
      <c r="J997" s="531"/>
    </row>
    <row r="998" spans="1:10" s="387" customFormat="1" ht="30" x14ac:dyDescent="0.25">
      <c r="A998" s="399" t="s">
        <v>15924</v>
      </c>
      <c r="B998" s="515">
        <v>89353</v>
      </c>
      <c r="C998" s="516" t="s">
        <v>2079</v>
      </c>
      <c r="D998" s="400" t="s">
        <v>925</v>
      </c>
      <c r="E998" s="517">
        <v>1</v>
      </c>
      <c r="F998" s="453">
        <f>VLOOKUP(B998,'Relatório de Composições'!A:I,9,0)</f>
        <v>33.35</v>
      </c>
      <c r="G998" s="518">
        <f t="shared" ref="G998:G1003" si="416">$J$1</f>
        <v>0.2026</v>
      </c>
      <c r="H998" s="519">
        <f t="shared" ref="H998:H1003" si="417">F998*(1+G998)</f>
        <v>40.10671</v>
      </c>
      <c r="I998" s="519">
        <f t="shared" ref="I998:I1003" si="418">ROUND((E998*H998),2)</f>
        <v>40.11</v>
      </c>
      <c r="J998" s="399"/>
    </row>
    <row r="999" spans="1:10" s="387" customFormat="1" x14ac:dyDescent="0.25">
      <c r="A999" s="393" t="s">
        <v>15925</v>
      </c>
      <c r="B999" s="401" t="s">
        <v>2081</v>
      </c>
      <c r="C999" s="395" t="s">
        <v>2082</v>
      </c>
      <c r="D999" s="392" t="s">
        <v>925</v>
      </c>
      <c r="E999" s="509">
        <v>2</v>
      </c>
      <c r="F999" s="394">
        <f>VLOOKUP(B999,'Relatório de Composições'!A:I,9,0)</f>
        <v>16.5</v>
      </c>
      <c r="G999" s="396">
        <f t="shared" si="416"/>
        <v>0.2026</v>
      </c>
      <c r="H999" s="402">
        <f t="shared" si="417"/>
        <v>19.842899999999997</v>
      </c>
      <c r="I999" s="402">
        <f t="shared" si="418"/>
        <v>39.69</v>
      </c>
      <c r="J999" s="393"/>
    </row>
    <row r="1000" spans="1:10" s="387" customFormat="1" ht="30" x14ac:dyDescent="0.25">
      <c r="A1000" s="393" t="s">
        <v>15926</v>
      </c>
      <c r="B1000" s="401" t="s">
        <v>2083</v>
      </c>
      <c r="C1000" s="395" t="s">
        <v>2084</v>
      </c>
      <c r="D1000" s="392" t="s">
        <v>925</v>
      </c>
      <c r="E1000" s="509">
        <v>2</v>
      </c>
      <c r="F1000" s="394">
        <f>VLOOKUP(B1000,'Relatório de Composições'!A:I,9,0)</f>
        <v>498.63</v>
      </c>
      <c r="G1000" s="396">
        <f t="shared" si="416"/>
        <v>0.2026</v>
      </c>
      <c r="H1000" s="402">
        <f t="shared" si="417"/>
        <v>599.65243799999996</v>
      </c>
      <c r="I1000" s="402">
        <f t="shared" si="418"/>
        <v>1199.3</v>
      </c>
      <c r="J1000" s="393"/>
    </row>
    <row r="1001" spans="1:10" s="387" customFormat="1" ht="30" x14ac:dyDescent="0.25">
      <c r="A1001" s="393" t="s">
        <v>15927</v>
      </c>
      <c r="B1001" s="401" t="s">
        <v>2085</v>
      </c>
      <c r="C1001" s="395" t="s">
        <v>2086</v>
      </c>
      <c r="D1001" s="392" t="s">
        <v>925</v>
      </c>
      <c r="E1001" s="509">
        <v>1</v>
      </c>
      <c r="F1001" s="394">
        <f>VLOOKUP(B1001,'Relatório de Composições'!A:I,9,0)</f>
        <v>528.57999999999993</v>
      </c>
      <c r="G1001" s="396">
        <f t="shared" si="416"/>
        <v>0.2026</v>
      </c>
      <c r="H1001" s="402">
        <f t="shared" si="417"/>
        <v>635.67030799999986</v>
      </c>
      <c r="I1001" s="402">
        <f t="shared" si="418"/>
        <v>635.66999999999996</v>
      </c>
      <c r="J1001" s="393"/>
    </row>
    <row r="1002" spans="1:10" s="387" customFormat="1" ht="60" x14ac:dyDescent="0.25">
      <c r="A1002" s="393" t="s">
        <v>15928</v>
      </c>
      <c r="B1002" s="401">
        <v>95248</v>
      </c>
      <c r="C1002" s="395" t="s">
        <v>2087</v>
      </c>
      <c r="D1002" s="392" t="s">
        <v>925</v>
      </c>
      <c r="E1002" s="509">
        <v>6</v>
      </c>
      <c r="F1002" s="394">
        <f>VLOOKUP(B1002,'Relatório de Composições'!A:I,9,0)</f>
        <v>43.81</v>
      </c>
      <c r="G1002" s="396">
        <f t="shared" si="416"/>
        <v>0.2026</v>
      </c>
      <c r="H1002" s="402">
        <f t="shared" si="417"/>
        <v>52.685905999999996</v>
      </c>
      <c r="I1002" s="402">
        <f t="shared" si="418"/>
        <v>316.12</v>
      </c>
      <c r="J1002" s="393"/>
    </row>
    <row r="1003" spans="1:10" s="387" customFormat="1" ht="60" x14ac:dyDescent="0.25">
      <c r="A1003" s="393" t="s">
        <v>15929</v>
      </c>
      <c r="B1003" s="401">
        <v>95249</v>
      </c>
      <c r="C1003" s="395" t="s">
        <v>2089</v>
      </c>
      <c r="D1003" s="392" t="s">
        <v>925</v>
      </c>
      <c r="E1003" s="509">
        <v>2</v>
      </c>
      <c r="F1003" s="394">
        <f>VLOOKUP(B1003,'Relatório de Composições'!A:I,9,0)</f>
        <v>51.7</v>
      </c>
      <c r="G1003" s="396">
        <f t="shared" si="416"/>
        <v>0.2026</v>
      </c>
      <c r="H1003" s="402">
        <f t="shared" si="417"/>
        <v>62.174419999999998</v>
      </c>
      <c r="I1003" s="402">
        <f t="shared" si="418"/>
        <v>124.35</v>
      </c>
      <c r="J1003" s="393"/>
    </row>
    <row r="1004" spans="1:10" s="387" customFormat="1" x14ac:dyDescent="0.25">
      <c r="A1004" s="458"/>
      <c r="B1004" s="482"/>
      <c r="C1004" s="483"/>
      <c r="D1004" s="457"/>
      <c r="E1004" s="484"/>
      <c r="F1004" s="459"/>
      <c r="G1004" s="485"/>
      <c r="H1004" s="486"/>
      <c r="I1004" s="486"/>
      <c r="J1004" s="458"/>
    </row>
    <row r="1005" spans="1:10" s="387" customFormat="1" x14ac:dyDescent="0.25">
      <c r="A1005" s="502"/>
      <c r="B1005" s="503"/>
      <c r="C1005" s="437" t="s">
        <v>15934</v>
      </c>
      <c r="D1005" s="504"/>
      <c r="E1005" s="505"/>
      <c r="F1005" s="506"/>
      <c r="G1005" s="507"/>
      <c r="H1005" s="508"/>
      <c r="I1005" s="508"/>
      <c r="J1005" s="438">
        <f>SUM(I965:I1003)</f>
        <v>11549.900000000001</v>
      </c>
    </row>
    <row r="1006" spans="1:10" s="387" customFormat="1" x14ac:dyDescent="0.25">
      <c r="A1006" s="458"/>
      <c r="B1006" s="482"/>
      <c r="C1006" s="483"/>
      <c r="D1006" s="457"/>
      <c r="E1006" s="484"/>
      <c r="F1006" s="459"/>
      <c r="G1006" s="485"/>
      <c r="H1006" s="486"/>
      <c r="I1006" s="486"/>
      <c r="J1006" s="458"/>
    </row>
    <row r="1007" spans="1:10" s="387" customFormat="1" x14ac:dyDescent="0.25">
      <c r="A1007" s="404" t="s">
        <v>15935</v>
      </c>
      <c r="B1007" s="429" t="s">
        <v>12047</v>
      </c>
      <c r="C1007" s="405" t="s">
        <v>12228</v>
      </c>
      <c r="D1007" s="406"/>
      <c r="E1007" s="407"/>
      <c r="F1007" s="408" t="s">
        <v>12047</v>
      </c>
      <c r="G1007" s="430"/>
      <c r="H1007" s="499"/>
      <c r="I1007" s="499"/>
      <c r="J1007" s="410"/>
    </row>
    <row r="1008" spans="1:10" s="387" customFormat="1" x14ac:dyDescent="0.25">
      <c r="A1008" s="411" t="s">
        <v>15936</v>
      </c>
      <c r="B1008" s="433" t="s">
        <v>12047</v>
      </c>
      <c r="C1008" s="412" t="s">
        <v>15937</v>
      </c>
      <c r="D1008" s="413"/>
      <c r="E1008" s="414"/>
      <c r="F1008" s="415" t="s">
        <v>12047</v>
      </c>
      <c r="G1008" s="431"/>
      <c r="H1008" s="501"/>
      <c r="I1008" s="501"/>
      <c r="J1008" s="416"/>
    </row>
    <row r="1009" spans="1:10" s="387" customFormat="1" x14ac:dyDescent="0.25">
      <c r="A1009" s="411" t="s">
        <v>15938</v>
      </c>
      <c r="B1009" s="433" t="s">
        <v>12047</v>
      </c>
      <c r="C1009" s="412" t="s">
        <v>15939</v>
      </c>
      <c r="D1009" s="413"/>
      <c r="E1009" s="414"/>
      <c r="F1009" s="415" t="s">
        <v>12047</v>
      </c>
      <c r="G1009" s="431"/>
      <c r="H1009" s="501"/>
      <c r="I1009" s="501"/>
      <c r="J1009" s="416"/>
    </row>
    <row r="1010" spans="1:10" s="387" customFormat="1" x14ac:dyDescent="0.25">
      <c r="A1010" s="417" t="s">
        <v>15940</v>
      </c>
      <c r="B1010" s="432" t="s">
        <v>12047</v>
      </c>
      <c r="C1010" s="418" t="s">
        <v>15342</v>
      </c>
      <c r="D1010" s="419"/>
      <c r="E1010" s="420"/>
      <c r="F1010" s="421" t="s">
        <v>12047</v>
      </c>
      <c r="G1010" s="427"/>
      <c r="H1010" s="500"/>
      <c r="I1010" s="500"/>
      <c r="J1010" s="423"/>
    </row>
    <row r="1011" spans="1:10" s="387" customFormat="1" ht="45" x14ac:dyDescent="0.25">
      <c r="A1011" s="448" t="s">
        <v>15941</v>
      </c>
      <c r="B1011" s="520">
        <v>92336</v>
      </c>
      <c r="C1011" s="521" t="s">
        <v>2094</v>
      </c>
      <c r="D1011" s="447" t="s">
        <v>934</v>
      </c>
      <c r="E1011" s="522">
        <v>76.2</v>
      </c>
      <c r="F1011" s="449">
        <f>VLOOKUP(B1011,'Relatório de Composições'!A:I,9,0)</f>
        <v>144.11999999999998</v>
      </c>
      <c r="G1011" s="523">
        <f>$J$1</f>
        <v>0.2026</v>
      </c>
      <c r="H1011" s="524">
        <f>F1011*(1+G1011)</f>
        <v>173.31871199999995</v>
      </c>
      <c r="I1011" s="524">
        <f>ROUND((E1011*H1011),2)</f>
        <v>13206.89</v>
      </c>
      <c r="J1011" s="448"/>
    </row>
    <row r="1012" spans="1:10" s="387" customFormat="1" x14ac:dyDescent="0.25">
      <c r="A1012" s="404" t="s">
        <v>15942</v>
      </c>
      <c r="B1012" s="429" t="s">
        <v>12047</v>
      </c>
      <c r="C1012" s="405" t="s">
        <v>15849</v>
      </c>
      <c r="D1012" s="406"/>
      <c r="E1012" s="407"/>
      <c r="F1012" s="408" t="s">
        <v>12047</v>
      </c>
      <c r="G1012" s="430"/>
      <c r="H1012" s="499"/>
      <c r="I1012" s="499"/>
      <c r="J1012" s="410"/>
    </row>
    <row r="1013" spans="1:10" s="387" customFormat="1" x14ac:dyDescent="0.25">
      <c r="A1013" s="417" t="s">
        <v>15943</v>
      </c>
      <c r="B1013" s="432" t="s">
        <v>12047</v>
      </c>
      <c r="C1013" s="418" t="s">
        <v>15944</v>
      </c>
      <c r="D1013" s="419"/>
      <c r="E1013" s="420"/>
      <c r="F1013" s="421" t="s">
        <v>12047</v>
      </c>
      <c r="G1013" s="427"/>
      <c r="H1013" s="500"/>
      <c r="I1013" s="500"/>
      <c r="J1013" s="423"/>
    </row>
    <row r="1014" spans="1:10" s="387" customFormat="1" ht="75" x14ac:dyDescent="0.25">
      <c r="A1014" s="399" t="s">
        <v>15945</v>
      </c>
      <c r="B1014" s="515">
        <v>94473</v>
      </c>
      <c r="C1014" s="516" t="s">
        <v>2096</v>
      </c>
      <c r="D1014" s="400" t="s">
        <v>925</v>
      </c>
      <c r="E1014" s="517">
        <v>9</v>
      </c>
      <c r="F1014" s="453">
        <f>VLOOKUP(B1014,'Relatório de Composições'!A:I,9,0)</f>
        <v>109.93</v>
      </c>
      <c r="G1014" s="518">
        <f t="shared" ref="G1014:G1015" si="419">$J$1</f>
        <v>0.2026</v>
      </c>
      <c r="H1014" s="519">
        <f t="shared" ref="H1014:H1015" si="420">F1014*(1+G1014)</f>
        <v>132.201818</v>
      </c>
      <c r="I1014" s="519">
        <f t="shared" ref="I1014:I1015" si="421">ROUND((E1014*H1014),2)</f>
        <v>1189.82</v>
      </c>
      <c r="J1014" s="399"/>
    </row>
    <row r="1015" spans="1:10" s="387" customFormat="1" ht="45" x14ac:dyDescent="0.25">
      <c r="A1015" s="397" t="s">
        <v>15946</v>
      </c>
      <c r="B1015" s="510">
        <v>97488</v>
      </c>
      <c r="C1015" s="511" t="s">
        <v>2098</v>
      </c>
      <c r="D1015" s="398" t="s">
        <v>925</v>
      </c>
      <c r="E1015" s="512">
        <v>1</v>
      </c>
      <c r="F1015" s="443">
        <f>VLOOKUP(B1015,'Relatório de Composições'!A:I,9,0)</f>
        <v>279.94</v>
      </c>
      <c r="G1015" s="513">
        <f t="shared" si="419"/>
        <v>0.2026</v>
      </c>
      <c r="H1015" s="514">
        <f t="shared" si="420"/>
        <v>336.65584399999995</v>
      </c>
      <c r="I1015" s="514">
        <f t="shared" si="421"/>
        <v>336.66</v>
      </c>
      <c r="J1015" s="397"/>
    </row>
    <row r="1016" spans="1:10" s="387" customFormat="1" x14ac:dyDescent="0.25">
      <c r="A1016" s="525" t="s">
        <v>15947</v>
      </c>
      <c r="B1016" s="526" t="s">
        <v>12047</v>
      </c>
      <c r="C1016" s="527" t="s">
        <v>15394</v>
      </c>
      <c r="D1016" s="425"/>
      <c r="E1016" s="528"/>
      <c r="F1016" s="426" t="s">
        <v>12047</v>
      </c>
      <c r="G1016" s="529"/>
      <c r="H1016" s="530"/>
      <c r="I1016" s="530"/>
      <c r="J1016" s="531"/>
    </row>
    <row r="1017" spans="1:10" s="387" customFormat="1" ht="45" x14ac:dyDescent="0.25">
      <c r="A1017" s="448" t="s">
        <v>15948</v>
      </c>
      <c r="B1017" s="520">
        <v>92642</v>
      </c>
      <c r="C1017" s="521" t="s">
        <v>2101</v>
      </c>
      <c r="D1017" s="447" t="s">
        <v>925</v>
      </c>
      <c r="E1017" s="522">
        <v>2</v>
      </c>
      <c r="F1017" s="449">
        <f>VLOOKUP(B1017,'Relatório de Composições'!A:I,9,0)</f>
        <v>183.92</v>
      </c>
      <c r="G1017" s="523">
        <f>$J$1</f>
        <v>0.2026</v>
      </c>
      <c r="H1017" s="524">
        <f>F1017*(1+G1017)</f>
        <v>221.18219199999996</v>
      </c>
      <c r="I1017" s="524">
        <f>ROUND((E1017*H1017),2)</f>
        <v>442.36</v>
      </c>
      <c r="J1017" s="448"/>
    </row>
    <row r="1018" spans="1:10" s="387" customFormat="1" x14ac:dyDescent="0.25">
      <c r="A1018" s="525" t="s">
        <v>15949</v>
      </c>
      <c r="B1018" s="526" t="s">
        <v>12047</v>
      </c>
      <c r="C1018" s="527" t="s">
        <v>15916</v>
      </c>
      <c r="D1018" s="425"/>
      <c r="E1018" s="528"/>
      <c r="F1018" s="426" t="s">
        <v>12047</v>
      </c>
      <c r="G1018" s="529"/>
      <c r="H1018" s="530"/>
      <c r="I1018" s="530"/>
      <c r="J1018" s="531"/>
    </row>
    <row r="1019" spans="1:10" s="387" customFormat="1" ht="45" x14ac:dyDescent="0.25">
      <c r="A1019" s="448" t="s">
        <v>15950</v>
      </c>
      <c r="B1019" s="520">
        <v>92377</v>
      </c>
      <c r="C1019" s="521" t="s">
        <v>2103</v>
      </c>
      <c r="D1019" s="447" t="s">
        <v>925</v>
      </c>
      <c r="E1019" s="522">
        <v>1</v>
      </c>
      <c r="F1019" s="449">
        <f>VLOOKUP(B1019,'Relatório de Composições'!A:I,9,0)</f>
        <v>83.23</v>
      </c>
      <c r="G1019" s="523">
        <f>$J$1</f>
        <v>0.2026</v>
      </c>
      <c r="H1019" s="524">
        <f>F1019*(1+G1019)</f>
        <v>100.09239799999999</v>
      </c>
      <c r="I1019" s="524">
        <f>ROUND((E1019*H1019),2)</f>
        <v>100.09</v>
      </c>
      <c r="J1019" s="448"/>
    </row>
    <row r="1020" spans="1:10" s="387" customFormat="1" x14ac:dyDescent="0.25">
      <c r="A1020" s="525" t="s">
        <v>15951</v>
      </c>
      <c r="B1020" s="526" t="s">
        <v>12047</v>
      </c>
      <c r="C1020" s="527" t="s">
        <v>15952</v>
      </c>
      <c r="D1020" s="425"/>
      <c r="E1020" s="528"/>
      <c r="F1020" s="426" t="s">
        <v>12047</v>
      </c>
      <c r="G1020" s="529"/>
      <c r="H1020" s="530"/>
      <c r="I1020" s="530"/>
      <c r="J1020" s="531"/>
    </row>
    <row r="1021" spans="1:10" s="387" customFormat="1" ht="60" x14ac:dyDescent="0.25">
      <c r="A1021" s="399" t="s">
        <v>15953</v>
      </c>
      <c r="B1021" s="515">
        <v>72283</v>
      </c>
      <c r="C1021" s="516" t="s">
        <v>2105</v>
      </c>
      <c r="D1021" s="400" t="s">
        <v>925</v>
      </c>
      <c r="E1021" s="517">
        <v>2</v>
      </c>
      <c r="F1021" s="453">
        <f>VLOOKUP(B1021,'Relatório de Composições'!A:I,9,0)</f>
        <v>1014.04</v>
      </c>
      <c r="G1021" s="518">
        <f t="shared" ref="G1021:G1022" si="422">$J$1</f>
        <v>0.2026</v>
      </c>
      <c r="H1021" s="519">
        <f t="shared" ref="H1021:H1022" si="423">F1021*(1+G1021)</f>
        <v>1219.4845039999998</v>
      </c>
      <c r="I1021" s="519">
        <f t="shared" ref="I1021:I1022" si="424">ROUND((E1021*H1021),2)</f>
        <v>2438.9699999999998</v>
      </c>
      <c r="J1021" s="399"/>
    </row>
    <row r="1022" spans="1:10" s="387" customFormat="1" ht="30" x14ac:dyDescent="0.25">
      <c r="A1022" s="397" t="s">
        <v>15954</v>
      </c>
      <c r="B1022" s="510">
        <v>83633</v>
      </c>
      <c r="C1022" s="511" t="s">
        <v>2112</v>
      </c>
      <c r="D1022" s="398" t="s">
        <v>925</v>
      </c>
      <c r="E1022" s="512">
        <v>1</v>
      </c>
      <c r="F1022" s="443">
        <f>VLOOKUP(B1022,'Relatório de Composições'!A:I,9,0)</f>
        <v>2652.87</v>
      </c>
      <c r="G1022" s="513">
        <f t="shared" si="422"/>
        <v>0.2026</v>
      </c>
      <c r="H1022" s="514">
        <f t="shared" si="423"/>
        <v>3190.3414619999994</v>
      </c>
      <c r="I1022" s="514">
        <f t="shared" si="424"/>
        <v>3190.34</v>
      </c>
      <c r="J1022" s="397"/>
    </row>
    <row r="1023" spans="1:10" s="387" customFormat="1" x14ac:dyDescent="0.25">
      <c r="A1023" s="404" t="s">
        <v>15955</v>
      </c>
      <c r="B1023" s="429" t="s">
        <v>12047</v>
      </c>
      <c r="C1023" s="405" t="s">
        <v>15956</v>
      </c>
      <c r="D1023" s="406"/>
      <c r="E1023" s="407"/>
      <c r="F1023" s="408" t="s">
        <v>12047</v>
      </c>
      <c r="G1023" s="430"/>
      <c r="H1023" s="499"/>
      <c r="I1023" s="499"/>
      <c r="J1023" s="410"/>
    </row>
    <row r="1024" spans="1:10" s="387" customFormat="1" x14ac:dyDescent="0.25">
      <c r="A1024" s="417" t="s">
        <v>15957</v>
      </c>
      <c r="B1024" s="432" t="s">
        <v>12047</v>
      </c>
      <c r="C1024" s="418" t="s">
        <v>15342</v>
      </c>
      <c r="D1024" s="419"/>
      <c r="E1024" s="420"/>
      <c r="F1024" s="421" t="s">
        <v>12047</v>
      </c>
      <c r="G1024" s="427"/>
      <c r="H1024" s="500"/>
      <c r="I1024" s="500"/>
      <c r="J1024" s="423"/>
    </row>
    <row r="1025" spans="1:10" s="387" customFormat="1" ht="60" x14ac:dyDescent="0.25">
      <c r="A1025" s="399" t="s">
        <v>818</v>
      </c>
      <c r="B1025" s="515">
        <v>97498</v>
      </c>
      <c r="C1025" s="516" t="s">
        <v>2114</v>
      </c>
      <c r="D1025" s="400" t="s">
        <v>934</v>
      </c>
      <c r="E1025" s="517">
        <v>3.41</v>
      </c>
      <c r="F1025" s="453">
        <f>VLOOKUP(B1025,'Relatório de Composições'!A:I,9,0)</f>
        <v>56.89</v>
      </c>
      <c r="G1025" s="518">
        <f t="shared" ref="G1025:G1029" si="425">$J$1</f>
        <v>0.2026</v>
      </c>
      <c r="H1025" s="519">
        <f t="shared" ref="H1025:H1029" si="426">F1025*(1+G1025)</f>
        <v>68.415914000000001</v>
      </c>
      <c r="I1025" s="519">
        <f t="shared" ref="I1025:I1029" si="427">ROUND((E1025*H1025),2)</f>
        <v>233.3</v>
      </c>
      <c r="J1025" s="399"/>
    </row>
    <row r="1026" spans="1:10" s="387" customFormat="1" ht="60" x14ac:dyDescent="0.25">
      <c r="A1026" s="393" t="s">
        <v>820</v>
      </c>
      <c r="B1026" s="401">
        <v>92364</v>
      </c>
      <c r="C1026" s="395" t="s">
        <v>2116</v>
      </c>
      <c r="D1026" s="392" t="s">
        <v>934</v>
      </c>
      <c r="E1026" s="509">
        <v>0.5</v>
      </c>
      <c r="F1026" s="394">
        <f>VLOOKUP(B1026,'Relatório de Composições'!A:I,9,0)</f>
        <v>70.600000000000009</v>
      </c>
      <c r="G1026" s="396">
        <f t="shared" si="425"/>
        <v>0.2026</v>
      </c>
      <c r="H1026" s="402">
        <f t="shared" si="426"/>
        <v>84.903559999999999</v>
      </c>
      <c r="I1026" s="402">
        <f t="shared" si="427"/>
        <v>42.45</v>
      </c>
      <c r="J1026" s="393"/>
    </row>
    <row r="1027" spans="1:10" s="387" customFormat="1" ht="60" x14ac:dyDescent="0.25">
      <c r="A1027" s="393" t="s">
        <v>822</v>
      </c>
      <c r="B1027" s="401">
        <v>92365</v>
      </c>
      <c r="C1027" s="395" t="s">
        <v>2118</v>
      </c>
      <c r="D1027" s="392" t="s">
        <v>934</v>
      </c>
      <c r="E1027" s="509">
        <v>1</v>
      </c>
      <c r="F1027" s="394">
        <f>VLOOKUP(B1027,'Relatório de Composições'!A:I,9,0)</f>
        <v>81.47999999999999</v>
      </c>
      <c r="G1027" s="396">
        <f t="shared" si="425"/>
        <v>0.2026</v>
      </c>
      <c r="H1027" s="402">
        <f t="shared" si="426"/>
        <v>97.987847999999985</v>
      </c>
      <c r="I1027" s="402">
        <f t="shared" si="427"/>
        <v>97.99</v>
      </c>
      <c r="J1027" s="393"/>
    </row>
    <row r="1028" spans="1:10" s="387" customFormat="1" ht="45" x14ac:dyDescent="0.25">
      <c r="A1028" s="393" t="s">
        <v>823</v>
      </c>
      <c r="B1028" s="401">
        <v>92336</v>
      </c>
      <c r="C1028" s="395" t="s">
        <v>2094</v>
      </c>
      <c r="D1028" s="392" t="s">
        <v>934</v>
      </c>
      <c r="E1028" s="509">
        <v>6.5</v>
      </c>
      <c r="F1028" s="394">
        <f>VLOOKUP(B1028,'Relatório de Composições'!A:I,9,0)</f>
        <v>144.11999999999998</v>
      </c>
      <c r="G1028" s="396">
        <f t="shared" si="425"/>
        <v>0.2026</v>
      </c>
      <c r="H1028" s="402">
        <f t="shared" si="426"/>
        <v>173.31871199999995</v>
      </c>
      <c r="I1028" s="402">
        <f t="shared" si="427"/>
        <v>1126.57</v>
      </c>
      <c r="J1028" s="393"/>
    </row>
    <row r="1029" spans="1:10" s="387" customFormat="1" ht="45" x14ac:dyDescent="0.25">
      <c r="A1029" s="397" t="s">
        <v>825</v>
      </c>
      <c r="B1029" s="510">
        <v>92337</v>
      </c>
      <c r="C1029" s="511" t="s">
        <v>2119</v>
      </c>
      <c r="D1029" s="398" t="s">
        <v>934</v>
      </c>
      <c r="E1029" s="512">
        <v>11</v>
      </c>
      <c r="F1029" s="443">
        <f>VLOOKUP(B1029,'Relatório de Composições'!A:I,9,0)</f>
        <v>191.19</v>
      </c>
      <c r="G1029" s="513">
        <f t="shared" si="425"/>
        <v>0.2026</v>
      </c>
      <c r="H1029" s="514">
        <f t="shared" si="426"/>
        <v>229.92509399999997</v>
      </c>
      <c r="I1029" s="514">
        <f t="shared" si="427"/>
        <v>2529.1799999999998</v>
      </c>
      <c r="J1029" s="397"/>
    </row>
    <row r="1030" spans="1:10" s="387" customFormat="1" x14ac:dyDescent="0.25">
      <c r="A1030" s="404" t="s">
        <v>15958</v>
      </c>
      <c r="B1030" s="429" t="s">
        <v>12047</v>
      </c>
      <c r="C1030" s="405" t="s">
        <v>15849</v>
      </c>
      <c r="D1030" s="406"/>
      <c r="E1030" s="407"/>
      <c r="F1030" s="408" t="s">
        <v>12047</v>
      </c>
      <c r="G1030" s="430"/>
      <c r="H1030" s="499"/>
      <c r="I1030" s="499"/>
      <c r="J1030" s="410"/>
    </row>
    <row r="1031" spans="1:10" s="387" customFormat="1" x14ac:dyDescent="0.25">
      <c r="A1031" s="417" t="s">
        <v>15959</v>
      </c>
      <c r="B1031" s="432" t="s">
        <v>12047</v>
      </c>
      <c r="C1031" s="418" t="s">
        <v>15960</v>
      </c>
      <c r="D1031" s="419"/>
      <c r="E1031" s="420"/>
      <c r="F1031" s="421" t="s">
        <v>12047</v>
      </c>
      <c r="G1031" s="427"/>
      <c r="H1031" s="500"/>
      <c r="I1031" s="500"/>
      <c r="J1031" s="423"/>
    </row>
    <row r="1032" spans="1:10" s="387" customFormat="1" ht="45" x14ac:dyDescent="0.25">
      <c r="A1032" s="399" t="s">
        <v>827</v>
      </c>
      <c r="B1032" s="515">
        <v>92920</v>
      </c>
      <c r="C1032" s="516" t="s">
        <v>2121</v>
      </c>
      <c r="D1032" s="400" t="s">
        <v>925</v>
      </c>
      <c r="E1032" s="517">
        <v>2</v>
      </c>
      <c r="F1032" s="453">
        <f>VLOOKUP(B1032,'Relatório de Composições'!A:I,9,0)</f>
        <v>33.71</v>
      </c>
      <c r="G1032" s="518">
        <f t="shared" ref="G1032:G1036" si="428">$J$1</f>
        <v>0.2026</v>
      </c>
      <c r="H1032" s="519">
        <f t="shared" ref="H1032:H1036" si="429">F1032*(1+G1032)</f>
        <v>40.539645999999998</v>
      </c>
      <c r="I1032" s="519">
        <f t="shared" ref="I1032:I1036" si="430">ROUND((E1032*H1032),2)</f>
        <v>81.08</v>
      </c>
      <c r="J1032" s="399"/>
    </row>
    <row r="1033" spans="1:10" s="387" customFormat="1" ht="45" x14ac:dyDescent="0.25">
      <c r="A1033" s="393" t="s">
        <v>829</v>
      </c>
      <c r="B1033" s="401">
        <v>92927</v>
      </c>
      <c r="C1033" s="395" t="s">
        <v>2123</v>
      </c>
      <c r="D1033" s="392" t="s">
        <v>925</v>
      </c>
      <c r="E1033" s="509">
        <v>1</v>
      </c>
      <c r="F1033" s="394">
        <f>VLOOKUP(B1033,'Relatório de Composições'!A:I,9,0)</f>
        <v>41.94</v>
      </c>
      <c r="G1033" s="396">
        <f t="shared" si="428"/>
        <v>0.2026</v>
      </c>
      <c r="H1033" s="402">
        <f t="shared" si="429"/>
        <v>50.437043999999993</v>
      </c>
      <c r="I1033" s="402">
        <f t="shared" si="430"/>
        <v>50.44</v>
      </c>
      <c r="J1033" s="393"/>
    </row>
    <row r="1034" spans="1:10" s="387" customFormat="1" ht="45" x14ac:dyDescent="0.25">
      <c r="A1034" s="393" t="s">
        <v>831</v>
      </c>
      <c r="B1034" s="401">
        <v>92910</v>
      </c>
      <c r="C1034" s="395" t="s">
        <v>2125</v>
      </c>
      <c r="D1034" s="392" t="s">
        <v>925</v>
      </c>
      <c r="E1034" s="509">
        <v>2</v>
      </c>
      <c r="F1034" s="394">
        <f>VLOOKUP(B1034,'Relatório de Composições'!A:I,9,0)</f>
        <v>95.95</v>
      </c>
      <c r="G1034" s="396">
        <f t="shared" si="428"/>
        <v>0.2026</v>
      </c>
      <c r="H1034" s="402">
        <f t="shared" si="429"/>
        <v>115.38946999999999</v>
      </c>
      <c r="I1034" s="402">
        <f t="shared" si="430"/>
        <v>230.78</v>
      </c>
      <c r="J1034" s="393"/>
    </row>
    <row r="1035" spans="1:10" s="387" customFormat="1" ht="45" x14ac:dyDescent="0.25">
      <c r="A1035" s="393" t="s">
        <v>833</v>
      </c>
      <c r="B1035" s="401">
        <v>92914</v>
      </c>
      <c r="C1035" s="395" t="s">
        <v>2127</v>
      </c>
      <c r="D1035" s="392" t="s">
        <v>925</v>
      </c>
      <c r="E1035" s="509">
        <v>2</v>
      </c>
      <c r="F1035" s="394">
        <f>VLOOKUP(B1035,'Relatório de Composições'!A:I,9,0)</f>
        <v>133.01</v>
      </c>
      <c r="G1035" s="396">
        <f t="shared" si="428"/>
        <v>0.2026</v>
      </c>
      <c r="H1035" s="402">
        <f t="shared" si="429"/>
        <v>159.95782599999998</v>
      </c>
      <c r="I1035" s="402">
        <f t="shared" si="430"/>
        <v>319.92</v>
      </c>
      <c r="J1035" s="393"/>
    </row>
    <row r="1036" spans="1:10" s="387" customFormat="1" ht="45" x14ac:dyDescent="0.25">
      <c r="A1036" s="397" t="s">
        <v>835</v>
      </c>
      <c r="B1036" s="510">
        <v>92913</v>
      </c>
      <c r="C1036" s="511" t="s">
        <v>2129</v>
      </c>
      <c r="D1036" s="398" t="s">
        <v>925</v>
      </c>
      <c r="E1036" s="512">
        <v>3</v>
      </c>
      <c r="F1036" s="443">
        <f>VLOOKUP(B1036,'Relatório de Composições'!A:I,9,0)</f>
        <v>133.01</v>
      </c>
      <c r="G1036" s="513">
        <f t="shared" si="428"/>
        <v>0.2026</v>
      </c>
      <c r="H1036" s="514">
        <f t="shared" si="429"/>
        <v>159.95782599999998</v>
      </c>
      <c r="I1036" s="514">
        <f t="shared" si="430"/>
        <v>479.87</v>
      </c>
      <c r="J1036" s="397"/>
    </row>
    <row r="1037" spans="1:10" s="387" customFormat="1" x14ac:dyDescent="0.25">
      <c r="A1037" s="525" t="s">
        <v>15961</v>
      </c>
      <c r="B1037" s="526" t="s">
        <v>12047</v>
      </c>
      <c r="C1037" s="527" t="s">
        <v>15394</v>
      </c>
      <c r="D1037" s="425"/>
      <c r="E1037" s="528"/>
      <c r="F1037" s="426" t="s">
        <v>12047</v>
      </c>
      <c r="G1037" s="529"/>
      <c r="H1037" s="530"/>
      <c r="I1037" s="530"/>
      <c r="J1037" s="531"/>
    </row>
    <row r="1038" spans="1:10" s="387" customFormat="1" ht="45" x14ac:dyDescent="0.25">
      <c r="A1038" s="399" t="s">
        <v>837</v>
      </c>
      <c r="B1038" s="515">
        <v>92357</v>
      </c>
      <c r="C1038" s="516" t="s">
        <v>2131</v>
      </c>
      <c r="D1038" s="400" t="s">
        <v>925</v>
      </c>
      <c r="E1038" s="517">
        <v>2</v>
      </c>
      <c r="F1038" s="453">
        <f>VLOOKUP(B1038,'Relatório de Composições'!A:I,9,0)</f>
        <v>181.09</v>
      </c>
      <c r="G1038" s="518">
        <f t="shared" ref="G1038:G1041" si="431">$J$1</f>
        <v>0.2026</v>
      </c>
      <c r="H1038" s="519">
        <f t="shared" ref="H1038:H1041" si="432">F1038*(1+G1038)</f>
        <v>217.77883399999999</v>
      </c>
      <c r="I1038" s="519">
        <f t="shared" ref="I1038:I1041" si="433">ROUND((E1038*H1038),2)</f>
        <v>435.56</v>
      </c>
      <c r="J1038" s="399"/>
    </row>
    <row r="1039" spans="1:10" s="387" customFormat="1" ht="45" x14ac:dyDescent="0.25">
      <c r="A1039" s="393" t="s">
        <v>839</v>
      </c>
      <c r="B1039" s="401">
        <v>92358</v>
      </c>
      <c r="C1039" s="395" t="s">
        <v>2132</v>
      </c>
      <c r="D1039" s="392" t="s">
        <v>925</v>
      </c>
      <c r="E1039" s="509">
        <v>3</v>
      </c>
      <c r="F1039" s="394">
        <f>VLOOKUP(B1039,'Relatório de Composições'!A:I,9,0)</f>
        <v>227.26</v>
      </c>
      <c r="G1039" s="396">
        <f t="shared" si="431"/>
        <v>0.2026</v>
      </c>
      <c r="H1039" s="402">
        <f t="shared" si="432"/>
        <v>273.30287599999997</v>
      </c>
      <c r="I1039" s="402">
        <f t="shared" si="433"/>
        <v>819.91</v>
      </c>
      <c r="J1039" s="393"/>
    </row>
    <row r="1040" spans="1:10" s="387" customFormat="1" ht="30" x14ac:dyDescent="0.25">
      <c r="A1040" s="393" t="s">
        <v>841</v>
      </c>
      <c r="B1040" s="401" t="s">
        <v>2134</v>
      </c>
      <c r="C1040" s="395" t="s">
        <v>2135</v>
      </c>
      <c r="D1040" s="392" t="s">
        <v>925</v>
      </c>
      <c r="E1040" s="509">
        <v>5</v>
      </c>
      <c r="F1040" s="394">
        <f>VLOOKUP(B1040,'Relatório de Composições'!A:I,9,0)</f>
        <v>40.620000000000005</v>
      </c>
      <c r="G1040" s="396">
        <f t="shared" si="431"/>
        <v>0.2026</v>
      </c>
      <c r="H1040" s="402">
        <f t="shared" si="432"/>
        <v>48.849612</v>
      </c>
      <c r="I1040" s="402">
        <f t="shared" si="433"/>
        <v>244.25</v>
      </c>
      <c r="J1040" s="393"/>
    </row>
    <row r="1041" spans="1:10" s="387" customFormat="1" ht="30" x14ac:dyDescent="0.25">
      <c r="A1041" s="397" t="s">
        <v>843</v>
      </c>
      <c r="B1041" s="510" t="s">
        <v>2136</v>
      </c>
      <c r="C1041" s="511" t="s">
        <v>2137</v>
      </c>
      <c r="D1041" s="398" t="s">
        <v>925</v>
      </c>
      <c r="E1041" s="512">
        <v>3</v>
      </c>
      <c r="F1041" s="443">
        <f>VLOOKUP(B1041,'Relatório de Composições'!A:I,9,0)</f>
        <v>98.169999999999987</v>
      </c>
      <c r="G1041" s="513">
        <f t="shared" si="431"/>
        <v>0.2026</v>
      </c>
      <c r="H1041" s="514">
        <f t="shared" si="432"/>
        <v>118.05924199999997</v>
      </c>
      <c r="I1041" s="514">
        <f t="shared" si="433"/>
        <v>354.18</v>
      </c>
      <c r="J1041" s="397"/>
    </row>
    <row r="1042" spans="1:10" s="387" customFormat="1" x14ac:dyDescent="0.25">
      <c r="A1042" s="525" t="s">
        <v>15962</v>
      </c>
      <c r="B1042" s="526" t="s">
        <v>12047</v>
      </c>
      <c r="C1042" s="527" t="s">
        <v>15916</v>
      </c>
      <c r="D1042" s="425"/>
      <c r="E1042" s="528"/>
      <c r="F1042" s="426" t="s">
        <v>12047</v>
      </c>
      <c r="G1042" s="529"/>
      <c r="H1042" s="530"/>
      <c r="I1042" s="530"/>
      <c r="J1042" s="531"/>
    </row>
    <row r="1043" spans="1:10" s="387" customFormat="1" ht="45" x14ac:dyDescent="0.25">
      <c r="A1043" s="399" t="s">
        <v>844</v>
      </c>
      <c r="B1043" s="515">
        <v>92694</v>
      </c>
      <c r="C1043" s="516" t="s">
        <v>2065</v>
      </c>
      <c r="D1043" s="400" t="s">
        <v>925</v>
      </c>
      <c r="E1043" s="517">
        <v>3</v>
      </c>
      <c r="F1043" s="453">
        <f>VLOOKUP(B1043,'Relatório de Composições'!A:I,9,0)</f>
        <v>20.170000000000002</v>
      </c>
      <c r="G1043" s="518">
        <f t="shared" ref="G1043:G1049" si="434">$J$1</f>
        <v>0.2026</v>
      </c>
      <c r="H1043" s="519">
        <f t="shared" ref="H1043:H1049" si="435">F1043*(1+G1043)</f>
        <v>24.256442</v>
      </c>
      <c r="I1043" s="519">
        <f t="shared" ref="I1043:I1049" si="436">ROUND((E1043*H1043),2)</f>
        <v>72.77</v>
      </c>
      <c r="J1043" s="399"/>
    </row>
    <row r="1044" spans="1:10" s="387" customFormat="1" ht="45" x14ac:dyDescent="0.25">
      <c r="A1044" s="393" t="s">
        <v>846</v>
      </c>
      <c r="B1044" s="401">
        <v>92369</v>
      </c>
      <c r="C1044" s="395" t="s">
        <v>2138</v>
      </c>
      <c r="D1044" s="392" t="s">
        <v>925</v>
      </c>
      <c r="E1044" s="509">
        <v>3</v>
      </c>
      <c r="F1044" s="394">
        <f>VLOOKUP(B1044,'Relatório de Composições'!A:I,9,0)</f>
        <v>31.83</v>
      </c>
      <c r="G1044" s="396">
        <f t="shared" si="434"/>
        <v>0.2026</v>
      </c>
      <c r="H1044" s="402">
        <f t="shared" si="435"/>
        <v>38.278757999999996</v>
      </c>
      <c r="I1044" s="402">
        <f t="shared" si="436"/>
        <v>114.84</v>
      </c>
      <c r="J1044" s="393"/>
    </row>
    <row r="1045" spans="1:10" s="387" customFormat="1" ht="45" x14ac:dyDescent="0.25">
      <c r="A1045" s="393" t="s">
        <v>848</v>
      </c>
      <c r="B1045" s="401">
        <v>92371</v>
      </c>
      <c r="C1045" s="395" t="s">
        <v>2140</v>
      </c>
      <c r="D1045" s="392" t="s">
        <v>925</v>
      </c>
      <c r="E1045" s="509">
        <v>2</v>
      </c>
      <c r="F1045" s="394">
        <f>VLOOKUP(B1045,'Relatório de Composições'!A:I,9,0)</f>
        <v>38.96</v>
      </c>
      <c r="G1045" s="396">
        <f t="shared" si="434"/>
        <v>0.2026</v>
      </c>
      <c r="H1045" s="402">
        <f t="shared" si="435"/>
        <v>46.853296</v>
      </c>
      <c r="I1045" s="402">
        <f t="shared" si="436"/>
        <v>93.71</v>
      </c>
      <c r="J1045" s="393"/>
    </row>
    <row r="1046" spans="1:10" s="387" customFormat="1" ht="45" x14ac:dyDescent="0.25">
      <c r="A1046" s="393" t="s">
        <v>850</v>
      </c>
      <c r="B1046" s="401">
        <v>92373</v>
      </c>
      <c r="C1046" s="395" t="s">
        <v>2142</v>
      </c>
      <c r="D1046" s="392" t="s">
        <v>925</v>
      </c>
      <c r="E1046" s="509">
        <v>2</v>
      </c>
      <c r="F1046" s="394">
        <f>VLOOKUP(B1046,'Relatório de Composições'!A:I,9,0)</f>
        <v>46.459999999999994</v>
      </c>
      <c r="G1046" s="396">
        <f t="shared" si="434"/>
        <v>0.2026</v>
      </c>
      <c r="H1046" s="402">
        <f t="shared" si="435"/>
        <v>55.872795999999987</v>
      </c>
      <c r="I1046" s="402">
        <f t="shared" si="436"/>
        <v>111.75</v>
      </c>
      <c r="J1046" s="393"/>
    </row>
    <row r="1047" spans="1:10" s="387" customFormat="1" ht="45" x14ac:dyDescent="0.25">
      <c r="A1047" s="393" t="s">
        <v>852</v>
      </c>
      <c r="B1047" s="401">
        <v>92375</v>
      </c>
      <c r="C1047" s="395" t="s">
        <v>2144</v>
      </c>
      <c r="D1047" s="392" t="s">
        <v>925</v>
      </c>
      <c r="E1047" s="509">
        <v>2</v>
      </c>
      <c r="F1047" s="394">
        <f>VLOOKUP(B1047,'Relatório de Composições'!A:I,9,0)</f>
        <v>61.28</v>
      </c>
      <c r="G1047" s="396">
        <f t="shared" si="434"/>
        <v>0.2026</v>
      </c>
      <c r="H1047" s="402">
        <f t="shared" si="435"/>
        <v>73.695327999999989</v>
      </c>
      <c r="I1047" s="402">
        <f t="shared" si="436"/>
        <v>147.38999999999999</v>
      </c>
      <c r="J1047" s="393"/>
    </row>
    <row r="1048" spans="1:10" s="387" customFormat="1" ht="45" x14ac:dyDescent="0.25">
      <c r="A1048" s="393" t="s">
        <v>854</v>
      </c>
      <c r="B1048" s="401">
        <v>92346</v>
      </c>
      <c r="C1048" s="395" t="s">
        <v>2146</v>
      </c>
      <c r="D1048" s="392" t="s">
        <v>925</v>
      </c>
      <c r="E1048" s="509">
        <v>6</v>
      </c>
      <c r="F1048" s="394">
        <f>VLOOKUP(B1048,'Relatório de Composições'!A:I,9,0)</f>
        <v>81.819999999999993</v>
      </c>
      <c r="G1048" s="396">
        <f t="shared" si="434"/>
        <v>0.2026</v>
      </c>
      <c r="H1048" s="402">
        <f t="shared" si="435"/>
        <v>98.396731999999986</v>
      </c>
      <c r="I1048" s="402">
        <f t="shared" si="436"/>
        <v>590.38</v>
      </c>
      <c r="J1048" s="393"/>
    </row>
    <row r="1049" spans="1:10" s="387" customFormat="1" ht="45" x14ac:dyDescent="0.25">
      <c r="A1049" s="397" t="s">
        <v>856</v>
      </c>
      <c r="B1049" s="510">
        <v>92348</v>
      </c>
      <c r="C1049" s="511" t="s">
        <v>2147</v>
      </c>
      <c r="D1049" s="398" t="s">
        <v>925</v>
      </c>
      <c r="E1049" s="512">
        <v>8</v>
      </c>
      <c r="F1049" s="443">
        <f>VLOOKUP(B1049,'Relatório de Composições'!A:I,9,0)</f>
        <v>116.85</v>
      </c>
      <c r="G1049" s="513">
        <f t="shared" si="434"/>
        <v>0.2026</v>
      </c>
      <c r="H1049" s="514">
        <f t="shared" si="435"/>
        <v>140.52380999999997</v>
      </c>
      <c r="I1049" s="514">
        <f t="shared" si="436"/>
        <v>1124.19</v>
      </c>
      <c r="J1049" s="397"/>
    </row>
    <row r="1050" spans="1:10" s="387" customFormat="1" x14ac:dyDescent="0.25">
      <c r="A1050" s="525" t="s">
        <v>15963</v>
      </c>
      <c r="B1050" s="526" t="s">
        <v>12047</v>
      </c>
      <c r="C1050" s="527" t="s">
        <v>15406</v>
      </c>
      <c r="D1050" s="425"/>
      <c r="E1050" s="528"/>
      <c r="F1050" s="426" t="s">
        <v>12047</v>
      </c>
      <c r="G1050" s="529"/>
      <c r="H1050" s="530"/>
      <c r="I1050" s="530"/>
      <c r="J1050" s="531"/>
    </row>
    <row r="1051" spans="1:10" s="387" customFormat="1" ht="45" x14ac:dyDescent="0.25">
      <c r="A1051" s="399" t="s">
        <v>858</v>
      </c>
      <c r="B1051" s="515">
        <v>92892</v>
      </c>
      <c r="C1051" s="516" t="s">
        <v>2149</v>
      </c>
      <c r="D1051" s="400" t="s">
        <v>925</v>
      </c>
      <c r="E1051" s="517">
        <v>1</v>
      </c>
      <c r="F1051" s="453">
        <f>VLOOKUP(B1051,'Relatório de Composições'!A:I,9,0)</f>
        <v>52.81</v>
      </c>
      <c r="G1051" s="518">
        <f t="shared" ref="G1051:G1054" si="437">$J$1</f>
        <v>0.2026</v>
      </c>
      <c r="H1051" s="519">
        <f t="shared" ref="H1051:H1054" si="438">F1051*(1+G1051)</f>
        <v>63.509305999999995</v>
      </c>
      <c r="I1051" s="519">
        <f t="shared" ref="I1051:I1054" si="439">ROUND((E1051*H1051),2)</f>
        <v>63.51</v>
      </c>
      <c r="J1051" s="399"/>
    </row>
    <row r="1052" spans="1:10" s="387" customFormat="1" ht="45" x14ac:dyDescent="0.25">
      <c r="A1052" s="393" t="s">
        <v>860</v>
      </c>
      <c r="B1052" s="401">
        <v>92893</v>
      </c>
      <c r="C1052" s="395" t="s">
        <v>2151</v>
      </c>
      <c r="D1052" s="392" t="s">
        <v>925</v>
      </c>
      <c r="E1052" s="509">
        <v>1</v>
      </c>
      <c r="F1052" s="394">
        <f>VLOOKUP(B1052,'Relatório de Composições'!A:I,9,0)</f>
        <v>76.3</v>
      </c>
      <c r="G1052" s="396">
        <f t="shared" si="437"/>
        <v>0.2026</v>
      </c>
      <c r="H1052" s="402">
        <f t="shared" si="438"/>
        <v>91.758379999999988</v>
      </c>
      <c r="I1052" s="402">
        <f t="shared" si="439"/>
        <v>91.76</v>
      </c>
      <c r="J1052" s="393"/>
    </row>
    <row r="1053" spans="1:10" s="387" customFormat="1" ht="45" x14ac:dyDescent="0.25">
      <c r="A1053" s="393" t="s">
        <v>862</v>
      </c>
      <c r="B1053" s="401">
        <v>92890</v>
      </c>
      <c r="C1053" s="395" t="s">
        <v>2153</v>
      </c>
      <c r="D1053" s="392" t="s">
        <v>925</v>
      </c>
      <c r="E1053" s="509">
        <v>2</v>
      </c>
      <c r="F1053" s="394">
        <f>VLOOKUP(B1053,'Relatório de Composições'!A:I,9,0)</f>
        <v>192.69</v>
      </c>
      <c r="G1053" s="396">
        <f t="shared" si="437"/>
        <v>0.2026</v>
      </c>
      <c r="H1053" s="402">
        <f t="shared" si="438"/>
        <v>231.72899399999997</v>
      </c>
      <c r="I1053" s="402">
        <f t="shared" si="439"/>
        <v>463.46</v>
      </c>
      <c r="J1053" s="393"/>
    </row>
    <row r="1054" spans="1:10" s="387" customFormat="1" ht="45" x14ac:dyDescent="0.25">
      <c r="A1054" s="397" t="s">
        <v>864</v>
      </c>
      <c r="B1054" s="510">
        <v>92891</v>
      </c>
      <c r="C1054" s="511" t="s">
        <v>2155</v>
      </c>
      <c r="D1054" s="398" t="s">
        <v>925</v>
      </c>
      <c r="E1054" s="512">
        <v>5</v>
      </c>
      <c r="F1054" s="443">
        <f>VLOOKUP(B1054,'Relatório de Composições'!A:I,9,0)</f>
        <v>284.58</v>
      </c>
      <c r="G1054" s="513">
        <f t="shared" si="437"/>
        <v>0.2026</v>
      </c>
      <c r="H1054" s="514">
        <f t="shared" si="438"/>
        <v>342.23590799999994</v>
      </c>
      <c r="I1054" s="514">
        <f t="shared" si="439"/>
        <v>1711.18</v>
      </c>
      <c r="J1054" s="397"/>
    </row>
    <row r="1055" spans="1:10" s="387" customFormat="1" x14ac:dyDescent="0.25">
      <c r="A1055" s="525" t="s">
        <v>15964</v>
      </c>
      <c r="B1055" s="526" t="s">
        <v>12047</v>
      </c>
      <c r="C1055" s="527" t="s">
        <v>15965</v>
      </c>
      <c r="D1055" s="425"/>
      <c r="E1055" s="528"/>
      <c r="F1055" s="426" t="s">
        <v>12047</v>
      </c>
      <c r="G1055" s="529"/>
      <c r="H1055" s="530"/>
      <c r="I1055" s="530"/>
      <c r="J1055" s="531"/>
    </row>
    <row r="1056" spans="1:10" s="387" customFormat="1" ht="45" x14ac:dyDescent="0.25">
      <c r="A1056" s="399" t="s">
        <v>866</v>
      </c>
      <c r="B1056" s="515">
        <v>92382</v>
      </c>
      <c r="C1056" s="516" t="s">
        <v>2157</v>
      </c>
      <c r="D1056" s="400" t="s">
        <v>925</v>
      </c>
      <c r="E1056" s="517">
        <v>2</v>
      </c>
      <c r="F1056" s="453">
        <f>VLOOKUP(B1056,'Relatório de Composições'!A:I,9,0)</f>
        <v>45.900000000000006</v>
      </c>
      <c r="G1056" s="518">
        <f t="shared" ref="G1056:G1059" si="440">$J$1</f>
        <v>0.2026</v>
      </c>
      <c r="H1056" s="519">
        <f t="shared" ref="H1056:H1059" si="441">F1056*(1+G1056)</f>
        <v>55.199339999999999</v>
      </c>
      <c r="I1056" s="519">
        <f t="shared" ref="I1056:I1059" si="442">ROUND((E1056*H1056),2)</f>
        <v>110.4</v>
      </c>
      <c r="J1056" s="399"/>
    </row>
    <row r="1057" spans="1:10" s="387" customFormat="1" ht="45" x14ac:dyDescent="0.25">
      <c r="A1057" s="393" t="s">
        <v>868</v>
      </c>
      <c r="B1057" s="401">
        <v>92386</v>
      </c>
      <c r="C1057" s="395" t="s">
        <v>2159</v>
      </c>
      <c r="D1057" s="392" t="s">
        <v>925</v>
      </c>
      <c r="E1057" s="509">
        <v>1</v>
      </c>
      <c r="F1057" s="394">
        <f>VLOOKUP(B1057,'Relatório de Composições'!A:I,9,0)</f>
        <v>68.110000000000014</v>
      </c>
      <c r="G1057" s="396">
        <f t="shared" si="440"/>
        <v>0.2026</v>
      </c>
      <c r="H1057" s="402">
        <f t="shared" si="441"/>
        <v>81.909086000000002</v>
      </c>
      <c r="I1057" s="402">
        <f t="shared" si="442"/>
        <v>81.91</v>
      </c>
      <c r="J1057" s="393"/>
    </row>
    <row r="1058" spans="1:10" s="387" customFormat="1" ht="45" x14ac:dyDescent="0.25">
      <c r="A1058" s="393" t="s">
        <v>870</v>
      </c>
      <c r="B1058" s="401">
        <v>92353</v>
      </c>
      <c r="C1058" s="395" t="s">
        <v>2161</v>
      </c>
      <c r="D1058" s="392" t="s">
        <v>925</v>
      </c>
      <c r="E1058" s="509">
        <v>3</v>
      </c>
      <c r="F1058" s="394">
        <f>VLOOKUP(B1058,'Relatório de Composições'!A:I,9,0)</f>
        <v>132.16000000000003</v>
      </c>
      <c r="G1058" s="396">
        <f t="shared" si="440"/>
        <v>0.2026</v>
      </c>
      <c r="H1058" s="402">
        <f t="shared" si="441"/>
        <v>158.93561600000001</v>
      </c>
      <c r="I1058" s="402">
        <f t="shared" si="442"/>
        <v>476.81</v>
      </c>
      <c r="J1058" s="393"/>
    </row>
    <row r="1059" spans="1:10" s="387" customFormat="1" ht="45" x14ac:dyDescent="0.25">
      <c r="A1059" s="397" t="s">
        <v>872</v>
      </c>
      <c r="B1059" s="510">
        <v>92355</v>
      </c>
      <c r="C1059" s="511" t="s">
        <v>2162</v>
      </c>
      <c r="D1059" s="398" t="s">
        <v>925</v>
      </c>
      <c r="E1059" s="512">
        <v>6</v>
      </c>
      <c r="F1059" s="443">
        <f>VLOOKUP(B1059,'Relatório de Composições'!A:I,9,0)</f>
        <v>171.83</v>
      </c>
      <c r="G1059" s="513">
        <f t="shared" si="440"/>
        <v>0.2026</v>
      </c>
      <c r="H1059" s="514">
        <f t="shared" si="441"/>
        <v>206.64275799999999</v>
      </c>
      <c r="I1059" s="514">
        <f t="shared" si="442"/>
        <v>1239.8599999999999</v>
      </c>
      <c r="J1059" s="397"/>
    </row>
    <row r="1060" spans="1:10" s="387" customFormat="1" x14ac:dyDescent="0.25">
      <c r="A1060" s="525" t="s">
        <v>15966</v>
      </c>
      <c r="B1060" s="526" t="s">
        <v>12047</v>
      </c>
      <c r="C1060" s="527" t="s">
        <v>15967</v>
      </c>
      <c r="D1060" s="425"/>
      <c r="E1060" s="528"/>
      <c r="F1060" s="426" t="s">
        <v>12047</v>
      </c>
      <c r="G1060" s="529"/>
      <c r="H1060" s="530"/>
      <c r="I1060" s="530"/>
      <c r="J1060" s="531"/>
    </row>
    <row r="1061" spans="1:10" s="387" customFormat="1" ht="30" x14ac:dyDescent="0.25">
      <c r="A1061" s="448" t="s">
        <v>874</v>
      </c>
      <c r="B1061" s="520" t="s">
        <v>2164</v>
      </c>
      <c r="C1061" s="521" t="s">
        <v>2165</v>
      </c>
      <c r="D1061" s="447" t="s">
        <v>925</v>
      </c>
      <c r="E1061" s="522">
        <v>2</v>
      </c>
      <c r="F1061" s="449">
        <f>VLOOKUP(B1061,'Relatório de Composições'!A:I,9,0)</f>
        <v>106.77000000000001</v>
      </c>
      <c r="G1061" s="523">
        <f>$J$1</f>
        <v>0.2026</v>
      </c>
      <c r="H1061" s="524">
        <f>F1061*(1+G1061)</f>
        <v>128.401602</v>
      </c>
      <c r="I1061" s="524">
        <f>ROUND((E1061*H1061),2)</f>
        <v>256.8</v>
      </c>
      <c r="J1061" s="448"/>
    </row>
    <row r="1062" spans="1:10" s="387" customFormat="1" x14ac:dyDescent="0.25">
      <c r="A1062" s="525" t="s">
        <v>15968</v>
      </c>
      <c r="B1062" s="526" t="s">
        <v>12047</v>
      </c>
      <c r="C1062" s="527" t="s">
        <v>15969</v>
      </c>
      <c r="D1062" s="425"/>
      <c r="E1062" s="528"/>
      <c r="F1062" s="426" t="s">
        <v>12047</v>
      </c>
      <c r="G1062" s="529"/>
      <c r="H1062" s="530"/>
      <c r="I1062" s="530"/>
      <c r="J1062" s="531"/>
    </row>
    <row r="1063" spans="1:10" s="387" customFormat="1" ht="30" x14ac:dyDescent="0.25">
      <c r="A1063" s="399" t="s">
        <v>875</v>
      </c>
      <c r="B1063" s="515">
        <v>85120</v>
      </c>
      <c r="C1063" s="516" t="s">
        <v>2091</v>
      </c>
      <c r="D1063" s="400" t="s">
        <v>925</v>
      </c>
      <c r="E1063" s="517">
        <v>1</v>
      </c>
      <c r="F1063" s="453">
        <f>VLOOKUP(B1063,'Relatório de Composições'!A:I,9,0)</f>
        <v>115.38000000000001</v>
      </c>
      <c r="G1063" s="518">
        <f t="shared" ref="G1063:G1073" si="443">$J$1</f>
        <v>0.2026</v>
      </c>
      <c r="H1063" s="519">
        <f t="shared" ref="H1063:H1073" si="444">F1063*(1+G1063)</f>
        <v>138.755988</v>
      </c>
      <c r="I1063" s="519">
        <f t="shared" ref="I1063:I1073" si="445">ROUND((E1063*H1063),2)</f>
        <v>138.76</v>
      </c>
      <c r="J1063" s="399"/>
    </row>
    <row r="1064" spans="1:10" s="387" customFormat="1" x14ac:dyDescent="0.25">
      <c r="A1064" s="393" t="s">
        <v>877</v>
      </c>
      <c r="B1064" s="401" t="s">
        <v>2166</v>
      </c>
      <c r="C1064" s="395" t="s">
        <v>2167</v>
      </c>
      <c r="D1064" s="392" t="s">
        <v>925</v>
      </c>
      <c r="E1064" s="509">
        <v>1</v>
      </c>
      <c r="F1064" s="394">
        <f>VLOOKUP(B1064,'Relatório de Composições'!A:I,9,0)</f>
        <v>131.61000000000001</v>
      </c>
      <c r="G1064" s="396">
        <f t="shared" si="443"/>
        <v>0.2026</v>
      </c>
      <c r="H1064" s="402">
        <f t="shared" si="444"/>
        <v>158.27418600000001</v>
      </c>
      <c r="I1064" s="402">
        <f t="shared" si="445"/>
        <v>158.27000000000001</v>
      </c>
      <c r="J1064" s="393"/>
    </row>
    <row r="1065" spans="1:10" s="387" customFormat="1" x14ac:dyDescent="0.25">
      <c r="A1065" s="393" t="s">
        <v>879</v>
      </c>
      <c r="B1065" s="401" t="s">
        <v>2168</v>
      </c>
      <c r="C1065" s="395" t="s">
        <v>2169</v>
      </c>
      <c r="D1065" s="392" t="s">
        <v>925</v>
      </c>
      <c r="E1065" s="509">
        <v>1</v>
      </c>
      <c r="F1065" s="394">
        <f>VLOOKUP(B1065,'Relatório de Composições'!A:I,9,0)</f>
        <v>1167.5999999999999</v>
      </c>
      <c r="G1065" s="396">
        <f t="shared" si="443"/>
        <v>0.2026</v>
      </c>
      <c r="H1065" s="402">
        <f t="shared" si="444"/>
        <v>1404.1557599999999</v>
      </c>
      <c r="I1065" s="402">
        <f t="shared" si="445"/>
        <v>1404.16</v>
      </c>
      <c r="J1065" s="393"/>
    </row>
    <row r="1066" spans="1:10" s="387" customFormat="1" ht="60" x14ac:dyDescent="0.25">
      <c r="A1066" s="393" t="s">
        <v>880</v>
      </c>
      <c r="B1066" s="401">
        <v>94495</v>
      </c>
      <c r="C1066" s="395" t="s">
        <v>1663</v>
      </c>
      <c r="D1066" s="392" t="s">
        <v>925</v>
      </c>
      <c r="E1066" s="509">
        <v>1</v>
      </c>
      <c r="F1066" s="394">
        <f>VLOOKUP(B1066,'Relatório de Composições'!A:I,9,0)</f>
        <v>51.56</v>
      </c>
      <c r="G1066" s="396">
        <f t="shared" si="443"/>
        <v>0.2026</v>
      </c>
      <c r="H1066" s="402">
        <f t="shared" si="444"/>
        <v>62.006055999999994</v>
      </c>
      <c r="I1066" s="402">
        <f t="shared" si="445"/>
        <v>62.01</v>
      </c>
      <c r="J1066" s="393"/>
    </row>
    <row r="1067" spans="1:10" s="387" customFormat="1" ht="60" x14ac:dyDescent="0.25">
      <c r="A1067" s="393" t="s">
        <v>882</v>
      </c>
      <c r="B1067" s="401">
        <v>94496</v>
      </c>
      <c r="C1067" s="395" t="s">
        <v>2170</v>
      </c>
      <c r="D1067" s="392" t="s">
        <v>925</v>
      </c>
      <c r="E1067" s="509">
        <v>1</v>
      </c>
      <c r="F1067" s="394">
        <f>VLOOKUP(B1067,'Relatório de Composições'!A:I,9,0)</f>
        <v>70.260000000000005</v>
      </c>
      <c r="G1067" s="396">
        <f t="shared" si="443"/>
        <v>0.2026</v>
      </c>
      <c r="H1067" s="402">
        <f t="shared" si="444"/>
        <v>84.494675999999998</v>
      </c>
      <c r="I1067" s="402">
        <f t="shared" si="445"/>
        <v>84.49</v>
      </c>
      <c r="J1067" s="393"/>
    </row>
    <row r="1068" spans="1:10" s="387" customFormat="1" ht="60" x14ac:dyDescent="0.25">
      <c r="A1068" s="393" t="s">
        <v>884</v>
      </c>
      <c r="B1068" s="401">
        <v>94499</v>
      </c>
      <c r="C1068" s="395" t="s">
        <v>2172</v>
      </c>
      <c r="D1068" s="392" t="s">
        <v>925</v>
      </c>
      <c r="E1068" s="509">
        <v>2</v>
      </c>
      <c r="F1068" s="394">
        <f>VLOOKUP(B1068,'Relatório de Composições'!A:I,9,0)</f>
        <v>244.09</v>
      </c>
      <c r="G1068" s="396">
        <f t="shared" si="443"/>
        <v>0.2026</v>
      </c>
      <c r="H1068" s="402">
        <f t="shared" si="444"/>
        <v>293.54263399999996</v>
      </c>
      <c r="I1068" s="402">
        <f t="shared" si="445"/>
        <v>587.09</v>
      </c>
      <c r="J1068" s="393"/>
    </row>
    <row r="1069" spans="1:10" s="387" customFormat="1" ht="60" x14ac:dyDescent="0.25">
      <c r="A1069" s="393" t="s">
        <v>885</v>
      </c>
      <c r="B1069" s="401">
        <v>94500</v>
      </c>
      <c r="C1069" s="395" t="s">
        <v>1681</v>
      </c>
      <c r="D1069" s="392" t="s">
        <v>925</v>
      </c>
      <c r="E1069" s="509">
        <v>5</v>
      </c>
      <c r="F1069" s="394">
        <f>VLOOKUP(B1069,'Relatório de Composições'!A:I,9,0)</f>
        <v>296.3</v>
      </c>
      <c r="G1069" s="396">
        <f t="shared" si="443"/>
        <v>0.2026</v>
      </c>
      <c r="H1069" s="402">
        <f t="shared" si="444"/>
        <v>356.33037999999999</v>
      </c>
      <c r="I1069" s="402">
        <f t="shared" si="445"/>
        <v>1781.65</v>
      </c>
      <c r="J1069" s="393"/>
    </row>
    <row r="1070" spans="1:10" s="387" customFormat="1" ht="60" x14ac:dyDescent="0.25">
      <c r="A1070" s="393" t="s">
        <v>887</v>
      </c>
      <c r="B1070" s="401">
        <v>95250</v>
      </c>
      <c r="C1070" s="395" t="s">
        <v>2174</v>
      </c>
      <c r="D1070" s="392" t="s">
        <v>925</v>
      </c>
      <c r="E1070" s="509">
        <v>1</v>
      </c>
      <c r="F1070" s="394">
        <f>VLOOKUP(B1070,'Relatório de Composições'!A:I,9,0)</f>
        <v>69.790000000000006</v>
      </c>
      <c r="G1070" s="396">
        <f t="shared" si="443"/>
        <v>0.2026</v>
      </c>
      <c r="H1070" s="402">
        <f t="shared" si="444"/>
        <v>83.929454000000007</v>
      </c>
      <c r="I1070" s="402">
        <f t="shared" si="445"/>
        <v>83.93</v>
      </c>
      <c r="J1070" s="393"/>
    </row>
    <row r="1071" spans="1:10" s="387" customFormat="1" ht="60" x14ac:dyDescent="0.25">
      <c r="A1071" s="393" t="s">
        <v>889</v>
      </c>
      <c r="B1071" s="401">
        <v>95251</v>
      </c>
      <c r="C1071" s="395" t="s">
        <v>2176</v>
      </c>
      <c r="D1071" s="392" t="s">
        <v>925</v>
      </c>
      <c r="E1071" s="509">
        <v>1</v>
      </c>
      <c r="F1071" s="394">
        <f>VLOOKUP(B1071,'Relatório de Composições'!A:I,9,0)</f>
        <v>103.19</v>
      </c>
      <c r="G1071" s="396">
        <f t="shared" si="443"/>
        <v>0.2026</v>
      </c>
      <c r="H1071" s="402">
        <f t="shared" si="444"/>
        <v>124.09629399999999</v>
      </c>
      <c r="I1071" s="402">
        <f t="shared" si="445"/>
        <v>124.1</v>
      </c>
      <c r="J1071" s="393"/>
    </row>
    <row r="1072" spans="1:10" s="387" customFormat="1" ht="30" x14ac:dyDescent="0.25">
      <c r="A1072" s="393" t="s">
        <v>891</v>
      </c>
      <c r="B1072" s="401">
        <v>99629</v>
      </c>
      <c r="C1072" s="395" t="s">
        <v>2178</v>
      </c>
      <c r="D1072" s="392" t="s">
        <v>925</v>
      </c>
      <c r="E1072" s="509">
        <v>1</v>
      </c>
      <c r="F1072" s="394">
        <f>VLOOKUP(B1072,'Relatório de Composições'!A:I,9,0)</f>
        <v>72.070000000000007</v>
      </c>
      <c r="G1072" s="396">
        <f t="shared" si="443"/>
        <v>0.2026</v>
      </c>
      <c r="H1072" s="402">
        <f t="shared" si="444"/>
        <v>86.671381999999994</v>
      </c>
      <c r="I1072" s="402">
        <f t="shared" si="445"/>
        <v>86.67</v>
      </c>
      <c r="J1072" s="393"/>
    </row>
    <row r="1073" spans="1:10" s="387" customFormat="1" ht="30" x14ac:dyDescent="0.25">
      <c r="A1073" s="397" t="s">
        <v>893</v>
      </c>
      <c r="B1073" s="510">
        <v>99624</v>
      </c>
      <c r="C1073" s="511" t="s">
        <v>2180</v>
      </c>
      <c r="D1073" s="398" t="s">
        <v>925</v>
      </c>
      <c r="E1073" s="512">
        <v>3</v>
      </c>
      <c r="F1073" s="443">
        <f>VLOOKUP(B1073,'Relatório de Composições'!A:I,9,0)</f>
        <v>446.87</v>
      </c>
      <c r="G1073" s="513">
        <f t="shared" si="443"/>
        <v>0.2026</v>
      </c>
      <c r="H1073" s="514">
        <f t="shared" si="444"/>
        <v>537.40586199999996</v>
      </c>
      <c r="I1073" s="514">
        <f t="shared" si="445"/>
        <v>1612.22</v>
      </c>
      <c r="J1073" s="397"/>
    </row>
    <row r="1074" spans="1:10" s="387" customFormat="1" x14ac:dyDescent="0.25">
      <c r="A1074" s="525" t="s">
        <v>15970</v>
      </c>
      <c r="B1074" s="526" t="s">
        <v>12047</v>
      </c>
      <c r="C1074" s="527" t="s">
        <v>15971</v>
      </c>
      <c r="D1074" s="425"/>
      <c r="E1074" s="528"/>
      <c r="F1074" s="426" t="s">
        <v>12047</v>
      </c>
      <c r="G1074" s="529"/>
      <c r="H1074" s="530"/>
      <c r="I1074" s="530"/>
      <c r="J1074" s="531"/>
    </row>
    <row r="1075" spans="1:10" s="387" customFormat="1" x14ac:dyDescent="0.25">
      <c r="A1075" s="448" t="s">
        <v>895</v>
      </c>
      <c r="B1075" s="520" t="s">
        <v>2182</v>
      </c>
      <c r="C1075" s="521" t="s">
        <v>2183</v>
      </c>
      <c r="D1075" s="447" t="s">
        <v>925</v>
      </c>
      <c r="E1075" s="522">
        <v>3</v>
      </c>
      <c r="F1075" s="449">
        <f>VLOOKUP(B1075,'Relatório de Composições'!A:I,9,0)</f>
        <v>78.7</v>
      </c>
      <c r="G1075" s="523">
        <f>$J$1</f>
        <v>0.2026</v>
      </c>
      <c r="H1075" s="524">
        <f>F1075*(1+G1075)</f>
        <v>94.644619999999989</v>
      </c>
      <c r="I1075" s="524">
        <f>ROUND((E1075*H1075),2)</f>
        <v>283.93</v>
      </c>
      <c r="J1075" s="448"/>
    </row>
    <row r="1076" spans="1:10" s="387" customFormat="1" x14ac:dyDescent="0.25">
      <c r="A1076" s="525" t="s">
        <v>15972</v>
      </c>
      <c r="B1076" s="526" t="s">
        <v>12047</v>
      </c>
      <c r="C1076" s="527" t="s">
        <v>15461</v>
      </c>
      <c r="D1076" s="425"/>
      <c r="E1076" s="528"/>
      <c r="F1076" s="426" t="s">
        <v>12047</v>
      </c>
      <c r="G1076" s="529"/>
      <c r="H1076" s="530"/>
      <c r="I1076" s="530"/>
      <c r="J1076" s="531"/>
    </row>
    <row r="1077" spans="1:10" s="387" customFormat="1" x14ac:dyDescent="0.25">
      <c r="A1077" s="399" t="s">
        <v>896</v>
      </c>
      <c r="B1077" s="515" t="s">
        <v>15973</v>
      </c>
      <c r="C1077" s="516" t="s">
        <v>15974</v>
      </c>
      <c r="D1077" s="400" t="s">
        <v>925</v>
      </c>
      <c r="E1077" s="517">
        <v>2</v>
      </c>
      <c r="F1077" s="453">
        <f>VLOOKUP(B1077,'Relatório de Composições'!A:I,9,0)</f>
        <v>4294.5</v>
      </c>
      <c r="G1077" s="518">
        <f t="shared" ref="G1077:G1078" si="446">$J$1</f>
        <v>0.2026</v>
      </c>
      <c r="H1077" s="519">
        <f t="shared" ref="H1077:H1078" si="447">F1077*(1+G1077)</f>
        <v>5164.5656999999992</v>
      </c>
      <c r="I1077" s="519">
        <f t="shared" ref="I1077:I1078" si="448">ROUND((E1077*H1077),2)</f>
        <v>10329.129999999999</v>
      </c>
      <c r="J1077" s="399"/>
    </row>
    <row r="1078" spans="1:10" s="387" customFormat="1" x14ac:dyDescent="0.25">
      <c r="A1078" s="397" t="s">
        <v>897</v>
      </c>
      <c r="B1078" s="510">
        <v>83486</v>
      </c>
      <c r="C1078" s="511" t="s">
        <v>15975</v>
      </c>
      <c r="D1078" s="398" t="s">
        <v>925</v>
      </c>
      <c r="E1078" s="512">
        <v>1</v>
      </c>
      <c r="F1078" s="443">
        <f>VLOOKUP(B1078,'Relatório de Composições'!A:I,9,0)</f>
        <v>1776.8200000000002</v>
      </c>
      <c r="G1078" s="513">
        <f t="shared" si="446"/>
        <v>0.2026</v>
      </c>
      <c r="H1078" s="514">
        <f t="shared" si="447"/>
        <v>2136.8037319999999</v>
      </c>
      <c r="I1078" s="514">
        <f t="shared" si="448"/>
        <v>2136.8000000000002</v>
      </c>
      <c r="J1078" s="397"/>
    </row>
    <row r="1079" spans="1:10" s="387" customFormat="1" x14ac:dyDescent="0.25">
      <c r="A1079" s="525" t="s">
        <v>15976</v>
      </c>
      <c r="B1079" s="526" t="s">
        <v>12047</v>
      </c>
      <c r="C1079" s="527" t="s">
        <v>15977</v>
      </c>
      <c r="D1079" s="425"/>
      <c r="E1079" s="528"/>
      <c r="F1079" s="426" t="s">
        <v>12047</v>
      </c>
      <c r="G1079" s="529"/>
      <c r="H1079" s="530"/>
      <c r="I1079" s="530"/>
      <c r="J1079" s="531"/>
    </row>
    <row r="1080" spans="1:10" s="387" customFormat="1" ht="75" x14ac:dyDescent="0.25">
      <c r="A1080" s="399" t="s">
        <v>15978</v>
      </c>
      <c r="B1080" s="515" t="s">
        <v>15979</v>
      </c>
      <c r="C1080" s="516" t="s">
        <v>2184</v>
      </c>
      <c r="D1080" s="400" t="s">
        <v>925</v>
      </c>
      <c r="E1080" s="517">
        <v>23</v>
      </c>
      <c r="F1080" s="453">
        <f>VLOOKUP(B1080,'Relatório de Composições'!A:I,9,0)</f>
        <v>13.709999999999999</v>
      </c>
      <c r="G1080" s="518">
        <f t="shared" ref="G1080:G1082" si="449">$J$1</f>
        <v>0.2026</v>
      </c>
      <c r="H1080" s="519">
        <f t="shared" ref="H1080:H1082" si="450">F1080*(1+G1080)</f>
        <v>16.487645999999998</v>
      </c>
      <c r="I1080" s="519">
        <f t="shared" ref="I1080:I1082" si="451">ROUND((E1080*H1080),2)</f>
        <v>379.22</v>
      </c>
      <c r="J1080" s="399"/>
    </row>
    <row r="1081" spans="1:10" s="387" customFormat="1" ht="60" x14ac:dyDescent="0.25">
      <c r="A1081" s="393" t="s">
        <v>15980</v>
      </c>
      <c r="B1081" s="401" t="s">
        <v>15981</v>
      </c>
      <c r="C1081" s="395" t="s">
        <v>2185</v>
      </c>
      <c r="D1081" s="392" t="s">
        <v>925</v>
      </c>
      <c r="E1081" s="509">
        <v>10</v>
      </c>
      <c r="F1081" s="394">
        <f>VLOOKUP(B1081,'Relatório de Composições'!A:I,9,0)</f>
        <v>10.07</v>
      </c>
      <c r="G1081" s="396">
        <f t="shared" si="449"/>
        <v>0.2026</v>
      </c>
      <c r="H1081" s="402">
        <f t="shared" si="450"/>
        <v>12.110182</v>
      </c>
      <c r="I1081" s="402">
        <f t="shared" si="451"/>
        <v>121.1</v>
      </c>
      <c r="J1081" s="393"/>
    </row>
    <row r="1082" spans="1:10" s="387" customFormat="1" ht="75" x14ac:dyDescent="0.25">
      <c r="A1082" s="397" t="s">
        <v>15982</v>
      </c>
      <c r="B1082" s="510" t="s">
        <v>15983</v>
      </c>
      <c r="C1082" s="511" t="s">
        <v>2186</v>
      </c>
      <c r="D1082" s="398" t="s">
        <v>925</v>
      </c>
      <c r="E1082" s="512">
        <v>2</v>
      </c>
      <c r="F1082" s="443">
        <f>VLOOKUP(B1082,'Relatório de Composições'!A:I,9,0)</f>
        <v>13.16</v>
      </c>
      <c r="G1082" s="513">
        <f t="shared" si="449"/>
        <v>0.2026</v>
      </c>
      <c r="H1082" s="514">
        <f t="shared" si="450"/>
        <v>15.826215999999999</v>
      </c>
      <c r="I1082" s="514">
        <f t="shared" si="451"/>
        <v>31.65</v>
      </c>
      <c r="J1082" s="397"/>
    </row>
    <row r="1083" spans="1:10" s="387" customFormat="1" x14ac:dyDescent="0.25">
      <c r="A1083" s="525" t="s">
        <v>15984</v>
      </c>
      <c r="B1083" s="526" t="s">
        <v>12047</v>
      </c>
      <c r="C1083" s="527" t="s">
        <v>15985</v>
      </c>
      <c r="D1083" s="425"/>
      <c r="E1083" s="528"/>
      <c r="F1083" s="426" t="s">
        <v>12047</v>
      </c>
      <c r="G1083" s="529"/>
      <c r="H1083" s="530"/>
      <c r="I1083" s="530"/>
      <c r="J1083" s="531"/>
    </row>
    <row r="1084" spans="1:10" s="387" customFormat="1" x14ac:dyDescent="0.25">
      <c r="A1084" s="399" t="s">
        <v>15986</v>
      </c>
      <c r="B1084" s="515">
        <v>72554</v>
      </c>
      <c r="C1084" s="516" t="s">
        <v>2187</v>
      </c>
      <c r="D1084" s="400" t="s">
        <v>925</v>
      </c>
      <c r="E1084" s="517">
        <v>1</v>
      </c>
      <c r="F1084" s="453">
        <f>VLOOKUP(B1084,'Relatório de Composições'!A:I,9,0)</f>
        <v>582.75</v>
      </c>
      <c r="G1084" s="518">
        <f t="shared" ref="G1084:G1085" si="452">$J$1</f>
        <v>0.2026</v>
      </c>
      <c r="H1084" s="519">
        <f t="shared" ref="H1084:H1085" si="453">F1084*(1+G1084)</f>
        <v>700.8151499999999</v>
      </c>
      <c r="I1084" s="519">
        <f t="shared" ref="I1084:I1085" si="454">ROUND((E1084*H1084),2)</f>
        <v>700.82</v>
      </c>
      <c r="J1084" s="399"/>
    </row>
    <row r="1085" spans="1:10" s="387" customFormat="1" ht="30" x14ac:dyDescent="0.25">
      <c r="A1085" s="393" t="s">
        <v>15987</v>
      </c>
      <c r="B1085" s="401" t="s">
        <v>2190</v>
      </c>
      <c r="C1085" s="395" t="s">
        <v>2191</v>
      </c>
      <c r="D1085" s="392" t="s">
        <v>925</v>
      </c>
      <c r="E1085" s="509">
        <v>8</v>
      </c>
      <c r="F1085" s="394">
        <f>VLOOKUP(B1085,'Relatório de Composições'!A:I,9,0)</f>
        <v>181.51</v>
      </c>
      <c r="G1085" s="396">
        <f t="shared" si="452"/>
        <v>0.2026</v>
      </c>
      <c r="H1085" s="402">
        <f t="shared" si="453"/>
        <v>218.28392599999998</v>
      </c>
      <c r="I1085" s="402">
        <f t="shared" si="454"/>
        <v>1746.27</v>
      </c>
      <c r="J1085" s="393"/>
    </row>
    <row r="1086" spans="1:10" s="387" customFormat="1" x14ac:dyDescent="0.25">
      <c r="A1086" s="458"/>
      <c r="B1086" s="482"/>
      <c r="C1086" s="483"/>
      <c r="D1086" s="457"/>
      <c r="E1086" s="484"/>
      <c r="F1086" s="459"/>
      <c r="G1086" s="485"/>
      <c r="H1086" s="486"/>
      <c r="I1086" s="486"/>
      <c r="J1086" s="458"/>
    </row>
    <row r="1087" spans="1:10" s="387" customFormat="1" x14ac:dyDescent="0.25">
      <c r="A1087" s="502"/>
      <c r="B1087" s="503"/>
      <c r="C1087" s="437" t="s">
        <v>15988</v>
      </c>
      <c r="D1087" s="504"/>
      <c r="E1087" s="505"/>
      <c r="F1087" s="506"/>
      <c r="G1087" s="507"/>
      <c r="H1087" s="508"/>
      <c r="I1087" s="508"/>
      <c r="J1087" s="438">
        <f>SUM(I1007:I1085)</f>
        <v>56553.599999999999</v>
      </c>
    </row>
    <row r="1088" spans="1:10" s="387" customFormat="1" x14ac:dyDescent="0.25">
      <c r="A1088" s="454"/>
      <c r="B1088" s="454"/>
      <c r="C1088" s="455"/>
      <c r="D1088" s="456"/>
      <c r="E1088" s="456"/>
      <c r="F1088" s="456"/>
      <c r="G1088" s="456"/>
      <c r="H1088" s="456"/>
      <c r="I1088" s="456"/>
      <c r="J1088" s="456"/>
    </row>
    <row r="1089" spans="1:10" s="387" customFormat="1" x14ac:dyDescent="0.25">
      <c r="A1089" s="454"/>
      <c r="B1089" s="454"/>
      <c r="C1089" s="455"/>
      <c r="D1089" s="456"/>
      <c r="E1089" s="456"/>
      <c r="F1089" s="456"/>
      <c r="G1089" s="456"/>
      <c r="H1089" s="456"/>
      <c r="I1089" s="456"/>
      <c r="J1089" s="456"/>
    </row>
    <row r="1090" spans="1:10" s="387" customFormat="1" x14ac:dyDescent="0.25">
      <c r="A1090" s="502"/>
      <c r="B1090" s="503"/>
      <c r="C1090" s="437" t="s">
        <v>911</v>
      </c>
      <c r="D1090" s="504"/>
      <c r="E1090" s="505"/>
      <c r="F1090" s="506"/>
      <c r="G1090" s="507"/>
      <c r="H1090" s="508"/>
      <c r="I1090" s="508"/>
      <c r="J1090" s="436">
        <f>SUM(J13:J1089)</f>
        <v>8388152.1799999941</v>
      </c>
    </row>
  </sheetData>
  <autoFilter ref="A12:J1090" xr:uid="{D64F9207-12D4-4B8F-A541-CB01AC763652}"/>
  <mergeCells count="4">
    <mergeCell ref="H1:I1"/>
    <mergeCell ref="H2:I2"/>
    <mergeCell ref="A10:J10"/>
    <mergeCell ref="A11:J11"/>
  </mergeCells>
  <phoneticPr fontId="55" type="noConversion"/>
  <pageMargins left="0.511811024" right="0.511811024" top="0.78740157499999996" bottom="0.78740157499999996" header="0.31496062000000002" footer="0.31496062000000002"/>
  <pageSetup paperSize="9" scale="44"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50D1-07D5-488C-8550-80C9E677FAA8}">
  <sheetPr>
    <tabColor theme="7" tint="0.39997558519241921"/>
  </sheetPr>
  <dimension ref="A1:AA103"/>
  <sheetViews>
    <sheetView showGridLines="0" view="pageBreakPreview" zoomScaleNormal="100" zoomScaleSheetLayoutView="100" workbookViewId="0">
      <selection activeCell="I11" sqref="I11"/>
    </sheetView>
  </sheetViews>
  <sheetFormatPr defaultRowHeight="15" x14ac:dyDescent="0.25"/>
  <cols>
    <col min="1" max="1" width="19.7109375" style="2" customWidth="1"/>
    <col min="2" max="2" width="61.140625" style="1" bestFit="1" customWidth="1"/>
    <col min="3" max="3" width="10.5703125" style="2" bestFit="1" customWidth="1"/>
    <col min="4" max="4" width="12.7109375" style="2" bestFit="1" customWidth="1"/>
    <col min="5" max="5" width="15.5703125" style="2" bestFit="1" customWidth="1"/>
    <col min="6" max="6" width="16.7109375" style="2" bestFit="1" customWidth="1"/>
    <col min="7" max="7" width="10.85546875" style="2" bestFit="1" customWidth="1"/>
    <col min="8" max="8" width="16.7109375" style="2" bestFit="1" customWidth="1"/>
    <col min="9" max="9" width="14.42578125" style="2" bestFit="1" customWidth="1"/>
    <col min="10" max="10" width="12.28515625" style="2" customWidth="1"/>
    <col min="11" max="11" width="16" style="2" bestFit="1" customWidth="1"/>
    <col min="12" max="16384" width="9.140625" style="2"/>
  </cols>
  <sheetData>
    <row r="1" spans="1:27" s="139" customFormat="1" x14ac:dyDescent="0.25">
      <c r="A1" s="136"/>
      <c r="B1" s="136"/>
      <c r="C1" s="137"/>
      <c r="D1" s="138"/>
      <c r="H1" s="628" t="s">
        <v>12036</v>
      </c>
      <c r="I1" s="629"/>
      <c r="J1" s="140">
        <f>BDI_Materiais!$H$27</f>
        <v>0.2026</v>
      </c>
      <c r="K1" s="141"/>
      <c r="L1" s="141"/>
      <c r="M1" s="141"/>
      <c r="N1" s="141"/>
      <c r="P1" s="142"/>
      <c r="Q1" s="202"/>
      <c r="R1" s="2"/>
      <c r="S1" s="2"/>
      <c r="T1" s="2"/>
      <c r="U1" s="2"/>
      <c r="V1" s="142"/>
      <c r="W1" s="142"/>
      <c r="X1" s="142"/>
      <c r="Y1" s="142"/>
      <c r="Z1" s="142"/>
      <c r="AA1" s="142"/>
    </row>
    <row r="2" spans="1:27" s="139" customFormat="1" x14ac:dyDescent="0.25">
      <c r="A2" s="136"/>
      <c r="B2" s="143"/>
      <c r="C2" s="143"/>
      <c r="D2" s="144"/>
      <c r="G2" s="145"/>
      <c r="H2" s="628" t="s">
        <v>12037</v>
      </c>
      <c r="I2" s="629"/>
      <c r="J2" s="140">
        <f>BDI_Equipamentos!$H$27</f>
        <v>0.1326</v>
      </c>
      <c r="K2" s="141"/>
      <c r="L2" s="141"/>
      <c r="M2" s="141"/>
      <c r="N2" s="141"/>
      <c r="P2" s="142"/>
      <c r="Q2" s="202"/>
      <c r="R2" s="2"/>
      <c r="S2" s="2"/>
      <c r="T2" s="2"/>
      <c r="U2" s="2"/>
      <c r="V2" s="142"/>
      <c r="W2" s="142"/>
      <c r="X2" s="142"/>
      <c r="Y2" s="142"/>
      <c r="Z2" s="142"/>
      <c r="AA2" s="142"/>
    </row>
    <row r="3" spans="1:27" s="139" customFormat="1" x14ac:dyDescent="0.25">
      <c r="A3" s="136"/>
      <c r="B3" s="143"/>
      <c r="C3" s="143"/>
      <c r="D3" s="144"/>
      <c r="E3" s="146"/>
      <c r="G3" s="145"/>
      <c r="H3" s="145"/>
      <c r="I3" s="145"/>
      <c r="J3" s="145"/>
      <c r="K3" s="141"/>
      <c r="L3" s="141"/>
      <c r="M3" s="141"/>
      <c r="N3" s="141"/>
      <c r="P3" s="142"/>
      <c r="Q3" s="202"/>
      <c r="R3" s="2"/>
      <c r="S3" s="2"/>
      <c r="T3" s="2"/>
      <c r="U3" s="2"/>
      <c r="V3" s="142"/>
      <c r="W3" s="142"/>
      <c r="X3" s="142"/>
      <c r="Y3" s="142"/>
      <c r="Z3" s="142"/>
      <c r="AA3" s="142"/>
    </row>
    <row r="4" spans="1:27" s="139" customFormat="1" x14ac:dyDescent="0.25">
      <c r="A4" s="148"/>
      <c r="B4" s="148"/>
      <c r="C4" s="148"/>
      <c r="D4" s="149"/>
      <c r="E4" s="150"/>
      <c r="G4" s="145"/>
      <c r="H4" s="145"/>
      <c r="I4" s="145"/>
      <c r="K4" s="141"/>
      <c r="L4" s="141"/>
      <c r="M4" s="141"/>
      <c r="N4" s="141"/>
      <c r="P4" s="142"/>
      <c r="Q4" s="202"/>
      <c r="R4" s="2"/>
      <c r="S4" s="2"/>
      <c r="T4" s="2"/>
      <c r="U4" s="2"/>
      <c r="V4" s="142"/>
      <c r="W4" s="142"/>
      <c r="X4" s="142"/>
      <c r="Y4" s="142"/>
      <c r="Z4" s="142"/>
      <c r="AA4" s="142"/>
    </row>
    <row r="5" spans="1:27" s="139" customFormat="1" x14ac:dyDescent="0.25">
      <c r="A5" s="152" t="s">
        <v>16029</v>
      </c>
      <c r="B5" s="153"/>
      <c r="C5" s="153"/>
      <c r="D5" s="154"/>
      <c r="E5" s="155"/>
      <c r="J5" s="157" t="s">
        <v>16931</v>
      </c>
      <c r="K5" s="141"/>
      <c r="L5" s="141"/>
      <c r="M5" s="141"/>
      <c r="N5" s="141"/>
      <c r="P5" s="142"/>
      <c r="Q5" s="202"/>
      <c r="R5" s="2"/>
      <c r="S5" s="2"/>
      <c r="T5" s="2"/>
      <c r="U5" s="2"/>
      <c r="V5" s="142"/>
      <c r="W5" s="142"/>
      <c r="X5" s="142"/>
      <c r="Y5" s="142"/>
      <c r="Z5" s="142"/>
      <c r="AA5" s="142"/>
    </row>
    <row r="6" spans="1:27" s="139" customFormat="1" x14ac:dyDescent="0.25">
      <c r="A6" s="152" t="s">
        <v>16031</v>
      </c>
      <c r="B6" s="148"/>
      <c r="C6" s="148"/>
      <c r="D6" s="149"/>
      <c r="J6" s="159" t="s">
        <v>16034</v>
      </c>
      <c r="K6" s="141"/>
      <c r="L6" s="141"/>
      <c r="M6" s="141"/>
      <c r="N6" s="141"/>
      <c r="P6" s="142"/>
      <c r="Q6" s="202"/>
      <c r="R6" s="2"/>
      <c r="S6" s="2"/>
      <c r="T6" s="2"/>
      <c r="U6" s="2"/>
      <c r="V6" s="142"/>
      <c r="W6" s="142"/>
      <c r="X6" s="142"/>
      <c r="Y6" s="142"/>
      <c r="Z6" s="142"/>
      <c r="AA6" s="142"/>
    </row>
    <row r="7" spans="1:27" s="139" customFormat="1" x14ac:dyDescent="0.25">
      <c r="A7" s="160" t="s">
        <v>12175</v>
      </c>
      <c r="B7" s="148"/>
      <c r="C7" s="148"/>
      <c r="D7" s="149"/>
      <c r="J7" s="161" t="str">
        <f>IF('!Dados'!$G$3="Com Desoneração",'!Dados'!$E$6,'!Dados'!$E$7)</f>
        <v>LEIS SOCIAIS HORISTAS: 113,69%</v>
      </c>
      <c r="K7" s="161"/>
      <c r="L7" s="161"/>
      <c r="M7" s="141"/>
      <c r="N7" s="141"/>
      <c r="P7" s="142"/>
      <c r="Q7" s="202"/>
      <c r="R7" s="2"/>
      <c r="S7" s="2"/>
      <c r="T7" s="2"/>
      <c r="U7" s="2"/>
      <c r="V7" s="142"/>
      <c r="W7" s="142"/>
      <c r="X7" s="142"/>
      <c r="Y7" s="142"/>
      <c r="Z7" s="142"/>
      <c r="AA7" s="142"/>
    </row>
    <row r="8" spans="1:27" s="139" customFormat="1" x14ac:dyDescent="0.25">
      <c r="A8" s="160" t="s">
        <v>12205</v>
      </c>
      <c r="B8" s="148"/>
      <c r="C8" s="148"/>
      <c r="D8" s="149"/>
      <c r="E8" s="162"/>
      <c r="J8" s="159" t="str">
        <f>IF('!Dados'!$G$3="Com Desoneração",'!Dados'!$G$6,'!Dados'!$G$7)</f>
        <v>LEIS SOCIAIS MENSALISTAS: 73,06%</v>
      </c>
      <c r="K8" s="141"/>
      <c r="L8" s="141"/>
      <c r="M8" s="141"/>
      <c r="N8" s="141"/>
      <c r="P8" s="142"/>
      <c r="Q8" s="202"/>
      <c r="R8" s="2"/>
      <c r="S8" s="2"/>
      <c r="T8" s="2"/>
      <c r="U8" s="2"/>
      <c r="V8" s="142"/>
      <c r="W8" s="142"/>
      <c r="X8" s="142"/>
      <c r="Y8" s="142"/>
      <c r="Z8" s="142"/>
      <c r="AA8" s="142"/>
    </row>
    <row r="9" spans="1:27" s="139" customFormat="1" x14ac:dyDescent="0.25">
      <c r="A9" s="160" t="s">
        <v>12206</v>
      </c>
      <c r="B9" s="148"/>
      <c r="C9" s="148"/>
      <c r="D9" s="138"/>
      <c r="E9" s="162"/>
      <c r="J9" s="159" t="str">
        <f>IF('!Dados'!$G$3="Com Desoneração",'!Dados'!$I$6,'!Dados'!$I$7)</f>
        <v>TABELA DE REFERÊNCIA:. SINAPI - SETEMBRO DE 2021 SEM DESONERAÇÃO</v>
      </c>
      <c r="K9" s="141"/>
      <c r="L9" s="141"/>
      <c r="M9" s="141"/>
      <c r="N9" s="141"/>
      <c r="P9" s="142"/>
      <c r="Q9" s="202"/>
      <c r="R9" s="2"/>
      <c r="S9" s="2"/>
      <c r="T9" s="2"/>
      <c r="U9" s="2"/>
      <c r="V9" s="142"/>
      <c r="W9" s="142"/>
      <c r="X9" s="142"/>
      <c r="Y9" s="142"/>
      <c r="Z9" s="142"/>
      <c r="AA9" s="142"/>
    </row>
    <row r="10" spans="1:27" ht="23.25" x14ac:dyDescent="0.25">
      <c r="A10" s="639" t="s">
        <v>12247</v>
      </c>
      <c r="B10" s="640"/>
      <c r="C10" s="640"/>
      <c r="D10" s="640"/>
      <c r="E10" s="640"/>
      <c r="F10" s="640"/>
      <c r="G10" s="640"/>
      <c r="H10" s="640"/>
      <c r="I10" s="640"/>
      <c r="J10" s="641"/>
    </row>
    <row r="11" spans="1:27" ht="38.25" x14ac:dyDescent="0.25">
      <c r="A11" s="203" t="s">
        <v>12107</v>
      </c>
      <c r="B11" s="204" t="s">
        <v>12238</v>
      </c>
      <c r="C11" s="204" t="s">
        <v>12239</v>
      </c>
      <c r="D11" s="205" t="s">
        <v>12240</v>
      </c>
      <c r="E11" s="204" t="s">
        <v>12241</v>
      </c>
      <c r="F11" s="204" t="s">
        <v>12242</v>
      </c>
      <c r="G11" s="204" t="s">
        <v>12243</v>
      </c>
      <c r="H11" s="204" t="s">
        <v>12244</v>
      </c>
      <c r="I11" s="204" t="s">
        <v>12245</v>
      </c>
      <c r="J11" s="206" t="s">
        <v>12246</v>
      </c>
    </row>
    <row r="12" spans="1:27" ht="30" x14ac:dyDescent="0.25">
      <c r="A12" s="213">
        <v>93567</v>
      </c>
      <c r="B12" s="214" t="s">
        <v>1076</v>
      </c>
      <c r="C12" s="215" t="s">
        <v>1161</v>
      </c>
      <c r="D12" s="216">
        <v>14</v>
      </c>
      <c r="E12" s="211">
        <f>VLOOKUP(A12,'Relatório de Composições'!A:I,9,0)</f>
        <v>18786.25</v>
      </c>
      <c r="F12" s="211">
        <f>E12*D12</f>
        <v>263007.5</v>
      </c>
      <c r="G12" s="212">
        <f>$J$1</f>
        <v>0.2026</v>
      </c>
      <c r="H12" s="211">
        <f>ROUND((E12*(1+G12)*D12),4)</f>
        <v>316292.81949999998</v>
      </c>
      <c r="I12" s="212">
        <f>H12/CAPA!$D$52</f>
        <v>0.16539792189500641</v>
      </c>
      <c r="J12" s="212">
        <f>I12</f>
        <v>0.16539792189500641</v>
      </c>
      <c r="K12" s="108"/>
    </row>
    <row r="13" spans="1:27" ht="30" x14ac:dyDescent="0.25">
      <c r="A13" s="213" t="s">
        <v>2215</v>
      </c>
      <c r="B13" s="214" t="s">
        <v>12277</v>
      </c>
      <c r="C13" s="215" t="s">
        <v>1161</v>
      </c>
      <c r="D13" s="216">
        <v>14</v>
      </c>
      <c r="E13" s="211">
        <f>'CPM_Comp.Mensal_Mão_Obra'!M14</f>
        <v>7568.66536</v>
      </c>
      <c r="F13" s="211">
        <f>E13*D13</f>
        <v>105961.31504</v>
      </c>
      <c r="G13" s="212">
        <f>$J$1</f>
        <v>0.2026</v>
      </c>
      <c r="H13" s="211">
        <f>ROUND((E13*(1+G13)*D13),4)</f>
        <v>127429.0775</v>
      </c>
      <c r="I13" s="212">
        <f>H13/CAPA!$D$52</f>
        <v>6.6636051494358126E-2</v>
      </c>
      <c r="J13" s="212">
        <f>I13+J12</f>
        <v>0.23203397338936455</v>
      </c>
    </row>
    <row r="14" spans="1:27" ht="30" x14ac:dyDescent="0.25">
      <c r="A14" s="213">
        <v>100321</v>
      </c>
      <c r="B14" s="214" t="s">
        <v>2210</v>
      </c>
      <c r="C14" s="215" t="s">
        <v>1161</v>
      </c>
      <c r="D14" s="216">
        <v>14</v>
      </c>
      <c r="E14" s="211">
        <f>VLOOKUP(A14,'Relatório de Composições'!A:I,9,0)</f>
        <v>7342.71</v>
      </c>
      <c r="F14" s="211">
        <f>E14*D14</f>
        <v>102797.94</v>
      </c>
      <c r="G14" s="212">
        <f>$J$1</f>
        <v>0.2026</v>
      </c>
      <c r="H14" s="211">
        <f>ROUND((E14*(1+G14)*D14),4)</f>
        <v>123624.8026</v>
      </c>
      <c r="I14" s="212">
        <f>H14/CAPA!$D$52</f>
        <v>6.4646695037350946E-2</v>
      </c>
      <c r="J14" s="212">
        <f t="shared" ref="J14:J70" si="0">I14+J13</f>
        <v>0.29668066842671548</v>
      </c>
    </row>
    <row r="15" spans="1:27" ht="30" x14ac:dyDescent="0.25">
      <c r="A15" s="213">
        <v>98458</v>
      </c>
      <c r="B15" s="214" t="s">
        <v>1027</v>
      </c>
      <c r="C15" s="215" t="s">
        <v>913</v>
      </c>
      <c r="D15" s="217">
        <v>654.37</v>
      </c>
      <c r="E15" s="211">
        <f>VLOOKUP(A15,'Relatório de Composições'!A:I,9,0)</f>
        <v>148.46</v>
      </c>
      <c r="F15" s="211">
        <f>E15*D15</f>
        <v>97147.770199999999</v>
      </c>
      <c r="G15" s="212">
        <f>$J$1</f>
        <v>0.2026</v>
      </c>
      <c r="H15" s="211">
        <f>ROUND((E15*(1+G15)*D15),4)</f>
        <v>116829.9084</v>
      </c>
      <c r="I15" s="212">
        <f>H15/CAPA!$D$52</f>
        <v>6.1093464262295574E-2</v>
      </c>
      <c r="J15" s="212">
        <f t="shared" si="0"/>
        <v>0.35777413268901104</v>
      </c>
    </row>
    <row r="16" spans="1:27" ht="30" x14ac:dyDescent="0.25">
      <c r="A16" s="213" t="s">
        <v>2216</v>
      </c>
      <c r="B16" s="214" t="s">
        <v>12300</v>
      </c>
      <c r="C16" s="215" t="s">
        <v>1161</v>
      </c>
      <c r="D16" s="216">
        <v>14</v>
      </c>
      <c r="E16" s="211">
        <f>'CPM_Comp.Mensal_Mão_Obra'!M51</f>
        <v>5994.7873320000008</v>
      </c>
      <c r="F16" s="211">
        <f>E16*D16</f>
        <v>83927.022648000013</v>
      </c>
      <c r="G16" s="212">
        <f>$J$1</f>
        <v>0.2026</v>
      </c>
      <c r="H16" s="211">
        <f>ROUND((E16*(1+G16)*D16),4)</f>
        <v>100930.63740000001</v>
      </c>
      <c r="I16" s="212">
        <f>H16/CAPA!$D$52</f>
        <v>5.2779312878136378E-2</v>
      </c>
      <c r="J16" s="212">
        <f t="shared" si="0"/>
        <v>0.4105534455671474</v>
      </c>
    </row>
    <row r="17" spans="1:10" x14ac:dyDescent="0.25">
      <c r="A17" s="213">
        <v>94295</v>
      </c>
      <c r="B17" s="214" t="s">
        <v>2199</v>
      </c>
      <c r="C17" s="215" t="s">
        <v>1161</v>
      </c>
      <c r="D17" s="216">
        <v>14</v>
      </c>
      <c r="E17" s="211">
        <f>VLOOKUP(A17,'Relatório de Composições'!A:I,9,0)</f>
        <v>5100.3999999999996</v>
      </c>
      <c r="F17" s="211">
        <f>E17*D17</f>
        <v>71405.599999999991</v>
      </c>
      <c r="G17" s="212">
        <f>$J$1</f>
        <v>0.2026</v>
      </c>
      <c r="H17" s="211">
        <f>ROUND((E17*(1+G17)*D17),4)</f>
        <v>85872.374599999996</v>
      </c>
      <c r="I17" s="212">
        <f>H17/CAPA!$D$52</f>
        <v>4.4904947034466375E-2</v>
      </c>
      <c r="J17" s="212">
        <f t="shared" si="0"/>
        <v>0.4554583926016138</v>
      </c>
    </row>
    <row r="18" spans="1:10" ht="45" x14ac:dyDescent="0.25">
      <c r="A18" s="213">
        <v>93212</v>
      </c>
      <c r="B18" s="214" t="s">
        <v>1004</v>
      </c>
      <c r="C18" s="215" t="s">
        <v>913</v>
      </c>
      <c r="D18" s="216">
        <v>60</v>
      </c>
      <c r="E18" s="211">
        <f>VLOOKUP(A18,'Relatório de Composições'!A:I,9,0)</f>
        <v>985.04999999999984</v>
      </c>
      <c r="F18" s="211">
        <f>E18*D18</f>
        <v>59102.999999999993</v>
      </c>
      <c r="G18" s="212">
        <f>$J$1</f>
        <v>0.2026</v>
      </c>
      <c r="H18" s="211">
        <f>ROUND((E18*(1+G18)*D18),4)</f>
        <v>71077.267800000001</v>
      </c>
      <c r="I18" s="212">
        <f>H18/CAPA!$D$52</f>
        <v>3.7168192457479599E-2</v>
      </c>
      <c r="J18" s="212">
        <f t="shared" si="0"/>
        <v>0.4926265850590934</v>
      </c>
    </row>
    <row r="19" spans="1:10" ht="30" x14ac:dyDescent="0.25">
      <c r="A19" s="213">
        <v>92392</v>
      </c>
      <c r="B19" s="214" t="s">
        <v>1534</v>
      </c>
      <c r="C19" s="215" t="s">
        <v>913</v>
      </c>
      <c r="D19" s="216">
        <v>336.88</v>
      </c>
      <c r="E19" s="211">
        <f>VLOOKUP(A19,'Relatório de Composições'!A:I,9,0)</f>
        <v>125.51</v>
      </c>
      <c r="F19" s="211">
        <f>E19*D19</f>
        <v>42281.808799999999</v>
      </c>
      <c r="G19" s="212">
        <f>$J$1</f>
        <v>0.2026</v>
      </c>
      <c r="H19" s="211">
        <f>ROUND((E19*(1+G19)*D19),4)</f>
        <v>50848.103300000002</v>
      </c>
      <c r="I19" s="212">
        <f>H19/CAPA!$D$52</f>
        <v>2.6589824680236279E-2</v>
      </c>
      <c r="J19" s="212">
        <f t="shared" si="0"/>
        <v>0.5192164097393297</v>
      </c>
    </row>
    <row r="20" spans="1:10" ht="30" x14ac:dyDescent="0.25">
      <c r="A20" s="213">
        <v>96523</v>
      </c>
      <c r="B20" s="214" t="s">
        <v>1092</v>
      </c>
      <c r="C20" s="215" t="s">
        <v>932</v>
      </c>
      <c r="D20" s="216">
        <v>478.65</v>
      </c>
      <c r="E20" s="211">
        <f>VLOOKUP(A20,'Relatório de Composições'!A:I,9,0)</f>
        <v>82.17</v>
      </c>
      <c r="F20" s="211">
        <f>E20*D20</f>
        <v>39330.6705</v>
      </c>
      <c r="G20" s="212">
        <f>$J$1</f>
        <v>0.2026</v>
      </c>
      <c r="H20" s="211">
        <f>ROUND((E20*(1+G20)*D20),4)</f>
        <v>47299.064299999998</v>
      </c>
      <c r="I20" s="212">
        <f>H20/CAPA!$D$52</f>
        <v>2.4733937859118191E-2</v>
      </c>
      <c r="J20" s="212">
        <f t="shared" si="0"/>
        <v>0.54395034759844785</v>
      </c>
    </row>
    <row r="21" spans="1:10" ht="45" x14ac:dyDescent="0.25">
      <c r="A21" s="213">
        <v>93207</v>
      </c>
      <c r="B21" s="214" t="s">
        <v>912</v>
      </c>
      <c r="C21" s="215" t="s">
        <v>913</v>
      </c>
      <c r="D21" s="216">
        <v>34</v>
      </c>
      <c r="E21" s="211">
        <f>VLOOKUP(A21,'Relatório de Composições'!A:I,9,0)</f>
        <v>1109.6999999999998</v>
      </c>
      <c r="F21" s="211">
        <f>E21*D21</f>
        <v>37729.799999999996</v>
      </c>
      <c r="G21" s="212">
        <f>$J$1</f>
        <v>0.2026</v>
      </c>
      <c r="H21" s="211">
        <f>ROUND((E21*(1+G21)*D21),4)</f>
        <v>45373.857499999998</v>
      </c>
      <c r="I21" s="212">
        <f>H21/CAPA!$D$52</f>
        <v>2.3727196054351626E-2</v>
      </c>
      <c r="J21" s="212">
        <f t="shared" si="0"/>
        <v>0.56767754365279943</v>
      </c>
    </row>
    <row r="22" spans="1:10" ht="45" x14ac:dyDescent="0.25">
      <c r="A22" s="213">
        <v>93210</v>
      </c>
      <c r="B22" s="214" t="s">
        <v>1002</v>
      </c>
      <c r="C22" s="215" t="s">
        <v>913</v>
      </c>
      <c r="D22" s="216">
        <v>60</v>
      </c>
      <c r="E22" s="211">
        <f>VLOOKUP(A22,'Relatório de Composições'!A:I,9,0)</f>
        <v>590.97000000000014</v>
      </c>
      <c r="F22" s="211">
        <f>E22*D22</f>
        <v>35458.200000000012</v>
      </c>
      <c r="G22" s="212">
        <f>$J$1</f>
        <v>0.2026</v>
      </c>
      <c r="H22" s="211">
        <f>ROUND((E22*(1+G22)*D22),4)</f>
        <v>42642.031300000002</v>
      </c>
      <c r="I22" s="212">
        <f>H22/CAPA!$D$52</f>
        <v>2.2298651526617475E-2</v>
      </c>
      <c r="J22" s="212">
        <f t="shared" si="0"/>
        <v>0.58997619517941691</v>
      </c>
    </row>
    <row r="23" spans="1:10" ht="60" x14ac:dyDescent="0.25">
      <c r="A23" s="213">
        <v>89453</v>
      </c>
      <c r="B23" s="214" t="s">
        <v>1519</v>
      </c>
      <c r="C23" s="215" t="s">
        <v>913</v>
      </c>
      <c r="D23" s="217">
        <v>403.36</v>
      </c>
      <c r="E23" s="211">
        <f>VLOOKUP(A23,'Relatório de Composições'!A:I,9,0)</f>
        <v>79.20999999999998</v>
      </c>
      <c r="F23" s="211">
        <f>E23*D23</f>
        <v>31950.145599999993</v>
      </c>
      <c r="G23" s="212">
        <f>$J$1</f>
        <v>0.2026</v>
      </c>
      <c r="H23" s="211">
        <f>ROUND((E23*(1+G23)*D23),4)</f>
        <v>38423.2451</v>
      </c>
      <c r="I23" s="212">
        <f>H23/CAPA!$D$52</f>
        <v>2.0092536093765129E-2</v>
      </c>
      <c r="J23" s="212">
        <f t="shared" si="0"/>
        <v>0.61006873127318206</v>
      </c>
    </row>
    <row r="24" spans="1:10" ht="30" x14ac:dyDescent="0.25">
      <c r="A24" s="213" t="s">
        <v>15899</v>
      </c>
      <c r="B24" s="214" t="s">
        <v>777</v>
      </c>
      <c r="C24" s="215" t="s">
        <v>9</v>
      </c>
      <c r="D24" s="216">
        <v>7</v>
      </c>
      <c r="E24" s="211">
        <f>VLOOKUP(A24,'Relatório de Composições'!A:I,9,0)</f>
        <v>4794.55</v>
      </c>
      <c r="F24" s="211">
        <f>E24*D24</f>
        <v>33561.85</v>
      </c>
      <c r="G24" s="212">
        <f>$J$2</f>
        <v>0.1326</v>
      </c>
      <c r="H24" s="211">
        <f>ROUND((E24*(1+G24)*D24),4)</f>
        <v>38012.151299999998</v>
      </c>
      <c r="I24" s="212">
        <f>H24/CAPA!$D$52</f>
        <v>1.9877564219501879E-2</v>
      </c>
      <c r="J24" s="212">
        <f t="shared" si="0"/>
        <v>0.62994629549268399</v>
      </c>
    </row>
    <row r="25" spans="1:10" ht="60" x14ac:dyDescent="0.25">
      <c r="A25" s="213">
        <v>93208</v>
      </c>
      <c r="B25" s="214" t="s">
        <v>983</v>
      </c>
      <c r="C25" s="215" t="s">
        <v>913</v>
      </c>
      <c r="D25" s="216">
        <v>34</v>
      </c>
      <c r="E25" s="211">
        <f>VLOOKUP(A25,'Relatório de Composições'!A:I,9,0)</f>
        <v>921.65999999999974</v>
      </c>
      <c r="F25" s="211">
        <f>E25*D25</f>
        <v>31336.439999999991</v>
      </c>
      <c r="G25" s="212">
        <f>$J$1</f>
        <v>0.2026</v>
      </c>
      <c r="H25" s="211">
        <f>ROUND((E25*(1+G25)*D25),4)</f>
        <v>37685.202700000002</v>
      </c>
      <c r="I25" s="212">
        <f>H25/CAPA!$D$52</f>
        <v>1.9706594106769108E-2</v>
      </c>
      <c r="J25" s="212">
        <f t="shared" si="0"/>
        <v>0.64965288959945311</v>
      </c>
    </row>
    <row r="26" spans="1:10" ht="30" x14ac:dyDescent="0.25">
      <c r="A26" s="213">
        <v>96527</v>
      </c>
      <c r="B26" s="214" t="s">
        <v>1120</v>
      </c>
      <c r="C26" s="215" t="s">
        <v>932</v>
      </c>
      <c r="D26" s="216">
        <v>272.91000000000003</v>
      </c>
      <c r="E26" s="211">
        <f>VLOOKUP(A26,'Relatório de Composições'!A:I,9,0)</f>
        <v>107.74000000000001</v>
      </c>
      <c r="F26" s="211">
        <f>E26*D26</f>
        <v>29403.323400000005</v>
      </c>
      <c r="G26" s="212">
        <f>$J$1</f>
        <v>0.2026</v>
      </c>
      <c r="H26" s="211">
        <f>ROUND((E26*(1+G26)*D26),4)</f>
        <v>35360.436699999998</v>
      </c>
      <c r="I26" s="212">
        <f>H26/CAPA!$D$52</f>
        <v>1.8490912176651289E-2</v>
      </c>
      <c r="J26" s="212">
        <f t="shared" si="0"/>
        <v>0.66814380177610444</v>
      </c>
    </row>
    <row r="27" spans="1:10" x14ac:dyDescent="0.25">
      <c r="A27" s="213">
        <v>96995</v>
      </c>
      <c r="B27" s="214" t="s">
        <v>974</v>
      </c>
      <c r="C27" s="215" t="s">
        <v>932</v>
      </c>
      <c r="D27" s="216">
        <v>676.13</v>
      </c>
      <c r="E27" s="211">
        <f>VLOOKUP(A27,'Relatório de Composições'!A:I,9,0)</f>
        <v>42.23</v>
      </c>
      <c r="F27" s="211">
        <f>E27*D27</f>
        <v>28552.969899999996</v>
      </c>
      <c r="G27" s="212">
        <f>$J$1</f>
        <v>0.2026</v>
      </c>
      <c r="H27" s="211">
        <f>ROUND((E27*(1+G27)*D27),4)</f>
        <v>34337.801599999999</v>
      </c>
      <c r="I27" s="212">
        <f>H27/CAPA!$D$52</f>
        <v>1.7956149102787415E-2</v>
      </c>
      <c r="J27" s="212">
        <f t="shared" si="0"/>
        <v>0.68609995087889186</v>
      </c>
    </row>
    <row r="28" spans="1:10" ht="30" x14ac:dyDescent="0.25">
      <c r="A28" s="213">
        <v>92265</v>
      </c>
      <c r="B28" s="214" t="s">
        <v>1133</v>
      </c>
      <c r="C28" s="215" t="s">
        <v>913</v>
      </c>
      <c r="D28" s="216">
        <v>227.13</v>
      </c>
      <c r="E28" s="211">
        <f>VLOOKUP(A28,'Relatório de Composições'!A:I,9,0)</f>
        <v>118.63</v>
      </c>
      <c r="F28" s="211">
        <f>E28*D28</f>
        <v>26944.4319</v>
      </c>
      <c r="G28" s="212">
        <f>$J$1</f>
        <v>0.2026</v>
      </c>
      <c r="H28" s="211">
        <f>ROUND((E28*(1+G28)*D28),4)</f>
        <v>32403.373800000001</v>
      </c>
      <c r="I28" s="212">
        <f>H28/CAPA!$D$52</f>
        <v>1.6944585392040801E-2</v>
      </c>
      <c r="J28" s="212">
        <f t="shared" si="0"/>
        <v>0.70304453627093266</v>
      </c>
    </row>
    <row r="29" spans="1:10" ht="45" x14ac:dyDescent="0.25">
      <c r="A29" s="213" t="s">
        <v>1848</v>
      </c>
      <c r="B29" s="214" t="s">
        <v>1849</v>
      </c>
      <c r="C29" s="215" t="s">
        <v>925</v>
      </c>
      <c r="D29" s="216">
        <v>1</v>
      </c>
      <c r="E29" s="211">
        <f>VLOOKUP(A29,'Relatório de Composições'!A:I,9,0)</f>
        <v>24997.47</v>
      </c>
      <c r="F29" s="211">
        <f>E29*D29</f>
        <v>24997.47</v>
      </c>
      <c r="G29" s="212">
        <f>$J$1</f>
        <v>0.2026</v>
      </c>
      <c r="H29" s="211">
        <f>ROUND((E29*(1+G29)*D29),4)</f>
        <v>30061.957399999999</v>
      </c>
      <c r="I29" s="212">
        <f>H29/CAPA!$D$52</f>
        <v>1.5720196525220866E-2</v>
      </c>
      <c r="J29" s="212">
        <f t="shared" si="0"/>
        <v>0.71876473279615349</v>
      </c>
    </row>
    <row r="30" spans="1:10" ht="105" x14ac:dyDescent="0.25">
      <c r="A30" s="213" t="s">
        <v>1525</v>
      </c>
      <c r="B30" s="214" t="s">
        <v>1526</v>
      </c>
      <c r="C30" s="215" t="s">
        <v>913</v>
      </c>
      <c r="D30" s="216">
        <v>239.9</v>
      </c>
      <c r="E30" s="211">
        <f>VLOOKUP(A30,'Relatório de Composições'!A:I,9,0)</f>
        <v>94.550000000000011</v>
      </c>
      <c r="F30" s="211">
        <f>E30*D30</f>
        <v>22682.545000000002</v>
      </c>
      <c r="G30" s="212">
        <f>$J$1</f>
        <v>0.2026</v>
      </c>
      <c r="H30" s="211">
        <f>ROUND((E30*(1+G30)*D30),4)</f>
        <v>27278.028600000001</v>
      </c>
      <c r="I30" s="212">
        <f>H30/CAPA!$D$52</f>
        <v>1.4264406163139445E-2</v>
      </c>
      <c r="J30" s="212">
        <f t="shared" si="0"/>
        <v>0.73302913895929289</v>
      </c>
    </row>
    <row r="31" spans="1:10" ht="30" x14ac:dyDescent="0.25">
      <c r="A31" s="213" t="s">
        <v>13329</v>
      </c>
      <c r="B31" s="214" t="s">
        <v>13330</v>
      </c>
      <c r="C31" s="215" t="s">
        <v>1034</v>
      </c>
      <c r="D31" s="216">
        <v>20735.080000000002</v>
      </c>
      <c r="E31" s="211">
        <f>VLOOKUP(A31,'Relatório de Composições'!A:I,9,0)</f>
        <v>1.0900000000000001</v>
      </c>
      <c r="F31" s="211">
        <f>E31*D31</f>
        <v>22601.237200000003</v>
      </c>
      <c r="G31" s="212">
        <f>$J$1</f>
        <v>0.2026</v>
      </c>
      <c r="H31" s="211">
        <f>ROUND((E31*(1+G31)*D31),4)</f>
        <v>27180.247899999998</v>
      </c>
      <c r="I31" s="212">
        <f>H31/CAPA!$D$52</f>
        <v>1.4213274036248275E-2</v>
      </c>
      <c r="J31" s="212">
        <f t="shared" si="0"/>
        <v>0.74724241299554117</v>
      </c>
    </row>
    <row r="32" spans="1:10" ht="30" x14ac:dyDescent="0.25">
      <c r="A32" s="213" t="s">
        <v>1775</v>
      </c>
      <c r="B32" s="214" t="s">
        <v>1776</v>
      </c>
      <c r="C32" s="215" t="s">
        <v>925</v>
      </c>
      <c r="D32" s="216">
        <v>1</v>
      </c>
      <c r="E32" s="211">
        <f>VLOOKUP(A32,'Relatório de Composições'!A:I,9,0)</f>
        <v>20370</v>
      </c>
      <c r="F32" s="211">
        <f>E32*D32</f>
        <v>20370</v>
      </c>
      <c r="G32" s="212">
        <f>$J$1</f>
        <v>0.2026</v>
      </c>
      <c r="H32" s="211">
        <f>ROUND((E32*(1+G32)*D32),4)</f>
        <v>24496.962</v>
      </c>
      <c r="I32" s="212">
        <f>H32/CAPA!$D$52</f>
        <v>1.2810112521510911E-2</v>
      </c>
      <c r="J32" s="212">
        <f t="shared" si="0"/>
        <v>0.76005252551705205</v>
      </c>
    </row>
    <row r="33" spans="1:10" ht="30" x14ac:dyDescent="0.25">
      <c r="A33" s="388">
        <v>93382</v>
      </c>
      <c r="B33" s="439" t="s">
        <v>1094</v>
      </c>
      <c r="C33" s="388" t="s">
        <v>932</v>
      </c>
      <c r="D33" s="388">
        <v>774.34</v>
      </c>
      <c r="E33" s="211">
        <f>VLOOKUP(A33,'Relatório de Composições'!A:I,9,0)</f>
        <v>25.369999999999997</v>
      </c>
      <c r="F33" s="211">
        <f>E33*D33</f>
        <v>19645.005799999999</v>
      </c>
      <c r="G33" s="212">
        <f>$J$1</f>
        <v>0.2026</v>
      </c>
      <c r="H33" s="211">
        <f>ROUND((E33*(1+G33)*D33),4)</f>
        <v>23625.083999999999</v>
      </c>
      <c r="I33" s="212">
        <f>H33/CAPA!$D$52</f>
        <v>1.2354184342129733E-2</v>
      </c>
      <c r="J33" s="212">
        <f t="shared" si="0"/>
        <v>0.77240670985918181</v>
      </c>
    </row>
    <row r="34" spans="1:10" ht="30" x14ac:dyDescent="0.25">
      <c r="A34" s="213">
        <v>92405</v>
      </c>
      <c r="B34" s="214" t="s">
        <v>1529</v>
      </c>
      <c r="C34" s="215" t="s">
        <v>913</v>
      </c>
      <c r="D34" s="216">
        <v>223.87</v>
      </c>
      <c r="E34" s="211">
        <f>VLOOKUP(A34,'Relatório de Composições'!A:I,9,0)</f>
        <v>81.180000000000007</v>
      </c>
      <c r="F34" s="211">
        <f>E34*D34</f>
        <v>18173.766600000003</v>
      </c>
      <c r="G34" s="212">
        <f>$J$1</f>
        <v>0.2026</v>
      </c>
      <c r="H34" s="211">
        <f>ROUND((E34*(1+G34)*D34),4)</f>
        <v>21855.771700000001</v>
      </c>
      <c r="I34" s="212">
        <f>H34/CAPA!$D$52</f>
        <v>1.1428963914850087E-2</v>
      </c>
      <c r="J34" s="212">
        <f t="shared" si="0"/>
        <v>0.78383567377403185</v>
      </c>
    </row>
    <row r="35" spans="1:10" ht="60" x14ac:dyDescent="0.25">
      <c r="A35" s="213">
        <v>87792</v>
      </c>
      <c r="B35" s="214" t="s">
        <v>1296</v>
      </c>
      <c r="C35" s="215" t="s">
        <v>913</v>
      </c>
      <c r="D35" s="216">
        <v>403.36</v>
      </c>
      <c r="E35" s="211">
        <f>VLOOKUP(A35,'Relatório de Composições'!A:I,9,0)</f>
        <v>35.76</v>
      </c>
      <c r="F35" s="211">
        <f>E35*D35</f>
        <v>14424.1536</v>
      </c>
      <c r="G35" s="212">
        <f>$J$1</f>
        <v>0.2026</v>
      </c>
      <c r="H35" s="211">
        <f>ROUND((E35*(1+G35)*D35),4)</f>
        <v>17346.487099999998</v>
      </c>
      <c r="I35" s="212">
        <f>H35/CAPA!$D$52</f>
        <v>9.0709391476354283E-3</v>
      </c>
      <c r="J35" s="212">
        <f t="shared" si="0"/>
        <v>0.79290661292166731</v>
      </c>
    </row>
    <row r="36" spans="1:10" ht="30" x14ac:dyDescent="0.25">
      <c r="A36" s="213">
        <v>93584</v>
      </c>
      <c r="B36" s="214" t="s">
        <v>987</v>
      </c>
      <c r="C36" s="215" t="s">
        <v>913</v>
      </c>
      <c r="D36" s="216">
        <v>16</v>
      </c>
      <c r="E36" s="211">
        <f>VLOOKUP(A36,'Relatório de Composições'!A:I,9,0)</f>
        <v>897.70999999999992</v>
      </c>
      <c r="F36" s="211">
        <f>E36*D36</f>
        <v>14363.359999999999</v>
      </c>
      <c r="G36" s="212">
        <f>$J$1</f>
        <v>0.2026</v>
      </c>
      <c r="H36" s="211">
        <f>ROUND((E36*(1+G36)*D36),4)</f>
        <v>17273.376700000001</v>
      </c>
      <c r="I36" s="212">
        <f>H36/CAPA!$D$52</f>
        <v>9.0327077763130321E-3</v>
      </c>
      <c r="J36" s="212">
        <f t="shared" si="0"/>
        <v>0.80193932069798035</v>
      </c>
    </row>
    <row r="37" spans="1:10" ht="30" x14ac:dyDescent="0.25">
      <c r="A37" s="213" t="s">
        <v>1358</v>
      </c>
      <c r="B37" s="214" t="s">
        <v>1359</v>
      </c>
      <c r="C37" s="215" t="s">
        <v>934</v>
      </c>
      <c r="D37" s="216">
        <v>11.7</v>
      </c>
      <c r="E37" s="211">
        <f>VLOOKUP(A37,'Relatório de Composições'!A:I,9,0)</f>
        <v>1207.3699999999999</v>
      </c>
      <c r="F37" s="211">
        <f>E37*D37</f>
        <v>14126.228999999998</v>
      </c>
      <c r="G37" s="212">
        <f>$J$1</f>
        <v>0.2026</v>
      </c>
      <c r="H37" s="211">
        <f>ROUND((E37*(1+G37)*D37),4)</f>
        <v>16988.203000000001</v>
      </c>
      <c r="I37" s="212">
        <f>H37/CAPA!$D$52</f>
        <v>8.8835828691030839E-3</v>
      </c>
      <c r="J37" s="212">
        <f t="shared" si="0"/>
        <v>0.81082290356708342</v>
      </c>
    </row>
    <row r="38" spans="1:10" ht="45" x14ac:dyDescent="0.25">
      <c r="A38" s="213">
        <v>92263</v>
      </c>
      <c r="B38" s="214" t="s">
        <v>1148</v>
      </c>
      <c r="C38" s="215" t="s">
        <v>913</v>
      </c>
      <c r="D38" s="216">
        <v>84.66</v>
      </c>
      <c r="E38" s="211">
        <f>VLOOKUP(A38,'Relatório de Composições'!A:I,9,0)</f>
        <v>161.93</v>
      </c>
      <c r="F38" s="211">
        <f>E38*D38</f>
        <v>13708.9938</v>
      </c>
      <c r="G38" s="212">
        <f>$J$1</f>
        <v>0.2026</v>
      </c>
      <c r="H38" s="211">
        <f>ROUND((E38*(1+G38)*D38),4)</f>
        <v>16486.4359</v>
      </c>
      <c r="I38" s="212">
        <f>H38/CAPA!$D$52</f>
        <v>8.6211955163124718E-3</v>
      </c>
      <c r="J38" s="212">
        <f t="shared" si="0"/>
        <v>0.81944409908339588</v>
      </c>
    </row>
    <row r="39" spans="1:10" ht="60" x14ac:dyDescent="0.25">
      <c r="A39" s="213">
        <v>100897</v>
      </c>
      <c r="B39" s="214" t="s">
        <v>1074</v>
      </c>
      <c r="C39" s="215" t="s">
        <v>934</v>
      </c>
      <c r="D39" s="216">
        <v>153</v>
      </c>
      <c r="E39" s="211">
        <f>VLOOKUP(A39,'Relatório de Composições'!A:I,9,0)</f>
        <v>88.2</v>
      </c>
      <c r="F39" s="211">
        <f>E39*D39</f>
        <v>13494.6</v>
      </c>
      <c r="G39" s="212">
        <f>$J$1</f>
        <v>0.2026</v>
      </c>
      <c r="H39" s="211">
        <f>ROUND((E39*(1+G39)*D39),4)</f>
        <v>16228.606</v>
      </c>
      <c r="I39" s="212">
        <f>H39/CAPA!$D$52</f>
        <v>8.4863694088788272E-3</v>
      </c>
      <c r="J39" s="212">
        <f t="shared" si="0"/>
        <v>0.8279304684922747</v>
      </c>
    </row>
    <row r="40" spans="1:10" x14ac:dyDescent="0.25">
      <c r="A40" s="388">
        <v>98504</v>
      </c>
      <c r="B40" s="439" t="s">
        <v>1480</v>
      </c>
      <c r="C40" s="388" t="s">
        <v>913</v>
      </c>
      <c r="D40" s="388">
        <v>1078.6500000000001</v>
      </c>
      <c r="E40" s="211">
        <f>VLOOKUP(A40,'Relatório de Composições'!A:I,9,0)</f>
        <v>12.07</v>
      </c>
      <c r="F40" s="211">
        <f>E40*D40</f>
        <v>13019.305500000002</v>
      </c>
      <c r="G40" s="212">
        <f>$J$1</f>
        <v>0.2026</v>
      </c>
      <c r="H40" s="211">
        <f>ROUND((E40*(1+G40)*D40),4)</f>
        <v>15657.016799999999</v>
      </c>
      <c r="I40" s="212">
        <f>H40/CAPA!$D$52</f>
        <v>8.1874702242337918E-3</v>
      </c>
      <c r="J40" s="212">
        <f t="shared" si="0"/>
        <v>0.83611793871650852</v>
      </c>
    </row>
    <row r="41" spans="1:10" ht="90" x14ac:dyDescent="0.25">
      <c r="A41" s="213" t="s">
        <v>15997</v>
      </c>
      <c r="B41" s="214" t="s">
        <v>2192</v>
      </c>
      <c r="C41" s="215" t="s">
        <v>932</v>
      </c>
      <c r="D41" s="216">
        <v>705.88</v>
      </c>
      <c r="E41" s="211">
        <f>VLOOKUP(A41,'Relatório de Composições'!A:I,9,0)</f>
        <v>17.990000000000002</v>
      </c>
      <c r="F41" s="211">
        <f>E41*D41</f>
        <v>12698.781200000001</v>
      </c>
      <c r="G41" s="212">
        <f>$J$1</f>
        <v>0.2026</v>
      </c>
      <c r="H41" s="211">
        <f>ROUND((E41*(1+G41)*D41),4)</f>
        <v>15271.5543</v>
      </c>
      <c r="I41" s="212">
        <f>H41/CAPA!$D$52</f>
        <v>7.9859016379812235E-3</v>
      </c>
      <c r="J41" s="212">
        <f t="shared" si="0"/>
        <v>0.84410384035448971</v>
      </c>
    </row>
    <row r="42" spans="1:10" ht="30" x14ac:dyDescent="0.25">
      <c r="A42" s="213">
        <v>93358</v>
      </c>
      <c r="B42" s="214" t="s">
        <v>973</v>
      </c>
      <c r="C42" s="215" t="s">
        <v>932</v>
      </c>
      <c r="D42" s="216">
        <v>176.57</v>
      </c>
      <c r="E42" s="211">
        <f>VLOOKUP(A42,'Relatório de Composições'!A:I,9,0)</f>
        <v>69.66</v>
      </c>
      <c r="F42" s="211">
        <f>E42*D42</f>
        <v>12299.866199999999</v>
      </c>
      <c r="G42" s="212">
        <f>$J$1</f>
        <v>0.2026</v>
      </c>
      <c r="H42" s="211">
        <f>ROUND((E42*(1+G42)*D42),4)</f>
        <v>14791.819100000001</v>
      </c>
      <c r="I42" s="212">
        <f>H42/CAPA!$D$52</f>
        <v>7.7350353512747527E-3</v>
      </c>
      <c r="J42" s="212">
        <f t="shared" si="0"/>
        <v>0.85183887570576444</v>
      </c>
    </row>
    <row r="43" spans="1:10" ht="45" x14ac:dyDescent="0.25">
      <c r="A43" s="213" t="s">
        <v>15896</v>
      </c>
      <c r="B43" s="214" t="s">
        <v>774</v>
      </c>
      <c r="C43" s="215" t="s">
        <v>9</v>
      </c>
      <c r="D43" s="216">
        <v>7</v>
      </c>
      <c r="E43" s="211">
        <f>VLOOKUP(A43,'Relatório de Composições'!A:I,9,0)</f>
        <v>1703.98</v>
      </c>
      <c r="F43" s="211">
        <f>E43*D43</f>
        <v>11927.86</v>
      </c>
      <c r="G43" s="212">
        <f>$J$2</f>
        <v>0.1326</v>
      </c>
      <c r="H43" s="211">
        <f>ROUND((E43*(1+G43)*D43),4)</f>
        <v>13509.494199999999</v>
      </c>
      <c r="I43" s="212">
        <f>H43/CAPA!$D$52</f>
        <v>7.064473578833939E-3</v>
      </c>
      <c r="J43" s="212">
        <f t="shared" si="0"/>
        <v>0.85890334928459833</v>
      </c>
    </row>
    <row r="44" spans="1:10" ht="30" x14ac:dyDescent="0.25">
      <c r="A44" s="213" t="s">
        <v>1052</v>
      </c>
      <c r="B44" s="214" t="s">
        <v>1053</v>
      </c>
      <c r="C44" s="215" t="s">
        <v>913</v>
      </c>
      <c r="D44" s="216">
        <v>3014.84</v>
      </c>
      <c r="E44" s="211">
        <f>VLOOKUP(A44,'Relatório de Composições'!A:I,9,0)</f>
        <v>3.7099999999999995</v>
      </c>
      <c r="F44" s="211">
        <f>E44*D44</f>
        <v>11185.056399999999</v>
      </c>
      <c r="G44" s="212">
        <f>$J$1</f>
        <v>0.2026</v>
      </c>
      <c r="H44" s="211">
        <f>ROUND((E44*(1+G44)*D44),4)</f>
        <v>13451.148800000001</v>
      </c>
      <c r="I44" s="212">
        <f>H44/CAPA!$D$52</f>
        <v>7.0339632184426163E-3</v>
      </c>
      <c r="J44" s="212">
        <f t="shared" si="0"/>
        <v>0.86593731250304096</v>
      </c>
    </row>
    <row r="45" spans="1:10" ht="30" x14ac:dyDescent="0.25">
      <c r="A45" s="213" t="s">
        <v>1488</v>
      </c>
      <c r="B45" s="214" t="s">
        <v>1489</v>
      </c>
      <c r="C45" s="215" t="s">
        <v>934</v>
      </c>
      <c r="D45" s="216">
        <v>40.93</v>
      </c>
      <c r="E45" s="211">
        <f>VLOOKUP(A45,'Relatório de Composições'!A:I,9,0)</f>
        <v>269.51</v>
      </c>
      <c r="F45" s="211">
        <f>E45*D45</f>
        <v>11031.0443</v>
      </c>
      <c r="G45" s="212">
        <f>$J$1</f>
        <v>0.2026</v>
      </c>
      <c r="H45" s="211">
        <f>ROUND((E45*(1+G45)*D45),4)</f>
        <v>13265.9339</v>
      </c>
      <c r="I45" s="212">
        <f>H45/CAPA!$D$52</f>
        <v>6.9371094245043964E-3</v>
      </c>
      <c r="J45" s="212">
        <f t="shared" si="0"/>
        <v>0.87287442192754539</v>
      </c>
    </row>
    <row r="46" spans="1:10" ht="60" x14ac:dyDescent="0.25">
      <c r="A46" s="213">
        <v>98461</v>
      </c>
      <c r="B46" s="214" t="s">
        <v>1050</v>
      </c>
      <c r="C46" s="215" t="s">
        <v>925</v>
      </c>
      <c r="D46" s="216">
        <v>2</v>
      </c>
      <c r="E46" s="211">
        <f>VLOOKUP(A46,'Relatório de Composições'!A:I,9,0)</f>
        <v>5481.08</v>
      </c>
      <c r="F46" s="211">
        <f>E46*D46</f>
        <v>10962.16</v>
      </c>
      <c r="G46" s="212">
        <f>$J$1</f>
        <v>0.2026</v>
      </c>
      <c r="H46" s="211">
        <f>ROUND((E46*(1+G46)*D46),4)</f>
        <v>13183.0936</v>
      </c>
      <c r="I46" s="212">
        <f>H46/CAPA!$D$52</f>
        <v>6.8937900298661672E-3</v>
      </c>
      <c r="J46" s="212">
        <f t="shared" si="0"/>
        <v>0.87976821195741151</v>
      </c>
    </row>
    <row r="47" spans="1:10" ht="30" x14ac:dyDescent="0.25">
      <c r="A47" s="213">
        <v>93582</v>
      </c>
      <c r="B47" s="214" t="s">
        <v>989</v>
      </c>
      <c r="C47" s="215" t="s">
        <v>913</v>
      </c>
      <c r="D47" s="216">
        <v>36</v>
      </c>
      <c r="E47" s="211">
        <f>VLOOKUP(A47,'Relatório de Composições'!A:I,9,0)</f>
        <v>277.78000000000003</v>
      </c>
      <c r="F47" s="211">
        <f>E47*D47</f>
        <v>10000.080000000002</v>
      </c>
      <c r="G47" s="212">
        <f>$J$1</f>
        <v>0.2026</v>
      </c>
      <c r="H47" s="211">
        <f>ROUND((E47*(1+G47)*D47),4)</f>
        <v>12026.0962</v>
      </c>
      <c r="I47" s="212">
        <f>H47/CAPA!$D$52</f>
        <v>6.2887653381882534E-3</v>
      </c>
      <c r="J47" s="212">
        <f t="shared" si="0"/>
        <v>0.88605697729559973</v>
      </c>
    </row>
    <row r="48" spans="1:10" ht="45" x14ac:dyDescent="0.25">
      <c r="A48" s="213" t="s">
        <v>1060</v>
      </c>
      <c r="B48" s="214" t="s">
        <v>1061</v>
      </c>
      <c r="C48" s="215" t="s">
        <v>932</v>
      </c>
      <c r="D48" s="216">
        <v>206.89</v>
      </c>
      <c r="E48" s="211">
        <f>VLOOKUP(A48,'Relatório de Composições'!A:I,9,0)</f>
        <v>46.49</v>
      </c>
      <c r="F48" s="211">
        <f>E48*D48</f>
        <v>9618.3161</v>
      </c>
      <c r="G48" s="212">
        <f>$J$1</f>
        <v>0.2026</v>
      </c>
      <c r="H48" s="211">
        <f>ROUND((E48*(1+G48)*D48),4)</f>
        <v>11566.9869</v>
      </c>
      <c r="I48" s="212">
        <f>H48/CAPA!$D$52</f>
        <v>6.0486848827965966E-3</v>
      </c>
      <c r="J48" s="212">
        <f t="shared" si="0"/>
        <v>0.89210566217839637</v>
      </c>
    </row>
    <row r="49" spans="1:10" ht="45" x14ac:dyDescent="0.25">
      <c r="A49" s="213">
        <v>93583</v>
      </c>
      <c r="B49" s="214" t="s">
        <v>992</v>
      </c>
      <c r="C49" s="215" t="s">
        <v>913</v>
      </c>
      <c r="D49" s="216">
        <v>20</v>
      </c>
      <c r="E49" s="211">
        <f>VLOOKUP(A49,'Relatório de Composições'!A:I,9,0)</f>
        <v>445.56000000000006</v>
      </c>
      <c r="F49" s="211">
        <f>E49*D49</f>
        <v>8911.2000000000007</v>
      </c>
      <c r="G49" s="212">
        <f>$J$1</f>
        <v>0.2026</v>
      </c>
      <c r="H49" s="211">
        <f>ROUND((E49*(1+G49)*D49),4)</f>
        <v>10716.6091</v>
      </c>
      <c r="I49" s="212">
        <f>H49/CAPA!$D$52</f>
        <v>5.6039997294377881E-3</v>
      </c>
      <c r="J49" s="212">
        <f t="shared" si="0"/>
        <v>0.89770966190783419</v>
      </c>
    </row>
    <row r="50" spans="1:10" ht="30" x14ac:dyDescent="0.25">
      <c r="A50" s="213">
        <v>95577</v>
      </c>
      <c r="B50" s="214" t="s">
        <v>1137</v>
      </c>
      <c r="C50" s="215" t="s">
        <v>997</v>
      </c>
      <c r="D50" s="216">
        <v>566.41</v>
      </c>
      <c r="E50" s="211">
        <f>VLOOKUP(A50,'Relatório de Composições'!A:I,9,0)</f>
        <v>14.8</v>
      </c>
      <c r="F50" s="211">
        <f>E50*D50</f>
        <v>8382.8680000000004</v>
      </c>
      <c r="G50" s="212">
        <f>$J$1</f>
        <v>0.2026</v>
      </c>
      <c r="H50" s="211">
        <f>ROUND((E50*(1+G50)*D50),4)</f>
        <v>10081.2371</v>
      </c>
      <c r="I50" s="212">
        <f>H50/CAPA!$D$52</f>
        <v>5.2717468234236694E-3</v>
      </c>
      <c r="J50" s="212">
        <f t="shared" si="0"/>
        <v>0.90298140873125787</v>
      </c>
    </row>
    <row r="51" spans="1:10" ht="30" x14ac:dyDescent="0.25">
      <c r="A51" s="213">
        <v>96545</v>
      </c>
      <c r="B51" s="214" t="s">
        <v>1106</v>
      </c>
      <c r="C51" s="215" t="s">
        <v>997</v>
      </c>
      <c r="D51" s="216">
        <v>426.2</v>
      </c>
      <c r="E51" s="211">
        <f>VLOOKUP(A51,'Relatório de Composições'!A:I,9,0)</f>
        <v>18.739999999999995</v>
      </c>
      <c r="F51" s="211">
        <f>E51*D51</f>
        <v>7986.9879999999976</v>
      </c>
      <c r="G51" s="212">
        <f>$J$1</f>
        <v>0.2026</v>
      </c>
      <c r="H51" s="211">
        <f>ROUND((E51*(1+G51)*D51),4)</f>
        <v>9605.1517999999996</v>
      </c>
      <c r="I51" s="212">
        <f>H51/CAPA!$D$52</f>
        <v>5.0227891664359463E-3</v>
      </c>
      <c r="J51" s="212">
        <f t="shared" si="0"/>
        <v>0.90800419789769382</v>
      </c>
    </row>
    <row r="52" spans="1:10" ht="60" x14ac:dyDescent="0.25">
      <c r="A52" s="213">
        <v>97063</v>
      </c>
      <c r="B52" s="214" t="s">
        <v>1326</v>
      </c>
      <c r="C52" s="215" t="s">
        <v>913</v>
      </c>
      <c r="D52" s="216">
        <v>935.23</v>
      </c>
      <c r="E52" s="211">
        <f>VLOOKUP(A52,'Relatório de Composições'!A:I,9,0)</f>
        <v>8.2000000000000011</v>
      </c>
      <c r="F52" s="211">
        <f>E52*D52</f>
        <v>7668.8860000000013</v>
      </c>
      <c r="G52" s="212">
        <f>$J$1</f>
        <v>0.2026</v>
      </c>
      <c r="H52" s="211">
        <f>ROUND((E52*(1+G52)*D52),4)</f>
        <v>9222.6023000000005</v>
      </c>
      <c r="I52" s="212">
        <f>H52/CAPA!$D$52</f>
        <v>4.8227438653064541E-3</v>
      </c>
      <c r="J52" s="212">
        <f t="shared" si="0"/>
        <v>0.91282694176300028</v>
      </c>
    </row>
    <row r="53" spans="1:10" ht="60" x14ac:dyDescent="0.25">
      <c r="A53" s="213">
        <v>88417</v>
      </c>
      <c r="B53" s="214" t="s">
        <v>1522</v>
      </c>
      <c r="C53" s="215" t="s">
        <v>913</v>
      </c>
      <c r="D53" s="216">
        <v>403.36</v>
      </c>
      <c r="E53" s="211">
        <f>VLOOKUP(A53,'Relatório de Composições'!A:I,9,0)</f>
        <v>17.440000000000001</v>
      </c>
      <c r="F53" s="211">
        <f>E53*D53</f>
        <v>7034.5984000000008</v>
      </c>
      <c r="G53" s="212">
        <f>$J$1</f>
        <v>0.2026</v>
      </c>
      <c r="H53" s="211">
        <f>ROUND((E53*(1+G53)*D53),4)</f>
        <v>8459.8080000000009</v>
      </c>
      <c r="I53" s="212">
        <f>H53/CAPA!$D$52</f>
        <v>4.4238584519328637E-3</v>
      </c>
      <c r="J53" s="212">
        <f t="shared" si="0"/>
        <v>0.9172508002149331</v>
      </c>
    </row>
    <row r="54" spans="1:10" ht="30" x14ac:dyDescent="0.25">
      <c r="A54" s="213">
        <v>98557</v>
      </c>
      <c r="B54" s="214" t="s">
        <v>1116</v>
      </c>
      <c r="C54" s="215" t="s">
        <v>913</v>
      </c>
      <c r="D54" s="217">
        <v>163.38</v>
      </c>
      <c r="E54" s="211">
        <f>VLOOKUP(A54,'Relatório de Composições'!A:I,9,0)</f>
        <v>36.019999999999996</v>
      </c>
      <c r="F54" s="211">
        <f>E54*D54</f>
        <v>5884.9475999999995</v>
      </c>
      <c r="G54" s="212">
        <f>$J$1</f>
        <v>0.2026</v>
      </c>
      <c r="H54" s="211">
        <f>ROUND((E54*(1+G54)*D54),4)</f>
        <v>7077.2380000000003</v>
      </c>
      <c r="I54" s="212">
        <f>H54/CAPA!$D$52</f>
        <v>3.7008758523409081E-3</v>
      </c>
      <c r="J54" s="212">
        <f t="shared" si="0"/>
        <v>0.92095167606727402</v>
      </c>
    </row>
    <row r="55" spans="1:10" x14ac:dyDescent="0.25">
      <c r="A55" s="213" t="s">
        <v>1527</v>
      </c>
      <c r="B55" s="214" t="s">
        <v>1528</v>
      </c>
      <c r="C55" s="215" t="s">
        <v>934</v>
      </c>
      <c r="D55" s="216">
        <v>47.7</v>
      </c>
      <c r="E55" s="211">
        <f>VLOOKUP(A55,'Relatório de Composições'!A:I,9,0)</f>
        <v>121.97999999999999</v>
      </c>
      <c r="F55" s="211">
        <f>E55*D55</f>
        <v>5818.4459999999999</v>
      </c>
      <c r="G55" s="212">
        <f>$J$1</f>
        <v>0.2026</v>
      </c>
      <c r="H55" s="211">
        <f>ROUND((E55*(1+G55)*D55),4)</f>
        <v>6997.2632000000003</v>
      </c>
      <c r="I55" s="212">
        <f>H55/CAPA!$D$52</f>
        <v>3.6590549038132774E-3</v>
      </c>
      <c r="J55" s="212">
        <f t="shared" si="0"/>
        <v>0.92461073097108726</v>
      </c>
    </row>
    <row r="56" spans="1:10" x14ac:dyDescent="0.25">
      <c r="A56" s="213">
        <v>83646</v>
      </c>
      <c r="B56" s="214" t="s">
        <v>1687</v>
      </c>
      <c r="C56" s="215" t="s">
        <v>925</v>
      </c>
      <c r="D56" s="216">
        <v>2</v>
      </c>
      <c r="E56" s="211">
        <f>VLOOKUP(A56,'Relatório de Composições'!A:I,9,0)</f>
        <v>2848.49</v>
      </c>
      <c r="F56" s="211">
        <f>E56*D56</f>
        <v>5696.98</v>
      </c>
      <c r="G56" s="212">
        <f>$J$1</f>
        <v>0.2026</v>
      </c>
      <c r="H56" s="211">
        <f>ROUND((E56*(1+G56)*D56),4)</f>
        <v>6851.1881000000003</v>
      </c>
      <c r="I56" s="212">
        <f>H56/CAPA!$D$52</f>
        <v>3.5826683515709644E-3</v>
      </c>
      <c r="J56" s="212">
        <f t="shared" si="0"/>
        <v>0.92819339932265821</v>
      </c>
    </row>
    <row r="57" spans="1:10" ht="60" x14ac:dyDescent="0.25">
      <c r="A57" s="213">
        <v>92778</v>
      </c>
      <c r="B57" s="214" t="s">
        <v>1174</v>
      </c>
      <c r="C57" s="215" t="s">
        <v>997</v>
      </c>
      <c r="D57" s="216">
        <v>332.4</v>
      </c>
      <c r="E57" s="211">
        <f>VLOOKUP(A57,'Relatório de Composições'!A:I,9,0)</f>
        <v>16.749999999999996</v>
      </c>
      <c r="F57" s="211">
        <f>E57*D57</f>
        <v>5567.699999999998</v>
      </c>
      <c r="G57" s="212">
        <f>$J$1</f>
        <v>0.2026</v>
      </c>
      <c r="H57" s="211">
        <f>ROUND((E57*(1+G57)*D57),4)</f>
        <v>6695.7160000000003</v>
      </c>
      <c r="I57" s="212">
        <f>H57/CAPA!$D$52</f>
        <v>3.5013678582707913E-3</v>
      </c>
      <c r="J57" s="212">
        <f t="shared" si="0"/>
        <v>0.93169476718092903</v>
      </c>
    </row>
    <row r="58" spans="1:10" x14ac:dyDescent="0.25">
      <c r="A58" s="213" t="s">
        <v>1111</v>
      </c>
      <c r="B58" s="214" t="s">
        <v>1112</v>
      </c>
      <c r="C58" s="215" t="s">
        <v>932</v>
      </c>
      <c r="D58" s="216">
        <v>17.029999999999998</v>
      </c>
      <c r="E58" s="211">
        <f>VLOOKUP(A58,'Relatório de Composições'!A:I,9,0)</f>
        <v>305.91000000000003</v>
      </c>
      <c r="F58" s="211">
        <f>E58*D58</f>
        <v>5209.6472999999996</v>
      </c>
      <c r="G58" s="212">
        <f>$J$1</f>
        <v>0.2026</v>
      </c>
      <c r="H58" s="211">
        <f>ROUND((E58*(1+G58)*D58),4)</f>
        <v>6265.1217999999999</v>
      </c>
      <c r="I58" s="212">
        <f>H58/CAPA!$D$52</f>
        <v>3.2761987065567958E-3</v>
      </c>
      <c r="J58" s="212">
        <f t="shared" si="0"/>
        <v>0.93497096588748585</v>
      </c>
    </row>
    <row r="59" spans="1:10" x14ac:dyDescent="0.25">
      <c r="A59" s="213">
        <v>98509</v>
      </c>
      <c r="B59" s="214" t="s">
        <v>1478</v>
      </c>
      <c r="C59" s="215" t="s">
        <v>925</v>
      </c>
      <c r="D59" s="216">
        <v>123</v>
      </c>
      <c r="E59" s="211">
        <f>VLOOKUP(A59,'Relatório de Composições'!A:I,9,0)</f>
        <v>40.669999999999995</v>
      </c>
      <c r="F59" s="211">
        <f>E59*D59</f>
        <v>5002.4099999999989</v>
      </c>
      <c r="G59" s="212">
        <f>$J$1</f>
        <v>0.2026</v>
      </c>
      <c r="H59" s="211">
        <f>ROUND((E59*(1+G59)*D59),4)</f>
        <v>6015.8982999999998</v>
      </c>
      <c r="I59" s="212">
        <f>H59/CAPA!$D$52</f>
        <v>3.1458731144280746E-3</v>
      </c>
      <c r="J59" s="212">
        <f t="shared" si="0"/>
        <v>0.93811683900191389</v>
      </c>
    </row>
    <row r="60" spans="1:10" ht="75" x14ac:dyDescent="0.25">
      <c r="A60" s="213">
        <v>101207</v>
      </c>
      <c r="B60" s="214" t="s">
        <v>1134</v>
      </c>
      <c r="C60" s="215" t="s">
        <v>932</v>
      </c>
      <c r="D60" s="216">
        <v>607.05999999999995</v>
      </c>
      <c r="E60" s="211">
        <f>VLOOKUP(A60,'Relatório de Composições'!A:I,9,0)</f>
        <v>8.16</v>
      </c>
      <c r="F60" s="211">
        <f>E60*D60</f>
        <v>4953.6095999999998</v>
      </c>
      <c r="G60" s="212">
        <f>$J$1</f>
        <v>0.2026</v>
      </c>
      <c r="H60" s="211">
        <f>ROUND((E60*(1+G60)*D60),4)</f>
        <v>5957.2109</v>
      </c>
      <c r="I60" s="212">
        <f>H60/CAPA!$D$52</f>
        <v>3.1151839131469154E-3</v>
      </c>
      <c r="J60" s="212">
        <f t="shared" si="0"/>
        <v>0.94123202291506081</v>
      </c>
    </row>
    <row r="61" spans="1:10" ht="30" x14ac:dyDescent="0.25">
      <c r="A61" s="213" t="s">
        <v>2054</v>
      </c>
      <c r="B61" s="214" t="s">
        <v>2055</v>
      </c>
      <c r="C61" s="215" t="s">
        <v>925</v>
      </c>
      <c r="D61" s="216">
        <v>7</v>
      </c>
      <c r="E61" s="211">
        <f>VLOOKUP(A61,'Relatório de Composições'!A:I,9,0)</f>
        <v>650</v>
      </c>
      <c r="F61" s="211">
        <f>E61*D61</f>
        <v>4550</v>
      </c>
      <c r="G61" s="212">
        <f>$J$1</f>
        <v>0.2026</v>
      </c>
      <c r="H61" s="211">
        <f>ROUND((E61*(1+G61)*D61),4)</f>
        <v>5471.83</v>
      </c>
      <c r="I61" s="212">
        <f>H61/CAPA!$D$52</f>
        <v>2.861365339856389E-3</v>
      </c>
      <c r="J61" s="212">
        <f t="shared" si="0"/>
        <v>0.94409338825491718</v>
      </c>
    </row>
    <row r="62" spans="1:10" ht="30" x14ac:dyDescent="0.25">
      <c r="A62" s="213">
        <v>96543</v>
      </c>
      <c r="B62" s="214" t="s">
        <v>1125</v>
      </c>
      <c r="C62" s="215" t="s">
        <v>997</v>
      </c>
      <c r="D62" s="216">
        <v>208.2</v>
      </c>
      <c r="E62" s="211">
        <f>VLOOKUP(A62,'Relatório de Composições'!A:I,9,0)</f>
        <v>20.819999999999997</v>
      </c>
      <c r="F62" s="211">
        <f>E62*D62</f>
        <v>4334.7239999999993</v>
      </c>
      <c r="G62" s="212">
        <f>$J$1</f>
        <v>0.2026</v>
      </c>
      <c r="H62" s="211">
        <f>ROUND((E62*(1+G62)*D62),4)</f>
        <v>5212.9390999999996</v>
      </c>
      <c r="I62" s="212">
        <f>H62/CAPA!$D$52</f>
        <v>2.7259844073229903E-3</v>
      </c>
      <c r="J62" s="212">
        <f t="shared" si="0"/>
        <v>0.94681937266224014</v>
      </c>
    </row>
    <row r="63" spans="1:10" ht="30" x14ac:dyDescent="0.25">
      <c r="A63" s="213" t="s">
        <v>15933</v>
      </c>
      <c r="B63" s="214" t="s">
        <v>2093</v>
      </c>
      <c r="C63" s="215" t="s">
        <v>925</v>
      </c>
      <c r="D63" s="216">
        <v>6</v>
      </c>
      <c r="E63" s="211">
        <f>VLOOKUP(A63,'Relatório de Composições'!A:I,9,0)</f>
        <v>705.55</v>
      </c>
      <c r="F63" s="211">
        <f>E63*D63</f>
        <v>4233.2999999999993</v>
      </c>
      <c r="G63" s="212">
        <f>$J$1</f>
        <v>0.2026</v>
      </c>
      <c r="H63" s="211">
        <f>ROUND((E63*(1+G63)*D63),4)</f>
        <v>5090.9665999999997</v>
      </c>
      <c r="I63" s="212">
        <f>H63/CAPA!$D$52</f>
        <v>2.6622017452308504E-3</v>
      </c>
      <c r="J63" s="212">
        <f t="shared" si="0"/>
        <v>0.94948157440747094</v>
      </c>
    </row>
    <row r="64" spans="1:10" ht="75" x14ac:dyDescent="0.25">
      <c r="A64" s="213">
        <v>90082</v>
      </c>
      <c r="B64" s="214" t="s">
        <v>1847</v>
      </c>
      <c r="C64" s="215" t="s">
        <v>932</v>
      </c>
      <c r="D64" s="216">
        <v>499.73</v>
      </c>
      <c r="E64" s="211">
        <f>VLOOKUP(A64,'Relatório de Composições'!A:I,9,0)</f>
        <v>8.2799999999999994</v>
      </c>
      <c r="F64" s="211">
        <f>E64*D64</f>
        <v>4137.7644</v>
      </c>
      <c r="G64" s="212">
        <f>$J$1</f>
        <v>0.2026</v>
      </c>
      <c r="H64" s="211">
        <f>ROUND((E64*(1+G64)*D64),4)</f>
        <v>4976.0754999999999</v>
      </c>
      <c r="I64" s="212">
        <f>H64/CAPA!$D$52</f>
        <v>2.6021221354114712E-3</v>
      </c>
      <c r="J64" s="212">
        <f t="shared" si="0"/>
        <v>0.95208369654288239</v>
      </c>
    </row>
    <row r="65" spans="1:10" ht="60" x14ac:dyDescent="0.25">
      <c r="A65" s="213">
        <v>100975</v>
      </c>
      <c r="B65" s="214" t="s">
        <v>1069</v>
      </c>
      <c r="C65" s="215" t="s">
        <v>932</v>
      </c>
      <c r="D65" s="216">
        <v>611.29999999999995</v>
      </c>
      <c r="E65" s="211">
        <f>VLOOKUP(A65,'Relatório de Composições'!A:I,9,0)</f>
        <v>6.5499999999999989</v>
      </c>
      <c r="F65" s="211">
        <f>E65*D65</f>
        <v>4004.014999999999</v>
      </c>
      <c r="G65" s="212">
        <f>$J$1</f>
        <v>0.2026</v>
      </c>
      <c r="H65" s="211">
        <f>ROUND((E65*(1+G65)*D65),4)</f>
        <v>4815.2284</v>
      </c>
      <c r="I65" s="212">
        <f>H65/CAPA!$D$52</f>
        <v>2.5180109117520348E-3</v>
      </c>
      <c r="J65" s="212">
        <f t="shared" si="0"/>
        <v>0.95460170745463446</v>
      </c>
    </row>
    <row r="66" spans="1:10" x14ac:dyDescent="0.25">
      <c r="A66" s="213" t="s">
        <v>13331</v>
      </c>
      <c r="B66" s="214" t="s">
        <v>1329</v>
      </c>
      <c r="C66" s="215" t="s">
        <v>932</v>
      </c>
      <c r="D66" s="216">
        <v>686.13</v>
      </c>
      <c r="E66" s="211">
        <f>VLOOKUP(A66,'Relatório de Composições'!A:I,9,0)</f>
        <v>5.79</v>
      </c>
      <c r="F66" s="211">
        <f>E66*D66</f>
        <v>3972.6927000000001</v>
      </c>
      <c r="G66" s="212">
        <f>$J$1</f>
        <v>0.2026</v>
      </c>
      <c r="H66" s="211">
        <f>ROUND((E66*(1+G66)*D66),4)</f>
        <v>4777.5601999999999</v>
      </c>
      <c r="I66" s="212">
        <f>H66/CAPA!$D$52</f>
        <v>2.4983132088090012E-3</v>
      </c>
      <c r="J66" s="212">
        <f t="shared" si="0"/>
        <v>0.95710002066344346</v>
      </c>
    </row>
    <row r="67" spans="1:10" ht="30" x14ac:dyDescent="0.25">
      <c r="A67" s="213" t="s">
        <v>1689</v>
      </c>
      <c r="B67" s="214" t="s">
        <v>1690</v>
      </c>
      <c r="C67" s="215" t="s">
        <v>925</v>
      </c>
      <c r="D67" s="216">
        <v>1</v>
      </c>
      <c r="E67" s="211">
        <f>VLOOKUP(A67,'Relatório de Composições'!A:I,9,0)</f>
        <v>3700</v>
      </c>
      <c r="F67" s="211">
        <f>E67*D67</f>
        <v>3700</v>
      </c>
      <c r="G67" s="212">
        <f>$J$1</f>
        <v>0.2026</v>
      </c>
      <c r="H67" s="211">
        <f>ROUND((E67*(1+G67)*D67),4)</f>
        <v>4449.62</v>
      </c>
      <c r="I67" s="212">
        <f>H67/CAPA!$D$52</f>
        <v>2.3268245620810197E-3</v>
      </c>
      <c r="J67" s="212">
        <f t="shared" si="0"/>
        <v>0.95942684522552446</v>
      </c>
    </row>
    <row r="68" spans="1:10" ht="30" x14ac:dyDescent="0.25">
      <c r="A68" s="207">
        <v>98511</v>
      </c>
      <c r="B68" s="208" t="s">
        <v>1476</v>
      </c>
      <c r="C68" s="209" t="s">
        <v>925</v>
      </c>
      <c r="D68" s="210">
        <v>31</v>
      </c>
      <c r="E68" s="211">
        <f>VLOOKUP(A68,'Relatório de Composições'!A:I,9,0)</f>
        <v>118.22</v>
      </c>
      <c r="F68" s="211">
        <f>E68*D68</f>
        <v>3664.82</v>
      </c>
      <c r="G68" s="212">
        <f>$J$1</f>
        <v>0.2026</v>
      </c>
      <c r="H68" s="211">
        <f>ROUND((E68*(1+G68)*D68),4)</f>
        <v>4407.3125</v>
      </c>
      <c r="I68" s="212">
        <f>H68/CAPA!$D$52</f>
        <v>2.3047008458625014E-3</v>
      </c>
      <c r="J68" s="212">
        <f t="shared" si="0"/>
        <v>0.961731546071387</v>
      </c>
    </row>
    <row r="69" spans="1:10" x14ac:dyDescent="0.25">
      <c r="A69" s="213" t="s">
        <v>2197</v>
      </c>
      <c r="B69" s="214" t="s">
        <v>2198</v>
      </c>
      <c r="C69" s="215" t="s">
        <v>913</v>
      </c>
      <c r="D69" s="216">
        <v>1560.62</v>
      </c>
      <c r="E69" s="211">
        <f>VLOOKUP(A69,'Relatório de Composições'!A:I,9,0)</f>
        <v>2.1800000000000002</v>
      </c>
      <c r="F69" s="211">
        <f>E69*D69</f>
        <v>3402.1516000000001</v>
      </c>
      <c r="G69" s="212">
        <f>$J$1</f>
        <v>0.2026</v>
      </c>
      <c r="H69" s="211">
        <f>ROUND((E69*(1+G69)*D69),4)</f>
        <v>4091.4274999999998</v>
      </c>
      <c r="I69" s="212">
        <f>H69/CAPA!$D$52</f>
        <v>2.1395161836232622E-3</v>
      </c>
      <c r="J69" s="212">
        <f t="shared" si="0"/>
        <v>0.96387106225501029</v>
      </c>
    </row>
    <row r="70" spans="1:10" ht="30" x14ac:dyDescent="0.25">
      <c r="A70" s="213">
        <v>96546</v>
      </c>
      <c r="B70" s="214" t="s">
        <v>1127</v>
      </c>
      <c r="C70" s="215" t="s">
        <v>997</v>
      </c>
      <c r="D70" s="216">
        <v>199.8</v>
      </c>
      <c r="E70" s="211">
        <f>VLOOKUP(A70,'Relatório de Composições'!A:I,9,0)</f>
        <v>16.819999999999997</v>
      </c>
      <c r="F70" s="211">
        <f>E70*D70</f>
        <v>3360.6359999999995</v>
      </c>
      <c r="G70" s="212">
        <f>$J$1</f>
        <v>0.2026</v>
      </c>
      <c r="H70" s="211">
        <f>ROUND((E70*(1+G70)*D70),4)</f>
        <v>4041.5009</v>
      </c>
      <c r="I70" s="212">
        <f>H70/CAPA!$D$52</f>
        <v>2.1134082375107418E-3</v>
      </c>
      <c r="J70" s="212">
        <f t="shared" si="0"/>
        <v>0.96598447049252101</v>
      </c>
    </row>
    <row r="71" spans="1:10" ht="30" x14ac:dyDescent="0.25">
      <c r="A71" s="213">
        <v>97083</v>
      </c>
      <c r="B71" s="214" t="s">
        <v>1272</v>
      </c>
      <c r="C71" s="215" t="s">
        <v>913</v>
      </c>
      <c r="D71" s="216">
        <v>1173.1600000000001</v>
      </c>
      <c r="E71" s="211">
        <f>VLOOKUP(A71,'Relatório de Composições'!A:I,9,0)</f>
        <v>2.82</v>
      </c>
      <c r="F71" s="211">
        <f>E71*D71</f>
        <v>3308.3112000000001</v>
      </c>
      <c r="G71" s="212">
        <f>$J$1</f>
        <v>0.2026</v>
      </c>
      <c r="H71" s="211">
        <f>ROUND((E71*(1+G71)*D71),4)</f>
        <v>3978.5749999999998</v>
      </c>
      <c r="I71" s="212">
        <f>H71/CAPA!$D$52</f>
        <v>2.0805026119267473E-3</v>
      </c>
      <c r="J71" s="212">
        <f t="shared" ref="J71:J100" si="1">I71+J70</f>
        <v>0.96806497310444772</v>
      </c>
    </row>
    <row r="72" spans="1:10" ht="60" x14ac:dyDescent="0.25">
      <c r="A72" s="213">
        <v>92775</v>
      </c>
      <c r="B72" s="214" t="s">
        <v>1173</v>
      </c>
      <c r="C72" s="215" t="s">
        <v>997</v>
      </c>
      <c r="D72" s="216">
        <v>156.19999999999999</v>
      </c>
      <c r="E72" s="211">
        <f>VLOOKUP(A72,'Relatório de Composições'!A:I,9,0)</f>
        <v>20.859999999999996</v>
      </c>
      <c r="F72" s="211">
        <f>E72*D72</f>
        <v>3258.331999999999</v>
      </c>
      <c r="G72" s="212">
        <f>$J$1</f>
        <v>0.2026</v>
      </c>
      <c r="H72" s="211">
        <f>ROUND((E72*(1+G72)*D72),4)</f>
        <v>3918.4701</v>
      </c>
      <c r="I72" s="212">
        <f>H72/CAPA!$D$52</f>
        <v>2.0490721622206096E-3</v>
      </c>
      <c r="J72" s="212">
        <f t="shared" si="1"/>
        <v>0.97011404526666833</v>
      </c>
    </row>
    <row r="73" spans="1:10" ht="45" x14ac:dyDescent="0.25">
      <c r="A73" s="213">
        <v>83659</v>
      </c>
      <c r="B73" s="214" t="s">
        <v>1789</v>
      </c>
      <c r="C73" s="215" t="s">
        <v>925</v>
      </c>
      <c r="D73" s="216">
        <v>3</v>
      </c>
      <c r="E73" s="211">
        <f>VLOOKUP(A73,'Relatório de Composições'!A:I,9,0)</f>
        <v>1081.57</v>
      </c>
      <c r="F73" s="211">
        <f>E73*D73</f>
        <v>3244.71</v>
      </c>
      <c r="G73" s="212">
        <f>$J$1</f>
        <v>0.2026</v>
      </c>
      <c r="H73" s="211">
        <f>ROUND((E73*(1+G73)*D73),4)</f>
        <v>3902.0882000000001</v>
      </c>
      <c r="I73" s="212">
        <f>H73/CAPA!$D$52</f>
        <v>2.0405056313048111E-3</v>
      </c>
      <c r="J73" s="212">
        <f t="shared" si="1"/>
        <v>0.97215455089797309</v>
      </c>
    </row>
    <row r="74" spans="1:10" ht="45" x14ac:dyDescent="0.25">
      <c r="A74" s="213">
        <v>101159</v>
      </c>
      <c r="B74" s="214" t="s">
        <v>1197</v>
      </c>
      <c r="C74" s="215" t="s">
        <v>913</v>
      </c>
      <c r="D74" s="216">
        <v>24.1</v>
      </c>
      <c r="E74" s="211">
        <f>VLOOKUP(A74,'Relatório de Composições'!A:I,9,0)</f>
        <v>133.64999999999998</v>
      </c>
      <c r="F74" s="211">
        <f>E74*D74</f>
        <v>3220.9649999999997</v>
      </c>
      <c r="G74" s="212">
        <f>$J$1</f>
        <v>0.2026</v>
      </c>
      <c r="H74" s="211">
        <f>ROUND((E74*(1+G74)*D74),4)</f>
        <v>3873.5324999999998</v>
      </c>
      <c r="I74" s="212">
        <f>H74/CAPA!$D$52</f>
        <v>2.0255730968080639E-3</v>
      </c>
      <c r="J74" s="212">
        <f t="shared" si="1"/>
        <v>0.97418012399478116</v>
      </c>
    </row>
    <row r="75" spans="1:10" ht="60" x14ac:dyDescent="0.25">
      <c r="A75" s="213" t="s">
        <v>14838</v>
      </c>
      <c r="B75" s="214" t="s">
        <v>1021</v>
      </c>
      <c r="C75" s="215" t="s">
        <v>925</v>
      </c>
      <c r="D75" s="216">
        <v>1</v>
      </c>
      <c r="E75" s="211">
        <f>VLOOKUP(A75,'Relatório de Composições'!A:I,9,0)</f>
        <v>3202.6400000000003</v>
      </c>
      <c r="F75" s="211">
        <f>E75*D75</f>
        <v>3202.6400000000003</v>
      </c>
      <c r="G75" s="212">
        <f>$J$1</f>
        <v>0.2026</v>
      </c>
      <c r="H75" s="211">
        <f>ROUND((E75*(1+G75)*D75),4)</f>
        <v>3851.4949000000001</v>
      </c>
      <c r="I75" s="212">
        <f>H75/CAPA!$D$52</f>
        <v>2.0140490500424263E-3</v>
      </c>
      <c r="J75" s="212">
        <f t="shared" si="1"/>
        <v>0.97619417304482359</v>
      </c>
    </row>
    <row r="76" spans="1:10" ht="30" x14ac:dyDescent="0.25">
      <c r="A76" s="213" t="s">
        <v>2052</v>
      </c>
      <c r="B76" s="214" t="s">
        <v>2053</v>
      </c>
      <c r="C76" s="215" t="s">
        <v>925</v>
      </c>
      <c r="D76" s="216">
        <v>7</v>
      </c>
      <c r="E76" s="211">
        <f>VLOOKUP(A76,'Relatório de Composições'!A:I,9,0)</f>
        <v>450</v>
      </c>
      <c r="F76" s="211">
        <f>E76*D76</f>
        <v>3150</v>
      </c>
      <c r="G76" s="212">
        <f>$J$1</f>
        <v>0.2026</v>
      </c>
      <c r="H76" s="211">
        <f>ROUND((E76*(1+G76)*D76),4)</f>
        <v>3788.19</v>
      </c>
      <c r="I76" s="212">
        <f>H76/CAPA!$D$52</f>
        <v>1.9809452352851924E-3</v>
      </c>
      <c r="J76" s="212">
        <f t="shared" si="1"/>
        <v>0.97817511828010884</v>
      </c>
    </row>
    <row r="77" spans="1:10" ht="30" x14ac:dyDescent="0.25">
      <c r="A77" s="213">
        <v>95583</v>
      </c>
      <c r="B77" s="214" t="s">
        <v>1080</v>
      </c>
      <c r="C77" s="215" t="s">
        <v>997</v>
      </c>
      <c r="D77" s="216">
        <v>178.74</v>
      </c>
      <c r="E77" s="211">
        <f>VLOOKUP(A77,'Relatório de Composições'!A:I,9,0)</f>
        <v>17.61</v>
      </c>
      <c r="F77" s="211">
        <f>E77*D77</f>
        <v>3147.6114000000002</v>
      </c>
      <c r="G77" s="212">
        <f>$J$1</f>
        <v>0.2026</v>
      </c>
      <c r="H77" s="211">
        <f>ROUND((E77*(1+G77)*D77),4)</f>
        <v>3785.3175000000001</v>
      </c>
      <c r="I77" s="212">
        <f>H77/CAPA!$D$52</f>
        <v>1.9794431286885442E-3</v>
      </c>
      <c r="J77" s="212">
        <f t="shared" si="1"/>
        <v>0.98015456140879742</v>
      </c>
    </row>
    <row r="78" spans="1:10" ht="45" x14ac:dyDescent="0.25">
      <c r="A78" s="213">
        <v>87879</v>
      </c>
      <c r="B78" s="214" t="s">
        <v>1518</v>
      </c>
      <c r="C78" s="215" t="s">
        <v>913</v>
      </c>
      <c r="D78" s="216">
        <v>806.72</v>
      </c>
      <c r="E78" s="211">
        <f>VLOOKUP(A78,'Relatório de Composições'!A:I,9,0)</f>
        <v>3.67</v>
      </c>
      <c r="F78" s="211">
        <f>E78*D78</f>
        <v>2960.6624000000002</v>
      </c>
      <c r="G78" s="212">
        <f>$J$1</f>
        <v>0.2026</v>
      </c>
      <c r="H78" s="211">
        <f>ROUND((E78*(1+G78)*D78),4)</f>
        <v>3560.4926</v>
      </c>
      <c r="I78" s="212">
        <f>H78/CAPA!$D$52</f>
        <v>1.861876212977223E-3</v>
      </c>
      <c r="J78" s="212">
        <f t="shared" si="1"/>
        <v>0.9820164376217746</v>
      </c>
    </row>
    <row r="79" spans="1:10" ht="75" x14ac:dyDescent="0.25">
      <c r="A79" s="213">
        <v>94273</v>
      </c>
      <c r="B79" s="214" t="s">
        <v>1535</v>
      </c>
      <c r="C79" s="215" t="s">
        <v>934</v>
      </c>
      <c r="D79" s="216">
        <v>53.3</v>
      </c>
      <c r="E79" s="211">
        <f>VLOOKUP(A79,'Relatório de Composições'!A:I,9,0)</f>
        <v>50.239999999999995</v>
      </c>
      <c r="F79" s="211">
        <f>E79*D79</f>
        <v>2677.7919999999995</v>
      </c>
      <c r="G79" s="212">
        <f>$J$1</f>
        <v>0.2026</v>
      </c>
      <c r="H79" s="211">
        <f>ROUND((E79*(1+G79)*D79),4)</f>
        <v>3220.3126999999999</v>
      </c>
      <c r="I79" s="212">
        <f>H79/CAPA!$D$52</f>
        <v>1.6839871018067714E-3</v>
      </c>
      <c r="J79" s="212">
        <f t="shared" si="1"/>
        <v>0.98370042472358132</v>
      </c>
    </row>
    <row r="80" spans="1:10" ht="45" x14ac:dyDescent="0.25">
      <c r="A80" s="213" t="s">
        <v>1058</v>
      </c>
      <c r="B80" s="214" t="s">
        <v>1059</v>
      </c>
      <c r="C80" s="215" t="s">
        <v>932</v>
      </c>
      <c r="D80" s="216">
        <v>818.19</v>
      </c>
      <c r="E80" s="211">
        <f>VLOOKUP(A80,'Relatório de Composições'!A:I,9,0)</f>
        <v>3.27</v>
      </c>
      <c r="F80" s="211">
        <f>E80*D80</f>
        <v>2675.4813000000004</v>
      </c>
      <c r="G80" s="212">
        <f>$J$1</f>
        <v>0.2026</v>
      </c>
      <c r="H80" s="211">
        <f>ROUND((E80*(1+G80)*D80),4)</f>
        <v>3217.5338000000002</v>
      </c>
      <c r="I80" s="212">
        <f>H80/CAPA!$D$52</f>
        <v>1.6825339411378679E-3</v>
      </c>
      <c r="J80" s="212">
        <f t="shared" si="1"/>
        <v>0.98538295866471914</v>
      </c>
    </row>
    <row r="81" spans="1:10" ht="60" x14ac:dyDescent="0.25">
      <c r="A81" s="213" t="s">
        <v>15897</v>
      </c>
      <c r="B81" s="214" t="s">
        <v>15898</v>
      </c>
      <c r="C81" s="215" t="s">
        <v>9</v>
      </c>
      <c r="D81" s="216">
        <v>1</v>
      </c>
      <c r="E81" s="211">
        <f>VLOOKUP(A81,'Relatório de Composições'!A:I,9,0)</f>
        <v>2522.6799999999998</v>
      </c>
      <c r="F81" s="211">
        <f>E81*D81</f>
        <v>2522.6799999999998</v>
      </c>
      <c r="G81" s="212">
        <f>$J$2</f>
        <v>0.1326</v>
      </c>
      <c r="H81" s="211">
        <f>ROUND((E81*(1+G81)*D81),4)</f>
        <v>2857.1873999999998</v>
      </c>
      <c r="I81" s="212">
        <f>H81/CAPA!$D$52</f>
        <v>1.494099231122749E-3</v>
      </c>
      <c r="J81" s="212">
        <f t="shared" si="1"/>
        <v>0.9868770578958419</v>
      </c>
    </row>
    <row r="82" spans="1:10" ht="45" x14ac:dyDescent="0.25">
      <c r="A82" s="213" t="s">
        <v>993</v>
      </c>
      <c r="B82" s="214" t="s">
        <v>994</v>
      </c>
      <c r="C82" s="215" t="s">
        <v>925</v>
      </c>
      <c r="D82" s="216">
        <v>1</v>
      </c>
      <c r="E82" s="211">
        <f>VLOOKUP(A82,'Relatório de Composições'!A:I,9,0)</f>
        <v>2086.88</v>
      </c>
      <c r="F82" s="211">
        <f>E82*D82</f>
        <v>2086.88</v>
      </c>
      <c r="G82" s="212">
        <f>$J$1</f>
        <v>0.2026</v>
      </c>
      <c r="H82" s="211">
        <f>ROUND((E82*(1+G82)*D82),4)</f>
        <v>2509.6819</v>
      </c>
      <c r="I82" s="212">
        <f>H82/CAPA!$D$52</f>
        <v>1.3123793690090753E-3</v>
      </c>
      <c r="J82" s="212">
        <f t="shared" si="1"/>
        <v>0.98818943726485098</v>
      </c>
    </row>
    <row r="83" spans="1:10" x14ac:dyDescent="0.25">
      <c r="A83" s="213">
        <v>88503</v>
      </c>
      <c r="B83" s="214" t="s">
        <v>1037</v>
      </c>
      <c r="C83" s="215" t="s">
        <v>925</v>
      </c>
      <c r="D83" s="216">
        <v>2</v>
      </c>
      <c r="E83" s="211">
        <f>VLOOKUP(A83,'Relatório de Composições'!A:I,9,0)</f>
        <v>1025.68</v>
      </c>
      <c r="F83" s="211">
        <f>E83*D83</f>
        <v>2051.36</v>
      </c>
      <c r="G83" s="212">
        <f>$J$1</f>
        <v>0.2026</v>
      </c>
      <c r="H83" s="211">
        <f>ROUND((E83*(1+G83)*D83),4)</f>
        <v>2466.9654999999998</v>
      </c>
      <c r="I83" s="212">
        <f>H83/CAPA!$D$52</f>
        <v>1.2900418281126217E-3</v>
      </c>
      <c r="J83" s="212">
        <f t="shared" si="1"/>
        <v>0.98947947909296363</v>
      </c>
    </row>
    <row r="84" spans="1:10" ht="45" x14ac:dyDescent="0.25">
      <c r="A84" s="213" t="s">
        <v>1491</v>
      </c>
      <c r="B84" s="214" t="s">
        <v>1492</v>
      </c>
      <c r="C84" s="215" t="s">
        <v>934</v>
      </c>
      <c r="D84" s="216">
        <v>9.1999999999999993</v>
      </c>
      <c r="E84" s="211">
        <f>VLOOKUP(A84,'Relatório de Composições'!A:I,9,0)</f>
        <v>202.26999999999998</v>
      </c>
      <c r="F84" s="211">
        <f>E84*D84</f>
        <v>1860.8839999999998</v>
      </c>
      <c r="G84" s="212">
        <f>$J$1</f>
        <v>0.2026</v>
      </c>
      <c r="H84" s="211">
        <f>ROUND((E84*(1+G84)*D84),4)</f>
        <v>2237.8991000000001</v>
      </c>
      <c r="I84" s="212">
        <f>H84/CAPA!$D$52</f>
        <v>1.1702569193187302E-3</v>
      </c>
      <c r="J84" s="212">
        <f t="shared" si="1"/>
        <v>0.99064973601228234</v>
      </c>
    </row>
    <row r="85" spans="1:10" ht="30" x14ac:dyDescent="0.25">
      <c r="A85" s="213">
        <v>96619</v>
      </c>
      <c r="B85" s="214" t="s">
        <v>1093</v>
      </c>
      <c r="C85" s="215" t="s">
        <v>913</v>
      </c>
      <c r="D85" s="216">
        <v>52.98</v>
      </c>
      <c r="E85" s="211">
        <f>VLOOKUP(A85,'Relatório de Composições'!A:I,9,0)</f>
        <v>29.080000000000002</v>
      </c>
      <c r="F85" s="211">
        <f>E85*D85</f>
        <v>1540.6584</v>
      </c>
      <c r="G85" s="212">
        <f>$J$1</f>
        <v>0.2026</v>
      </c>
      <c r="H85" s="211">
        <f>ROUND((E85*(1+G85)*D85),4)</f>
        <v>1852.7958000000001</v>
      </c>
      <c r="I85" s="212">
        <f>H85/CAPA!$D$52</f>
        <v>9.6887616829314702E-4</v>
      </c>
      <c r="J85" s="212">
        <f t="shared" si="1"/>
        <v>0.99161861218057545</v>
      </c>
    </row>
    <row r="86" spans="1:10" ht="60" x14ac:dyDescent="0.25">
      <c r="A86" s="213">
        <v>92777</v>
      </c>
      <c r="B86" s="214" t="s">
        <v>3837</v>
      </c>
      <c r="C86" s="215" t="s">
        <v>997</v>
      </c>
      <c r="D86" s="216">
        <v>72.900000000000006</v>
      </c>
      <c r="E86" s="211">
        <f>VLOOKUP(A86,'Relatório de Composições'!A:I,9,0)</f>
        <v>18.72</v>
      </c>
      <c r="F86" s="211">
        <f>E86*D86</f>
        <v>1364.6880000000001</v>
      </c>
      <c r="G86" s="212">
        <f>$J$1</f>
        <v>0.2026</v>
      </c>
      <c r="H86" s="211">
        <f>ROUND((E86*(1+G86)*D86),4)</f>
        <v>1641.1738</v>
      </c>
      <c r="I86" s="212">
        <f>H86/CAPA!$D$52</f>
        <v>8.582133999046757E-4</v>
      </c>
      <c r="J86" s="212">
        <f t="shared" si="1"/>
        <v>0.99247682558048012</v>
      </c>
    </row>
    <row r="87" spans="1:10" ht="30" x14ac:dyDescent="0.25">
      <c r="A87" s="213">
        <v>95601</v>
      </c>
      <c r="B87" s="214" t="s">
        <v>1085</v>
      </c>
      <c r="C87" s="215" t="s">
        <v>925</v>
      </c>
      <c r="D87" s="216">
        <v>87</v>
      </c>
      <c r="E87" s="211">
        <f>VLOOKUP(A87,'Relatório de Composições'!A:I,9,0)</f>
        <v>13.89</v>
      </c>
      <c r="F87" s="211">
        <f>E87*D87</f>
        <v>1208.43</v>
      </c>
      <c r="G87" s="212">
        <f>$J$1</f>
        <v>0.2026</v>
      </c>
      <c r="H87" s="211">
        <f>ROUND((E87*(1+G87)*D87),4)</f>
        <v>1453.2579000000001</v>
      </c>
      <c r="I87" s="212">
        <f>H87/CAPA!$D$52</f>
        <v>7.5994718127801535E-4</v>
      </c>
      <c r="J87" s="212">
        <f t="shared" si="1"/>
        <v>0.99323677276175815</v>
      </c>
    </row>
    <row r="88" spans="1:10" ht="45" x14ac:dyDescent="0.25">
      <c r="A88" s="213" t="s">
        <v>998</v>
      </c>
      <c r="B88" s="214" t="s">
        <v>999</v>
      </c>
      <c r="C88" s="215" t="s">
        <v>925</v>
      </c>
      <c r="D88" s="216">
        <v>1</v>
      </c>
      <c r="E88" s="211">
        <f>VLOOKUP(A88,'Relatório de Composições'!A:I,9,0)</f>
        <v>1182.98</v>
      </c>
      <c r="F88" s="211">
        <f>E88*D88</f>
        <v>1182.98</v>
      </c>
      <c r="G88" s="212">
        <f>$J$1</f>
        <v>0.2026</v>
      </c>
      <c r="H88" s="211">
        <f>ROUND((E88*(1+G88)*D88),4)</f>
        <v>1422.6516999999999</v>
      </c>
      <c r="I88" s="212">
        <f>H88/CAPA!$D$52</f>
        <v>7.4394238583211998E-4</v>
      </c>
      <c r="J88" s="212">
        <f t="shared" si="1"/>
        <v>0.99398071514759023</v>
      </c>
    </row>
    <row r="89" spans="1:10" ht="45" x14ac:dyDescent="0.25">
      <c r="A89" s="213">
        <v>98525</v>
      </c>
      <c r="B89" s="214" t="s">
        <v>1054</v>
      </c>
      <c r="C89" s="215" t="s">
        <v>913</v>
      </c>
      <c r="D89" s="216">
        <v>3842.29</v>
      </c>
      <c r="E89" s="211">
        <f>VLOOKUP(A89,'Relatório de Composições'!A:I,9,0)</f>
        <v>0.3</v>
      </c>
      <c r="F89" s="211">
        <f>E89*D89</f>
        <v>1152.6869999999999</v>
      </c>
      <c r="G89" s="212">
        <f>$J$1</f>
        <v>0.2026</v>
      </c>
      <c r="H89" s="211">
        <f>ROUND((E89*(1+G89)*D89),4)</f>
        <v>1386.2213999999999</v>
      </c>
      <c r="I89" s="212">
        <f>H89/CAPA!$D$52</f>
        <v>7.2489201370057169E-4</v>
      </c>
      <c r="J89" s="212">
        <f t="shared" si="1"/>
        <v>0.99470560716129075</v>
      </c>
    </row>
    <row r="90" spans="1:10" ht="45" x14ac:dyDescent="0.25">
      <c r="A90" s="213">
        <v>99250</v>
      </c>
      <c r="B90" s="214" t="s">
        <v>1484</v>
      </c>
      <c r="C90" s="215" t="s">
        <v>925</v>
      </c>
      <c r="D90" s="216">
        <v>6</v>
      </c>
      <c r="E90" s="211">
        <f>VLOOKUP(A90,'Relatório de Composições'!A:I,9,0)</f>
        <v>183.31</v>
      </c>
      <c r="F90" s="211">
        <f>E90*D90</f>
        <v>1099.8600000000001</v>
      </c>
      <c r="G90" s="212">
        <f>$J$1</f>
        <v>0.2026</v>
      </c>
      <c r="H90" s="211">
        <f>ROUND((E90*(1+G90)*D90),4)</f>
        <v>1322.6916000000001</v>
      </c>
      <c r="I90" s="212">
        <f>H90/CAPA!$D$52</f>
        <v>6.9167059275584064E-4</v>
      </c>
      <c r="J90" s="212">
        <f t="shared" si="1"/>
        <v>0.99539727775404663</v>
      </c>
    </row>
    <row r="91" spans="1:10" x14ac:dyDescent="0.25">
      <c r="A91" s="213" t="s">
        <v>2193</v>
      </c>
      <c r="B91" s="214" t="s">
        <v>2194</v>
      </c>
      <c r="C91" s="215" t="s">
        <v>925</v>
      </c>
      <c r="D91" s="216">
        <v>1</v>
      </c>
      <c r="E91" s="211">
        <f>VLOOKUP(A91,'Relatório de Composições'!A:I,9,0)</f>
        <v>1000</v>
      </c>
      <c r="F91" s="211">
        <f>E91*D91</f>
        <v>1000</v>
      </c>
      <c r="G91" s="212">
        <f>$J$1</f>
        <v>0.2026</v>
      </c>
      <c r="H91" s="211">
        <f>ROUND((E91*(1+G91)*D91),4)</f>
        <v>1202.5999999999999</v>
      </c>
      <c r="I91" s="212">
        <f>H91/CAPA!$D$52</f>
        <v>6.2887150326514042E-4</v>
      </c>
      <c r="J91" s="212">
        <f t="shared" si="1"/>
        <v>0.99602614925731181</v>
      </c>
    </row>
    <row r="92" spans="1:10" x14ac:dyDescent="0.25">
      <c r="A92" s="213" t="s">
        <v>2195</v>
      </c>
      <c r="B92" s="214" t="s">
        <v>2196</v>
      </c>
      <c r="C92" s="215" t="s">
        <v>925</v>
      </c>
      <c r="D92" s="216">
        <v>1</v>
      </c>
      <c r="E92" s="211">
        <f>VLOOKUP(A92,'Relatório de Composições'!A:I,9,0)</f>
        <v>1000</v>
      </c>
      <c r="F92" s="211">
        <f>E92*D92</f>
        <v>1000</v>
      </c>
      <c r="G92" s="212">
        <f>$J$1</f>
        <v>0.2026</v>
      </c>
      <c r="H92" s="211">
        <f>ROUND((E92*(1+G92)*D92),4)</f>
        <v>1202.5999999999999</v>
      </c>
      <c r="I92" s="212">
        <f>H92/CAPA!$D$52</f>
        <v>6.2887150326514042E-4</v>
      </c>
      <c r="J92" s="212">
        <f t="shared" si="1"/>
        <v>0.99665502076057699</v>
      </c>
    </row>
    <row r="93" spans="1:10" x14ac:dyDescent="0.25">
      <c r="A93" s="213" t="s">
        <v>1523</v>
      </c>
      <c r="B93" s="214" t="s">
        <v>1524</v>
      </c>
      <c r="C93" s="215" t="s">
        <v>913</v>
      </c>
      <c r="D93" s="216">
        <v>403.36</v>
      </c>
      <c r="E93" s="211">
        <f>VLOOKUP(A93,'Relatório de Composições'!A:I,9,0)</f>
        <v>2.15</v>
      </c>
      <c r="F93" s="211">
        <f>E93*D93</f>
        <v>867.22400000000005</v>
      </c>
      <c r="G93" s="212">
        <f>$J$1</f>
        <v>0.2026</v>
      </c>
      <c r="H93" s="211">
        <f>ROUND((E93*(1+G93)*D93),4)</f>
        <v>1042.9236000000001</v>
      </c>
      <c r="I93" s="212">
        <f>H93/CAPA!$D$52</f>
        <v>5.4537246975111596E-4</v>
      </c>
      <c r="J93" s="212">
        <f t="shared" si="1"/>
        <v>0.99720039323032816</v>
      </c>
    </row>
    <row r="94" spans="1:10" ht="30" x14ac:dyDescent="0.25">
      <c r="A94" s="388" t="s">
        <v>1000</v>
      </c>
      <c r="B94" s="439" t="s">
        <v>1001</v>
      </c>
      <c r="C94" s="388" t="s">
        <v>925</v>
      </c>
      <c r="D94" s="388">
        <v>1</v>
      </c>
      <c r="E94" s="211">
        <f>VLOOKUP(A94,'Relatório de Composições'!A:I,9,0)</f>
        <v>857.38</v>
      </c>
      <c r="F94" s="211">
        <f>E94*D94</f>
        <v>857.38</v>
      </c>
      <c r="G94" s="212">
        <f>$J$1</f>
        <v>0.2026</v>
      </c>
      <c r="H94" s="211">
        <f>ROUND((E94*(1+G94)*D94),4)</f>
        <v>1031.0852</v>
      </c>
      <c r="I94" s="212">
        <f>H94/CAPA!$D$52</f>
        <v>5.3918185574458502E-4</v>
      </c>
      <c r="J94" s="212">
        <f t="shared" si="1"/>
        <v>0.99773957508607269</v>
      </c>
    </row>
    <row r="95" spans="1:10" ht="30" x14ac:dyDescent="0.25">
      <c r="A95" s="213" t="s">
        <v>1361</v>
      </c>
      <c r="B95" s="214" t="s">
        <v>1362</v>
      </c>
      <c r="C95" s="215" t="s">
        <v>925</v>
      </c>
      <c r="D95" s="216">
        <v>8</v>
      </c>
      <c r="E95" s="211">
        <f>VLOOKUP(A95,'Relatório de Composições'!A:I,9,0)</f>
        <v>93.03</v>
      </c>
      <c r="F95" s="211">
        <f>E95*D95</f>
        <v>744.24</v>
      </c>
      <c r="G95" s="212">
        <f>$J$1</f>
        <v>0.2026</v>
      </c>
      <c r="H95" s="211">
        <f>ROUND((E95*(1+G95)*D95),4)</f>
        <v>895.02300000000002</v>
      </c>
      <c r="I95" s="212">
        <f>H95/CAPA!$D$52</f>
        <v>4.6803131503981026E-4</v>
      </c>
      <c r="J95" s="212">
        <f t="shared" si="1"/>
        <v>0.9982076064011125</v>
      </c>
    </row>
    <row r="96" spans="1:10" ht="30" x14ac:dyDescent="0.25">
      <c r="A96" s="213">
        <v>92874</v>
      </c>
      <c r="B96" s="214" t="s">
        <v>1113</v>
      </c>
      <c r="C96" s="215" t="s">
        <v>932</v>
      </c>
      <c r="D96" s="216">
        <v>17.029999999999998</v>
      </c>
      <c r="E96" s="211">
        <f>VLOOKUP(A96,'Relatório de Composições'!A:I,9,0)</f>
        <v>30.59</v>
      </c>
      <c r="F96" s="211">
        <f>E96*D96</f>
        <v>520.94769999999994</v>
      </c>
      <c r="G96" s="212">
        <f>$J$1</f>
        <v>0.2026</v>
      </c>
      <c r="H96" s="211">
        <f>ROUND((E96*(1+G96)*D96),4)</f>
        <v>626.49170000000004</v>
      </c>
      <c r="I96" s="212">
        <f>H96/CAPA!$D$52</f>
        <v>3.2760916111935259E-4</v>
      </c>
      <c r="J96" s="212">
        <f t="shared" si="1"/>
        <v>0.9985352155622319</v>
      </c>
    </row>
    <row r="97" spans="1:10" ht="60" x14ac:dyDescent="0.25">
      <c r="A97" s="213" t="s">
        <v>1536</v>
      </c>
      <c r="B97" s="214" t="s">
        <v>1537</v>
      </c>
      <c r="C97" s="215" t="s">
        <v>913</v>
      </c>
      <c r="D97" s="216">
        <v>9.8800000000000008</v>
      </c>
      <c r="E97" s="211">
        <f>VLOOKUP(A97,'Relatório de Composições'!A:I,9,0)</f>
        <v>51.419999999999995</v>
      </c>
      <c r="F97" s="211">
        <f>E97*D97</f>
        <v>508.02959999999996</v>
      </c>
      <c r="G97" s="212">
        <f>$J$1</f>
        <v>0.2026</v>
      </c>
      <c r="H97" s="211">
        <f>ROUND((E97*(1+G97)*D97),4)</f>
        <v>610.95640000000003</v>
      </c>
      <c r="I97" s="212">
        <f>H97/CAPA!$D$52</f>
        <v>3.1948533984488481E-4</v>
      </c>
      <c r="J97" s="212">
        <f t="shared" si="1"/>
        <v>0.99885470090207684</v>
      </c>
    </row>
    <row r="98" spans="1:10" ht="30" x14ac:dyDescent="0.25">
      <c r="A98" s="213" t="s">
        <v>15904</v>
      </c>
      <c r="B98" s="214" t="s">
        <v>15905</v>
      </c>
      <c r="C98" s="215" t="s">
        <v>925</v>
      </c>
      <c r="D98" s="216">
        <v>1</v>
      </c>
      <c r="E98" s="211">
        <f>VLOOKUP(A98,'Relatório de Composições'!A:I,9,0)</f>
        <v>500</v>
      </c>
      <c r="F98" s="211">
        <f>E98*D98</f>
        <v>500</v>
      </c>
      <c r="G98" s="212">
        <f>$J$1</f>
        <v>0.2026</v>
      </c>
      <c r="H98" s="211">
        <f>ROUND((E98*(1+G98)*D98),4)</f>
        <v>601.29999999999995</v>
      </c>
      <c r="I98" s="212">
        <f>H98/CAPA!$D$52</f>
        <v>3.1443575163257021E-4</v>
      </c>
      <c r="J98" s="212">
        <f t="shared" si="1"/>
        <v>0.99916913665370943</v>
      </c>
    </row>
    <row r="99" spans="1:10" ht="45" x14ac:dyDescent="0.25">
      <c r="A99" s="213">
        <v>98546</v>
      </c>
      <c r="B99" s="214" t="s">
        <v>1181</v>
      </c>
      <c r="C99" s="215" t="s">
        <v>913</v>
      </c>
      <c r="D99" s="216">
        <v>4.6900000000000004</v>
      </c>
      <c r="E99" s="211">
        <f>VLOOKUP(A99,'Relatório de Composições'!A:I,9,0)</f>
        <v>84.57</v>
      </c>
      <c r="F99" s="211">
        <f>E99*D99</f>
        <v>396.63330000000002</v>
      </c>
      <c r="G99" s="212">
        <f>$J$1</f>
        <v>0.2026</v>
      </c>
      <c r="H99" s="211">
        <f>ROUND((E99*(1+G99)*D99),4)</f>
        <v>476.99119999999999</v>
      </c>
      <c r="I99" s="212">
        <f>H99/CAPA!$D$52</f>
        <v>2.4943137617515655E-4</v>
      </c>
      <c r="J99" s="212">
        <f t="shared" si="1"/>
        <v>0.9994185680298846</v>
      </c>
    </row>
    <row r="100" spans="1:10" ht="30" x14ac:dyDescent="0.25">
      <c r="A100" s="213" t="s">
        <v>1482</v>
      </c>
      <c r="B100" s="214" t="s">
        <v>1483</v>
      </c>
      <c r="C100" s="215" t="s">
        <v>925</v>
      </c>
      <c r="D100" s="216">
        <v>6</v>
      </c>
      <c r="E100" s="211">
        <f>VLOOKUP(A100,'Relatório de Composições'!A:I,9,0)</f>
        <v>58.54</v>
      </c>
      <c r="F100" s="211">
        <f>E100*D100</f>
        <v>351.24</v>
      </c>
      <c r="G100" s="212">
        <f>$J$1</f>
        <v>0.2026</v>
      </c>
      <c r="H100" s="211">
        <f>ROUND((E100*(1+G100)*D100),4)</f>
        <v>422.40120000000002</v>
      </c>
      <c r="I100" s="212">
        <f>H100/CAPA!$D$52</f>
        <v>2.2088481425661005E-4</v>
      </c>
      <c r="J100" s="212">
        <f t="shared" si="1"/>
        <v>0.99963945284414124</v>
      </c>
    </row>
    <row r="101" spans="1:10" ht="30" x14ac:dyDescent="0.25">
      <c r="A101" s="213" t="s">
        <v>1025</v>
      </c>
      <c r="B101" s="214" t="s">
        <v>1026</v>
      </c>
      <c r="C101" s="215" t="s">
        <v>913</v>
      </c>
      <c r="D101" s="216">
        <v>1</v>
      </c>
      <c r="E101" s="211">
        <f>VLOOKUP(A101,'Relatório de Composições'!A:I,9,0)</f>
        <v>276.02000000000004</v>
      </c>
      <c r="F101" s="211">
        <f>E101*D101</f>
        <v>276.02000000000004</v>
      </c>
      <c r="G101" s="212">
        <f>$J$1</f>
        <v>0.2026</v>
      </c>
      <c r="H101" s="211">
        <f>ROUND((E101*(1+G101)*D101),4)</f>
        <v>331.94170000000003</v>
      </c>
      <c r="I101" s="212">
        <f>H101/CAPA!$D$52</f>
        <v>1.7358113743171986E-4</v>
      </c>
      <c r="J101" s="212">
        <f t="shared" ref="J101:J103" si="2">I101+J100</f>
        <v>0.99981303398157295</v>
      </c>
    </row>
    <row r="102" spans="1:10" ht="30" x14ac:dyDescent="0.25">
      <c r="A102" s="213">
        <v>88547</v>
      </c>
      <c r="B102" s="214" t="s">
        <v>1685</v>
      </c>
      <c r="C102" s="215" t="s">
        <v>925</v>
      </c>
      <c r="D102" s="216">
        <v>2</v>
      </c>
      <c r="E102" s="211">
        <f>VLOOKUP(A102,'Relatório de Composições'!A:I,9,0)</f>
        <v>90.95</v>
      </c>
      <c r="F102" s="211">
        <f>E102*D102</f>
        <v>181.9</v>
      </c>
      <c r="G102" s="212">
        <f>$J$1</f>
        <v>0.2026</v>
      </c>
      <c r="H102" s="211">
        <f>ROUND((E102*(1+G102)*D102),4)</f>
        <v>218.75290000000001</v>
      </c>
      <c r="I102" s="212">
        <f>H102/CAPA!$D$52</f>
        <v>1.1439170552686592E-4</v>
      </c>
      <c r="J102" s="212">
        <f t="shared" si="2"/>
        <v>0.9999274256870998</v>
      </c>
    </row>
    <row r="103" spans="1:10" ht="30" x14ac:dyDescent="0.25">
      <c r="A103" s="213">
        <v>85120</v>
      </c>
      <c r="B103" s="214" t="s">
        <v>2091</v>
      </c>
      <c r="C103" s="215" t="s">
        <v>925</v>
      </c>
      <c r="D103" s="216">
        <v>1</v>
      </c>
      <c r="E103" s="211">
        <f>VLOOKUP(A103,'Relatório de Composições'!A:I,9,0)</f>
        <v>115.38000000000001</v>
      </c>
      <c r="F103" s="211">
        <f>E103*D103</f>
        <v>115.38000000000001</v>
      </c>
      <c r="G103" s="212">
        <f>$J$1</f>
        <v>0.2026</v>
      </c>
      <c r="H103" s="211">
        <f>ROUND((E103*(1+G103)*D103),4)</f>
        <v>138.756</v>
      </c>
      <c r="I103" s="212">
        <f>H103/CAPA!$D$52</f>
        <v>7.2559200321850844E-5</v>
      </c>
      <c r="J103" s="212">
        <f t="shared" si="2"/>
        <v>0.9999999848874217</v>
      </c>
    </row>
  </sheetData>
  <autoFilter ref="A11:I100" xr:uid="{EC3F8AE6-7DB4-4A20-86D6-858974DDE4BF}">
    <sortState xmlns:xlrd2="http://schemas.microsoft.com/office/spreadsheetml/2017/richdata2" ref="A12:I103">
      <sortCondition descending="1" ref="I11:I100"/>
    </sortState>
  </autoFilter>
  <mergeCells count="3">
    <mergeCell ref="H1:I1"/>
    <mergeCell ref="H2:I2"/>
    <mergeCell ref="A10:J10"/>
  </mergeCells>
  <pageMargins left="0.511811024" right="0.511811024" top="0.78740157499999996" bottom="0.78740157499999996" header="0.31496062000000002" footer="0.31496062000000002"/>
  <pageSetup paperSize="9" scale="4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13</vt:i4>
      </vt:variant>
    </vt:vector>
  </HeadingPairs>
  <TitlesOfParts>
    <vt:vector size="31" baseType="lpstr">
      <vt:lpstr>!Dados</vt:lpstr>
      <vt:lpstr>BDI_Materiais</vt:lpstr>
      <vt:lpstr>BDI_Equipamentos</vt:lpstr>
      <vt:lpstr>Encargos Sociais</vt:lpstr>
      <vt:lpstr>CAPA</vt:lpstr>
      <vt:lpstr>Cronograma</vt:lpstr>
      <vt:lpstr>CURVA ABC (MOD 1)</vt:lpstr>
      <vt:lpstr>MOD 1</vt:lpstr>
      <vt:lpstr>CURVA ABC (MOD 2)</vt:lpstr>
      <vt:lpstr>MOD 2</vt:lpstr>
      <vt:lpstr>EQUIPAMENTOS</vt:lpstr>
      <vt:lpstr>Relatório de Composições</vt:lpstr>
      <vt:lpstr>CPM_Comp.Mensal_Mão_Obra</vt:lpstr>
      <vt:lpstr>Mapa_de_Cotação</vt:lpstr>
      <vt:lpstr>CMP-SIN-CD-09-2021</vt:lpstr>
      <vt:lpstr>INS-SIN-CD-09-2021</vt:lpstr>
      <vt:lpstr>CMP-SIN-SD-09-2021</vt:lpstr>
      <vt:lpstr>INS-SIN-SD-09-2021</vt:lpstr>
      <vt:lpstr>BDI_Equipamentos!Area_de_impressao</vt:lpstr>
      <vt:lpstr>BDI_Materiais!Area_de_impressao</vt:lpstr>
      <vt:lpstr>CAPA!Area_de_impressao</vt:lpstr>
      <vt:lpstr>CPM_Comp.Mensal_Mão_Obra!Area_de_impressao</vt:lpstr>
      <vt:lpstr>Cronograma!Area_de_impressao</vt:lpstr>
      <vt:lpstr>'CURVA ABC (MOD 2)'!Area_de_impressao</vt:lpstr>
      <vt:lpstr>'Encargos Sociais'!Area_de_impressao</vt:lpstr>
      <vt:lpstr>Mapa_de_Cotação!Area_de_impressao</vt:lpstr>
      <vt:lpstr>'MOD 1'!Area_de_impressao</vt:lpstr>
      <vt:lpstr>'MOD 2'!Area_de_impressao</vt:lpstr>
      <vt:lpstr>'Relatório de Composições'!Area_de_impressao</vt:lpstr>
      <vt:lpstr>CPM_Comp.Mensal_Mão_Obra!Titulos_de_impressao</vt:lpstr>
      <vt:lpstr>Mapa_de_Cotação!Titulos_de_impressao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Cinnanti-05</cp:lastModifiedBy>
  <cp:lastPrinted>2021-07-28T13:25:04Z</cp:lastPrinted>
  <dcterms:created xsi:type="dcterms:W3CDTF">2021-02-19T20:24:09Z</dcterms:created>
  <dcterms:modified xsi:type="dcterms:W3CDTF">2021-11-19T19:07:58Z</dcterms:modified>
</cp:coreProperties>
</file>